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5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6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7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8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9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drawings/drawing10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11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12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13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14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ate1904="1"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upretzsc\Desktop\"/>
    </mc:Choice>
  </mc:AlternateContent>
  <xr:revisionPtr revIDLastSave="0" documentId="13_ncr:1_{715C4170-4973-4EEF-AFF1-52091AF962BD}" xr6:coauthVersionLast="47" xr6:coauthVersionMax="47" xr10:uidLastSave="{00000000-0000-0000-0000-000000000000}"/>
  <workbookProtection workbookAlgorithmName="SHA-512" workbookHashValue="tMJel0jq0ojs2OO8S6onPNQp/UZy0825517rpQpysN5g9Z31ThNVW2wpcGbVCVPOF9Zyr1uGqBUMaVSHIwE1/g==" workbookSaltValue="Ti6PguGOkuCEotYAqcGK5w==" workbookSpinCount="100000" lockStructure="1"/>
  <bookViews>
    <workbookView xWindow="38280" yWindow="1830" windowWidth="29040" windowHeight="17640" tabRatio="501" activeTab="1" xr2:uid="{00000000-000D-0000-FFFF-FFFF00000000}"/>
  </bookViews>
  <sheets>
    <sheet name="Eingabehilfe" sheetId="17" r:id="rId1"/>
    <sheet name="Stammdaten" sheetId="13" r:id="rId2"/>
    <sheet name="Jan" sheetId="1" r:id="rId3"/>
    <sheet name="Feb" sheetId="2" r:id="rId4"/>
    <sheet name="Mrz" sheetId="3" r:id="rId5"/>
    <sheet name="Apr" sheetId="4" r:id="rId6"/>
    <sheet name="Mai" sheetId="5" r:id="rId7"/>
    <sheet name="Jun" sheetId="6" r:id="rId8"/>
    <sheet name="Jul" sheetId="7" r:id="rId9"/>
    <sheet name="Aug" sheetId="8" r:id="rId10"/>
    <sheet name="Sep" sheetId="9" r:id="rId11"/>
    <sheet name="Okt" sheetId="10" r:id="rId12"/>
    <sheet name="Nov" sheetId="11" r:id="rId13"/>
    <sheet name="Dez" sheetId="12" r:id="rId14"/>
    <sheet name="Informationen" sheetId="14" r:id="rId15"/>
    <sheet name="Jahresübersichten" sheetId="15" r:id="rId16"/>
  </sheets>
  <definedNames>
    <definedName name="Aufzeichnungsjahr">Stammdaten!$D$12</definedName>
    <definedName name="Beschäftigtengruppe">Stammdaten!$D$9</definedName>
    <definedName name="Code">Stammdaten!$D$33:$D$50</definedName>
    <definedName name="Code_Liste">Stammdaten!$A$33:$H$50</definedName>
    <definedName name="_xlnm.Print_Area" localSheetId="9">INDIRECT(Aug!$AN$3)</definedName>
    <definedName name="_xlnm.Print_Area" localSheetId="13">INDIRECT(Dez!$AN$3)</definedName>
    <definedName name="_xlnm.Print_Area" localSheetId="3">INDIRECT(Feb!#REF!)</definedName>
    <definedName name="_xlnm.Print_Area" localSheetId="14">Informationen!$A$1:$V$20</definedName>
    <definedName name="_xlnm.Print_Area" localSheetId="15">Jahresübersichten!$B$2:$AX$46,Jahresübersichten!$A$51:$BX$98</definedName>
    <definedName name="_xlnm.Print_Area" localSheetId="2">INDIRECT(Jan!$AN$3)</definedName>
    <definedName name="_xlnm.Print_Area" localSheetId="8">INDIRECT(Jul!$AN$3)</definedName>
    <definedName name="_xlnm.Print_Area" localSheetId="7">INDIRECT(Jun!$AN$3)</definedName>
    <definedName name="_xlnm.Print_Area" localSheetId="6">INDIRECT(Mai!$AN$3)</definedName>
    <definedName name="_xlnm.Print_Area" localSheetId="4">INDIRECT(Mrz!#REF!)</definedName>
    <definedName name="_xlnm.Print_Area" localSheetId="12">INDIRECT(Nov!$AN$3)</definedName>
    <definedName name="_xlnm.Print_Area" localSheetId="11">INDIRECT(Okt!$AN$3)</definedName>
    <definedName name="_xlnm.Print_Area" localSheetId="10">INDIRECT(Sep!$AN$3)</definedName>
    <definedName name="_xlnm.Print_Area" localSheetId="1">Stammdaten!$A$4:$V$63</definedName>
    <definedName name="Feiertage">Informationen!$A$3:$A$17</definedName>
    <definedName name="Feiertage_Liste">Informationen!$B$3:$E$17</definedName>
    <definedName name="gelb_minus">Stammdaten!$X$18</definedName>
    <definedName name="gelb_plus">Stammdaten!$U$18</definedName>
    <definedName name="grün_minus">Stammdaten!$X$17</definedName>
    <definedName name="grün_plus">Stammdaten!$U$17</definedName>
    <definedName name="max_Unterbrechung">Informationen!$U$15</definedName>
    <definedName name="Name">Stammdaten!$D$6</definedName>
    <definedName name="Pause_6">Informationen!$M$6</definedName>
    <definedName name="Pause_9">Informationen!$M$7</definedName>
    <definedName name="Projekttag">Informationen!$U$18</definedName>
    <definedName name="rot_minus">Stammdaten!$X$19</definedName>
    <definedName name="rot_plus">Stammdaten!$U$19</definedName>
    <definedName name="Soll_AZ">Stammdaten!$C$23:$C$29</definedName>
    <definedName name="Struktureinheit">Stammdaten!$D$10</definedName>
    <definedName name="Tabellennamen">Stammdaten!$N$10</definedName>
    <definedName name="Urlaubsübertrag">Stammdaten!$P$18</definedName>
    <definedName name="Zeitguthaben">Stammdaten!$S$14</definedName>
    <definedName name="ZIH_Login">Stammdaten!$D$7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9" i="15" l="1"/>
  <c r="CC10" i="11"/>
  <c r="CR10" i="11" s="1"/>
  <c r="CD10" i="11"/>
  <c r="CE10" i="11"/>
  <c r="CC10" i="3"/>
  <c r="CF10" i="3" s="1"/>
  <c r="CD10" i="3"/>
  <c r="CE10" i="3"/>
  <c r="CC11" i="3"/>
  <c r="CF11" i="3" s="1"/>
  <c r="CD11" i="3"/>
  <c r="CE11" i="3"/>
  <c r="CC12" i="3"/>
  <c r="CF12" i="3" s="1"/>
  <c r="CD12" i="3"/>
  <c r="CE12" i="3"/>
  <c r="CC13" i="3"/>
  <c r="CF13" i="3" s="1"/>
  <c r="CD13" i="3"/>
  <c r="CE13" i="3"/>
  <c r="CC14" i="3"/>
  <c r="CF14" i="3" s="1"/>
  <c r="CD14" i="3"/>
  <c r="CE14" i="3"/>
  <c r="CC15" i="3"/>
  <c r="CF15" i="3" s="1"/>
  <c r="CH15" i="3" s="1"/>
  <c r="CJ15" i="3" s="1"/>
  <c r="CD15" i="3"/>
  <c r="CE15" i="3"/>
  <c r="CC16" i="3"/>
  <c r="CF16" i="3" s="1"/>
  <c r="CD16" i="3"/>
  <c r="CE16" i="3"/>
  <c r="CC17" i="3"/>
  <c r="CF17" i="3" s="1"/>
  <c r="CD17" i="3"/>
  <c r="CE17" i="3"/>
  <c r="CC18" i="3"/>
  <c r="CR18" i="3" s="1"/>
  <c r="DE18" i="3" s="1"/>
  <c r="CD18" i="3"/>
  <c r="CE18" i="3"/>
  <c r="CC19" i="3"/>
  <c r="CF19" i="3" s="1"/>
  <c r="CD19" i="3"/>
  <c r="CE19" i="3"/>
  <c r="CC20" i="3"/>
  <c r="CF20" i="3" s="1"/>
  <c r="CD20" i="3"/>
  <c r="CE20" i="3"/>
  <c r="CR20" i="3"/>
  <c r="CS20" i="3" s="1"/>
  <c r="CC21" i="3"/>
  <c r="CF21" i="3" s="1"/>
  <c r="CD21" i="3"/>
  <c r="CE21" i="3"/>
  <c r="CC22" i="3"/>
  <c r="CF22" i="3" s="1"/>
  <c r="CH22" i="3" s="1"/>
  <c r="CJ22" i="3" s="1"/>
  <c r="CD22" i="3"/>
  <c r="CE22" i="3"/>
  <c r="CC23" i="3"/>
  <c r="CR23" i="3" s="1"/>
  <c r="DE23" i="3" s="1"/>
  <c r="CD23" i="3"/>
  <c r="CE23" i="3"/>
  <c r="CC24" i="3"/>
  <c r="CR24" i="3" s="1"/>
  <c r="CD24" i="3"/>
  <c r="CE24" i="3"/>
  <c r="DE24" i="3"/>
  <c r="CC25" i="3"/>
  <c r="CR25" i="3" s="1"/>
  <c r="CD25" i="3"/>
  <c r="CE25" i="3"/>
  <c r="CC26" i="3"/>
  <c r="CF26" i="3" s="1"/>
  <c r="CD26" i="3"/>
  <c r="CE26" i="3"/>
  <c r="CC27" i="3"/>
  <c r="CF27" i="3" s="1"/>
  <c r="CD27" i="3"/>
  <c r="CE27" i="3"/>
  <c r="CC28" i="3"/>
  <c r="CF28" i="3" s="1"/>
  <c r="CD28" i="3"/>
  <c r="CE28" i="3"/>
  <c r="CC29" i="3"/>
  <c r="CF29" i="3" s="1"/>
  <c r="CD29" i="3"/>
  <c r="CE29" i="3"/>
  <c r="CC30" i="3"/>
  <c r="CF30" i="3" s="1"/>
  <c r="CH30" i="3" s="1"/>
  <c r="CJ30" i="3" s="1"/>
  <c r="CD30" i="3"/>
  <c r="CE30" i="3"/>
  <c r="CC31" i="3"/>
  <c r="CF31" i="3" s="1"/>
  <c r="CD31" i="3"/>
  <c r="CE31" i="3"/>
  <c r="CC32" i="3"/>
  <c r="CR32" i="3" s="1"/>
  <c r="DE32" i="3" s="1"/>
  <c r="CD32" i="3"/>
  <c r="CE32" i="3"/>
  <c r="CC33" i="3"/>
  <c r="CD33" i="3"/>
  <c r="CE33" i="3"/>
  <c r="CF33" i="3"/>
  <c r="CR33" i="3"/>
  <c r="CS33" i="3" s="1"/>
  <c r="CC34" i="3"/>
  <c r="CR34" i="3" s="1"/>
  <c r="CS34" i="3" s="1"/>
  <c r="CD34" i="3"/>
  <c r="CE34" i="3"/>
  <c r="CC35" i="3"/>
  <c r="CF35" i="3" s="1"/>
  <c r="CD35" i="3"/>
  <c r="CE35" i="3"/>
  <c r="CR35" i="3"/>
  <c r="CS35" i="3" s="1"/>
  <c r="CC36" i="3"/>
  <c r="CR36" i="3" s="1"/>
  <c r="CD36" i="3"/>
  <c r="CE36" i="3"/>
  <c r="CC37" i="3"/>
  <c r="CF37" i="3" s="1"/>
  <c r="CD37" i="3"/>
  <c r="CE37" i="3"/>
  <c r="CC38" i="3"/>
  <c r="CD38" i="3"/>
  <c r="CE38" i="3"/>
  <c r="CC39" i="3"/>
  <c r="CF39" i="3" s="1"/>
  <c r="CD39" i="3"/>
  <c r="CE39" i="3"/>
  <c r="CC40" i="3"/>
  <c r="CR40" i="3" s="1"/>
  <c r="DE40" i="3" s="1"/>
  <c r="CD40" i="3"/>
  <c r="CE40" i="3"/>
  <c r="CF40" i="3"/>
  <c r="CH40" i="3" s="1"/>
  <c r="CC10" i="2"/>
  <c r="CR10" i="2" s="1"/>
  <c r="CD10" i="2"/>
  <c r="CE10" i="2"/>
  <c r="CC11" i="2"/>
  <c r="CR11" i="2" s="1"/>
  <c r="CD11" i="2"/>
  <c r="CE11" i="2"/>
  <c r="CC12" i="2"/>
  <c r="CR12" i="2" s="1"/>
  <c r="CD12" i="2"/>
  <c r="CE12" i="2"/>
  <c r="CC13" i="2"/>
  <c r="CF13" i="2" s="1"/>
  <c r="CD13" i="2"/>
  <c r="CE13" i="2"/>
  <c r="CC14" i="2"/>
  <c r="CD14" i="2"/>
  <c r="CE14" i="2"/>
  <c r="CC15" i="2"/>
  <c r="CF15" i="2" s="1"/>
  <c r="CD15" i="2"/>
  <c r="CE15" i="2"/>
  <c r="CR15" i="2"/>
  <c r="DE15" i="2" s="1"/>
  <c r="CC16" i="2"/>
  <c r="CR16" i="2" s="1"/>
  <c r="CD16" i="2"/>
  <c r="CE16" i="2"/>
  <c r="CC17" i="2"/>
  <c r="CR17" i="2" s="1"/>
  <c r="CS17" i="2" s="1"/>
  <c r="CD17" i="2"/>
  <c r="CE17" i="2"/>
  <c r="CC18" i="2"/>
  <c r="CR18" i="2" s="1"/>
  <c r="CS18" i="2" s="1"/>
  <c r="CD18" i="2"/>
  <c r="CE18" i="2"/>
  <c r="CC19" i="2"/>
  <c r="CR19" i="2" s="1"/>
  <c r="CD19" i="2"/>
  <c r="CE19" i="2"/>
  <c r="CC20" i="2"/>
  <c r="CF20" i="2" s="1"/>
  <c r="CD20" i="2"/>
  <c r="CE20" i="2"/>
  <c r="CC21" i="2"/>
  <c r="CF21" i="2" s="1"/>
  <c r="CD21" i="2"/>
  <c r="CE21" i="2"/>
  <c r="CC22" i="2"/>
  <c r="CD22" i="2"/>
  <c r="CE22" i="2"/>
  <c r="CC23" i="2"/>
  <c r="CF23" i="2" s="1"/>
  <c r="CD23" i="2"/>
  <c r="CE23" i="2"/>
  <c r="CC24" i="2"/>
  <c r="CR24" i="2" s="1"/>
  <c r="DE24" i="2" s="1"/>
  <c r="CD24" i="2"/>
  <c r="CE24" i="2"/>
  <c r="CC25" i="2"/>
  <c r="CR25" i="2" s="1"/>
  <c r="CS25" i="2" s="1"/>
  <c r="CD25" i="2"/>
  <c r="CE25" i="2"/>
  <c r="CC26" i="2"/>
  <c r="CF26" i="2" s="1"/>
  <c r="CD26" i="2"/>
  <c r="CE26" i="2"/>
  <c r="CR26" i="2"/>
  <c r="CS26" i="2" s="1"/>
  <c r="CU26" i="2" s="1"/>
  <c r="CC27" i="2"/>
  <c r="CR27" i="2" s="1"/>
  <c r="DE27" i="2" s="1"/>
  <c r="CD27" i="2"/>
  <c r="CE27" i="2"/>
  <c r="CS27" i="2"/>
  <c r="CU27" i="2" s="1"/>
  <c r="CW27" i="2" s="1"/>
  <c r="CC28" i="2"/>
  <c r="CD28" i="2"/>
  <c r="CE28" i="2"/>
  <c r="CF28" i="2"/>
  <c r="CH28" i="2" s="1"/>
  <c r="CI28" i="2" s="1"/>
  <c r="CR28" i="2"/>
  <c r="CS28" i="2" s="1"/>
  <c r="CC29" i="2"/>
  <c r="CF29" i="2" s="1"/>
  <c r="CD29" i="2"/>
  <c r="CE29" i="2"/>
  <c r="CC30" i="2"/>
  <c r="CR30" i="2" s="1"/>
  <c r="DE30" i="2" s="1"/>
  <c r="CD30" i="2"/>
  <c r="CE30" i="2"/>
  <c r="CC31" i="2"/>
  <c r="CF31" i="2" s="1"/>
  <c r="CD31" i="2"/>
  <c r="CE31" i="2"/>
  <c r="CC32" i="2"/>
  <c r="CR32" i="2" s="1"/>
  <c r="DE32" i="2" s="1"/>
  <c r="CD32" i="2"/>
  <c r="CE32" i="2"/>
  <c r="CC33" i="2"/>
  <c r="CR33" i="2" s="1"/>
  <c r="CD33" i="2"/>
  <c r="CE33" i="2"/>
  <c r="CC34" i="2"/>
  <c r="CF34" i="2" s="1"/>
  <c r="CD34" i="2"/>
  <c r="CE34" i="2"/>
  <c r="CC35" i="2"/>
  <c r="CR35" i="2" s="1"/>
  <c r="CD35" i="2"/>
  <c r="CE35" i="2"/>
  <c r="CC36" i="2"/>
  <c r="CF36" i="2" s="1"/>
  <c r="CD36" i="2"/>
  <c r="CE36" i="2"/>
  <c r="CC37" i="2"/>
  <c r="CF37" i="2" s="1"/>
  <c r="CD37" i="2"/>
  <c r="CE37" i="2"/>
  <c r="CC38" i="2"/>
  <c r="CR38" i="2" s="1"/>
  <c r="DE38" i="2" s="1"/>
  <c r="CD38" i="2"/>
  <c r="CE38" i="2"/>
  <c r="CC39" i="2"/>
  <c r="CF39" i="2" s="1"/>
  <c r="CD39" i="2"/>
  <c r="CE39" i="2"/>
  <c r="CC40" i="2"/>
  <c r="CF40" i="2" s="1"/>
  <c r="CD40" i="2"/>
  <c r="CE40" i="2"/>
  <c r="U14" i="14"/>
  <c r="U12" i="14" s="1"/>
  <c r="BY4" i="10" s="1"/>
  <c r="O41" i="10" s="1"/>
  <c r="BZ4" i="12"/>
  <c r="BQ40" i="12"/>
  <c r="BQ39" i="12"/>
  <c r="BQ38" i="12"/>
  <c r="BQ37" i="12"/>
  <c r="BQ36" i="12"/>
  <c r="BQ35" i="12"/>
  <c r="BQ34" i="12"/>
  <c r="BQ33" i="12"/>
  <c r="BQ32" i="12"/>
  <c r="BQ31" i="12"/>
  <c r="BQ30" i="12"/>
  <c r="BQ29" i="12"/>
  <c r="BQ28" i="12"/>
  <c r="BQ27" i="12"/>
  <c r="BQ26" i="12"/>
  <c r="BQ25" i="12"/>
  <c r="BQ24" i="12"/>
  <c r="BQ23" i="12"/>
  <c r="BQ22" i="12"/>
  <c r="BQ21" i="12"/>
  <c r="BQ20" i="12"/>
  <c r="BQ19" i="12"/>
  <c r="BQ18" i="12"/>
  <c r="BQ17" i="12"/>
  <c r="BQ16" i="12"/>
  <c r="BQ15" i="12"/>
  <c r="BQ14" i="12"/>
  <c r="BQ13" i="12"/>
  <c r="BQ12" i="12"/>
  <c r="BQ11" i="12"/>
  <c r="BQ10" i="12"/>
  <c r="BQ40" i="11"/>
  <c r="BQ39" i="11"/>
  <c r="BQ38" i="11"/>
  <c r="BQ37" i="11"/>
  <c r="BQ36" i="11"/>
  <c r="BQ35" i="11"/>
  <c r="BQ34" i="11"/>
  <c r="BQ33" i="11"/>
  <c r="BQ32" i="11"/>
  <c r="BQ31" i="11"/>
  <c r="BQ30" i="11"/>
  <c r="BQ29" i="11"/>
  <c r="BQ28" i="11"/>
  <c r="BQ27" i="11"/>
  <c r="BQ26" i="11"/>
  <c r="BQ25" i="11"/>
  <c r="BQ24" i="11"/>
  <c r="BQ23" i="11"/>
  <c r="BQ22" i="11"/>
  <c r="BQ21" i="11"/>
  <c r="BQ20" i="11"/>
  <c r="BQ19" i="11"/>
  <c r="BQ18" i="11"/>
  <c r="BQ17" i="11"/>
  <c r="BQ16" i="11"/>
  <c r="BQ15" i="11"/>
  <c r="BQ14" i="11"/>
  <c r="BQ13" i="11"/>
  <c r="BQ12" i="11"/>
  <c r="BQ11" i="11"/>
  <c r="BQ10" i="11"/>
  <c r="BZ4" i="11"/>
  <c r="BZ4" i="10"/>
  <c r="BQ40" i="10"/>
  <c r="BQ39" i="10"/>
  <c r="BQ38" i="10"/>
  <c r="BQ37" i="10"/>
  <c r="BQ36" i="10"/>
  <c r="BQ35" i="10"/>
  <c r="BQ34" i="10"/>
  <c r="BQ33" i="10"/>
  <c r="BQ32" i="10"/>
  <c r="BQ31" i="10"/>
  <c r="BQ30" i="10"/>
  <c r="BQ29" i="10"/>
  <c r="BQ28" i="10"/>
  <c r="BQ27" i="10"/>
  <c r="BQ26" i="10"/>
  <c r="BQ25" i="10"/>
  <c r="BQ24" i="10"/>
  <c r="BQ23" i="10"/>
  <c r="BQ22" i="10"/>
  <c r="BQ21" i="10"/>
  <c r="BQ20" i="10"/>
  <c r="BQ19" i="10"/>
  <c r="BQ18" i="10"/>
  <c r="BQ17" i="10"/>
  <c r="BQ16" i="10"/>
  <c r="BQ15" i="10"/>
  <c r="BQ14" i="10"/>
  <c r="BQ13" i="10"/>
  <c r="BQ12" i="10"/>
  <c r="BQ11" i="10"/>
  <c r="BQ10" i="10"/>
  <c r="BQ40" i="9"/>
  <c r="BQ39" i="9"/>
  <c r="BQ38" i="9"/>
  <c r="BQ37" i="9"/>
  <c r="BQ36" i="9"/>
  <c r="BQ35" i="9"/>
  <c r="BQ34" i="9"/>
  <c r="BQ33" i="9"/>
  <c r="BQ32" i="9"/>
  <c r="BQ31" i="9"/>
  <c r="BQ30" i="9"/>
  <c r="BQ29" i="9"/>
  <c r="BQ28" i="9"/>
  <c r="BQ27" i="9"/>
  <c r="BQ26" i="9"/>
  <c r="BQ25" i="9"/>
  <c r="BQ24" i="9"/>
  <c r="BQ23" i="9"/>
  <c r="BQ22" i="9"/>
  <c r="BQ21" i="9"/>
  <c r="BQ20" i="9"/>
  <c r="BQ19" i="9"/>
  <c r="BQ18" i="9"/>
  <c r="BQ17" i="9"/>
  <c r="BQ16" i="9"/>
  <c r="BQ15" i="9"/>
  <c r="BQ14" i="9"/>
  <c r="BQ13" i="9"/>
  <c r="BQ12" i="9"/>
  <c r="BQ11" i="9"/>
  <c r="BQ10" i="9"/>
  <c r="BZ4" i="9"/>
  <c r="BZ4" i="8"/>
  <c r="BQ40" i="8"/>
  <c r="BQ39" i="8"/>
  <c r="BQ38" i="8"/>
  <c r="BQ37" i="8"/>
  <c r="BQ36" i="8"/>
  <c r="BQ35" i="8"/>
  <c r="BQ34" i="8"/>
  <c r="BQ33" i="8"/>
  <c r="BQ32" i="8"/>
  <c r="BQ31" i="8"/>
  <c r="BQ30" i="8"/>
  <c r="BQ29" i="8"/>
  <c r="BQ28" i="8"/>
  <c r="BQ27" i="8"/>
  <c r="BQ26" i="8"/>
  <c r="BQ25" i="8"/>
  <c r="BQ24" i="8"/>
  <c r="BQ23" i="8"/>
  <c r="BQ22" i="8"/>
  <c r="BQ21" i="8"/>
  <c r="BQ20" i="8"/>
  <c r="BQ19" i="8"/>
  <c r="BQ18" i="8"/>
  <c r="BQ17" i="8"/>
  <c r="BQ16" i="8"/>
  <c r="BQ15" i="8"/>
  <c r="BQ14" i="8"/>
  <c r="BQ13" i="8"/>
  <c r="BQ12" i="8"/>
  <c r="BQ11" i="8"/>
  <c r="BQ10" i="8"/>
  <c r="BQ40" i="7"/>
  <c r="BQ39" i="7"/>
  <c r="BQ38" i="7"/>
  <c r="BQ37" i="7"/>
  <c r="BQ36" i="7"/>
  <c r="BQ35" i="7"/>
  <c r="BQ34" i="7"/>
  <c r="BQ33" i="7"/>
  <c r="BQ32" i="7"/>
  <c r="BQ31" i="7"/>
  <c r="BQ30" i="7"/>
  <c r="BQ29" i="7"/>
  <c r="BQ28" i="7"/>
  <c r="BQ27" i="7"/>
  <c r="BQ26" i="7"/>
  <c r="BQ25" i="7"/>
  <c r="BQ24" i="7"/>
  <c r="BQ23" i="7"/>
  <c r="BQ22" i="7"/>
  <c r="BQ21" i="7"/>
  <c r="BQ20" i="7"/>
  <c r="BQ19" i="7"/>
  <c r="BQ18" i="7"/>
  <c r="BQ17" i="7"/>
  <c r="BQ16" i="7"/>
  <c r="BQ15" i="7"/>
  <c r="BQ14" i="7"/>
  <c r="BQ13" i="7"/>
  <c r="BQ12" i="7"/>
  <c r="BQ11" i="7"/>
  <c r="BQ10" i="7"/>
  <c r="BZ4" i="7"/>
  <c r="BZ4" i="6"/>
  <c r="BQ40" i="6"/>
  <c r="BQ39" i="6"/>
  <c r="BQ38" i="6"/>
  <c r="BQ37" i="6"/>
  <c r="BQ36" i="6"/>
  <c r="BQ35" i="6"/>
  <c r="BQ34" i="6"/>
  <c r="BQ33" i="6"/>
  <c r="BQ32" i="6"/>
  <c r="BQ31" i="6"/>
  <c r="BQ30" i="6"/>
  <c r="BQ29" i="6"/>
  <c r="BQ28" i="6"/>
  <c r="BQ27" i="6"/>
  <c r="BQ26" i="6"/>
  <c r="BQ25" i="6"/>
  <c r="BQ24" i="6"/>
  <c r="BQ23" i="6"/>
  <c r="BQ22" i="6"/>
  <c r="BQ21" i="6"/>
  <c r="BQ20" i="6"/>
  <c r="BQ19" i="6"/>
  <c r="BQ18" i="6"/>
  <c r="BQ17" i="6"/>
  <c r="BQ16" i="6"/>
  <c r="BQ15" i="6"/>
  <c r="BQ14" i="6"/>
  <c r="BQ13" i="6"/>
  <c r="BQ12" i="6"/>
  <c r="BQ11" i="6"/>
  <c r="BQ10" i="6"/>
  <c r="BQ40" i="5"/>
  <c r="BQ39" i="5"/>
  <c r="BQ38" i="5"/>
  <c r="BQ37" i="5"/>
  <c r="BQ36" i="5"/>
  <c r="BQ35" i="5"/>
  <c r="BQ34" i="5"/>
  <c r="BQ33" i="5"/>
  <c r="BQ32" i="5"/>
  <c r="BQ31" i="5"/>
  <c r="BQ30" i="5"/>
  <c r="BQ29" i="5"/>
  <c r="BQ28" i="5"/>
  <c r="BQ27" i="5"/>
  <c r="BQ26" i="5"/>
  <c r="BQ25" i="5"/>
  <c r="BQ24" i="5"/>
  <c r="BQ23" i="5"/>
  <c r="BQ22" i="5"/>
  <c r="BQ21" i="5"/>
  <c r="BQ20" i="5"/>
  <c r="BQ19" i="5"/>
  <c r="BQ18" i="5"/>
  <c r="BQ17" i="5"/>
  <c r="BQ16" i="5"/>
  <c r="BQ15" i="5"/>
  <c r="BQ14" i="5"/>
  <c r="BQ13" i="5"/>
  <c r="BQ12" i="5"/>
  <c r="BQ11" i="5"/>
  <c r="BQ10" i="5"/>
  <c r="BZ4" i="5"/>
  <c r="BZ4" i="4"/>
  <c r="BQ40" i="4"/>
  <c r="BQ39" i="4"/>
  <c r="BQ38" i="4"/>
  <c r="BQ37" i="4"/>
  <c r="BQ36" i="4"/>
  <c r="BQ35" i="4"/>
  <c r="BQ34" i="4"/>
  <c r="BQ33" i="4"/>
  <c r="BQ32" i="4"/>
  <c r="BQ31" i="4"/>
  <c r="BQ30" i="4"/>
  <c r="BQ29" i="4"/>
  <c r="BQ28" i="4"/>
  <c r="BQ27" i="4"/>
  <c r="BQ26" i="4"/>
  <c r="BQ25" i="4"/>
  <c r="BQ24" i="4"/>
  <c r="BQ23" i="4"/>
  <c r="BQ22" i="4"/>
  <c r="BQ21" i="4"/>
  <c r="BQ20" i="4"/>
  <c r="BQ19" i="4"/>
  <c r="BQ18" i="4"/>
  <c r="BQ17" i="4"/>
  <c r="BQ16" i="4"/>
  <c r="BQ15" i="4"/>
  <c r="BQ14" i="4"/>
  <c r="BQ13" i="4"/>
  <c r="BQ12" i="4"/>
  <c r="BQ11" i="4"/>
  <c r="BQ10" i="4"/>
  <c r="BZ4" i="3"/>
  <c r="BQ40" i="3"/>
  <c r="BQ39" i="3"/>
  <c r="BQ38" i="3"/>
  <c r="BQ37" i="3"/>
  <c r="BQ36" i="3"/>
  <c r="BQ35" i="3"/>
  <c r="BQ34" i="3"/>
  <c r="BQ33" i="3"/>
  <c r="BQ32" i="3"/>
  <c r="BQ31" i="3"/>
  <c r="BQ30" i="3"/>
  <c r="BQ29" i="3"/>
  <c r="BQ28" i="3"/>
  <c r="BQ27" i="3"/>
  <c r="BQ26" i="3"/>
  <c r="BQ25" i="3"/>
  <c r="BQ24" i="3"/>
  <c r="BQ23" i="3"/>
  <c r="BQ22" i="3"/>
  <c r="BQ21" i="3"/>
  <c r="BQ20" i="3"/>
  <c r="BQ19" i="3"/>
  <c r="BQ18" i="3"/>
  <c r="BQ17" i="3"/>
  <c r="BQ16" i="3"/>
  <c r="BQ15" i="3"/>
  <c r="BQ14" i="3"/>
  <c r="BQ13" i="3"/>
  <c r="BQ12" i="3"/>
  <c r="BQ11" i="3"/>
  <c r="BQ10" i="3"/>
  <c r="BZ4" i="2"/>
  <c r="BQ40" i="2"/>
  <c r="BQ39" i="2"/>
  <c r="BQ38" i="2"/>
  <c r="BQ37" i="2"/>
  <c r="BQ36" i="2"/>
  <c r="BQ35" i="2"/>
  <c r="BQ34" i="2"/>
  <c r="BQ33" i="2"/>
  <c r="BQ32" i="2"/>
  <c r="BQ31" i="2"/>
  <c r="BQ30" i="2"/>
  <c r="BQ29" i="2"/>
  <c r="BQ28" i="2"/>
  <c r="BQ27" i="2"/>
  <c r="BQ26" i="2"/>
  <c r="BQ25" i="2"/>
  <c r="BQ24" i="2"/>
  <c r="BQ23" i="2"/>
  <c r="BQ22" i="2"/>
  <c r="BQ21" i="2"/>
  <c r="BQ20" i="2"/>
  <c r="BQ19" i="2"/>
  <c r="BQ18" i="2"/>
  <c r="BQ17" i="2"/>
  <c r="BQ16" i="2"/>
  <c r="BQ15" i="2"/>
  <c r="BQ14" i="2"/>
  <c r="BQ13" i="2"/>
  <c r="BQ12" i="2"/>
  <c r="BQ11" i="2"/>
  <c r="BQ10" i="2"/>
  <c r="BQ11" i="1"/>
  <c r="BQ12" i="1"/>
  <c r="BQ13" i="1"/>
  <c r="BQ14" i="1"/>
  <c r="BQ15" i="1"/>
  <c r="BQ16" i="1"/>
  <c r="BQ17" i="1"/>
  <c r="BQ18" i="1"/>
  <c r="BQ19" i="1"/>
  <c r="BQ20" i="1"/>
  <c r="BQ21" i="1"/>
  <c r="BQ22" i="1"/>
  <c r="BQ23" i="1"/>
  <c r="BQ24" i="1"/>
  <c r="BQ25" i="1"/>
  <c r="BQ26" i="1"/>
  <c r="BQ27" i="1"/>
  <c r="BQ28" i="1"/>
  <c r="BQ29" i="1"/>
  <c r="BQ30" i="1"/>
  <c r="BQ31" i="1"/>
  <c r="BQ32" i="1"/>
  <c r="BQ33" i="1"/>
  <c r="BQ34" i="1"/>
  <c r="BQ35" i="1"/>
  <c r="BQ36" i="1"/>
  <c r="BQ37" i="1"/>
  <c r="BQ38" i="1"/>
  <c r="BQ39" i="1"/>
  <c r="BQ40" i="1"/>
  <c r="BQ10" i="1"/>
  <c r="BZ4" i="1"/>
  <c r="CF32" i="2" l="1"/>
  <c r="CU25" i="2"/>
  <c r="CW25" i="2" s="1"/>
  <c r="CH20" i="2"/>
  <c r="CJ20" i="2" s="1"/>
  <c r="CH28" i="3"/>
  <c r="CI28" i="3" s="1"/>
  <c r="CK28" i="3" s="1"/>
  <c r="CF17" i="2"/>
  <c r="CF11" i="2"/>
  <c r="CH11" i="2" s="1"/>
  <c r="CJ11" i="2" s="1"/>
  <c r="CR15" i="3"/>
  <c r="DE15" i="3" s="1"/>
  <c r="CR39" i="2"/>
  <c r="CS39" i="2" s="1"/>
  <c r="CH26" i="2"/>
  <c r="CR20" i="2"/>
  <c r="CS20" i="2" s="1"/>
  <c r="CH29" i="3"/>
  <c r="CI29" i="3" s="1"/>
  <c r="CG29" i="3" s="1"/>
  <c r="CR27" i="3"/>
  <c r="CS27" i="3" s="1"/>
  <c r="CV27" i="3" s="1"/>
  <c r="CR26" i="3"/>
  <c r="DE26" i="3" s="1"/>
  <c r="CF24" i="3"/>
  <c r="CH19" i="3"/>
  <c r="CI19" i="3" s="1"/>
  <c r="CK19" i="3" s="1"/>
  <c r="CH10" i="3"/>
  <c r="CI10" i="3" s="1"/>
  <c r="CL10" i="3" s="1"/>
  <c r="CF19" i="2"/>
  <c r="CH19" i="2" s="1"/>
  <c r="CI19" i="2" s="1"/>
  <c r="CH32" i="2"/>
  <c r="CI32" i="2" s="1"/>
  <c r="CH29" i="2"/>
  <c r="CJ29" i="2" s="1"/>
  <c r="CU27" i="3"/>
  <c r="CW27" i="3" s="1"/>
  <c r="CF35" i="2"/>
  <c r="CH35" i="2" s="1"/>
  <c r="CU28" i="2"/>
  <c r="CW28" i="2" s="1"/>
  <c r="CS32" i="2"/>
  <c r="CU32" i="2" s="1"/>
  <c r="CH27" i="3"/>
  <c r="CJ27" i="3" s="1"/>
  <c r="CR17" i="3"/>
  <c r="DE17" i="3" s="1"/>
  <c r="CU35" i="3"/>
  <c r="CW35" i="3" s="1"/>
  <c r="CH20" i="3"/>
  <c r="CJ20" i="3" s="1"/>
  <c r="CH31" i="2"/>
  <c r="CI31" i="2" s="1"/>
  <c r="CL31" i="2" s="1"/>
  <c r="CH35" i="3"/>
  <c r="CR31" i="3"/>
  <c r="DE31" i="3" s="1"/>
  <c r="CR28" i="3"/>
  <c r="DE28" i="3" s="1"/>
  <c r="CH26" i="3"/>
  <c r="CI26" i="3" s="1"/>
  <c r="CR16" i="3"/>
  <c r="DE16" i="3" s="1"/>
  <c r="CR23" i="2"/>
  <c r="CS23" i="2" s="1"/>
  <c r="CR37" i="3"/>
  <c r="CS37" i="3" s="1"/>
  <c r="CU37" i="3" s="1"/>
  <c r="CF25" i="3"/>
  <c r="CH25" i="3" s="1"/>
  <c r="CJ25" i="3" s="1"/>
  <c r="CR22" i="3"/>
  <c r="DE22" i="3" s="1"/>
  <c r="CR36" i="2"/>
  <c r="CR12" i="3"/>
  <c r="CW26" i="2"/>
  <c r="CH11" i="3"/>
  <c r="CJ11" i="3" s="1"/>
  <c r="CH37" i="2"/>
  <c r="CJ37" i="2" s="1"/>
  <c r="CS25" i="3"/>
  <c r="CU25" i="3" s="1"/>
  <c r="DE25" i="3"/>
  <c r="CH12" i="3"/>
  <c r="CJ12" i="3" s="1"/>
  <c r="DE33" i="2"/>
  <c r="CS33" i="2"/>
  <c r="CU33" i="2" s="1"/>
  <c r="CW33" i="2" s="1"/>
  <c r="CH34" i="2"/>
  <c r="CI34" i="2" s="1"/>
  <c r="CF25" i="2"/>
  <c r="CH25" i="2" s="1"/>
  <c r="CI25" i="2" s="1"/>
  <c r="CF12" i="2"/>
  <c r="CH12" i="2" s="1"/>
  <c r="CI12" i="2" s="1"/>
  <c r="CK12" i="2" s="1"/>
  <c r="CF34" i="3"/>
  <c r="CF23" i="3"/>
  <c r="CH23" i="3" s="1"/>
  <c r="CJ23" i="3" s="1"/>
  <c r="CF18" i="3"/>
  <c r="CH18" i="3" s="1"/>
  <c r="CJ18" i="3" s="1"/>
  <c r="CR31" i="2"/>
  <c r="DE28" i="2"/>
  <c r="CF27" i="2"/>
  <c r="CH27" i="2" s="1"/>
  <c r="CJ27" i="2" s="1"/>
  <c r="CS26" i="3"/>
  <c r="CR19" i="3"/>
  <c r="DE19" i="3" s="1"/>
  <c r="CS16" i="3"/>
  <c r="CR11" i="3"/>
  <c r="CF10" i="11"/>
  <c r="CH10" i="11" s="1"/>
  <c r="CR10" i="3"/>
  <c r="CH21" i="2"/>
  <c r="CU17" i="2"/>
  <c r="CW17" i="2" s="1"/>
  <c r="CF36" i="3"/>
  <c r="CH36" i="3" s="1"/>
  <c r="CJ36" i="3" s="1"/>
  <c r="CF33" i="2"/>
  <c r="CH33" i="2" s="1"/>
  <c r="CJ33" i="2" s="1"/>
  <c r="CR29" i="2"/>
  <c r="CI11" i="2"/>
  <c r="CG11" i="2" s="1"/>
  <c r="DE33" i="3"/>
  <c r="CS18" i="3"/>
  <c r="CR37" i="2"/>
  <c r="CS37" i="2" s="1"/>
  <c r="CR34" i="2"/>
  <c r="CS34" i="2" s="1"/>
  <c r="CU34" i="2" s="1"/>
  <c r="CF16" i="2"/>
  <c r="CH16" i="2" s="1"/>
  <c r="CU33" i="3"/>
  <c r="CW33" i="3" s="1"/>
  <c r="CI30" i="3"/>
  <c r="CG30" i="3" s="1"/>
  <c r="CS23" i="3"/>
  <c r="CU23" i="3" s="1"/>
  <c r="CW23" i="3" s="1"/>
  <c r="CI22" i="3"/>
  <c r="CG22" i="3" s="1"/>
  <c r="DE26" i="2"/>
  <c r="CH37" i="3"/>
  <c r="CI37" i="3" s="1"/>
  <c r="CL37" i="3" s="1"/>
  <c r="CH33" i="3"/>
  <c r="CJ33" i="3" s="1"/>
  <c r="CH13" i="3"/>
  <c r="CJ13" i="3" s="1"/>
  <c r="CS10" i="11"/>
  <c r="DE10" i="11"/>
  <c r="CJ35" i="3"/>
  <c r="CG28" i="3"/>
  <c r="CW25" i="3"/>
  <c r="CU34" i="3"/>
  <c r="CV34" i="3" s="1"/>
  <c r="CL29" i="3"/>
  <c r="CK29" i="3"/>
  <c r="CG19" i="3"/>
  <c r="CJ26" i="3"/>
  <c r="CS36" i="3"/>
  <c r="DE36" i="3"/>
  <c r="CH39" i="3"/>
  <c r="CI39" i="3" s="1"/>
  <c r="CI40" i="3"/>
  <c r="CJ40" i="3"/>
  <c r="CR38" i="3"/>
  <c r="DE38" i="3" s="1"/>
  <c r="CI35" i="3"/>
  <c r="CF32" i="3"/>
  <c r="CH21" i="3"/>
  <c r="CS40" i="3"/>
  <c r="CR39" i="3"/>
  <c r="DE34" i="3"/>
  <c r="CS32" i="3"/>
  <c r="CR30" i="3"/>
  <c r="CJ29" i="3"/>
  <c r="CS22" i="3"/>
  <c r="CH17" i="3"/>
  <c r="CI17" i="3" s="1"/>
  <c r="CR13" i="3"/>
  <c r="DE37" i="3"/>
  <c r="CR21" i="3"/>
  <c r="DE21" i="3" s="1"/>
  <c r="CJ10" i="3"/>
  <c r="CH24" i="3"/>
  <c r="CI24" i="3" s="1"/>
  <c r="CU20" i="3"/>
  <c r="CV20" i="3" s="1"/>
  <c r="CI18" i="3"/>
  <c r="CL18" i="3" s="1"/>
  <c r="CH16" i="3"/>
  <c r="CI16" i="3"/>
  <c r="CH14" i="3"/>
  <c r="CF38" i="3"/>
  <c r="CH31" i="3"/>
  <c r="CI31" i="3" s="1"/>
  <c r="CL30" i="3"/>
  <c r="CR29" i="3"/>
  <c r="CS24" i="3"/>
  <c r="CL22" i="3"/>
  <c r="DE35" i="3"/>
  <c r="CS31" i="3"/>
  <c r="CK30" i="3"/>
  <c r="CM30" i="3" s="1"/>
  <c r="CK22" i="3"/>
  <c r="CM22" i="3" s="1"/>
  <c r="CR14" i="3"/>
  <c r="DE14" i="3" s="1"/>
  <c r="DE20" i="3"/>
  <c r="CJ19" i="3"/>
  <c r="CS12" i="3"/>
  <c r="DE12" i="3"/>
  <c r="CI23" i="3"/>
  <c r="CL23" i="3" s="1"/>
  <c r="CI15" i="3"/>
  <c r="CH40" i="2"/>
  <c r="CI40" i="2" s="1"/>
  <c r="CJ35" i="2"/>
  <c r="CW32" i="2"/>
  <c r="CU39" i="2"/>
  <c r="CV39" i="2" s="1"/>
  <c r="DE35" i="2"/>
  <c r="CS35" i="2"/>
  <c r="CJ32" i="2"/>
  <c r="CK28" i="2"/>
  <c r="CG28" i="2"/>
  <c r="CJ21" i="2"/>
  <c r="CJ31" i="2"/>
  <c r="CK19" i="2"/>
  <c r="CG19" i="2"/>
  <c r="CH39" i="2"/>
  <c r="CH36" i="2"/>
  <c r="CI36" i="2" s="1"/>
  <c r="CU37" i="2"/>
  <c r="CV37" i="2"/>
  <c r="CJ34" i="2"/>
  <c r="CR40" i="2"/>
  <c r="DE40" i="2" s="1"/>
  <c r="DE37" i="2"/>
  <c r="CV27" i="2"/>
  <c r="CY27" i="2" s="1"/>
  <c r="CS24" i="2"/>
  <c r="CR21" i="2"/>
  <c r="DE18" i="2"/>
  <c r="DE16" i="2"/>
  <c r="CS16" i="2"/>
  <c r="CF22" i="2"/>
  <c r="CR22" i="2"/>
  <c r="DE22" i="2" s="1"/>
  <c r="DE20" i="2"/>
  <c r="CJ19" i="2"/>
  <c r="CL19" i="2"/>
  <c r="CU18" i="2"/>
  <c r="CK11" i="2"/>
  <c r="CM11" i="2" s="1"/>
  <c r="CF38" i="2"/>
  <c r="CL28" i="2"/>
  <c r="CV26" i="2"/>
  <c r="CY26" i="2" s="1"/>
  <c r="CI26" i="2"/>
  <c r="CL26" i="2" s="1"/>
  <c r="CH17" i="2"/>
  <c r="CI17" i="2" s="1"/>
  <c r="CR13" i="2"/>
  <c r="DE13" i="2" s="1"/>
  <c r="CV33" i="2"/>
  <c r="CY33" i="2" s="1"/>
  <c r="CJ28" i="2"/>
  <c r="DE17" i="2"/>
  <c r="CH15" i="2"/>
  <c r="CI15" i="2" s="1"/>
  <c r="CS12" i="2"/>
  <c r="DE12" i="2"/>
  <c r="CI35" i="2"/>
  <c r="CS30" i="2"/>
  <c r="CF30" i="2"/>
  <c r="CI29" i="2"/>
  <c r="CL29" i="2" s="1"/>
  <c r="CV28" i="2"/>
  <c r="DE25" i="2"/>
  <c r="CF24" i="2"/>
  <c r="CH23" i="2"/>
  <c r="CI23" i="2" s="1"/>
  <c r="CI33" i="2"/>
  <c r="CL33" i="2" s="1"/>
  <c r="CU20" i="2"/>
  <c r="CV20" i="2" s="1"/>
  <c r="CS19" i="2"/>
  <c r="DE19" i="2"/>
  <c r="CF14" i="2"/>
  <c r="CR14" i="2"/>
  <c r="CJ12" i="2"/>
  <c r="CS38" i="2"/>
  <c r="CJ26" i="2"/>
  <c r="DE23" i="2"/>
  <c r="CV17" i="2"/>
  <c r="CY17" i="2" s="1"/>
  <c r="CS11" i="2"/>
  <c r="DE11" i="2"/>
  <c r="CS10" i="2"/>
  <c r="DE10" i="2"/>
  <c r="CI21" i="2"/>
  <c r="CH13" i="2"/>
  <c r="CI13" i="2" s="1"/>
  <c r="CF18" i="2"/>
  <c r="CS15" i="2"/>
  <c r="CF10" i="2"/>
  <c r="BY4" i="1"/>
  <c r="O41" i="1" s="1"/>
  <c r="BY4" i="2"/>
  <c r="O41" i="2" s="1"/>
  <c r="BY4" i="4"/>
  <c r="O41" i="4" s="1"/>
  <c r="BY4" i="11"/>
  <c r="O41" i="11" s="1"/>
  <c r="BY4" i="5"/>
  <c r="O41" i="5" s="1"/>
  <c r="BY4" i="6"/>
  <c r="O41" i="6" s="1"/>
  <c r="BY4" i="12"/>
  <c r="O41" i="12" s="1"/>
  <c r="BY4" i="7"/>
  <c r="O41" i="7" s="1"/>
  <c r="BY4" i="8"/>
  <c r="O41" i="8" s="1"/>
  <c r="BY4" i="3"/>
  <c r="O41" i="3" s="1"/>
  <c r="BY4" i="9"/>
  <c r="O41" i="9" s="1"/>
  <c r="D13" i="13"/>
  <c r="CM19" i="3" l="1"/>
  <c r="DE39" i="2"/>
  <c r="CV33" i="3"/>
  <c r="CY33" i="3" s="1"/>
  <c r="CL28" i="3"/>
  <c r="CI25" i="3"/>
  <c r="CV25" i="3"/>
  <c r="CT25" i="3" s="1"/>
  <c r="DE27" i="3"/>
  <c r="CI20" i="2"/>
  <c r="CL11" i="2"/>
  <c r="CL12" i="2"/>
  <c r="CV32" i="2"/>
  <c r="CT32" i="2" s="1"/>
  <c r="CV25" i="2"/>
  <c r="CY25" i="2" s="1"/>
  <c r="CL19" i="3"/>
  <c r="CI13" i="3"/>
  <c r="CJ28" i="3"/>
  <c r="CM28" i="3" s="1"/>
  <c r="CN28" i="3" s="1"/>
  <c r="CI27" i="3"/>
  <c r="CL27" i="3" s="1"/>
  <c r="CI36" i="3"/>
  <c r="CL36" i="3" s="1"/>
  <c r="CI33" i="3"/>
  <c r="CL33" i="3" s="1"/>
  <c r="CL20" i="3"/>
  <c r="CS15" i="3"/>
  <c r="CI20" i="3"/>
  <c r="CS28" i="3"/>
  <c r="CU28" i="3" s="1"/>
  <c r="CV28" i="3" s="1"/>
  <c r="CT28" i="3" s="1"/>
  <c r="CV35" i="3"/>
  <c r="CS36" i="2"/>
  <c r="CU36" i="2" s="1"/>
  <c r="CV36" i="2" s="1"/>
  <c r="CT36" i="2" s="1"/>
  <c r="DE36" i="2"/>
  <c r="CM19" i="2"/>
  <c r="CJ37" i="3"/>
  <c r="CI27" i="2"/>
  <c r="CL27" i="2" s="1"/>
  <c r="CS17" i="3"/>
  <c r="CS11" i="3"/>
  <c r="CU11" i="3" s="1"/>
  <c r="CV11" i="3" s="1"/>
  <c r="CT11" i="3" s="1"/>
  <c r="DE11" i="3"/>
  <c r="CM28" i="2"/>
  <c r="CP28" i="2" s="1"/>
  <c r="CG12" i="2"/>
  <c r="CS21" i="3"/>
  <c r="DE29" i="2"/>
  <c r="CS29" i="2"/>
  <c r="CS19" i="3"/>
  <c r="CU19" i="3" s="1"/>
  <c r="CM12" i="2"/>
  <c r="DE34" i="2"/>
  <c r="CS22" i="2"/>
  <c r="CU16" i="3"/>
  <c r="CV16" i="3" s="1"/>
  <c r="CM29" i="3"/>
  <c r="CP29" i="3" s="1"/>
  <c r="CU26" i="3"/>
  <c r="CV26" i="3" s="1"/>
  <c r="CI37" i="2"/>
  <c r="CL37" i="2" s="1"/>
  <c r="CS31" i="2"/>
  <c r="DE31" i="2"/>
  <c r="CV23" i="3"/>
  <c r="CY23" i="3" s="1"/>
  <c r="CU18" i="3"/>
  <c r="CH34" i="3"/>
  <c r="CI34" i="3" s="1"/>
  <c r="CS14" i="3"/>
  <c r="CU14" i="3" s="1"/>
  <c r="CV14" i="3" s="1"/>
  <c r="CS10" i="3"/>
  <c r="DE10" i="3"/>
  <c r="CI12" i="3"/>
  <c r="CL12" i="3" s="1"/>
  <c r="CI11" i="3"/>
  <c r="CJ10" i="11"/>
  <c r="CU10" i="11"/>
  <c r="CV10" i="11" s="1"/>
  <c r="CI10" i="11"/>
  <c r="CT34" i="3"/>
  <c r="CX34" i="3"/>
  <c r="CN30" i="3"/>
  <c r="CO30" i="3"/>
  <c r="CP30" i="3"/>
  <c r="CQ30" i="3"/>
  <c r="CN22" i="3"/>
  <c r="CO22" i="3"/>
  <c r="CP22" i="3"/>
  <c r="CQ22" i="3"/>
  <c r="CX11" i="3"/>
  <c r="CG24" i="3"/>
  <c r="CK24" i="3"/>
  <c r="CK17" i="3"/>
  <c r="CG17" i="3"/>
  <c r="CO29" i="3"/>
  <c r="CJ21" i="3"/>
  <c r="CT35" i="3"/>
  <c r="CX35" i="3"/>
  <c r="CZ35" i="3" s="1"/>
  <c r="CJ24" i="3"/>
  <c r="CL24" i="3"/>
  <c r="CJ17" i="3"/>
  <c r="CM17" i="3" s="1"/>
  <c r="CL17" i="3"/>
  <c r="DE30" i="3"/>
  <c r="CS30" i="3"/>
  <c r="CG40" i="3"/>
  <c r="CK40" i="3"/>
  <c r="CM40" i="3" s="1"/>
  <c r="CW37" i="3"/>
  <c r="CW28" i="3"/>
  <c r="CY28" i="3"/>
  <c r="CG31" i="3"/>
  <c r="CK31" i="3"/>
  <c r="CN19" i="3"/>
  <c r="CO19" i="3"/>
  <c r="CP19" i="3"/>
  <c r="CQ19" i="3"/>
  <c r="CJ31" i="3"/>
  <c r="CL31" i="3"/>
  <c r="CJ16" i="3"/>
  <c r="CL16" i="3"/>
  <c r="CK33" i="3"/>
  <c r="CM33" i="3" s="1"/>
  <c r="CG33" i="3"/>
  <c r="CU32" i="3"/>
  <c r="CV32" i="3" s="1"/>
  <c r="CH32" i="3"/>
  <c r="CU36" i="3"/>
  <c r="CV36" i="3" s="1"/>
  <c r="CV37" i="3"/>
  <c r="CG16" i="3"/>
  <c r="CK16" i="3"/>
  <c r="CG15" i="3"/>
  <c r="CK15" i="3"/>
  <c r="CM15" i="3" s="1"/>
  <c r="CG36" i="3"/>
  <c r="CK36" i="3"/>
  <c r="CM36" i="3" s="1"/>
  <c r="CI21" i="3"/>
  <c r="CU31" i="3"/>
  <c r="CV31" i="3" s="1"/>
  <c r="CW11" i="3"/>
  <c r="CY11" i="3"/>
  <c r="CT23" i="3"/>
  <c r="CU24" i="3"/>
  <c r="CH38" i="3"/>
  <c r="CI38" i="3" s="1"/>
  <c r="DE39" i="3"/>
  <c r="CS39" i="3"/>
  <c r="CK35" i="3"/>
  <c r="CM35" i="3" s="1"/>
  <c r="CG35" i="3"/>
  <c r="CW34" i="3"/>
  <c r="CY34" i="3"/>
  <c r="CK26" i="3"/>
  <c r="CM26" i="3" s="1"/>
  <c r="CG26" i="3"/>
  <c r="CK18" i="3"/>
  <c r="CM18" i="3" s="1"/>
  <c r="CG18" i="3"/>
  <c r="CK10" i="3"/>
  <c r="CM10" i="3" s="1"/>
  <c r="CG10" i="3"/>
  <c r="CU21" i="3"/>
  <c r="CU40" i="3"/>
  <c r="CV40" i="3" s="1"/>
  <c r="CK37" i="3"/>
  <c r="CM37" i="3" s="1"/>
  <c r="CG37" i="3"/>
  <c r="CY35" i="3"/>
  <c r="CG39" i="3"/>
  <c r="CK39" i="3"/>
  <c r="CS38" i="3"/>
  <c r="CJ14" i="3"/>
  <c r="CK25" i="3"/>
  <c r="CM25" i="3" s="1"/>
  <c r="CG25" i="3"/>
  <c r="CG13" i="3"/>
  <c r="CK13" i="3"/>
  <c r="CM13" i="3" s="1"/>
  <c r="CQ28" i="3"/>
  <c r="CK27" i="3"/>
  <c r="CM27" i="3" s="1"/>
  <c r="CG27" i="3"/>
  <c r="CT20" i="3"/>
  <c r="CX20" i="3"/>
  <c r="DE13" i="3"/>
  <c r="CS13" i="3"/>
  <c r="CU22" i="3"/>
  <c r="CV22" i="3" s="1"/>
  <c r="CL13" i="3"/>
  <c r="CL39" i="3"/>
  <c r="CJ39" i="3"/>
  <c r="CM39" i="3" s="1"/>
  <c r="CL25" i="3"/>
  <c r="CL35" i="3"/>
  <c r="CG23" i="3"/>
  <c r="CK23" i="3"/>
  <c r="CM23" i="3" s="1"/>
  <c r="CT27" i="3"/>
  <c r="CX27" i="3"/>
  <c r="CZ27" i="3" s="1"/>
  <c r="CY27" i="3"/>
  <c r="CU12" i="3"/>
  <c r="CV12" i="3" s="1"/>
  <c r="DE29" i="3"/>
  <c r="CS29" i="3"/>
  <c r="CI14" i="3"/>
  <c r="CW20" i="3"/>
  <c r="CY20" i="3"/>
  <c r="CL15" i="3"/>
  <c r="CL40" i="3"/>
  <c r="CL26" i="3"/>
  <c r="CT39" i="2"/>
  <c r="CX39" i="2"/>
  <c r="CG15" i="2"/>
  <c r="CK15" i="2"/>
  <c r="CT20" i="2"/>
  <c r="CX20" i="2"/>
  <c r="CK25" i="2"/>
  <c r="CG25" i="2"/>
  <c r="CK36" i="2"/>
  <c r="CG36" i="2"/>
  <c r="CX36" i="2"/>
  <c r="CG40" i="2"/>
  <c r="CK40" i="2"/>
  <c r="CG32" i="2"/>
  <c r="CK32" i="2"/>
  <c r="CM32" i="2" s="1"/>
  <c r="CJ39" i="2"/>
  <c r="CU11" i="2"/>
  <c r="CG33" i="2"/>
  <c r="CK33" i="2"/>
  <c r="CM33" i="2" s="1"/>
  <c r="CH30" i="2"/>
  <c r="CI30" i="2" s="1"/>
  <c r="CJ17" i="2"/>
  <c r="CL17" i="2"/>
  <c r="CK34" i="2"/>
  <c r="CM34" i="2" s="1"/>
  <c r="CG34" i="2"/>
  <c r="CX25" i="2"/>
  <c r="CZ25" i="2" s="1"/>
  <c r="CT25" i="2"/>
  <c r="CL34" i="2"/>
  <c r="CJ16" i="2"/>
  <c r="CU30" i="2"/>
  <c r="CV30" i="2" s="1"/>
  <c r="CH38" i="2"/>
  <c r="CO19" i="2"/>
  <c r="CN19" i="2"/>
  <c r="CP19" i="2"/>
  <c r="CQ19" i="2"/>
  <c r="CT27" i="2"/>
  <c r="CX27" i="2"/>
  <c r="CZ27" i="2" s="1"/>
  <c r="CX17" i="2"/>
  <c r="CZ17" i="2" s="1"/>
  <c r="CT17" i="2"/>
  <c r="CU23" i="2"/>
  <c r="CU38" i="2"/>
  <c r="CV38" i="2" s="1"/>
  <c r="CG35" i="2"/>
  <c r="CK35" i="2"/>
  <c r="CU22" i="2"/>
  <c r="CV22" i="2"/>
  <c r="CU16" i="2"/>
  <c r="CV16" i="2" s="1"/>
  <c r="CT37" i="2"/>
  <c r="CX37" i="2"/>
  <c r="CW34" i="2"/>
  <c r="CK31" i="2"/>
  <c r="CM31" i="2" s="1"/>
  <c r="CG31" i="2"/>
  <c r="CL32" i="2"/>
  <c r="CW39" i="2"/>
  <c r="CZ39" i="2" s="1"/>
  <c r="CY39" i="2"/>
  <c r="CW18" i="2"/>
  <c r="CG23" i="2"/>
  <c r="CK23" i="2"/>
  <c r="CN12" i="2"/>
  <c r="CO12" i="2"/>
  <c r="CP12" i="2"/>
  <c r="CQ12" i="2"/>
  <c r="CU19" i="2"/>
  <c r="CV19" i="2" s="1"/>
  <c r="CX33" i="2"/>
  <c r="CZ33" i="2" s="1"/>
  <c r="CT33" i="2"/>
  <c r="CK26" i="2"/>
  <c r="CM26" i="2" s="1"/>
  <c r="CG26" i="2"/>
  <c r="CY37" i="2"/>
  <c r="CW37" i="2"/>
  <c r="CV34" i="2"/>
  <c r="CY34" i="2" s="1"/>
  <c r="CU35" i="2"/>
  <c r="CL35" i="2"/>
  <c r="CK17" i="2"/>
  <c r="CG17" i="2"/>
  <c r="CU24" i="2"/>
  <c r="CV24" i="2" s="1"/>
  <c r="CG21" i="2"/>
  <c r="CK21" i="2"/>
  <c r="CM21" i="2" s="1"/>
  <c r="CJ23" i="2"/>
  <c r="CL23" i="2"/>
  <c r="DE14" i="2"/>
  <c r="CS14" i="2"/>
  <c r="CH24" i="2"/>
  <c r="CI24" i="2" s="1"/>
  <c r="CU12" i="2"/>
  <c r="CT26" i="2"/>
  <c r="CX26" i="2"/>
  <c r="CZ26" i="2" s="1"/>
  <c r="CH22" i="2"/>
  <c r="CI22" i="2" s="1"/>
  <c r="CS40" i="2"/>
  <c r="CL21" i="2"/>
  <c r="CM35" i="2"/>
  <c r="CH18" i="2"/>
  <c r="CI18" i="2" s="1"/>
  <c r="CG13" i="2"/>
  <c r="CK13" i="2"/>
  <c r="CH10" i="2"/>
  <c r="CI10" i="2" s="1"/>
  <c r="CJ25" i="2"/>
  <c r="CL25" i="2"/>
  <c r="CH14" i="2"/>
  <c r="CI14" i="2" s="1"/>
  <c r="CW20" i="2"/>
  <c r="CY20" i="2"/>
  <c r="CN11" i="2"/>
  <c r="CO11" i="2"/>
  <c r="CQ11" i="2"/>
  <c r="CP11" i="2"/>
  <c r="CS13" i="2"/>
  <c r="CJ36" i="2"/>
  <c r="CM36" i="2" s="1"/>
  <c r="CL36" i="2"/>
  <c r="CK29" i="2"/>
  <c r="CM29" i="2" s="1"/>
  <c r="CG29" i="2"/>
  <c r="CL13" i="2"/>
  <c r="CJ13" i="2"/>
  <c r="CU15" i="2"/>
  <c r="CU10" i="2"/>
  <c r="CV10" i="2" s="1"/>
  <c r="CI16" i="2"/>
  <c r="CL16" i="2" s="1"/>
  <c r="CK27" i="2"/>
  <c r="CM27" i="2" s="1"/>
  <c r="CX28" i="2"/>
  <c r="CZ28" i="2" s="1"/>
  <c r="CT28" i="2"/>
  <c r="CJ15" i="2"/>
  <c r="CM15" i="2" s="1"/>
  <c r="CL15" i="2"/>
  <c r="CY28" i="2"/>
  <c r="CV18" i="2"/>
  <c r="CY18" i="2" s="1"/>
  <c r="DE21" i="2"/>
  <c r="CS21" i="2"/>
  <c r="CI39" i="2"/>
  <c r="CY36" i="2"/>
  <c r="CL40" i="2"/>
  <c r="CJ40" i="2"/>
  <c r="CM40" i="2" s="1"/>
  <c r="BB98" i="15"/>
  <c r="AX98" i="15"/>
  <c r="F50" i="12"/>
  <c r="RR41" i="12"/>
  <c r="Y41" i="12"/>
  <c r="RQ40" i="12"/>
  <c r="RP40" i="12"/>
  <c r="RO40" i="12"/>
  <c r="RN40" i="12"/>
  <c r="RL40" i="12"/>
  <c r="RM40" i="12" s="1"/>
  <c r="AE40" i="12" s="1"/>
  <c r="JY40" i="12"/>
  <c r="JZ40" i="12" s="1"/>
  <c r="JW40" i="12"/>
  <c r="JV40" i="12"/>
  <c r="JU40" i="12"/>
  <c r="JT40" i="12"/>
  <c r="JR40" i="12"/>
  <c r="JS40" i="12" s="1"/>
  <c r="AC40" i="12" s="1"/>
  <c r="CE40" i="12"/>
  <c r="CD40" i="12"/>
  <c r="CC40" i="12"/>
  <c r="CF40" i="12" s="1"/>
  <c r="BP40" i="12"/>
  <c r="BN40" i="12"/>
  <c r="BM40" i="12"/>
  <c r="BL40" i="12"/>
  <c r="BI40" i="12"/>
  <c r="BG40" i="12"/>
  <c r="BE40" i="12"/>
  <c r="BB40" i="12"/>
  <c r="BD40" i="12" s="1"/>
  <c r="AZ40" i="12"/>
  <c r="AY40" i="12"/>
  <c r="AX40" i="12"/>
  <c r="AT40" i="12"/>
  <c r="AN40" i="12"/>
  <c r="AM40" i="12"/>
  <c r="AL40" i="12"/>
  <c r="AI40" i="12"/>
  <c r="AH40" i="12" s="1"/>
  <c r="AG40" i="12" s="1"/>
  <c r="RQ39" i="12"/>
  <c r="RP39" i="12"/>
  <c r="RO39" i="12"/>
  <c r="RN39" i="12"/>
  <c r="RL39" i="12"/>
  <c r="RM39" i="12" s="1"/>
  <c r="AE39" i="12" s="1"/>
  <c r="JY39" i="12"/>
  <c r="JZ39" i="12" s="1"/>
  <c r="JW39" i="12"/>
  <c r="JV39" i="12"/>
  <c r="JU39" i="12"/>
  <c r="JT39" i="12"/>
  <c r="JR39" i="12"/>
  <c r="JS39" i="12" s="1"/>
  <c r="AC39" i="12" s="1"/>
  <c r="CE39" i="12"/>
  <c r="CD39" i="12"/>
  <c r="CC39" i="12"/>
  <c r="BP39" i="12"/>
  <c r="BN39" i="12"/>
  <c r="BM39" i="12"/>
  <c r="BL39" i="12"/>
  <c r="BI39" i="12"/>
  <c r="BG39" i="12"/>
  <c r="BE39" i="12"/>
  <c r="BB39" i="12"/>
  <c r="BD39" i="12" s="1"/>
  <c r="AZ39" i="12"/>
  <c r="AY39" i="12"/>
  <c r="AX39" i="12"/>
  <c r="AT39" i="12"/>
  <c r="AN39" i="12"/>
  <c r="AM39" i="12"/>
  <c r="AL39" i="12"/>
  <c r="AI39" i="12"/>
  <c r="AH39" i="12" s="1"/>
  <c r="AG39" i="12" s="1"/>
  <c r="RQ38" i="12"/>
  <c r="RP38" i="12"/>
  <c r="RO38" i="12"/>
  <c r="RN38" i="12"/>
  <c r="RL38" i="12"/>
  <c r="RM38" i="12" s="1"/>
  <c r="AE38" i="12" s="1"/>
  <c r="JY38" i="12"/>
  <c r="JW38" i="12"/>
  <c r="JV38" i="12"/>
  <c r="JU38" i="12"/>
  <c r="JT38" i="12"/>
  <c r="JR38" i="12"/>
  <c r="JS38" i="12" s="1"/>
  <c r="AC38" i="12" s="1"/>
  <c r="CE38" i="12"/>
  <c r="CD38" i="12"/>
  <c r="CC38" i="12"/>
  <c r="CF38" i="12" s="1"/>
  <c r="BP38" i="12"/>
  <c r="BN38" i="12"/>
  <c r="BM38" i="12"/>
  <c r="BL38" i="12"/>
  <c r="BI38" i="12"/>
  <c r="BG38" i="12"/>
  <c r="BE38" i="12"/>
  <c r="BB38" i="12"/>
  <c r="BD38" i="12" s="1"/>
  <c r="AZ38" i="12"/>
  <c r="AY38" i="12"/>
  <c r="AX38" i="12"/>
  <c r="AT38" i="12"/>
  <c r="AN38" i="12"/>
  <c r="AM38" i="12"/>
  <c r="AL38" i="12"/>
  <c r="AI38" i="12"/>
  <c r="AH38" i="12" s="1"/>
  <c r="AG38" i="12" s="1"/>
  <c r="RQ37" i="12"/>
  <c r="RP37" i="12"/>
  <c r="RO37" i="12"/>
  <c r="RN37" i="12"/>
  <c r="RL37" i="12"/>
  <c r="RM37" i="12" s="1"/>
  <c r="AE37" i="12" s="1"/>
  <c r="JY37" i="12"/>
  <c r="JW37" i="12"/>
  <c r="JV37" i="12"/>
  <c r="JU37" i="12"/>
  <c r="JT37" i="12"/>
  <c r="JR37" i="12"/>
  <c r="JS37" i="12" s="1"/>
  <c r="AC37" i="12" s="1"/>
  <c r="CE37" i="12"/>
  <c r="CD37" i="12"/>
  <c r="CC37" i="12"/>
  <c r="CF37" i="12" s="1"/>
  <c r="BP37" i="12"/>
  <c r="BN37" i="12"/>
  <c r="BM37" i="12"/>
  <c r="BL37" i="12"/>
  <c r="BI37" i="12"/>
  <c r="BG37" i="12"/>
  <c r="BE37" i="12"/>
  <c r="BB37" i="12"/>
  <c r="BD37" i="12" s="1"/>
  <c r="AZ37" i="12"/>
  <c r="AY37" i="12"/>
  <c r="AX37" i="12"/>
  <c r="AT37" i="12"/>
  <c r="AN37" i="12"/>
  <c r="AM37" i="12"/>
  <c r="AL37" i="12"/>
  <c r="AI37" i="12"/>
  <c r="AH37" i="12" s="1"/>
  <c r="AG37" i="12" s="1"/>
  <c r="RQ36" i="12"/>
  <c r="RP36" i="12"/>
  <c r="RO36" i="12"/>
  <c r="RN36" i="12"/>
  <c r="RL36" i="12"/>
  <c r="RM36" i="12" s="1"/>
  <c r="AE36" i="12" s="1"/>
  <c r="JY36" i="12"/>
  <c r="KL36" i="12" s="1"/>
  <c r="JW36" i="12"/>
  <c r="JV36" i="12"/>
  <c r="JU36" i="12"/>
  <c r="JT36" i="12"/>
  <c r="JR36" i="12"/>
  <c r="JS36" i="12" s="1"/>
  <c r="AC36" i="12" s="1"/>
  <c r="CE36" i="12"/>
  <c r="CD36" i="12"/>
  <c r="CC36" i="12"/>
  <c r="CR36" i="12" s="1"/>
  <c r="BP36" i="12"/>
  <c r="BN36" i="12"/>
  <c r="BM36" i="12"/>
  <c r="BL36" i="12"/>
  <c r="BI36" i="12"/>
  <c r="BG36" i="12"/>
  <c r="BE36" i="12"/>
  <c r="BB36" i="12"/>
  <c r="BD36" i="12" s="1"/>
  <c r="AZ36" i="12"/>
  <c r="AY36" i="12"/>
  <c r="AX36" i="12"/>
  <c r="AT36" i="12"/>
  <c r="AN36" i="12"/>
  <c r="AM36" i="12"/>
  <c r="AL36" i="12"/>
  <c r="AR36" i="12" s="1"/>
  <c r="AI36" i="12"/>
  <c r="AH36" i="12" s="1"/>
  <c r="AG36" i="12" s="1"/>
  <c r="RQ35" i="12"/>
  <c r="RP35" i="12"/>
  <c r="RO35" i="12"/>
  <c r="RN35" i="12"/>
  <c r="RL35" i="12"/>
  <c r="RM35" i="12" s="1"/>
  <c r="AE35" i="12" s="1"/>
  <c r="JY35" i="12"/>
  <c r="JW35" i="12"/>
  <c r="JV35" i="12"/>
  <c r="JU35" i="12"/>
  <c r="JT35" i="12"/>
  <c r="JR35" i="12"/>
  <c r="JS35" i="12" s="1"/>
  <c r="AC35" i="12" s="1"/>
  <c r="CE35" i="12"/>
  <c r="CD35" i="12"/>
  <c r="CC35" i="12"/>
  <c r="CF35" i="12" s="1"/>
  <c r="BP35" i="12"/>
  <c r="BN35" i="12"/>
  <c r="BM35" i="12"/>
  <c r="BL35" i="12"/>
  <c r="BI35" i="12"/>
  <c r="BG35" i="12"/>
  <c r="BE35" i="12"/>
  <c r="BB35" i="12"/>
  <c r="BD35" i="12" s="1"/>
  <c r="AZ35" i="12"/>
  <c r="AY35" i="12"/>
  <c r="AX35" i="12"/>
  <c r="AT35" i="12"/>
  <c r="AN35" i="12"/>
  <c r="AM35" i="12"/>
  <c r="AL35" i="12"/>
  <c r="AI35" i="12"/>
  <c r="AH35" i="12" s="1"/>
  <c r="AG35" i="12" s="1"/>
  <c r="RQ34" i="12"/>
  <c r="RP34" i="12"/>
  <c r="RO34" i="12"/>
  <c r="RN34" i="12"/>
  <c r="RL34" i="12"/>
  <c r="RM34" i="12" s="1"/>
  <c r="AE34" i="12" s="1"/>
  <c r="JY34" i="12"/>
  <c r="JZ34" i="12" s="1"/>
  <c r="JW34" i="12"/>
  <c r="JV34" i="12"/>
  <c r="JU34" i="12"/>
  <c r="JT34" i="12"/>
  <c r="JR34" i="12"/>
  <c r="JS34" i="12" s="1"/>
  <c r="AC34" i="12" s="1"/>
  <c r="CE34" i="12"/>
  <c r="CD34" i="12"/>
  <c r="CC34" i="12"/>
  <c r="CR34" i="12" s="1"/>
  <c r="DE34" i="12" s="1"/>
  <c r="BP34" i="12"/>
  <c r="BN34" i="12"/>
  <c r="BM34" i="12"/>
  <c r="BL34" i="12"/>
  <c r="BI34" i="12"/>
  <c r="BG34" i="12"/>
  <c r="BE34" i="12"/>
  <c r="BB34" i="12"/>
  <c r="BD34" i="12" s="1"/>
  <c r="AZ34" i="12"/>
  <c r="AY34" i="12"/>
  <c r="AX34" i="12"/>
  <c r="AT34" i="12"/>
  <c r="AN34" i="12"/>
  <c r="AM34" i="12"/>
  <c r="AL34" i="12"/>
  <c r="AI34" i="12"/>
  <c r="AH34" i="12" s="1"/>
  <c r="AG34" i="12" s="1"/>
  <c r="RQ33" i="12"/>
  <c r="RP33" i="12"/>
  <c r="RO33" i="12"/>
  <c r="RN33" i="12"/>
  <c r="RL33" i="12"/>
  <c r="RM33" i="12" s="1"/>
  <c r="AE33" i="12" s="1"/>
  <c r="JY33" i="12"/>
  <c r="JW33" i="12"/>
  <c r="JV33" i="12"/>
  <c r="JU33" i="12"/>
  <c r="JT33" i="12"/>
  <c r="JR33" i="12"/>
  <c r="JS33" i="12" s="1"/>
  <c r="AC33" i="12" s="1"/>
  <c r="CE33" i="12"/>
  <c r="CD33" i="12"/>
  <c r="CC33" i="12"/>
  <c r="CF33" i="12" s="1"/>
  <c r="BP33" i="12"/>
  <c r="BN33" i="12"/>
  <c r="BM33" i="12"/>
  <c r="BL33" i="12"/>
  <c r="BI33" i="12"/>
  <c r="BG33" i="12"/>
  <c r="BE33" i="12"/>
  <c r="BB33" i="12"/>
  <c r="BD33" i="12" s="1"/>
  <c r="AZ33" i="12"/>
  <c r="AY33" i="12"/>
  <c r="AX33" i="12"/>
  <c r="AT33" i="12"/>
  <c r="AN33" i="12"/>
  <c r="AM33" i="12"/>
  <c r="AL33" i="12"/>
  <c r="AI33" i="12"/>
  <c r="AH33" i="12" s="1"/>
  <c r="AG33" i="12" s="1"/>
  <c r="RQ32" i="12"/>
  <c r="RP32" i="12"/>
  <c r="RO32" i="12"/>
  <c r="RN32" i="12"/>
  <c r="RL32" i="12"/>
  <c r="RM32" i="12" s="1"/>
  <c r="AE32" i="12" s="1"/>
  <c r="JY32" i="12"/>
  <c r="JZ32" i="12" s="1"/>
  <c r="JW32" i="12"/>
  <c r="JV32" i="12"/>
  <c r="JU32" i="12"/>
  <c r="JT32" i="12"/>
  <c r="JR32" i="12"/>
  <c r="JS32" i="12" s="1"/>
  <c r="AC32" i="12" s="1"/>
  <c r="CE32" i="12"/>
  <c r="CD32" i="12"/>
  <c r="CC32" i="12"/>
  <c r="BP32" i="12"/>
  <c r="BN32" i="12"/>
  <c r="BM32" i="12"/>
  <c r="BL32" i="12"/>
  <c r="BI32" i="12"/>
  <c r="BG32" i="12"/>
  <c r="BE32" i="12"/>
  <c r="BB32" i="12"/>
  <c r="BD32" i="12" s="1"/>
  <c r="AZ32" i="12"/>
  <c r="AY32" i="12"/>
  <c r="AX32" i="12"/>
  <c r="AT32" i="12"/>
  <c r="AN32" i="12"/>
  <c r="AM32" i="12"/>
  <c r="AL32" i="12"/>
  <c r="AI32" i="12"/>
  <c r="AH32" i="12" s="1"/>
  <c r="AG32" i="12" s="1"/>
  <c r="RQ31" i="12"/>
  <c r="RP31" i="12"/>
  <c r="RO31" i="12"/>
  <c r="RN31" i="12"/>
  <c r="RL31" i="12"/>
  <c r="RM31" i="12" s="1"/>
  <c r="AE31" i="12" s="1"/>
  <c r="JY31" i="12"/>
  <c r="KL31" i="12" s="1"/>
  <c r="JW31" i="12"/>
  <c r="JV31" i="12"/>
  <c r="JU31" i="12"/>
  <c r="JT31" i="12"/>
  <c r="JR31" i="12"/>
  <c r="JS31" i="12" s="1"/>
  <c r="AC31" i="12" s="1"/>
  <c r="CE31" i="12"/>
  <c r="CD31" i="12"/>
  <c r="CC31" i="12"/>
  <c r="CF31" i="12" s="1"/>
  <c r="BP31" i="12"/>
  <c r="BN31" i="12"/>
  <c r="BM31" i="12"/>
  <c r="BL31" i="12"/>
  <c r="BI31" i="12"/>
  <c r="BG31" i="12"/>
  <c r="BE31" i="12"/>
  <c r="BB31" i="12"/>
  <c r="BD31" i="12" s="1"/>
  <c r="AZ31" i="12"/>
  <c r="AY31" i="12"/>
  <c r="AX31" i="12"/>
  <c r="AT31" i="12"/>
  <c r="AN31" i="12"/>
  <c r="AM31" i="12"/>
  <c r="AL31" i="12"/>
  <c r="AI31" i="12"/>
  <c r="AH31" i="12" s="1"/>
  <c r="AG31" i="12" s="1"/>
  <c r="RQ30" i="12"/>
  <c r="RP30" i="12"/>
  <c r="RO30" i="12"/>
  <c r="RN30" i="12"/>
  <c r="RL30" i="12"/>
  <c r="RM30" i="12" s="1"/>
  <c r="AE30" i="12" s="1"/>
  <c r="JY30" i="12"/>
  <c r="KL30" i="12" s="1"/>
  <c r="JW30" i="12"/>
  <c r="JV30" i="12"/>
  <c r="JU30" i="12"/>
  <c r="JT30" i="12"/>
  <c r="JR30" i="12"/>
  <c r="JS30" i="12" s="1"/>
  <c r="AC30" i="12" s="1"/>
  <c r="CE30" i="12"/>
  <c r="CD30" i="12"/>
  <c r="CC30" i="12"/>
  <c r="CR30" i="12" s="1"/>
  <c r="DE30" i="12" s="1"/>
  <c r="DR30" i="12" s="1"/>
  <c r="BP30" i="12"/>
  <c r="BN30" i="12"/>
  <c r="BM30" i="12"/>
  <c r="BL30" i="12"/>
  <c r="BI30" i="12"/>
  <c r="BG30" i="12"/>
  <c r="BE30" i="12"/>
  <c r="BB30" i="12"/>
  <c r="BD30" i="12" s="1"/>
  <c r="AZ30" i="12"/>
  <c r="AY30" i="12"/>
  <c r="AX30" i="12"/>
  <c r="AT30" i="12"/>
  <c r="AN30" i="12"/>
  <c r="AM30" i="12"/>
  <c r="AL30" i="12"/>
  <c r="AR30" i="12" s="1"/>
  <c r="AI30" i="12"/>
  <c r="AH30" i="12" s="1"/>
  <c r="AG30" i="12" s="1"/>
  <c r="RQ29" i="12"/>
  <c r="RP29" i="12"/>
  <c r="RO29" i="12"/>
  <c r="RN29" i="12"/>
  <c r="RL29" i="12"/>
  <c r="RM29" i="12" s="1"/>
  <c r="AE29" i="12" s="1"/>
  <c r="JY29" i="12"/>
  <c r="KL29" i="12" s="1"/>
  <c r="KY29" i="12" s="1"/>
  <c r="LL29" i="12" s="1"/>
  <c r="LY29" i="12" s="1"/>
  <c r="ML29" i="12" s="1"/>
  <c r="JW29" i="12"/>
  <c r="JV29" i="12"/>
  <c r="JU29" i="12"/>
  <c r="JT29" i="12"/>
  <c r="JR29" i="12"/>
  <c r="JS29" i="12" s="1"/>
  <c r="AC29" i="12" s="1"/>
  <c r="CE29" i="12"/>
  <c r="CD29" i="12"/>
  <c r="CC29" i="12"/>
  <c r="CR29" i="12" s="1"/>
  <c r="BP29" i="12"/>
  <c r="BN29" i="12"/>
  <c r="BM29" i="12"/>
  <c r="BL29" i="12"/>
  <c r="BI29" i="12"/>
  <c r="BG29" i="12"/>
  <c r="BE29" i="12"/>
  <c r="BB29" i="12"/>
  <c r="BD29" i="12" s="1"/>
  <c r="AZ29" i="12"/>
  <c r="AY29" i="12"/>
  <c r="AX29" i="12"/>
  <c r="AT29" i="12"/>
  <c r="AN29" i="12"/>
  <c r="AM29" i="12"/>
  <c r="AL29" i="12"/>
  <c r="AI29" i="12"/>
  <c r="AH29" i="12" s="1"/>
  <c r="AG29" i="12" s="1"/>
  <c r="RQ28" i="12"/>
  <c r="RP28" i="12"/>
  <c r="RO28" i="12"/>
  <c r="RN28" i="12"/>
  <c r="RL28" i="12"/>
  <c r="RM28" i="12" s="1"/>
  <c r="AE28" i="12" s="1"/>
  <c r="JY28" i="12"/>
  <c r="JZ28" i="12" s="1"/>
  <c r="JW28" i="12"/>
  <c r="JV28" i="12"/>
  <c r="JU28" i="12"/>
  <c r="JT28" i="12"/>
  <c r="JR28" i="12"/>
  <c r="JS28" i="12" s="1"/>
  <c r="AC28" i="12" s="1"/>
  <c r="CE28" i="12"/>
  <c r="CD28" i="12"/>
  <c r="CC28" i="12"/>
  <c r="CF28" i="12" s="1"/>
  <c r="BP28" i="12"/>
  <c r="BN28" i="12"/>
  <c r="BM28" i="12"/>
  <c r="BL28" i="12"/>
  <c r="BI28" i="12"/>
  <c r="BG28" i="12"/>
  <c r="BE28" i="12"/>
  <c r="BB28" i="12"/>
  <c r="BD28" i="12" s="1"/>
  <c r="AZ28" i="12"/>
  <c r="AY28" i="12"/>
  <c r="AX28" i="12"/>
  <c r="AT28" i="12"/>
  <c r="AN28" i="12"/>
  <c r="AM28" i="12"/>
  <c r="AL28" i="12"/>
  <c r="AI28" i="12"/>
  <c r="AH28" i="12" s="1"/>
  <c r="AG28" i="12" s="1"/>
  <c r="RQ27" i="12"/>
  <c r="RP27" i="12"/>
  <c r="RO27" i="12"/>
  <c r="RN27" i="12"/>
  <c r="RL27" i="12"/>
  <c r="RM27" i="12" s="1"/>
  <c r="AE27" i="12" s="1"/>
  <c r="JY27" i="12"/>
  <c r="JW27" i="12"/>
  <c r="JV27" i="12"/>
  <c r="JU27" i="12"/>
  <c r="JT27" i="12"/>
  <c r="JR27" i="12"/>
  <c r="JS27" i="12" s="1"/>
  <c r="AC27" i="12" s="1"/>
  <c r="CE27" i="12"/>
  <c r="CD27" i="12"/>
  <c r="CC27" i="12"/>
  <c r="CF27" i="12" s="1"/>
  <c r="BP27" i="12"/>
  <c r="BN27" i="12"/>
  <c r="BM27" i="12"/>
  <c r="BL27" i="12"/>
  <c r="BI27" i="12"/>
  <c r="BG27" i="12"/>
  <c r="BE27" i="12"/>
  <c r="BB27" i="12"/>
  <c r="BD27" i="12" s="1"/>
  <c r="AZ27" i="12"/>
  <c r="AY27" i="12"/>
  <c r="AX27" i="12"/>
  <c r="AT27" i="12"/>
  <c r="AN27" i="12"/>
  <c r="AM27" i="12"/>
  <c r="AL27" i="12"/>
  <c r="AI27" i="12"/>
  <c r="AH27" i="12" s="1"/>
  <c r="AG27" i="12" s="1"/>
  <c r="RQ26" i="12"/>
  <c r="RP26" i="12"/>
  <c r="RO26" i="12"/>
  <c r="RN26" i="12"/>
  <c r="RL26" i="12"/>
  <c r="RM26" i="12" s="1"/>
  <c r="AE26" i="12" s="1"/>
  <c r="JY26" i="12"/>
  <c r="KL26" i="12" s="1"/>
  <c r="JW26" i="12"/>
  <c r="JV26" i="12"/>
  <c r="JU26" i="12"/>
  <c r="JT26" i="12"/>
  <c r="JR26" i="12"/>
  <c r="JS26" i="12" s="1"/>
  <c r="AC26" i="12" s="1"/>
  <c r="CE26" i="12"/>
  <c r="CD26" i="12"/>
  <c r="CC26" i="12"/>
  <c r="BP26" i="12"/>
  <c r="BN26" i="12"/>
  <c r="BM26" i="12"/>
  <c r="BL26" i="12"/>
  <c r="BI26" i="12"/>
  <c r="BG26" i="12"/>
  <c r="BE26" i="12"/>
  <c r="BB26" i="12"/>
  <c r="BD26" i="12" s="1"/>
  <c r="AZ26" i="12"/>
  <c r="AY26" i="12"/>
  <c r="AX26" i="12"/>
  <c r="AT26" i="12"/>
  <c r="AN26" i="12"/>
  <c r="AM26" i="12"/>
  <c r="AL26" i="12"/>
  <c r="AI26" i="12"/>
  <c r="AH26" i="12" s="1"/>
  <c r="AG26" i="12" s="1"/>
  <c r="RQ25" i="12"/>
  <c r="RP25" i="12"/>
  <c r="RO25" i="12"/>
  <c r="RN25" i="12"/>
  <c r="RL25" i="12"/>
  <c r="RM25" i="12" s="1"/>
  <c r="AE25" i="12" s="1"/>
  <c r="JY25" i="12"/>
  <c r="KL25" i="12" s="1"/>
  <c r="JW25" i="12"/>
  <c r="JV25" i="12"/>
  <c r="JU25" i="12"/>
  <c r="JT25" i="12"/>
  <c r="JR25" i="12"/>
  <c r="JS25" i="12" s="1"/>
  <c r="AC25" i="12" s="1"/>
  <c r="CE25" i="12"/>
  <c r="CD25" i="12"/>
  <c r="CC25" i="12"/>
  <c r="BP25" i="12"/>
  <c r="BN25" i="12"/>
  <c r="BM25" i="12"/>
  <c r="BL25" i="12"/>
  <c r="BI25" i="12"/>
  <c r="BG25" i="12"/>
  <c r="BE25" i="12"/>
  <c r="BB25" i="12"/>
  <c r="BD25" i="12" s="1"/>
  <c r="AZ25" i="12"/>
  <c r="AY25" i="12"/>
  <c r="AX25" i="12"/>
  <c r="AT25" i="12"/>
  <c r="AN25" i="12"/>
  <c r="AM25" i="12"/>
  <c r="AL25" i="12"/>
  <c r="AI25" i="12"/>
  <c r="AH25" i="12" s="1"/>
  <c r="AG25" i="12" s="1"/>
  <c r="RQ24" i="12"/>
  <c r="RP24" i="12"/>
  <c r="RO24" i="12"/>
  <c r="RN24" i="12"/>
  <c r="RL24" i="12"/>
  <c r="RM24" i="12" s="1"/>
  <c r="AE24" i="12" s="1"/>
  <c r="JY24" i="12"/>
  <c r="JZ24" i="12" s="1"/>
  <c r="JW24" i="12"/>
  <c r="JV24" i="12"/>
  <c r="JU24" i="12"/>
  <c r="JT24" i="12"/>
  <c r="JR24" i="12"/>
  <c r="JS24" i="12" s="1"/>
  <c r="AC24" i="12" s="1"/>
  <c r="CE24" i="12"/>
  <c r="CD24" i="12"/>
  <c r="CC24" i="12"/>
  <c r="CR24" i="12" s="1"/>
  <c r="BP24" i="12"/>
  <c r="BN24" i="12"/>
  <c r="BM24" i="12"/>
  <c r="BL24" i="12"/>
  <c r="BI24" i="12"/>
  <c r="BG24" i="12"/>
  <c r="BE24" i="12"/>
  <c r="BB24" i="12"/>
  <c r="BD24" i="12" s="1"/>
  <c r="AZ24" i="12"/>
  <c r="AY24" i="12"/>
  <c r="AX24" i="12"/>
  <c r="AT24" i="12"/>
  <c r="AN24" i="12"/>
  <c r="AM24" i="12"/>
  <c r="AL24" i="12"/>
  <c r="AI24" i="12"/>
  <c r="AH24" i="12" s="1"/>
  <c r="AG24" i="12" s="1"/>
  <c r="RQ23" i="12"/>
  <c r="RP23" i="12"/>
  <c r="RO23" i="12"/>
  <c r="RN23" i="12"/>
  <c r="RL23" i="12"/>
  <c r="RM23" i="12" s="1"/>
  <c r="AE23" i="12" s="1"/>
  <c r="JY23" i="12"/>
  <c r="JZ23" i="12" s="1"/>
  <c r="JW23" i="12"/>
  <c r="JV23" i="12"/>
  <c r="JU23" i="12"/>
  <c r="JT23" i="12"/>
  <c r="JR23" i="12"/>
  <c r="JS23" i="12" s="1"/>
  <c r="AC23" i="12" s="1"/>
  <c r="CE23" i="12"/>
  <c r="CD23" i="12"/>
  <c r="CC23" i="12"/>
  <c r="BP23" i="12"/>
  <c r="BN23" i="12"/>
  <c r="BM23" i="12"/>
  <c r="BL23" i="12"/>
  <c r="BI23" i="12"/>
  <c r="BG23" i="12"/>
  <c r="BE23" i="12"/>
  <c r="BB23" i="12"/>
  <c r="BD23" i="12" s="1"/>
  <c r="AZ23" i="12"/>
  <c r="AY23" i="12"/>
  <c r="AX23" i="12"/>
  <c r="AT23" i="12"/>
  <c r="AN23" i="12"/>
  <c r="AM23" i="12"/>
  <c r="AL23" i="12"/>
  <c r="AI23" i="12"/>
  <c r="AH23" i="12" s="1"/>
  <c r="AG23" i="12" s="1"/>
  <c r="RQ22" i="12"/>
  <c r="RP22" i="12"/>
  <c r="RO22" i="12"/>
  <c r="RN22" i="12"/>
  <c r="RL22" i="12"/>
  <c r="RM22" i="12" s="1"/>
  <c r="AE22" i="12" s="1"/>
  <c r="JY22" i="12"/>
  <c r="KL22" i="12" s="1"/>
  <c r="JW22" i="12"/>
  <c r="JV22" i="12"/>
  <c r="JU22" i="12"/>
  <c r="JT22" i="12"/>
  <c r="JR22" i="12"/>
  <c r="JS22" i="12" s="1"/>
  <c r="AC22" i="12" s="1"/>
  <c r="CE22" i="12"/>
  <c r="CD22" i="12"/>
  <c r="CC22" i="12"/>
  <c r="CF22" i="12" s="1"/>
  <c r="BP22" i="12"/>
  <c r="BN22" i="12"/>
  <c r="BM22" i="12"/>
  <c r="BL22" i="12"/>
  <c r="BI22" i="12"/>
  <c r="BG22" i="12"/>
  <c r="BE22" i="12"/>
  <c r="BB22" i="12"/>
  <c r="BD22" i="12" s="1"/>
  <c r="AZ22" i="12"/>
  <c r="AY22" i="12"/>
  <c r="AX22" i="12"/>
  <c r="AT22" i="12"/>
  <c r="AN22" i="12"/>
  <c r="AM22" i="12"/>
  <c r="AL22" i="12"/>
  <c r="AI22" i="12"/>
  <c r="AH22" i="12" s="1"/>
  <c r="AG22" i="12" s="1"/>
  <c r="RQ21" i="12"/>
  <c r="RP21" i="12"/>
  <c r="RO21" i="12"/>
  <c r="RN21" i="12"/>
  <c r="RL21" i="12"/>
  <c r="RM21" i="12" s="1"/>
  <c r="AE21" i="12" s="1"/>
  <c r="JY21" i="12"/>
  <c r="JW21" i="12"/>
  <c r="JV21" i="12"/>
  <c r="JU21" i="12"/>
  <c r="JT21" i="12"/>
  <c r="JR21" i="12"/>
  <c r="JS21" i="12" s="1"/>
  <c r="AC21" i="12" s="1"/>
  <c r="CE21" i="12"/>
  <c r="CD21" i="12"/>
  <c r="CC21" i="12"/>
  <c r="BP21" i="12"/>
  <c r="BN21" i="12"/>
  <c r="BM21" i="12"/>
  <c r="BL21" i="12"/>
  <c r="BI21" i="12"/>
  <c r="BG21" i="12"/>
  <c r="BE21" i="12"/>
  <c r="BB21" i="12"/>
  <c r="BD21" i="12" s="1"/>
  <c r="AZ21" i="12"/>
  <c r="AY21" i="12"/>
  <c r="AX21" i="12"/>
  <c r="AT21" i="12"/>
  <c r="AN21" i="12"/>
  <c r="AM21" i="12"/>
  <c r="AL21" i="12"/>
  <c r="AI21" i="12"/>
  <c r="AH21" i="12" s="1"/>
  <c r="AG21" i="12" s="1"/>
  <c r="RQ20" i="12"/>
  <c r="RP20" i="12"/>
  <c r="RO20" i="12"/>
  <c r="RN20" i="12"/>
  <c r="RL20" i="12"/>
  <c r="RM20" i="12" s="1"/>
  <c r="AE20" i="12" s="1"/>
  <c r="JY20" i="12"/>
  <c r="JW20" i="12"/>
  <c r="JV20" i="12"/>
  <c r="JU20" i="12"/>
  <c r="JT20" i="12"/>
  <c r="JR20" i="12"/>
  <c r="JS20" i="12" s="1"/>
  <c r="AC20" i="12" s="1"/>
  <c r="CE20" i="12"/>
  <c r="CD20" i="12"/>
  <c r="CC20" i="12"/>
  <c r="BP20" i="12"/>
  <c r="BN20" i="12"/>
  <c r="BM20" i="12"/>
  <c r="BL20" i="12"/>
  <c r="BI20" i="12"/>
  <c r="BG20" i="12"/>
  <c r="BE20" i="12"/>
  <c r="BB20" i="12"/>
  <c r="BD20" i="12" s="1"/>
  <c r="AZ20" i="12"/>
  <c r="AY20" i="12"/>
  <c r="AX20" i="12"/>
  <c r="AT20" i="12"/>
  <c r="AN20" i="12"/>
  <c r="AM20" i="12"/>
  <c r="AL20" i="12"/>
  <c r="AI20" i="12"/>
  <c r="AH20" i="12" s="1"/>
  <c r="AG20" i="12" s="1"/>
  <c r="RQ19" i="12"/>
  <c r="RP19" i="12"/>
  <c r="RO19" i="12"/>
  <c r="RN19" i="12"/>
  <c r="RL19" i="12"/>
  <c r="RM19" i="12" s="1"/>
  <c r="AE19" i="12" s="1"/>
  <c r="JY19" i="12"/>
  <c r="JW19" i="12"/>
  <c r="JV19" i="12"/>
  <c r="JU19" i="12"/>
  <c r="JT19" i="12"/>
  <c r="JR19" i="12"/>
  <c r="JS19" i="12" s="1"/>
  <c r="AC19" i="12" s="1"/>
  <c r="CE19" i="12"/>
  <c r="CD19" i="12"/>
  <c r="CC19" i="12"/>
  <c r="BP19" i="12"/>
  <c r="BN19" i="12"/>
  <c r="BM19" i="12"/>
  <c r="BL19" i="12"/>
  <c r="BI19" i="12"/>
  <c r="BG19" i="12"/>
  <c r="BE19" i="12"/>
  <c r="BB19" i="12"/>
  <c r="BD19" i="12" s="1"/>
  <c r="AZ19" i="12"/>
  <c r="AY19" i="12"/>
  <c r="AX19" i="12"/>
  <c r="AT19" i="12"/>
  <c r="AN19" i="12"/>
  <c r="AM19" i="12"/>
  <c r="AL19" i="12"/>
  <c r="AI19" i="12"/>
  <c r="AH19" i="12" s="1"/>
  <c r="AG19" i="12" s="1"/>
  <c r="RQ18" i="12"/>
  <c r="RP18" i="12"/>
  <c r="RO18" i="12"/>
  <c r="RN18" i="12"/>
  <c r="RL18" i="12"/>
  <c r="RM18" i="12" s="1"/>
  <c r="AE18" i="12" s="1"/>
  <c r="JY18" i="12"/>
  <c r="JZ18" i="12" s="1"/>
  <c r="JW18" i="12"/>
  <c r="JV18" i="12"/>
  <c r="JU18" i="12"/>
  <c r="JT18" i="12"/>
  <c r="JR18" i="12"/>
  <c r="JS18" i="12" s="1"/>
  <c r="AC18" i="12" s="1"/>
  <c r="CE18" i="12"/>
  <c r="CD18" i="12"/>
  <c r="CC18" i="12"/>
  <c r="CF18" i="12" s="1"/>
  <c r="BP18" i="12"/>
  <c r="BN18" i="12"/>
  <c r="BM18" i="12"/>
  <c r="BL18" i="12"/>
  <c r="BI18" i="12"/>
  <c r="BG18" i="12"/>
  <c r="BE18" i="12"/>
  <c r="BB18" i="12"/>
  <c r="BD18" i="12" s="1"/>
  <c r="AZ18" i="12"/>
  <c r="AY18" i="12"/>
  <c r="AX18" i="12"/>
  <c r="AT18" i="12"/>
  <c r="AN18" i="12"/>
  <c r="AM18" i="12"/>
  <c r="AL18" i="12"/>
  <c r="AR18" i="12" s="1"/>
  <c r="AI18" i="12"/>
  <c r="AH18" i="12" s="1"/>
  <c r="AG18" i="12" s="1"/>
  <c r="RQ17" i="12"/>
  <c r="RP17" i="12"/>
  <c r="RO17" i="12"/>
  <c r="RN17" i="12"/>
  <c r="RL17" i="12"/>
  <c r="RM17" i="12" s="1"/>
  <c r="AE17" i="12" s="1"/>
  <c r="JY17" i="12"/>
  <c r="KL17" i="12" s="1"/>
  <c r="KM17" i="12" s="1"/>
  <c r="JW17" i="12"/>
  <c r="JV17" i="12"/>
  <c r="JU17" i="12"/>
  <c r="JT17" i="12"/>
  <c r="JR17" i="12"/>
  <c r="JS17" i="12" s="1"/>
  <c r="AC17" i="12" s="1"/>
  <c r="CE17" i="12"/>
  <c r="CD17" i="12"/>
  <c r="CC17" i="12"/>
  <c r="BP17" i="12"/>
  <c r="BN17" i="12"/>
  <c r="BM17" i="12"/>
  <c r="BL17" i="12"/>
  <c r="BI17" i="12"/>
  <c r="BG17" i="12"/>
  <c r="BE17" i="12"/>
  <c r="BB17" i="12"/>
  <c r="BD17" i="12" s="1"/>
  <c r="AZ17" i="12"/>
  <c r="AY17" i="12"/>
  <c r="AX17" i="12"/>
  <c r="AT17" i="12"/>
  <c r="AN17" i="12"/>
  <c r="AM17" i="12"/>
  <c r="AL17" i="12"/>
  <c r="AR17" i="12" s="1"/>
  <c r="AI17" i="12"/>
  <c r="AH17" i="12" s="1"/>
  <c r="AG17" i="12" s="1"/>
  <c r="RQ16" i="12"/>
  <c r="RP16" i="12"/>
  <c r="RO16" i="12"/>
  <c r="RN16" i="12"/>
  <c r="RL16" i="12"/>
  <c r="RM16" i="12" s="1"/>
  <c r="AE16" i="12" s="1"/>
  <c r="JY16" i="12"/>
  <c r="JW16" i="12"/>
  <c r="JV16" i="12"/>
  <c r="JU16" i="12"/>
  <c r="JT16" i="12"/>
  <c r="JR16" i="12"/>
  <c r="JS16" i="12" s="1"/>
  <c r="AC16" i="12" s="1"/>
  <c r="CE16" i="12"/>
  <c r="CD16" i="12"/>
  <c r="CC16" i="12"/>
  <c r="CF16" i="12" s="1"/>
  <c r="BP16" i="12"/>
  <c r="BN16" i="12"/>
  <c r="BM16" i="12"/>
  <c r="BL16" i="12"/>
  <c r="BI16" i="12"/>
  <c r="BG16" i="12"/>
  <c r="BE16" i="12"/>
  <c r="BB16" i="12"/>
  <c r="BD16" i="12" s="1"/>
  <c r="AZ16" i="12"/>
  <c r="AY16" i="12"/>
  <c r="AX16" i="12"/>
  <c r="AT16" i="12"/>
  <c r="AN16" i="12"/>
  <c r="AM16" i="12"/>
  <c r="AL16" i="12"/>
  <c r="AI16" i="12"/>
  <c r="AH16" i="12" s="1"/>
  <c r="AG16" i="12" s="1"/>
  <c r="RQ15" i="12"/>
  <c r="RP15" i="12"/>
  <c r="RO15" i="12"/>
  <c r="RN15" i="12"/>
  <c r="RL15" i="12"/>
  <c r="RM15" i="12" s="1"/>
  <c r="AE15" i="12" s="1"/>
  <c r="JY15" i="12"/>
  <c r="JW15" i="12"/>
  <c r="JV15" i="12"/>
  <c r="JU15" i="12"/>
  <c r="JT15" i="12"/>
  <c r="JR15" i="12"/>
  <c r="JS15" i="12" s="1"/>
  <c r="AC15" i="12" s="1"/>
  <c r="CE15" i="12"/>
  <c r="CD15" i="12"/>
  <c r="CC15" i="12"/>
  <c r="BP15" i="12"/>
  <c r="BN15" i="12"/>
  <c r="BM15" i="12"/>
  <c r="BL15" i="12"/>
  <c r="BI15" i="12"/>
  <c r="BG15" i="12"/>
  <c r="BE15" i="12"/>
  <c r="BB15" i="12"/>
  <c r="BD15" i="12" s="1"/>
  <c r="AZ15" i="12"/>
  <c r="AY15" i="12"/>
  <c r="AX15" i="12"/>
  <c r="AT15" i="12"/>
  <c r="AN15" i="12"/>
  <c r="AM15" i="12"/>
  <c r="AL15" i="12"/>
  <c r="AI15" i="12"/>
  <c r="AH15" i="12" s="1"/>
  <c r="AG15" i="12" s="1"/>
  <c r="RQ14" i="12"/>
  <c r="RP14" i="12"/>
  <c r="RO14" i="12"/>
  <c r="RN14" i="12"/>
  <c r="RL14" i="12"/>
  <c r="RM14" i="12" s="1"/>
  <c r="AE14" i="12" s="1"/>
  <c r="JY14" i="12"/>
  <c r="JZ14" i="12" s="1"/>
  <c r="JW14" i="12"/>
  <c r="JV14" i="12"/>
  <c r="JU14" i="12"/>
  <c r="JT14" i="12"/>
  <c r="JR14" i="12"/>
  <c r="JS14" i="12" s="1"/>
  <c r="AC14" i="12" s="1"/>
  <c r="CE14" i="12"/>
  <c r="CD14" i="12"/>
  <c r="CC14" i="12"/>
  <c r="CF14" i="12" s="1"/>
  <c r="BP14" i="12"/>
  <c r="BN14" i="12"/>
  <c r="BM14" i="12"/>
  <c r="BL14" i="12"/>
  <c r="BI14" i="12"/>
  <c r="BG14" i="12"/>
  <c r="BE14" i="12"/>
  <c r="BB14" i="12"/>
  <c r="BD14" i="12" s="1"/>
  <c r="AZ14" i="12"/>
  <c r="AY14" i="12"/>
  <c r="AX14" i="12"/>
  <c r="AT14" i="12"/>
  <c r="AN14" i="12"/>
  <c r="AM14" i="12"/>
  <c r="AL14" i="12"/>
  <c r="AR14" i="12" s="1"/>
  <c r="AI14" i="12"/>
  <c r="AH14" i="12" s="1"/>
  <c r="AG14" i="12" s="1"/>
  <c r="RQ13" i="12"/>
  <c r="RP13" i="12"/>
  <c r="RO13" i="12"/>
  <c r="RN13" i="12"/>
  <c r="RL13" i="12"/>
  <c r="RM13" i="12" s="1"/>
  <c r="AE13" i="12" s="1"/>
  <c r="JY13" i="12"/>
  <c r="JW13" i="12"/>
  <c r="JV13" i="12"/>
  <c r="JU13" i="12"/>
  <c r="JT13" i="12"/>
  <c r="JR13" i="12"/>
  <c r="JS13" i="12" s="1"/>
  <c r="AC13" i="12" s="1"/>
  <c r="CE13" i="12"/>
  <c r="CD13" i="12"/>
  <c r="CC13" i="12"/>
  <c r="CF13" i="12" s="1"/>
  <c r="BP13" i="12"/>
  <c r="BN13" i="12"/>
  <c r="BM13" i="12"/>
  <c r="BL13" i="12"/>
  <c r="BI13" i="12"/>
  <c r="BG13" i="12"/>
  <c r="BE13" i="12"/>
  <c r="BB13" i="12"/>
  <c r="BD13" i="12" s="1"/>
  <c r="AZ13" i="12"/>
  <c r="AY13" i="12"/>
  <c r="AX13" i="12"/>
  <c r="AT13" i="12"/>
  <c r="AN13" i="12"/>
  <c r="AM13" i="12"/>
  <c r="AL13" i="12"/>
  <c r="AI13" i="12"/>
  <c r="AH13" i="12" s="1"/>
  <c r="AG13" i="12" s="1"/>
  <c r="RQ12" i="12"/>
  <c r="RP12" i="12"/>
  <c r="RO12" i="12"/>
  <c r="RN12" i="12"/>
  <c r="RL12" i="12"/>
  <c r="RM12" i="12" s="1"/>
  <c r="AE12" i="12" s="1"/>
  <c r="JY12" i="12"/>
  <c r="JW12" i="12"/>
  <c r="JV12" i="12"/>
  <c r="JU12" i="12"/>
  <c r="JT12" i="12"/>
  <c r="JR12" i="12"/>
  <c r="JS12" i="12" s="1"/>
  <c r="AC12" i="12" s="1"/>
  <c r="CE12" i="12"/>
  <c r="CD12" i="12"/>
  <c r="CC12" i="12"/>
  <c r="CF12" i="12" s="1"/>
  <c r="BP12" i="12"/>
  <c r="BN12" i="12"/>
  <c r="BM12" i="12"/>
  <c r="BL12" i="12"/>
  <c r="BI12" i="12"/>
  <c r="BG12" i="12"/>
  <c r="BE12" i="12"/>
  <c r="BB12" i="12"/>
  <c r="BD12" i="12" s="1"/>
  <c r="AZ12" i="12"/>
  <c r="AY12" i="12"/>
  <c r="AX12" i="12"/>
  <c r="AT12" i="12"/>
  <c r="AN12" i="12"/>
  <c r="AM12" i="12"/>
  <c r="AL12" i="12"/>
  <c r="AI12" i="12"/>
  <c r="AH12" i="12" s="1"/>
  <c r="AG12" i="12" s="1"/>
  <c r="RQ11" i="12"/>
  <c r="RP11" i="12"/>
  <c r="RO11" i="12"/>
  <c r="RN11" i="12"/>
  <c r="RL11" i="12"/>
  <c r="RM11" i="12" s="1"/>
  <c r="AE11" i="12" s="1"/>
  <c r="JY11" i="12"/>
  <c r="JW11" i="12"/>
  <c r="JV11" i="12"/>
  <c r="JU11" i="12"/>
  <c r="JT11" i="12"/>
  <c r="JR11" i="12"/>
  <c r="JS11" i="12" s="1"/>
  <c r="AC11" i="12" s="1"/>
  <c r="CE11" i="12"/>
  <c r="CD11" i="12"/>
  <c r="CC11" i="12"/>
  <c r="BP11" i="12"/>
  <c r="BN11" i="12"/>
  <c r="BM11" i="12"/>
  <c r="BL11" i="12"/>
  <c r="BI11" i="12"/>
  <c r="BG11" i="12"/>
  <c r="BE11" i="12"/>
  <c r="BB11" i="12"/>
  <c r="BD11" i="12" s="1"/>
  <c r="AZ11" i="12"/>
  <c r="AY11" i="12"/>
  <c r="AX11" i="12"/>
  <c r="AT11" i="12"/>
  <c r="AN11" i="12"/>
  <c r="AM11" i="12"/>
  <c r="AL11" i="12"/>
  <c r="AI11" i="12"/>
  <c r="AH11" i="12" s="1"/>
  <c r="AG11" i="12" s="1"/>
  <c r="RQ10" i="12"/>
  <c r="RP10" i="12"/>
  <c r="RO10" i="12"/>
  <c r="RN10" i="12"/>
  <c r="RL10" i="12"/>
  <c r="RM10" i="12" s="1"/>
  <c r="AE10" i="12" s="1"/>
  <c r="JY10" i="12"/>
  <c r="JW10" i="12"/>
  <c r="JV10" i="12"/>
  <c r="JU10" i="12"/>
  <c r="JT10" i="12"/>
  <c r="JR10" i="12"/>
  <c r="JS10" i="12" s="1"/>
  <c r="AC10" i="12" s="1"/>
  <c r="CE10" i="12"/>
  <c r="CD10" i="12"/>
  <c r="CC10" i="12"/>
  <c r="CF10" i="12" s="1"/>
  <c r="BP10" i="12"/>
  <c r="BN10" i="12"/>
  <c r="BM10" i="12"/>
  <c r="BL10" i="12"/>
  <c r="BI10" i="12"/>
  <c r="BG10" i="12"/>
  <c r="BE10" i="12"/>
  <c r="BB10" i="12"/>
  <c r="BD10" i="12" s="1"/>
  <c r="AZ10" i="12"/>
  <c r="AY10" i="12"/>
  <c r="AX10" i="12"/>
  <c r="AT10" i="12"/>
  <c r="AN10" i="12"/>
  <c r="AM10" i="12"/>
  <c r="AL10" i="12"/>
  <c r="AR10" i="12" s="1"/>
  <c r="AI10" i="12"/>
  <c r="AH10" i="12" s="1"/>
  <c r="AG10" i="12" s="1"/>
  <c r="BD8" i="12"/>
  <c r="CI7" i="12"/>
  <c r="CH7" i="12"/>
  <c r="CG7" i="12"/>
  <c r="CF7" i="12"/>
  <c r="C7" i="12"/>
  <c r="F50" i="11"/>
  <c r="RR41" i="11"/>
  <c r="Y41" i="11"/>
  <c r="RQ40" i="11"/>
  <c r="RP40" i="11"/>
  <c r="RO40" i="11"/>
  <c r="RN40" i="11"/>
  <c r="RL40" i="11"/>
  <c r="RM40" i="11" s="1"/>
  <c r="AE40" i="11" s="1"/>
  <c r="JY40" i="11"/>
  <c r="KL40" i="11" s="1"/>
  <c r="KY40" i="11" s="1"/>
  <c r="KZ40" i="11" s="1"/>
  <c r="JW40" i="11"/>
  <c r="JV40" i="11"/>
  <c r="JU40" i="11"/>
  <c r="JT40" i="11"/>
  <c r="JR40" i="11"/>
  <c r="JS40" i="11" s="1"/>
  <c r="AC40" i="11" s="1"/>
  <c r="CE40" i="11"/>
  <c r="CD40" i="11"/>
  <c r="CC40" i="11"/>
  <c r="CF40" i="11" s="1"/>
  <c r="BP40" i="11"/>
  <c r="BN40" i="11"/>
  <c r="BM40" i="11"/>
  <c r="BL40" i="11"/>
  <c r="BI40" i="11"/>
  <c r="BG40" i="11"/>
  <c r="BE40" i="11"/>
  <c r="BB40" i="11"/>
  <c r="BD40" i="11" s="1"/>
  <c r="AZ40" i="11"/>
  <c r="AY40" i="11"/>
  <c r="AX40" i="11"/>
  <c r="AT40" i="11"/>
  <c r="AN40" i="11"/>
  <c r="AM40" i="11"/>
  <c r="AL40" i="11"/>
  <c r="AI40" i="11"/>
  <c r="AH40" i="11" s="1"/>
  <c r="AG40" i="11" s="1"/>
  <c r="RQ39" i="11"/>
  <c r="RP39" i="11"/>
  <c r="RO39" i="11"/>
  <c r="RN39" i="11"/>
  <c r="RL39" i="11"/>
  <c r="RM39" i="11" s="1"/>
  <c r="AE39" i="11" s="1"/>
  <c r="JY39" i="11"/>
  <c r="KL39" i="11" s="1"/>
  <c r="JW39" i="11"/>
  <c r="JV39" i="11"/>
  <c r="JU39" i="11"/>
  <c r="JT39" i="11"/>
  <c r="JR39" i="11"/>
  <c r="JS39" i="11" s="1"/>
  <c r="AC39" i="11" s="1"/>
  <c r="CE39" i="11"/>
  <c r="CD39" i="11"/>
  <c r="CC39" i="11"/>
  <c r="CR39" i="11" s="1"/>
  <c r="BP39" i="11"/>
  <c r="BN39" i="11"/>
  <c r="BM39" i="11"/>
  <c r="BL39" i="11"/>
  <c r="BI39" i="11"/>
  <c r="BG39" i="11"/>
  <c r="BE39" i="11"/>
  <c r="BB39" i="11"/>
  <c r="BD39" i="11" s="1"/>
  <c r="AZ39" i="11"/>
  <c r="AY39" i="11"/>
  <c r="AX39" i="11"/>
  <c r="AT39" i="11"/>
  <c r="AN39" i="11"/>
  <c r="AM39" i="11"/>
  <c r="AL39" i="11"/>
  <c r="AI39" i="11"/>
  <c r="AH39" i="11" s="1"/>
  <c r="AG39" i="11" s="1"/>
  <c r="RQ38" i="11"/>
  <c r="RP38" i="11"/>
  <c r="RO38" i="11"/>
  <c r="RN38" i="11"/>
  <c r="RL38" i="11"/>
  <c r="RM38" i="11" s="1"/>
  <c r="AE38" i="11" s="1"/>
  <c r="JY38" i="11"/>
  <c r="JW38" i="11"/>
  <c r="JV38" i="11"/>
  <c r="JU38" i="11"/>
  <c r="JT38" i="11"/>
  <c r="JR38" i="11"/>
  <c r="JS38" i="11" s="1"/>
  <c r="AC38" i="11" s="1"/>
  <c r="CE38" i="11"/>
  <c r="CD38" i="11"/>
  <c r="CC38" i="11"/>
  <c r="BP38" i="11"/>
  <c r="BN38" i="11"/>
  <c r="BM38" i="11"/>
  <c r="BL38" i="11"/>
  <c r="BI38" i="11"/>
  <c r="BG38" i="11"/>
  <c r="BE38" i="11"/>
  <c r="BB38" i="11"/>
  <c r="BD38" i="11" s="1"/>
  <c r="AZ38" i="11"/>
  <c r="AY38" i="11"/>
  <c r="AX38" i="11"/>
  <c r="AT38" i="11"/>
  <c r="AN38" i="11"/>
  <c r="AM38" i="11"/>
  <c r="AL38" i="11"/>
  <c r="AI38" i="11"/>
  <c r="AH38" i="11" s="1"/>
  <c r="AG38" i="11" s="1"/>
  <c r="RQ37" i="11"/>
  <c r="RP37" i="11"/>
  <c r="RO37" i="11"/>
  <c r="RN37" i="11"/>
  <c r="RL37" i="11"/>
  <c r="RM37" i="11" s="1"/>
  <c r="AE37" i="11" s="1"/>
  <c r="JY37" i="11"/>
  <c r="JZ37" i="11" s="1"/>
  <c r="JW37" i="11"/>
  <c r="JV37" i="11"/>
  <c r="JU37" i="11"/>
  <c r="JT37" i="11"/>
  <c r="JR37" i="11"/>
  <c r="JS37" i="11" s="1"/>
  <c r="AC37" i="11" s="1"/>
  <c r="CE37" i="11"/>
  <c r="CD37" i="11"/>
  <c r="CC37" i="11"/>
  <c r="CF37" i="11" s="1"/>
  <c r="BP37" i="11"/>
  <c r="BN37" i="11"/>
  <c r="BM37" i="11"/>
  <c r="BL37" i="11"/>
  <c r="BI37" i="11"/>
  <c r="BG37" i="11"/>
  <c r="BE37" i="11"/>
  <c r="BB37" i="11"/>
  <c r="BD37" i="11" s="1"/>
  <c r="AZ37" i="11"/>
  <c r="AY37" i="11"/>
  <c r="AX37" i="11"/>
  <c r="AT37" i="11"/>
  <c r="AN37" i="11"/>
  <c r="AM37" i="11"/>
  <c r="AL37" i="11"/>
  <c r="AR37" i="11" s="1"/>
  <c r="AI37" i="11"/>
  <c r="AH37" i="11" s="1"/>
  <c r="AG37" i="11" s="1"/>
  <c r="RQ36" i="11"/>
  <c r="RP36" i="11"/>
  <c r="RO36" i="11"/>
  <c r="RN36" i="11"/>
  <c r="RL36" i="11"/>
  <c r="RM36" i="11" s="1"/>
  <c r="AE36" i="11" s="1"/>
  <c r="JY36" i="11"/>
  <c r="KL36" i="11" s="1"/>
  <c r="KY36" i="11" s="1"/>
  <c r="LL36" i="11" s="1"/>
  <c r="JW36" i="11"/>
  <c r="JV36" i="11"/>
  <c r="JU36" i="11"/>
  <c r="JT36" i="11"/>
  <c r="JR36" i="11"/>
  <c r="JS36" i="11" s="1"/>
  <c r="AC36" i="11" s="1"/>
  <c r="CE36" i="11"/>
  <c r="CD36" i="11"/>
  <c r="CC36" i="11"/>
  <c r="BP36" i="11"/>
  <c r="BN36" i="11"/>
  <c r="BM36" i="11"/>
  <c r="BL36" i="11"/>
  <c r="BI36" i="11"/>
  <c r="BG36" i="11"/>
  <c r="BE36" i="11"/>
  <c r="BB36" i="11"/>
  <c r="BD36" i="11" s="1"/>
  <c r="AZ36" i="11"/>
  <c r="AY36" i="11"/>
  <c r="AX36" i="11"/>
  <c r="AT36" i="11"/>
  <c r="AN36" i="11"/>
  <c r="AM36" i="11"/>
  <c r="AL36" i="11"/>
  <c r="AI36" i="11"/>
  <c r="AH36" i="11" s="1"/>
  <c r="AG36" i="11" s="1"/>
  <c r="RQ35" i="11"/>
  <c r="RP35" i="11"/>
  <c r="RO35" i="11"/>
  <c r="RN35" i="11"/>
  <c r="RL35" i="11"/>
  <c r="RM35" i="11" s="1"/>
  <c r="AE35" i="11" s="1"/>
  <c r="JY35" i="11"/>
  <c r="JZ35" i="11" s="1"/>
  <c r="JW35" i="11"/>
  <c r="JV35" i="11"/>
  <c r="JU35" i="11"/>
  <c r="JT35" i="11"/>
  <c r="JR35" i="11"/>
  <c r="JS35" i="11" s="1"/>
  <c r="AC35" i="11" s="1"/>
  <c r="CE35" i="11"/>
  <c r="CD35" i="11"/>
  <c r="CC35" i="11"/>
  <c r="CR35" i="11" s="1"/>
  <c r="DE35" i="11" s="1"/>
  <c r="BP35" i="11"/>
  <c r="BN35" i="11"/>
  <c r="BM35" i="11"/>
  <c r="BL35" i="11"/>
  <c r="BI35" i="11"/>
  <c r="BG35" i="11"/>
  <c r="BE35" i="11"/>
  <c r="BB35" i="11"/>
  <c r="BD35" i="11" s="1"/>
  <c r="AZ35" i="11"/>
  <c r="AY35" i="11"/>
  <c r="AX35" i="11"/>
  <c r="AT35" i="11"/>
  <c r="AN35" i="11"/>
  <c r="AM35" i="11"/>
  <c r="AL35" i="11"/>
  <c r="AR35" i="11" s="1"/>
  <c r="AI35" i="11"/>
  <c r="AH35" i="11" s="1"/>
  <c r="AG35" i="11" s="1"/>
  <c r="RQ34" i="11"/>
  <c r="RP34" i="11"/>
  <c r="RO34" i="11"/>
  <c r="RN34" i="11"/>
  <c r="RL34" i="11"/>
  <c r="RM34" i="11" s="1"/>
  <c r="AE34" i="11" s="1"/>
  <c r="JY34" i="11"/>
  <c r="JW34" i="11"/>
  <c r="JV34" i="11"/>
  <c r="JU34" i="11"/>
  <c r="JT34" i="11"/>
  <c r="JR34" i="11"/>
  <c r="JS34" i="11" s="1"/>
  <c r="AC34" i="11" s="1"/>
  <c r="CE34" i="11"/>
  <c r="CD34" i="11"/>
  <c r="CC34" i="11"/>
  <c r="BP34" i="11"/>
  <c r="BN34" i="11"/>
  <c r="BM34" i="11"/>
  <c r="BL34" i="11"/>
  <c r="BI34" i="11"/>
  <c r="BG34" i="11"/>
  <c r="BE34" i="11"/>
  <c r="BB34" i="11"/>
  <c r="BD34" i="11" s="1"/>
  <c r="AZ34" i="11"/>
  <c r="AY34" i="11"/>
  <c r="AX34" i="11"/>
  <c r="AT34" i="11"/>
  <c r="AN34" i="11"/>
  <c r="AM34" i="11"/>
  <c r="AL34" i="11"/>
  <c r="AI34" i="11"/>
  <c r="AH34" i="11" s="1"/>
  <c r="AG34" i="11" s="1"/>
  <c r="RQ33" i="11"/>
  <c r="RP33" i="11"/>
  <c r="RO33" i="11"/>
  <c r="RN33" i="11"/>
  <c r="RL33" i="11"/>
  <c r="RM33" i="11" s="1"/>
  <c r="AE33" i="11" s="1"/>
  <c r="JY33" i="11"/>
  <c r="JZ33" i="11" s="1"/>
  <c r="JW33" i="11"/>
  <c r="JV33" i="11"/>
  <c r="JU33" i="11"/>
  <c r="JT33" i="11"/>
  <c r="JR33" i="11"/>
  <c r="JS33" i="11" s="1"/>
  <c r="AC33" i="11" s="1"/>
  <c r="CE33" i="11"/>
  <c r="CD33" i="11"/>
  <c r="CC33" i="11"/>
  <c r="CR33" i="11" s="1"/>
  <c r="DE33" i="11" s="1"/>
  <c r="DR33" i="11" s="1"/>
  <c r="EE33" i="11" s="1"/>
  <c r="ER33" i="11" s="1"/>
  <c r="BP33" i="11"/>
  <c r="BN33" i="11"/>
  <c r="BM33" i="11"/>
  <c r="BL33" i="11"/>
  <c r="BI33" i="11"/>
  <c r="BG33" i="11"/>
  <c r="BE33" i="11"/>
  <c r="BB33" i="11"/>
  <c r="BD33" i="11" s="1"/>
  <c r="AZ33" i="11"/>
  <c r="AY33" i="11"/>
  <c r="AX33" i="11"/>
  <c r="AT33" i="11"/>
  <c r="AN33" i="11"/>
  <c r="AM33" i="11"/>
  <c r="AL33" i="11"/>
  <c r="AI33" i="11"/>
  <c r="AH33" i="11" s="1"/>
  <c r="AG33" i="11" s="1"/>
  <c r="RQ32" i="11"/>
  <c r="RP32" i="11"/>
  <c r="RO32" i="11"/>
  <c r="RN32" i="11"/>
  <c r="RL32" i="11"/>
  <c r="RM32" i="11" s="1"/>
  <c r="AE32" i="11" s="1"/>
  <c r="JY32" i="11"/>
  <c r="KL32" i="11" s="1"/>
  <c r="JW32" i="11"/>
  <c r="JV32" i="11"/>
  <c r="JU32" i="11"/>
  <c r="JT32" i="11"/>
  <c r="JR32" i="11"/>
  <c r="JS32" i="11" s="1"/>
  <c r="AC32" i="11" s="1"/>
  <c r="CE32" i="11"/>
  <c r="CD32" i="11"/>
  <c r="CC32" i="11"/>
  <c r="CR32" i="11" s="1"/>
  <c r="BP32" i="11"/>
  <c r="BN32" i="11"/>
  <c r="BM32" i="11"/>
  <c r="BL32" i="11"/>
  <c r="BI32" i="11"/>
  <c r="BG32" i="11"/>
  <c r="BE32" i="11"/>
  <c r="BB32" i="11"/>
  <c r="BD32" i="11" s="1"/>
  <c r="AZ32" i="11"/>
  <c r="AY32" i="11"/>
  <c r="AX32" i="11"/>
  <c r="AT32" i="11"/>
  <c r="AN32" i="11"/>
  <c r="AM32" i="11"/>
  <c r="AL32" i="11"/>
  <c r="AI32" i="11"/>
  <c r="AH32" i="11" s="1"/>
  <c r="AG32" i="11" s="1"/>
  <c r="RQ31" i="11"/>
  <c r="RP31" i="11"/>
  <c r="RO31" i="11"/>
  <c r="RN31" i="11"/>
  <c r="RL31" i="11"/>
  <c r="RM31" i="11" s="1"/>
  <c r="AE31" i="11" s="1"/>
  <c r="JY31" i="11"/>
  <c r="JZ31" i="11" s="1"/>
  <c r="JW31" i="11"/>
  <c r="JV31" i="11"/>
  <c r="JU31" i="11"/>
  <c r="JT31" i="11"/>
  <c r="JR31" i="11"/>
  <c r="JS31" i="11" s="1"/>
  <c r="AC31" i="11" s="1"/>
  <c r="CE31" i="11"/>
  <c r="CD31" i="11"/>
  <c r="CC31" i="11"/>
  <c r="CR31" i="11" s="1"/>
  <c r="BP31" i="11"/>
  <c r="BN31" i="11"/>
  <c r="BM31" i="11"/>
  <c r="BL31" i="11"/>
  <c r="BI31" i="11"/>
  <c r="BG31" i="11"/>
  <c r="BE31" i="11"/>
  <c r="BB31" i="11"/>
  <c r="BD31" i="11" s="1"/>
  <c r="AZ31" i="11"/>
  <c r="AY31" i="11"/>
  <c r="AX31" i="11"/>
  <c r="AT31" i="11"/>
  <c r="AN31" i="11"/>
  <c r="AM31" i="11"/>
  <c r="AL31" i="11"/>
  <c r="AR31" i="11" s="1"/>
  <c r="AI31" i="11"/>
  <c r="AH31" i="11" s="1"/>
  <c r="AG31" i="11" s="1"/>
  <c r="RQ30" i="11"/>
  <c r="RP30" i="11"/>
  <c r="RO30" i="11"/>
  <c r="RN30" i="11"/>
  <c r="RL30" i="11"/>
  <c r="RM30" i="11" s="1"/>
  <c r="AE30" i="11" s="1"/>
  <c r="JY30" i="11"/>
  <c r="JW30" i="11"/>
  <c r="JV30" i="11"/>
  <c r="JU30" i="11"/>
  <c r="JT30" i="11"/>
  <c r="JR30" i="11"/>
  <c r="JS30" i="11" s="1"/>
  <c r="AC30" i="11" s="1"/>
  <c r="CE30" i="11"/>
  <c r="CD30" i="11"/>
  <c r="CC30" i="11"/>
  <c r="BP30" i="11"/>
  <c r="BN30" i="11"/>
  <c r="BM30" i="11"/>
  <c r="BL30" i="11"/>
  <c r="BI30" i="11"/>
  <c r="BG30" i="11"/>
  <c r="BE30" i="11"/>
  <c r="BB30" i="11"/>
  <c r="BD30" i="11" s="1"/>
  <c r="AZ30" i="11"/>
  <c r="AY30" i="11"/>
  <c r="AX30" i="11"/>
  <c r="AT30" i="11"/>
  <c r="AN30" i="11"/>
  <c r="AM30" i="11"/>
  <c r="AL30" i="11"/>
  <c r="AR30" i="11" s="1"/>
  <c r="AI30" i="11"/>
  <c r="AH30" i="11" s="1"/>
  <c r="AG30" i="11" s="1"/>
  <c r="RQ29" i="11"/>
  <c r="RP29" i="11"/>
  <c r="RO29" i="11"/>
  <c r="RN29" i="11"/>
  <c r="RL29" i="11"/>
  <c r="RM29" i="11" s="1"/>
  <c r="AE29" i="11" s="1"/>
  <c r="JY29" i="11"/>
  <c r="JW29" i="11"/>
  <c r="JV29" i="11"/>
  <c r="JU29" i="11"/>
  <c r="JT29" i="11"/>
  <c r="JR29" i="11"/>
  <c r="JS29" i="11" s="1"/>
  <c r="AC29" i="11" s="1"/>
  <c r="CE29" i="11"/>
  <c r="CD29" i="11"/>
  <c r="CC29" i="11"/>
  <c r="CR29" i="11" s="1"/>
  <c r="BP29" i="11"/>
  <c r="BN29" i="11"/>
  <c r="BM29" i="11"/>
  <c r="BL29" i="11"/>
  <c r="BI29" i="11"/>
  <c r="BG29" i="11"/>
  <c r="BE29" i="11"/>
  <c r="BB29" i="11"/>
  <c r="BD29" i="11" s="1"/>
  <c r="AZ29" i="11"/>
  <c r="AY29" i="11"/>
  <c r="AX29" i="11"/>
  <c r="AT29" i="11"/>
  <c r="AN29" i="11"/>
  <c r="AM29" i="11"/>
  <c r="AL29" i="11"/>
  <c r="AI29" i="11"/>
  <c r="AH29" i="11" s="1"/>
  <c r="AG29" i="11" s="1"/>
  <c r="RQ28" i="11"/>
  <c r="RP28" i="11"/>
  <c r="RO28" i="11"/>
  <c r="RN28" i="11"/>
  <c r="RL28" i="11"/>
  <c r="RM28" i="11" s="1"/>
  <c r="AE28" i="11" s="1"/>
  <c r="JY28" i="11"/>
  <c r="KL28" i="11" s="1"/>
  <c r="JW28" i="11"/>
  <c r="JV28" i="11"/>
  <c r="JU28" i="11"/>
  <c r="JT28" i="11"/>
  <c r="JR28" i="11"/>
  <c r="JS28" i="11" s="1"/>
  <c r="AC28" i="11" s="1"/>
  <c r="CE28" i="11"/>
  <c r="CD28" i="11"/>
  <c r="CC28" i="11"/>
  <c r="BP28" i="11"/>
  <c r="BN28" i="11"/>
  <c r="BM28" i="11"/>
  <c r="BL28" i="11"/>
  <c r="BI28" i="11"/>
  <c r="BG28" i="11"/>
  <c r="BE28" i="11"/>
  <c r="BB28" i="11"/>
  <c r="BD28" i="11" s="1"/>
  <c r="AZ28" i="11"/>
  <c r="AY28" i="11"/>
  <c r="AX28" i="11"/>
  <c r="AT28" i="11"/>
  <c r="AN28" i="11"/>
  <c r="AM28" i="11"/>
  <c r="AL28" i="11"/>
  <c r="AI28" i="11"/>
  <c r="AH28" i="11" s="1"/>
  <c r="AG28" i="11" s="1"/>
  <c r="RQ27" i="11"/>
  <c r="RP27" i="11"/>
  <c r="RO27" i="11"/>
  <c r="RN27" i="11"/>
  <c r="RL27" i="11"/>
  <c r="RM27" i="11" s="1"/>
  <c r="AE27" i="11" s="1"/>
  <c r="JY27" i="11"/>
  <c r="JW27" i="11"/>
  <c r="JV27" i="11"/>
  <c r="JU27" i="11"/>
  <c r="JT27" i="11"/>
  <c r="JR27" i="11"/>
  <c r="JS27" i="11" s="1"/>
  <c r="AC27" i="11" s="1"/>
  <c r="CE27" i="11"/>
  <c r="CD27" i="11"/>
  <c r="CC27" i="11"/>
  <c r="CF27" i="11" s="1"/>
  <c r="BP27" i="11"/>
  <c r="BN27" i="11"/>
  <c r="BM27" i="11"/>
  <c r="BL27" i="11"/>
  <c r="BI27" i="11"/>
  <c r="BG27" i="11"/>
  <c r="BE27" i="11"/>
  <c r="BB27" i="11"/>
  <c r="BD27" i="11" s="1"/>
  <c r="AZ27" i="11"/>
  <c r="AY27" i="11"/>
  <c r="AX27" i="11"/>
  <c r="AT27" i="11"/>
  <c r="AN27" i="11"/>
  <c r="AM27" i="11"/>
  <c r="AL27" i="11"/>
  <c r="AI27" i="11"/>
  <c r="AH27" i="11" s="1"/>
  <c r="AG27" i="11" s="1"/>
  <c r="RQ26" i="11"/>
  <c r="RP26" i="11"/>
  <c r="RO26" i="11"/>
  <c r="RN26" i="11"/>
  <c r="RL26" i="11"/>
  <c r="RM26" i="11" s="1"/>
  <c r="AE26" i="11" s="1"/>
  <c r="JY26" i="11"/>
  <c r="JW26" i="11"/>
  <c r="JV26" i="11"/>
  <c r="JU26" i="11"/>
  <c r="JT26" i="11"/>
  <c r="JR26" i="11"/>
  <c r="JS26" i="11" s="1"/>
  <c r="AC26" i="11" s="1"/>
  <c r="CE26" i="11"/>
  <c r="CD26" i="11"/>
  <c r="CC26" i="11"/>
  <c r="BP26" i="11"/>
  <c r="BN26" i="11"/>
  <c r="BM26" i="11"/>
  <c r="BL26" i="11"/>
  <c r="BI26" i="11"/>
  <c r="BG26" i="11"/>
  <c r="BE26" i="11"/>
  <c r="BB26" i="11"/>
  <c r="BD26" i="11" s="1"/>
  <c r="AZ26" i="11"/>
  <c r="AY26" i="11"/>
  <c r="AX26" i="11"/>
  <c r="AT26" i="11"/>
  <c r="AN26" i="11"/>
  <c r="AM26" i="11"/>
  <c r="AL26" i="11"/>
  <c r="AI26" i="11"/>
  <c r="AH26" i="11" s="1"/>
  <c r="AG26" i="11" s="1"/>
  <c r="RQ25" i="11"/>
  <c r="RP25" i="11"/>
  <c r="RO25" i="11"/>
  <c r="RN25" i="11"/>
  <c r="RL25" i="11"/>
  <c r="RM25" i="11" s="1"/>
  <c r="AE25" i="11" s="1"/>
  <c r="JY25" i="11"/>
  <c r="JW25" i="11"/>
  <c r="JV25" i="11"/>
  <c r="JU25" i="11"/>
  <c r="JT25" i="11"/>
  <c r="JR25" i="11"/>
  <c r="JS25" i="11" s="1"/>
  <c r="AC25" i="11" s="1"/>
  <c r="CE25" i="11"/>
  <c r="CD25" i="11"/>
  <c r="CC25" i="11"/>
  <c r="CF25" i="11" s="1"/>
  <c r="BP25" i="11"/>
  <c r="BN25" i="11"/>
  <c r="BM25" i="11"/>
  <c r="BL25" i="11"/>
  <c r="BI25" i="11"/>
  <c r="BG25" i="11"/>
  <c r="BE25" i="11"/>
  <c r="BB25" i="11"/>
  <c r="BD25" i="11" s="1"/>
  <c r="AZ25" i="11"/>
  <c r="AY25" i="11"/>
  <c r="AX25" i="11"/>
  <c r="AT25" i="11"/>
  <c r="AN25" i="11"/>
  <c r="AM25" i="11"/>
  <c r="AL25" i="11"/>
  <c r="AI25" i="11"/>
  <c r="AH25" i="11" s="1"/>
  <c r="AG25" i="11" s="1"/>
  <c r="RQ24" i="11"/>
  <c r="RP24" i="11"/>
  <c r="RO24" i="11"/>
  <c r="RN24" i="11"/>
  <c r="RL24" i="11"/>
  <c r="RM24" i="11" s="1"/>
  <c r="AE24" i="11" s="1"/>
  <c r="JY24" i="11"/>
  <c r="KL24" i="11" s="1"/>
  <c r="JW24" i="11"/>
  <c r="JV24" i="11"/>
  <c r="JU24" i="11"/>
  <c r="JT24" i="11"/>
  <c r="JR24" i="11"/>
  <c r="JS24" i="11" s="1"/>
  <c r="AC24" i="11" s="1"/>
  <c r="CE24" i="11"/>
  <c r="CD24" i="11"/>
  <c r="CC24" i="11"/>
  <c r="BP24" i="11"/>
  <c r="BN24" i="11"/>
  <c r="BM24" i="11"/>
  <c r="BL24" i="11"/>
  <c r="BI24" i="11"/>
  <c r="BG24" i="11"/>
  <c r="BE24" i="11"/>
  <c r="BB24" i="11"/>
  <c r="BD24" i="11" s="1"/>
  <c r="AZ24" i="11"/>
  <c r="AY24" i="11"/>
  <c r="AX24" i="11"/>
  <c r="AT24" i="11"/>
  <c r="AN24" i="11"/>
  <c r="AM24" i="11"/>
  <c r="AL24" i="11"/>
  <c r="AI24" i="11"/>
  <c r="AH24" i="11" s="1"/>
  <c r="AG24" i="11" s="1"/>
  <c r="RQ23" i="11"/>
  <c r="RP23" i="11"/>
  <c r="RO23" i="11"/>
  <c r="RN23" i="11"/>
  <c r="RL23" i="11"/>
  <c r="RM23" i="11" s="1"/>
  <c r="AE23" i="11" s="1"/>
  <c r="JY23" i="11"/>
  <c r="JW23" i="11"/>
  <c r="JV23" i="11"/>
  <c r="JU23" i="11"/>
  <c r="JT23" i="11"/>
  <c r="JR23" i="11"/>
  <c r="JS23" i="11" s="1"/>
  <c r="AC23" i="11" s="1"/>
  <c r="CE23" i="11"/>
  <c r="CD23" i="11"/>
  <c r="CC23" i="11"/>
  <c r="BP23" i="11"/>
  <c r="BN23" i="11"/>
  <c r="BM23" i="11"/>
  <c r="BL23" i="11"/>
  <c r="BI23" i="11"/>
  <c r="BG23" i="11"/>
  <c r="BE23" i="11"/>
  <c r="BB23" i="11"/>
  <c r="BD23" i="11" s="1"/>
  <c r="AZ23" i="11"/>
  <c r="AY23" i="11"/>
  <c r="AX23" i="11"/>
  <c r="AT23" i="11"/>
  <c r="AN23" i="11"/>
  <c r="AM23" i="11"/>
  <c r="AL23" i="11"/>
  <c r="AI23" i="11"/>
  <c r="AH23" i="11" s="1"/>
  <c r="AG23" i="11" s="1"/>
  <c r="RQ22" i="11"/>
  <c r="RP22" i="11"/>
  <c r="RO22" i="11"/>
  <c r="RN22" i="11"/>
  <c r="RL22" i="11"/>
  <c r="RM22" i="11" s="1"/>
  <c r="AE22" i="11" s="1"/>
  <c r="JY22" i="11"/>
  <c r="JZ22" i="11" s="1"/>
  <c r="JW22" i="11"/>
  <c r="JV22" i="11"/>
  <c r="JU22" i="11"/>
  <c r="JT22" i="11"/>
  <c r="JR22" i="11"/>
  <c r="JS22" i="11" s="1"/>
  <c r="AC22" i="11" s="1"/>
  <c r="CE22" i="11"/>
  <c r="CD22" i="11"/>
  <c r="CC22" i="11"/>
  <c r="BP22" i="11"/>
  <c r="BN22" i="11"/>
  <c r="BM22" i="11"/>
  <c r="BL22" i="11"/>
  <c r="BI22" i="11"/>
  <c r="BG22" i="11"/>
  <c r="BE22" i="11"/>
  <c r="BB22" i="11"/>
  <c r="BD22" i="11" s="1"/>
  <c r="AZ22" i="11"/>
  <c r="AY22" i="11"/>
  <c r="AX22" i="11"/>
  <c r="AT22" i="11"/>
  <c r="AN22" i="11"/>
  <c r="AM22" i="11"/>
  <c r="AL22" i="11"/>
  <c r="AI22" i="11"/>
  <c r="AH22" i="11" s="1"/>
  <c r="AG22" i="11" s="1"/>
  <c r="RQ21" i="11"/>
  <c r="RP21" i="11"/>
  <c r="RO21" i="11"/>
  <c r="RN21" i="11"/>
  <c r="RL21" i="11"/>
  <c r="RM21" i="11" s="1"/>
  <c r="AE21" i="11" s="1"/>
  <c r="JY21" i="11"/>
  <c r="JZ21" i="11" s="1"/>
  <c r="JW21" i="11"/>
  <c r="JV21" i="11"/>
  <c r="JU21" i="11"/>
  <c r="JT21" i="11"/>
  <c r="JR21" i="11"/>
  <c r="JS21" i="11" s="1"/>
  <c r="AC21" i="11" s="1"/>
  <c r="CE21" i="11"/>
  <c r="CD21" i="11"/>
  <c r="CC21" i="11"/>
  <c r="CF21" i="11" s="1"/>
  <c r="BP21" i="11"/>
  <c r="BN21" i="11"/>
  <c r="BM21" i="11"/>
  <c r="BL21" i="11"/>
  <c r="BI21" i="11"/>
  <c r="BG21" i="11"/>
  <c r="BE21" i="11"/>
  <c r="BB21" i="11"/>
  <c r="BD21" i="11" s="1"/>
  <c r="AZ21" i="11"/>
  <c r="AY21" i="11"/>
  <c r="AX21" i="11"/>
  <c r="AT21" i="11"/>
  <c r="AN21" i="11"/>
  <c r="AM21" i="11"/>
  <c r="AL21" i="11"/>
  <c r="AI21" i="11"/>
  <c r="AH21" i="11" s="1"/>
  <c r="AG21" i="11" s="1"/>
  <c r="RQ20" i="11"/>
  <c r="RP20" i="11"/>
  <c r="RO20" i="11"/>
  <c r="RN20" i="11"/>
  <c r="RL20" i="11"/>
  <c r="RM20" i="11" s="1"/>
  <c r="AE20" i="11" s="1"/>
  <c r="JY20" i="11"/>
  <c r="JZ20" i="11" s="1"/>
  <c r="JW20" i="11"/>
  <c r="JV20" i="11"/>
  <c r="JU20" i="11"/>
  <c r="JT20" i="11"/>
  <c r="JR20" i="11"/>
  <c r="JS20" i="11" s="1"/>
  <c r="AC20" i="11" s="1"/>
  <c r="CE20" i="11"/>
  <c r="CD20" i="11"/>
  <c r="CC20" i="11"/>
  <c r="BP20" i="11"/>
  <c r="BN20" i="11"/>
  <c r="BM20" i="11"/>
  <c r="BL20" i="11"/>
  <c r="BI20" i="11"/>
  <c r="BG20" i="11"/>
  <c r="BE20" i="11"/>
  <c r="BB20" i="11"/>
  <c r="BD20" i="11" s="1"/>
  <c r="AZ20" i="11"/>
  <c r="AY20" i="11"/>
  <c r="AX20" i="11"/>
  <c r="AT20" i="11"/>
  <c r="AN20" i="11"/>
  <c r="AM20" i="11"/>
  <c r="AL20" i="11"/>
  <c r="AI20" i="11"/>
  <c r="AH20" i="11" s="1"/>
  <c r="AG20" i="11" s="1"/>
  <c r="RQ19" i="11"/>
  <c r="RP19" i="11"/>
  <c r="RO19" i="11"/>
  <c r="RN19" i="11"/>
  <c r="RL19" i="11"/>
  <c r="RM19" i="11" s="1"/>
  <c r="AE19" i="11" s="1"/>
  <c r="JY19" i="11"/>
  <c r="KL19" i="11" s="1"/>
  <c r="JW19" i="11"/>
  <c r="JV19" i="11"/>
  <c r="JU19" i="11"/>
  <c r="JT19" i="11"/>
  <c r="JR19" i="11"/>
  <c r="JS19" i="11" s="1"/>
  <c r="AC19" i="11" s="1"/>
  <c r="CE19" i="11"/>
  <c r="CD19" i="11"/>
  <c r="CC19" i="11"/>
  <c r="BP19" i="11"/>
  <c r="BN19" i="11"/>
  <c r="BM19" i="11"/>
  <c r="BL19" i="11"/>
  <c r="BI19" i="11"/>
  <c r="BG19" i="11"/>
  <c r="BE19" i="11"/>
  <c r="BB19" i="11"/>
  <c r="BD19" i="11" s="1"/>
  <c r="AZ19" i="11"/>
  <c r="AY19" i="11"/>
  <c r="AX19" i="11"/>
  <c r="AT19" i="11"/>
  <c r="AN19" i="11"/>
  <c r="AM19" i="11"/>
  <c r="AL19" i="11"/>
  <c r="AI19" i="11"/>
  <c r="AH19" i="11" s="1"/>
  <c r="AG19" i="11" s="1"/>
  <c r="RQ18" i="11"/>
  <c r="RP18" i="11"/>
  <c r="RO18" i="11"/>
  <c r="RN18" i="11"/>
  <c r="RL18" i="11"/>
  <c r="RM18" i="11" s="1"/>
  <c r="AE18" i="11" s="1"/>
  <c r="JY18" i="11"/>
  <c r="JW18" i="11"/>
  <c r="JV18" i="11"/>
  <c r="JU18" i="11"/>
  <c r="JT18" i="11"/>
  <c r="JR18" i="11"/>
  <c r="JS18" i="11" s="1"/>
  <c r="AC18" i="11" s="1"/>
  <c r="CE18" i="11"/>
  <c r="CD18" i="11"/>
  <c r="CC18" i="11"/>
  <c r="CR18" i="11" s="1"/>
  <c r="BP18" i="11"/>
  <c r="BN18" i="11"/>
  <c r="BM18" i="11"/>
  <c r="BL18" i="11"/>
  <c r="BI18" i="11"/>
  <c r="BG18" i="11"/>
  <c r="BE18" i="11"/>
  <c r="BB18" i="11"/>
  <c r="BD18" i="11" s="1"/>
  <c r="AZ18" i="11"/>
  <c r="AY18" i="11"/>
  <c r="AX18" i="11"/>
  <c r="AT18" i="11"/>
  <c r="AN18" i="11"/>
  <c r="AM18" i="11"/>
  <c r="AL18" i="11"/>
  <c r="AI18" i="11"/>
  <c r="AH18" i="11" s="1"/>
  <c r="AG18" i="11" s="1"/>
  <c r="RQ17" i="11"/>
  <c r="RP17" i="11"/>
  <c r="RO17" i="11"/>
  <c r="RN17" i="11"/>
  <c r="RL17" i="11"/>
  <c r="RM17" i="11" s="1"/>
  <c r="AE17" i="11" s="1"/>
  <c r="JY17" i="11"/>
  <c r="KL17" i="11" s="1"/>
  <c r="JW17" i="11"/>
  <c r="JV17" i="11"/>
  <c r="JU17" i="11"/>
  <c r="JT17" i="11"/>
  <c r="JR17" i="11"/>
  <c r="JS17" i="11" s="1"/>
  <c r="AC17" i="11" s="1"/>
  <c r="CE17" i="11"/>
  <c r="CD17" i="11"/>
  <c r="CC17" i="11"/>
  <c r="CR17" i="11" s="1"/>
  <c r="DE17" i="11" s="1"/>
  <c r="DF17" i="11" s="1"/>
  <c r="BP17" i="11"/>
  <c r="BN17" i="11"/>
  <c r="BM17" i="11"/>
  <c r="BL17" i="11"/>
  <c r="BI17" i="11"/>
  <c r="BG17" i="11"/>
  <c r="BE17" i="11"/>
  <c r="BB17" i="11"/>
  <c r="BD17" i="11" s="1"/>
  <c r="AZ17" i="11"/>
  <c r="AY17" i="11"/>
  <c r="AX17" i="11"/>
  <c r="AT17" i="11"/>
  <c r="AN17" i="11"/>
  <c r="AM17" i="11"/>
  <c r="AL17" i="11"/>
  <c r="AR17" i="11" s="1"/>
  <c r="AI17" i="11"/>
  <c r="AH17" i="11" s="1"/>
  <c r="AG17" i="11" s="1"/>
  <c r="RQ16" i="11"/>
  <c r="RP16" i="11"/>
  <c r="RO16" i="11"/>
  <c r="RN16" i="11"/>
  <c r="RL16" i="11"/>
  <c r="RM16" i="11" s="1"/>
  <c r="AE16" i="11" s="1"/>
  <c r="JY16" i="11"/>
  <c r="JW16" i="11"/>
  <c r="JV16" i="11"/>
  <c r="JU16" i="11"/>
  <c r="JT16" i="11"/>
  <c r="JR16" i="11"/>
  <c r="JS16" i="11" s="1"/>
  <c r="AC16" i="11" s="1"/>
  <c r="CE16" i="11"/>
  <c r="CD16" i="11"/>
  <c r="CC16" i="11"/>
  <c r="BP16" i="11"/>
  <c r="BN16" i="11"/>
  <c r="BM16" i="11"/>
  <c r="BL16" i="11"/>
  <c r="BI16" i="11"/>
  <c r="BG16" i="11"/>
  <c r="BE16" i="11"/>
  <c r="BB16" i="11"/>
  <c r="BD16" i="11" s="1"/>
  <c r="AZ16" i="11"/>
  <c r="AY16" i="11"/>
  <c r="AX16" i="11"/>
  <c r="AT16" i="11"/>
  <c r="AN16" i="11"/>
  <c r="AM16" i="11"/>
  <c r="AL16" i="11"/>
  <c r="AI16" i="11"/>
  <c r="AH16" i="11" s="1"/>
  <c r="AG16" i="11" s="1"/>
  <c r="RQ15" i="11"/>
  <c r="RP15" i="11"/>
  <c r="RO15" i="11"/>
  <c r="RN15" i="11"/>
  <c r="RL15" i="11"/>
  <c r="RM15" i="11" s="1"/>
  <c r="AE15" i="11" s="1"/>
  <c r="JY15" i="11"/>
  <c r="JW15" i="11"/>
  <c r="JV15" i="11"/>
  <c r="JU15" i="11"/>
  <c r="JT15" i="11"/>
  <c r="JR15" i="11"/>
  <c r="JS15" i="11" s="1"/>
  <c r="AC15" i="11" s="1"/>
  <c r="CE15" i="11"/>
  <c r="CD15" i="11"/>
  <c r="CC15" i="11"/>
  <c r="BP15" i="11"/>
  <c r="BN15" i="11"/>
  <c r="BM15" i="11"/>
  <c r="BL15" i="11"/>
  <c r="BI15" i="11"/>
  <c r="BG15" i="11"/>
  <c r="BE15" i="11"/>
  <c r="BB15" i="11"/>
  <c r="BD15" i="11" s="1"/>
  <c r="AZ15" i="11"/>
  <c r="AY15" i="11"/>
  <c r="AX15" i="11"/>
  <c r="AT15" i="11"/>
  <c r="AN15" i="11"/>
  <c r="AM15" i="11"/>
  <c r="AL15" i="11"/>
  <c r="AI15" i="11"/>
  <c r="AH15" i="11" s="1"/>
  <c r="AG15" i="11" s="1"/>
  <c r="RQ14" i="11"/>
  <c r="RP14" i="11"/>
  <c r="RO14" i="11"/>
  <c r="RN14" i="11"/>
  <c r="RL14" i="11"/>
  <c r="RM14" i="11" s="1"/>
  <c r="AE14" i="11" s="1"/>
  <c r="JY14" i="11"/>
  <c r="JZ14" i="11" s="1"/>
  <c r="JW14" i="11"/>
  <c r="JV14" i="11"/>
  <c r="JU14" i="11"/>
  <c r="JT14" i="11"/>
  <c r="JR14" i="11"/>
  <c r="JS14" i="11" s="1"/>
  <c r="AC14" i="11" s="1"/>
  <c r="CE14" i="11"/>
  <c r="CD14" i="11"/>
  <c r="CC14" i="11"/>
  <c r="BP14" i="11"/>
  <c r="BN14" i="11"/>
  <c r="BM14" i="11"/>
  <c r="BL14" i="11"/>
  <c r="BI14" i="11"/>
  <c r="BG14" i="11"/>
  <c r="BE14" i="11"/>
  <c r="BB14" i="11"/>
  <c r="BD14" i="11" s="1"/>
  <c r="AZ14" i="11"/>
  <c r="AY14" i="11"/>
  <c r="AX14" i="11"/>
  <c r="AT14" i="11"/>
  <c r="AN14" i="11"/>
  <c r="AM14" i="11"/>
  <c r="AL14" i="11"/>
  <c r="AI14" i="11"/>
  <c r="AH14" i="11" s="1"/>
  <c r="AG14" i="11" s="1"/>
  <c r="RQ13" i="11"/>
  <c r="RP13" i="11"/>
  <c r="RO13" i="11"/>
  <c r="RN13" i="11"/>
  <c r="RL13" i="11"/>
  <c r="RM13" i="11" s="1"/>
  <c r="AE13" i="11" s="1"/>
  <c r="JY13" i="11"/>
  <c r="KL13" i="11" s="1"/>
  <c r="JW13" i="11"/>
  <c r="JV13" i="11"/>
  <c r="JU13" i="11"/>
  <c r="JT13" i="11"/>
  <c r="JR13" i="11"/>
  <c r="JS13" i="11" s="1"/>
  <c r="AC13" i="11" s="1"/>
  <c r="CE13" i="11"/>
  <c r="CD13" i="11"/>
  <c r="CC13" i="11"/>
  <c r="BP13" i="11"/>
  <c r="BN13" i="11"/>
  <c r="BM13" i="11"/>
  <c r="BL13" i="11"/>
  <c r="BI13" i="11"/>
  <c r="BG13" i="11"/>
  <c r="BE13" i="11"/>
  <c r="BB13" i="11"/>
  <c r="BD13" i="11" s="1"/>
  <c r="AZ13" i="11"/>
  <c r="AY13" i="11"/>
  <c r="AX13" i="11"/>
  <c r="AT13" i="11"/>
  <c r="AN13" i="11"/>
  <c r="AM13" i="11"/>
  <c r="AL13" i="11"/>
  <c r="AR13" i="11" s="1"/>
  <c r="AI13" i="11"/>
  <c r="AH13" i="11" s="1"/>
  <c r="AG13" i="11" s="1"/>
  <c r="RQ12" i="11"/>
  <c r="RP12" i="11"/>
  <c r="RO12" i="11"/>
  <c r="RN12" i="11"/>
  <c r="RL12" i="11"/>
  <c r="RM12" i="11" s="1"/>
  <c r="AE12" i="11" s="1"/>
  <c r="JY12" i="11"/>
  <c r="JW12" i="11"/>
  <c r="JV12" i="11"/>
  <c r="JU12" i="11"/>
  <c r="JT12" i="11"/>
  <c r="JR12" i="11"/>
  <c r="JS12" i="11" s="1"/>
  <c r="AC12" i="11" s="1"/>
  <c r="CE12" i="11"/>
  <c r="CD12" i="11"/>
  <c r="CC12" i="11"/>
  <c r="CF12" i="11" s="1"/>
  <c r="BP12" i="11"/>
  <c r="BN12" i="11"/>
  <c r="BM12" i="11"/>
  <c r="BL12" i="11"/>
  <c r="BI12" i="11"/>
  <c r="BG12" i="11"/>
  <c r="BE12" i="11"/>
  <c r="BB12" i="11"/>
  <c r="BD12" i="11" s="1"/>
  <c r="AZ12" i="11"/>
  <c r="AY12" i="11"/>
  <c r="AX12" i="11"/>
  <c r="AT12" i="11"/>
  <c r="AN12" i="11"/>
  <c r="AM12" i="11"/>
  <c r="AL12" i="11"/>
  <c r="AI12" i="11"/>
  <c r="AH12" i="11" s="1"/>
  <c r="AG12" i="11" s="1"/>
  <c r="RQ11" i="11"/>
  <c r="RP11" i="11"/>
  <c r="RO11" i="11"/>
  <c r="RN11" i="11"/>
  <c r="RL11" i="11"/>
  <c r="RM11" i="11" s="1"/>
  <c r="AE11" i="11" s="1"/>
  <c r="JY11" i="11"/>
  <c r="KL11" i="11" s="1"/>
  <c r="KM11" i="11" s="1"/>
  <c r="JW11" i="11"/>
  <c r="JV11" i="11"/>
  <c r="JU11" i="11"/>
  <c r="JT11" i="11"/>
  <c r="JR11" i="11"/>
  <c r="JS11" i="11" s="1"/>
  <c r="AC11" i="11" s="1"/>
  <c r="CE11" i="11"/>
  <c r="CD11" i="11"/>
  <c r="CC11" i="11"/>
  <c r="CF11" i="11" s="1"/>
  <c r="BP11" i="11"/>
  <c r="BN11" i="11"/>
  <c r="BM11" i="11"/>
  <c r="BL11" i="11"/>
  <c r="BI11" i="11"/>
  <c r="BG11" i="11"/>
  <c r="BE11" i="11"/>
  <c r="BB11" i="11"/>
  <c r="BD11" i="11" s="1"/>
  <c r="AZ11" i="11"/>
  <c r="AY11" i="11"/>
  <c r="AX11" i="11"/>
  <c r="AT11" i="11"/>
  <c r="AN11" i="11"/>
  <c r="AM11" i="11"/>
  <c r="AL11" i="11"/>
  <c r="AI11" i="11"/>
  <c r="AH11" i="11" s="1"/>
  <c r="AG11" i="11" s="1"/>
  <c r="RQ10" i="11"/>
  <c r="RP10" i="11"/>
  <c r="RO10" i="11"/>
  <c r="RN10" i="11"/>
  <c r="RL10" i="11"/>
  <c r="RM10" i="11" s="1"/>
  <c r="AE10" i="11" s="1"/>
  <c r="JY10" i="11"/>
  <c r="JZ10" i="11" s="1"/>
  <c r="JW10" i="11"/>
  <c r="JV10" i="11"/>
  <c r="JU10" i="11"/>
  <c r="JT10" i="11"/>
  <c r="JR10" i="11"/>
  <c r="JS10" i="11" s="1"/>
  <c r="AC10" i="11" s="1"/>
  <c r="BP10" i="11"/>
  <c r="BN10" i="11"/>
  <c r="BM10" i="11"/>
  <c r="BL10" i="11"/>
  <c r="BI10" i="11"/>
  <c r="BG10" i="11"/>
  <c r="BE10" i="11"/>
  <c r="BB10" i="11"/>
  <c r="BD10" i="11" s="1"/>
  <c r="AZ10" i="11"/>
  <c r="AY10" i="11"/>
  <c r="AX10" i="11"/>
  <c r="AT10" i="11"/>
  <c r="AN10" i="11"/>
  <c r="AM10" i="11"/>
  <c r="AL10" i="11"/>
  <c r="AI10" i="11"/>
  <c r="BD8" i="11"/>
  <c r="CI7" i="11"/>
  <c r="CH7" i="11"/>
  <c r="CG7" i="11"/>
  <c r="CF7" i="11"/>
  <c r="C7" i="11"/>
  <c r="F50" i="10"/>
  <c r="RR41" i="10"/>
  <c r="Y41" i="10"/>
  <c r="RQ40" i="10"/>
  <c r="RP40" i="10"/>
  <c r="RO40" i="10"/>
  <c r="RN40" i="10"/>
  <c r="RL40" i="10"/>
  <c r="RM40" i="10" s="1"/>
  <c r="AE40" i="10" s="1"/>
  <c r="JY40" i="10"/>
  <c r="JZ40" i="10" s="1"/>
  <c r="JW40" i="10"/>
  <c r="JV40" i="10"/>
  <c r="JU40" i="10"/>
  <c r="JT40" i="10"/>
  <c r="JR40" i="10"/>
  <c r="JS40" i="10" s="1"/>
  <c r="AC40" i="10" s="1"/>
  <c r="CE40" i="10"/>
  <c r="CD40" i="10"/>
  <c r="CC40" i="10"/>
  <c r="CF40" i="10" s="1"/>
  <c r="BP40" i="10"/>
  <c r="BN40" i="10"/>
  <c r="BM40" i="10"/>
  <c r="BL40" i="10"/>
  <c r="BI40" i="10"/>
  <c r="BG40" i="10"/>
  <c r="BE40" i="10"/>
  <c r="BB40" i="10"/>
  <c r="BD40" i="10" s="1"/>
  <c r="AZ40" i="10"/>
  <c r="AY40" i="10"/>
  <c r="AX40" i="10"/>
  <c r="AT40" i="10"/>
  <c r="AN40" i="10"/>
  <c r="AM40" i="10"/>
  <c r="AL40" i="10"/>
  <c r="AI40" i="10"/>
  <c r="AH40" i="10" s="1"/>
  <c r="AG40" i="10" s="1"/>
  <c r="RQ39" i="10"/>
  <c r="RP39" i="10"/>
  <c r="RO39" i="10"/>
  <c r="RN39" i="10"/>
  <c r="RL39" i="10"/>
  <c r="RM39" i="10" s="1"/>
  <c r="AE39" i="10" s="1"/>
  <c r="JY39" i="10"/>
  <c r="JW39" i="10"/>
  <c r="JV39" i="10"/>
  <c r="JU39" i="10"/>
  <c r="JT39" i="10"/>
  <c r="JR39" i="10"/>
  <c r="JS39" i="10" s="1"/>
  <c r="AC39" i="10" s="1"/>
  <c r="CE39" i="10"/>
  <c r="CD39" i="10"/>
  <c r="CC39" i="10"/>
  <c r="BP39" i="10"/>
  <c r="BN39" i="10"/>
  <c r="BM39" i="10"/>
  <c r="BL39" i="10"/>
  <c r="BI39" i="10"/>
  <c r="BG39" i="10"/>
  <c r="BE39" i="10"/>
  <c r="BB39" i="10"/>
  <c r="BD39" i="10" s="1"/>
  <c r="AZ39" i="10"/>
  <c r="AY39" i="10"/>
  <c r="AX39" i="10"/>
  <c r="AT39" i="10"/>
  <c r="AN39" i="10"/>
  <c r="AM39" i="10"/>
  <c r="AL39" i="10"/>
  <c r="AI39" i="10"/>
  <c r="AH39" i="10" s="1"/>
  <c r="AG39" i="10" s="1"/>
  <c r="RQ38" i="10"/>
  <c r="RP38" i="10"/>
  <c r="RO38" i="10"/>
  <c r="RN38" i="10"/>
  <c r="RL38" i="10"/>
  <c r="RM38" i="10" s="1"/>
  <c r="AE38" i="10" s="1"/>
  <c r="JY38" i="10"/>
  <c r="JW38" i="10"/>
  <c r="JV38" i="10"/>
  <c r="JU38" i="10"/>
  <c r="JT38" i="10"/>
  <c r="JR38" i="10"/>
  <c r="JS38" i="10" s="1"/>
  <c r="AC38" i="10" s="1"/>
  <c r="CE38" i="10"/>
  <c r="CD38" i="10"/>
  <c r="CC38" i="10"/>
  <c r="BP38" i="10"/>
  <c r="BN38" i="10"/>
  <c r="BM38" i="10"/>
  <c r="BL38" i="10"/>
  <c r="BI38" i="10"/>
  <c r="BG38" i="10"/>
  <c r="BE38" i="10"/>
  <c r="BB38" i="10"/>
  <c r="BD38" i="10" s="1"/>
  <c r="AZ38" i="10"/>
  <c r="AY38" i="10"/>
  <c r="AX38" i="10"/>
  <c r="AT38" i="10"/>
  <c r="AN38" i="10"/>
  <c r="AM38" i="10"/>
  <c r="AL38" i="10"/>
  <c r="AI38" i="10"/>
  <c r="AH38" i="10" s="1"/>
  <c r="AG38" i="10" s="1"/>
  <c r="RQ37" i="10"/>
  <c r="RP37" i="10"/>
  <c r="RO37" i="10"/>
  <c r="RN37" i="10"/>
  <c r="RL37" i="10"/>
  <c r="RM37" i="10" s="1"/>
  <c r="AE37" i="10" s="1"/>
  <c r="JY37" i="10"/>
  <c r="JW37" i="10"/>
  <c r="JV37" i="10"/>
  <c r="JU37" i="10"/>
  <c r="JT37" i="10"/>
  <c r="JR37" i="10"/>
  <c r="JS37" i="10" s="1"/>
  <c r="AC37" i="10" s="1"/>
  <c r="CE37" i="10"/>
  <c r="CD37" i="10"/>
  <c r="CC37" i="10"/>
  <c r="CF37" i="10" s="1"/>
  <c r="BP37" i="10"/>
  <c r="BN37" i="10"/>
  <c r="BM37" i="10"/>
  <c r="BL37" i="10"/>
  <c r="BI37" i="10"/>
  <c r="BG37" i="10"/>
  <c r="BE37" i="10"/>
  <c r="BB37" i="10"/>
  <c r="BD37" i="10" s="1"/>
  <c r="AZ37" i="10"/>
  <c r="AY37" i="10"/>
  <c r="AX37" i="10"/>
  <c r="AT37" i="10"/>
  <c r="AN37" i="10"/>
  <c r="AM37" i="10"/>
  <c r="AL37" i="10"/>
  <c r="AI37" i="10"/>
  <c r="AH37" i="10" s="1"/>
  <c r="AG37" i="10" s="1"/>
  <c r="RQ36" i="10"/>
  <c r="RP36" i="10"/>
  <c r="RO36" i="10"/>
  <c r="RN36" i="10"/>
  <c r="RL36" i="10"/>
  <c r="RM36" i="10" s="1"/>
  <c r="AE36" i="10" s="1"/>
  <c r="JY36" i="10"/>
  <c r="JZ36" i="10" s="1"/>
  <c r="JW36" i="10"/>
  <c r="JV36" i="10"/>
  <c r="JU36" i="10"/>
  <c r="JT36" i="10"/>
  <c r="JR36" i="10"/>
  <c r="JS36" i="10" s="1"/>
  <c r="AC36" i="10" s="1"/>
  <c r="CE36" i="10"/>
  <c r="CD36" i="10"/>
  <c r="CC36" i="10"/>
  <c r="BP36" i="10"/>
  <c r="BN36" i="10"/>
  <c r="BM36" i="10"/>
  <c r="BL36" i="10"/>
  <c r="BI36" i="10"/>
  <c r="BG36" i="10"/>
  <c r="BE36" i="10"/>
  <c r="BB36" i="10"/>
  <c r="BD36" i="10" s="1"/>
  <c r="AZ36" i="10"/>
  <c r="AY36" i="10"/>
  <c r="AX36" i="10"/>
  <c r="AT36" i="10"/>
  <c r="AN36" i="10"/>
  <c r="AM36" i="10"/>
  <c r="AL36" i="10"/>
  <c r="AI36" i="10"/>
  <c r="AH36" i="10" s="1"/>
  <c r="AG36" i="10" s="1"/>
  <c r="RQ35" i="10"/>
  <c r="RP35" i="10"/>
  <c r="RO35" i="10"/>
  <c r="RN35" i="10"/>
  <c r="RL35" i="10"/>
  <c r="RM35" i="10" s="1"/>
  <c r="AE35" i="10" s="1"/>
  <c r="JY35" i="10"/>
  <c r="JZ35" i="10" s="1"/>
  <c r="JW35" i="10"/>
  <c r="JV35" i="10"/>
  <c r="JU35" i="10"/>
  <c r="JT35" i="10"/>
  <c r="JR35" i="10"/>
  <c r="JS35" i="10" s="1"/>
  <c r="AC35" i="10" s="1"/>
  <c r="CE35" i="10"/>
  <c r="CD35" i="10"/>
  <c r="CC35" i="10"/>
  <c r="BP35" i="10"/>
  <c r="BN35" i="10"/>
  <c r="BM35" i="10"/>
  <c r="BL35" i="10"/>
  <c r="BI35" i="10"/>
  <c r="BG35" i="10"/>
  <c r="BE35" i="10"/>
  <c r="BB35" i="10"/>
  <c r="BD35" i="10" s="1"/>
  <c r="AZ35" i="10"/>
  <c r="AY35" i="10"/>
  <c r="AX35" i="10"/>
  <c r="AT35" i="10"/>
  <c r="AN35" i="10"/>
  <c r="AM35" i="10"/>
  <c r="AL35" i="10"/>
  <c r="AI35" i="10"/>
  <c r="AH35" i="10" s="1"/>
  <c r="AG35" i="10" s="1"/>
  <c r="RQ34" i="10"/>
  <c r="RP34" i="10"/>
  <c r="RO34" i="10"/>
  <c r="RN34" i="10"/>
  <c r="RL34" i="10"/>
  <c r="RM34" i="10" s="1"/>
  <c r="AE34" i="10" s="1"/>
  <c r="JY34" i="10"/>
  <c r="JZ34" i="10" s="1"/>
  <c r="JW34" i="10"/>
  <c r="JV34" i="10"/>
  <c r="JU34" i="10"/>
  <c r="JT34" i="10"/>
  <c r="JR34" i="10"/>
  <c r="JS34" i="10" s="1"/>
  <c r="AC34" i="10" s="1"/>
  <c r="CE34" i="10"/>
  <c r="CD34" i="10"/>
  <c r="CC34" i="10"/>
  <c r="BP34" i="10"/>
  <c r="BN34" i="10"/>
  <c r="BM34" i="10"/>
  <c r="BL34" i="10"/>
  <c r="BI34" i="10"/>
  <c r="BG34" i="10"/>
  <c r="BE34" i="10"/>
  <c r="BB34" i="10"/>
  <c r="BD34" i="10" s="1"/>
  <c r="AZ34" i="10"/>
  <c r="AY34" i="10"/>
  <c r="AX34" i="10"/>
  <c r="AT34" i="10"/>
  <c r="AN34" i="10"/>
  <c r="AM34" i="10"/>
  <c r="AL34" i="10"/>
  <c r="AI34" i="10"/>
  <c r="AH34" i="10" s="1"/>
  <c r="AG34" i="10" s="1"/>
  <c r="RQ33" i="10"/>
  <c r="RP33" i="10"/>
  <c r="RO33" i="10"/>
  <c r="RN33" i="10"/>
  <c r="RL33" i="10"/>
  <c r="RM33" i="10" s="1"/>
  <c r="AE33" i="10" s="1"/>
  <c r="JY33" i="10"/>
  <c r="JW33" i="10"/>
  <c r="JV33" i="10"/>
  <c r="JU33" i="10"/>
  <c r="JT33" i="10"/>
  <c r="JR33" i="10"/>
  <c r="JS33" i="10" s="1"/>
  <c r="AC33" i="10" s="1"/>
  <c r="CE33" i="10"/>
  <c r="CD33" i="10"/>
  <c r="CC33" i="10"/>
  <c r="BP33" i="10"/>
  <c r="BN33" i="10"/>
  <c r="BM33" i="10"/>
  <c r="BL33" i="10"/>
  <c r="BI33" i="10"/>
  <c r="BG33" i="10"/>
  <c r="BE33" i="10"/>
  <c r="BB33" i="10"/>
  <c r="BD33" i="10" s="1"/>
  <c r="AZ33" i="10"/>
  <c r="AY33" i="10"/>
  <c r="AX33" i="10"/>
  <c r="AT33" i="10"/>
  <c r="AN33" i="10"/>
  <c r="AM33" i="10"/>
  <c r="AL33" i="10"/>
  <c r="AI33" i="10"/>
  <c r="AH33" i="10" s="1"/>
  <c r="AG33" i="10" s="1"/>
  <c r="RQ32" i="10"/>
  <c r="RP32" i="10"/>
  <c r="RO32" i="10"/>
  <c r="RN32" i="10"/>
  <c r="RL32" i="10"/>
  <c r="RM32" i="10" s="1"/>
  <c r="AE32" i="10" s="1"/>
  <c r="JY32" i="10"/>
  <c r="JW32" i="10"/>
  <c r="JV32" i="10"/>
  <c r="JU32" i="10"/>
  <c r="JT32" i="10"/>
  <c r="JR32" i="10"/>
  <c r="JS32" i="10" s="1"/>
  <c r="AC32" i="10" s="1"/>
  <c r="CE32" i="10"/>
  <c r="CD32" i="10"/>
  <c r="CC32" i="10"/>
  <c r="CF32" i="10" s="1"/>
  <c r="BP32" i="10"/>
  <c r="BN32" i="10"/>
  <c r="BM32" i="10"/>
  <c r="BL32" i="10"/>
  <c r="BI32" i="10"/>
  <c r="BG32" i="10"/>
  <c r="BE32" i="10"/>
  <c r="BB32" i="10"/>
  <c r="BD32" i="10" s="1"/>
  <c r="AZ32" i="10"/>
  <c r="AY32" i="10"/>
  <c r="AX32" i="10"/>
  <c r="AT32" i="10"/>
  <c r="AN32" i="10"/>
  <c r="AM32" i="10"/>
  <c r="AL32" i="10"/>
  <c r="AI32" i="10"/>
  <c r="AH32" i="10" s="1"/>
  <c r="AG32" i="10" s="1"/>
  <c r="RQ31" i="10"/>
  <c r="RP31" i="10"/>
  <c r="RO31" i="10"/>
  <c r="RN31" i="10"/>
  <c r="RL31" i="10"/>
  <c r="RM31" i="10" s="1"/>
  <c r="AE31" i="10" s="1"/>
  <c r="JY31" i="10"/>
  <c r="JW31" i="10"/>
  <c r="JV31" i="10"/>
  <c r="JU31" i="10"/>
  <c r="JT31" i="10"/>
  <c r="JR31" i="10"/>
  <c r="JS31" i="10" s="1"/>
  <c r="AC31" i="10" s="1"/>
  <c r="CE31" i="10"/>
  <c r="CD31" i="10"/>
  <c r="CC31" i="10"/>
  <c r="CF31" i="10" s="1"/>
  <c r="BP31" i="10"/>
  <c r="BN31" i="10"/>
  <c r="BM31" i="10"/>
  <c r="BL31" i="10"/>
  <c r="BI31" i="10"/>
  <c r="BG31" i="10"/>
  <c r="BE31" i="10"/>
  <c r="BB31" i="10"/>
  <c r="BD31" i="10" s="1"/>
  <c r="AZ31" i="10"/>
  <c r="AY31" i="10"/>
  <c r="AX31" i="10"/>
  <c r="AT31" i="10"/>
  <c r="AN31" i="10"/>
  <c r="AM31" i="10"/>
  <c r="AL31" i="10"/>
  <c r="AI31" i="10"/>
  <c r="AH31" i="10" s="1"/>
  <c r="AG31" i="10" s="1"/>
  <c r="RQ30" i="10"/>
  <c r="RP30" i="10"/>
  <c r="RO30" i="10"/>
  <c r="RN30" i="10"/>
  <c r="RL30" i="10"/>
  <c r="RM30" i="10" s="1"/>
  <c r="AE30" i="10" s="1"/>
  <c r="JY30" i="10"/>
  <c r="JZ30" i="10" s="1"/>
  <c r="JW30" i="10"/>
  <c r="JV30" i="10"/>
  <c r="JU30" i="10"/>
  <c r="JT30" i="10"/>
  <c r="JR30" i="10"/>
  <c r="JS30" i="10" s="1"/>
  <c r="AC30" i="10" s="1"/>
  <c r="CE30" i="10"/>
  <c r="CD30" i="10"/>
  <c r="CC30" i="10"/>
  <c r="BP30" i="10"/>
  <c r="BN30" i="10"/>
  <c r="BM30" i="10"/>
  <c r="BL30" i="10"/>
  <c r="BI30" i="10"/>
  <c r="BG30" i="10"/>
  <c r="BE30" i="10"/>
  <c r="BB30" i="10"/>
  <c r="BD30" i="10" s="1"/>
  <c r="AZ30" i="10"/>
  <c r="AY30" i="10"/>
  <c r="AX30" i="10"/>
  <c r="AT30" i="10"/>
  <c r="AN30" i="10"/>
  <c r="AM30" i="10"/>
  <c r="AL30" i="10"/>
  <c r="AI30" i="10"/>
  <c r="AH30" i="10" s="1"/>
  <c r="AG30" i="10" s="1"/>
  <c r="RQ29" i="10"/>
  <c r="RP29" i="10"/>
  <c r="RO29" i="10"/>
  <c r="RN29" i="10"/>
  <c r="RL29" i="10"/>
  <c r="RM29" i="10" s="1"/>
  <c r="AE29" i="10" s="1"/>
  <c r="JY29" i="10"/>
  <c r="JZ29" i="10" s="1"/>
  <c r="JW29" i="10"/>
  <c r="JV29" i="10"/>
  <c r="JU29" i="10"/>
  <c r="JT29" i="10"/>
  <c r="JR29" i="10"/>
  <c r="JS29" i="10" s="1"/>
  <c r="AC29" i="10" s="1"/>
  <c r="CE29" i="10"/>
  <c r="CD29" i="10"/>
  <c r="CC29" i="10"/>
  <c r="BP29" i="10"/>
  <c r="BN29" i="10"/>
  <c r="BM29" i="10"/>
  <c r="BL29" i="10"/>
  <c r="BI29" i="10"/>
  <c r="BG29" i="10"/>
  <c r="BE29" i="10"/>
  <c r="BB29" i="10"/>
  <c r="BD29" i="10" s="1"/>
  <c r="AZ29" i="10"/>
  <c r="AY29" i="10"/>
  <c r="AX29" i="10"/>
  <c r="AT29" i="10"/>
  <c r="AN29" i="10"/>
  <c r="AM29" i="10"/>
  <c r="AL29" i="10"/>
  <c r="AI29" i="10"/>
  <c r="AH29" i="10" s="1"/>
  <c r="AG29" i="10" s="1"/>
  <c r="RQ28" i="10"/>
  <c r="RP28" i="10"/>
  <c r="RO28" i="10"/>
  <c r="RN28" i="10"/>
  <c r="RL28" i="10"/>
  <c r="RM28" i="10" s="1"/>
  <c r="AE28" i="10" s="1"/>
  <c r="JY28" i="10"/>
  <c r="JW28" i="10"/>
  <c r="JV28" i="10"/>
  <c r="JU28" i="10"/>
  <c r="JT28" i="10"/>
  <c r="JR28" i="10"/>
  <c r="JS28" i="10" s="1"/>
  <c r="AC28" i="10" s="1"/>
  <c r="CE28" i="10"/>
  <c r="CD28" i="10"/>
  <c r="CC28" i="10"/>
  <c r="BP28" i="10"/>
  <c r="BN28" i="10"/>
  <c r="BM28" i="10"/>
  <c r="BL28" i="10"/>
  <c r="BI28" i="10"/>
  <c r="BG28" i="10"/>
  <c r="BE28" i="10"/>
  <c r="BB28" i="10"/>
  <c r="BD28" i="10" s="1"/>
  <c r="AZ28" i="10"/>
  <c r="AY28" i="10"/>
  <c r="AX28" i="10"/>
  <c r="AT28" i="10"/>
  <c r="AN28" i="10"/>
  <c r="AM28" i="10"/>
  <c r="AL28" i="10"/>
  <c r="AI28" i="10"/>
  <c r="AH28" i="10" s="1"/>
  <c r="AG28" i="10" s="1"/>
  <c r="RQ27" i="10"/>
  <c r="RP27" i="10"/>
  <c r="RO27" i="10"/>
  <c r="RN27" i="10"/>
  <c r="RL27" i="10"/>
  <c r="RM27" i="10" s="1"/>
  <c r="AE27" i="10" s="1"/>
  <c r="JY27" i="10"/>
  <c r="JW27" i="10"/>
  <c r="JV27" i="10"/>
  <c r="JU27" i="10"/>
  <c r="JT27" i="10"/>
  <c r="JR27" i="10"/>
  <c r="JS27" i="10" s="1"/>
  <c r="AC27" i="10" s="1"/>
  <c r="CE27" i="10"/>
  <c r="CD27" i="10"/>
  <c r="CC27" i="10"/>
  <c r="BP27" i="10"/>
  <c r="BN27" i="10"/>
  <c r="BM27" i="10"/>
  <c r="BL27" i="10"/>
  <c r="BI27" i="10"/>
  <c r="BG27" i="10"/>
  <c r="BE27" i="10"/>
  <c r="BB27" i="10"/>
  <c r="BD27" i="10" s="1"/>
  <c r="AZ27" i="10"/>
  <c r="AY27" i="10"/>
  <c r="AX27" i="10"/>
  <c r="AT27" i="10"/>
  <c r="AN27" i="10"/>
  <c r="AM27" i="10"/>
  <c r="AL27" i="10"/>
  <c r="AI27" i="10"/>
  <c r="AH27" i="10" s="1"/>
  <c r="AG27" i="10" s="1"/>
  <c r="RQ26" i="10"/>
  <c r="RP26" i="10"/>
  <c r="RO26" i="10"/>
  <c r="RN26" i="10"/>
  <c r="RL26" i="10"/>
  <c r="RM26" i="10" s="1"/>
  <c r="AE26" i="10" s="1"/>
  <c r="JY26" i="10"/>
  <c r="JW26" i="10"/>
  <c r="JV26" i="10"/>
  <c r="JU26" i="10"/>
  <c r="JT26" i="10"/>
  <c r="JR26" i="10"/>
  <c r="JS26" i="10" s="1"/>
  <c r="AC26" i="10" s="1"/>
  <c r="CE26" i="10"/>
  <c r="CD26" i="10"/>
  <c r="CC26" i="10"/>
  <c r="CF26" i="10" s="1"/>
  <c r="BP26" i="10"/>
  <c r="BN26" i="10"/>
  <c r="BM26" i="10"/>
  <c r="BL26" i="10"/>
  <c r="BI26" i="10"/>
  <c r="BG26" i="10"/>
  <c r="BE26" i="10"/>
  <c r="BB26" i="10"/>
  <c r="BD26" i="10" s="1"/>
  <c r="AZ26" i="10"/>
  <c r="AY26" i="10"/>
  <c r="AX26" i="10"/>
  <c r="AT26" i="10"/>
  <c r="AN26" i="10"/>
  <c r="AM26" i="10"/>
  <c r="AL26" i="10"/>
  <c r="AI26" i="10"/>
  <c r="AH26" i="10" s="1"/>
  <c r="AG26" i="10" s="1"/>
  <c r="RQ25" i="10"/>
  <c r="RP25" i="10"/>
  <c r="RO25" i="10"/>
  <c r="RN25" i="10"/>
  <c r="RL25" i="10"/>
  <c r="RM25" i="10" s="1"/>
  <c r="AE25" i="10" s="1"/>
  <c r="JY25" i="10"/>
  <c r="JZ25" i="10" s="1"/>
  <c r="JW25" i="10"/>
  <c r="JV25" i="10"/>
  <c r="JU25" i="10"/>
  <c r="JT25" i="10"/>
  <c r="JR25" i="10"/>
  <c r="JS25" i="10" s="1"/>
  <c r="AC25" i="10" s="1"/>
  <c r="CE25" i="10"/>
  <c r="CD25" i="10"/>
  <c r="CC25" i="10"/>
  <c r="BP25" i="10"/>
  <c r="BN25" i="10"/>
  <c r="BM25" i="10"/>
  <c r="BL25" i="10"/>
  <c r="BI25" i="10"/>
  <c r="BG25" i="10"/>
  <c r="BE25" i="10"/>
  <c r="BB25" i="10"/>
  <c r="BD25" i="10" s="1"/>
  <c r="AZ25" i="10"/>
  <c r="AY25" i="10"/>
  <c r="AX25" i="10"/>
  <c r="AT25" i="10"/>
  <c r="AN25" i="10"/>
  <c r="AM25" i="10"/>
  <c r="AL25" i="10"/>
  <c r="AI25" i="10"/>
  <c r="AH25" i="10" s="1"/>
  <c r="AG25" i="10" s="1"/>
  <c r="RQ24" i="10"/>
  <c r="RP24" i="10"/>
  <c r="RO24" i="10"/>
  <c r="RN24" i="10"/>
  <c r="RL24" i="10"/>
  <c r="RM24" i="10" s="1"/>
  <c r="AE24" i="10" s="1"/>
  <c r="JY24" i="10"/>
  <c r="KL24" i="10" s="1"/>
  <c r="KY24" i="10" s="1"/>
  <c r="LL24" i="10" s="1"/>
  <c r="JW24" i="10"/>
  <c r="JV24" i="10"/>
  <c r="JU24" i="10"/>
  <c r="JT24" i="10"/>
  <c r="JR24" i="10"/>
  <c r="JS24" i="10" s="1"/>
  <c r="AC24" i="10" s="1"/>
  <c r="CE24" i="10"/>
  <c r="CD24" i="10"/>
  <c r="CC24" i="10"/>
  <c r="CR24" i="10" s="1"/>
  <c r="DE24" i="10" s="1"/>
  <c r="DR24" i="10" s="1"/>
  <c r="BP24" i="10"/>
  <c r="BN24" i="10"/>
  <c r="BM24" i="10"/>
  <c r="BL24" i="10"/>
  <c r="BI24" i="10"/>
  <c r="BG24" i="10"/>
  <c r="BE24" i="10"/>
  <c r="BB24" i="10"/>
  <c r="BD24" i="10" s="1"/>
  <c r="AZ24" i="10"/>
  <c r="AY24" i="10"/>
  <c r="AX24" i="10"/>
  <c r="AT24" i="10"/>
  <c r="AN24" i="10"/>
  <c r="AM24" i="10"/>
  <c r="AL24" i="10"/>
  <c r="AI24" i="10"/>
  <c r="AH24" i="10" s="1"/>
  <c r="AG24" i="10" s="1"/>
  <c r="RQ23" i="10"/>
  <c r="RP23" i="10"/>
  <c r="RO23" i="10"/>
  <c r="RN23" i="10"/>
  <c r="RL23" i="10"/>
  <c r="RM23" i="10" s="1"/>
  <c r="AE23" i="10" s="1"/>
  <c r="JY23" i="10"/>
  <c r="JW23" i="10"/>
  <c r="JV23" i="10"/>
  <c r="JU23" i="10"/>
  <c r="JT23" i="10"/>
  <c r="JR23" i="10"/>
  <c r="JS23" i="10" s="1"/>
  <c r="AC23" i="10" s="1"/>
  <c r="CE23" i="10"/>
  <c r="CD23" i="10"/>
  <c r="CC23" i="10"/>
  <c r="BP23" i="10"/>
  <c r="BN23" i="10"/>
  <c r="BM23" i="10"/>
  <c r="BL23" i="10"/>
  <c r="BI23" i="10"/>
  <c r="BG23" i="10"/>
  <c r="BE23" i="10"/>
  <c r="BB23" i="10"/>
  <c r="BD23" i="10" s="1"/>
  <c r="AZ23" i="10"/>
  <c r="AY23" i="10"/>
  <c r="AX23" i="10"/>
  <c r="AT23" i="10"/>
  <c r="AN23" i="10"/>
  <c r="AM23" i="10"/>
  <c r="AL23" i="10"/>
  <c r="AI23" i="10"/>
  <c r="AH23" i="10" s="1"/>
  <c r="AG23" i="10" s="1"/>
  <c r="RQ22" i="10"/>
  <c r="RP22" i="10"/>
  <c r="RO22" i="10"/>
  <c r="RN22" i="10"/>
  <c r="RL22" i="10"/>
  <c r="RM22" i="10" s="1"/>
  <c r="AE22" i="10" s="1"/>
  <c r="JY22" i="10"/>
  <c r="JZ22" i="10" s="1"/>
  <c r="JW22" i="10"/>
  <c r="JV22" i="10"/>
  <c r="JU22" i="10"/>
  <c r="JT22" i="10"/>
  <c r="JR22" i="10"/>
  <c r="JS22" i="10" s="1"/>
  <c r="AC22" i="10" s="1"/>
  <c r="CE22" i="10"/>
  <c r="CD22" i="10"/>
  <c r="CC22" i="10"/>
  <c r="BP22" i="10"/>
  <c r="BN22" i="10"/>
  <c r="BM22" i="10"/>
  <c r="BL22" i="10"/>
  <c r="BI22" i="10"/>
  <c r="BG22" i="10"/>
  <c r="BE22" i="10"/>
  <c r="BB22" i="10"/>
  <c r="BD22" i="10" s="1"/>
  <c r="AZ22" i="10"/>
  <c r="AY22" i="10"/>
  <c r="AX22" i="10"/>
  <c r="AT22" i="10"/>
  <c r="AN22" i="10"/>
  <c r="AM22" i="10"/>
  <c r="AL22" i="10"/>
  <c r="AI22" i="10"/>
  <c r="AH22" i="10" s="1"/>
  <c r="AG22" i="10" s="1"/>
  <c r="RQ21" i="10"/>
  <c r="RP21" i="10"/>
  <c r="RO21" i="10"/>
  <c r="RN21" i="10"/>
  <c r="RL21" i="10"/>
  <c r="RM21" i="10" s="1"/>
  <c r="AE21" i="10" s="1"/>
  <c r="JY21" i="10"/>
  <c r="JZ21" i="10" s="1"/>
  <c r="JW21" i="10"/>
  <c r="JV21" i="10"/>
  <c r="JU21" i="10"/>
  <c r="JT21" i="10"/>
  <c r="JR21" i="10"/>
  <c r="JS21" i="10" s="1"/>
  <c r="AC21" i="10" s="1"/>
  <c r="CE21" i="10"/>
  <c r="CD21" i="10"/>
  <c r="CC21" i="10"/>
  <c r="CF21" i="10" s="1"/>
  <c r="BP21" i="10"/>
  <c r="BN21" i="10"/>
  <c r="BM21" i="10"/>
  <c r="BL21" i="10"/>
  <c r="BI21" i="10"/>
  <c r="BG21" i="10"/>
  <c r="BE21" i="10"/>
  <c r="BB21" i="10"/>
  <c r="BD21" i="10" s="1"/>
  <c r="AZ21" i="10"/>
  <c r="AY21" i="10"/>
  <c r="AX21" i="10"/>
  <c r="AT21" i="10"/>
  <c r="AN21" i="10"/>
  <c r="AM21" i="10"/>
  <c r="AL21" i="10"/>
  <c r="AI21" i="10"/>
  <c r="AH21" i="10" s="1"/>
  <c r="AG21" i="10" s="1"/>
  <c r="RQ20" i="10"/>
  <c r="RP20" i="10"/>
  <c r="RO20" i="10"/>
  <c r="RN20" i="10"/>
  <c r="RL20" i="10"/>
  <c r="RM20" i="10" s="1"/>
  <c r="AE20" i="10" s="1"/>
  <c r="JY20" i="10"/>
  <c r="JW20" i="10"/>
  <c r="JV20" i="10"/>
  <c r="JU20" i="10"/>
  <c r="JT20" i="10"/>
  <c r="JR20" i="10"/>
  <c r="JS20" i="10" s="1"/>
  <c r="AC20" i="10" s="1"/>
  <c r="CE20" i="10"/>
  <c r="CD20" i="10"/>
  <c r="CC20" i="10"/>
  <c r="CR20" i="10" s="1"/>
  <c r="DE20" i="10" s="1"/>
  <c r="BP20" i="10"/>
  <c r="BN20" i="10"/>
  <c r="BM20" i="10"/>
  <c r="BL20" i="10"/>
  <c r="BI20" i="10"/>
  <c r="BG20" i="10"/>
  <c r="BE20" i="10"/>
  <c r="BB20" i="10"/>
  <c r="BD20" i="10" s="1"/>
  <c r="AZ20" i="10"/>
  <c r="AY20" i="10"/>
  <c r="AX20" i="10"/>
  <c r="AT20" i="10"/>
  <c r="AN20" i="10"/>
  <c r="AM20" i="10"/>
  <c r="AL20" i="10"/>
  <c r="AI20" i="10"/>
  <c r="AH20" i="10" s="1"/>
  <c r="AG20" i="10" s="1"/>
  <c r="RQ19" i="10"/>
  <c r="RP19" i="10"/>
  <c r="RO19" i="10"/>
  <c r="RN19" i="10"/>
  <c r="RL19" i="10"/>
  <c r="RM19" i="10" s="1"/>
  <c r="AE19" i="10" s="1"/>
  <c r="JY19" i="10"/>
  <c r="KL19" i="10" s="1"/>
  <c r="JW19" i="10"/>
  <c r="JV19" i="10"/>
  <c r="JU19" i="10"/>
  <c r="JT19" i="10"/>
  <c r="JR19" i="10"/>
  <c r="JS19" i="10" s="1"/>
  <c r="AC19" i="10" s="1"/>
  <c r="CE19" i="10"/>
  <c r="CD19" i="10"/>
  <c r="CC19" i="10"/>
  <c r="BP19" i="10"/>
  <c r="BN19" i="10"/>
  <c r="BM19" i="10"/>
  <c r="BL19" i="10"/>
  <c r="BI19" i="10"/>
  <c r="BG19" i="10"/>
  <c r="BE19" i="10"/>
  <c r="BB19" i="10"/>
  <c r="BD19" i="10" s="1"/>
  <c r="AZ19" i="10"/>
  <c r="AY19" i="10"/>
  <c r="AX19" i="10"/>
  <c r="AT19" i="10"/>
  <c r="AN19" i="10"/>
  <c r="AM19" i="10"/>
  <c r="AL19" i="10"/>
  <c r="AR19" i="10" s="1"/>
  <c r="AI19" i="10"/>
  <c r="AH19" i="10" s="1"/>
  <c r="AG19" i="10" s="1"/>
  <c r="RQ18" i="10"/>
  <c r="RP18" i="10"/>
  <c r="RO18" i="10"/>
  <c r="RN18" i="10"/>
  <c r="RL18" i="10"/>
  <c r="RM18" i="10" s="1"/>
  <c r="AE18" i="10" s="1"/>
  <c r="JY18" i="10"/>
  <c r="KL18" i="10" s="1"/>
  <c r="JW18" i="10"/>
  <c r="JV18" i="10"/>
  <c r="JU18" i="10"/>
  <c r="JT18" i="10"/>
  <c r="JR18" i="10"/>
  <c r="JS18" i="10" s="1"/>
  <c r="AC18" i="10" s="1"/>
  <c r="CE18" i="10"/>
  <c r="CD18" i="10"/>
  <c r="CC18" i="10"/>
  <c r="CR18" i="10" s="1"/>
  <c r="DE18" i="10" s="1"/>
  <c r="BP18" i="10"/>
  <c r="BN18" i="10"/>
  <c r="BM18" i="10"/>
  <c r="BL18" i="10"/>
  <c r="BI18" i="10"/>
  <c r="BG18" i="10"/>
  <c r="BE18" i="10"/>
  <c r="BB18" i="10"/>
  <c r="BD18" i="10" s="1"/>
  <c r="AZ18" i="10"/>
  <c r="AY18" i="10"/>
  <c r="AX18" i="10"/>
  <c r="AT18" i="10"/>
  <c r="AN18" i="10"/>
  <c r="AM18" i="10"/>
  <c r="AL18" i="10"/>
  <c r="AI18" i="10"/>
  <c r="AH18" i="10" s="1"/>
  <c r="AG18" i="10" s="1"/>
  <c r="RQ17" i="10"/>
  <c r="RP17" i="10"/>
  <c r="RO17" i="10"/>
  <c r="RN17" i="10"/>
  <c r="RL17" i="10"/>
  <c r="RM17" i="10" s="1"/>
  <c r="AE17" i="10" s="1"/>
  <c r="JY17" i="10"/>
  <c r="JW17" i="10"/>
  <c r="JV17" i="10"/>
  <c r="JU17" i="10"/>
  <c r="JT17" i="10"/>
  <c r="JR17" i="10"/>
  <c r="JS17" i="10" s="1"/>
  <c r="AC17" i="10" s="1"/>
  <c r="CE17" i="10"/>
  <c r="CD17" i="10"/>
  <c r="CC17" i="10"/>
  <c r="CF17" i="10" s="1"/>
  <c r="BP17" i="10"/>
  <c r="BN17" i="10"/>
  <c r="BM17" i="10"/>
  <c r="BL17" i="10"/>
  <c r="BI17" i="10"/>
  <c r="BG17" i="10"/>
  <c r="BE17" i="10"/>
  <c r="BB17" i="10"/>
  <c r="BD17" i="10" s="1"/>
  <c r="AZ17" i="10"/>
  <c r="AY17" i="10"/>
  <c r="AX17" i="10"/>
  <c r="AT17" i="10"/>
  <c r="AN17" i="10"/>
  <c r="AM17" i="10"/>
  <c r="AL17" i="10"/>
  <c r="AI17" i="10"/>
  <c r="AH17" i="10" s="1"/>
  <c r="AG17" i="10" s="1"/>
  <c r="RQ16" i="10"/>
  <c r="RP16" i="10"/>
  <c r="RO16" i="10"/>
  <c r="RN16" i="10"/>
  <c r="RL16" i="10"/>
  <c r="RM16" i="10" s="1"/>
  <c r="AE16" i="10" s="1"/>
  <c r="JY16" i="10"/>
  <c r="JW16" i="10"/>
  <c r="JV16" i="10"/>
  <c r="JU16" i="10"/>
  <c r="JT16" i="10"/>
  <c r="JR16" i="10"/>
  <c r="JS16" i="10" s="1"/>
  <c r="AC16" i="10" s="1"/>
  <c r="CE16" i="10"/>
  <c r="CD16" i="10"/>
  <c r="CC16" i="10"/>
  <c r="CF16" i="10" s="1"/>
  <c r="BP16" i="10"/>
  <c r="BN16" i="10"/>
  <c r="BM16" i="10"/>
  <c r="BL16" i="10"/>
  <c r="BI16" i="10"/>
  <c r="BG16" i="10"/>
  <c r="BE16" i="10"/>
  <c r="BB16" i="10"/>
  <c r="BD16" i="10" s="1"/>
  <c r="AZ16" i="10"/>
  <c r="AY16" i="10"/>
  <c r="AX16" i="10"/>
  <c r="AT16" i="10"/>
  <c r="AN16" i="10"/>
  <c r="AM16" i="10"/>
  <c r="AL16" i="10"/>
  <c r="AI16" i="10"/>
  <c r="AH16" i="10" s="1"/>
  <c r="AG16" i="10" s="1"/>
  <c r="RQ15" i="10"/>
  <c r="RP15" i="10"/>
  <c r="RO15" i="10"/>
  <c r="RN15" i="10"/>
  <c r="RL15" i="10"/>
  <c r="RM15" i="10" s="1"/>
  <c r="AE15" i="10" s="1"/>
  <c r="JY15" i="10"/>
  <c r="JZ15" i="10" s="1"/>
  <c r="JW15" i="10"/>
  <c r="JV15" i="10"/>
  <c r="JU15" i="10"/>
  <c r="JT15" i="10"/>
  <c r="JR15" i="10"/>
  <c r="JS15" i="10" s="1"/>
  <c r="AC15" i="10" s="1"/>
  <c r="CE15" i="10"/>
  <c r="CD15" i="10"/>
  <c r="CC15" i="10"/>
  <c r="BP15" i="10"/>
  <c r="BN15" i="10"/>
  <c r="BM15" i="10"/>
  <c r="BL15" i="10"/>
  <c r="BI15" i="10"/>
  <c r="BG15" i="10"/>
  <c r="BE15" i="10"/>
  <c r="BB15" i="10"/>
  <c r="BD15" i="10" s="1"/>
  <c r="AZ15" i="10"/>
  <c r="AY15" i="10"/>
  <c r="AX15" i="10"/>
  <c r="AT15" i="10"/>
  <c r="AN15" i="10"/>
  <c r="AM15" i="10"/>
  <c r="AL15" i="10"/>
  <c r="AR15" i="10" s="1"/>
  <c r="AI15" i="10"/>
  <c r="AH15" i="10" s="1"/>
  <c r="AG15" i="10" s="1"/>
  <c r="RQ14" i="10"/>
  <c r="RP14" i="10"/>
  <c r="RO14" i="10"/>
  <c r="RN14" i="10"/>
  <c r="RL14" i="10"/>
  <c r="RM14" i="10" s="1"/>
  <c r="AE14" i="10" s="1"/>
  <c r="JY14" i="10"/>
  <c r="JW14" i="10"/>
  <c r="JV14" i="10"/>
  <c r="JU14" i="10"/>
  <c r="JT14" i="10"/>
  <c r="JR14" i="10"/>
  <c r="JS14" i="10" s="1"/>
  <c r="AC14" i="10" s="1"/>
  <c r="CE14" i="10"/>
  <c r="CD14" i="10"/>
  <c r="CC14" i="10"/>
  <c r="CF14" i="10" s="1"/>
  <c r="BP14" i="10"/>
  <c r="BN14" i="10"/>
  <c r="BM14" i="10"/>
  <c r="BL14" i="10"/>
  <c r="BI14" i="10"/>
  <c r="BG14" i="10"/>
  <c r="BE14" i="10"/>
  <c r="BB14" i="10"/>
  <c r="BD14" i="10" s="1"/>
  <c r="AZ14" i="10"/>
  <c r="AY14" i="10"/>
  <c r="AX14" i="10"/>
  <c r="AT14" i="10"/>
  <c r="AN14" i="10"/>
  <c r="AM14" i="10"/>
  <c r="AL14" i="10"/>
  <c r="AI14" i="10"/>
  <c r="AH14" i="10" s="1"/>
  <c r="AG14" i="10" s="1"/>
  <c r="RQ13" i="10"/>
  <c r="RP13" i="10"/>
  <c r="RO13" i="10"/>
  <c r="RN13" i="10"/>
  <c r="RL13" i="10"/>
  <c r="RM13" i="10" s="1"/>
  <c r="AE13" i="10" s="1"/>
  <c r="JY13" i="10"/>
  <c r="KL13" i="10" s="1"/>
  <c r="JW13" i="10"/>
  <c r="JV13" i="10"/>
  <c r="JU13" i="10"/>
  <c r="JT13" i="10"/>
  <c r="JR13" i="10"/>
  <c r="JS13" i="10" s="1"/>
  <c r="AC13" i="10" s="1"/>
  <c r="CE13" i="10"/>
  <c r="CD13" i="10"/>
  <c r="CC13" i="10"/>
  <c r="CF13" i="10" s="1"/>
  <c r="BP13" i="10"/>
  <c r="BN13" i="10"/>
  <c r="BM13" i="10"/>
  <c r="BL13" i="10"/>
  <c r="BI13" i="10"/>
  <c r="BG13" i="10"/>
  <c r="BE13" i="10"/>
  <c r="BB13" i="10"/>
  <c r="BD13" i="10" s="1"/>
  <c r="AZ13" i="10"/>
  <c r="AY13" i="10"/>
  <c r="AX13" i="10"/>
  <c r="AT13" i="10"/>
  <c r="AN13" i="10"/>
  <c r="AM13" i="10"/>
  <c r="AL13" i="10"/>
  <c r="AI13" i="10"/>
  <c r="AH13" i="10" s="1"/>
  <c r="AG13" i="10" s="1"/>
  <c r="RQ12" i="10"/>
  <c r="RP12" i="10"/>
  <c r="RO12" i="10"/>
  <c r="RN12" i="10"/>
  <c r="RL12" i="10"/>
  <c r="RM12" i="10" s="1"/>
  <c r="AE12" i="10" s="1"/>
  <c r="JY12" i="10"/>
  <c r="JZ12" i="10" s="1"/>
  <c r="JW12" i="10"/>
  <c r="JV12" i="10"/>
  <c r="JU12" i="10"/>
  <c r="JT12" i="10"/>
  <c r="JR12" i="10"/>
  <c r="JS12" i="10" s="1"/>
  <c r="AC12" i="10" s="1"/>
  <c r="CE12" i="10"/>
  <c r="CD12" i="10"/>
  <c r="CC12" i="10"/>
  <c r="BP12" i="10"/>
  <c r="BN12" i="10"/>
  <c r="BM12" i="10"/>
  <c r="BL12" i="10"/>
  <c r="BI12" i="10"/>
  <c r="BG12" i="10"/>
  <c r="BE12" i="10"/>
  <c r="BB12" i="10"/>
  <c r="BD12" i="10" s="1"/>
  <c r="AZ12" i="10"/>
  <c r="AY12" i="10"/>
  <c r="AX12" i="10"/>
  <c r="AT12" i="10"/>
  <c r="AN12" i="10"/>
  <c r="AM12" i="10"/>
  <c r="AL12" i="10"/>
  <c r="AI12" i="10"/>
  <c r="AH12" i="10" s="1"/>
  <c r="AG12" i="10" s="1"/>
  <c r="RQ11" i="10"/>
  <c r="RP11" i="10"/>
  <c r="RO11" i="10"/>
  <c r="RN11" i="10"/>
  <c r="RL11" i="10"/>
  <c r="RM11" i="10" s="1"/>
  <c r="AE11" i="10" s="1"/>
  <c r="JY11" i="10"/>
  <c r="KL11" i="10" s="1"/>
  <c r="JW11" i="10"/>
  <c r="JV11" i="10"/>
  <c r="JU11" i="10"/>
  <c r="JT11" i="10"/>
  <c r="JR11" i="10"/>
  <c r="JS11" i="10" s="1"/>
  <c r="AC11" i="10" s="1"/>
  <c r="CE11" i="10"/>
  <c r="CD11" i="10"/>
  <c r="CC11" i="10"/>
  <c r="CF11" i="10" s="1"/>
  <c r="BP11" i="10"/>
  <c r="BN11" i="10"/>
  <c r="BM11" i="10"/>
  <c r="BL11" i="10"/>
  <c r="BI11" i="10"/>
  <c r="BG11" i="10"/>
  <c r="BE11" i="10"/>
  <c r="BB11" i="10"/>
  <c r="BD11" i="10" s="1"/>
  <c r="AZ11" i="10"/>
  <c r="AY11" i="10"/>
  <c r="AX11" i="10"/>
  <c r="AT11" i="10"/>
  <c r="AN11" i="10"/>
  <c r="AM11" i="10"/>
  <c r="AL11" i="10"/>
  <c r="AI11" i="10"/>
  <c r="AH11" i="10" s="1"/>
  <c r="AG11" i="10" s="1"/>
  <c r="RQ10" i="10"/>
  <c r="RP10" i="10"/>
  <c r="RO10" i="10"/>
  <c r="RN10" i="10"/>
  <c r="RL10" i="10"/>
  <c r="RM10" i="10" s="1"/>
  <c r="AE10" i="10" s="1"/>
  <c r="JY10" i="10"/>
  <c r="KL10" i="10" s="1"/>
  <c r="JW10" i="10"/>
  <c r="JV10" i="10"/>
  <c r="JU10" i="10"/>
  <c r="JT10" i="10"/>
  <c r="JR10" i="10"/>
  <c r="JS10" i="10" s="1"/>
  <c r="AC10" i="10" s="1"/>
  <c r="CE10" i="10"/>
  <c r="CD10" i="10"/>
  <c r="CC10" i="10"/>
  <c r="CR10" i="10" s="1"/>
  <c r="DE10" i="10" s="1"/>
  <c r="BP10" i="10"/>
  <c r="BN10" i="10"/>
  <c r="BM10" i="10"/>
  <c r="BL10" i="10"/>
  <c r="BI10" i="10"/>
  <c r="BG10" i="10"/>
  <c r="BE10" i="10"/>
  <c r="BB10" i="10"/>
  <c r="BD10" i="10" s="1"/>
  <c r="AZ10" i="10"/>
  <c r="AY10" i="10"/>
  <c r="AX10" i="10"/>
  <c r="AT10" i="10"/>
  <c r="AN10" i="10"/>
  <c r="AM10" i="10"/>
  <c r="AL10" i="10"/>
  <c r="AI10" i="10"/>
  <c r="AH10" i="10" s="1"/>
  <c r="AG10" i="10" s="1"/>
  <c r="BD8" i="10"/>
  <c r="CI7" i="10"/>
  <c r="CH7" i="10"/>
  <c r="CG7" i="10"/>
  <c r="CF7" i="10"/>
  <c r="C7" i="10"/>
  <c r="F50" i="9"/>
  <c r="RR41" i="9"/>
  <c r="Y41" i="9"/>
  <c r="RQ40" i="9"/>
  <c r="RP40" i="9"/>
  <c r="RO40" i="9"/>
  <c r="RN40" i="9"/>
  <c r="RL40" i="9"/>
  <c r="RM40" i="9" s="1"/>
  <c r="AE40" i="9" s="1"/>
  <c r="JY40" i="9"/>
  <c r="JZ40" i="9" s="1"/>
  <c r="JW40" i="9"/>
  <c r="JV40" i="9"/>
  <c r="JU40" i="9"/>
  <c r="JT40" i="9"/>
  <c r="JR40" i="9"/>
  <c r="JS40" i="9" s="1"/>
  <c r="AC40" i="9" s="1"/>
  <c r="CE40" i="9"/>
  <c r="CD40" i="9"/>
  <c r="CC40" i="9"/>
  <c r="CF40" i="9" s="1"/>
  <c r="BP40" i="9"/>
  <c r="BN40" i="9"/>
  <c r="BM40" i="9"/>
  <c r="BL40" i="9"/>
  <c r="BI40" i="9"/>
  <c r="BG40" i="9"/>
  <c r="BE40" i="9"/>
  <c r="BB40" i="9"/>
  <c r="BD40" i="9" s="1"/>
  <c r="AZ40" i="9"/>
  <c r="AY40" i="9"/>
  <c r="AX40" i="9"/>
  <c r="AT40" i="9"/>
  <c r="AN40" i="9"/>
  <c r="AM40" i="9"/>
  <c r="AL40" i="9"/>
  <c r="AI40" i="9"/>
  <c r="AH40" i="9" s="1"/>
  <c r="AG40" i="9" s="1"/>
  <c r="RQ39" i="9"/>
  <c r="RP39" i="9"/>
  <c r="RO39" i="9"/>
  <c r="RN39" i="9"/>
  <c r="RL39" i="9"/>
  <c r="RM39" i="9" s="1"/>
  <c r="AE39" i="9" s="1"/>
  <c r="JY39" i="9"/>
  <c r="KL39" i="9" s="1"/>
  <c r="JW39" i="9"/>
  <c r="JV39" i="9"/>
  <c r="JU39" i="9"/>
  <c r="JT39" i="9"/>
  <c r="JR39" i="9"/>
  <c r="JS39" i="9" s="1"/>
  <c r="AC39" i="9" s="1"/>
  <c r="CE39" i="9"/>
  <c r="CD39" i="9"/>
  <c r="CC39" i="9"/>
  <c r="BP39" i="9"/>
  <c r="BN39" i="9"/>
  <c r="BM39" i="9"/>
  <c r="BL39" i="9"/>
  <c r="BI39" i="9"/>
  <c r="BG39" i="9"/>
  <c r="BE39" i="9"/>
  <c r="BB39" i="9"/>
  <c r="BD39" i="9" s="1"/>
  <c r="AZ39" i="9"/>
  <c r="AY39" i="9"/>
  <c r="AX39" i="9"/>
  <c r="AT39" i="9"/>
  <c r="AN39" i="9"/>
  <c r="AM39" i="9"/>
  <c r="AL39" i="9"/>
  <c r="AR39" i="9" s="1"/>
  <c r="AI39" i="9"/>
  <c r="AH39" i="9" s="1"/>
  <c r="AG39" i="9" s="1"/>
  <c r="RQ38" i="9"/>
  <c r="RP38" i="9"/>
  <c r="RO38" i="9"/>
  <c r="RN38" i="9"/>
  <c r="RL38" i="9"/>
  <c r="RM38" i="9" s="1"/>
  <c r="AE38" i="9" s="1"/>
  <c r="JY38" i="9"/>
  <c r="JW38" i="9"/>
  <c r="JV38" i="9"/>
  <c r="JU38" i="9"/>
  <c r="JT38" i="9"/>
  <c r="JR38" i="9"/>
  <c r="JS38" i="9" s="1"/>
  <c r="AC38" i="9" s="1"/>
  <c r="CE38" i="9"/>
  <c r="CD38" i="9"/>
  <c r="CC38" i="9"/>
  <c r="CR38" i="9" s="1"/>
  <c r="BP38" i="9"/>
  <c r="BN38" i="9"/>
  <c r="BM38" i="9"/>
  <c r="BL38" i="9"/>
  <c r="BI38" i="9"/>
  <c r="BG38" i="9"/>
  <c r="BE38" i="9"/>
  <c r="BB38" i="9"/>
  <c r="BD38" i="9" s="1"/>
  <c r="AZ38" i="9"/>
  <c r="AY38" i="9"/>
  <c r="AX38" i="9"/>
  <c r="AT38" i="9"/>
  <c r="AN38" i="9"/>
  <c r="AM38" i="9"/>
  <c r="AL38" i="9"/>
  <c r="AI38" i="9"/>
  <c r="AH38" i="9" s="1"/>
  <c r="AG38" i="9" s="1"/>
  <c r="RQ37" i="9"/>
  <c r="RP37" i="9"/>
  <c r="RO37" i="9"/>
  <c r="RN37" i="9"/>
  <c r="RL37" i="9"/>
  <c r="RM37" i="9" s="1"/>
  <c r="AE37" i="9" s="1"/>
  <c r="JY37" i="9"/>
  <c r="JZ37" i="9" s="1"/>
  <c r="JW37" i="9"/>
  <c r="JV37" i="9"/>
  <c r="JU37" i="9"/>
  <c r="JT37" i="9"/>
  <c r="JR37" i="9"/>
  <c r="JS37" i="9" s="1"/>
  <c r="AC37" i="9" s="1"/>
  <c r="CE37" i="9"/>
  <c r="CD37" i="9"/>
  <c r="CC37" i="9"/>
  <c r="BP37" i="9"/>
  <c r="BN37" i="9"/>
  <c r="BM37" i="9"/>
  <c r="BL37" i="9"/>
  <c r="BI37" i="9"/>
  <c r="BG37" i="9"/>
  <c r="BE37" i="9"/>
  <c r="BB37" i="9"/>
  <c r="BD37" i="9" s="1"/>
  <c r="AZ37" i="9"/>
  <c r="AY37" i="9"/>
  <c r="AX37" i="9"/>
  <c r="AT37" i="9"/>
  <c r="AN37" i="9"/>
  <c r="AM37" i="9"/>
  <c r="AL37" i="9"/>
  <c r="AI37" i="9"/>
  <c r="AH37" i="9" s="1"/>
  <c r="AG37" i="9" s="1"/>
  <c r="RQ36" i="9"/>
  <c r="RP36" i="9"/>
  <c r="RO36" i="9"/>
  <c r="RN36" i="9"/>
  <c r="RL36" i="9"/>
  <c r="RM36" i="9" s="1"/>
  <c r="AE36" i="9" s="1"/>
  <c r="JY36" i="9"/>
  <c r="JZ36" i="9" s="1"/>
  <c r="JW36" i="9"/>
  <c r="JV36" i="9"/>
  <c r="JU36" i="9"/>
  <c r="JT36" i="9"/>
  <c r="JR36" i="9"/>
  <c r="JS36" i="9" s="1"/>
  <c r="AC36" i="9" s="1"/>
  <c r="CE36" i="9"/>
  <c r="CD36" i="9"/>
  <c r="CC36" i="9"/>
  <c r="BP36" i="9"/>
  <c r="BN36" i="9"/>
  <c r="BM36" i="9"/>
  <c r="BL36" i="9"/>
  <c r="BI36" i="9"/>
  <c r="BG36" i="9"/>
  <c r="BE36" i="9"/>
  <c r="BB36" i="9"/>
  <c r="BD36" i="9" s="1"/>
  <c r="AZ36" i="9"/>
  <c r="AY36" i="9"/>
  <c r="AX36" i="9"/>
  <c r="AT36" i="9"/>
  <c r="AN36" i="9"/>
  <c r="AM36" i="9"/>
  <c r="AL36" i="9"/>
  <c r="AI36" i="9"/>
  <c r="AH36" i="9" s="1"/>
  <c r="AG36" i="9" s="1"/>
  <c r="RQ35" i="9"/>
  <c r="RP35" i="9"/>
  <c r="RO35" i="9"/>
  <c r="RN35" i="9"/>
  <c r="RL35" i="9"/>
  <c r="RM35" i="9" s="1"/>
  <c r="AE35" i="9" s="1"/>
  <c r="JY35" i="9"/>
  <c r="JW35" i="9"/>
  <c r="JV35" i="9"/>
  <c r="JU35" i="9"/>
  <c r="JT35" i="9"/>
  <c r="JR35" i="9"/>
  <c r="JS35" i="9" s="1"/>
  <c r="AC35" i="9" s="1"/>
  <c r="CE35" i="9"/>
  <c r="CD35" i="9"/>
  <c r="CC35" i="9"/>
  <c r="BP35" i="9"/>
  <c r="BN35" i="9"/>
  <c r="BM35" i="9"/>
  <c r="BL35" i="9"/>
  <c r="BI35" i="9"/>
  <c r="BG35" i="9"/>
  <c r="BE35" i="9"/>
  <c r="BB35" i="9"/>
  <c r="BD35" i="9" s="1"/>
  <c r="AZ35" i="9"/>
  <c r="AY35" i="9"/>
  <c r="AX35" i="9"/>
  <c r="AT35" i="9"/>
  <c r="AN35" i="9"/>
  <c r="AM35" i="9"/>
  <c r="AL35" i="9"/>
  <c r="AI35" i="9"/>
  <c r="AH35" i="9" s="1"/>
  <c r="AG35" i="9" s="1"/>
  <c r="RQ34" i="9"/>
  <c r="RP34" i="9"/>
  <c r="RO34" i="9"/>
  <c r="RN34" i="9"/>
  <c r="RL34" i="9"/>
  <c r="RM34" i="9" s="1"/>
  <c r="AE34" i="9" s="1"/>
  <c r="JY34" i="9"/>
  <c r="KL34" i="9" s="1"/>
  <c r="JW34" i="9"/>
  <c r="JV34" i="9"/>
  <c r="JU34" i="9"/>
  <c r="JT34" i="9"/>
  <c r="JR34" i="9"/>
  <c r="JS34" i="9" s="1"/>
  <c r="AC34" i="9" s="1"/>
  <c r="CE34" i="9"/>
  <c r="CD34" i="9"/>
  <c r="CC34" i="9"/>
  <c r="BP34" i="9"/>
  <c r="BN34" i="9"/>
  <c r="BM34" i="9"/>
  <c r="BL34" i="9"/>
  <c r="BI34" i="9"/>
  <c r="BG34" i="9"/>
  <c r="BE34" i="9"/>
  <c r="BB34" i="9"/>
  <c r="BD34" i="9" s="1"/>
  <c r="AZ34" i="9"/>
  <c r="AY34" i="9"/>
  <c r="AX34" i="9"/>
  <c r="AT34" i="9"/>
  <c r="AN34" i="9"/>
  <c r="AM34" i="9"/>
  <c r="AL34" i="9"/>
  <c r="AI34" i="9"/>
  <c r="AH34" i="9" s="1"/>
  <c r="AG34" i="9" s="1"/>
  <c r="RQ33" i="9"/>
  <c r="RP33" i="9"/>
  <c r="RO33" i="9"/>
  <c r="RN33" i="9"/>
  <c r="RL33" i="9"/>
  <c r="RM33" i="9" s="1"/>
  <c r="AE33" i="9" s="1"/>
  <c r="JY33" i="9"/>
  <c r="JW33" i="9"/>
  <c r="JV33" i="9"/>
  <c r="JU33" i="9"/>
  <c r="JT33" i="9"/>
  <c r="JR33" i="9"/>
  <c r="JS33" i="9" s="1"/>
  <c r="AC33" i="9" s="1"/>
  <c r="CE33" i="9"/>
  <c r="CD33" i="9"/>
  <c r="CC33" i="9"/>
  <c r="BP33" i="9"/>
  <c r="BN33" i="9"/>
  <c r="BM33" i="9"/>
  <c r="BL33" i="9"/>
  <c r="BI33" i="9"/>
  <c r="BG33" i="9"/>
  <c r="BE33" i="9"/>
  <c r="BB33" i="9"/>
  <c r="AZ33" i="9"/>
  <c r="AY33" i="9"/>
  <c r="AX33" i="9"/>
  <c r="AT33" i="9"/>
  <c r="AN33" i="9"/>
  <c r="AM33" i="9"/>
  <c r="AL33" i="9"/>
  <c r="AR33" i="9" s="1"/>
  <c r="AI33" i="9"/>
  <c r="AH33" i="9" s="1"/>
  <c r="AG33" i="9" s="1"/>
  <c r="RQ32" i="9"/>
  <c r="RP32" i="9"/>
  <c r="RO32" i="9"/>
  <c r="RN32" i="9"/>
  <c r="RL32" i="9"/>
  <c r="RM32" i="9" s="1"/>
  <c r="AE32" i="9" s="1"/>
  <c r="JY32" i="9"/>
  <c r="JW32" i="9"/>
  <c r="JV32" i="9"/>
  <c r="JU32" i="9"/>
  <c r="JT32" i="9"/>
  <c r="JR32" i="9"/>
  <c r="JS32" i="9" s="1"/>
  <c r="AC32" i="9" s="1"/>
  <c r="CE32" i="9"/>
  <c r="CD32" i="9"/>
  <c r="CC32" i="9"/>
  <c r="CR32" i="9" s="1"/>
  <c r="BP32" i="9"/>
  <c r="BN32" i="9"/>
  <c r="BM32" i="9"/>
  <c r="BL32" i="9"/>
  <c r="BI32" i="9"/>
  <c r="BG32" i="9"/>
  <c r="BE32" i="9"/>
  <c r="BB32" i="9"/>
  <c r="BD32" i="9" s="1"/>
  <c r="AZ32" i="9"/>
  <c r="AY32" i="9"/>
  <c r="AX32" i="9"/>
  <c r="AT32" i="9"/>
  <c r="AN32" i="9"/>
  <c r="AM32" i="9"/>
  <c r="AL32" i="9"/>
  <c r="AI32" i="9"/>
  <c r="AH32" i="9" s="1"/>
  <c r="AG32" i="9" s="1"/>
  <c r="RQ31" i="9"/>
  <c r="RP31" i="9"/>
  <c r="RO31" i="9"/>
  <c r="RN31" i="9"/>
  <c r="RL31" i="9"/>
  <c r="RM31" i="9" s="1"/>
  <c r="AE31" i="9" s="1"/>
  <c r="JY31" i="9"/>
  <c r="JZ31" i="9" s="1"/>
  <c r="JW31" i="9"/>
  <c r="JV31" i="9"/>
  <c r="JU31" i="9"/>
  <c r="JT31" i="9"/>
  <c r="JR31" i="9"/>
  <c r="JS31" i="9" s="1"/>
  <c r="AC31" i="9" s="1"/>
  <c r="CE31" i="9"/>
  <c r="CD31" i="9"/>
  <c r="CC31" i="9"/>
  <c r="BP31" i="9"/>
  <c r="BN31" i="9"/>
  <c r="BM31" i="9"/>
  <c r="BL31" i="9"/>
  <c r="BI31" i="9"/>
  <c r="BG31" i="9"/>
  <c r="BE31" i="9"/>
  <c r="BB31" i="9"/>
  <c r="BD31" i="9" s="1"/>
  <c r="AZ31" i="9"/>
  <c r="AY31" i="9"/>
  <c r="AX31" i="9"/>
  <c r="AT31" i="9"/>
  <c r="AN31" i="9"/>
  <c r="AM31" i="9"/>
  <c r="AL31" i="9"/>
  <c r="AI31" i="9"/>
  <c r="AH31" i="9" s="1"/>
  <c r="AG31" i="9" s="1"/>
  <c r="RQ30" i="9"/>
  <c r="RP30" i="9"/>
  <c r="RO30" i="9"/>
  <c r="RN30" i="9"/>
  <c r="RL30" i="9"/>
  <c r="RM30" i="9" s="1"/>
  <c r="AE30" i="9" s="1"/>
  <c r="JY30" i="9"/>
  <c r="JZ30" i="9" s="1"/>
  <c r="JW30" i="9"/>
  <c r="JV30" i="9"/>
  <c r="JU30" i="9"/>
  <c r="JT30" i="9"/>
  <c r="JR30" i="9"/>
  <c r="JS30" i="9" s="1"/>
  <c r="AC30" i="9" s="1"/>
  <c r="CE30" i="9"/>
  <c r="CD30" i="9"/>
  <c r="CC30" i="9"/>
  <c r="BP30" i="9"/>
  <c r="BN30" i="9"/>
  <c r="BM30" i="9"/>
  <c r="BL30" i="9"/>
  <c r="BI30" i="9"/>
  <c r="BG30" i="9"/>
  <c r="BE30" i="9"/>
  <c r="BB30" i="9"/>
  <c r="BD30" i="9" s="1"/>
  <c r="AZ30" i="9"/>
  <c r="AY30" i="9"/>
  <c r="AX30" i="9"/>
  <c r="AT30" i="9"/>
  <c r="AN30" i="9"/>
  <c r="AM30" i="9"/>
  <c r="AL30" i="9"/>
  <c r="AI30" i="9"/>
  <c r="AH30" i="9" s="1"/>
  <c r="AG30" i="9" s="1"/>
  <c r="RQ29" i="9"/>
  <c r="RP29" i="9"/>
  <c r="RO29" i="9"/>
  <c r="RN29" i="9"/>
  <c r="RL29" i="9"/>
  <c r="RM29" i="9" s="1"/>
  <c r="AE29" i="9" s="1"/>
  <c r="JY29" i="9"/>
  <c r="KL29" i="9" s="1"/>
  <c r="JW29" i="9"/>
  <c r="JV29" i="9"/>
  <c r="JU29" i="9"/>
  <c r="JT29" i="9"/>
  <c r="JR29" i="9"/>
  <c r="JS29" i="9" s="1"/>
  <c r="AC29" i="9" s="1"/>
  <c r="CE29" i="9"/>
  <c r="CD29" i="9"/>
  <c r="CC29" i="9"/>
  <c r="CF29" i="9" s="1"/>
  <c r="BP29" i="9"/>
  <c r="BN29" i="9"/>
  <c r="BM29" i="9"/>
  <c r="BL29" i="9"/>
  <c r="BI29" i="9"/>
  <c r="BG29" i="9"/>
  <c r="BE29" i="9"/>
  <c r="BB29" i="9"/>
  <c r="BD29" i="9" s="1"/>
  <c r="AZ29" i="9"/>
  <c r="AY29" i="9"/>
  <c r="AX29" i="9"/>
  <c r="AT29" i="9"/>
  <c r="AN29" i="9"/>
  <c r="AM29" i="9"/>
  <c r="AL29" i="9"/>
  <c r="AI29" i="9"/>
  <c r="AH29" i="9" s="1"/>
  <c r="AG29" i="9" s="1"/>
  <c r="RQ28" i="9"/>
  <c r="RP28" i="9"/>
  <c r="RO28" i="9"/>
  <c r="RN28" i="9"/>
  <c r="RL28" i="9"/>
  <c r="RM28" i="9" s="1"/>
  <c r="AE28" i="9" s="1"/>
  <c r="JY28" i="9"/>
  <c r="KL28" i="9" s="1"/>
  <c r="JW28" i="9"/>
  <c r="JV28" i="9"/>
  <c r="JU28" i="9"/>
  <c r="JT28" i="9"/>
  <c r="JR28" i="9"/>
  <c r="JS28" i="9" s="1"/>
  <c r="AC28" i="9" s="1"/>
  <c r="CE28" i="9"/>
  <c r="CD28" i="9"/>
  <c r="CC28" i="9"/>
  <c r="CF28" i="9" s="1"/>
  <c r="BP28" i="9"/>
  <c r="BN28" i="9"/>
  <c r="BM28" i="9"/>
  <c r="BL28" i="9"/>
  <c r="BI28" i="9"/>
  <c r="BG28" i="9"/>
  <c r="BE28" i="9"/>
  <c r="BB28" i="9"/>
  <c r="BD28" i="9" s="1"/>
  <c r="AZ28" i="9"/>
  <c r="AY28" i="9"/>
  <c r="AX28" i="9"/>
  <c r="AT28" i="9"/>
  <c r="AN28" i="9"/>
  <c r="AM28" i="9"/>
  <c r="AL28" i="9"/>
  <c r="AR28" i="9" s="1"/>
  <c r="AI28" i="9"/>
  <c r="AH28" i="9" s="1"/>
  <c r="AG28" i="9" s="1"/>
  <c r="RQ27" i="9"/>
  <c r="RP27" i="9"/>
  <c r="RO27" i="9"/>
  <c r="RN27" i="9"/>
  <c r="RL27" i="9"/>
  <c r="RM27" i="9" s="1"/>
  <c r="AE27" i="9" s="1"/>
  <c r="JY27" i="9"/>
  <c r="JW27" i="9"/>
  <c r="JV27" i="9"/>
  <c r="JU27" i="9"/>
  <c r="JT27" i="9"/>
  <c r="JR27" i="9"/>
  <c r="JS27" i="9" s="1"/>
  <c r="AC27" i="9" s="1"/>
  <c r="CE27" i="9"/>
  <c r="CD27" i="9"/>
  <c r="CC27" i="9"/>
  <c r="CF27" i="9" s="1"/>
  <c r="BP27" i="9"/>
  <c r="BN27" i="9"/>
  <c r="BM27" i="9"/>
  <c r="BL27" i="9"/>
  <c r="BI27" i="9"/>
  <c r="BG27" i="9"/>
  <c r="BE27" i="9"/>
  <c r="BB27" i="9"/>
  <c r="BD27" i="9" s="1"/>
  <c r="AZ27" i="9"/>
  <c r="AY27" i="9"/>
  <c r="AX27" i="9"/>
  <c r="AT27" i="9"/>
  <c r="AN27" i="9"/>
  <c r="AM27" i="9"/>
  <c r="AL27" i="9"/>
  <c r="AI27" i="9"/>
  <c r="AH27" i="9" s="1"/>
  <c r="AG27" i="9" s="1"/>
  <c r="RQ26" i="9"/>
  <c r="RP26" i="9"/>
  <c r="RO26" i="9"/>
  <c r="RN26" i="9"/>
  <c r="RL26" i="9"/>
  <c r="RM26" i="9" s="1"/>
  <c r="AE26" i="9" s="1"/>
  <c r="JY26" i="9"/>
  <c r="KL26" i="9" s="1"/>
  <c r="JW26" i="9"/>
  <c r="JV26" i="9"/>
  <c r="JU26" i="9"/>
  <c r="JT26" i="9"/>
  <c r="JR26" i="9"/>
  <c r="JS26" i="9" s="1"/>
  <c r="AC26" i="9" s="1"/>
  <c r="CE26" i="9"/>
  <c r="CD26" i="9"/>
  <c r="CC26" i="9"/>
  <c r="CF26" i="9" s="1"/>
  <c r="BP26" i="9"/>
  <c r="BN26" i="9"/>
  <c r="BM26" i="9"/>
  <c r="BL26" i="9"/>
  <c r="BI26" i="9"/>
  <c r="BG26" i="9"/>
  <c r="BE26" i="9"/>
  <c r="BB26" i="9"/>
  <c r="BD26" i="9" s="1"/>
  <c r="AZ26" i="9"/>
  <c r="AY26" i="9"/>
  <c r="AX26" i="9"/>
  <c r="AT26" i="9"/>
  <c r="AN26" i="9"/>
  <c r="AM26" i="9"/>
  <c r="AL26" i="9"/>
  <c r="AI26" i="9"/>
  <c r="AH26" i="9" s="1"/>
  <c r="AG26" i="9" s="1"/>
  <c r="RQ25" i="9"/>
  <c r="RP25" i="9"/>
  <c r="RO25" i="9"/>
  <c r="RN25" i="9"/>
  <c r="RL25" i="9"/>
  <c r="RM25" i="9" s="1"/>
  <c r="AE25" i="9" s="1"/>
  <c r="JY25" i="9"/>
  <c r="JW25" i="9"/>
  <c r="JV25" i="9"/>
  <c r="JU25" i="9"/>
  <c r="JT25" i="9"/>
  <c r="JR25" i="9"/>
  <c r="JS25" i="9" s="1"/>
  <c r="AC25" i="9" s="1"/>
  <c r="CE25" i="9"/>
  <c r="CD25" i="9"/>
  <c r="CC25" i="9"/>
  <c r="BP25" i="9"/>
  <c r="BN25" i="9"/>
  <c r="BM25" i="9"/>
  <c r="BL25" i="9"/>
  <c r="BI25" i="9"/>
  <c r="BG25" i="9"/>
  <c r="BE25" i="9"/>
  <c r="BB25" i="9"/>
  <c r="BD25" i="9" s="1"/>
  <c r="AZ25" i="9"/>
  <c r="AY25" i="9"/>
  <c r="AX25" i="9"/>
  <c r="AT25" i="9"/>
  <c r="AN25" i="9"/>
  <c r="AM25" i="9"/>
  <c r="AL25" i="9"/>
  <c r="AI25" i="9"/>
  <c r="AH25" i="9" s="1"/>
  <c r="AG25" i="9" s="1"/>
  <c r="RQ24" i="9"/>
  <c r="RP24" i="9"/>
  <c r="RO24" i="9"/>
  <c r="RN24" i="9"/>
  <c r="RL24" i="9"/>
  <c r="RM24" i="9" s="1"/>
  <c r="AE24" i="9" s="1"/>
  <c r="JY24" i="9"/>
  <c r="JZ24" i="9" s="1"/>
  <c r="JW24" i="9"/>
  <c r="JV24" i="9"/>
  <c r="JU24" i="9"/>
  <c r="JT24" i="9"/>
  <c r="JR24" i="9"/>
  <c r="JS24" i="9" s="1"/>
  <c r="AC24" i="9" s="1"/>
  <c r="CE24" i="9"/>
  <c r="CD24" i="9"/>
  <c r="CC24" i="9"/>
  <c r="CF24" i="9" s="1"/>
  <c r="BP24" i="9"/>
  <c r="BN24" i="9"/>
  <c r="BM24" i="9"/>
  <c r="BL24" i="9"/>
  <c r="BI24" i="9"/>
  <c r="BG24" i="9"/>
  <c r="BE24" i="9"/>
  <c r="BB24" i="9"/>
  <c r="BD24" i="9" s="1"/>
  <c r="AZ24" i="9"/>
  <c r="AY24" i="9"/>
  <c r="AX24" i="9"/>
  <c r="AT24" i="9"/>
  <c r="AN24" i="9"/>
  <c r="AM24" i="9"/>
  <c r="AL24" i="9"/>
  <c r="AR24" i="9" s="1"/>
  <c r="AI24" i="9"/>
  <c r="AH24" i="9" s="1"/>
  <c r="AG24" i="9" s="1"/>
  <c r="RQ23" i="9"/>
  <c r="RP23" i="9"/>
  <c r="RO23" i="9"/>
  <c r="RN23" i="9"/>
  <c r="RL23" i="9"/>
  <c r="RM23" i="9" s="1"/>
  <c r="AE23" i="9" s="1"/>
  <c r="JY23" i="9"/>
  <c r="JW23" i="9"/>
  <c r="JV23" i="9"/>
  <c r="JU23" i="9"/>
  <c r="JT23" i="9"/>
  <c r="JR23" i="9"/>
  <c r="JS23" i="9" s="1"/>
  <c r="AC23" i="9" s="1"/>
  <c r="CE23" i="9"/>
  <c r="CD23" i="9"/>
  <c r="CC23" i="9"/>
  <c r="CF23" i="9" s="1"/>
  <c r="BP23" i="9"/>
  <c r="BN23" i="9"/>
  <c r="BM23" i="9"/>
  <c r="BL23" i="9"/>
  <c r="BI23" i="9"/>
  <c r="BG23" i="9"/>
  <c r="BE23" i="9"/>
  <c r="BB23" i="9"/>
  <c r="BD23" i="9" s="1"/>
  <c r="AZ23" i="9"/>
  <c r="AY23" i="9"/>
  <c r="AX23" i="9"/>
  <c r="AT23" i="9"/>
  <c r="AN23" i="9"/>
  <c r="AM23" i="9"/>
  <c r="AL23" i="9"/>
  <c r="AI23" i="9"/>
  <c r="AH23" i="9" s="1"/>
  <c r="AG23" i="9" s="1"/>
  <c r="JY22" i="9"/>
  <c r="JZ22" i="9" s="1"/>
  <c r="CE22" i="9"/>
  <c r="CD22" i="9"/>
  <c r="CC22" i="9"/>
  <c r="BP22" i="9"/>
  <c r="BN22" i="9"/>
  <c r="BM22" i="9"/>
  <c r="BL22" i="9"/>
  <c r="BI22" i="9"/>
  <c r="BG22" i="9"/>
  <c r="BE22" i="9"/>
  <c r="BB22" i="9"/>
  <c r="BD22" i="9" s="1"/>
  <c r="AZ22" i="9"/>
  <c r="AY22" i="9"/>
  <c r="AX22" i="9"/>
  <c r="AT22" i="9"/>
  <c r="AN22" i="9"/>
  <c r="AM22" i="9"/>
  <c r="AL22" i="9"/>
  <c r="AI22" i="9"/>
  <c r="RQ21" i="9"/>
  <c r="RP21" i="9"/>
  <c r="RO21" i="9"/>
  <c r="RN21" i="9"/>
  <c r="RL21" i="9"/>
  <c r="RM21" i="9" s="1"/>
  <c r="AE21" i="9" s="1"/>
  <c r="JY21" i="9"/>
  <c r="JW21" i="9"/>
  <c r="JV21" i="9"/>
  <c r="JU21" i="9"/>
  <c r="JT21" i="9"/>
  <c r="JR21" i="9"/>
  <c r="JS21" i="9" s="1"/>
  <c r="AC21" i="9" s="1"/>
  <c r="CE21" i="9"/>
  <c r="CD21" i="9"/>
  <c r="CC21" i="9"/>
  <c r="CF21" i="9" s="1"/>
  <c r="BP21" i="9"/>
  <c r="BN21" i="9"/>
  <c r="BM21" i="9"/>
  <c r="BL21" i="9"/>
  <c r="BI21" i="9"/>
  <c r="BG21" i="9"/>
  <c r="BE21" i="9"/>
  <c r="BB21" i="9"/>
  <c r="BD21" i="9" s="1"/>
  <c r="AZ21" i="9"/>
  <c r="AY21" i="9"/>
  <c r="AX21" i="9"/>
  <c r="AT21" i="9"/>
  <c r="AN21" i="9"/>
  <c r="AM21" i="9"/>
  <c r="AL21" i="9"/>
  <c r="AI21" i="9"/>
  <c r="AH21" i="9" s="1"/>
  <c r="AG21" i="9" s="1"/>
  <c r="RQ20" i="9"/>
  <c r="RP20" i="9"/>
  <c r="RO20" i="9"/>
  <c r="RN20" i="9"/>
  <c r="RL20" i="9"/>
  <c r="RM20" i="9" s="1"/>
  <c r="AE20" i="9" s="1"/>
  <c r="JY20" i="9"/>
  <c r="KL20" i="9" s="1"/>
  <c r="KY20" i="9" s="1"/>
  <c r="LL20" i="9" s="1"/>
  <c r="JW20" i="9"/>
  <c r="JV20" i="9"/>
  <c r="JU20" i="9"/>
  <c r="JT20" i="9"/>
  <c r="JR20" i="9"/>
  <c r="JS20" i="9" s="1"/>
  <c r="AC20" i="9" s="1"/>
  <c r="CE20" i="9"/>
  <c r="CD20" i="9"/>
  <c r="CC20" i="9"/>
  <c r="BP20" i="9"/>
  <c r="BN20" i="9"/>
  <c r="BM20" i="9"/>
  <c r="BL20" i="9"/>
  <c r="BI20" i="9"/>
  <c r="BG20" i="9"/>
  <c r="BE20" i="9"/>
  <c r="BB20" i="9"/>
  <c r="BD20" i="9" s="1"/>
  <c r="AZ20" i="9"/>
  <c r="AY20" i="9"/>
  <c r="AX20" i="9"/>
  <c r="AT20" i="9"/>
  <c r="AN20" i="9"/>
  <c r="AM20" i="9"/>
  <c r="AL20" i="9"/>
  <c r="AI20" i="9"/>
  <c r="AH20" i="9" s="1"/>
  <c r="AG20" i="9" s="1"/>
  <c r="RQ19" i="9"/>
  <c r="RP19" i="9"/>
  <c r="RO19" i="9"/>
  <c r="RN19" i="9"/>
  <c r="RL19" i="9"/>
  <c r="RM19" i="9" s="1"/>
  <c r="AE19" i="9" s="1"/>
  <c r="JY19" i="9"/>
  <c r="JZ19" i="9" s="1"/>
  <c r="JW19" i="9"/>
  <c r="JV19" i="9"/>
  <c r="JU19" i="9"/>
  <c r="JT19" i="9"/>
  <c r="JR19" i="9"/>
  <c r="JS19" i="9" s="1"/>
  <c r="AC19" i="9" s="1"/>
  <c r="CE19" i="9"/>
  <c r="CD19" i="9"/>
  <c r="CC19" i="9"/>
  <c r="CF19" i="9" s="1"/>
  <c r="BP19" i="9"/>
  <c r="BN19" i="9"/>
  <c r="BM19" i="9"/>
  <c r="BL19" i="9"/>
  <c r="BI19" i="9"/>
  <c r="BG19" i="9"/>
  <c r="BE19" i="9"/>
  <c r="BB19" i="9"/>
  <c r="BD19" i="9" s="1"/>
  <c r="AZ19" i="9"/>
  <c r="AY19" i="9"/>
  <c r="AX19" i="9"/>
  <c r="AT19" i="9"/>
  <c r="AN19" i="9"/>
  <c r="AM19" i="9"/>
  <c r="AL19" i="9"/>
  <c r="AI19" i="9"/>
  <c r="AH19" i="9" s="1"/>
  <c r="AG19" i="9" s="1"/>
  <c r="RQ18" i="9"/>
  <c r="RP18" i="9"/>
  <c r="RO18" i="9"/>
  <c r="RN18" i="9"/>
  <c r="RL18" i="9"/>
  <c r="RM18" i="9" s="1"/>
  <c r="AE18" i="9" s="1"/>
  <c r="JY18" i="9"/>
  <c r="KL18" i="9" s="1"/>
  <c r="JW18" i="9"/>
  <c r="JV18" i="9"/>
  <c r="JU18" i="9"/>
  <c r="JT18" i="9"/>
  <c r="JR18" i="9"/>
  <c r="JS18" i="9" s="1"/>
  <c r="AC18" i="9" s="1"/>
  <c r="CE18" i="9"/>
  <c r="CD18" i="9"/>
  <c r="CC18" i="9"/>
  <c r="CR18" i="9" s="1"/>
  <c r="BP18" i="9"/>
  <c r="BN18" i="9"/>
  <c r="BM18" i="9"/>
  <c r="BL18" i="9"/>
  <c r="BI18" i="9"/>
  <c r="BG18" i="9"/>
  <c r="BE18" i="9"/>
  <c r="BB18" i="9"/>
  <c r="BD18" i="9" s="1"/>
  <c r="AZ18" i="9"/>
  <c r="AY18" i="9"/>
  <c r="AX18" i="9"/>
  <c r="AT18" i="9"/>
  <c r="AN18" i="9"/>
  <c r="AM18" i="9"/>
  <c r="AL18" i="9"/>
  <c r="AI18" i="9"/>
  <c r="AH18" i="9" s="1"/>
  <c r="AG18" i="9" s="1"/>
  <c r="RQ17" i="9"/>
  <c r="RP17" i="9"/>
  <c r="RO17" i="9"/>
  <c r="RN17" i="9"/>
  <c r="RL17" i="9"/>
  <c r="RM17" i="9" s="1"/>
  <c r="AE17" i="9" s="1"/>
  <c r="JY17" i="9"/>
  <c r="KL17" i="9" s="1"/>
  <c r="JW17" i="9"/>
  <c r="JV17" i="9"/>
  <c r="JU17" i="9"/>
  <c r="JT17" i="9"/>
  <c r="JR17" i="9"/>
  <c r="JS17" i="9" s="1"/>
  <c r="AC17" i="9" s="1"/>
  <c r="CE17" i="9"/>
  <c r="CD17" i="9"/>
  <c r="CC17" i="9"/>
  <c r="BP17" i="9"/>
  <c r="BN17" i="9"/>
  <c r="BM17" i="9"/>
  <c r="BL17" i="9"/>
  <c r="BI17" i="9"/>
  <c r="BG17" i="9"/>
  <c r="BE17" i="9"/>
  <c r="BB17" i="9"/>
  <c r="BD17" i="9" s="1"/>
  <c r="AZ17" i="9"/>
  <c r="AY17" i="9"/>
  <c r="AX17" i="9"/>
  <c r="AT17" i="9"/>
  <c r="AN17" i="9"/>
  <c r="AM17" i="9"/>
  <c r="AL17" i="9"/>
  <c r="AI17" i="9"/>
  <c r="AH17" i="9" s="1"/>
  <c r="AG17" i="9" s="1"/>
  <c r="RQ16" i="9"/>
  <c r="RP16" i="9"/>
  <c r="RO16" i="9"/>
  <c r="RN16" i="9"/>
  <c r="RL16" i="9"/>
  <c r="RM16" i="9" s="1"/>
  <c r="AE16" i="9" s="1"/>
  <c r="JY16" i="9"/>
  <c r="KL16" i="9" s="1"/>
  <c r="JW16" i="9"/>
  <c r="JV16" i="9"/>
  <c r="JU16" i="9"/>
  <c r="JT16" i="9"/>
  <c r="JR16" i="9"/>
  <c r="JS16" i="9" s="1"/>
  <c r="AC16" i="9" s="1"/>
  <c r="CE16" i="9"/>
  <c r="CD16" i="9"/>
  <c r="CC16" i="9"/>
  <c r="CF16" i="9" s="1"/>
  <c r="BP16" i="9"/>
  <c r="BN16" i="9"/>
  <c r="BM16" i="9"/>
  <c r="BL16" i="9"/>
  <c r="BI16" i="9"/>
  <c r="BG16" i="9"/>
  <c r="BE16" i="9"/>
  <c r="BB16" i="9"/>
  <c r="BD16" i="9" s="1"/>
  <c r="AZ16" i="9"/>
  <c r="AY16" i="9"/>
  <c r="AX16" i="9"/>
  <c r="AT16" i="9"/>
  <c r="AN16" i="9"/>
  <c r="AM16" i="9"/>
  <c r="AL16" i="9"/>
  <c r="AI16" i="9"/>
  <c r="AH16" i="9" s="1"/>
  <c r="AG16" i="9" s="1"/>
  <c r="RQ15" i="9"/>
  <c r="RP15" i="9"/>
  <c r="RO15" i="9"/>
  <c r="RN15" i="9"/>
  <c r="RL15" i="9"/>
  <c r="RM15" i="9" s="1"/>
  <c r="AE15" i="9" s="1"/>
  <c r="JY15" i="9"/>
  <c r="JW15" i="9"/>
  <c r="JV15" i="9"/>
  <c r="JU15" i="9"/>
  <c r="JT15" i="9"/>
  <c r="JR15" i="9"/>
  <c r="JS15" i="9" s="1"/>
  <c r="AC15" i="9" s="1"/>
  <c r="CE15" i="9"/>
  <c r="CD15" i="9"/>
  <c r="CC15" i="9"/>
  <c r="CF15" i="9" s="1"/>
  <c r="BP15" i="9"/>
  <c r="BN15" i="9"/>
  <c r="BM15" i="9"/>
  <c r="BL15" i="9"/>
  <c r="BI15" i="9"/>
  <c r="BG15" i="9"/>
  <c r="BE15" i="9"/>
  <c r="BB15" i="9"/>
  <c r="BD15" i="9" s="1"/>
  <c r="AZ15" i="9"/>
  <c r="AY15" i="9"/>
  <c r="AX15" i="9"/>
  <c r="AT15" i="9"/>
  <c r="AN15" i="9"/>
  <c r="AM15" i="9"/>
  <c r="AL15" i="9"/>
  <c r="AR15" i="9" s="1"/>
  <c r="AI15" i="9"/>
  <c r="AH15" i="9" s="1"/>
  <c r="AG15" i="9" s="1"/>
  <c r="RQ14" i="9"/>
  <c r="RP14" i="9"/>
  <c r="RO14" i="9"/>
  <c r="RN14" i="9"/>
  <c r="RL14" i="9"/>
  <c r="RM14" i="9" s="1"/>
  <c r="AE14" i="9" s="1"/>
  <c r="JY14" i="9"/>
  <c r="JZ14" i="9" s="1"/>
  <c r="JW14" i="9"/>
  <c r="JV14" i="9"/>
  <c r="JU14" i="9"/>
  <c r="JT14" i="9"/>
  <c r="JR14" i="9"/>
  <c r="JS14" i="9" s="1"/>
  <c r="AC14" i="9" s="1"/>
  <c r="CE14" i="9"/>
  <c r="CD14" i="9"/>
  <c r="CC14" i="9"/>
  <c r="CR14" i="9" s="1"/>
  <c r="DE14" i="9" s="1"/>
  <c r="DR14" i="9" s="1"/>
  <c r="EE14" i="9" s="1"/>
  <c r="BP14" i="9"/>
  <c r="BN14" i="9"/>
  <c r="BM14" i="9"/>
  <c r="BL14" i="9"/>
  <c r="BI14" i="9"/>
  <c r="BG14" i="9"/>
  <c r="BE14" i="9"/>
  <c r="BB14" i="9"/>
  <c r="BD14" i="9" s="1"/>
  <c r="AZ14" i="9"/>
  <c r="AY14" i="9"/>
  <c r="AX14" i="9"/>
  <c r="AT14" i="9"/>
  <c r="AN14" i="9"/>
  <c r="AM14" i="9"/>
  <c r="AL14" i="9"/>
  <c r="AI14" i="9"/>
  <c r="AH14" i="9" s="1"/>
  <c r="AG14" i="9" s="1"/>
  <c r="RQ13" i="9"/>
  <c r="RP13" i="9"/>
  <c r="RO13" i="9"/>
  <c r="RN13" i="9"/>
  <c r="RL13" i="9"/>
  <c r="RM13" i="9" s="1"/>
  <c r="AE13" i="9" s="1"/>
  <c r="JY13" i="9"/>
  <c r="KL13" i="9" s="1"/>
  <c r="JW13" i="9"/>
  <c r="JV13" i="9"/>
  <c r="JU13" i="9"/>
  <c r="JT13" i="9"/>
  <c r="JR13" i="9"/>
  <c r="JS13" i="9" s="1"/>
  <c r="AC13" i="9" s="1"/>
  <c r="CE13" i="9"/>
  <c r="CD13" i="9"/>
  <c r="CC13" i="9"/>
  <c r="CF13" i="9" s="1"/>
  <c r="BP13" i="9"/>
  <c r="BN13" i="9"/>
  <c r="BM13" i="9"/>
  <c r="BL13" i="9"/>
  <c r="BI13" i="9"/>
  <c r="BG13" i="9"/>
  <c r="BE13" i="9"/>
  <c r="BB13" i="9"/>
  <c r="BD13" i="9" s="1"/>
  <c r="AZ13" i="9"/>
  <c r="AY13" i="9"/>
  <c r="AX13" i="9"/>
  <c r="AT13" i="9"/>
  <c r="AN13" i="9"/>
  <c r="AM13" i="9"/>
  <c r="AL13" i="9"/>
  <c r="AI13" i="9"/>
  <c r="AH13" i="9" s="1"/>
  <c r="AG13" i="9" s="1"/>
  <c r="RQ12" i="9"/>
  <c r="RP12" i="9"/>
  <c r="RO12" i="9"/>
  <c r="RN12" i="9"/>
  <c r="RL12" i="9"/>
  <c r="RM12" i="9" s="1"/>
  <c r="AE12" i="9" s="1"/>
  <c r="JY12" i="9"/>
  <c r="JZ12" i="9" s="1"/>
  <c r="JW12" i="9"/>
  <c r="JV12" i="9"/>
  <c r="JU12" i="9"/>
  <c r="JT12" i="9"/>
  <c r="JR12" i="9"/>
  <c r="JS12" i="9" s="1"/>
  <c r="AC12" i="9" s="1"/>
  <c r="CE12" i="9"/>
  <c r="CD12" i="9"/>
  <c r="CC12" i="9"/>
  <c r="BP12" i="9"/>
  <c r="BN12" i="9"/>
  <c r="BM12" i="9"/>
  <c r="BL12" i="9"/>
  <c r="BI12" i="9"/>
  <c r="BG12" i="9"/>
  <c r="BE12" i="9"/>
  <c r="BB12" i="9"/>
  <c r="BD12" i="9" s="1"/>
  <c r="AZ12" i="9"/>
  <c r="AY12" i="9"/>
  <c r="AX12" i="9"/>
  <c r="AT12" i="9"/>
  <c r="AN12" i="9"/>
  <c r="AM12" i="9"/>
  <c r="AL12" i="9"/>
  <c r="AI12" i="9"/>
  <c r="AH12" i="9" s="1"/>
  <c r="AG12" i="9" s="1"/>
  <c r="RQ11" i="9"/>
  <c r="RP11" i="9"/>
  <c r="RO11" i="9"/>
  <c r="RN11" i="9"/>
  <c r="RL11" i="9"/>
  <c r="RM11" i="9" s="1"/>
  <c r="AE11" i="9" s="1"/>
  <c r="JY11" i="9"/>
  <c r="JW11" i="9"/>
  <c r="JV11" i="9"/>
  <c r="JU11" i="9"/>
  <c r="JT11" i="9"/>
  <c r="JR11" i="9"/>
  <c r="JS11" i="9" s="1"/>
  <c r="AC11" i="9" s="1"/>
  <c r="CE11" i="9"/>
  <c r="CD11" i="9"/>
  <c r="CC11" i="9"/>
  <c r="CF11" i="9" s="1"/>
  <c r="BP11" i="9"/>
  <c r="BN11" i="9"/>
  <c r="BM11" i="9"/>
  <c r="BL11" i="9"/>
  <c r="BI11" i="9"/>
  <c r="BG11" i="9"/>
  <c r="BE11" i="9"/>
  <c r="BB11" i="9"/>
  <c r="BD11" i="9" s="1"/>
  <c r="AZ11" i="9"/>
  <c r="AY11" i="9"/>
  <c r="AX11" i="9"/>
  <c r="AT11" i="9"/>
  <c r="AN11" i="9"/>
  <c r="AM11" i="9"/>
  <c r="AL11" i="9"/>
  <c r="AI11" i="9"/>
  <c r="AH11" i="9" s="1"/>
  <c r="AG11" i="9" s="1"/>
  <c r="RQ10" i="9"/>
  <c r="RP10" i="9"/>
  <c r="RO10" i="9"/>
  <c r="RN10" i="9"/>
  <c r="RL10" i="9"/>
  <c r="RM10" i="9" s="1"/>
  <c r="AE10" i="9" s="1"/>
  <c r="JY10" i="9"/>
  <c r="JZ10" i="9" s="1"/>
  <c r="JW10" i="9"/>
  <c r="JV10" i="9"/>
  <c r="JU10" i="9"/>
  <c r="JT10" i="9"/>
  <c r="JR10" i="9"/>
  <c r="JS10" i="9" s="1"/>
  <c r="AC10" i="9" s="1"/>
  <c r="CE10" i="9"/>
  <c r="CD10" i="9"/>
  <c r="CC10" i="9"/>
  <c r="BP10" i="9"/>
  <c r="BN10" i="9"/>
  <c r="BM10" i="9"/>
  <c r="BL10" i="9"/>
  <c r="BI10" i="9"/>
  <c r="BG10" i="9"/>
  <c r="BE10" i="9"/>
  <c r="BB10" i="9"/>
  <c r="BD10" i="9" s="1"/>
  <c r="AZ10" i="9"/>
  <c r="AY10" i="9"/>
  <c r="AX10" i="9"/>
  <c r="AT10" i="9"/>
  <c r="AN10" i="9"/>
  <c r="AM10" i="9"/>
  <c r="AL10" i="9"/>
  <c r="AI10" i="9"/>
  <c r="AH10" i="9" s="1"/>
  <c r="AG10" i="9" s="1"/>
  <c r="BD8" i="9"/>
  <c r="CI7" i="9"/>
  <c r="CH7" i="9"/>
  <c r="CG7" i="9"/>
  <c r="CF7" i="9"/>
  <c r="C7" i="9"/>
  <c r="F50" i="8"/>
  <c r="RR41" i="8"/>
  <c r="Y41" i="8"/>
  <c r="RQ40" i="8"/>
  <c r="RP40" i="8"/>
  <c r="RO40" i="8"/>
  <c r="RN40" i="8"/>
  <c r="RL40" i="8"/>
  <c r="RM40" i="8" s="1"/>
  <c r="AE40" i="8" s="1"/>
  <c r="JY40" i="8"/>
  <c r="JZ40" i="8" s="1"/>
  <c r="JW40" i="8"/>
  <c r="JV40" i="8"/>
  <c r="JU40" i="8"/>
  <c r="JT40" i="8"/>
  <c r="JR40" i="8"/>
  <c r="JS40" i="8" s="1"/>
  <c r="AC40" i="8" s="1"/>
  <c r="CE40" i="8"/>
  <c r="CD40" i="8"/>
  <c r="CC40" i="8"/>
  <c r="CF40" i="8" s="1"/>
  <c r="BP40" i="8"/>
  <c r="BN40" i="8"/>
  <c r="BM40" i="8"/>
  <c r="BL40" i="8"/>
  <c r="BI40" i="8"/>
  <c r="BG40" i="8"/>
  <c r="BE40" i="8"/>
  <c r="BB40" i="8"/>
  <c r="BD40" i="8" s="1"/>
  <c r="AZ40" i="8"/>
  <c r="AY40" i="8"/>
  <c r="AX40" i="8"/>
  <c r="AT40" i="8"/>
  <c r="AN40" i="8"/>
  <c r="AM40" i="8"/>
  <c r="AL40" i="8"/>
  <c r="AI40" i="8"/>
  <c r="AH40" i="8" s="1"/>
  <c r="AG40" i="8" s="1"/>
  <c r="RQ39" i="8"/>
  <c r="RP39" i="8"/>
  <c r="RO39" i="8"/>
  <c r="RN39" i="8"/>
  <c r="RL39" i="8"/>
  <c r="RM39" i="8" s="1"/>
  <c r="AE39" i="8" s="1"/>
  <c r="JY39" i="8"/>
  <c r="JW39" i="8"/>
  <c r="JV39" i="8"/>
  <c r="JU39" i="8"/>
  <c r="JT39" i="8"/>
  <c r="JR39" i="8"/>
  <c r="JS39" i="8" s="1"/>
  <c r="AC39" i="8" s="1"/>
  <c r="CE39" i="8"/>
  <c r="CD39" i="8"/>
  <c r="CC39" i="8"/>
  <c r="BP39" i="8"/>
  <c r="BN39" i="8"/>
  <c r="BM39" i="8"/>
  <c r="BL39" i="8"/>
  <c r="BI39" i="8"/>
  <c r="BG39" i="8"/>
  <c r="BE39" i="8"/>
  <c r="BB39" i="8"/>
  <c r="BD39" i="8" s="1"/>
  <c r="AZ39" i="8"/>
  <c r="AY39" i="8"/>
  <c r="AX39" i="8"/>
  <c r="AT39" i="8"/>
  <c r="AN39" i="8"/>
  <c r="AM39" i="8"/>
  <c r="AL39" i="8"/>
  <c r="AI39" i="8"/>
  <c r="AH39" i="8" s="1"/>
  <c r="AG39" i="8" s="1"/>
  <c r="RQ38" i="8"/>
  <c r="RP38" i="8"/>
  <c r="RO38" i="8"/>
  <c r="RN38" i="8"/>
  <c r="RL38" i="8"/>
  <c r="RM38" i="8" s="1"/>
  <c r="AE38" i="8" s="1"/>
  <c r="JY38" i="8"/>
  <c r="JW38" i="8"/>
  <c r="JV38" i="8"/>
  <c r="JU38" i="8"/>
  <c r="JT38" i="8"/>
  <c r="JR38" i="8"/>
  <c r="JS38" i="8" s="1"/>
  <c r="AC38" i="8" s="1"/>
  <c r="CE38" i="8"/>
  <c r="CD38" i="8"/>
  <c r="CC38" i="8"/>
  <c r="CF38" i="8" s="1"/>
  <c r="BP38" i="8"/>
  <c r="BN38" i="8"/>
  <c r="BM38" i="8"/>
  <c r="BL38" i="8"/>
  <c r="BI38" i="8"/>
  <c r="BG38" i="8"/>
  <c r="BE38" i="8"/>
  <c r="BB38" i="8"/>
  <c r="BD38" i="8" s="1"/>
  <c r="AZ38" i="8"/>
  <c r="AY38" i="8"/>
  <c r="AX38" i="8"/>
  <c r="AT38" i="8"/>
  <c r="AN38" i="8"/>
  <c r="AM38" i="8"/>
  <c r="AL38" i="8"/>
  <c r="AI38" i="8"/>
  <c r="AH38" i="8" s="1"/>
  <c r="AG38" i="8" s="1"/>
  <c r="RQ37" i="8"/>
  <c r="RP37" i="8"/>
  <c r="RO37" i="8"/>
  <c r="RN37" i="8"/>
  <c r="RL37" i="8"/>
  <c r="RM37" i="8" s="1"/>
  <c r="AE37" i="8" s="1"/>
  <c r="JY37" i="8"/>
  <c r="JW37" i="8"/>
  <c r="JV37" i="8"/>
  <c r="JU37" i="8"/>
  <c r="JT37" i="8"/>
  <c r="JR37" i="8"/>
  <c r="JS37" i="8" s="1"/>
  <c r="AC37" i="8" s="1"/>
  <c r="CE37" i="8"/>
  <c r="CD37" i="8"/>
  <c r="CC37" i="8"/>
  <c r="CF37" i="8" s="1"/>
  <c r="BP37" i="8"/>
  <c r="BN37" i="8"/>
  <c r="BM37" i="8"/>
  <c r="BL37" i="8"/>
  <c r="BI37" i="8"/>
  <c r="BG37" i="8"/>
  <c r="BE37" i="8"/>
  <c r="BB37" i="8"/>
  <c r="BD37" i="8" s="1"/>
  <c r="AZ37" i="8"/>
  <c r="AY37" i="8"/>
  <c r="AX37" i="8"/>
  <c r="AT37" i="8"/>
  <c r="AN37" i="8"/>
  <c r="AM37" i="8"/>
  <c r="AL37" i="8"/>
  <c r="AI37" i="8"/>
  <c r="AH37" i="8" s="1"/>
  <c r="AG37" i="8" s="1"/>
  <c r="RQ36" i="8"/>
  <c r="RP36" i="8"/>
  <c r="RO36" i="8"/>
  <c r="RN36" i="8"/>
  <c r="RL36" i="8"/>
  <c r="RM36" i="8" s="1"/>
  <c r="AE36" i="8" s="1"/>
  <c r="JY36" i="8"/>
  <c r="KL36" i="8" s="1"/>
  <c r="JW36" i="8"/>
  <c r="JV36" i="8"/>
  <c r="JU36" i="8"/>
  <c r="JT36" i="8"/>
  <c r="JR36" i="8"/>
  <c r="JS36" i="8" s="1"/>
  <c r="AC36" i="8" s="1"/>
  <c r="CR36" i="8"/>
  <c r="CE36" i="8"/>
  <c r="CD36" i="8"/>
  <c r="CC36" i="8"/>
  <c r="CF36" i="8" s="1"/>
  <c r="BP36" i="8"/>
  <c r="BN36" i="8"/>
  <c r="BM36" i="8"/>
  <c r="BL36" i="8"/>
  <c r="BI36" i="8"/>
  <c r="BG36" i="8"/>
  <c r="BE36" i="8"/>
  <c r="BB36" i="8"/>
  <c r="BD36" i="8" s="1"/>
  <c r="AZ36" i="8"/>
  <c r="AY36" i="8"/>
  <c r="AX36" i="8"/>
  <c r="AT36" i="8"/>
  <c r="AN36" i="8"/>
  <c r="AM36" i="8"/>
  <c r="AL36" i="8"/>
  <c r="AI36" i="8"/>
  <c r="AH36" i="8" s="1"/>
  <c r="AG36" i="8" s="1"/>
  <c r="RQ35" i="8"/>
  <c r="RP35" i="8"/>
  <c r="RO35" i="8"/>
  <c r="RN35" i="8"/>
  <c r="RL35" i="8"/>
  <c r="RM35" i="8" s="1"/>
  <c r="AE35" i="8" s="1"/>
  <c r="JY35" i="8"/>
  <c r="JZ35" i="8" s="1"/>
  <c r="JW35" i="8"/>
  <c r="JV35" i="8"/>
  <c r="JU35" i="8"/>
  <c r="JT35" i="8"/>
  <c r="JR35" i="8"/>
  <c r="JS35" i="8" s="1"/>
  <c r="AC35" i="8" s="1"/>
  <c r="CE35" i="8"/>
  <c r="CD35" i="8"/>
  <c r="CC35" i="8"/>
  <c r="BP35" i="8"/>
  <c r="BN35" i="8"/>
  <c r="BM35" i="8"/>
  <c r="BL35" i="8"/>
  <c r="BI35" i="8"/>
  <c r="BG35" i="8"/>
  <c r="BE35" i="8"/>
  <c r="BB35" i="8"/>
  <c r="BD35" i="8" s="1"/>
  <c r="AZ35" i="8"/>
  <c r="AY35" i="8"/>
  <c r="AX35" i="8"/>
  <c r="AT35" i="8"/>
  <c r="AN35" i="8"/>
  <c r="AM35" i="8"/>
  <c r="AL35" i="8"/>
  <c r="AI35" i="8"/>
  <c r="AH35" i="8" s="1"/>
  <c r="AG35" i="8" s="1"/>
  <c r="RQ34" i="8"/>
  <c r="RP34" i="8"/>
  <c r="RO34" i="8"/>
  <c r="RN34" i="8"/>
  <c r="RL34" i="8"/>
  <c r="RM34" i="8" s="1"/>
  <c r="AE34" i="8" s="1"/>
  <c r="JY34" i="8"/>
  <c r="JZ34" i="8" s="1"/>
  <c r="JW34" i="8"/>
  <c r="JV34" i="8"/>
  <c r="JU34" i="8"/>
  <c r="JT34" i="8"/>
  <c r="JR34" i="8"/>
  <c r="JS34" i="8" s="1"/>
  <c r="AC34" i="8" s="1"/>
  <c r="CE34" i="8"/>
  <c r="CD34" i="8"/>
  <c r="CC34" i="8"/>
  <c r="BP34" i="8"/>
  <c r="BN34" i="8"/>
  <c r="BM34" i="8"/>
  <c r="BL34" i="8"/>
  <c r="BI34" i="8"/>
  <c r="BG34" i="8"/>
  <c r="BE34" i="8"/>
  <c r="BB34" i="8"/>
  <c r="BD34" i="8" s="1"/>
  <c r="AZ34" i="8"/>
  <c r="AY34" i="8"/>
  <c r="AX34" i="8"/>
  <c r="AT34" i="8"/>
  <c r="AN34" i="8"/>
  <c r="AM34" i="8"/>
  <c r="AL34" i="8"/>
  <c r="AI34" i="8"/>
  <c r="AH34" i="8" s="1"/>
  <c r="AG34" i="8" s="1"/>
  <c r="RQ33" i="8"/>
  <c r="RP33" i="8"/>
  <c r="RO33" i="8"/>
  <c r="RN33" i="8"/>
  <c r="RL33" i="8"/>
  <c r="RM33" i="8" s="1"/>
  <c r="AE33" i="8" s="1"/>
  <c r="JY33" i="8"/>
  <c r="JW33" i="8"/>
  <c r="JV33" i="8"/>
  <c r="JU33" i="8"/>
  <c r="JT33" i="8"/>
  <c r="JR33" i="8"/>
  <c r="JS33" i="8" s="1"/>
  <c r="AC33" i="8" s="1"/>
  <c r="CE33" i="8"/>
  <c r="CD33" i="8"/>
  <c r="CC33" i="8"/>
  <c r="CF33" i="8" s="1"/>
  <c r="BP33" i="8"/>
  <c r="BN33" i="8"/>
  <c r="BM33" i="8"/>
  <c r="BL33" i="8"/>
  <c r="BI33" i="8"/>
  <c r="BG33" i="8"/>
  <c r="BE33" i="8"/>
  <c r="BB33" i="8"/>
  <c r="BD33" i="8" s="1"/>
  <c r="AZ33" i="8"/>
  <c r="AY33" i="8"/>
  <c r="AX33" i="8"/>
  <c r="AT33" i="8"/>
  <c r="AN33" i="8"/>
  <c r="AM33" i="8"/>
  <c r="AL33" i="8"/>
  <c r="AI33" i="8"/>
  <c r="AH33" i="8" s="1"/>
  <c r="AG33" i="8" s="1"/>
  <c r="RQ32" i="8"/>
  <c r="RP32" i="8"/>
  <c r="RO32" i="8"/>
  <c r="RN32" i="8"/>
  <c r="RL32" i="8"/>
  <c r="RM32" i="8" s="1"/>
  <c r="AE32" i="8" s="1"/>
  <c r="JY32" i="8"/>
  <c r="JW32" i="8"/>
  <c r="JV32" i="8"/>
  <c r="JU32" i="8"/>
  <c r="JT32" i="8"/>
  <c r="JR32" i="8"/>
  <c r="JS32" i="8" s="1"/>
  <c r="AC32" i="8" s="1"/>
  <c r="CE32" i="8"/>
  <c r="CD32" i="8"/>
  <c r="CC32" i="8"/>
  <c r="BP32" i="8"/>
  <c r="BN32" i="8"/>
  <c r="BM32" i="8"/>
  <c r="BL32" i="8"/>
  <c r="BI32" i="8"/>
  <c r="BG32" i="8"/>
  <c r="BE32" i="8"/>
  <c r="BB32" i="8"/>
  <c r="BD32" i="8" s="1"/>
  <c r="AZ32" i="8"/>
  <c r="AY32" i="8"/>
  <c r="AX32" i="8"/>
  <c r="AT32" i="8"/>
  <c r="AN32" i="8"/>
  <c r="AM32" i="8"/>
  <c r="AL32" i="8"/>
  <c r="AI32" i="8"/>
  <c r="AH32" i="8" s="1"/>
  <c r="AG32" i="8" s="1"/>
  <c r="RQ31" i="8"/>
  <c r="RP31" i="8"/>
  <c r="RO31" i="8"/>
  <c r="RN31" i="8"/>
  <c r="RL31" i="8"/>
  <c r="RM31" i="8" s="1"/>
  <c r="AE31" i="8" s="1"/>
  <c r="JY31" i="8"/>
  <c r="JW31" i="8"/>
  <c r="JV31" i="8"/>
  <c r="JU31" i="8"/>
  <c r="JT31" i="8"/>
  <c r="JR31" i="8"/>
  <c r="JS31" i="8" s="1"/>
  <c r="AC31" i="8" s="1"/>
  <c r="CE31" i="8"/>
  <c r="CD31" i="8"/>
  <c r="CC31" i="8"/>
  <c r="CF31" i="8" s="1"/>
  <c r="BP31" i="8"/>
  <c r="BN31" i="8"/>
  <c r="BM31" i="8"/>
  <c r="BL31" i="8"/>
  <c r="BI31" i="8"/>
  <c r="BG31" i="8"/>
  <c r="BE31" i="8"/>
  <c r="BB31" i="8"/>
  <c r="BD31" i="8" s="1"/>
  <c r="AZ31" i="8"/>
  <c r="AY31" i="8"/>
  <c r="AX31" i="8"/>
  <c r="AT31" i="8"/>
  <c r="AN31" i="8"/>
  <c r="AM31" i="8"/>
  <c r="AL31" i="8"/>
  <c r="AI31" i="8"/>
  <c r="AH31" i="8" s="1"/>
  <c r="AG31" i="8" s="1"/>
  <c r="RQ30" i="8"/>
  <c r="RP30" i="8"/>
  <c r="RO30" i="8"/>
  <c r="RN30" i="8"/>
  <c r="RL30" i="8"/>
  <c r="RM30" i="8" s="1"/>
  <c r="AE30" i="8" s="1"/>
  <c r="JY30" i="8"/>
  <c r="JW30" i="8"/>
  <c r="JV30" i="8"/>
  <c r="JU30" i="8"/>
  <c r="JT30" i="8"/>
  <c r="JR30" i="8"/>
  <c r="JS30" i="8" s="1"/>
  <c r="AC30" i="8" s="1"/>
  <c r="CE30" i="8"/>
  <c r="CD30" i="8"/>
  <c r="CC30" i="8"/>
  <c r="CR30" i="8" s="1"/>
  <c r="DE30" i="8" s="1"/>
  <c r="DR30" i="8" s="1"/>
  <c r="EE30" i="8" s="1"/>
  <c r="BP30" i="8"/>
  <c r="BN30" i="8"/>
  <c r="BM30" i="8"/>
  <c r="BL30" i="8"/>
  <c r="BI30" i="8"/>
  <c r="BG30" i="8"/>
  <c r="BE30" i="8"/>
  <c r="BB30" i="8"/>
  <c r="BD30" i="8" s="1"/>
  <c r="AZ30" i="8"/>
  <c r="AY30" i="8"/>
  <c r="AX30" i="8"/>
  <c r="AT30" i="8"/>
  <c r="AN30" i="8"/>
  <c r="AM30" i="8"/>
  <c r="AL30" i="8"/>
  <c r="AI30" i="8"/>
  <c r="AH30" i="8" s="1"/>
  <c r="AG30" i="8" s="1"/>
  <c r="RQ29" i="8"/>
  <c r="RP29" i="8"/>
  <c r="RO29" i="8"/>
  <c r="RN29" i="8"/>
  <c r="RL29" i="8"/>
  <c r="RM29" i="8" s="1"/>
  <c r="AE29" i="8" s="1"/>
  <c r="JY29" i="8"/>
  <c r="JW29" i="8"/>
  <c r="JV29" i="8"/>
  <c r="JU29" i="8"/>
  <c r="JT29" i="8"/>
  <c r="JR29" i="8"/>
  <c r="JS29" i="8" s="1"/>
  <c r="AC29" i="8" s="1"/>
  <c r="CE29" i="8"/>
  <c r="CD29" i="8"/>
  <c r="CC29" i="8"/>
  <c r="CR29" i="8" s="1"/>
  <c r="BP29" i="8"/>
  <c r="BN29" i="8"/>
  <c r="BM29" i="8"/>
  <c r="BL29" i="8"/>
  <c r="BI29" i="8"/>
  <c r="BG29" i="8"/>
  <c r="BE29" i="8"/>
  <c r="BB29" i="8"/>
  <c r="BD29" i="8" s="1"/>
  <c r="AZ29" i="8"/>
  <c r="AY29" i="8"/>
  <c r="AX29" i="8"/>
  <c r="AT29" i="8"/>
  <c r="AN29" i="8"/>
  <c r="AM29" i="8"/>
  <c r="AL29" i="8"/>
  <c r="AI29" i="8"/>
  <c r="AH29" i="8" s="1"/>
  <c r="AG29" i="8" s="1"/>
  <c r="RQ28" i="8"/>
  <c r="RP28" i="8"/>
  <c r="RO28" i="8"/>
  <c r="RN28" i="8"/>
  <c r="RL28" i="8"/>
  <c r="RM28" i="8" s="1"/>
  <c r="AE28" i="8" s="1"/>
  <c r="JY28" i="8"/>
  <c r="JZ28" i="8" s="1"/>
  <c r="JW28" i="8"/>
  <c r="JV28" i="8"/>
  <c r="JU28" i="8"/>
  <c r="JT28" i="8"/>
  <c r="JR28" i="8"/>
  <c r="JS28" i="8" s="1"/>
  <c r="AC28" i="8" s="1"/>
  <c r="CE28" i="8"/>
  <c r="CD28" i="8"/>
  <c r="CC28" i="8"/>
  <c r="BP28" i="8"/>
  <c r="BN28" i="8"/>
  <c r="BM28" i="8"/>
  <c r="BL28" i="8"/>
  <c r="BI28" i="8"/>
  <c r="BG28" i="8"/>
  <c r="BE28" i="8"/>
  <c r="BB28" i="8"/>
  <c r="BD28" i="8" s="1"/>
  <c r="AZ28" i="8"/>
  <c r="AY28" i="8"/>
  <c r="AX28" i="8"/>
  <c r="AT28" i="8"/>
  <c r="AN28" i="8"/>
  <c r="AM28" i="8"/>
  <c r="AL28" i="8"/>
  <c r="AI28" i="8"/>
  <c r="AH28" i="8" s="1"/>
  <c r="AG28" i="8" s="1"/>
  <c r="RQ27" i="8"/>
  <c r="RP27" i="8"/>
  <c r="RO27" i="8"/>
  <c r="RN27" i="8"/>
  <c r="RL27" i="8"/>
  <c r="RM27" i="8" s="1"/>
  <c r="AE27" i="8" s="1"/>
  <c r="JY27" i="8"/>
  <c r="JZ27" i="8" s="1"/>
  <c r="JW27" i="8"/>
  <c r="JV27" i="8"/>
  <c r="JU27" i="8"/>
  <c r="JT27" i="8"/>
  <c r="JR27" i="8"/>
  <c r="JS27" i="8" s="1"/>
  <c r="AC27" i="8" s="1"/>
  <c r="CE27" i="8"/>
  <c r="CD27" i="8"/>
  <c r="CC27" i="8"/>
  <c r="CR27" i="8" s="1"/>
  <c r="DE27" i="8" s="1"/>
  <c r="BP27" i="8"/>
  <c r="BN27" i="8"/>
  <c r="BM27" i="8"/>
  <c r="BL27" i="8"/>
  <c r="BI27" i="8"/>
  <c r="BG27" i="8"/>
  <c r="BE27" i="8"/>
  <c r="BB27" i="8"/>
  <c r="BD27" i="8" s="1"/>
  <c r="AZ27" i="8"/>
  <c r="AY27" i="8"/>
  <c r="AX27" i="8"/>
  <c r="AT27" i="8"/>
  <c r="AN27" i="8"/>
  <c r="AM27" i="8"/>
  <c r="AL27" i="8"/>
  <c r="AI27" i="8"/>
  <c r="AH27" i="8" s="1"/>
  <c r="AG27" i="8" s="1"/>
  <c r="RQ26" i="8"/>
  <c r="RP26" i="8"/>
  <c r="RO26" i="8"/>
  <c r="RN26" i="8"/>
  <c r="RL26" i="8"/>
  <c r="RM26" i="8" s="1"/>
  <c r="AE26" i="8" s="1"/>
  <c r="JY26" i="8"/>
  <c r="KL26" i="8" s="1"/>
  <c r="JW26" i="8"/>
  <c r="JV26" i="8"/>
  <c r="JU26" i="8"/>
  <c r="JT26" i="8"/>
  <c r="JR26" i="8"/>
  <c r="JS26" i="8" s="1"/>
  <c r="AC26" i="8" s="1"/>
  <c r="CE26" i="8"/>
  <c r="CD26" i="8"/>
  <c r="CC26" i="8"/>
  <c r="BP26" i="8"/>
  <c r="BN26" i="8"/>
  <c r="BM26" i="8"/>
  <c r="BL26" i="8"/>
  <c r="BI26" i="8"/>
  <c r="BG26" i="8"/>
  <c r="BE26" i="8"/>
  <c r="BB26" i="8"/>
  <c r="BD26" i="8" s="1"/>
  <c r="AZ26" i="8"/>
  <c r="AY26" i="8"/>
  <c r="AX26" i="8"/>
  <c r="AT26" i="8"/>
  <c r="AN26" i="8"/>
  <c r="AM26" i="8"/>
  <c r="AL26" i="8"/>
  <c r="AI26" i="8"/>
  <c r="AH26" i="8" s="1"/>
  <c r="AG26" i="8" s="1"/>
  <c r="RQ25" i="8"/>
  <c r="RP25" i="8"/>
  <c r="RO25" i="8"/>
  <c r="RN25" i="8"/>
  <c r="RL25" i="8"/>
  <c r="RM25" i="8" s="1"/>
  <c r="AE25" i="8" s="1"/>
  <c r="JY25" i="8"/>
  <c r="JW25" i="8"/>
  <c r="JV25" i="8"/>
  <c r="JU25" i="8"/>
  <c r="JT25" i="8"/>
  <c r="JR25" i="8"/>
  <c r="JS25" i="8" s="1"/>
  <c r="AC25" i="8" s="1"/>
  <c r="CE25" i="8"/>
  <c r="CD25" i="8"/>
  <c r="CC25" i="8"/>
  <c r="CF25" i="8" s="1"/>
  <c r="BP25" i="8"/>
  <c r="BN25" i="8"/>
  <c r="BM25" i="8"/>
  <c r="BL25" i="8"/>
  <c r="BI25" i="8"/>
  <c r="BG25" i="8"/>
  <c r="BE25" i="8"/>
  <c r="BB25" i="8"/>
  <c r="BD25" i="8" s="1"/>
  <c r="AZ25" i="8"/>
  <c r="AY25" i="8"/>
  <c r="AX25" i="8"/>
  <c r="AT25" i="8"/>
  <c r="AN25" i="8"/>
  <c r="AM25" i="8"/>
  <c r="AL25" i="8"/>
  <c r="AI25" i="8"/>
  <c r="AH25" i="8" s="1"/>
  <c r="AG25" i="8" s="1"/>
  <c r="RQ24" i="8"/>
  <c r="RP24" i="8"/>
  <c r="RO24" i="8"/>
  <c r="RN24" i="8"/>
  <c r="RL24" i="8"/>
  <c r="RM24" i="8" s="1"/>
  <c r="AE24" i="8" s="1"/>
  <c r="JY24" i="8"/>
  <c r="JZ24" i="8" s="1"/>
  <c r="JW24" i="8"/>
  <c r="JV24" i="8"/>
  <c r="JU24" i="8"/>
  <c r="JT24" i="8"/>
  <c r="JR24" i="8"/>
  <c r="JS24" i="8" s="1"/>
  <c r="AC24" i="8" s="1"/>
  <c r="CE24" i="8"/>
  <c r="CD24" i="8"/>
  <c r="CC24" i="8"/>
  <c r="CR24" i="8" s="1"/>
  <c r="BP24" i="8"/>
  <c r="BN24" i="8"/>
  <c r="BM24" i="8"/>
  <c r="BL24" i="8"/>
  <c r="BI24" i="8"/>
  <c r="BG24" i="8"/>
  <c r="BE24" i="8"/>
  <c r="BB24" i="8"/>
  <c r="BD24" i="8" s="1"/>
  <c r="AZ24" i="8"/>
  <c r="AY24" i="8"/>
  <c r="AX24" i="8"/>
  <c r="AT24" i="8"/>
  <c r="AN24" i="8"/>
  <c r="AM24" i="8"/>
  <c r="AL24" i="8"/>
  <c r="AI24" i="8"/>
  <c r="AH24" i="8" s="1"/>
  <c r="AG24" i="8" s="1"/>
  <c r="RQ23" i="8"/>
  <c r="RP23" i="8"/>
  <c r="RO23" i="8"/>
  <c r="RN23" i="8"/>
  <c r="RL23" i="8"/>
  <c r="RM23" i="8" s="1"/>
  <c r="AE23" i="8" s="1"/>
  <c r="JY23" i="8"/>
  <c r="JW23" i="8"/>
  <c r="JV23" i="8"/>
  <c r="JU23" i="8"/>
  <c r="JT23" i="8"/>
  <c r="JR23" i="8"/>
  <c r="JS23" i="8" s="1"/>
  <c r="AC23" i="8" s="1"/>
  <c r="CE23" i="8"/>
  <c r="CD23" i="8"/>
  <c r="CC23" i="8"/>
  <c r="BP23" i="8"/>
  <c r="BN23" i="8"/>
  <c r="BM23" i="8"/>
  <c r="BL23" i="8"/>
  <c r="BI23" i="8"/>
  <c r="BG23" i="8"/>
  <c r="BE23" i="8"/>
  <c r="BB23" i="8"/>
  <c r="BD23" i="8" s="1"/>
  <c r="AZ23" i="8"/>
  <c r="AY23" i="8"/>
  <c r="AX23" i="8"/>
  <c r="AT23" i="8"/>
  <c r="AN23" i="8"/>
  <c r="AM23" i="8"/>
  <c r="AL23" i="8"/>
  <c r="AI23" i="8"/>
  <c r="AH23" i="8" s="1"/>
  <c r="AG23" i="8" s="1"/>
  <c r="RQ22" i="8"/>
  <c r="RP22" i="8"/>
  <c r="RO22" i="8"/>
  <c r="RN22" i="8"/>
  <c r="RL22" i="8"/>
  <c r="RM22" i="8" s="1"/>
  <c r="AE22" i="8" s="1"/>
  <c r="JY22" i="8"/>
  <c r="JZ22" i="8" s="1"/>
  <c r="JW22" i="8"/>
  <c r="JV22" i="8"/>
  <c r="JU22" i="8"/>
  <c r="JT22" i="8"/>
  <c r="JR22" i="8"/>
  <c r="JS22" i="8" s="1"/>
  <c r="AC22" i="8" s="1"/>
  <c r="CE22" i="8"/>
  <c r="CD22" i="8"/>
  <c r="CC22" i="8"/>
  <c r="BP22" i="8"/>
  <c r="BN22" i="8"/>
  <c r="BM22" i="8"/>
  <c r="BL22" i="8"/>
  <c r="BI22" i="8"/>
  <c r="BG22" i="8"/>
  <c r="BE22" i="8"/>
  <c r="BB22" i="8"/>
  <c r="BD22" i="8" s="1"/>
  <c r="AZ22" i="8"/>
  <c r="AY22" i="8"/>
  <c r="AX22" i="8"/>
  <c r="AT22" i="8"/>
  <c r="AN22" i="8"/>
  <c r="AM22" i="8"/>
  <c r="AL22" i="8"/>
  <c r="AI22" i="8"/>
  <c r="AH22" i="8" s="1"/>
  <c r="AG22" i="8" s="1"/>
  <c r="RQ21" i="8"/>
  <c r="RP21" i="8"/>
  <c r="RO21" i="8"/>
  <c r="RN21" i="8"/>
  <c r="RL21" i="8"/>
  <c r="RM21" i="8" s="1"/>
  <c r="AE21" i="8" s="1"/>
  <c r="JY21" i="8"/>
  <c r="JW21" i="8"/>
  <c r="JV21" i="8"/>
  <c r="JU21" i="8"/>
  <c r="JT21" i="8"/>
  <c r="JR21" i="8"/>
  <c r="JS21" i="8" s="1"/>
  <c r="AC21" i="8" s="1"/>
  <c r="CE21" i="8"/>
  <c r="CD21" i="8"/>
  <c r="CC21" i="8"/>
  <c r="CF21" i="8" s="1"/>
  <c r="BP21" i="8"/>
  <c r="BN21" i="8"/>
  <c r="BM21" i="8"/>
  <c r="BL21" i="8"/>
  <c r="BI21" i="8"/>
  <c r="BG21" i="8"/>
  <c r="BE21" i="8"/>
  <c r="BB21" i="8"/>
  <c r="BD21" i="8" s="1"/>
  <c r="AZ21" i="8"/>
  <c r="AY21" i="8"/>
  <c r="AX21" i="8"/>
  <c r="AT21" i="8"/>
  <c r="AN21" i="8"/>
  <c r="AM21" i="8"/>
  <c r="AL21" i="8"/>
  <c r="AR21" i="8" s="1"/>
  <c r="AI21" i="8"/>
  <c r="AH21" i="8" s="1"/>
  <c r="AG21" i="8" s="1"/>
  <c r="RQ20" i="8"/>
  <c r="RP20" i="8"/>
  <c r="RO20" i="8"/>
  <c r="RN20" i="8"/>
  <c r="RL20" i="8"/>
  <c r="RM20" i="8" s="1"/>
  <c r="AE20" i="8" s="1"/>
  <c r="JY20" i="8"/>
  <c r="JW20" i="8"/>
  <c r="JV20" i="8"/>
  <c r="JU20" i="8"/>
  <c r="JT20" i="8"/>
  <c r="JR20" i="8"/>
  <c r="JS20" i="8" s="1"/>
  <c r="AC20" i="8" s="1"/>
  <c r="CE20" i="8"/>
  <c r="CD20" i="8"/>
  <c r="CC20" i="8"/>
  <c r="BP20" i="8"/>
  <c r="BN20" i="8"/>
  <c r="BM20" i="8"/>
  <c r="BL20" i="8"/>
  <c r="BI20" i="8"/>
  <c r="BG20" i="8"/>
  <c r="BE20" i="8"/>
  <c r="BB20" i="8"/>
  <c r="BD20" i="8" s="1"/>
  <c r="AZ20" i="8"/>
  <c r="AY20" i="8"/>
  <c r="AX20" i="8"/>
  <c r="AT20" i="8"/>
  <c r="AN20" i="8"/>
  <c r="AM20" i="8"/>
  <c r="AL20" i="8"/>
  <c r="AI20" i="8"/>
  <c r="AH20" i="8" s="1"/>
  <c r="AG20" i="8" s="1"/>
  <c r="RQ19" i="8"/>
  <c r="RP19" i="8"/>
  <c r="RO19" i="8"/>
  <c r="RN19" i="8"/>
  <c r="RL19" i="8"/>
  <c r="RM19" i="8" s="1"/>
  <c r="AE19" i="8" s="1"/>
  <c r="JY19" i="8"/>
  <c r="JZ19" i="8" s="1"/>
  <c r="JW19" i="8"/>
  <c r="JV19" i="8"/>
  <c r="JU19" i="8"/>
  <c r="JT19" i="8"/>
  <c r="JR19" i="8"/>
  <c r="JS19" i="8" s="1"/>
  <c r="AC19" i="8" s="1"/>
  <c r="CE19" i="8"/>
  <c r="CD19" i="8"/>
  <c r="CC19" i="8"/>
  <c r="CF19" i="8" s="1"/>
  <c r="BP19" i="8"/>
  <c r="BN19" i="8"/>
  <c r="BM19" i="8"/>
  <c r="BL19" i="8"/>
  <c r="BI19" i="8"/>
  <c r="BG19" i="8"/>
  <c r="BE19" i="8"/>
  <c r="BB19" i="8"/>
  <c r="BD19" i="8" s="1"/>
  <c r="AZ19" i="8"/>
  <c r="AY19" i="8"/>
  <c r="AX19" i="8"/>
  <c r="AT19" i="8"/>
  <c r="AN19" i="8"/>
  <c r="AM19" i="8"/>
  <c r="AL19" i="8"/>
  <c r="AI19" i="8"/>
  <c r="AH19" i="8" s="1"/>
  <c r="AG19" i="8" s="1"/>
  <c r="RQ18" i="8"/>
  <c r="RP18" i="8"/>
  <c r="RO18" i="8"/>
  <c r="RN18" i="8"/>
  <c r="RL18" i="8"/>
  <c r="RM18" i="8" s="1"/>
  <c r="AE18" i="8" s="1"/>
  <c r="JY18" i="8"/>
  <c r="JZ18" i="8" s="1"/>
  <c r="JW18" i="8"/>
  <c r="JV18" i="8"/>
  <c r="JU18" i="8"/>
  <c r="JT18" i="8"/>
  <c r="JR18" i="8"/>
  <c r="JS18" i="8" s="1"/>
  <c r="AC18" i="8" s="1"/>
  <c r="CE18" i="8"/>
  <c r="CD18" i="8"/>
  <c r="CC18" i="8"/>
  <c r="CF18" i="8" s="1"/>
  <c r="BP18" i="8"/>
  <c r="BN18" i="8"/>
  <c r="BM18" i="8"/>
  <c r="BL18" i="8"/>
  <c r="BI18" i="8"/>
  <c r="BG18" i="8"/>
  <c r="BE18" i="8"/>
  <c r="BB18" i="8"/>
  <c r="BD18" i="8" s="1"/>
  <c r="AZ18" i="8"/>
  <c r="AY18" i="8"/>
  <c r="AX18" i="8"/>
  <c r="AT18" i="8"/>
  <c r="AN18" i="8"/>
  <c r="AM18" i="8"/>
  <c r="AL18" i="8"/>
  <c r="AI18" i="8"/>
  <c r="AH18" i="8" s="1"/>
  <c r="AG18" i="8" s="1"/>
  <c r="RQ17" i="8"/>
  <c r="RP17" i="8"/>
  <c r="RO17" i="8"/>
  <c r="RN17" i="8"/>
  <c r="RL17" i="8"/>
  <c r="RM17" i="8" s="1"/>
  <c r="AE17" i="8" s="1"/>
  <c r="JY17" i="8"/>
  <c r="KL17" i="8" s="1"/>
  <c r="KY17" i="8" s="1"/>
  <c r="JW17" i="8"/>
  <c r="JV17" i="8"/>
  <c r="JU17" i="8"/>
  <c r="JT17" i="8"/>
  <c r="JR17" i="8"/>
  <c r="JS17" i="8" s="1"/>
  <c r="AC17" i="8" s="1"/>
  <c r="CE17" i="8"/>
  <c r="CD17" i="8"/>
  <c r="CC17" i="8"/>
  <c r="CR17" i="8" s="1"/>
  <c r="DE17" i="8" s="1"/>
  <c r="BP17" i="8"/>
  <c r="BN17" i="8"/>
  <c r="BM17" i="8"/>
  <c r="BL17" i="8"/>
  <c r="BI17" i="8"/>
  <c r="BG17" i="8"/>
  <c r="BE17" i="8"/>
  <c r="BB17" i="8"/>
  <c r="BD17" i="8" s="1"/>
  <c r="AZ17" i="8"/>
  <c r="AY17" i="8"/>
  <c r="AX17" i="8"/>
  <c r="AT17" i="8"/>
  <c r="AN17" i="8"/>
  <c r="AM17" i="8"/>
  <c r="AL17" i="8"/>
  <c r="AI17" i="8"/>
  <c r="AH17" i="8" s="1"/>
  <c r="AG17" i="8" s="1"/>
  <c r="RQ16" i="8"/>
  <c r="RP16" i="8"/>
  <c r="RO16" i="8"/>
  <c r="RN16" i="8"/>
  <c r="RL16" i="8"/>
  <c r="RM16" i="8" s="1"/>
  <c r="AE16" i="8" s="1"/>
  <c r="JY16" i="8"/>
  <c r="JW16" i="8"/>
  <c r="JV16" i="8"/>
  <c r="JU16" i="8"/>
  <c r="JT16" i="8"/>
  <c r="JR16" i="8"/>
  <c r="JS16" i="8" s="1"/>
  <c r="AC16" i="8" s="1"/>
  <c r="CE16" i="8"/>
  <c r="CD16" i="8"/>
  <c r="CC16" i="8"/>
  <c r="CF16" i="8" s="1"/>
  <c r="BP16" i="8"/>
  <c r="BN16" i="8"/>
  <c r="BM16" i="8"/>
  <c r="BL16" i="8"/>
  <c r="BI16" i="8"/>
  <c r="BG16" i="8"/>
  <c r="BE16" i="8"/>
  <c r="BB16" i="8"/>
  <c r="BD16" i="8" s="1"/>
  <c r="AZ16" i="8"/>
  <c r="AY16" i="8"/>
  <c r="AX16" i="8"/>
  <c r="AT16" i="8"/>
  <c r="AN16" i="8"/>
  <c r="AM16" i="8"/>
  <c r="AL16" i="8"/>
  <c r="AI16" i="8"/>
  <c r="AH16" i="8" s="1"/>
  <c r="AG16" i="8" s="1"/>
  <c r="RQ15" i="8"/>
  <c r="RP15" i="8"/>
  <c r="RO15" i="8"/>
  <c r="RN15" i="8"/>
  <c r="RL15" i="8"/>
  <c r="RM15" i="8" s="1"/>
  <c r="AE15" i="8" s="1"/>
  <c r="JY15" i="8"/>
  <c r="KL15" i="8" s="1"/>
  <c r="JW15" i="8"/>
  <c r="JV15" i="8"/>
  <c r="JU15" i="8"/>
  <c r="JT15" i="8"/>
  <c r="JR15" i="8"/>
  <c r="JS15" i="8" s="1"/>
  <c r="AC15" i="8" s="1"/>
  <c r="CE15" i="8"/>
  <c r="CD15" i="8"/>
  <c r="CC15" i="8"/>
  <c r="CR15" i="8" s="1"/>
  <c r="BP15" i="8"/>
  <c r="BN15" i="8"/>
  <c r="BM15" i="8"/>
  <c r="BL15" i="8"/>
  <c r="BI15" i="8"/>
  <c r="BG15" i="8"/>
  <c r="BE15" i="8"/>
  <c r="BB15" i="8"/>
  <c r="BD15" i="8" s="1"/>
  <c r="AZ15" i="8"/>
  <c r="AY15" i="8"/>
  <c r="AX15" i="8"/>
  <c r="AT15" i="8"/>
  <c r="AN15" i="8"/>
  <c r="AM15" i="8"/>
  <c r="AL15" i="8"/>
  <c r="AI15" i="8"/>
  <c r="AH15" i="8" s="1"/>
  <c r="AG15" i="8" s="1"/>
  <c r="RQ14" i="8"/>
  <c r="RP14" i="8"/>
  <c r="RO14" i="8"/>
  <c r="RN14" i="8"/>
  <c r="RL14" i="8"/>
  <c r="RM14" i="8" s="1"/>
  <c r="AE14" i="8" s="1"/>
  <c r="JY14" i="8"/>
  <c r="JZ14" i="8" s="1"/>
  <c r="JW14" i="8"/>
  <c r="JV14" i="8"/>
  <c r="JU14" i="8"/>
  <c r="JT14" i="8"/>
  <c r="JR14" i="8"/>
  <c r="JS14" i="8" s="1"/>
  <c r="AC14" i="8" s="1"/>
  <c r="CE14" i="8"/>
  <c r="CD14" i="8"/>
  <c r="CC14" i="8"/>
  <c r="BP14" i="8"/>
  <c r="BN14" i="8"/>
  <c r="BM14" i="8"/>
  <c r="BL14" i="8"/>
  <c r="BI14" i="8"/>
  <c r="BG14" i="8"/>
  <c r="BE14" i="8"/>
  <c r="BB14" i="8"/>
  <c r="AZ14" i="8"/>
  <c r="AY14" i="8"/>
  <c r="AX14" i="8"/>
  <c r="AT14" i="8"/>
  <c r="AN14" i="8"/>
  <c r="AM14" i="8"/>
  <c r="AL14" i="8"/>
  <c r="AI14" i="8"/>
  <c r="AH14" i="8" s="1"/>
  <c r="AG14" i="8" s="1"/>
  <c r="RQ13" i="8"/>
  <c r="RP13" i="8"/>
  <c r="RO13" i="8"/>
  <c r="RN13" i="8"/>
  <c r="RL13" i="8"/>
  <c r="RM13" i="8" s="1"/>
  <c r="AE13" i="8" s="1"/>
  <c r="JY13" i="8"/>
  <c r="JZ13" i="8" s="1"/>
  <c r="JW13" i="8"/>
  <c r="JV13" i="8"/>
  <c r="JU13" i="8"/>
  <c r="JT13" i="8"/>
  <c r="JR13" i="8"/>
  <c r="JS13" i="8" s="1"/>
  <c r="AC13" i="8" s="1"/>
  <c r="CE13" i="8"/>
  <c r="CD13" i="8"/>
  <c r="CC13" i="8"/>
  <c r="BP13" i="8"/>
  <c r="BN13" i="8"/>
  <c r="BM13" i="8"/>
  <c r="BL13" i="8"/>
  <c r="BI13" i="8"/>
  <c r="BG13" i="8"/>
  <c r="BE13" i="8"/>
  <c r="BB13" i="8"/>
  <c r="BD13" i="8" s="1"/>
  <c r="AZ13" i="8"/>
  <c r="AY13" i="8"/>
  <c r="AX13" i="8"/>
  <c r="AT13" i="8"/>
  <c r="AN13" i="8"/>
  <c r="AM13" i="8"/>
  <c r="AL13" i="8"/>
  <c r="AI13" i="8"/>
  <c r="AH13" i="8" s="1"/>
  <c r="AG13" i="8" s="1"/>
  <c r="RQ12" i="8"/>
  <c r="RP12" i="8"/>
  <c r="RO12" i="8"/>
  <c r="RN12" i="8"/>
  <c r="RL12" i="8"/>
  <c r="RM12" i="8" s="1"/>
  <c r="AE12" i="8" s="1"/>
  <c r="JY12" i="8"/>
  <c r="JZ12" i="8" s="1"/>
  <c r="JW12" i="8"/>
  <c r="JV12" i="8"/>
  <c r="JU12" i="8"/>
  <c r="JT12" i="8"/>
  <c r="JR12" i="8"/>
  <c r="JS12" i="8" s="1"/>
  <c r="AC12" i="8" s="1"/>
  <c r="CE12" i="8"/>
  <c r="CD12" i="8"/>
  <c r="CC12" i="8"/>
  <c r="CR12" i="8" s="1"/>
  <c r="BP12" i="8"/>
  <c r="BN12" i="8"/>
  <c r="BM12" i="8"/>
  <c r="BL12" i="8"/>
  <c r="BI12" i="8"/>
  <c r="BG12" i="8"/>
  <c r="BE12" i="8"/>
  <c r="BB12" i="8"/>
  <c r="BD12" i="8" s="1"/>
  <c r="AZ12" i="8"/>
  <c r="AY12" i="8"/>
  <c r="AX12" i="8"/>
  <c r="AT12" i="8"/>
  <c r="AN12" i="8"/>
  <c r="AM12" i="8"/>
  <c r="AL12" i="8"/>
  <c r="AI12" i="8"/>
  <c r="AH12" i="8" s="1"/>
  <c r="AG12" i="8" s="1"/>
  <c r="RQ11" i="8"/>
  <c r="RP11" i="8"/>
  <c r="RO11" i="8"/>
  <c r="RN11" i="8"/>
  <c r="RL11" i="8"/>
  <c r="RM11" i="8" s="1"/>
  <c r="AE11" i="8" s="1"/>
  <c r="JY11" i="8"/>
  <c r="JZ11" i="8" s="1"/>
  <c r="JW11" i="8"/>
  <c r="JV11" i="8"/>
  <c r="JU11" i="8"/>
  <c r="JT11" i="8"/>
  <c r="JR11" i="8"/>
  <c r="JS11" i="8" s="1"/>
  <c r="AC11" i="8" s="1"/>
  <c r="CE11" i="8"/>
  <c r="CD11" i="8"/>
  <c r="CC11" i="8"/>
  <c r="CF11" i="8" s="1"/>
  <c r="BP11" i="8"/>
  <c r="BN11" i="8"/>
  <c r="BM11" i="8"/>
  <c r="BL11" i="8"/>
  <c r="BI11" i="8"/>
  <c r="BG11" i="8"/>
  <c r="BE11" i="8"/>
  <c r="BB11" i="8"/>
  <c r="BD11" i="8" s="1"/>
  <c r="AZ11" i="8"/>
  <c r="AY11" i="8"/>
  <c r="AX11" i="8"/>
  <c r="AT11" i="8"/>
  <c r="AN11" i="8"/>
  <c r="AM11" i="8"/>
  <c r="AL11" i="8"/>
  <c r="AI11" i="8"/>
  <c r="AH11" i="8" s="1"/>
  <c r="AG11" i="8" s="1"/>
  <c r="RQ10" i="8"/>
  <c r="RP10" i="8"/>
  <c r="RO10" i="8"/>
  <c r="RN10" i="8"/>
  <c r="RL10" i="8"/>
  <c r="RM10" i="8" s="1"/>
  <c r="AE10" i="8" s="1"/>
  <c r="JY10" i="8"/>
  <c r="JZ10" i="8" s="1"/>
  <c r="JW10" i="8"/>
  <c r="JV10" i="8"/>
  <c r="JU10" i="8"/>
  <c r="JT10" i="8"/>
  <c r="JR10" i="8"/>
  <c r="JS10" i="8" s="1"/>
  <c r="AC10" i="8" s="1"/>
  <c r="CE10" i="8"/>
  <c r="CD10" i="8"/>
  <c r="CC10" i="8"/>
  <c r="CR10" i="8" s="1"/>
  <c r="BP10" i="8"/>
  <c r="BN10" i="8"/>
  <c r="BM10" i="8"/>
  <c r="BL10" i="8"/>
  <c r="BI10" i="8"/>
  <c r="BG10" i="8"/>
  <c r="BE10" i="8"/>
  <c r="BB10" i="8"/>
  <c r="BD10" i="8" s="1"/>
  <c r="AZ10" i="8"/>
  <c r="AY10" i="8"/>
  <c r="AX10" i="8"/>
  <c r="AT10" i="8"/>
  <c r="AN10" i="8"/>
  <c r="AM10" i="8"/>
  <c r="AL10" i="8"/>
  <c r="AI10" i="8"/>
  <c r="AH10" i="8" s="1"/>
  <c r="AG10" i="8" s="1"/>
  <c r="BD8" i="8"/>
  <c r="CI7" i="8"/>
  <c r="CH7" i="8"/>
  <c r="CG7" i="8"/>
  <c r="CF7" i="8"/>
  <c r="C7" i="8"/>
  <c r="F50" i="7"/>
  <c r="RR41" i="7"/>
  <c r="Y41" i="7"/>
  <c r="RQ40" i="7"/>
  <c r="RP40" i="7"/>
  <c r="RO40" i="7"/>
  <c r="RN40" i="7"/>
  <c r="RL40" i="7"/>
  <c r="RM40" i="7" s="1"/>
  <c r="AE40" i="7" s="1"/>
  <c r="JY40" i="7"/>
  <c r="KL40" i="7" s="1"/>
  <c r="KY40" i="7" s="1"/>
  <c r="JW40" i="7"/>
  <c r="JV40" i="7"/>
  <c r="JU40" i="7"/>
  <c r="JT40" i="7"/>
  <c r="JR40" i="7"/>
  <c r="JS40" i="7" s="1"/>
  <c r="AC40" i="7" s="1"/>
  <c r="CE40" i="7"/>
  <c r="CD40" i="7"/>
  <c r="CC40" i="7"/>
  <c r="CF40" i="7" s="1"/>
  <c r="BP40" i="7"/>
  <c r="BN40" i="7"/>
  <c r="BM40" i="7"/>
  <c r="BL40" i="7"/>
  <c r="BI40" i="7"/>
  <c r="BG40" i="7"/>
  <c r="BE40" i="7"/>
  <c r="BB40" i="7"/>
  <c r="BD40" i="7" s="1"/>
  <c r="AZ40" i="7"/>
  <c r="AY40" i="7"/>
  <c r="AX40" i="7"/>
  <c r="AT40" i="7"/>
  <c r="AN40" i="7"/>
  <c r="AM40" i="7"/>
  <c r="AL40" i="7"/>
  <c r="AI40" i="7"/>
  <c r="AH40" i="7" s="1"/>
  <c r="AG40" i="7" s="1"/>
  <c r="RQ39" i="7"/>
  <c r="RP39" i="7"/>
  <c r="RO39" i="7"/>
  <c r="RN39" i="7"/>
  <c r="RL39" i="7"/>
  <c r="RM39" i="7" s="1"/>
  <c r="AE39" i="7" s="1"/>
  <c r="JY39" i="7"/>
  <c r="JW39" i="7"/>
  <c r="JV39" i="7"/>
  <c r="JU39" i="7"/>
  <c r="JT39" i="7"/>
  <c r="JR39" i="7"/>
  <c r="JS39" i="7" s="1"/>
  <c r="AC39" i="7" s="1"/>
  <c r="CE39" i="7"/>
  <c r="CD39" i="7"/>
  <c r="CC39" i="7"/>
  <c r="CR39" i="7" s="1"/>
  <c r="BP39" i="7"/>
  <c r="BN39" i="7"/>
  <c r="BM39" i="7"/>
  <c r="BL39" i="7"/>
  <c r="BI39" i="7"/>
  <c r="BG39" i="7"/>
  <c r="BE39" i="7"/>
  <c r="BB39" i="7"/>
  <c r="BD39" i="7" s="1"/>
  <c r="AZ39" i="7"/>
  <c r="AY39" i="7"/>
  <c r="AX39" i="7"/>
  <c r="AT39" i="7"/>
  <c r="AN39" i="7"/>
  <c r="AM39" i="7"/>
  <c r="AL39" i="7"/>
  <c r="AI39" i="7"/>
  <c r="AH39" i="7" s="1"/>
  <c r="AG39" i="7" s="1"/>
  <c r="RQ38" i="7"/>
  <c r="RP38" i="7"/>
  <c r="RO38" i="7"/>
  <c r="RN38" i="7"/>
  <c r="RL38" i="7"/>
  <c r="RM38" i="7" s="1"/>
  <c r="AE38" i="7" s="1"/>
  <c r="JY38" i="7"/>
  <c r="JZ38" i="7" s="1"/>
  <c r="JW38" i="7"/>
  <c r="JV38" i="7"/>
  <c r="JU38" i="7"/>
  <c r="JT38" i="7"/>
  <c r="JR38" i="7"/>
  <c r="JS38" i="7" s="1"/>
  <c r="AC38" i="7" s="1"/>
  <c r="CE38" i="7"/>
  <c r="CD38" i="7"/>
  <c r="CC38" i="7"/>
  <c r="CR38" i="7" s="1"/>
  <c r="BP38" i="7"/>
  <c r="BN38" i="7"/>
  <c r="BM38" i="7"/>
  <c r="BL38" i="7"/>
  <c r="BI38" i="7"/>
  <c r="BG38" i="7"/>
  <c r="BE38" i="7"/>
  <c r="BB38" i="7"/>
  <c r="BD38" i="7" s="1"/>
  <c r="AZ38" i="7"/>
  <c r="AY38" i="7"/>
  <c r="AX38" i="7"/>
  <c r="AT38" i="7"/>
  <c r="AN38" i="7"/>
  <c r="AM38" i="7"/>
  <c r="AL38" i="7"/>
  <c r="AI38" i="7"/>
  <c r="AH38" i="7" s="1"/>
  <c r="AG38" i="7" s="1"/>
  <c r="RQ37" i="7"/>
  <c r="RP37" i="7"/>
  <c r="RO37" i="7"/>
  <c r="RN37" i="7"/>
  <c r="RL37" i="7"/>
  <c r="RM37" i="7" s="1"/>
  <c r="AE37" i="7" s="1"/>
  <c r="JY37" i="7"/>
  <c r="KL37" i="7" s="1"/>
  <c r="KY37" i="7" s="1"/>
  <c r="JW37" i="7"/>
  <c r="JV37" i="7"/>
  <c r="JU37" i="7"/>
  <c r="JT37" i="7"/>
  <c r="JR37" i="7"/>
  <c r="JS37" i="7" s="1"/>
  <c r="AC37" i="7" s="1"/>
  <c r="CE37" i="7"/>
  <c r="CD37" i="7"/>
  <c r="CC37" i="7"/>
  <c r="CR37" i="7" s="1"/>
  <c r="BP37" i="7"/>
  <c r="BN37" i="7"/>
  <c r="BM37" i="7"/>
  <c r="BL37" i="7"/>
  <c r="BI37" i="7"/>
  <c r="BG37" i="7"/>
  <c r="BE37" i="7"/>
  <c r="BB37" i="7"/>
  <c r="BD37" i="7" s="1"/>
  <c r="AZ37" i="7"/>
  <c r="AY37" i="7"/>
  <c r="AX37" i="7"/>
  <c r="AT37" i="7"/>
  <c r="AN37" i="7"/>
  <c r="AM37" i="7"/>
  <c r="AL37" i="7"/>
  <c r="AI37" i="7"/>
  <c r="AH37" i="7" s="1"/>
  <c r="AG37" i="7" s="1"/>
  <c r="RQ36" i="7"/>
  <c r="RP36" i="7"/>
  <c r="RO36" i="7"/>
  <c r="RN36" i="7"/>
  <c r="RL36" i="7"/>
  <c r="RM36" i="7" s="1"/>
  <c r="AE36" i="7" s="1"/>
  <c r="JY36" i="7"/>
  <c r="JW36" i="7"/>
  <c r="JV36" i="7"/>
  <c r="JU36" i="7"/>
  <c r="JT36" i="7"/>
  <c r="JR36" i="7"/>
  <c r="JS36" i="7" s="1"/>
  <c r="AC36" i="7" s="1"/>
  <c r="CE36" i="7"/>
  <c r="CD36" i="7"/>
  <c r="CC36" i="7"/>
  <c r="BP36" i="7"/>
  <c r="BN36" i="7"/>
  <c r="BM36" i="7"/>
  <c r="BL36" i="7"/>
  <c r="BI36" i="7"/>
  <c r="BG36" i="7"/>
  <c r="BE36" i="7"/>
  <c r="BB36" i="7"/>
  <c r="BD36" i="7" s="1"/>
  <c r="AZ36" i="7"/>
  <c r="AY36" i="7"/>
  <c r="AX36" i="7"/>
  <c r="AT36" i="7"/>
  <c r="AN36" i="7"/>
  <c r="AM36" i="7"/>
  <c r="AL36" i="7"/>
  <c r="AI36" i="7"/>
  <c r="AH36" i="7" s="1"/>
  <c r="AG36" i="7" s="1"/>
  <c r="RQ35" i="7"/>
  <c r="RP35" i="7"/>
  <c r="RO35" i="7"/>
  <c r="RN35" i="7"/>
  <c r="RL35" i="7"/>
  <c r="RM35" i="7" s="1"/>
  <c r="AE35" i="7" s="1"/>
  <c r="JY35" i="7"/>
  <c r="JW35" i="7"/>
  <c r="JV35" i="7"/>
  <c r="JU35" i="7"/>
  <c r="JT35" i="7"/>
  <c r="JR35" i="7"/>
  <c r="JS35" i="7" s="1"/>
  <c r="AC35" i="7" s="1"/>
  <c r="CE35" i="7"/>
  <c r="CD35" i="7"/>
  <c r="CC35" i="7"/>
  <c r="CF35" i="7" s="1"/>
  <c r="BP35" i="7"/>
  <c r="BN35" i="7"/>
  <c r="BM35" i="7"/>
  <c r="BL35" i="7"/>
  <c r="BI35" i="7"/>
  <c r="BG35" i="7"/>
  <c r="BE35" i="7"/>
  <c r="BB35" i="7"/>
  <c r="BD35" i="7" s="1"/>
  <c r="AZ35" i="7"/>
  <c r="AY35" i="7"/>
  <c r="AX35" i="7"/>
  <c r="AT35" i="7"/>
  <c r="AN35" i="7"/>
  <c r="AM35" i="7"/>
  <c r="AL35" i="7"/>
  <c r="AI35" i="7"/>
  <c r="AH35" i="7" s="1"/>
  <c r="AG35" i="7" s="1"/>
  <c r="RQ34" i="7"/>
  <c r="RP34" i="7"/>
  <c r="RO34" i="7"/>
  <c r="RN34" i="7"/>
  <c r="RL34" i="7"/>
  <c r="RM34" i="7" s="1"/>
  <c r="AE34" i="7" s="1"/>
  <c r="JY34" i="7"/>
  <c r="KL34" i="7" s="1"/>
  <c r="KY34" i="7" s="1"/>
  <c r="JW34" i="7"/>
  <c r="JV34" i="7"/>
  <c r="JU34" i="7"/>
  <c r="JT34" i="7"/>
  <c r="JR34" i="7"/>
  <c r="JS34" i="7" s="1"/>
  <c r="AC34" i="7" s="1"/>
  <c r="CE34" i="7"/>
  <c r="CD34" i="7"/>
  <c r="CC34" i="7"/>
  <c r="BP34" i="7"/>
  <c r="BN34" i="7"/>
  <c r="BM34" i="7"/>
  <c r="BL34" i="7"/>
  <c r="BI34" i="7"/>
  <c r="BG34" i="7"/>
  <c r="BE34" i="7"/>
  <c r="BB34" i="7"/>
  <c r="BD34" i="7" s="1"/>
  <c r="AZ34" i="7"/>
  <c r="AY34" i="7"/>
  <c r="AX34" i="7"/>
  <c r="AT34" i="7"/>
  <c r="AN34" i="7"/>
  <c r="AM34" i="7"/>
  <c r="AL34" i="7"/>
  <c r="AI34" i="7"/>
  <c r="AH34" i="7" s="1"/>
  <c r="AG34" i="7" s="1"/>
  <c r="RQ33" i="7"/>
  <c r="RP33" i="7"/>
  <c r="RO33" i="7"/>
  <c r="RN33" i="7"/>
  <c r="RL33" i="7"/>
  <c r="RM33" i="7" s="1"/>
  <c r="AE33" i="7" s="1"/>
  <c r="JY33" i="7"/>
  <c r="JZ33" i="7" s="1"/>
  <c r="JW33" i="7"/>
  <c r="JV33" i="7"/>
  <c r="JU33" i="7"/>
  <c r="JT33" i="7"/>
  <c r="JR33" i="7"/>
  <c r="JS33" i="7" s="1"/>
  <c r="AC33" i="7" s="1"/>
  <c r="CE33" i="7"/>
  <c r="CD33" i="7"/>
  <c r="CC33" i="7"/>
  <c r="CF33" i="7" s="1"/>
  <c r="BP33" i="7"/>
  <c r="BN33" i="7"/>
  <c r="BM33" i="7"/>
  <c r="BL33" i="7"/>
  <c r="BI33" i="7"/>
  <c r="BG33" i="7"/>
  <c r="BE33" i="7"/>
  <c r="BB33" i="7"/>
  <c r="BD33" i="7" s="1"/>
  <c r="AZ33" i="7"/>
  <c r="AY33" i="7"/>
  <c r="AX33" i="7"/>
  <c r="AT33" i="7"/>
  <c r="AN33" i="7"/>
  <c r="AM33" i="7"/>
  <c r="AL33" i="7"/>
  <c r="AR33" i="7" s="1"/>
  <c r="AI33" i="7"/>
  <c r="AH33" i="7" s="1"/>
  <c r="AG33" i="7" s="1"/>
  <c r="RQ32" i="7"/>
  <c r="RP32" i="7"/>
  <c r="RO32" i="7"/>
  <c r="RN32" i="7"/>
  <c r="RL32" i="7"/>
  <c r="RM32" i="7" s="1"/>
  <c r="AE32" i="7" s="1"/>
  <c r="JY32" i="7"/>
  <c r="JW32" i="7"/>
  <c r="JV32" i="7"/>
  <c r="JU32" i="7"/>
  <c r="JT32" i="7"/>
  <c r="JR32" i="7"/>
  <c r="JS32" i="7" s="1"/>
  <c r="AC32" i="7" s="1"/>
  <c r="CE32" i="7"/>
  <c r="CD32" i="7"/>
  <c r="CC32" i="7"/>
  <c r="BP32" i="7"/>
  <c r="BN32" i="7"/>
  <c r="BM32" i="7"/>
  <c r="BL32" i="7"/>
  <c r="BI32" i="7"/>
  <c r="BG32" i="7"/>
  <c r="BE32" i="7"/>
  <c r="BB32" i="7"/>
  <c r="BD32" i="7" s="1"/>
  <c r="AZ32" i="7"/>
  <c r="AY32" i="7"/>
  <c r="AX32" i="7"/>
  <c r="AT32" i="7"/>
  <c r="AN32" i="7"/>
  <c r="AM32" i="7"/>
  <c r="AL32" i="7"/>
  <c r="AI32" i="7"/>
  <c r="AH32" i="7" s="1"/>
  <c r="AG32" i="7" s="1"/>
  <c r="RQ31" i="7"/>
  <c r="RP31" i="7"/>
  <c r="RO31" i="7"/>
  <c r="RN31" i="7"/>
  <c r="RL31" i="7"/>
  <c r="RM31" i="7" s="1"/>
  <c r="AE31" i="7" s="1"/>
  <c r="JY31" i="7"/>
  <c r="JZ31" i="7" s="1"/>
  <c r="JW31" i="7"/>
  <c r="JV31" i="7"/>
  <c r="JU31" i="7"/>
  <c r="JT31" i="7"/>
  <c r="JR31" i="7"/>
  <c r="JS31" i="7" s="1"/>
  <c r="AC31" i="7" s="1"/>
  <c r="CE31" i="7"/>
  <c r="CD31" i="7"/>
  <c r="CC31" i="7"/>
  <c r="BP31" i="7"/>
  <c r="BN31" i="7"/>
  <c r="BM31" i="7"/>
  <c r="BL31" i="7"/>
  <c r="BI31" i="7"/>
  <c r="BG31" i="7"/>
  <c r="BE31" i="7"/>
  <c r="BB31" i="7"/>
  <c r="BD31" i="7" s="1"/>
  <c r="AZ31" i="7"/>
  <c r="AY31" i="7"/>
  <c r="AX31" i="7"/>
  <c r="AT31" i="7"/>
  <c r="AN31" i="7"/>
  <c r="AM31" i="7"/>
  <c r="AL31" i="7"/>
  <c r="AI31" i="7"/>
  <c r="AH31" i="7" s="1"/>
  <c r="AG31" i="7" s="1"/>
  <c r="RQ30" i="7"/>
  <c r="RP30" i="7"/>
  <c r="RO30" i="7"/>
  <c r="RN30" i="7"/>
  <c r="RL30" i="7"/>
  <c r="RM30" i="7" s="1"/>
  <c r="AE30" i="7" s="1"/>
  <c r="JY30" i="7"/>
  <c r="KL30" i="7" s="1"/>
  <c r="KY30" i="7" s="1"/>
  <c r="LL30" i="7" s="1"/>
  <c r="JW30" i="7"/>
  <c r="JV30" i="7"/>
  <c r="JU30" i="7"/>
  <c r="JT30" i="7"/>
  <c r="JR30" i="7"/>
  <c r="JS30" i="7" s="1"/>
  <c r="AC30" i="7" s="1"/>
  <c r="CE30" i="7"/>
  <c r="CD30" i="7"/>
  <c r="CC30" i="7"/>
  <c r="CF30" i="7" s="1"/>
  <c r="BP30" i="7"/>
  <c r="BN30" i="7"/>
  <c r="BM30" i="7"/>
  <c r="BL30" i="7"/>
  <c r="BI30" i="7"/>
  <c r="BG30" i="7"/>
  <c r="BE30" i="7"/>
  <c r="BB30" i="7"/>
  <c r="BD30" i="7" s="1"/>
  <c r="AZ30" i="7"/>
  <c r="AY30" i="7"/>
  <c r="AX30" i="7"/>
  <c r="AT30" i="7"/>
  <c r="AN30" i="7"/>
  <c r="AM30" i="7"/>
  <c r="AL30" i="7"/>
  <c r="AR30" i="7" s="1"/>
  <c r="AI30" i="7"/>
  <c r="AH30" i="7" s="1"/>
  <c r="AG30" i="7" s="1"/>
  <c r="RQ29" i="7"/>
  <c r="RP29" i="7"/>
  <c r="RO29" i="7"/>
  <c r="RN29" i="7"/>
  <c r="RL29" i="7"/>
  <c r="RM29" i="7" s="1"/>
  <c r="AE29" i="7" s="1"/>
  <c r="JY29" i="7"/>
  <c r="JZ29" i="7" s="1"/>
  <c r="JW29" i="7"/>
  <c r="JV29" i="7"/>
  <c r="JU29" i="7"/>
  <c r="JT29" i="7"/>
  <c r="JR29" i="7"/>
  <c r="JS29" i="7" s="1"/>
  <c r="AC29" i="7" s="1"/>
  <c r="CE29" i="7"/>
  <c r="CD29" i="7"/>
  <c r="CC29" i="7"/>
  <c r="BP29" i="7"/>
  <c r="BN29" i="7"/>
  <c r="BM29" i="7"/>
  <c r="BL29" i="7"/>
  <c r="BI29" i="7"/>
  <c r="BG29" i="7"/>
  <c r="BE29" i="7"/>
  <c r="BB29" i="7"/>
  <c r="BD29" i="7" s="1"/>
  <c r="AZ29" i="7"/>
  <c r="AY29" i="7"/>
  <c r="BA29" i="7" s="1"/>
  <c r="AX29" i="7"/>
  <c r="AT29" i="7"/>
  <c r="AN29" i="7"/>
  <c r="AM29" i="7"/>
  <c r="AL29" i="7"/>
  <c r="AI29" i="7"/>
  <c r="AH29" i="7" s="1"/>
  <c r="AG29" i="7" s="1"/>
  <c r="RQ28" i="7"/>
  <c r="RP28" i="7"/>
  <c r="RO28" i="7"/>
  <c r="RN28" i="7"/>
  <c r="RL28" i="7"/>
  <c r="RM28" i="7" s="1"/>
  <c r="AE28" i="7" s="1"/>
  <c r="JY28" i="7"/>
  <c r="JZ28" i="7" s="1"/>
  <c r="JW28" i="7"/>
  <c r="JV28" i="7"/>
  <c r="JU28" i="7"/>
  <c r="JT28" i="7"/>
  <c r="JR28" i="7"/>
  <c r="JS28" i="7" s="1"/>
  <c r="AC28" i="7" s="1"/>
  <c r="CE28" i="7"/>
  <c r="CD28" i="7"/>
  <c r="CC28" i="7"/>
  <c r="CR28" i="7" s="1"/>
  <c r="BP28" i="7"/>
  <c r="BN28" i="7"/>
  <c r="BM28" i="7"/>
  <c r="BL28" i="7"/>
  <c r="BI28" i="7"/>
  <c r="BG28" i="7"/>
  <c r="BE28" i="7"/>
  <c r="BB28" i="7"/>
  <c r="BD28" i="7" s="1"/>
  <c r="AZ28" i="7"/>
  <c r="AY28" i="7"/>
  <c r="AX28" i="7"/>
  <c r="AT28" i="7"/>
  <c r="AN28" i="7"/>
  <c r="AM28" i="7"/>
  <c r="AL28" i="7"/>
  <c r="AI28" i="7"/>
  <c r="AH28" i="7" s="1"/>
  <c r="AG28" i="7" s="1"/>
  <c r="RQ27" i="7"/>
  <c r="RP27" i="7"/>
  <c r="RO27" i="7"/>
  <c r="RN27" i="7"/>
  <c r="RL27" i="7"/>
  <c r="RM27" i="7" s="1"/>
  <c r="AE27" i="7" s="1"/>
  <c r="JY27" i="7"/>
  <c r="KL27" i="7" s="1"/>
  <c r="JW27" i="7"/>
  <c r="JV27" i="7"/>
  <c r="JU27" i="7"/>
  <c r="JT27" i="7"/>
  <c r="JR27" i="7"/>
  <c r="JS27" i="7" s="1"/>
  <c r="AC27" i="7" s="1"/>
  <c r="CE27" i="7"/>
  <c r="CD27" i="7"/>
  <c r="CC27" i="7"/>
  <c r="CF27" i="7" s="1"/>
  <c r="BP27" i="7"/>
  <c r="BN27" i="7"/>
  <c r="BM27" i="7"/>
  <c r="BL27" i="7"/>
  <c r="BI27" i="7"/>
  <c r="BG27" i="7"/>
  <c r="BE27" i="7"/>
  <c r="BB27" i="7"/>
  <c r="BD27" i="7" s="1"/>
  <c r="AZ27" i="7"/>
  <c r="AY27" i="7"/>
  <c r="AX27" i="7"/>
  <c r="AT27" i="7"/>
  <c r="AN27" i="7"/>
  <c r="AM27" i="7"/>
  <c r="AS27" i="7" s="1"/>
  <c r="AL27" i="7"/>
  <c r="AI27" i="7"/>
  <c r="AH27" i="7" s="1"/>
  <c r="AG27" i="7" s="1"/>
  <c r="RQ26" i="7"/>
  <c r="RP26" i="7"/>
  <c r="RO26" i="7"/>
  <c r="RN26" i="7"/>
  <c r="RL26" i="7"/>
  <c r="RM26" i="7" s="1"/>
  <c r="AE26" i="7" s="1"/>
  <c r="JZ26" i="7"/>
  <c r="JY26" i="7"/>
  <c r="KL26" i="7" s="1"/>
  <c r="KY26" i="7" s="1"/>
  <c r="JW26" i="7"/>
  <c r="JV26" i="7"/>
  <c r="JU26" i="7"/>
  <c r="JT26" i="7"/>
  <c r="JR26" i="7"/>
  <c r="JS26" i="7" s="1"/>
  <c r="AC26" i="7" s="1"/>
  <c r="CE26" i="7"/>
  <c r="CD26" i="7"/>
  <c r="CC26" i="7"/>
  <c r="BP26" i="7"/>
  <c r="BN26" i="7"/>
  <c r="BM26" i="7"/>
  <c r="BL26" i="7"/>
  <c r="BI26" i="7"/>
  <c r="BG26" i="7"/>
  <c r="BE26" i="7"/>
  <c r="BB26" i="7"/>
  <c r="BD26" i="7" s="1"/>
  <c r="AZ26" i="7"/>
  <c r="AY26" i="7"/>
  <c r="AX26" i="7"/>
  <c r="AT26" i="7"/>
  <c r="AN26" i="7"/>
  <c r="AM26" i="7"/>
  <c r="AL26" i="7"/>
  <c r="AI26" i="7"/>
  <c r="AH26" i="7" s="1"/>
  <c r="AG26" i="7" s="1"/>
  <c r="RQ25" i="7"/>
  <c r="RP25" i="7"/>
  <c r="RO25" i="7"/>
  <c r="RN25" i="7"/>
  <c r="RL25" i="7"/>
  <c r="RM25" i="7" s="1"/>
  <c r="AE25" i="7" s="1"/>
  <c r="JY25" i="7"/>
  <c r="JZ25" i="7" s="1"/>
  <c r="JW25" i="7"/>
  <c r="JV25" i="7"/>
  <c r="JU25" i="7"/>
  <c r="JT25" i="7"/>
  <c r="JR25" i="7"/>
  <c r="JS25" i="7" s="1"/>
  <c r="AC25" i="7" s="1"/>
  <c r="CE25" i="7"/>
  <c r="CD25" i="7"/>
  <c r="CC25" i="7"/>
  <c r="BP25" i="7"/>
  <c r="BN25" i="7"/>
  <c r="BM25" i="7"/>
  <c r="BL25" i="7"/>
  <c r="BI25" i="7"/>
  <c r="BG25" i="7"/>
  <c r="BE25" i="7"/>
  <c r="BB25" i="7"/>
  <c r="BD25" i="7" s="1"/>
  <c r="AZ25" i="7"/>
  <c r="AY25" i="7"/>
  <c r="AX25" i="7"/>
  <c r="AT25" i="7"/>
  <c r="AN25" i="7"/>
  <c r="AM25" i="7"/>
  <c r="AL25" i="7"/>
  <c r="AR25" i="7" s="1"/>
  <c r="AI25" i="7"/>
  <c r="AH25" i="7" s="1"/>
  <c r="AG25" i="7" s="1"/>
  <c r="RQ24" i="7"/>
  <c r="RP24" i="7"/>
  <c r="RO24" i="7"/>
  <c r="RN24" i="7"/>
  <c r="RL24" i="7"/>
  <c r="RM24" i="7" s="1"/>
  <c r="AE24" i="7" s="1"/>
  <c r="JY24" i="7"/>
  <c r="JZ24" i="7" s="1"/>
  <c r="JW24" i="7"/>
  <c r="JV24" i="7"/>
  <c r="JU24" i="7"/>
  <c r="JT24" i="7"/>
  <c r="JR24" i="7"/>
  <c r="JS24" i="7" s="1"/>
  <c r="AC24" i="7" s="1"/>
  <c r="CE24" i="7"/>
  <c r="CD24" i="7"/>
  <c r="CC24" i="7"/>
  <c r="CR24" i="7" s="1"/>
  <c r="DE24" i="7" s="1"/>
  <c r="BP24" i="7"/>
  <c r="BN24" i="7"/>
  <c r="BM24" i="7"/>
  <c r="BL24" i="7"/>
  <c r="BI24" i="7"/>
  <c r="BG24" i="7"/>
  <c r="BE24" i="7"/>
  <c r="BB24" i="7"/>
  <c r="BD24" i="7" s="1"/>
  <c r="AZ24" i="7"/>
  <c r="AY24" i="7"/>
  <c r="AX24" i="7"/>
  <c r="AT24" i="7"/>
  <c r="AN24" i="7"/>
  <c r="AM24" i="7"/>
  <c r="AL24" i="7"/>
  <c r="AI24" i="7"/>
  <c r="AH24" i="7" s="1"/>
  <c r="AG24" i="7" s="1"/>
  <c r="RQ23" i="7"/>
  <c r="RP23" i="7"/>
  <c r="RO23" i="7"/>
  <c r="RN23" i="7"/>
  <c r="RL23" i="7"/>
  <c r="RM23" i="7" s="1"/>
  <c r="AE23" i="7" s="1"/>
  <c r="JY23" i="7"/>
  <c r="JZ23" i="7" s="1"/>
  <c r="JW23" i="7"/>
  <c r="JV23" i="7"/>
  <c r="JU23" i="7"/>
  <c r="JT23" i="7"/>
  <c r="JR23" i="7"/>
  <c r="JS23" i="7" s="1"/>
  <c r="AC23" i="7" s="1"/>
  <c r="CE23" i="7"/>
  <c r="CD23" i="7"/>
  <c r="CC23" i="7"/>
  <c r="CF23" i="7" s="1"/>
  <c r="BP23" i="7"/>
  <c r="BN23" i="7"/>
  <c r="BM23" i="7"/>
  <c r="BL23" i="7"/>
  <c r="BI23" i="7"/>
  <c r="BG23" i="7"/>
  <c r="BE23" i="7"/>
  <c r="BB23" i="7"/>
  <c r="BD23" i="7" s="1"/>
  <c r="AZ23" i="7"/>
  <c r="AY23" i="7"/>
  <c r="AX23" i="7"/>
  <c r="AT23" i="7"/>
  <c r="AN23" i="7"/>
  <c r="AM23" i="7"/>
  <c r="AL23" i="7"/>
  <c r="AI23" i="7"/>
  <c r="AH23" i="7" s="1"/>
  <c r="AG23" i="7" s="1"/>
  <c r="RQ22" i="7"/>
  <c r="RP22" i="7"/>
  <c r="RO22" i="7"/>
  <c r="RN22" i="7"/>
  <c r="RL22" i="7"/>
  <c r="RM22" i="7" s="1"/>
  <c r="AE22" i="7" s="1"/>
  <c r="JY22" i="7"/>
  <c r="KL22" i="7" s="1"/>
  <c r="JW22" i="7"/>
  <c r="JV22" i="7"/>
  <c r="JU22" i="7"/>
  <c r="JT22" i="7"/>
  <c r="JR22" i="7"/>
  <c r="JS22" i="7" s="1"/>
  <c r="AC22" i="7" s="1"/>
  <c r="CE22" i="7"/>
  <c r="CD22" i="7"/>
  <c r="CC22" i="7"/>
  <c r="CF22" i="7" s="1"/>
  <c r="BP22" i="7"/>
  <c r="BN22" i="7"/>
  <c r="BM22" i="7"/>
  <c r="BL22" i="7"/>
  <c r="BI22" i="7"/>
  <c r="BG22" i="7"/>
  <c r="BE22" i="7"/>
  <c r="BB22" i="7"/>
  <c r="BD22" i="7" s="1"/>
  <c r="AZ22" i="7"/>
  <c r="AY22" i="7"/>
  <c r="AX22" i="7"/>
  <c r="AT22" i="7"/>
  <c r="AN22" i="7"/>
  <c r="AM22" i="7"/>
  <c r="AL22" i="7"/>
  <c r="AR22" i="7" s="1"/>
  <c r="AI22" i="7"/>
  <c r="AH22" i="7" s="1"/>
  <c r="AG22" i="7" s="1"/>
  <c r="RQ21" i="7"/>
  <c r="RP21" i="7"/>
  <c r="RO21" i="7"/>
  <c r="RN21" i="7"/>
  <c r="RL21" i="7"/>
  <c r="RM21" i="7" s="1"/>
  <c r="AE21" i="7" s="1"/>
  <c r="JY21" i="7"/>
  <c r="JZ21" i="7" s="1"/>
  <c r="JW21" i="7"/>
  <c r="JV21" i="7"/>
  <c r="JU21" i="7"/>
  <c r="JT21" i="7"/>
  <c r="JR21" i="7"/>
  <c r="JS21" i="7" s="1"/>
  <c r="AC21" i="7" s="1"/>
  <c r="CE21" i="7"/>
  <c r="CD21" i="7"/>
  <c r="CC21" i="7"/>
  <c r="BP21" i="7"/>
  <c r="BN21" i="7"/>
  <c r="BM21" i="7"/>
  <c r="BL21" i="7"/>
  <c r="BI21" i="7"/>
  <c r="BG21" i="7"/>
  <c r="BE21" i="7"/>
  <c r="BB21" i="7"/>
  <c r="BD21" i="7" s="1"/>
  <c r="AZ21" i="7"/>
  <c r="AY21" i="7"/>
  <c r="AX21" i="7"/>
  <c r="AT21" i="7"/>
  <c r="AN21" i="7"/>
  <c r="AM21" i="7"/>
  <c r="AL21" i="7"/>
  <c r="AI21" i="7"/>
  <c r="AH21" i="7" s="1"/>
  <c r="AG21" i="7" s="1"/>
  <c r="RQ20" i="7"/>
  <c r="RP20" i="7"/>
  <c r="RO20" i="7"/>
  <c r="RN20" i="7"/>
  <c r="RL20" i="7"/>
  <c r="RM20" i="7" s="1"/>
  <c r="AE20" i="7" s="1"/>
  <c r="JY20" i="7"/>
  <c r="JZ20" i="7" s="1"/>
  <c r="JW20" i="7"/>
  <c r="JV20" i="7"/>
  <c r="JU20" i="7"/>
  <c r="JT20" i="7"/>
  <c r="JR20" i="7"/>
  <c r="JS20" i="7" s="1"/>
  <c r="AC20" i="7" s="1"/>
  <c r="CE20" i="7"/>
  <c r="CD20" i="7"/>
  <c r="CC20" i="7"/>
  <c r="BP20" i="7"/>
  <c r="BN20" i="7"/>
  <c r="BM20" i="7"/>
  <c r="BL20" i="7"/>
  <c r="BI20" i="7"/>
  <c r="BG20" i="7"/>
  <c r="BE20" i="7"/>
  <c r="BB20" i="7"/>
  <c r="BD20" i="7" s="1"/>
  <c r="AZ20" i="7"/>
  <c r="AY20" i="7"/>
  <c r="AX20" i="7"/>
  <c r="AT20" i="7"/>
  <c r="AN20" i="7"/>
  <c r="AM20" i="7"/>
  <c r="AL20" i="7"/>
  <c r="AI20" i="7"/>
  <c r="AH20" i="7" s="1"/>
  <c r="AG20" i="7" s="1"/>
  <c r="RQ19" i="7"/>
  <c r="RP19" i="7"/>
  <c r="RO19" i="7"/>
  <c r="RN19" i="7"/>
  <c r="RL19" i="7"/>
  <c r="RM19" i="7" s="1"/>
  <c r="AE19" i="7" s="1"/>
  <c r="JY19" i="7"/>
  <c r="JZ19" i="7" s="1"/>
  <c r="JW19" i="7"/>
  <c r="JV19" i="7"/>
  <c r="JU19" i="7"/>
  <c r="JT19" i="7"/>
  <c r="JR19" i="7"/>
  <c r="JS19" i="7" s="1"/>
  <c r="AC19" i="7" s="1"/>
  <c r="CE19" i="7"/>
  <c r="CD19" i="7"/>
  <c r="CC19" i="7"/>
  <c r="CR19" i="7" s="1"/>
  <c r="DE19" i="7" s="1"/>
  <c r="BP19" i="7"/>
  <c r="BN19" i="7"/>
  <c r="BM19" i="7"/>
  <c r="BL19" i="7"/>
  <c r="BI19" i="7"/>
  <c r="BG19" i="7"/>
  <c r="BE19" i="7"/>
  <c r="BB19" i="7"/>
  <c r="BD19" i="7" s="1"/>
  <c r="AZ19" i="7"/>
  <c r="AY19" i="7"/>
  <c r="AX19" i="7"/>
  <c r="AT19" i="7"/>
  <c r="AN19" i="7"/>
  <c r="AM19" i="7"/>
  <c r="AL19" i="7"/>
  <c r="AI19" i="7"/>
  <c r="AH19" i="7" s="1"/>
  <c r="AG19" i="7" s="1"/>
  <c r="RQ18" i="7"/>
  <c r="RP18" i="7"/>
  <c r="RO18" i="7"/>
  <c r="RN18" i="7"/>
  <c r="RL18" i="7"/>
  <c r="RM18" i="7" s="1"/>
  <c r="AE18" i="7" s="1"/>
  <c r="JY18" i="7"/>
  <c r="JW18" i="7"/>
  <c r="JV18" i="7"/>
  <c r="JU18" i="7"/>
  <c r="JT18" i="7"/>
  <c r="JR18" i="7"/>
  <c r="JS18" i="7" s="1"/>
  <c r="AC18" i="7" s="1"/>
  <c r="CE18" i="7"/>
  <c r="CD18" i="7"/>
  <c r="CC18" i="7"/>
  <c r="CF18" i="7" s="1"/>
  <c r="BP18" i="7"/>
  <c r="BN18" i="7"/>
  <c r="BM18" i="7"/>
  <c r="BL18" i="7"/>
  <c r="BI18" i="7"/>
  <c r="BG18" i="7"/>
  <c r="BE18" i="7"/>
  <c r="BB18" i="7"/>
  <c r="BD18" i="7" s="1"/>
  <c r="AZ18" i="7"/>
  <c r="AY18" i="7"/>
  <c r="AX18" i="7"/>
  <c r="AT18" i="7"/>
  <c r="AN18" i="7"/>
  <c r="AM18" i="7"/>
  <c r="AL18" i="7"/>
  <c r="AI18" i="7"/>
  <c r="AH18" i="7" s="1"/>
  <c r="AG18" i="7" s="1"/>
  <c r="RQ17" i="7"/>
  <c r="RP17" i="7"/>
  <c r="RO17" i="7"/>
  <c r="RN17" i="7"/>
  <c r="RL17" i="7"/>
  <c r="RM17" i="7" s="1"/>
  <c r="AE17" i="7" s="1"/>
  <c r="JY17" i="7"/>
  <c r="JZ17" i="7" s="1"/>
  <c r="JW17" i="7"/>
  <c r="JV17" i="7"/>
  <c r="JU17" i="7"/>
  <c r="JT17" i="7"/>
  <c r="JR17" i="7"/>
  <c r="JS17" i="7" s="1"/>
  <c r="AC17" i="7" s="1"/>
  <c r="CE17" i="7"/>
  <c r="CD17" i="7"/>
  <c r="CC17" i="7"/>
  <c r="CF17" i="7" s="1"/>
  <c r="BP17" i="7"/>
  <c r="BN17" i="7"/>
  <c r="BM17" i="7"/>
  <c r="BL17" i="7"/>
  <c r="BI17" i="7"/>
  <c r="BG17" i="7"/>
  <c r="BE17" i="7"/>
  <c r="BB17" i="7"/>
  <c r="BD17" i="7" s="1"/>
  <c r="AZ17" i="7"/>
  <c r="AY17" i="7"/>
  <c r="AX17" i="7"/>
  <c r="AT17" i="7"/>
  <c r="AN17" i="7"/>
  <c r="AM17" i="7"/>
  <c r="AL17" i="7"/>
  <c r="AI17" i="7"/>
  <c r="AH17" i="7" s="1"/>
  <c r="AG17" i="7" s="1"/>
  <c r="RQ16" i="7"/>
  <c r="RP16" i="7"/>
  <c r="RO16" i="7"/>
  <c r="RN16" i="7"/>
  <c r="RL16" i="7"/>
  <c r="RM16" i="7" s="1"/>
  <c r="AE16" i="7" s="1"/>
  <c r="JY16" i="7"/>
  <c r="JW16" i="7"/>
  <c r="JV16" i="7"/>
  <c r="JU16" i="7"/>
  <c r="JT16" i="7"/>
  <c r="JR16" i="7"/>
  <c r="JS16" i="7" s="1"/>
  <c r="AC16" i="7" s="1"/>
  <c r="CE16" i="7"/>
  <c r="CD16" i="7"/>
  <c r="CC16" i="7"/>
  <c r="CF16" i="7" s="1"/>
  <c r="BP16" i="7"/>
  <c r="BN16" i="7"/>
  <c r="BM16" i="7"/>
  <c r="BL16" i="7"/>
  <c r="BI16" i="7"/>
  <c r="BG16" i="7"/>
  <c r="BE16" i="7"/>
  <c r="BB16" i="7"/>
  <c r="BD16" i="7" s="1"/>
  <c r="AZ16" i="7"/>
  <c r="AY16" i="7"/>
  <c r="AX16" i="7"/>
  <c r="AT16" i="7"/>
  <c r="AN16" i="7"/>
  <c r="AM16" i="7"/>
  <c r="AL16" i="7"/>
  <c r="AR16" i="7" s="1"/>
  <c r="AI16" i="7"/>
  <c r="AH16" i="7" s="1"/>
  <c r="AG16" i="7" s="1"/>
  <c r="RQ15" i="7"/>
  <c r="RP15" i="7"/>
  <c r="RO15" i="7"/>
  <c r="RN15" i="7"/>
  <c r="RL15" i="7"/>
  <c r="RM15" i="7" s="1"/>
  <c r="AE15" i="7" s="1"/>
  <c r="JY15" i="7"/>
  <c r="JW15" i="7"/>
  <c r="JV15" i="7"/>
  <c r="JU15" i="7"/>
  <c r="JT15" i="7"/>
  <c r="JR15" i="7"/>
  <c r="JS15" i="7" s="1"/>
  <c r="AC15" i="7" s="1"/>
  <c r="CE15" i="7"/>
  <c r="CD15" i="7"/>
  <c r="CC15" i="7"/>
  <c r="CR15" i="7" s="1"/>
  <c r="BP15" i="7"/>
  <c r="BN15" i="7"/>
  <c r="BM15" i="7"/>
  <c r="BL15" i="7"/>
  <c r="BI15" i="7"/>
  <c r="BG15" i="7"/>
  <c r="BE15" i="7"/>
  <c r="BB15" i="7"/>
  <c r="BD15" i="7" s="1"/>
  <c r="AZ15" i="7"/>
  <c r="AY15" i="7"/>
  <c r="AX15" i="7"/>
  <c r="AT15" i="7"/>
  <c r="AN15" i="7"/>
  <c r="AM15" i="7"/>
  <c r="AL15" i="7"/>
  <c r="AI15" i="7"/>
  <c r="AH15" i="7" s="1"/>
  <c r="AG15" i="7" s="1"/>
  <c r="RQ14" i="7"/>
  <c r="RP14" i="7"/>
  <c r="RO14" i="7"/>
  <c r="RN14" i="7"/>
  <c r="RL14" i="7"/>
  <c r="RM14" i="7" s="1"/>
  <c r="AE14" i="7" s="1"/>
  <c r="JY14" i="7"/>
  <c r="KL14" i="7" s="1"/>
  <c r="JW14" i="7"/>
  <c r="JV14" i="7"/>
  <c r="JU14" i="7"/>
  <c r="JT14" i="7"/>
  <c r="JR14" i="7"/>
  <c r="JS14" i="7" s="1"/>
  <c r="AC14" i="7" s="1"/>
  <c r="CE14" i="7"/>
  <c r="CD14" i="7"/>
  <c r="CC14" i="7"/>
  <c r="CF14" i="7" s="1"/>
  <c r="BP14" i="7"/>
  <c r="BN14" i="7"/>
  <c r="BM14" i="7"/>
  <c r="BL14" i="7"/>
  <c r="BI14" i="7"/>
  <c r="BG14" i="7"/>
  <c r="BE14" i="7"/>
  <c r="BB14" i="7"/>
  <c r="BD14" i="7" s="1"/>
  <c r="AZ14" i="7"/>
  <c r="AY14" i="7"/>
  <c r="AX14" i="7"/>
  <c r="AT14" i="7"/>
  <c r="AN14" i="7"/>
  <c r="AM14" i="7"/>
  <c r="AL14" i="7"/>
  <c r="AI14" i="7"/>
  <c r="AH14" i="7" s="1"/>
  <c r="AG14" i="7" s="1"/>
  <c r="RQ13" i="7"/>
  <c r="RP13" i="7"/>
  <c r="RO13" i="7"/>
  <c r="RN13" i="7"/>
  <c r="RL13" i="7"/>
  <c r="RM13" i="7" s="1"/>
  <c r="AE13" i="7" s="1"/>
  <c r="JY13" i="7"/>
  <c r="KL13" i="7" s="1"/>
  <c r="JW13" i="7"/>
  <c r="JV13" i="7"/>
  <c r="JU13" i="7"/>
  <c r="JT13" i="7"/>
  <c r="JR13" i="7"/>
  <c r="JS13" i="7" s="1"/>
  <c r="AC13" i="7" s="1"/>
  <c r="CE13" i="7"/>
  <c r="CD13" i="7"/>
  <c r="CC13" i="7"/>
  <c r="CR13" i="7" s="1"/>
  <c r="DE13" i="7" s="1"/>
  <c r="BP13" i="7"/>
  <c r="BN13" i="7"/>
  <c r="BM13" i="7"/>
  <c r="BL13" i="7"/>
  <c r="BI13" i="7"/>
  <c r="BG13" i="7"/>
  <c r="BE13" i="7"/>
  <c r="BB13" i="7"/>
  <c r="BD13" i="7" s="1"/>
  <c r="AZ13" i="7"/>
  <c r="AY13" i="7"/>
  <c r="AX13" i="7"/>
  <c r="AT13" i="7"/>
  <c r="AN13" i="7"/>
  <c r="AM13" i="7"/>
  <c r="AL13" i="7"/>
  <c r="AI13" i="7"/>
  <c r="AH13" i="7" s="1"/>
  <c r="AG13" i="7" s="1"/>
  <c r="RQ12" i="7"/>
  <c r="RP12" i="7"/>
  <c r="RO12" i="7"/>
  <c r="RN12" i="7"/>
  <c r="RL12" i="7"/>
  <c r="RM12" i="7" s="1"/>
  <c r="AE12" i="7" s="1"/>
  <c r="JY12" i="7"/>
  <c r="JW12" i="7"/>
  <c r="JV12" i="7"/>
  <c r="JU12" i="7"/>
  <c r="JT12" i="7"/>
  <c r="JR12" i="7"/>
  <c r="JS12" i="7" s="1"/>
  <c r="AC12" i="7" s="1"/>
  <c r="CE12" i="7"/>
  <c r="CD12" i="7"/>
  <c r="CC12" i="7"/>
  <c r="BP12" i="7"/>
  <c r="BN12" i="7"/>
  <c r="BM12" i="7"/>
  <c r="BL12" i="7"/>
  <c r="BI12" i="7"/>
  <c r="BG12" i="7"/>
  <c r="BE12" i="7"/>
  <c r="BB12" i="7"/>
  <c r="BD12" i="7" s="1"/>
  <c r="AZ12" i="7"/>
  <c r="AY12" i="7"/>
  <c r="AX12" i="7"/>
  <c r="AT12" i="7"/>
  <c r="AN12" i="7"/>
  <c r="AM12" i="7"/>
  <c r="AL12" i="7"/>
  <c r="AI12" i="7"/>
  <c r="AH12" i="7" s="1"/>
  <c r="AG12" i="7" s="1"/>
  <c r="RQ11" i="7"/>
  <c r="RP11" i="7"/>
  <c r="RO11" i="7"/>
  <c r="RN11" i="7"/>
  <c r="RL11" i="7"/>
  <c r="RM11" i="7" s="1"/>
  <c r="AE11" i="7" s="1"/>
  <c r="JY11" i="7"/>
  <c r="JW11" i="7"/>
  <c r="JV11" i="7"/>
  <c r="JU11" i="7"/>
  <c r="JT11" i="7"/>
  <c r="JR11" i="7"/>
  <c r="JS11" i="7" s="1"/>
  <c r="AC11" i="7" s="1"/>
  <c r="CE11" i="7"/>
  <c r="CD11" i="7"/>
  <c r="CC11" i="7"/>
  <c r="CF11" i="7" s="1"/>
  <c r="BP11" i="7"/>
  <c r="BN11" i="7"/>
  <c r="BM11" i="7"/>
  <c r="BL11" i="7"/>
  <c r="BI11" i="7"/>
  <c r="BG11" i="7"/>
  <c r="BE11" i="7"/>
  <c r="BB11" i="7"/>
  <c r="BD11" i="7" s="1"/>
  <c r="AZ11" i="7"/>
  <c r="AY11" i="7"/>
  <c r="AX11" i="7"/>
  <c r="AT11" i="7"/>
  <c r="AN11" i="7"/>
  <c r="AM11" i="7"/>
  <c r="AL11" i="7"/>
  <c r="AI11" i="7"/>
  <c r="AH11" i="7" s="1"/>
  <c r="AG11" i="7" s="1"/>
  <c r="RQ10" i="7"/>
  <c r="RP10" i="7"/>
  <c r="RO10" i="7"/>
  <c r="RN10" i="7"/>
  <c r="RL10" i="7"/>
  <c r="RM10" i="7" s="1"/>
  <c r="AE10" i="7" s="1"/>
  <c r="JY10" i="7"/>
  <c r="KL10" i="7" s="1"/>
  <c r="JW10" i="7"/>
  <c r="JV10" i="7"/>
  <c r="JU10" i="7"/>
  <c r="JT10" i="7"/>
  <c r="JR10" i="7"/>
  <c r="JS10" i="7" s="1"/>
  <c r="AC10" i="7" s="1"/>
  <c r="CE10" i="7"/>
  <c r="CD10" i="7"/>
  <c r="CC10" i="7"/>
  <c r="CR10" i="7" s="1"/>
  <c r="BP10" i="7"/>
  <c r="BN10" i="7"/>
  <c r="BM10" i="7"/>
  <c r="BL10" i="7"/>
  <c r="BI10" i="7"/>
  <c r="BG10" i="7"/>
  <c r="BE10" i="7"/>
  <c r="BB10" i="7"/>
  <c r="BD10" i="7" s="1"/>
  <c r="AZ10" i="7"/>
  <c r="AY10" i="7"/>
  <c r="AX10" i="7"/>
  <c r="AT10" i="7"/>
  <c r="AN10" i="7"/>
  <c r="AM10" i="7"/>
  <c r="AL10" i="7"/>
  <c r="AI10" i="7"/>
  <c r="BD8" i="7"/>
  <c r="CI7" i="7"/>
  <c r="CH7" i="7"/>
  <c r="CG7" i="7"/>
  <c r="CF7" i="7"/>
  <c r="C7" i="7"/>
  <c r="F50" i="6"/>
  <c r="RR41" i="6"/>
  <c r="Y41" i="6"/>
  <c r="RQ40" i="6"/>
  <c r="RP40" i="6"/>
  <c r="RO40" i="6"/>
  <c r="RN40" i="6"/>
  <c r="RL40" i="6"/>
  <c r="RM40" i="6" s="1"/>
  <c r="AE40" i="6" s="1"/>
  <c r="JY40" i="6"/>
  <c r="JZ40" i="6" s="1"/>
  <c r="JW40" i="6"/>
  <c r="JV40" i="6"/>
  <c r="JU40" i="6"/>
  <c r="JT40" i="6"/>
  <c r="JR40" i="6"/>
  <c r="JS40" i="6" s="1"/>
  <c r="AC40" i="6" s="1"/>
  <c r="CE40" i="6"/>
  <c r="CD40" i="6"/>
  <c r="CC40" i="6"/>
  <c r="BP40" i="6"/>
  <c r="BN40" i="6"/>
  <c r="BM40" i="6"/>
  <c r="BL40" i="6"/>
  <c r="BI40" i="6"/>
  <c r="BG40" i="6"/>
  <c r="BE40" i="6"/>
  <c r="BB40" i="6"/>
  <c r="BD40" i="6" s="1"/>
  <c r="AZ40" i="6"/>
  <c r="AY40" i="6"/>
  <c r="AX40" i="6"/>
  <c r="AT40" i="6"/>
  <c r="AN40" i="6"/>
  <c r="AM40" i="6"/>
  <c r="AL40" i="6"/>
  <c r="AI40" i="6"/>
  <c r="AH40" i="6" s="1"/>
  <c r="AG40" i="6" s="1"/>
  <c r="RQ39" i="6"/>
  <c r="RP39" i="6"/>
  <c r="RO39" i="6"/>
  <c r="RN39" i="6"/>
  <c r="RL39" i="6"/>
  <c r="RM39" i="6" s="1"/>
  <c r="AE39" i="6" s="1"/>
  <c r="JY39" i="6"/>
  <c r="JW39" i="6"/>
  <c r="JV39" i="6"/>
  <c r="JU39" i="6"/>
  <c r="JT39" i="6"/>
  <c r="JR39" i="6"/>
  <c r="JS39" i="6" s="1"/>
  <c r="AC39" i="6" s="1"/>
  <c r="CE39" i="6"/>
  <c r="CD39" i="6"/>
  <c r="CC39" i="6"/>
  <c r="CF39" i="6" s="1"/>
  <c r="BP39" i="6"/>
  <c r="BN39" i="6"/>
  <c r="BM39" i="6"/>
  <c r="BL39" i="6"/>
  <c r="BI39" i="6"/>
  <c r="BG39" i="6"/>
  <c r="BE39" i="6"/>
  <c r="BB39" i="6"/>
  <c r="BD39" i="6" s="1"/>
  <c r="AZ39" i="6"/>
  <c r="AY39" i="6"/>
  <c r="AX39" i="6"/>
  <c r="AT39" i="6"/>
  <c r="AN39" i="6"/>
  <c r="AM39" i="6"/>
  <c r="AL39" i="6"/>
  <c r="AR39" i="6" s="1"/>
  <c r="AI39" i="6"/>
  <c r="AH39" i="6" s="1"/>
  <c r="AG39" i="6" s="1"/>
  <c r="RQ38" i="6"/>
  <c r="RP38" i="6"/>
  <c r="RO38" i="6"/>
  <c r="RN38" i="6"/>
  <c r="RL38" i="6"/>
  <c r="RM38" i="6" s="1"/>
  <c r="AE38" i="6" s="1"/>
  <c r="JY38" i="6"/>
  <c r="JW38" i="6"/>
  <c r="JV38" i="6"/>
  <c r="JU38" i="6"/>
  <c r="JT38" i="6"/>
  <c r="JR38" i="6"/>
  <c r="JS38" i="6" s="1"/>
  <c r="AC38" i="6" s="1"/>
  <c r="CE38" i="6"/>
  <c r="CD38" i="6"/>
  <c r="CC38" i="6"/>
  <c r="CR38" i="6" s="1"/>
  <c r="BP38" i="6"/>
  <c r="BN38" i="6"/>
  <c r="BM38" i="6"/>
  <c r="BL38" i="6"/>
  <c r="BI38" i="6"/>
  <c r="BG38" i="6"/>
  <c r="BE38" i="6"/>
  <c r="BB38" i="6"/>
  <c r="BD38" i="6" s="1"/>
  <c r="AZ38" i="6"/>
  <c r="AY38" i="6"/>
  <c r="AX38" i="6"/>
  <c r="AT38" i="6"/>
  <c r="AN38" i="6"/>
  <c r="AM38" i="6"/>
  <c r="AL38" i="6"/>
  <c r="AI38" i="6"/>
  <c r="AH38" i="6" s="1"/>
  <c r="AG38" i="6" s="1"/>
  <c r="RQ37" i="6"/>
  <c r="RP37" i="6"/>
  <c r="RO37" i="6"/>
  <c r="RN37" i="6"/>
  <c r="RL37" i="6"/>
  <c r="RM37" i="6" s="1"/>
  <c r="AE37" i="6" s="1"/>
  <c r="JY37" i="6"/>
  <c r="JW37" i="6"/>
  <c r="JV37" i="6"/>
  <c r="JU37" i="6"/>
  <c r="JT37" i="6"/>
  <c r="JR37" i="6"/>
  <c r="JS37" i="6" s="1"/>
  <c r="AC37" i="6" s="1"/>
  <c r="CE37" i="6"/>
  <c r="CD37" i="6"/>
  <c r="CC37" i="6"/>
  <c r="CF37" i="6" s="1"/>
  <c r="BP37" i="6"/>
  <c r="BN37" i="6"/>
  <c r="BM37" i="6"/>
  <c r="BL37" i="6"/>
  <c r="BI37" i="6"/>
  <c r="BG37" i="6"/>
  <c r="BE37" i="6"/>
  <c r="BB37" i="6"/>
  <c r="BD37" i="6" s="1"/>
  <c r="AZ37" i="6"/>
  <c r="AY37" i="6"/>
  <c r="AX37" i="6"/>
  <c r="AT37" i="6"/>
  <c r="AN37" i="6"/>
  <c r="AM37" i="6"/>
  <c r="AL37" i="6"/>
  <c r="AI37" i="6"/>
  <c r="AH37" i="6" s="1"/>
  <c r="AG37" i="6" s="1"/>
  <c r="RQ36" i="6"/>
  <c r="RP36" i="6"/>
  <c r="RO36" i="6"/>
  <c r="RN36" i="6"/>
  <c r="RL36" i="6"/>
  <c r="RM36" i="6" s="1"/>
  <c r="AE36" i="6" s="1"/>
  <c r="JY36" i="6"/>
  <c r="JZ36" i="6" s="1"/>
  <c r="JW36" i="6"/>
  <c r="JV36" i="6"/>
  <c r="JU36" i="6"/>
  <c r="JT36" i="6"/>
  <c r="JR36" i="6"/>
  <c r="JS36" i="6" s="1"/>
  <c r="AC36" i="6" s="1"/>
  <c r="CE36" i="6"/>
  <c r="CD36" i="6"/>
  <c r="CC36" i="6"/>
  <c r="CR36" i="6" s="1"/>
  <c r="BP36" i="6"/>
  <c r="BN36" i="6"/>
  <c r="BM36" i="6"/>
  <c r="BL36" i="6"/>
  <c r="BI36" i="6"/>
  <c r="BG36" i="6"/>
  <c r="BE36" i="6"/>
  <c r="BB36" i="6"/>
  <c r="BD36" i="6" s="1"/>
  <c r="AZ36" i="6"/>
  <c r="AY36" i="6"/>
  <c r="AX36" i="6"/>
  <c r="AT36" i="6"/>
  <c r="AN36" i="6"/>
  <c r="AM36" i="6"/>
  <c r="AL36" i="6"/>
  <c r="AI36" i="6"/>
  <c r="AH36" i="6" s="1"/>
  <c r="AG36" i="6" s="1"/>
  <c r="RQ35" i="6"/>
  <c r="RP35" i="6"/>
  <c r="RO35" i="6"/>
  <c r="RN35" i="6"/>
  <c r="RL35" i="6"/>
  <c r="RM35" i="6" s="1"/>
  <c r="AE35" i="6" s="1"/>
  <c r="JY35" i="6"/>
  <c r="JW35" i="6"/>
  <c r="JV35" i="6"/>
  <c r="JU35" i="6"/>
  <c r="JT35" i="6"/>
  <c r="JR35" i="6"/>
  <c r="JS35" i="6" s="1"/>
  <c r="AC35" i="6" s="1"/>
  <c r="CE35" i="6"/>
  <c r="CD35" i="6"/>
  <c r="CC35" i="6"/>
  <c r="CR35" i="6" s="1"/>
  <c r="DE35" i="6" s="1"/>
  <c r="BP35" i="6"/>
  <c r="BN35" i="6"/>
  <c r="BM35" i="6"/>
  <c r="BL35" i="6"/>
  <c r="BI35" i="6"/>
  <c r="BG35" i="6"/>
  <c r="BE35" i="6"/>
  <c r="BB35" i="6"/>
  <c r="BD35" i="6" s="1"/>
  <c r="AZ35" i="6"/>
  <c r="AY35" i="6"/>
  <c r="AX35" i="6"/>
  <c r="AT35" i="6"/>
  <c r="AN35" i="6"/>
  <c r="AM35" i="6"/>
  <c r="AL35" i="6"/>
  <c r="AI35" i="6"/>
  <c r="AH35" i="6" s="1"/>
  <c r="AG35" i="6" s="1"/>
  <c r="RQ34" i="6"/>
  <c r="RP34" i="6"/>
  <c r="RO34" i="6"/>
  <c r="RN34" i="6"/>
  <c r="RL34" i="6"/>
  <c r="RM34" i="6" s="1"/>
  <c r="AE34" i="6" s="1"/>
  <c r="JY34" i="6"/>
  <c r="JW34" i="6"/>
  <c r="JV34" i="6"/>
  <c r="JU34" i="6"/>
  <c r="JT34" i="6"/>
  <c r="JR34" i="6"/>
  <c r="JS34" i="6" s="1"/>
  <c r="AC34" i="6" s="1"/>
  <c r="CE34" i="6"/>
  <c r="CD34" i="6"/>
  <c r="CC34" i="6"/>
  <c r="BP34" i="6"/>
  <c r="BN34" i="6"/>
  <c r="BM34" i="6"/>
  <c r="BL34" i="6"/>
  <c r="BI34" i="6"/>
  <c r="BG34" i="6"/>
  <c r="BE34" i="6"/>
  <c r="BB34" i="6"/>
  <c r="BD34" i="6" s="1"/>
  <c r="AZ34" i="6"/>
  <c r="AY34" i="6"/>
  <c r="AX34" i="6"/>
  <c r="AT34" i="6"/>
  <c r="AN34" i="6"/>
  <c r="AM34" i="6"/>
  <c r="AL34" i="6"/>
  <c r="AI34" i="6"/>
  <c r="AH34" i="6" s="1"/>
  <c r="AG34" i="6" s="1"/>
  <c r="RQ33" i="6"/>
  <c r="RP33" i="6"/>
  <c r="RO33" i="6"/>
  <c r="RN33" i="6"/>
  <c r="RL33" i="6"/>
  <c r="RM33" i="6" s="1"/>
  <c r="AE33" i="6" s="1"/>
  <c r="JY33" i="6"/>
  <c r="KL33" i="6" s="1"/>
  <c r="JW33" i="6"/>
  <c r="JV33" i="6"/>
  <c r="JU33" i="6"/>
  <c r="JT33" i="6"/>
  <c r="JR33" i="6"/>
  <c r="JS33" i="6" s="1"/>
  <c r="AC33" i="6" s="1"/>
  <c r="CE33" i="6"/>
  <c r="CD33" i="6"/>
  <c r="CC33" i="6"/>
  <c r="CF33" i="6" s="1"/>
  <c r="BP33" i="6"/>
  <c r="BN33" i="6"/>
  <c r="BM33" i="6"/>
  <c r="BL33" i="6"/>
  <c r="BI33" i="6"/>
  <c r="BG33" i="6"/>
  <c r="BE33" i="6"/>
  <c r="BB33" i="6"/>
  <c r="BD33" i="6" s="1"/>
  <c r="AZ33" i="6"/>
  <c r="AY33" i="6"/>
  <c r="AX33" i="6"/>
  <c r="AT33" i="6"/>
  <c r="AN33" i="6"/>
  <c r="AM33" i="6"/>
  <c r="AL33" i="6"/>
  <c r="AI33" i="6"/>
  <c r="AH33" i="6" s="1"/>
  <c r="AG33" i="6" s="1"/>
  <c r="RQ32" i="6"/>
  <c r="RP32" i="6"/>
  <c r="RO32" i="6"/>
  <c r="RN32" i="6"/>
  <c r="RL32" i="6"/>
  <c r="RM32" i="6" s="1"/>
  <c r="AE32" i="6" s="1"/>
  <c r="JY32" i="6"/>
  <c r="JZ32" i="6" s="1"/>
  <c r="JW32" i="6"/>
  <c r="JV32" i="6"/>
  <c r="JU32" i="6"/>
  <c r="JT32" i="6"/>
  <c r="JR32" i="6"/>
  <c r="JS32" i="6" s="1"/>
  <c r="AC32" i="6" s="1"/>
  <c r="CE32" i="6"/>
  <c r="CD32" i="6"/>
  <c r="CC32" i="6"/>
  <c r="CR32" i="6" s="1"/>
  <c r="BP32" i="6"/>
  <c r="BN32" i="6"/>
  <c r="BM32" i="6"/>
  <c r="BL32" i="6"/>
  <c r="BI32" i="6"/>
  <c r="BG32" i="6"/>
  <c r="BE32" i="6"/>
  <c r="BB32" i="6"/>
  <c r="BD32" i="6" s="1"/>
  <c r="AZ32" i="6"/>
  <c r="AY32" i="6"/>
  <c r="AX32" i="6"/>
  <c r="AT32" i="6"/>
  <c r="AN32" i="6"/>
  <c r="AM32" i="6"/>
  <c r="AL32" i="6"/>
  <c r="AI32" i="6"/>
  <c r="AH32" i="6" s="1"/>
  <c r="AG32" i="6" s="1"/>
  <c r="RQ31" i="6"/>
  <c r="RP31" i="6"/>
  <c r="RO31" i="6"/>
  <c r="RN31" i="6"/>
  <c r="RL31" i="6"/>
  <c r="RM31" i="6" s="1"/>
  <c r="AE31" i="6" s="1"/>
  <c r="JY31" i="6"/>
  <c r="JW31" i="6"/>
  <c r="JV31" i="6"/>
  <c r="JU31" i="6"/>
  <c r="JT31" i="6"/>
  <c r="JR31" i="6"/>
  <c r="JS31" i="6" s="1"/>
  <c r="AC31" i="6" s="1"/>
  <c r="CE31" i="6"/>
  <c r="CD31" i="6"/>
  <c r="CC31" i="6"/>
  <c r="CF31" i="6" s="1"/>
  <c r="BP31" i="6"/>
  <c r="BN31" i="6"/>
  <c r="BM31" i="6"/>
  <c r="BL31" i="6"/>
  <c r="BI31" i="6"/>
  <c r="BG31" i="6"/>
  <c r="BE31" i="6"/>
  <c r="BB31" i="6"/>
  <c r="BD31" i="6" s="1"/>
  <c r="AZ31" i="6"/>
  <c r="AY31" i="6"/>
  <c r="AX31" i="6"/>
  <c r="AT31" i="6"/>
  <c r="AN31" i="6"/>
  <c r="AM31" i="6"/>
  <c r="AL31" i="6"/>
  <c r="AI31" i="6"/>
  <c r="AH31" i="6" s="1"/>
  <c r="AG31" i="6" s="1"/>
  <c r="RQ30" i="6"/>
  <c r="RP30" i="6"/>
  <c r="RO30" i="6"/>
  <c r="RN30" i="6"/>
  <c r="RL30" i="6"/>
  <c r="RM30" i="6" s="1"/>
  <c r="AE30" i="6" s="1"/>
  <c r="JY30" i="6"/>
  <c r="KL30" i="6" s="1"/>
  <c r="JW30" i="6"/>
  <c r="JV30" i="6"/>
  <c r="JU30" i="6"/>
  <c r="JT30" i="6"/>
  <c r="JR30" i="6"/>
  <c r="JS30" i="6" s="1"/>
  <c r="AC30" i="6" s="1"/>
  <c r="CE30" i="6"/>
  <c r="CD30" i="6"/>
  <c r="CC30" i="6"/>
  <c r="BP30" i="6"/>
  <c r="BN30" i="6"/>
  <c r="BM30" i="6"/>
  <c r="BL30" i="6"/>
  <c r="BI30" i="6"/>
  <c r="BG30" i="6"/>
  <c r="BE30" i="6"/>
  <c r="BB30" i="6"/>
  <c r="BD30" i="6" s="1"/>
  <c r="AZ30" i="6"/>
  <c r="AY30" i="6"/>
  <c r="AX30" i="6"/>
  <c r="AT30" i="6"/>
  <c r="AN30" i="6"/>
  <c r="AM30" i="6"/>
  <c r="AL30" i="6"/>
  <c r="AI30" i="6"/>
  <c r="AH30" i="6" s="1"/>
  <c r="AG30" i="6" s="1"/>
  <c r="RQ29" i="6"/>
  <c r="RP29" i="6"/>
  <c r="RO29" i="6"/>
  <c r="RN29" i="6"/>
  <c r="RL29" i="6"/>
  <c r="RM29" i="6" s="1"/>
  <c r="AE29" i="6" s="1"/>
  <c r="JY29" i="6"/>
  <c r="JW29" i="6"/>
  <c r="JV29" i="6"/>
  <c r="JU29" i="6"/>
  <c r="JT29" i="6"/>
  <c r="JR29" i="6"/>
  <c r="JS29" i="6" s="1"/>
  <c r="AC29" i="6" s="1"/>
  <c r="CE29" i="6"/>
  <c r="CD29" i="6"/>
  <c r="CC29" i="6"/>
  <c r="CR29" i="6" s="1"/>
  <c r="DE29" i="6" s="1"/>
  <c r="BP29" i="6"/>
  <c r="BN29" i="6"/>
  <c r="BM29" i="6"/>
  <c r="BL29" i="6"/>
  <c r="BI29" i="6"/>
  <c r="BG29" i="6"/>
  <c r="BE29" i="6"/>
  <c r="BB29" i="6"/>
  <c r="BD29" i="6" s="1"/>
  <c r="AZ29" i="6"/>
  <c r="AY29" i="6"/>
  <c r="AX29" i="6"/>
  <c r="AT29" i="6"/>
  <c r="AN29" i="6"/>
  <c r="AM29" i="6"/>
  <c r="AL29" i="6"/>
  <c r="AI29" i="6"/>
  <c r="AH29" i="6" s="1"/>
  <c r="AG29" i="6" s="1"/>
  <c r="RQ28" i="6"/>
  <c r="RP28" i="6"/>
  <c r="RO28" i="6"/>
  <c r="RN28" i="6"/>
  <c r="RL28" i="6"/>
  <c r="RM28" i="6" s="1"/>
  <c r="AE28" i="6" s="1"/>
  <c r="JY28" i="6"/>
  <c r="JZ28" i="6" s="1"/>
  <c r="JW28" i="6"/>
  <c r="JV28" i="6"/>
  <c r="JU28" i="6"/>
  <c r="JT28" i="6"/>
  <c r="JR28" i="6"/>
  <c r="JS28" i="6" s="1"/>
  <c r="AC28" i="6" s="1"/>
  <c r="CE28" i="6"/>
  <c r="CD28" i="6"/>
  <c r="CC28" i="6"/>
  <c r="BP28" i="6"/>
  <c r="BN28" i="6"/>
  <c r="BM28" i="6"/>
  <c r="BL28" i="6"/>
  <c r="BI28" i="6"/>
  <c r="BG28" i="6"/>
  <c r="BE28" i="6"/>
  <c r="BB28" i="6"/>
  <c r="BD28" i="6" s="1"/>
  <c r="AZ28" i="6"/>
  <c r="AY28" i="6"/>
  <c r="AX28" i="6"/>
  <c r="AT28" i="6"/>
  <c r="AN28" i="6"/>
  <c r="AM28" i="6"/>
  <c r="AL28" i="6"/>
  <c r="AI28" i="6"/>
  <c r="AH28" i="6" s="1"/>
  <c r="AG28" i="6" s="1"/>
  <c r="RQ27" i="6"/>
  <c r="RP27" i="6"/>
  <c r="RO27" i="6"/>
  <c r="RN27" i="6"/>
  <c r="RL27" i="6"/>
  <c r="RM27" i="6" s="1"/>
  <c r="AE27" i="6" s="1"/>
  <c r="JY27" i="6"/>
  <c r="JZ27" i="6" s="1"/>
  <c r="JW27" i="6"/>
  <c r="JV27" i="6"/>
  <c r="JU27" i="6"/>
  <c r="JT27" i="6"/>
  <c r="JR27" i="6"/>
  <c r="JS27" i="6" s="1"/>
  <c r="AC27" i="6" s="1"/>
  <c r="CE27" i="6"/>
  <c r="CD27" i="6"/>
  <c r="CC27" i="6"/>
  <c r="CF27" i="6" s="1"/>
  <c r="BP27" i="6"/>
  <c r="BN27" i="6"/>
  <c r="BM27" i="6"/>
  <c r="BL27" i="6"/>
  <c r="BI27" i="6"/>
  <c r="BG27" i="6"/>
  <c r="BE27" i="6"/>
  <c r="BB27" i="6"/>
  <c r="BD27" i="6" s="1"/>
  <c r="AZ27" i="6"/>
  <c r="AY27" i="6"/>
  <c r="AX27" i="6"/>
  <c r="AT27" i="6"/>
  <c r="AN27" i="6"/>
  <c r="AM27" i="6"/>
  <c r="AL27" i="6"/>
  <c r="AI27" i="6"/>
  <c r="AH27" i="6" s="1"/>
  <c r="AG27" i="6" s="1"/>
  <c r="RQ26" i="6"/>
  <c r="RP26" i="6"/>
  <c r="RO26" i="6"/>
  <c r="RN26" i="6"/>
  <c r="RL26" i="6"/>
  <c r="RM26" i="6" s="1"/>
  <c r="AE26" i="6" s="1"/>
  <c r="JY26" i="6"/>
  <c r="JW26" i="6"/>
  <c r="JV26" i="6"/>
  <c r="JU26" i="6"/>
  <c r="JT26" i="6"/>
  <c r="JR26" i="6"/>
  <c r="JS26" i="6" s="1"/>
  <c r="AC26" i="6" s="1"/>
  <c r="CE26" i="6"/>
  <c r="CD26" i="6"/>
  <c r="CC26" i="6"/>
  <c r="BP26" i="6"/>
  <c r="BN26" i="6"/>
  <c r="BM26" i="6"/>
  <c r="BL26" i="6"/>
  <c r="BI26" i="6"/>
  <c r="BG26" i="6"/>
  <c r="BE26" i="6"/>
  <c r="BB26" i="6"/>
  <c r="BD26" i="6" s="1"/>
  <c r="AZ26" i="6"/>
  <c r="AY26" i="6"/>
  <c r="AX26" i="6"/>
  <c r="AT26" i="6"/>
  <c r="AN26" i="6"/>
  <c r="AM26" i="6"/>
  <c r="AL26" i="6"/>
  <c r="AI26" i="6"/>
  <c r="AH26" i="6" s="1"/>
  <c r="AG26" i="6" s="1"/>
  <c r="RQ25" i="6"/>
  <c r="RP25" i="6"/>
  <c r="RO25" i="6"/>
  <c r="RN25" i="6"/>
  <c r="RL25" i="6"/>
  <c r="RM25" i="6" s="1"/>
  <c r="AE25" i="6" s="1"/>
  <c r="JY25" i="6"/>
  <c r="JZ25" i="6" s="1"/>
  <c r="JW25" i="6"/>
  <c r="JV25" i="6"/>
  <c r="JU25" i="6"/>
  <c r="JT25" i="6"/>
  <c r="JR25" i="6"/>
  <c r="JS25" i="6" s="1"/>
  <c r="AC25" i="6" s="1"/>
  <c r="CE25" i="6"/>
  <c r="CD25" i="6"/>
  <c r="CC25" i="6"/>
  <c r="CF25" i="6" s="1"/>
  <c r="BP25" i="6"/>
  <c r="BN25" i="6"/>
  <c r="BM25" i="6"/>
  <c r="BL25" i="6"/>
  <c r="BI25" i="6"/>
  <c r="BG25" i="6"/>
  <c r="BE25" i="6"/>
  <c r="BB25" i="6"/>
  <c r="BD25" i="6" s="1"/>
  <c r="AZ25" i="6"/>
  <c r="AY25" i="6"/>
  <c r="AX25" i="6"/>
  <c r="AT25" i="6"/>
  <c r="AN25" i="6"/>
  <c r="AM25" i="6"/>
  <c r="AL25" i="6"/>
  <c r="AI25" i="6"/>
  <c r="AH25" i="6" s="1"/>
  <c r="AG25" i="6" s="1"/>
  <c r="RQ24" i="6"/>
  <c r="RP24" i="6"/>
  <c r="RO24" i="6"/>
  <c r="RN24" i="6"/>
  <c r="RL24" i="6"/>
  <c r="RM24" i="6" s="1"/>
  <c r="AE24" i="6" s="1"/>
  <c r="JY24" i="6"/>
  <c r="JZ24" i="6" s="1"/>
  <c r="JW24" i="6"/>
  <c r="JV24" i="6"/>
  <c r="JU24" i="6"/>
  <c r="JT24" i="6"/>
  <c r="JR24" i="6"/>
  <c r="JS24" i="6" s="1"/>
  <c r="AC24" i="6" s="1"/>
  <c r="CE24" i="6"/>
  <c r="CD24" i="6"/>
  <c r="CC24" i="6"/>
  <c r="BP24" i="6"/>
  <c r="BN24" i="6"/>
  <c r="BM24" i="6"/>
  <c r="BL24" i="6"/>
  <c r="BI24" i="6"/>
  <c r="BG24" i="6"/>
  <c r="BE24" i="6"/>
  <c r="BB24" i="6"/>
  <c r="BD24" i="6" s="1"/>
  <c r="AZ24" i="6"/>
  <c r="AY24" i="6"/>
  <c r="AX24" i="6"/>
  <c r="AT24" i="6"/>
  <c r="AN24" i="6"/>
  <c r="AM24" i="6"/>
  <c r="AL24" i="6"/>
  <c r="AI24" i="6"/>
  <c r="AH24" i="6" s="1"/>
  <c r="AG24" i="6" s="1"/>
  <c r="RQ23" i="6"/>
  <c r="RP23" i="6"/>
  <c r="RO23" i="6"/>
  <c r="RN23" i="6"/>
  <c r="RL23" i="6"/>
  <c r="RM23" i="6" s="1"/>
  <c r="AE23" i="6" s="1"/>
  <c r="JY23" i="6"/>
  <c r="JZ23" i="6" s="1"/>
  <c r="JW23" i="6"/>
  <c r="JV23" i="6"/>
  <c r="JU23" i="6"/>
  <c r="JT23" i="6"/>
  <c r="JR23" i="6"/>
  <c r="JS23" i="6" s="1"/>
  <c r="AC23" i="6" s="1"/>
  <c r="CE23" i="6"/>
  <c r="CD23" i="6"/>
  <c r="CC23" i="6"/>
  <c r="BP23" i="6"/>
  <c r="BN23" i="6"/>
  <c r="BM23" i="6"/>
  <c r="BL23" i="6"/>
  <c r="BI23" i="6"/>
  <c r="BG23" i="6"/>
  <c r="BE23" i="6"/>
  <c r="BB23" i="6"/>
  <c r="BD23" i="6" s="1"/>
  <c r="AZ23" i="6"/>
  <c r="AY23" i="6"/>
  <c r="AX23" i="6"/>
  <c r="AT23" i="6"/>
  <c r="AN23" i="6"/>
  <c r="AM23" i="6"/>
  <c r="AL23" i="6"/>
  <c r="AI23" i="6"/>
  <c r="AH23" i="6" s="1"/>
  <c r="AG23" i="6" s="1"/>
  <c r="RQ22" i="6"/>
  <c r="RP22" i="6"/>
  <c r="RO22" i="6"/>
  <c r="RN22" i="6"/>
  <c r="RL22" i="6"/>
  <c r="RM22" i="6" s="1"/>
  <c r="AE22" i="6" s="1"/>
  <c r="JY22" i="6"/>
  <c r="JW22" i="6"/>
  <c r="JV22" i="6"/>
  <c r="JU22" i="6"/>
  <c r="JT22" i="6"/>
  <c r="JR22" i="6"/>
  <c r="JS22" i="6" s="1"/>
  <c r="AC22" i="6" s="1"/>
  <c r="CE22" i="6"/>
  <c r="CD22" i="6"/>
  <c r="CC22" i="6"/>
  <c r="BP22" i="6"/>
  <c r="BN22" i="6"/>
  <c r="BM22" i="6"/>
  <c r="BL22" i="6"/>
  <c r="BI22" i="6"/>
  <c r="BG22" i="6"/>
  <c r="BE22" i="6"/>
  <c r="BB22" i="6"/>
  <c r="BD22" i="6" s="1"/>
  <c r="AZ22" i="6"/>
  <c r="AY22" i="6"/>
  <c r="AX22" i="6"/>
  <c r="AT22" i="6"/>
  <c r="AN22" i="6"/>
  <c r="AM22" i="6"/>
  <c r="AL22" i="6"/>
  <c r="AI22" i="6"/>
  <c r="AH22" i="6" s="1"/>
  <c r="AG22" i="6" s="1"/>
  <c r="RQ21" i="6"/>
  <c r="RP21" i="6"/>
  <c r="RO21" i="6"/>
  <c r="RN21" i="6"/>
  <c r="RL21" i="6"/>
  <c r="RM21" i="6" s="1"/>
  <c r="AE21" i="6" s="1"/>
  <c r="JY21" i="6"/>
  <c r="JZ21" i="6" s="1"/>
  <c r="JW21" i="6"/>
  <c r="JV21" i="6"/>
  <c r="JU21" i="6"/>
  <c r="JT21" i="6"/>
  <c r="JR21" i="6"/>
  <c r="JS21" i="6" s="1"/>
  <c r="AC21" i="6" s="1"/>
  <c r="CE21" i="6"/>
  <c r="CD21" i="6"/>
  <c r="CC21" i="6"/>
  <c r="CF21" i="6" s="1"/>
  <c r="BP21" i="6"/>
  <c r="BN21" i="6"/>
  <c r="BM21" i="6"/>
  <c r="BL21" i="6"/>
  <c r="BI21" i="6"/>
  <c r="BG21" i="6"/>
  <c r="BE21" i="6"/>
  <c r="BB21" i="6"/>
  <c r="BD21" i="6" s="1"/>
  <c r="AZ21" i="6"/>
  <c r="AY21" i="6"/>
  <c r="AX21" i="6"/>
  <c r="AT21" i="6"/>
  <c r="AN21" i="6"/>
  <c r="AM21" i="6"/>
  <c r="AL21" i="6"/>
  <c r="AI21" i="6"/>
  <c r="AH21" i="6" s="1"/>
  <c r="AG21" i="6" s="1"/>
  <c r="RQ20" i="6"/>
  <c r="RP20" i="6"/>
  <c r="RO20" i="6"/>
  <c r="RN20" i="6"/>
  <c r="RL20" i="6"/>
  <c r="RM20" i="6" s="1"/>
  <c r="AE20" i="6" s="1"/>
  <c r="JY20" i="6"/>
  <c r="JW20" i="6"/>
  <c r="JV20" i="6"/>
  <c r="JU20" i="6"/>
  <c r="JT20" i="6"/>
  <c r="JR20" i="6"/>
  <c r="JS20" i="6" s="1"/>
  <c r="AC20" i="6" s="1"/>
  <c r="CE20" i="6"/>
  <c r="CD20" i="6"/>
  <c r="CC20" i="6"/>
  <c r="BP20" i="6"/>
  <c r="BN20" i="6"/>
  <c r="BM20" i="6"/>
  <c r="BL20" i="6"/>
  <c r="BI20" i="6"/>
  <c r="BG20" i="6"/>
  <c r="BE20" i="6"/>
  <c r="BB20" i="6"/>
  <c r="BD20" i="6" s="1"/>
  <c r="AZ20" i="6"/>
  <c r="AY20" i="6"/>
  <c r="AX20" i="6"/>
  <c r="AT20" i="6"/>
  <c r="AN20" i="6"/>
  <c r="AM20" i="6"/>
  <c r="AL20" i="6"/>
  <c r="AI20" i="6"/>
  <c r="AH20" i="6" s="1"/>
  <c r="AG20" i="6" s="1"/>
  <c r="RQ19" i="6"/>
  <c r="RP19" i="6"/>
  <c r="RO19" i="6"/>
  <c r="RN19" i="6"/>
  <c r="RL19" i="6"/>
  <c r="RM19" i="6" s="1"/>
  <c r="AE19" i="6" s="1"/>
  <c r="JY19" i="6"/>
  <c r="JZ19" i="6" s="1"/>
  <c r="JW19" i="6"/>
  <c r="JV19" i="6"/>
  <c r="JU19" i="6"/>
  <c r="JT19" i="6"/>
  <c r="JR19" i="6"/>
  <c r="JS19" i="6" s="1"/>
  <c r="AC19" i="6" s="1"/>
  <c r="CE19" i="6"/>
  <c r="CD19" i="6"/>
  <c r="CC19" i="6"/>
  <c r="CF19" i="6" s="1"/>
  <c r="BP19" i="6"/>
  <c r="BN19" i="6"/>
  <c r="BM19" i="6"/>
  <c r="BL19" i="6"/>
  <c r="BI19" i="6"/>
  <c r="BG19" i="6"/>
  <c r="BE19" i="6"/>
  <c r="BB19" i="6"/>
  <c r="BD19" i="6" s="1"/>
  <c r="AZ19" i="6"/>
  <c r="AY19" i="6"/>
  <c r="AX19" i="6"/>
  <c r="AT19" i="6"/>
  <c r="AN19" i="6"/>
  <c r="AM19" i="6"/>
  <c r="AL19" i="6"/>
  <c r="AI19" i="6"/>
  <c r="AH19" i="6" s="1"/>
  <c r="AG19" i="6" s="1"/>
  <c r="RQ18" i="6"/>
  <c r="RP18" i="6"/>
  <c r="RO18" i="6"/>
  <c r="RN18" i="6"/>
  <c r="RL18" i="6"/>
  <c r="RM18" i="6" s="1"/>
  <c r="AE18" i="6" s="1"/>
  <c r="JY18" i="6"/>
  <c r="JW18" i="6"/>
  <c r="JV18" i="6"/>
  <c r="JU18" i="6"/>
  <c r="JT18" i="6"/>
  <c r="JR18" i="6"/>
  <c r="JS18" i="6" s="1"/>
  <c r="AC18" i="6" s="1"/>
  <c r="CE18" i="6"/>
  <c r="CD18" i="6"/>
  <c r="CC18" i="6"/>
  <c r="CR18" i="6" s="1"/>
  <c r="BP18" i="6"/>
  <c r="BN18" i="6"/>
  <c r="BM18" i="6"/>
  <c r="BL18" i="6"/>
  <c r="BI18" i="6"/>
  <c r="BG18" i="6"/>
  <c r="BE18" i="6"/>
  <c r="BB18" i="6"/>
  <c r="BD18" i="6" s="1"/>
  <c r="AZ18" i="6"/>
  <c r="AY18" i="6"/>
  <c r="AX18" i="6"/>
  <c r="AT18" i="6"/>
  <c r="AN18" i="6"/>
  <c r="AM18" i="6"/>
  <c r="AL18" i="6"/>
  <c r="AI18" i="6"/>
  <c r="AH18" i="6" s="1"/>
  <c r="AG18" i="6" s="1"/>
  <c r="RQ17" i="6"/>
  <c r="RP17" i="6"/>
  <c r="RO17" i="6"/>
  <c r="RN17" i="6"/>
  <c r="RL17" i="6"/>
  <c r="RM17" i="6" s="1"/>
  <c r="AE17" i="6" s="1"/>
  <c r="JY17" i="6"/>
  <c r="KL17" i="6" s="1"/>
  <c r="JW17" i="6"/>
  <c r="JV17" i="6"/>
  <c r="JU17" i="6"/>
  <c r="JT17" i="6"/>
  <c r="JR17" i="6"/>
  <c r="JS17" i="6" s="1"/>
  <c r="AC17" i="6" s="1"/>
  <c r="CE17" i="6"/>
  <c r="CD17" i="6"/>
  <c r="CC17" i="6"/>
  <c r="BP17" i="6"/>
  <c r="BN17" i="6"/>
  <c r="BM17" i="6"/>
  <c r="BL17" i="6"/>
  <c r="BI17" i="6"/>
  <c r="BG17" i="6"/>
  <c r="BE17" i="6"/>
  <c r="BB17" i="6"/>
  <c r="BD17" i="6" s="1"/>
  <c r="AZ17" i="6"/>
  <c r="AY17" i="6"/>
  <c r="AX17" i="6"/>
  <c r="AT17" i="6"/>
  <c r="AN17" i="6"/>
  <c r="AM17" i="6"/>
  <c r="AL17" i="6"/>
  <c r="AI17" i="6"/>
  <c r="AH17" i="6" s="1"/>
  <c r="AG17" i="6" s="1"/>
  <c r="RQ16" i="6"/>
  <c r="RP16" i="6"/>
  <c r="RO16" i="6"/>
  <c r="RN16" i="6"/>
  <c r="RL16" i="6"/>
  <c r="RM16" i="6" s="1"/>
  <c r="AE16" i="6" s="1"/>
  <c r="JY16" i="6"/>
  <c r="JW16" i="6"/>
  <c r="JV16" i="6"/>
  <c r="JU16" i="6"/>
  <c r="JT16" i="6"/>
  <c r="JR16" i="6"/>
  <c r="JS16" i="6" s="1"/>
  <c r="AC16" i="6" s="1"/>
  <c r="CE16" i="6"/>
  <c r="CD16" i="6"/>
  <c r="CC16" i="6"/>
  <c r="CF16" i="6" s="1"/>
  <c r="BP16" i="6"/>
  <c r="BN16" i="6"/>
  <c r="BM16" i="6"/>
  <c r="BL16" i="6"/>
  <c r="BI16" i="6"/>
  <c r="BG16" i="6"/>
  <c r="BE16" i="6"/>
  <c r="BB16" i="6"/>
  <c r="BD16" i="6" s="1"/>
  <c r="AZ16" i="6"/>
  <c r="AY16" i="6"/>
  <c r="AX16" i="6"/>
  <c r="AT16" i="6"/>
  <c r="AN16" i="6"/>
  <c r="AM16" i="6"/>
  <c r="AL16" i="6"/>
  <c r="AI16" i="6"/>
  <c r="AH16" i="6" s="1"/>
  <c r="AG16" i="6" s="1"/>
  <c r="RQ15" i="6"/>
  <c r="RP15" i="6"/>
  <c r="RO15" i="6"/>
  <c r="RN15" i="6"/>
  <c r="RL15" i="6"/>
  <c r="RM15" i="6" s="1"/>
  <c r="AE15" i="6" s="1"/>
  <c r="JY15" i="6"/>
  <c r="JW15" i="6"/>
  <c r="JV15" i="6"/>
  <c r="JU15" i="6"/>
  <c r="JT15" i="6"/>
  <c r="JR15" i="6"/>
  <c r="JS15" i="6" s="1"/>
  <c r="AC15" i="6" s="1"/>
  <c r="CE15" i="6"/>
  <c r="CD15" i="6"/>
  <c r="CC15" i="6"/>
  <c r="CF15" i="6" s="1"/>
  <c r="BP15" i="6"/>
  <c r="BN15" i="6"/>
  <c r="BM15" i="6"/>
  <c r="BL15" i="6"/>
  <c r="BI15" i="6"/>
  <c r="BG15" i="6"/>
  <c r="BE15" i="6"/>
  <c r="BB15" i="6"/>
  <c r="BD15" i="6" s="1"/>
  <c r="AZ15" i="6"/>
  <c r="AY15" i="6"/>
  <c r="AX15" i="6"/>
  <c r="AT15" i="6"/>
  <c r="AN15" i="6"/>
  <c r="AM15" i="6"/>
  <c r="AL15" i="6"/>
  <c r="AR15" i="6" s="1"/>
  <c r="AI15" i="6"/>
  <c r="AH15" i="6" s="1"/>
  <c r="AG15" i="6" s="1"/>
  <c r="RQ14" i="6"/>
  <c r="RP14" i="6"/>
  <c r="RO14" i="6"/>
  <c r="RN14" i="6"/>
  <c r="RL14" i="6"/>
  <c r="RM14" i="6" s="1"/>
  <c r="AE14" i="6" s="1"/>
  <c r="JY14" i="6"/>
  <c r="JW14" i="6"/>
  <c r="JV14" i="6"/>
  <c r="JU14" i="6"/>
  <c r="JT14" i="6"/>
  <c r="JR14" i="6"/>
  <c r="JS14" i="6" s="1"/>
  <c r="AC14" i="6" s="1"/>
  <c r="CE14" i="6"/>
  <c r="CD14" i="6"/>
  <c r="CC14" i="6"/>
  <c r="BP14" i="6"/>
  <c r="BN14" i="6"/>
  <c r="BM14" i="6"/>
  <c r="BL14" i="6"/>
  <c r="BI14" i="6"/>
  <c r="BG14" i="6"/>
  <c r="BE14" i="6"/>
  <c r="BB14" i="6"/>
  <c r="BD14" i="6" s="1"/>
  <c r="AZ14" i="6"/>
  <c r="AY14" i="6"/>
  <c r="AX14" i="6"/>
  <c r="AT14" i="6"/>
  <c r="AN14" i="6"/>
  <c r="AM14" i="6"/>
  <c r="AL14" i="6"/>
  <c r="AI14" i="6"/>
  <c r="AH14" i="6" s="1"/>
  <c r="AG14" i="6" s="1"/>
  <c r="RQ13" i="6"/>
  <c r="RP13" i="6"/>
  <c r="RO13" i="6"/>
  <c r="RN13" i="6"/>
  <c r="RL13" i="6"/>
  <c r="RM13" i="6" s="1"/>
  <c r="AE13" i="6" s="1"/>
  <c r="JY13" i="6"/>
  <c r="JZ13" i="6" s="1"/>
  <c r="JW13" i="6"/>
  <c r="JV13" i="6"/>
  <c r="JU13" i="6"/>
  <c r="JT13" i="6"/>
  <c r="JR13" i="6"/>
  <c r="JS13" i="6" s="1"/>
  <c r="AC13" i="6" s="1"/>
  <c r="CF13" i="6"/>
  <c r="CE13" i="6"/>
  <c r="CD13" i="6"/>
  <c r="CC13" i="6"/>
  <c r="CR13" i="6" s="1"/>
  <c r="DE13" i="6" s="1"/>
  <c r="DF13" i="6" s="1"/>
  <c r="BP13" i="6"/>
  <c r="BN13" i="6"/>
  <c r="BM13" i="6"/>
  <c r="BL13" i="6"/>
  <c r="BI13" i="6"/>
  <c r="BG13" i="6"/>
  <c r="BE13" i="6"/>
  <c r="BB13" i="6"/>
  <c r="BD13" i="6" s="1"/>
  <c r="AZ13" i="6"/>
  <c r="AY13" i="6"/>
  <c r="AX13" i="6"/>
  <c r="AT13" i="6"/>
  <c r="AN13" i="6"/>
  <c r="AM13" i="6"/>
  <c r="AL13" i="6"/>
  <c r="AI13" i="6"/>
  <c r="AH13" i="6" s="1"/>
  <c r="AG13" i="6" s="1"/>
  <c r="RQ12" i="6"/>
  <c r="RP12" i="6"/>
  <c r="RO12" i="6"/>
  <c r="RN12" i="6"/>
  <c r="RL12" i="6"/>
  <c r="RM12" i="6" s="1"/>
  <c r="AE12" i="6" s="1"/>
  <c r="JY12" i="6"/>
  <c r="JW12" i="6"/>
  <c r="JV12" i="6"/>
  <c r="JU12" i="6"/>
  <c r="JT12" i="6"/>
  <c r="JR12" i="6"/>
  <c r="JS12" i="6" s="1"/>
  <c r="AC12" i="6" s="1"/>
  <c r="CE12" i="6"/>
  <c r="CD12" i="6"/>
  <c r="CC12" i="6"/>
  <c r="BP12" i="6"/>
  <c r="BN12" i="6"/>
  <c r="BM12" i="6"/>
  <c r="BL12" i="6"/>
  <c r="BI12" i="6"/>
  <c r="BG12" i="6"/>
  <c r="BE12" i="6"/>
  <c r="BB12" i="6"/>
  <c r="BD12" i="6" s="1"/>
  <c r="AZ12" i="6"/>
  <c r="AY12" i="6"/>
  <c r="AX12" i="6"/>
  <c r="AT12" i="6"/>
  <c r="AN12" i="6"/>
  <c r="AM12" i="6"/>
  <c r="AL12" i="6"/>
  <c r="AI12" i="6"/>
  <c r="AH12" i="6" s="1"/>
  <c r="AG12" i="6" s="1"/>
  <c r="RQ11" i="6"/>
  <c r="RP11" i="6"/>
  <c r="RO11" i="6"/>
  <c r="RN11" i="6"/>
  <c r="RL11" i="6"/>
  <c r="RM11" i="6" s="1"/>
  <c r="AE11" i="6" s="1"/>
  <c r="JY11" i="6"/>
  <c r="KL11" i="6" s="1"/>
  <c r="JW11" i="6"/>
  <c r="JV11" i="6"/>
  <c r="JU11" i="6"/>
  <c r="JT11" i="6"/>
  <c r="JR11" i="6"/>
  <c r="JS11" i="6" s="1"/>
  <c r="AC11" i="6" s="1"/>
  <c r="CE11" i="6"/>
  <c r="CD11" i="6"/>
  <c r="CC11" i="6"/>
  <c r="CF11" i="6" s="1"/>
  <c r="BP11" i="6"/>
  <c r="BN11" i="6"/>
  <c r="BM11" i="6"/>
  <c r="BL11" i="6"/>
  <c r="BI11" i="6"/>
  <c r="BG11" i="6"/>
  <c r="BE11" i="6"/>
  <c r="BB11" i="6"/>
  <c r="BD11" i="6" s="1"/>
  <c r="AZ11" i="6"/>
  <c r="AY11" i="6"/>
  <c r="AX11" i="6"/>
  <c r="AT11" i="6"/>
  <c r="AN11" i="6"/>
  <c r="AM11" i="6"/>
  <c r="AL11" i="6"/>
  <c r="AI11" i="6"/>
  <c r="AH11" i="6" s="1"/>
  <c r="AG11" i="6" s="1"/>
  <c r="RQ10" i="6"/>
  <c r="RP10" i="6"/>
  <c r="RO10" i="6"/>
  <c r="RN10" i="6"/>
  <c r="RL10" i="6"/>
  <c r="RM10" i="6" s="1"/>
  <c r="AE10" i="6" s="1"/>
  <c r="JY10" i="6"/>
  <c r="JZ10" i="6" s="1"/>
  <c r="JW10" i="6"/>
  <c r="JV10" i="6"/>
  <c r="JU10" i="6"/>
  <c r="JT10" i="6"/>
  <c r="JR10" i="6"/>
  <c r="JS10" i="6" s="1"/>
  <c r="AC10" i="6" s="1"/>
  <c r="CE10" i="6"/>
  <c r="CD10" i="6"/>
  <c r="CC10" i="6"/>
  <c r="BP10" i="6"/>
  <c r="BN10" i="6"/>
  <c r="BM10" i="6"/>
  <c r="BL10" i="6"/>
  <c r="BI10" i="6"/>
  <c r="BG10" i="6"/>
  <c r="BE10" i="6"/>
  <c r="BB10" i="6"/>
  <c r="BD10" i="6" s="1"/>
  <c r="AZ10" i="6"/>
  <c r="AY10" i="6"/>
  <c r="AX10" i="6"/>
  <c r="AT10" i="6"/>
  <c r="AN10" i="6"/>
  <c r="AM10" i="6"/>
  <c r="AL10" i="6"/>
  <c r="AR10" i="6" s="1"/>
  <c r="AI10" i="6"/>
  <c r="AH10" i="6" s="1"/>
  <c r="AG10" i="6" s="1"/>
  <c r="BD8" i="6"/>
  <c r="CI7" i="6"/>
  <c r="CH7" i="6"/>
  <c r="CG7" i="6"/>
  <c r="CF7" i="6"/>
  <c r="C7" i="6"/>
  <c r="F50" i="5"/>
  <c r="RR41" i="5"/>
  <c r="Y41" i="5"/>
  <c r="RQ40" i="5"/>
  <c r="RP40" i="5"/>
  <c r="RO40" i="5"/>
  <c r="RN40" i="5"/>
  <c r="RL40" i="5"/>
  <c r="RM40" i="5" s="1"/>
  <c r="AE40" i="5" s="1"/>
  <c r="JY40" i="5"/>
  <c r="JZ40" i="5" s="1"/>
  <c r="JW40" i="5"/>
  <c r="JV40" i="5"/>
  <c r="JU40" i="5"/>
  <c r="JT40" i="5"/>
  <c r="JR40" i="5"/>
  <c r="JS40" i="5" s="1"/>
  <c r="AC40" i="5" s="1"/>
  <c r="CE40" i="5"/>
  <c r="CD40" i="5"/>
  <c r="CC40" i="5"/>
  <c r="CR40" i="5" s="1"/>
  <c r="DE40" i="5" s="1"/>
  <c r="BP40" i="5"/>
  <c r="BN40" i="5"/>
  <c r="BM40" i="5"/>
  <c r="BL40" i="5"/>
  <c r="BI40" i="5"/>
  <c r="BG40" i="5"/>
  <c r="BE40" i="5"/>
  <c r="BB40" i="5"/>
  <c r="BD40" i="5" s="1"/>
  <c r="AZ40" i="5"/>
  <c r="AY40" i="5"/>
  <c r="AX40" i="5"/>
  <c r="AT40" i="5"/>
  <c r="AN40" i="5"/>
  <c r="AM40" i="5"/>
  <c r="AL40" i="5"/>
  <c r="AI40" i="5"/>
  <c r="AH40" i="5" s="1"/>
  <c r="AG40" i="5" s="1"/>
  <c r="RQ39" i="5"/>
  <c r="RP39" i="5"/>
  <c r="RO39" i="5"/>
  <c r="RN39" i="5"/>
  <c r="RL39" i="5"/>
  <c r="RM39" i="5" s="1"/>
  <c r="AE39" i="5" s="1"/>
  <c r="JY39" i="5"/>
  <c r="JZ39" i="5" s="1"/>
  <c r="JW39" i="5"/>
  <c r="JV39" i="5"/>
  <c r="JU39" i="5"/>
  <c r="JT39" i="5"/>
  <c r="JR39" i="5"/>
  <c r="JS39" i="5" s="1"/>
  <c r="AC39" i="5" s="1"/>
  <c r="CE39" i="5"/>
  <c r="CD39" i="5"/>
  <c r="CC39" i="5"/>
  <c r="CR39" i="5" s="1"/>
  <c r="DE39" i="5" s="1"/>
  <c r="DR39" i="5" s="1"/>
  <c r="BP39" i="5"/>
  <c r="BN39" i="5"/>
  <c r="BM39" i="5"/>
  <c r="BL39" i="5"/>
  <c r="BI39" i="5"/>
  <c r="BG39" i="5"/>
  <c r="BE39" i="5"/>
  <c r="BB39" i="5"/>
  <c r="BD39" i="5" s="1"/>
  <c r="AZ39" i="5"/>
  <c r="AY39" i="5"/>
  <c r="AX39" i="5"/>
  <c r="AT39" i="5"/>
  <c r="AN39" i="5"/>
  <c r="AM39" i="5"/>
  <c r="AL39" i="5"/>
  <c r="AI39" i="5"/>
  <c r="AH39" i="5" s="1"/>
  <c r="AG39" i="5" s="1"/>
  <c r="RQ38" i="5"/>
  <c r="RP38" i="5"/>
  <c r="RO38" i="5"/>
  <c r="RN38" i="5"/>
  <c r="RL38" i="5"/>
  <c r="RM38" i="5" s="1"/>
  <c r="AE38" i="5" s="1"/>
  <c r="JY38" i="5"/>
  <c r="KL38" i="5" s="1"/>
  <c r="JW38" i="5"/>
  <c r="JV38" i="5"/>
  <c r="JU38" i="5"/>
  <c r="JT38" i="5"/>
  <c r="JR38" i="5"/>
  <c r="JS38" i="5" s="1"/>
  <c r="AC38" i="5" s="1"/>
  <c r="CE38" i="5"/>
  <c r="CD38" i="5"/>
  <c r="CC38" i="5"/>
  <c r="CF38" i="5" s="1"/>
  <c r="BP38" i="5"/>
  <c r="BN38" i="5"/>
  <c r="BM38" i="5"/>
  <c r="BL38" i="5"/>
  <c r="BI38" i="5"/>
  <c r="BG38" i="5"/>
  <c r="BE38" i="5"/>
  <c r="BB38" i="5"/>
  <c r="BD38" i="5" s="1"/>
  <c r="AZ38" i="5"/>
  <c r="AY38" i="5"/>
  <c r="AX38" i="5"/>
  <c r="AT38" i="5"/>
  <c r="AN38" i="5"/>
  <c r="AM38" i="5"/>
  <c r="AL38" i="5"/>
  <c r="AI38" i="5"/>
  <c r="AH38" i="5" s="1"/>
  <c r="AG38" i="5" s="1"/>
  <c r="RQ37" i="5"/>
  <c r="RP37" i="5"/>
  <c r="RO37" i="5"/>
  <c r="RN37" i="5"/>
  <c r="RL37" i="5"/>
  <c r="RM37" i="5" s="1"/>
  <c r="AE37" i="5" s="1"/>
  <c r="JY37" i="5"/>
  <c r="KL37" i="5" s="1"/>
  <c r="JW37" i="5"/>
  <c r="JV37" i="5"/>
  <c r="JU37" i="5"/>
  <c r="JT37" i="5"/>
  <c r="JR37" i="5"/>
  <c r="JS37" i="5" s="1"/>
  <c r="AC37" i="5" s="1"/>
  <c r="CE37" i="5"/>
  <c r="CD37" i="5"/>
  <c r="CC37" i="5"/>
  <c r="CF37" i="5" s="1"/>
  <c r="BP37" i="5"/>
  <c r="BN37" i="5"/>
  <c r="BM37" i="5"/>
  <c r="BL37" i="5"/>
  <c r="BI37" i="5"/>
  <c r="BG37" i="5"/>
  <c r="BE37" i="5"/>
  <c r="BB37" i="5"/>
  <c r="BD37" i="5" s="1"/>
  <c r="AZ37" i="5"/>
  <c r="AY37" i="5"/>
  <c r="AX37" i="5"/>
  <c r="AT37" i="5"/>
  <c r="AN37" i="5"/>
  <c r="AM37" i="5"/>
  <c r="AL37" i="5"/>
  <c r="AI37" i="5"/>
  <c r="AH37" i="5" s="1"/>
  <c r="AG37" i="5" s="1"/>
  <c r="RQ36" i="5"/>
  <c r="RP36" i="5"/>
  <c r="RO36" i="5"/>
  <c r="RN36" i="5"/>
  <c r="RL36" i="5"/>
  <c r="RM36" i="5" s="1"/>
  <c r="AE36" i="5" s="1"/>
  <c r="JY36" i="5"/>
  <c r="KL36" i="5" s="1"/>
  <c r="KY36" i="5" s="1"/>
  <c r="JW36" i="5"/>
  <c r="JV36" i="5"/>
  <c r="JU36" i="5"/>
  <c r="JT36" i="5"/>
  <c r="JR36" i="5"/>
  <c r="JS36" i="5" s="1"/>
  <c r="AC36" i="5" s="1"/>
  <c r="CE36" i="5"/>
  <c r="CD36" i="5"/>
  <c r="CC36" i="5"/>
  <c r="BP36" i="5"/>
  <c r="BN36" i="5"/>
  <c r="BM36" i="5"/>
  <c r="BL36" i="5"/>
  <c r="BI36" i="5"/>
  <c r="BG36" i="5"/>
  <c r="BE36" i="5"/>
  <c r="BB36" i="5"/>
  <c r="BD36" i="5" s="1"/>
  <c r="AZ36" i="5"/>
  <c r="AY36" i="5"/>
  <c r="AX36" i="5"/>
  <c r="AT36" i="5"/>
  <c r="AN36" i="5"/>
  <c r="AM36" i="5"/>
  <c r="AL36" i="5"/>
  <c r="AI36" i="5"/>
  <c r="AH36" i="5" s="1"/>
  <c r="AG36" i="5" s="1"/>
  <c r="RQ35" i="5"/>
  <c r="RP35" i="5"/>
  <c r="RO35" i="5"/>
  <c r="RN35" i="5"/>
  <c r="RL35" i="5"/>
  <c r="RM35" i="5" s="1"/>
  <c r="AE35" i="5" s="1"/>
  <c r="JY35" i="5"/>
  <c r="JZ35" i="5" s="1"/>
  <c r="JW35" i="5"/>
  <c r="JV35" i="5"/>
  <c r="JU35" i="5"/>
  <c r="JT35" i="5"/>
  <c r="JR35" i="5"/>
  <c r="JS35" i="5" s="1"/>
  <c r="AC35" i="5" s="1"/>
  <c r="CE35" i="5"/>
  <c r="CD35" i="5"/>
  <c r="CC35" i="5"/>
  <c r="BP35" i="5"/>
  <c r="BN35" i="5"/>
  <c r="BM35" i="5"/>
  <c r="BL35" i="5"/>
  <c r="BI35" i="5"/>
  <c r="BG35" i="5"/>
  <c r="BE35" i="5"/>
  <c r="BB35" i="5"/>
  <c r="BD35" i="5" s="1"/>
  <c r="AZ35" i="5"/>
  <c r="AY35" i="5"/>
  <c r="AX35" i="5"/>
  <c r="AT35" i="5"/>
  <c r="AN35" i="5"/>
  <c r="AM35" i="5"/>
  <c r="AL35" i="5"/>
  <c r="AI35" i="5"/>
  <c r="AH35" i="5" s="1"/>
  <c r="AG35" i="5" s="1"/>
  <c r="RQ34" i="5"/>
  <c r="RP34" i="5"/>
  <c r="RO34" i="5"/>
  <c r="RN34" i="5"/>
  <c r="RL34" i="5"/>
  <c r="RM34" i="5" s="1"/>
  <c r="AE34" i="5" s="1"/>
  <c r="JY34" i="5"/>
  <c r="JW34" i="5"/>
  <c r="JV34" i="5"/>
  <c r="JU34" i="5"/>
  <c r="JT34" i="5"/>
  <c r="JR34" i="5"/>
  <c r="JS34" i="5" s="1"/>
  <c r="AC34" i="5" s="1"/>
  <c r="CE34" i="5"/>
  <c r="CD34" i="5"/>
  <c r="CC34" i="5"/>
  <c r="CF34" i="5" s="1"/>
  <c r="BP34" i="5"/>
  <c r="BN34" i="5"/>
  <c r="BM34" i="5"/>
  <c r="BL34" i="5"/>
  <c r="BI34" i="5"/>
  <c r="BG34" i="5"/>
  <c r="BE34" i="5"/>
  <c r="BB34" i="5"/>
  <c r="BD34" i="5" s="1"/>
  <c r="AZ34" i="5"/>
  <c r="AY34" i="5"/>
  <c r="AX34" i="5"/>
  <c r="AT34" i="5"/>
  <c r="AN34" i="5"/>
  <c r="AM34" i="5"/>
  <c r="AL34" i="5"/>
  <c r="AI34" i="5"/>
  <c r="AH34" i="5" s="1"/>
  <c r="AG34" i="5" s="1"/>
  <c r="RQ33" i="5"/>
  <c r="RP33" i="5"/>
  <c r="RO33" i="5"/>
  <c r="RN33" i="5"/>
  <c r="RL33" i="5"/>
  <c r="RM33" i="5" s="1"/>
  <c r="AE33" i="5" s="1"/>
  <c r="JY33" i="5"/>
  <c r="JW33" i="5"/>
  <c r="JV33" i="5"/>
  <c r="JU33" i="5"/>
  <c r="JT33" i="5"/>
  <c r="JR33" i="5"/>
  <c r="JS33" i="5" s="1"/>
  <c r="AC33" i="5" s="1"/>
  <c r="CE33" i="5"/>
  <c r="CD33" i="5"/>
  <c r="CC33" i="5"/>
  <c r="CR33" i="5" s="1"/>
  <c r="BP33" i="5"/>
  <c r="BN33" i="5"/>
  <c r="BM33" i="5"/>
  <c r="BL33" i="5"/>
  <c r="BI33" i="5"/>
  <c r="BG33" i="5"/>
  <c r="BE33" i="5"/>
  <c r="BB33" i="5"/>
  <c r="BD33" i="5" s="1"/>
  <c r="AZ33" i="5"/>
  <c r="AY33" i="5"/>
  <c r="AX33" i="5"/>
  <c r="AT33" i="5"/>
  <c r="AN33" i="5"/>
  <c r="AM33" i="5"/>
  <c r="AL33" i="5"/>
  <c r="AR33" i="5" s="1"/>
  <c r="AI33" i="5"/>
  <c r="AH33" i="5" s="1"/>
  <c r="AG33" i="5" s="1"/>
  <c r="RQ32" i="5"/>
  <c r="RP32" i="5"/>
  <c r="RO32" i="5"/>
  <c r="RN32" i="5"/>
  <c r="RL32" i="5"/>
  <c r="RM32" i="5" s="1"/>
  <c r="AE32" i="5" s="1"/>
  <c r="JY32" i="5"/>
  <c r="JW32" i="5"/>
  <c r="JV32" i="5"/>
  <c r="JU32" i="5"/>
  <c r="JT32" i="5"/>
  <c r="JR32" i="5"/>
  <c r="JS32" i="5" s="1"/>
  <c r="AC32" i="5" s="1"/>
  <c r="CE32" i="5"/>
  <c r="CD32" i="5"/>
  <c r="CC32" i="5"/>
  <c r="CF32" i="5" s="1"/>
  <c r="BP32" i="5"/>
  <c r="BN32" i="5"/>
  <c r="BM32" i="5"/>
  <c r="BL32" i="5"/>
  <c r="BI32" i="5"/>
  <c r="BG32" i="5"/>
  <c r="BE32" i="5"/>
  <c r="BB32" i="5"/>
  <c r="BD32" i="5" s="1"/>
  <c r="AZ32" i="5"/>
  <c r="AY32" i="5"/>
  <c r="AX32" i="5"/>
  <c r="AT32" i="5"/>
  <c r="AN32" i="5"/>
  <c r="AM32" i="5"/>
  <c r="AL32" i="5"/>
  <c r="AI32" i="5"/>
  <c r="AH32" i="5" s="1"/>
  <c r="AG32" i="5" s="1"/>
  <c r="RQ31" i="5"/>
  <c r="RP31" i="5"/>
  <c r="RO31" i="5"/>
  <c r="RN31" i="5"/>
  <c r="RL31" i="5"/>
  <c r="RM31" i="5" s="1"/>
  <c r="AE31" i="5" s="1"/>
  <c r="JY31" i="5"/>
  <c r="JW31" i="5"/>
  <c r="JV31" i="5"/>
  <c r="JU31" i="5"/>
  <c r="JT31" i="5"/>
  <c r="JR31" i="5"/>
  <c r="JS31" i="5" s="1"/>
  <c r="AC31" i="5" s="1"/>
  <c r="CE31" i="5"/>
  <c r="CD31" i="5"/>
  <c r="CC31" i="5"/>
  <c r="CR31" i="5" s="1"/>
  <c r="DE31" i="5" s="1"/>
  <c r="DR31" i="5" s="1"/>
  <c r="BP31" i="5"/>
  <c r="BN31" i="5"/>
  <c r="BM31" i="5"/>
  <c r="BL31" i="5"/>
  <c r="BI31" i="5"/>
  <c r="BG31" i="5"/>
  <c r="BE31" i="5"/>
  <c r="BB31" i="5"/>
  <c r="BD31" i="5" s="1"/>
  <c r="AZ31" i="5"/>
  <c r="AY31" i="5"/>
  <c r="AX31" i="5"/>
  <c r="AT31" i="5"/>
  <c r="AN31" i="5"/>
  <c r="AM31" i="5"/>
  <c r="AL31" i="5"/>
  <c r="AI31" i="5"/>
  <c r="AH31" i="5" s="1"/>
  <c r="AG31" i="5" s="1"/>
  <c r="RQ30" i="5"/>
  <c r="RP30" i="5"/>
  <c r="RO30" i="5"/>
  <c r="RN30" i="5"/>
  <c r="RL30" i="5"/>
  <c r="RM30" i="5" s="1"/>
  <c r="AE30" i="5" s="1"/>
  <c r="JY30" i="5"/>
  <c r="KL30" i="5" s="1"/>
  <c r="JW30" i="5"/>
  <c r="JV30" i="5"/>
  <c r="JU30" i="5"/>
  <c r="JT30" i="5"/>
  <c r="JR30" i="5"/>
  <c r="JS30" i="5" s="1"/>
  <c r="AC30" i="5" s="1"/>
  <c r="CE30" i="5"/>
  <c r="CD30" i="5"/>
  <c r="CC30" i="5"/>
  <c r="BP30" i="5"/>
  <c r="BN30" i="5"/>
  <c r="BM30" i="5"/>
  <c r="BL30" i="5"/>
  <c r="BI30" i="5"/>
  <c r="BG30" i="5"/>
  <c r="BE30" i="5"/>
  <c r="BB30" i="5"/>
  <c r="BD30" i="5" s="1"/>
  <c r="AZ30" i="5"/>
  <c r="AY30" i="5"/>
  <c r="AX30" i="5"/>
  <c r="AT30" i="5"/>
  <c r="AN30" i="5"/>
  <c r="AM30" i="5"/>
  <c r="AL30" i="5"/>
  <c r="AI30" i="5"/>
  <c r="AH30" i="5" s="1"/>
  <c r="AG30" i="5" s="1"/>
  <c r="RQ29" i="5"/>
  <c r="RP29" i="5"/>
  <c r="RO29" i="5"/>
  <c r="RN29" i="5"/>
  <c r="RL29" i="5"/>
  <c r="RM29" i="5" s="1"/>
  <c r="AE29" i="5" s="1"/>
  <c r="JY29" i="5"/>
  <c r="JW29" i="5"/>
  <c r="JV29" i="5"/>
  <c r="JU29" i="5"/>
  <c r="JT29" i="5"/>
  <c r="JR29" i="5"/>
  <c r="JS29" i="5" s="1"/>
  <c r="AC29" i="5" s="1"/>
  <c r="CE29" i="5"/>
  <c r="CD29" i="5"/>
  <c r="CC29" i="5"/>
  <c r="CF29" i="5" s="1"/>
  <c r="BP29" i="5"/>
  <c r="BN29" i="5"/>
  <c r="BM29" i="5"/>
  <c r="BL29" i="5"/>
  <c r="BI29" i="5"/>
  <c r="BG29" i="5"/>
  <c r="BE29" i="5"/>
  <c r="BB29" i="5"/>
  <c r="BD29" i="5" s="1"/>
  <c r="AZ29" i="5"/>
  <c r="AY29" i="5"/>
  <c r="AX29" i="5"/>
  <c r="AT29" i="5"/>
  <c r="AN29" i="5"/>
  <c r="AM29" i="5"/>
  <c r="AL29" i="5"/>
  <c r="AI29" i="5"/>
  <c r="AH29" i="5" s="1"/>
  <c r="AG29" i="5" s="1"/>
  <c r="RQ28" i="5"/>
  <c r="RP28" i="5"/>
  <c r="RO28" i="5"/>
  <c r="RN28" i="5"/>
  <c r="RL28" i="5"/>
  <c r="RM28" i="5" s="1"/>
  <c r="AE28" i="5" s="1"/>
  <c r="JY28" i="5"/>
  <c r="KL28" i="5" s="1"/>
  <c r="JW28" i="5"/>
  <c r="JV28" i="5"/>
  <c r="JU28" i="5"/>
  <c r="JT28" i="5"/>
  <c r="JR28" i="5"/>
  <c r="JS28" i="5" s="1"/>
  <c r="AC28" i="5" s="1"/>
  <c r="CE28" i="5"/>
  <c r="CD28" i="5"/>
  <c r="CC28" i="5"/>
  <c r="CR28" i="5" s="1"/>
  <c r="BP28" i="5"/>
  <c r="BN28" i="5"/>
  <c r="BM28" i="5"/>
  <c r="BL28" i="5"/>
  <c r="BI28" i="5"/>
  <c r="BG28" i="5"/>
  <c r="BE28" i="5"/>
  <c r="BB28" i="5"/>
  <c r="BD28" i="5" s="1"/>
  <c r="AZ28" i="5"/>
  <c r="AY28" i="5"/>
  <c r="AX28" i="5"/>
  <c r="AT28" i="5"/>
  <c r="AN28" i="5"/>
  <c r="AM28" i="5"/>
  <c r="AL28" i="5"/>
  <c r="AI28" i="5"/>
  <c r="AH28" i="5" s="1"/>
  <c r="AG28" i="5" s="1"/>
  <c r="RQ27" i="5"/>
  <c r="RP27" i="5"/>
  <c r="RO27" i="5"/>
  <c r="RN27" i="5"/>
  <c r="RL27" i="5"/>
  <c r="RM27" i="5" s="1"/>
  <c r="AE27" i="5" s="1"/>
  <c r="JY27" i="5"/>
  <c r="KL27" i="5" s="1"/>
  <c r="KY27" i="5" s="1"/>
  <c r="LL27" i="5" s="1"/>
  <c r="LY27" i="5" s="1"/>
  <c r="JW27" i="5"/>
  <c r="JV27" i="5"/>
  <c r="JU27" i="5"/>
  <c r="JT27" i="5"/>
  <c r="JR27" i="5"/>
  <c r="JS27" i="5" s="1"/>
  <c r="AC27" i="5" s="1"/>
  <c r="CE27" i="5"/>
  <c r="CD27" i="5"/>
  <c r="CC27" i="5"/>
  <c r="CF27" i="5" s="1"/>
  <c r="BP27" i="5"/>
  <c r="BN27" i="5"/>
  <c r="BM27" i="5"/>
  <c r="BL27" i="5"/>
  <c r="BI27" i="5"/>
  <c r="BG27" i="5"/>
  <c r="BE27" i="5"/>
  <c r="BB27" i="5"/>
  <c r="BD27" i="5" s="1"/>
  <c r="AZ27" i="5"/>
  <c r="AY27" i="5"/>
  <c r="AX27" i="5"/>
  <c r="AT27" i="5"/>
  <c r="AN27" i="5"/>
  <c r="AM27" i="5"/>
  <c r="AS27" i="5" s="1"/>
  <c r="AL27" i="5"/>
  <c r="AI27" i="5"/>
  <c r="AH27" i="5" s="1"/>
  <c r="AG27" i="5" s="1"/>
  <c r="RQ26" i="5"/>
  <c r="RP26" i="5"/>
  <c r="RO26" i="5"/>
  <c r="RN26" i="5"/>
  <c r="RL26" i="5"/>
  <c r="RM26" i="5" s="1"/>
  <c r="AE26" i="5" s="1"/>
  <c r="JY26" i="5"/>
  <c r="JZ26" i="5" s="1"/>
  <c r="JW26" i="5"/>
  <c r="JV26" i="5"/>
  <c r="JU26" i="5"/>
  <c r="JT26" i="5"/>
  <c r="JR26" i="5"/>
  <c r="JS26" i="5" s="1"/>
  <c r="AC26" i="5" s="1"/>
  <c r="CE26" i="5"/>
  <c r="CD26" i="5"/>
  <c r="CC26" i="5"/>
  <c r="BP26" i="5"/>
  <c r="BN26" i="5"/>
  <c r="BM26" i="5"/>
  <c r="BL26" i="5"/>
  <c r="BI26" i="5"/>
  <c r="BG26" i="5"/>
  <c r="BE26" i="5"/>
  <c r="BB26" i="5"/>
  <c r="BD26" i="5" s="1"/>
  <c r="AZ26" i="5"/>
  <c r="AY26" i="5"/>
  <c r="AX26" i="5"/>
  <c r="AT26" i="5"/>
  <c r="AN26" i="5"/>
  <c r="AM26" i="5"/>
  <c r="AL26" i="5"/>
  <c r="AI26" i="5"/>
  <c r="AH26" i="5" s="1"/>
  <c r="AG26" i="5" s="1"/>
  <c r="RQ25" i="5"/>
  <c r="RP25" i="5"/>
  <c r="RO25" i="5"/>
  <c r="RN25" i="5"/>
  <c r="RL25" i="5"/>
  <c r="RM25" i="5" s="1"/>
  <c r="AE25" i="5" s="1"/>
  <c r="JY25" i="5"/>
  <c r="JW25" i="5"/>
  <c r="JV25" i="5"/>
  <c r="JU25" i="5"/>
  <c r="JT25" i="5"/>
  <c r="JR25" i="5"/>
  <c r="JS25" i="5" s="1"/>
  <c r="AC25" i="5" s="1"/>
  <c r="CE25" i="5"/>
  <c r="CD25" i="5"/>
  <c r="CC25" i="5"/>
  <c r="CR25" i="5" s="1"/>
  <c r="DE25" i="5" s="1"/>
  <c r="BP25" i="5"/>
  <c r="BN25" i="5"/>
  <c r="BM25" i="5"/>
  <c r="BL25" i="5"/>
  <c r="BI25" i="5"/>
  <c r="BG25" i="5"/>
  <c r="BE25" i="5"/>
  <c r="BB25" i="5"/>
  <c r="BD25" i="5" s="1"/>
  <c r="AZ25" i="5"/>
  <c r="AY25" i="5"/>
  <c r="AX25" i="5"/>
  <c r="AT25" i="5"/>
  <c r="AN25" i="5"/>
  <c r="AM25" i="5"/>
  <c r="AL25" i="5"/>
  <c r="AR25" i="5" s="1"/>
  <c r="AI25" i="5"/>
  <c r="AH25" i="5" s="1"/>
  <c r="AG25" i="5" s="1"/>
  <c r="RQ24" i="5"/>
  <c r="RP24" i="5"/>
  <c r="RO24" i="5"/>
  <c r="RN24" i="5"/>
  <c r="RL24" i="5"/>
  <c r="RM24" i="5" s="1"/>
  <c r="AE24" i="5" s="1"/>
  <c r="JY24" i="5"/>
  <c r="KL24" i="5" s="1"/>
  <c r="JW24" i="5"/>
  <c r="JV24" i="5"/>
  <c r="JU24" i="5"/>
  <c r="JT24" i="5"/>
  <c r="JR24" i="5"/>
  <c r="JS24" i="5" s="1"/>
  <c r="AC24" i="5" s="1"/>
  <c r="CE24" i="5"/>
  <c r="CD24" i="5"/>
  <c r="CC24" i="5"/>
  <c r="CF24" i="5" s="1"/>
  <c r="BP24" i="5"/>
  <c r="BN24" i="5"/>
  <c r="BM24" i="5"/>
  <c r="BL24" i="5"/>
  <c r="BI24" i="5"/>
  <c r="BG24" i="5"/>
  <c r="BE24" i="5"/>
  <c r="BB24" i="5"/>
  <c r="BD24" i="5" s="1"/>
  <c r="AZ24" i="5"/>
  <c r="AY24" i="5"/>
  <c r="AX24" i="5"/>
  <c r="AT24" i="5"/>
  <c r="AN24" i="5"/>
  <c r="AM24" i="5"/>
  <c r="AL24" i="5"/>
  <c r="AI24" i="5"/>
  <c r="AH24" i="5" s="1"/>
  <c r="AG24" i="5" s="1"/>
  <c r="RQ23" i="5"/>
  <c r="RP23" i="5"/>
  <c r="RO23" i="5"/>
  <c r="RN23" i="5"/>
  <c r="RL23" i="5"/>
  <c r="RM23" i="5" s="1"/>
  <c r="AE23" i="5" s="1"/>
  <c r="JY23" i="5"/>
  <c r="JZ23" i="5" s="1"/>
  <c r="JW23" i="5"/>
  <c r="JV23" i="5"/>
  <c r="JU23" i="5"/>
  <c r="JT23" i="5"/>
  <c r="JR23" i="5"/>
  <c r="JS23" i="5" s="1"/>
  <c r="AC23" i="5" s="1"/>
  <c r="CE23" i="5"/>
  <c r="CD23" i="5"/>
  <c r="CC23" i="5"/>
  <c r="CR23" i="5" s="1"/>
  <c r="BP23" i="5"/>
  <c r="BN23" i="5"/>
  <c r="BM23" i="5"/>
  <c r="BL23" i="5"/>
  <c r="BI23" i="5"/>
  <c r="BG23" i="5"/>
  <c r="BE23" i="5"/>
  <c r="BB23" i="5"/>
  <c r="BD23" i="5" s="1"/>
  <c r="AZ23" i="5"/>
  <c r="AY23" i="5"/>
  <c r="AX23" i="5"/>
  <c r="AT23" i="5"/>
  <c r="AN23" i="5"/>
  <c r="AM23" i="5"/>
  <c r="AL23" i="5"/>
  <c r="AI23" i="5"/>
  <c r="AH23" i="5" s="1"/>
  <c r="AG23" i="5" s="1"/>
  <c r="RQ22" i="5"/>
  <c r="RP22" i="5"/>
  <c r="RO22" i="5"/>
  <c r="RN22" i="5"/>
  <c r="RL22" i="5"/>
  <c r="RM22" i="5" s="1"/>
  <c r="AE22" i="5" s="1"/>
  <c r="JY22" i="5"/>
  <c r="JZ22" i="5" s="1"/>
  <c r="JW22" i="5"/>
  <c r="JV22" i="5"/>
  <c r="JU22" i="5"/>
  <c r="JT22" i="5"/>
  <c r="JR22" i="5"/>
  <c r="JS22" i="5" s="1"/>
  <c r="AC22" i="5" s="1"/>
  <c r="CE22" i="5"/>
  <c r="CD22" i="5"/>
  <c r="CC22" i="5"/>
  <c r="BP22" i="5"/>
  <c r="BN22" i="5"/>
  <c r="BM22" i="5"/>
  <c r="BL22" i="5"/>
  <c r="BI22" i="5"/>
  <c r="BG22" i="5"/>
  <c r="BE22" i="5"/>
  <c r="BB22" i="5"/>
  <c r="BD22" i="5" s="1"/>
  <c r="AZ22" i="5"/>
  <c r="AY22" i="5"/>
  <c r="AX22" i="5"/>
  <c r="AT22" i="5"/>
  <c r="AN22" i="5"/>
  <c r="AM22" i="5"/>
  <c r="AL22" i="5"/>
  <c r="AI22" i="5"/>
  <c r="AH22" i="5" s="1"/>
  <c r="AG22" i="5" s="1"/>
  <c r="RQ21" i="5"/>
  <c r="RP21" i="5"/>
  <c r="RO21" i="5"/>
  <c r="RN21" i="5"/>
  <c r="RL21" i="5"/>
  <c r="RM21" i="5" s="1"/>
  <c r="AE21" i="5" s="1"/>
  <c r="JY21" i="5"/>
  <c r="KL21" i="5" s="1"/>
  <c r="JW21" i="5"/>
  <c r="JV21" i="5"/>
  <c r="JU21" i="5"/>
  <c r="JT21" i="5"/>
  <c r="JR21" i="5"/>
  <c r="JS21" i="5" s="1"/>
  <c r="AC21" i="5" s="1"/>
  <c r="CE21" i="5"/>
  <c r="CD21" i="5"/>
  <c r="CC21" i="5"/>
  <c r="BP21" i="5"/>
  <c r="BN21" i="5"/>
  <c r="BM21" i="5"/>
  <c r="BL21" i="5"/>
  <c r="BI21" i="5"/>
  <c r="BG21" i="5"/>
  <c r="BE21" i="5"/>
  <c r="BB21" i="5"/>
  <c r="BD21" i="5" s="1"/>
  <c r="AZ21" i="5"/>
  <c r="AY21" i="5"/>
  <c r="AX21" i="5"/>
  <c r="AT21" i="5"/>
  <c r="AN21" i="5"/>
  <c r="AM21" i="5"/>
  <c r="AL21" i="5"/>
  <c r="AI21" i="5"/>
  <c r="AH21" i="5" s="1"/>
  <c r="AG21" i="5" s="1"/>
  <c r="RQ20" i="5"/>
  <c r="RP20" i="5"/>
  <c r="RO20" i="5"/>
  <c r="RN20" i="5"/>
  <c r="RL20" i="5"/>
  <c r="RM20" i="5" s="1"/>
  <c r="AE20" i="5" s="1"/>
  <c r="JY20" i="5"/>
  <c r="JZ20" i="5" s="1"/>
  <c r="JW20" i="5"/>
  <c r="JV20" i="5"/>
  <c r="JU20" i="5"/>
  <c r="JT20" i="5"/>
  <c r="JR20" i="5"/>
  <c r="JS20" i="5" s="1"/>
  <c r="AC20" i="5" s="1"/>
  <c r="CE20" i="5"/>
  <c r="CD20" i="5"/>
  <c r="CC20" i="5"/>
  <c r="BP20" i="5"/>
  <c r="BN20" i="5"/>
  <c r="BM20" i="5"/>
  <c r="BL20" i="5"/>
  <c r="BI20" i="5"/>
  <c r="BG20" i="5"/>
  <c r="BE20" i="5"/>
  <c r="BB20" i="5"/>
  <c r="BD20" i="5" s="1"/>
  <c r="AZ20" i="5"/>
  <c r="AY20" i="5"/>
  <c r="AX20" i="5"/>
  <c r="AT20" i="5"/>
  <c r="AN20" i="5"/>
  <c r="AM20" i="5"/>
  <c r="AL20" i="5"/>
  <c r="AI20" i="5"/>
  <c r="AH20" i="5" s="1"/>
  <c r="AG20" i="5" s="1"/>
  <c r="RQ19" i="5"/>
  <c r="RP19" i="5"/>
  <c r="RO19" i="5"/>
  <c r="RN19" i="5"/>
  <c r="RL19" i="5"/>
  <c r="RM19" i="5" s="1"/>
  <c r="AE19" i="5" s="1"/>
  <c r="JY19" i="5"/>
  <c r="JW19" i="5"/>
  <c r="JV19" i="5"/>
  <c r="JU19" i="5"/>
  <c r="JT19" i="5"/>
  <c r="JR19" i="5"/>
  <c r="JS19" i="5" s="1"/>
  <c r="AC19" i="5" s="1"/>
  <c r="CE19" i="5"/>
  <c r="CD19" i="5"/>
  <c r="CC19" i="5"/>
  <c r="BP19" i="5"/>
  <c r="BN19" i="5"/>
  <c r="BM19" i="5"/>
  <c r="BL19" i="5"/>
  <c r="BI19" i="5"/>
  <c r="BG19" i="5"/>
  <c r="BE19" i="5"/>
  <c r="BB19" i="5"/>
  <c r="BD19" i="5" s="1"/>
  <c r="AZ19" i="5"/>
  <c r="AY19" i="5"/>
  <c r="AX19" i="5"/>
  <c r="AT19" i="5"/>
  <c r="AN19" i="5"/>
  <c r="AM19" i="5"/>
  <c r="AL19" i="5"/>
  <c r="AI19" i="5"/>
  <c r="AH19" i="5" s="1"/>
  <c r="AG19" i="5" s="1"/>
  <c r="RQ18" i="5"/>
  <c r="RP18" i="5"/>
  <c r="RO18" i="5"/>
  <c r="RN18" i="5"/>
  <c r="RL18" i="5"/>
  <c r="RM18" i="5" s="1"/>
  <c r="AE18" i="5" s="1"/>
  <c r="JY18" i="5"/>
  <c r="KL18" i="5" s="1"/>
  <c r="JW18" i="5"/>
  <c r="JV18" i="5"/>
  <c r="JU18" i="5"/>
  <c r="JT18" i="5"/>
  <c r="JR18" i="5"/>
  <c r="JS18" i="5" s="1"/>
  <c r="AC18" i="5" s="1"/>
  <c r="CE18" i="5"/>
  <c r="CD18" i="5"/>
  <c r="CC18" i="5"/>
  <c r="BP18" i="5"/>
  <c r="BN18" i="5"/>
  <c r="BM18" i="5"/>
  <c r="BL18" i="5"/>
  <c r="BI18" i="5"/>
  <c r="BG18" i="5"/>
  <c r="BE18" i="5"/>
  <c r="BB18" i="5"/>
  <c r="BD18" i="5" s="1"/>
  <c r="AZ18" i="5"/>
  <c r="AY18" i="5"/>
  <c r="AX18" i="5"/>
  <c r="AT18" i="5"/>
  <c r="AN18" i="5"/>
  <c r="AM18" i="5"/>
  <c r="AL18" i="5"/>
  <c r="AI18" i="5"/>
  <c r="AH18" i="5" s="1"/>
  <c r="AG18" i="5" s="1"/>
  <c r="RQ17" i="5"/>
  <c r="RP17" i="5"/>
  <c r="RO17" i="5"/>
  <c r="RN17" i="5"/>
  <c r="RL17" i="5"/>
  <c r="RM17" i="5" s="1"/>
  <c r="AE17" i="5" s="1"/>
  <c r="JY17" i="5"/>
  <c r="JZ17" i="5" s="1"/>
  <c r="JW17" i="5"/>
  <c r="JV17" i="5"/>
  <c r="JU17" i="5"/>
  <c r="JT17" i="5"/>
  <c r="JR17" i="5"/>
  <c r="JS17" i="5" s="1"/>
  <c r="AC17" i="5" s="1"/>
  <c r="CE17" i="5"/>
  <c r="CD17" i="5"/>
  <c r="CC17" i="5"/>
  <c r="CF17" i="5" s="1"/>
  <c r="BP17" i="5"/>
  <c r="BN17" i="5"/>
  <c r="BM17" i="5"/>
  <c r="BL17" i="5"/>
  <c r="BI17" i="5"/>
  <c r="BG17" i="5"/>
  <c r="BE17" i="5"/>
  <c r="BB17" i="5"/>
  <c r="BD17" i="5" s="1"/>
  <c r="AZ17" i="5"/>
  <c r="AY17" i="5"/>
  <c r="AX17" i="5"/>
  <c r="AT17" i="5"/>
  <c r="AN17" i="5"/>
  <c r="AM17" i="5"/>
  <c r="AL17" i="5"/>
  <c r="AR17" i="5" s="1"/>
  <c r="AI17" i="5"/>
  <c r="AH17" i="5" s="1"/>
  <c r="AG17" i="5" s="1"/>
  <c r="JY16" i="5"/>
  <c r="JZ16" i="5" s="1"/>
  <c r="CE16" i="5"/>
  <c r="CD16" i="5"/>
  <c r="CC16" i="5"/>
  <c r="CR16" i="5" s="1"/>
  <c r="BP16" i="5"/>
  <c r="BN16" i="5"/>
  <c r="BM16" i="5"/>
  <c r="BL16" i="5"/>
  <c r="BI16" i="5"/>
  <c r="BG16" i="5"/>
  <c r="BE16" i="5"/>
  <c r="BB16" i="5"/>
  <c r="BD16" i="5" s="1"/>
  <c r="AZ16" i="5"/>
  <c r="AY16" i="5"/>
  <c r="AX16" i="5"/>
  <c r="AT16" i="5"/>
  <c r="AN16" i="5"/>
  <c r="AM16" i="5"/>
  <c r="AL16" i="5"/>
  <c r="AI16" i="5"/>
  <c r="RQ15" i="5"/>
  <c r="RP15" i="5"/>
  <c r="RO15" i="5"/>
  <c r="RN15" i="5"/>
  <c r="RL15" i="5"/>
  <c r="RM15" i="5" s="1"/>
  <c r="AE15" i="5" s="1"/>
  <c r="JY15" i="5"/>
  <c r="JZ15" i="5" s="1"/>
  <c r="JW15" i="5"/>
  <c r="JV15" i="5"/>
  <c r="JU15" i="5"/>
  <c r="JT15" i="5"/>
  <c r="JR15" i="5"/>
  <c r="JS15" i="5" s="1"/>
  <c r="AC15" i="5" s="1"/>
  <c r="CE15" i="5"/>
  <c r="CD15" i="5"/>
  <c r="CC15" i="5"/>
  <c r="CF15" i="5" s="1"/>
  <c r="BP15" i="5"/>
  <c r="BN15" i="5"/>
  <c r="BM15" i="5"/>
  <c r="BL15" i="5"/>
  <c r="BI15" i="5"/>
  <c r="BG15" i="5"/>
  <c r="BE15" i="5"/>
  <c r="BB15" i="5"/>
  <c r="BD15" i="5" s="1"/>
  <c r="AZ15" i="5"/>
  <c r="AY15" i="5"/>
  <c r="AX15" i="5"/>
  <c r="AT15" i="5"/>
  <c r="AN15" i="5"/>
  <c r="AM15" i="5"/>
  <c r="AL15" i="5"/>
  <c r="AI15" i="5"/>
  <c r="AH15" i="5" s="1"/>
  <c r="AG15" i="5" s="1"/>
  <c r="RQ14" i="5"/>
  <c r="RP14" i="5"/>
  <c r="RO14" i="5"/>
  <c r="RN14" i="5"/>
  <c r="RL14" i="5"/>
  <c r="RM14" i="5" s="1"/>
  <c r="AE14" i="5" s="1"/>
  <c r="JY14" i="5"/>
  <c r="KL14" i="5" s="1"/>
  <c r="JW14" i="5"/>
  <c r="JV14" i="5"/>
  <c r="JU14" i="5"/>
  <c r="JT14" i="5"/>
  <c r="JR14" i="5"/>
  <c r="JS14" i="5" s="1"/>
  <c r="AC14" i="5" s="1"/>
  <c r="CE14" i="5"/>
  <c r="CD14" i="5"/>
  <c r="CC14" i="5"/>
  <c r="CF14" i="5" s="1"/>
  <c r="BP14" i="5"/>
  <c r="BN14" i="5"/>
  <c r="BM14" i="5"/>
  <c r="BL14" i="5"/>
  <c r="BI14" i="5"/>
  <c r="BG14" i="5"/>
  <c r="BE14" i="5"/>
  <c r="BB14" i="5"/>
  <c r="BD14" i="5" s="1"/>
  <c r="AZ14" i="5"/>
  <c r="AY14" i="5"/>
  <c r="AX14" i="5"/>
  <c r="AT14" i="5"/>
  <c r="AN14" i="5"/>
  <c r="AM14" i="5"/>
  <c r="AL14" i="5"/>
  <c r="AI14" i="5"/>
  <c r="AH14" i="5" s="1"/>
  <c r="AG14" i="5" s="1"/>
  <c r="RQ13" i="5"/>
  <c r="RP13" i="5"/>
  <c r="RO13" i="5"/>
  <c r="RN13" i="5"/>
  <c r="RL13" i="5"/>
  <c r="RM13" i="5" s="1"/>
  <c r="AE13" i="5" s="1"/>
  <c r="JY13" i="5"/>
  <c r="KL13" i="5" s="1"/>
  <c r="JW13" i="5"/>
  <c r="JV13" i="5"/>
  <c r="JU13" i="5"/>
  <c r="JT13" i="5"/>
  <c r="JR13" i="5"/>
  <c r="JS13" i="5" s="1"/>
  <c r="AC13" i="5" s="1"/>
  <c r="CE13" i="5"/>
  <c r="CD13" i="5"/>
  <c r="CC13" i="5"/>
  <c r="CR13" i="5" s="1"/>
  <c r="DE13" i="5" s="1"/>
  <c r="DR13" i="5" s="1"/>
  <c r="EE13" i="5" s="1"/>
  <c r="BP13" i="5"/>
  <c r="BN13" i="5"/>
  <c r="BM13" i="5"/>
  <c r="BL13" i="5"/>
  <c r="BI13" i="5"/>
  <c r="BG13" i="5"/>
  <c r="BE13" i="5"/>
  <c r="BB13" i="5"/>
  <c r="BD13" i="5" s="1"/>
  <c r="AZ13" i="5"/>
  <c r="AY13" i="5"/>
  <c r="AX13" i="5"/>
  <c r="AT13" i="5"/>
  <c r="AN13" i="5"/>
  <c r="AM13" i="5"/>
  <c r="AL13" i="5"/>
  <c r="AI13" i="5"/>
  <c r="AH13" i="5" s="1"/>
  <c r="AG13" i="5" s="1"/>
  <c r="RQ12" i="5"/>
  <c r="RP12" i="5"/>
  <c r="RO12" i="5"/>
  <c r="RN12" i="5"/>
  <c r="RL12" i="5"/>
  <c r="RM12" i="5" s="1"/>
  <c r="AE12" i="5" s="1"/>
  <c r="JY12" i="5"/>
  <c r="JW12" i="5"/>
  <c r="JV12" i="5"/>
  <c r="JU12" i="5"/>
  <c r="JT12" i="5"/>
  <c r="JR12" i="5"/>
  <c r="JS12" i="5" s="1"/>
  <c r="AC12" i="5" s="1"/>
  <c r="CE12" i="5"/>
  <c r="CD12" i="5"/>
  <c r="CC12" i="5"/>
  <c r="CF12" i="5" s="1"/>
  <c r="BP12" i="5"/>
  <c r="BN12" i="5"/>
  <c r="BM12" i="5"/>
  <c r="BL12" i="5"/>
  <c r="BI12" i="5"/>
  <c r="BG12" i="5"/>
  <c r="BE12" i="5"/>
  <c r="BB12" i="5"/>
  <c r="BD12" i="5" s="1"/>
  <c r="AZ12" i="5"/>
  <c r="AY12" i="5"/>
  <c r="AX12" i="5"/>
  <c r="AT12" i="5"/>
  <c r="AN12" i="5"/>
  <c r="AM12" i="5"/>
  <c r="AL12" i="5"/>
  <c r="AI12" i="5"/>
  <c r="AH12" i="5" s="1"/>
  <c r="AG12" i="5" s="1"/>
  <c r="RQ11" i="5"/>
  <c r="RP11" i="5"/>
  <c r="RO11" i="5"/>
  <c r="RN11" i="5"/>
  <c r="RL11" i="5"/>
  <c r="RM11" i="5" s="1"/>
  <c r="AE11" i="5" s="1"/>
  <c r="JY11" i="5"/>
  <c r="JW11" i="5"/>
  <c r="JV11" i="5"/>
  <c r="JU11" i="5"/>
  <c r="JT11" i="5"/>
  <c r="JR11" i="5"/>
  <c r="JS11" i="5" s="1"/>
  <c r="AC11" i="5" s="1"/>
  <c r="CE11" i="5"/>
  <c r="CD11" i="5"/>
  <c r="CC11" i="5"/>
  <c r="BP11" i="5"/>
  <c r="BN11" i="5"/>
  <c r="BM11" i="5"/>
  <c r="BL11" i="5"/>
  <c r="BI11" i="5"/>
  <c r="BG11" i="5"/>
  <c r="BE11" i="5"/>
  <c r="BB11" i="5"/>
  <c r="BD11" i="5" s="1"/>
  <c r="AZ11" i="5"/>
  <c r="AY11" i="5"/>
  <c r="AX11" i="5"/>
  <c r="AT11" i="5"/>
  <c r="AN11" i="5"/>
  <c r="AM11" i="5"/>
  <c r="AL11" i="5"/>
  <c r="AI11" i="5"/>
  <c r="AH11" i="5" s="1"/>
  <c r="AG11" i="5" s="1"/>
  <c r="RQ10" i="5"/>
  <c r="RP10" i="5"/>
  <c r="RO10" i="5"/>
  <c r="RN10" i="5"/>
  <c r="RL10" i="5"/>
  <c r="RM10" i="5" s="1"/>
  <c r="AE10" i="5" s="1"/>
  <c r="JY10" i="5"/>
  <c r="JZ10" i="5" s="1"/>
  <c r="JW10" i="5"/>
  <c r="JV10" i="5"/>
  <c r="JU10" i="5"/>
  <c r="JT10" i="5"/>
  <c r="JR10" i="5"/>
  <c r="JS10" i="5" s="1"/>
  <c r="AC10" i="5" s="1"/>
  <c r="CE10" i="5"/>
  <c r="CD10" i="5"/>
  <c r="CC10" i="5"/>
  <c r="BP10" i="5"/>
  <c r="BN10" i="5"/>
  <c r="BM10" i="5"/>
  <c r="BL10" i="5"/>
  <c r="BI10" i="5"/>
  <c r="BG10" i="5"/>
  <c r="BE10" i="5"/>
  <c r="BB10" i="5"/>
  <c r="BD10" i="5" s="1"/>
  <c r="AZ10" i="5"/>
  <c r="AY10" i="5"/>
  <c r="AX10" i="5"/>
  <c r="AT10" i="5"/>
  <c r="AN10" i="5"/>
  <c r="AM10" i="5"/>
  <c r="AL10" i="5"/>
  <c r="AI10" i="5"/>
  <c r="AH10" i="5" s="1"/>
  <c r="AG10" i="5" s="1"/>
  <c r="BD8" i="5"/>
  <c r="CI7" i="5"/>
  <c r="CH7" i="5"/>
  <c r="CG7" i="5"/>
  <c r="CF7" i="5"/>
  <c r="C7" i="5"/>
  <c r="F50" i="4"/>
  <c r="RR41" i="4"/>
  <c r="Y41" i="4"/>
  <c r="RQ40" i="4"/>
  <c r="RP40" i="4"/>
  <c r="RO40" i="4"/>
  <c r="RN40" i="4"/>
  <c r="RL40" i="4"/>
  <c r="RM40" i="4" s="1"/>
  <c r="AE40" i="4" s="1"/>
  <c r="JY40" i="4"/>
  <c r="KL40" i="4" s="1"/>
  <c r="JW40" i="4"/>
  <c r="JV40" i="4"/>
  <c r="JU40" i="4"/>
  <c r="JT40" i="4"/>
  <c r="JR40" i="4"/>
  <c r="JS40" i="4" s="1"/>
  <c r="AC40" i="4" s="1"/>
  <c r="CE40" i="4"/>
  <c r="CD40" i="4"/>
  <c r="CC40" i="4"/>
  <c r="CF40" i="4" s="1"/>
  <c r="BP40" i="4"/>
  <c r="BN40" i="4"/>
  <c r="BM40" i="4"/>
  <c r="BL40" i="4"/>
  <c r="BI40" i="4"/>
  <c r="BG40" i="4"/>
  <c r="BE40" i="4"/>
  <c r="BB40" i="4"/>
  <c r="BD40" i="4" s="1"/>
  <c r="AZ40" i="4"/>
  <c r="AY40" i="4"/>
  <c r="AX40" i="4"/>
  <c r="AT40" i="4"/>
  <c r="AN40" i="4"/>
  <c r="AM40" i="4"/>
  <c r="AL40" i="4"/>
  <c r="AI40" i="4"/>
  <c r="AH40" i="4" s="1"/>
  <c r="AG40" i="4" s="1"/>
  <c r="RQ39" i="4"/>
  <c r="RP39" i="4"/>
  <c r="RO39" i="4"/>
  <c r="RN39" i="4"/>
  <c r="RL39" i="4"/>
  <c r="RM39" i="4" s="1"/>
  <c r="AE39" i="4" s="1"/>
  <c r="JY39" i="4"/>
  <c r="JZ39" i="4" s="1"/>
  <c r="JW39" i="4"/>
  <c r="JV39" i="4"/>
  <c r="JU39" i="4"/>
  <c r="JT39" i="4"/>
  <c r="JR39" i="4"/>
  <c r="JS39" i="4" s="1"/>
  <c r="AC39" i="4" s="1"/>
  <c r="CE39" i="4"/>
  <c r="CD39" i="4"/>
  <c r="CC39" i="4"/>
  <c r="CF39" i="4" s="1"/>
  <c r="BP39" i="4"/>
  <c r="BN39" i="4"/>
  <c r="BM39" i="4"/>
  <c r="BL39" i="4"/>
  <c r="BI39" i="4"/>
  <c r="BG39" i="4"/>
  <c r="BE39" i="4"/>
  <c r="BB39" i="4"/>
  <c r="BD39" i="4" s="1"/>
  <c r="AZ39" i="4"/>
  <c r="AY39" i="4"/>
  <c r="AX39" i="4"/>
  <c r="AT39" i="4"/>
  <c r="AN39" i="4"/>
  <c r="AM39" i="4"/>
  <c r="AL39" i="4"/>
  <c r="AI39" i="4"/>
  <c r="AH39" i="4" s="1"/>
  <c r="AG39" i="4" s="1"/>
  <c r="RQ38" i="4"/>
  <c r="RP38" i="4"/>
  <c r="RO38" i="4"/>
  <c r="RN38" i="4"/>
  <c r="RL38" i="4"/>
  <c r="RM38" i="4" s="1"/>
  <c r="AE38" i="4" s="1"/>
  <c r="JY38" i="4"/>
  <c r="JZ38" i="4" s="1"/>
  <c r="JW38" i="4"/>
  <c r="JV38" i="4"/>
  <c r="JU38" i="4"/>
  <c r="JT38" i="4"/>
  <c r="JR38" i="4"/>
  <c r="JS38" i="4" s="1"/>
  <c r="AC38" i="4" s="1"/>
  <c r="CE38" i="4"/>
  <c r="CD38" i="4"/>
  <c r="CC38" i="4"/>
  <c r="BP38" i="4"/>
  <c r="BN38" i="4"/>
  <c r="BM38" i="4"/>
  <c r="BL38" i="4"/>
  <c r="BI38" i="4"/>
  <c r="BG38" i="4"/>
  <c r="BE38" i="4"/>
  <c r="BB38" i="4"/>
  <c r="BD38" i="4" s="1"/>
  <c r="AZ38" i="4"/>
  <c r="AY38" i="4"/>
  <c r="AX38" i="4"/>
  <c r="AT38" i="4"/>
  <c r="AN38" i="4"/>
  <c r="AM38" i="4"/>
  <c r="AL38" i="4"/>
  <c r="AI38" i="4"/>
  <c r="AH38" i="4" s="1"/>
  <c r="AG38" i="4" s="1"/>
  <c r="RQ37" i="4"/>
  <c r="RP37" i="4"/>
  <c r="RO37" i="4"/>
  <c r="RN37" i="4"/>
  <c r="RL37" i="4"/>
  <c r="RM37" i="4" s="1"/>
  <c r="AE37" i="4" s="1"/>
  <c r="JY37" i="4"/>
  <c r="KL37" i="4" s="1"/>
  <c r="KM37" i="4" s="1"/>
  <c r="JW37" i="4"/>
  <c r="JV37" i="4"/>
  <c r="JU37" i="4"/>
  <c r="JT37" i="4"/>
  <c r="JR37" i="4"/>
  <c r="JS37" i="4" s="1"/>
  <c r="AC37" i="4" s="1"/>
  <c r="CE37" i="4"/>
  <c r="CD37" i="4"/>
  <c r="CC37" i="4"/>
  <c r="CF37" i="4" s="1"/>
  <c r="BP37" i="4"/>
  <c r="BN37" i="4"/>
  <c r="BM37" i="4"/>
  <c r="BL37" i="4"/>
  <c r="BI37" i="4"/>
  <c r="BG37" i="4"/>
  <c r="BE37" i="4"/>
  <c r="BB37" i="4"/>
  <c r="BD37" i="4" s="1"/>
  <c r="AZ37" i="4"/>
  <c r="AY37" i="4"/>
  <c r="AX37" i="4"/>
  <c r="AT37" i="4"/>
  <c r="AN37" i="4"/>
  <c r="AM37" i="4"/>
  <c r="AL37" i="4"/>
  <c r="AI37" i="4"/>
  <c r="AH37" i="4" s="1"/>
  <c r="AG37" i="4" s="1"/>
  <c r="RQ36" i="4"/>
  <c r="RP36" i="4"/>
  <c r="RO36" i="4"/>
  <c r="RN36" i="4"/>
  <c r="RL36" i="4"/>
  <c r="RM36" i="4" s="1"/>
  <c r="AE36" i="4" s="1"/>
  <c r="JY36" i="4"/>
  <c r="JZ36" i="4" s="1"/>
  <c r="JW36" i="4"/>
  <c r="JV36" i="4"/>
  <c r="JU36" i="4"/>
  <c r="JT36" i="4"/>
  <c r="JR36" i="4"/>
  <c r="JS36" i="4" s="1"/>
  <c r="AC36" i="4" s="1"/>
  <c r="CE36" i="4"/>
  <c r="CD36" i="4"/>
  <c r="CC36" i="4"/>
  <c r="CF36" i="4" s="1"/>
  <c r="BP36" i="4"/>
  <c r="BN36" i="4"/>
  <c r="BM36" i="4"/>
  <c r="BL36" i="4"/>
  <c r="BI36" i="4"/>
  <c r="BG36" i="4"/>
  <c r="BE36" i="4"/>
  <c r="BB36" i="4"/>
  <c r="BD36" i="4" s="1"/>
  <c r="AZ36" i="4"/>
  <c r="AY36" i="4"/>
  <c r="AX36" i="4"/>
  <c r="AT36" i="4"/>
  <c r="AN36" i="4"/>
  <c r="AM36" i="4"/>
  <c r="AL36" i="4"/>
  <c r="AI36" i="4"/>
  <c r="AH36" i="4" s="1"/>
  <c r="AG36" i="4" s="1"/>
  <c r="RQ35" i="4"/>
  <c r="RP35" i="4"/>
  <c r="RO35" i="4"/>
  <c r="RN35" i="4"/>
  <c r="RL35" i="4"/>
  <c r="RM35" i="4" s="1"/>
  <c r="AE35" i="4" s="1"/>
  <c r="JY35" i="4"/>
  <c r="JW35" i="4"/>
  <c r="JV35" i="4"/>
  <c r="JU35" i="4"/>
  <c r="JT35" i="4"/>
  <c r="JR35" i="4"/>
  <c r="JS35" i="4" s="1"/>
  <c r="AC35" i="4" s="1"/>
  <c r="CE35" i="4"/>
  <c r="CD35" i="4"/>
  <c r="CC35" i="4"/>
  <c r="CF35" i="4" s="1"/>
  <c r="BP35" i="4"/>
  <c r="BN35" i="4"/>
  <c r="BM35" i="4"/>
  <c r="BL35" i="4"/>
  <c r="BI35" i="4"/>
  <c r="BG35" i="4"/>
  <c r="BE35" i="4"/>
  <c r="BB35" i="4"/>
  <c r="BD35" i="4" s="1"/>
  <c r="AZ35" i="4"/>
  <c r="AY35" i="4"/>
  <c r="AX35" i="4"/>
  <c r="AT35" i="4"/>
  <c r="AN35" i="4"/>
  <c r="AM35" i="4"/>
  <c r="AL35" i="4"/>
  <c r="AI35" i="4"/>
  <c r="AH35" i="4" s="1"/>
  <c r="AG35" i="4" s="1"/>
  <c r="RQ34" i="4"/>
  <c r="RP34" i="4"/>
  <c r="RO34" i="4"/>
  <c r="RN34" i="4"/>
  <c r="RL34" i="4"/>
  <c r="RM34" i="4" s="1"/>
  <c r="AE34" i="4" s="1"/>
  <c r="JY34" i="4"/>
  <c r="JW34" i="4"/>
  <c r="JV34" i="4"/>
  <c r="JU34" i="4"/>
  <c r="JT34" i="4"/>
  <c r="JR34" i="4"/>
  <c r="JS34" i="4" s="1"/>
  <c r="AC34" i="4" s="1"/>
  <c r="CE34" i="4"/>
  <c r="CD34" i="4"/>
  <c r="CC34" i="4"/>
  <c r="CF34" i="4" s="1"/>
  <c r="BP34" i="4"/>
  <c r="BN34" i="4"/>
  <c r="BM34" i="4"/>
  <c r="BL34" i="4"/>
  <c r="BI34" i="4"/>
  <c r="BG34" i="4"/>
  <c r="BE34" i="4"/>
  <c r="BB34" i="4"/>
  <c r="BD34" i="4" s="1"/>
  <c r="AZ34" i="4"/>
  <c r="AY34" i="4"/>
  <c r="AX34" i="4"/>
  <c r="AT34" i="4"/>
  <c r="AN34" i="4"/>
  <c r="AM34" i="4"/>
  <c r="AL34" i="4"/>
  <c r="AI34" i="4"/>
  <c r="AH34" i="4" s="1"/>
  <c r="AG34" i="4" s="1"/>
  <c r="RQ33" i="4"/>
  <c r="RP33" i="4"/>
  <c r="RO33" i="4"/>
  <c r="RN33" i="4"/>
  <c r="RL33" i="4"/>
  <c r="RM33" i="4" s="1"/>
  <c r="AE33" i="4" s="1"/>
  <c r="JY33" i="4"/>
  <c r="JW33" i="4"/>
  <c r="JV33" i="4"/>
  <c r="JU33" i="4"/>
  <c r="JT33" i="4"/>
  <c r="JR33" i="4"/>
  <c r="JS33" i="4" s="1"/>
  <c r="AC33" i="4" s="1"/>
  <c r="CE33" i="4"/>
  <c r="CD33" i="4"/>
  <c r="CC33" i="4"/>
  <c r="CF33" i="4" s="1"/>
  <c r="BP33" i="4"/>
  <c r="BN33" i="4"/>
  <c r="BM33" i="4"/>
  <c r="BL33" i="4"/>
  <c r="BI33" i="4"/>
  <c r="BG33" i="4"/>
  <c r="BE33" i="4"/>
  <c r="BB33" i="4"/>
  <c r="BD33" i="4" s="1"/>
  <c r="AZ33" i="4"/>
  <c r="AY33" i="4"/>
  <c r="AX33" i="4"/>
  <c r="AT33" i="4"/>
  <c r="AN33" i="4"/>
  <c r="AM33" i="4"/>
  <c r="AL33" i="4"/>
  <c r="AI33" i="4"/>
  <c r="AH33" i="4" s="1"/>
  <c r="AG33" i="4" s="1"/>
  <c r="RQ32" i="4"/>
  <c r="RP32" i="4"/>
  <c r="RO32" i="4"/>
  <c r="RN32" i="4"/>
  <c r="RL32" i="4"/>
  <c r="RM32" i="4" s="1"/>
  <c r="AE32" i="4" s="1"/>
  <c r="JY32" i="4"/>
  <c r="JZ32" i="4" s="1"/>
  <c r="JW32" i="4"/>
  <c r="JV32" i="4"/>
  <c r="JU32" i="4"/>
  <c r="JT32" i="4"/>
  <c r="JR32" i="4"/>
  <c r="JS32" i="4" s="1"/>
  <c r="AC32" i="4" s="1"/>
  <c r="CR32" i="4"/>
  <c r="CE32" i="4"/>
  <c r="CD32" i="4"/>
  <c r="CC32" i="4"/>
  <c r="BP32" i="4"/>
  <c r="BN32" i="4"/>
  <c r="BM32" i="4"/>
  <c r="BL32" i="4"/>
  <c r="BI32" i="4"/>
  <c r="BG32" i="4"/>
  <c r="BE32" i="4"/>
  <c r="BB32" i="4"/>
  <c r="BD32" i="4" s="1"/>
  <c r="AZ32" i="4"/>
  <c r="AY32" i="4"/>
  <c r="AX32" i="4"/>
  <c r="AT32" i="4"/>
  <c r="AN32" i="4"/>
  <c r="AM32" i="4"/>
  <c r="AL32" i="4"/>
  <c r="AI32" i="4"/>
  <c r="AH32" i="4" s="1"/>
  <c r="AG32" i="4" s="1"/>
  <c r="RQ31" i="4"/>
  <c r="RP31" i="4"/>
  <c r="RO31" i="4"/>
  <c r="RN31" i="4"/>
  <c r="RL31" i="4"/>
  <c r="RM31" i="4" s="1"/>
  <c r="AE31" i="4" s="1"/>
  <c r="JY31" i="4"/>
  <c r="JW31" i="4"/>
  <c r="JV31" i="4"/>
  <c r="JU31" i="4"/>
  <c r="JT31" i="4"/>
  <c r="JR31" i="4"/>
  <c r="JS31" i="4" s="1"/>
  <c r="AC31" i="4" s="1"/>
  <c r="CE31" i="4"/>
  <c r="CD31" i="4"/>
  <c r="CC31" i="4"/>
  <c r="CR31" i="4" s="1"/>
  <c r="BP31" i="4"/>
  <c r="BN31" i="4"/>
  <c r="BM31" i="4"/>
  <c r="BL31" i="4"/>
  <c r="BI31" i="4"/>
  <c r="BG31" i="4"/>
  <c r="BE31" i="4"/>
  <c r="BB31" i="4"/>
  <c r="BD31" i="4" s="1"/>
  <c r="AZ31" i="4"/>
  <c r="AY31" i="4"/>
  <c r="AX31" i="4"/>
  <c r="AT31" i="4"/>
  <c r="AN31" i="4"/>
  <c r="AM31" i="4"/>
  <c r="AL31" i="4"/>
  <c r="AI31" i="4"/>
  <c r="AH31" i="4" s="1"/>
  <c r="AG31" i="4" s="1"/>
  <c r="RQ30" i="4"/>
  <c r="RP30" i="4"/>
  <c r="RO30" i="4"/>
  <c r="RN30" i="4"/>
  <c r="RL30" i="4"/>
  <c r="RM30" i="4" s="1"/>
  <c r="AE30" i="4" s="1"/>
  <c r="JY30" i="4"/>
  <c r="JZ30" i="4" s="1"/>
  <c r="JW30" i="4"/>
  <c r="JV30" i="4"/>
  <c r="JU30" i="4"/>
  <c r="JT30" i="4"/>
  <c r="JR30" i="4"/>
  <c r="JS30" i="4" s="1"/>
  <c r="AC30" i="4" s="1"/>
  <c r="CE30" i="4"/>
  <c r="CD30" i="4"/>
  <c r="CC30" i="4"/>
  <c r="CR30" i="4" s="1"/>
  <c r="BP30" i="4"/>
  <c r="BN30" i="4"/>
  <c r="BM30" i="4"/>
  <c r="BL30" i="4"/>
  <c r="BI30" i="4"/>
  <c r="BG30" i="4"/>
  <c r="BE30" i="4"/>
  <c r="BB30" i="4"/>
  <c r="BD30" i="4" s="1"/>
  <c r="AZ30" i="4"/>
  <c r="AY30" i="4"/>
  <c r="AX30" i="4"/>
  <c r="AT30" i="4"/>
  <c r="AN30" i="4"/>
  <c r="AM30" i="4"/>
  <c r="AL30" i="4"/>
  <c r="AI30" i="4"/>
  <c r="AH30" i="4" s="1"/>
  <c r="AG30" i="4" s="1"/>
  <c r="RQ29" i="4"/>
  <c r="RP29" i="4"/>
  <c r="RO29" i="4"/>
  <c r="RN29" i="4"/>
  <c r="RL29" i="4"/>
  <c r="RM29" i="4" s="1"/>
  <c r="AE29" i="4" s="1"/>
  <c r="JY29" i="4"/>
  <c r="JW29" i="4"/>
  <c r="JV29" i="4"/>
  <c r="JU29" i="4"/>
  <c r="JT29" i="4"/>
  <c r="JR29" i="4"/>
  <c r="JS29" i="4" s="1"/>
  <c r="AC29" i="4" s="1"/>
  <c r="CE29" i="4"/>
  <c r="CD29" i="4"/>
  <c r="CC29" i="4"/>
  <c r="BP29" i="4"/>
  <c r="BN29" i="4"/>
  <c r="BM29" i="4"/>
  <c r="BL29" i="4"/>
  <c r="BI29" i="4"/>
  <c r="BG29" i="4"/>
  <c r="BE29" i="4"/>
  <c r="BB29" i="4"/>
  <c r="BD29" i="4" s="1"/>
  <c r="AZ29" i="4"/>
  <c r="AY29" i="4"/>
  <c r="AX29" i="4"/>
  <c r="AT29" i="4"/>
  <c r="AN29" i="4"/>
  <c r="AM29" i="4"/>
  <c r="AL29" i="4"/>
  <c r="AI29" i="4"/>
  <c r="AH29" i="4" s="1"/>
  <c r="AG29" i="4" s="1"/>
  <c r="RQ28" i="4"/>
  <c r="RP28" i="4"/>
  <c r="RO28" i="4"/>
  <c r="RN28" i="4"/>
  <c r="RL28" i="4"/>
  <c r="RM28" i="4" s="1"/>
  <c r="AE28" i="4" s="1"/>
  <c r="JY28" i="4"/>
  <c r="JW28" i="4"/>
  <c r="JV28" i="4"/>
  <c r="JU28" i="4"/>
  <c r="JT28" i="4"/>
  <c r="JR28" i="4"/>
  <c r="JS28" i="4" s="1"/>
  <c r="AC28" i="4" s="1"/>
  <c r="CE28" i="4"/>
  <c r="CD28" i="4"/>
  <c r="CC28" i="4"/>
  <c r="CR28" i="4" s="1"/>
  <c r="BP28" i="4"/>
  <c r="BN28" i="4"/>
  <c r="BM28" i="4"/>
  <c r="BL28" i="4"/>
  <c r="BI28" i="4"/>
  <c r="BG28" i="4"/>
  <c r="BE28" i="4"/>
  <c r="BB28" i="4"/>
  <c r="BD28" i="4" s="1"/>
  <c r="AZ28" i="4"/>
  <c r="AY28" i="4"/>
  <c r="AX28" i="4"/>
  <c r="AT28" i="4"/>
  <c r="AN28" i="4"/>
  <c r="AM28" i="4"/>
  <c r="AL28" i="4"/>
  <c r="AI28" i="4"/>
  <c r="AH28" i="4" s="1"/>
  <c r="AG28" i="4" s="1"/>
  <c r="RQ27" i="4"/>
  <c r="RP27" i="4"/>
  <c r="RO27" i="4"/>
  <c r="RN27" i="4"/>
  <c r="RL27" i="4"/>
  <c r="RM27" i="4" s="1"/>
  <c r="AE27" i="4" s="1"/>
  <c r="JY27" i="4"/>
  <c r="JZ27" i="4" s="1"/>
  <c r="JW27" i="4"/>
  <c r="JV27" i="4"/>
  <c r="JU27" i="4"/>
  <c r="JT27" i="4"/>
  <c r="JR27" i="4"/>
  <c r="JS27" i="4" s="1"/>
  <c r="AC27" i="4" s="1"/>
  <c r="CE27" i="4"/>
  <c r="CD27" i="4"/>
  <c r="CC27" i="4"/>
  <c r="CR27" i="4" s="1"/>
  <c r="BP27" i="4"/>
  <c r="BN27" i="4"/>
  <c r="BM27" i="4"/>
  <c r="BL27" i="4"/>
  <c r="BI27" i="4"/>
  <c r="BG27" i="4"/>
  <c r="BE27" i="4"/>
  <c r="BB27" i="4"/>
  <c r="BD27" i="4" s="1"/>
  <c r="AZ27" i="4"/>
  <c r="AY27" i="4"/>
  <c r="AX27" i="4"/>
  <c r="AT27" i="4"/>
  <c r="AN27" i="4"/>
  <c r="AM27" i="4"/>
  <c r="AL27" i="4"/>
  <c r="AI27" i="4"/>
  <c r="AH27" i="4" s="1"/>
  <c r="AG27" i="4" s="1"/>
  <c r="RQ26" i="4"/>
  <c r="RP26" i="4"/>
  <c r="RO26" i="4"/>
  <c r="RN26" i="4"/>
  <c r="RL26" i="4"/>
  <c r="RM26" i="4" s="1"/>
  <c r="AE26" i="4" s="1"/>
  <c r="JY26" i="4"/>
  <c r="JZ26" i="4" s="1"/>
  <c r="JW26" i="4"/>
  <c r="JV26" i="4"/>
  <c r="JU26" i="4"/>
  <c r="JT26" i="4"/>
  <c r="JR26" i="4"/>
  <c r="JS26" i="4" s="1"/>
  <c r="AC26" i="4" s="1"/>
  <c r="CE26" i="4"/>
  <c r="CD26" i="4"/>
  <c r="CC26" i="4"/>
  <c r="CF26" i="4" s="1"/>
  <c r="BP26" i="4"/>
  <c r="BN26" i="4"/>
  <c r="BM26" i="4"/>
  <c r="BL26" i="4"/>
  <c r="BI26" i="4"/>
  <c r="BG26" i="4"/>
  <c r="BE26" i="4"/>
  <c r="BB26" i="4"/>
  <c r="BD26" i="4" s="1"/>
  <c r="AZ26" i="4"/>
  <c r="AY26" i="4"/>
  <c r="AX26" i="4"/>
  <c r="AT26" i="4"/>
  <c r="AN26" i="4"/>
  <c r="AM26" i="4"/>
  <c r="AL26" i="4"/>
  <c r="AI26" i="4"/>
  <c r="AH26" i="4" s="1"/>
  <c r="AG26" i="4" s="1"/>
  <c r="RQ25" i="4"/>
  <c r="RP25" i="4"/>
  <c r="RO25" i="4"/>
  <c r="RN25" i="4"/>
  <c r="RL25" i="4"/>
  <c r="RM25" i="4" s="1"/>
  <c r="AE25" i="4" s="1"/>
  <c r="JY25" i="4"/>
  <c r="KL25" i="4" s="1"/>
  <c r="JW25" i="4"/>
  <c r="JV25" i="4"/>
  <c r="JU25" i="4"/>
  <c r="JT25" i="4"/>
  <c r="JR25" i="4"/>
  <c r="JS25" i="4" s="1"/>
  <c r="AC25" i="4" s="1"/>
  <c r="CE25" i="4"/>
  <c r="CD25" i="4"/>
  <c r="CC25" i="4"/>
  <c r="BP25" i="4"/>
  <c r="BN25" i="4"/>
  <c r="BM25" i="4"/>
  <c r="BL25" i="4"/>
  <c r="BI25" i="4"/>
  <c r="BG25" i="4"/>
  <c r="BE25" i="4"/>
  <c r="BB25" i="4"/>
  <c r="BD25" i="4" s="1"/>
  <c r="AZ25" i="4"/>
  <c r="AY25" i="4"/>
  <c r="AX25" i="4"/>
  <c r="AT25" i="4"/>
  <c r="AN25" i="4"/>
  <c r="AM25" i="4"/>
  <c r="AL25" i="4"/>
  <c r="AI25" i="4"/>
  <c r="AH25" i="4" s="1"/>
  <c r="AG25" i="4" s="1"/>
  <c r="RQ24" i="4"/>
  <c r="RP24" i="4"/>
  <c r="RO24" i="4"/>
  <c r="RN24" i="4"/>
  <c r="RL24" i="4"/>
  <c r="RM24" i="4" s="1"/>
  <c r="AE24" i="4" s="1"/>
  <c r="JY24" i="4"/>
  <c r="JW24" i="4"/>
  <c r="JV24" i="4"/>
  <c r="JU24" i="4"/>
  <c r="JT24" i="4"/>
  <c r="JR24" i="4"/>
  <c r="JS24" i="4" s="1"/>
  <c r="AC24" i="4" s="1"/>
  <c r="CE24" i="4"/>
  <c r="CD24" i="4"/>
  <c r="CC24" i="4"/>
  <c r="CF24" i="4" s="1"/>
  <c r="BP24" i="4"/>
  <c r="BN24" i="4"/>
  <c r="BM24" i="4"/>
  <c r="BL24" i="4"/>
  <c r="BI24" i="4"/>
  <c r="BG24" i="4"/>
  <c r="BE24" i="4"/>
  <c r="BB24" i="4"/>
  <c r="BD24" i="4" s="1"/>
  <c r="AZ24" i="4"/>
  <c r="AY24" i="4"/>
  <c r="AX24" i="4"/>
  <c r="AT24" i="4"/>
  <c r="AN24" i="4"/>
  <c r="AM24" i="4"/>
  <c r="AL24" i="4"/>
  <c r="AI24" i="4"/>
  <c r="AH24" i="4" s="1"/>
  <c r="AG24" i="4" s="1"/>
  <c r="RQ23" i="4"/>
  <c r="RP23" i="4"/>
  <c r="RO23" i="4"/>
  <c r="RN23" i="4"/>
  <c r="RL23" i="4"/>
  <c r="RM23" i="4" s="1"/>
  <c r="AE23" i="4" s="1"/>
  <c r="JY23" i="4"/>
  <c r="JW23" i="4"/>
  <c r="JV23" i="4"/>
  <c r="JU23" i="4"/>
  <c r="JT23" i="4"/>
  <c r="JR23" i="4"/>
  <c r="JS23" i="4" s="1"/>
  <c r="AC23" i="4" s="1"/>
  <c r="CE23" i="4"/>
  <c r="CD23" i="4"/>
  <c r="CC23" i="4"/>
  <c r="CR23" i="4" s="1"/>
  <c r="BP23" i="4"/>
  <c r="BN23" i="4"/>
  <c r="BM23" i="4"/>
  <c r="BL23" i="4"/>
  <c r="BI23" i="4"/>
  <c r="BG23" i="4"/>
  <c r="BE23" i="4"/>
  <c r="BB23" i="4"/>
  <c r="BD23" i="4" s="1"/>
  <c r="AZ23" i="4"/>
  <c r="AY23" i="4"/>
  <c r="AX23" i="4"/>
  <c r="AT23" i="4"/>
  <c r="AN23" i="4"/>
  <c r="AM23" i="4"/>
  <c r="AL23" i="4"/>
  <c r="AI23" i="4"/>
  <c r="AH23" i="4" s="1"/>
  <c r="AG23" i="4" s="1"/>
  <c r="RQ22" i="4"/>
  <c r="RP22" i="4"/>
  <c r="RO22" i="4"/>
  <c r="RN22" i="4"/>
  <c r="RL22" i="4"/>
  <c r="RM22" i="4" s="1"/>
  <c r="AE22" i="4" s="1"/>
  <c r="JY22" i="4"/>
  <c r="JZ22" i="4" s="1"/>
  <c r="JW22" i="4"/>
  <c r="JV22" i="4"/>
  <c r="JU22" i="4"/>
  <c r="JT22" i="4"/>
  <c r="JR22" i="4"/>
  <c r="JS22" i="4" s="1"/>
  <c r="AC22" i="4" s="1"/>
  <c r="CE22" i="4"/>
  <c r="CD22" i="4"/>
  <c r="CC22" i="4"/>
  <c r="CR22" i="4" s="1"/>
  <c r="DE22" i="4" s="1"/>
  <c r="BP22" i="4"/>
  <c r="BN22" i="4"/>
  <c r="BM22" i="4"/>
  <c r="BL22" i="4"/>
  <c r="BI22" i="4"/>
  <c r="BG22" i="4"/>
  <c r="BE22" i="4"/>
  <c r="BB22" i="4"/>
  <c r="BD22" i="4" s="1"/>
  <c r="AZ22" i="4"/>
  <c r="AY22" i="4"/>
  <c r="AX22" i="4"/>
  <c r="AT22" i="4"/>
  <c r="AN22" i="4"/>
  <c r="AM22" i="4"/>
  <c r="AL22" i="4"/>
  <c r="AI22" i="4"/>
  <c r="AH22" i="4" s="1"/>
  <c r="AG22" i="4" s="1"/>
  <c r="RQ21" i="4"/>
  <c r="RP21" i="4"/>
  <c r="RO21" i="4"/>
  <c r="RN21" i="4"/>
  <c r="RL21" i="4"/>
  <c r="RM21" i="4" s="1"/>
  <c r="AE21" i="4" s="1"/>
  <c r="JY21" i="4"/>
  <c r="JW21" i="4"/>
  <c r="JV21" i="4"/>
  <c r="JU21" i="4"/>
  <c r="JT21" i="4"/>
  <c r="JR21" i="4"/>
  <c r="JS21" i="4" s="1"/>
  <c r="AC21" i="4" s="1"/>
  <c r="CE21" i="4"/>
  <c r="CD21" i="4"/>
  <c r="CC21" i="4"/>
  <c r="BP21" i="4"/>
  <c r="BN21" i="4"/>
  <c r="BM21" i="4"/>
  <c r="BL21" i="4"/>
  <c r="BI21" i="4"/>
  <c r="BG21" i="4"/>
  <c r="BE21" i="4"/>
  <c r="BB21" i="4"/>
  <c r="BD21" i="4" s="1"/>
  <c r="AZ21" i="4"/>
  <c r="AY21" i="4"/>
  <c r="AX21" i="4"/>
  <c r="AT21" i="4"/>
  <c r="AN21" i="4"/>
  <c r="AM21" i="4"/>
  <c r="AL21" i="4"/>
  <c r="AI21" i="4"/>
  <c r="AH21" i="4" s="1"/>
  <c r="AG21" i="4" s="1"/>
  <c r="RQ20" i="4"/>
  <c r="RP20" i="4"/>
  <c r="RO20" i="4"/>
  <c r="RN20" i="4"/>
  <c r="RL20" i="4"/>
  <c r="RM20" i="4" s="1"/>
  <c r="AE20" i="4" s="1"/>
  <c r="JY20" i="4"/>
  <c r="KL20" i="4" s="1"/>
  <c r="JW20" i="4"/>
  <c r="JV20" i="4"/>
  <c r="JU20" i="4"/>
  <c r="JT20" i="4"/>
  <c r="JR20" i="4"/>
  <c r="JS20" i="4" s="1"/>
  <c r="AC20" i="4" s="1"/>
  <c r="CE20" i="4"/>
  <c r="CD20" i="4"/>
  <c r="CC20" i="4"/>
  <c r="BP20" i="4"/>
  <c r="BN20" i="4"/>
  <c r="BM20" i="4"/>
  <c r="BL20" i="4"/>
  <c r="BI20" i="4"/>
  <c r="BG20" i="4"/>
  <c r="BE20" i="4"/>
  <c r="BB20" i="4"/>
  <c r="BD20" i="4" s="1"/>
  <c r="AZ20" i="4"/>
  <c r="AY20" i="4"/>
  <c r="AX20" i="4"/>
  <c r="AT20" i="4"/>
  <c r="AN20" i="4"/>
  <c r="AM20" i="4"/>
  <c r="AL20" i="4"/>
  <c r="AI20" i="4"/>
  <c r="AH20" i="4" s="1"/>
  <c r="AG20" i="4" s="1"/>
  <c r="RQ19" i="4"/>
  <c r="RP19" i="4"/>
  <c r="RO19" i="4"/>
  <c r="RN19" i="4"/>
  <c r="RL19" i="4"/>
  <c r="RM19" i="4" s="1"/>
  <c r="AE19" i="4" s="1"/>
  <c r="JY19" i="4"/>
  <c r="JZ19" i="4" s="1"/>
  <c r="JW19" i="4"/>
  <c r="JV19" i="4"/>
  <c r="JU19" i="4"/>
  <c r="JT19" i="4"/>
  <c r="JR19" i="4"/>
  <c r="JS19" i="4" s="1"/>
  <c r="AC19" i="4" s="1"/>
  <c r="CE19" i="4"/>
  <c r="CD19" i="4"/>
  <c r="CC19" i="4"/>
  <c r="CF19" i="4" s="1"/>
  <c r="BP19" i="4"/>
  <c r="BN19" i="4"/>
  <c r="BM19" i="4"/>
  <c r="BL19" i="4"/>
  <c r="BI19" i="4"/>
  <c r="BG19" i="4"/>
  <c r="BE19" i="4"/>
  <c r="BB19" i="4"/>
  <c r="BD19" i="4" s="1"/>
  <c r="AZ19" i="4"/>
  <c r="AY19" i="4"/>
  <c r="AX19" i="4"/>
  <c r="AT19" i="4"/>
  <c r="AN19" i="4"/>
  <c r="AM19" i="4"/>
  <c r="AL19" i="4"/>
  <c r="AI19" i="4"/>
  <c r="AH19" i="4" s="1"/>
  <c r="AG19" i="4" s="1"/>
  <c r="RQ18" i="4"/>
  <c r="RP18" i="4"/>
  <c r="RO18" i="4"/>
  <c r="RN18" i="4"/>
  <c r="RL18" i="4"/>
  <c r="RM18" i="4" s="1"/>
  <c r="AE18" i="4" s="1"/>
  <c r="JY18" i="4"/>
  <c r="KL18" i="4" s="1"/>
  <c r="JW18" i="4"/>
  <c r="JV18" i="4"/>
  <c r="JU18" i="4"/>
  <c r="JT18" i="4"/>
  <c r="JR18" i="4"/>
  <c r="JS18" i="4" s="1"/>
  <c r="AC18" i="4" s="1"/>
  <c r="CE18" i="4"/>
  <c r="CD18" i="4"/>
  <c r="CC18" i="4"/>
  <c r="CF18" i="4" s="1"/>
  <c r="BP18" i="4"/>
  <c r="BN18" i="4"/>
  <c r="BM18" i="4"/>
  <c r="BL18" i="4"/>
  <c r="BI18" i="4"/>
  <c r="BG18" i="4"/>
  <c r="BE18" i="4"/>
  <c r="BB18" i="4"/>
  <c r="BD18" i="4" s="1"/>
  <c r="AZ18" i="4"/>
  <c r="AY18" i="4"/>
  <c r="AX18" i="4"/>
  <c r="AT18" i="4"/>
  <c r="AN18" i="4"/>
  <c r="AM18" i="4"/>
  <c r="AL18" i="4"/>
  <c r="AI18" i="4"/>
  <c r="AH18" i="4" s="1"/>
  <c r="AG18" i="4" s="1"/>
  <c r="RQ17" i="4"/>
  <c r="RP17" i="4"/>
  <c r="RO17" i="4"/>
  <c r="RN17" i="4"/>
  <c r="RL17" i="4"/>
  <c r="RM17" i="4" s="1"/>
  <c r="AE17" i="4" s="1"/>
  <c r="JY17" i="4"/>
  <c r="JW17" i="4"/>
  <c r="JV17" i="4"/>
  <c r="JU17" i="4"/>
  <c r="JT17" i="4"/>
  <c r="JR17" i="4"/>
  <c r="JS17" i="4" s="1"/>
  <c r="AC17" i="4" s="1"/>
  <c r="CE17" i="4"/>
  <c r="CD17" i="4"/>
  <c r="CC17" i="4"/>
  <c r="BP17" i="4"/>
  <c r="BN17" i="4"/>
  <c r="BM17" i="4"/>
  <c r="BL17" i="4"/>
  <c r="BI17" i="4"/>
  <c r="BG17" i="4"/>
  <c r="BE17" i="4"/>
  <c r="BB17" i="4"/>
  <c r="BD17" i="4" s="1"/>
  <c r="AZ17" i="4"/>
  <c r="AY17" i="4"/>
  <c r="AX17" i="4"/>
  <c r="AT17" i="4"/>
  <c r="AN17" i="4"/>
  <c r="AM17" i="4"/>
  <c r="AL17" i="4"/>
  <c r="AI17" i="4"/>
  <c r="AH17" i="4" s="1"/>
  <c r="AG17" i="4" s="1"/>
  <c r="RQ16" i="4"/>
  <c r="RP16" i="4"/>
  <c r="RO16" i="4"/>
  <c r="RN16" i="4"/>
  <c r="RL16" i="4"/>
  <c r="RM16" i="4" s="1"/>
  <c r="AE16" i="4" s="1"/>
  <c r="JY16" i="4"/>
  <c r="KL16" i="4" s="1"/>
  <c r="KY16" i="4" s="1"/>
  <c r="JW16" i="4"/>
  <c r="JV16" i="4"/>
  <c r="JU16" i="4"/>
  <c r="JT16" i="4"/>
  <c r="JR16" i="4"/>
  <c r="JS16" i="4" s="1"/>
  <c r="AC16" i="4" s="1"/>
  <c r="CE16" i="4"/>
  <c r="CD16" i="4"/>
  <c r="CC16" i="4"/>
  <c r="BP16" i="4"/>
  <c r="BN16" i="4"/>
  <c r="BM16" i="4"/>
  <c r="BL16" i="4"/>
  <c r="BI16" i="4"/>
  <c r="BG16" i="4"/>
  <c r="BE16" i="4"/>
  <c r="BB16" i="4"/>
  <c r="BD16" i="4" s="1"/>
  <c r="AZ16" i="4"/>
  <c r="AY16" i="4"/>
  <c r="AX16" i="4"/>
  <c r="AT16" i="4"/>
  <c r="AN16" i="4"/>
  <c r="AM16" i="4"/>
  <c r="AL16" i="4"/>
  <c r="AI16" i="4"/>
  <c r="AH16" i="4" s="1"/>
  <c r="AG16" i="4" s="1"/>
  <c r="RQ15" i="4"/>
  <c r="RP15" i="4"/>
  <c r="RO15" i="4"/>
  <c r="RN15" i="4"/>
  <c r="RL15" i="4"/>
  <c r="RM15" i="4" s="1"/>
  <c r="AE15" i="4" s="1"/>
  <c r="JY15" i="4"/>
  <c r="KL15" i="4" s="1"/>
  <c r="JW15" i="4"/>
  <c r="JV15" i="4"/>
  <c r="JU15" i="4"/>
  <c r="JT15" i="4"/>
  <c r="JR15" i="4"/>
  <c r="JS15" i="4" s="1"/>
  <c r="AC15" i="4" s="1"/>
  <c r="CE15" i="4"/>
  <c r="CD15" i="4"/>
  <c r="CC15" i="4"/>
  <c r="CR15" i="4" s="1"/>
  <c r="BP15" i="4"/>
  <c r="BN15" i="4"/>
  <c r="BM15" i="4"/>
  <c r="BL15" i="4"/>
  <c r="BI15" i="4"/>
  <c r="BG15" i="4"/>
  <c r="BE15" i="4"/>
  <c r="BB15" i="4"/>
  <c r="BD15" i="4" s="1"/>
  <c r="AZ15" i="4"/>
  <c r="AY15" i="4"/>
  <c r="AX15" i="4"/>
  <c r="AT15" i="4"/>
  <c r="AN15" i="4"/>
  <c r="AM15" i="4"/>
  <c r="AL15" i="4"/>
  <c r="AI15" i="4"/>
  <c r="AH15" i="4" s="1"/>
  <c r="AG15" i="4" s="1"/>
  <c r="RQ14" i="4"/>
  <c r="RP14" i="4"/>
  <c r="RO14" i="4"/>
  <c r="RN14" i="4"/>
  <c r="RL14" i="4"/>
  <c r="RM14" i="4" s="1"/>
  <c r="AE14" i="4" s="1"/>
  <c r="JY14" i="4"/>
  <c r="JZ14" i="4" s="1"/>
  <c r="JW14" i="4"/>
  <c r="JV14" i="4"/>
  <c r="JU14" i="4"/>
  <c r="JT14" i="4"/>
  <c r="JR14" i="4"/>
  <c r="JS14" i="4" s="1"/>
  <c r="AC14" i="4" s="1"/>
  <c r="CE14" i="4"/>
  <c r="CD14" i="4"/>
  <c r="CC14" i="4"/>
  <c r="CR14" i="4" s="1"/>
  <c r="BP14" i="4"/>
  <c r="BN14" i="4"/>
  <c r="BM14" i="4"/>
  <c r="BL14" i="4"/>
  <c r="BI14" i="4"/>
  <c r="BG14" i="4"/>
  <c r="BE14" i="4"/>
  <c r="BB14" i="4"/>
  <c r="BD14" i="4" s="1"/>
  <c r="AZ14" i="4"/>
  <c r="AY14" i="4"/>
  <c r="AX14" i="4"/>
  <c r="AT14" i="4"/>
  <c r="AN14" i="4"/>
  <c r="AM14" i="4"/>
  <c r="AL14" i="4"/>
  <c r="AI14" i="4"/>
  <c r="AH14" i="4" s="1"/>
  <c r="AG14" i="4" s="1"/>
  <c r="RQ13" i="4"/>
  <c r="RP13" i="4"/>
  <c r="RO13" i="4"/>
  <c r="RN13" i="4"/>
  <c r="RL13" i="4"/>
  <c r="RM13" i="4" s="1"/>
  <c r="AE13" i="4" s="1"/>
  <c r="JY13" i="4"/>
  <c r="KL13" i="4" s="1"/>
  <c r="KY13" i="4" s="1"/>
  <c r="JW13" i="4"/>
  <c r="JV13" i="4"/>
  <c r="JU13" i="4"/>
  <c r="JT13" i="4"/>
  <c r="JR13" i="4"/>
  <c r="JS13" i="4" s="1"/>
  <c r="AC13" i="4" s="1"/>
  <c r="CE13" i="4"/>
  <c r="CD13" i="4"/>
  <c r="CC13" i="4"/>
  <c r="BP13" i="4"/>
  <c r="BN13" i="4"/>
  <c r="BM13" i="4"/>
  <c r="BL13" i="4"/>
  <c r="BI13" i="4"/>
  <c r="BG13" i="4"/>
  <c r="BE13" i="4"/>
  <c r="BB13" i="4"/>
  <c r="BD13" i="4" s="1"/>
  <c r="AZ13" i="4"/>
  <c r="AY13" i="4"/>
  <c r="AX13" i="4"/>
  <c r="AT13" i="4"/>
  <c r="AN13" i="4"/>
  <c r="AM13" i="4"/>
  <c r="AL13" i="4"/>
  <c r="AI13" i="4"/>
  <c r="AH13" i="4" s="1"/>
  <c r="AG13" i="4" s="1"/>
  <c r="RQ12" i="4"/>
  <c r="RP12" i="4"/>
  <c r="RO12" i="4"/>
  <c r="RN12" i="4"/>
  <c r="RL12" i="4"/>
  <c r="RM12" i="4" s="1"/>
  <c r="AE12" i="4" s="1"/>
  <c r="JY12" i="4"/>
  <c r="JZ12" i="4" s="1"/>
  <c r="JW12" i="4"/>
  <c r="JV12" i="4"/>
  <c r="JU12" i="4"/>
  <c r="JT12" i="4"/>
  <c r="JR12" i="4"/>
  <c r="JS12" i="4" s="1"/>
  <c r="AC12" i="4" s="1"/>
  <c r="CE12" i="4"/>
  <c r="CD12" i="4"/>
  <c r="CC12" i="4"/>
  <c r="CR12" i="4" s="1"/>
  <c r="BP12" i="4"/>
  <c r="BN12" i="4"/>
  <c r="BM12" i="4"/>
  <c r="BL12" i="4"/>
  <c r="BI12" i="4"/>
  <c r="BG12" i="4"/>
  <c r="BE12" i="4"/>
  <c r="BB12" i="4"/>
  <c r="BD12" i="4" s="1"/>
  <c r="AZ12" i="4"/>
  <c r="AY12" i="4"/>
  <c r="AX12" i="4"/>
  <c r="AT12" i="4"/>
  <c r="AN12" i="4"/>
  <c r="AM12" i="4"/>
  <c r="AL12" i="4"/>
  <c r="AR12" i="4" s="1"/>
  <c r="AI12" i="4"/>
  <c r="AH12" i="4" s="1"/>
  <c r="AG12" i="4" s="1"/>
  <c r="RQ11" i="4"/>
  <c r="RP11" i="4"/>
  <c r="RO11" i="4"/>
  <c r="RN11" i="4"/>
  <c r="RL11" i="4"/>
  <c r="RM11" i="4" s="1"/>
  <c r="AE11" i="4" s="1"/>
  <c r="JY11" i="4"/>
  <c r="JZ11" i="4" s="1"/>
  <c r="JW11" i="4"/>
  <c r="JV11" i="4"/>
  <c r="JU11" i="4"/>
  <c r="JT11" i="4"/>
  <c r="JR11" i="4"/>
  <c r="JS11" i="4" s="1"/>
  <c r="AC11" i="4" s="1"/>
  <c r="CE11" i="4"/>
  <c r="CD11" i="4"/>
  <c r="CC11" i="4"/>
  <c r="BP11" i="4"/>
  <c r="BN11" i="4"/>
  <c r="BM11" i="4"/>
  <c r="BL11" i="4"/>
  <c r="BI11" i="4"/>
  <c r="BG11" i="4"/>
  <c r="BE11" i="4"/>
  <c r="BB11" i="4"/>
  <c r="BD11" i="4" s="1"/>
  <c r="AZ11" i="4"/>
  <c r="AY11" i="4"/>
  <c r="AX11" i="4"/>
  <c r="AT11" i="4"/>
  <c r="AN11" i="4"/>
  <c r="AM11" i="4"/>
  <c r="AL11" i="4"/>
  <c r="AI11" i="4"/>
  <c r="AH11" i="4" s="1"/>
  <c r="AG11" i="4" s="1"/>
  <c r="RQ10" i="4"/>
  <c r="RP10" i="4"/>
  <c r="RO10" i="4"/>
  <c r="RN10" i="4"/>
  <c r="RL10" i="4"/>
  <c r="RM10" i="4" s="1"/>
  <c r="AE10" i="4" s="1"/>
  <c r="JY10" i="4"/>
  <c r="JZ10" i="4" s="1"/>
  <c r="JW10" i="4"/>
  <c r="JV10" i="4"/>
  <c r="JU10" i="4"/>
  <c r="JT10" i="4"/>
  <c r="JR10" i="4"/>
  <c r="JS10" i="4" s="1"/>
  <c r="AC10" i="4" s="1"/>
  <c r="CE10" i="4"/>
  <c r="CD10" i="4"/>
  <c r="CC10" i="4"/>
  <c r="CF10" i="4" s="1"/>
  <c r="BP10" i="4"/>
  <c r="BN10" i="4"/>
  <c r="BM10" i="4"/>
  <c r="BL10" i="4"/>
  <c r="BI10" i="4"/>
  <c r="BG10" i="4"/>
  <c r="BE10" i="4"/>
  <c r="BB10" i="4"/>
  <c r="BD10" i="4" s="1"/>
  <c r="AZ10" i="4"/>
  <c r="AY10" i="4"/>
  <c r="AX10" i="4"/>
  <c r="AT10" i="4"/>
  <c r="AN10" i="4"/>
  <c r="AM10" i="4"/>
  <c r="AL10" i="4"/>
  <c r="AI10" i="4"/>
  <c r="AH10" i="4" s="1"/>
  <c r="AG10" i="4" s="1"/>
  <c r="BD8" i="4"/>
  <c r="CI7" i="4"/>
  <c r="CH7" i="4"/>
  <c r="CG7" i="4"/>
  <c r="CF7" i="4"/>
  <c r="C7" i="4"/>
  <c r="F50" i="3"/>
  <c r="RR41" i="3"/>
  <c r="Y41" i="3"/>
  <c r="RQ40" i="3"/>
  <c r="RP40" i="3"/>
  <c r="RO40" i="3"/>
  <c r="RN40" i="3"/>
  <c r="RL40" i="3"/>
  <c r="RM40" i="3" s="1"/>
  <c r="AE40" i="3" s="1"/>
  <c r="JY40" i="3"/>
  <c r="JZ40" i="3" s="1"/>
  <c r="JW40" i="3"/>
  <c r="JV40" i="3"/>
  <c r="JU40" i="3"/>
  <c r="JT40" i="3"/>
  <c r="JR40" i="3"/>
  <c r="JS40" i="3" s="1"/>
  <c r="AC40" i="3" s="1"/>
  <c r="BP40" i="3"/>
  <c r="BN40" i="3"/>
  <c r="BM40" i="3"/>
  <c r="BL40" i="3"/>
  <c r="BI40" i="3"/>
  <c r="BG40" i="3"/>
  <c r="BE40" i="3"/>
  <c r="BB40" i="3"/>
  <c r="BD40" i="3" s="1"/>
  <c r="AZ40" i="3"/>
  <c r="AY40" i="3"/>
  <c r="AX40" i="3"/>
  <c r="AT40" i="3"/>
  <c r="AN40" i="3"/>
  <c r="AM40" i="3"/>
  <c r="AL40" i="3"/>
  <c r="AI40" i="3"/>
  <c r="AH40" i="3" s="1"/>
  <c r="AG40" i="3" s="1"/>
  <c r="RQ39" i="3"/>
  <c r="RP39" i="3"/>
  <c r="RO39" i="3"/>
  <c r="RN39" i="3"/>
  <c r="RL39" i="3"/>
  <c r="RM39" i="3" s="1"/>
  <c r="AE39" i="3" s="1"/>
  <c r="JY39" i="3"/>
  <c r="JW39" i="3"/>
  <c r="JV39" i="3"/>
  <c r="JU39" i="3"/>
  <c r="JT39" i="3"/>
  <c r="JR39" i="3"/>
  <c r="JS39" i="3" s="1"/>
  <c r="AC39" i="3" s="1"/>
  <c r="BP39" i="3"/>
  <c r="BN39" i="3"/>
  <c r="BM39" i="3"/>
  <c r="BL39" i="3"/>
  <c r="BI39" i="3"/>
  <c r="BG39" i="3"/>
  <c r="BE39" i="3"/>
  <c r="BB39" i="3"/>
  <c r="BD39" i="3" s="1"/>
  <c r="AZ39" i="3"/>
  <c r="AY39" i="3"/>
  <c r="AX39" i="3"/>
  <c r="AT39" i="3"/>
  <c r="AN39" i="3"/>
  <c r="AM39" i="3"/>
  <c r="AL39" i="3"/>
  <c r="AI39" i="3"/>
  <c r="AH39" i="3" s="1"/>
  <c r="AG39" i="3" s="1"/>
  <c r="RQ38" i="3"/>
  <c r="RP38" i="3"/>
  <c r="RO38" i="3"/>
  <c r="RN38" i="3"/>
  <c r="RL38" i="3"/>
  <c r="RM38" i="3" s="1"/>
  <c r="AE38" i="3" s="1"/>
  <c r="JY38" i="3"/>
  <c r="JW38" i="3"/>
  <c r="JV38" i="3"/>
  <c r="JU38" i="3"/>
  <c r="JT38" i="3"/>
  <c r="JR38" i="3"/>
  <c r="JS38" i="3" s="1"/>
  <c r="AC38" i="3" s="1"/>
  <c r="BP38" i="3"/>
  <c r="BN38" i="3"/>
  <c r="BM38" i="3"/>
  <c r="BL38" i="3"/>
  <c r="BI38" i="3"/>
  <c r="BG38" i="3"/>
  <c r="BE38" i="3"/>
  <c r="BB38" i="3"/>
  <c r="BD38" i="3" s="1"/>
  <c r="AZ38" i="3"/>
  <c r="AY38" i="3"/>
  <c r="AX38" i="3"/>
  <c r="AT38" i="3"/>
  <c r="AN38" i="3"/>
  <c r="AM38" i="3"/>
  <c r="AL38" i="3"/>
  <c r="AI38" i="3"/>
  <c r="AH38" i="3" s="1"/>
  <c r="AG38" i="3" s="1"/>
  <c r="RQ37" i="3"/>
  <c r="RP37" i="3"/>
  <c r="RO37" i="3"/>
  <c r="RN37" i="3"/>
  <c r="RL37" i="3"/>
  <c r="RM37" i="3" s="1"/>
  <c r="AE37" i="3" s="1"/>
  <c r="JY37" i="3"/>
  <c r="JW37" i="3"/>
  <c r="JV37" i="3"/>
  <c r="JU37" i="3"/>
  <c r="JT37" i="3"/>
  <c r="JR37" i="3"/>
  <c r="JS37" i="3" s="1"/>
  <c r="AC37" i="3" s="1"/>
  <c r="BP37" i="3"/>
  <c r="BN37" i="3"/>
  <c r="BM37" i="3"/>
  <c r="BL37" i="3"/>
  <c r="BI37" i="3"/>
  <c r="BG37" i="3"/>
  <c r="BE37" i="3"/>
  <c r="BB37" i="3"/>
  <c r="BD37" i="3" s="1"/>
  <c r="AZ37" i="3"/>
  <c r="AY37" i="3"/>
  <c r="AX37" i="3"/>
  <c r="AT37" i="3"/>
  <c r="AN37" i="3"/>
  <c r="AM37" i="3"/>
  <c r="AL37" i="3"/>
  <c r="AR37" i="3" s="1"/>
  <c r="AI37" i="3"/>
  <c r="AH37" i="3" s="1"/>
  <c r="AG37" i="3" s="1"/>
  <c r="RQ36" i="3"/>
  <c r="RP36" i="3"/>
  <c r="RO36" i="3"/>
  <c r="RN36" i="3"/>
  <c r="RL36" i="3"/>
  <c r="RM36" i="3" s="1"/>
  <c r="AE36" i="3" s="1"/>
  <c r="JY36" i="3"/>
  <c r="JZ36" i="3" s="1"/>
  <c r="JW36" i="3"/>
  <c r="JV36" i="3"/>
  <c r="JU36" i="3"/>
  <c r="JT36" i="3"/>
  <c r="JR36" i="3"/>
  <c r="JS36" i="3" s="1"/>
  <c r="AC36" i="3" s="1"/>
  <c r="BP36" i="3"/>
  <c r="BN36" i="3"/>
  <c r="BM36" i="3"/>
  <c r="BL36" i="3"/>
  <c r="BI36" i="3"/>
  <c r="BG36" i="3"/>
  <c r="BE36" i="3"/>
  <c r="BB36" i="3"/>
  <c r="BD36" i="3" s="1"/>
  <c r="AZ36" i="3"/>
  <c r="AY36" i="3"/>
  <c r="AX36" i="3"/>
  <c r="AT36" i="3"/>
  <c r="AN36" i="3"/>
  <c r="AM36" i="3"/>
  <c r="AL36" i="3"/>
  <c r="AR36" i="3" s="1"/>
  <c r="AI36" i="3"/>
  <c r="AH36" i="3" s="1"/>
  <c r="AG36" i="3" s="1"/>
  <c r="RQ35" i="3"/>
  <c r="RP35" i="3"/>
  <c r="RO35" i="3"/>
  <c r="RN35" i="3"/>
  <c r="RL35" i="3"/>
  <c r="RM35" i="3" s="1"/>
  <c r="AE35" i="3" s="1"/>
  <c r="JY35" i="3"/>
  <c r="JZ35" i="3" s="1"/>
  <c r="JW35" i="3"/>
  <c r="JV35" i="3"/>
  <c r="JU35" i="3"/>
  <c r="JT35" i="3"/>
  <c r="JR35" i="3"/>
  <c r="JS35" i="3" s="1"/>
  <c r="AC35" i="3" s="1"/>
  <c r="BP35" i="3"/>
  <c r="BN35" i="3"/>
  <c r="BM35" i="3"/>
  <c r="BL35" i="3"/>
  <c r="BI35" i="3"/>
  <c r="BG35" i="3"/>
  <c r="BE35" i="3"/>
  <c r="BB35" i="3"/>
  <c r="BD35" i="3" s="1"/>
  <c r="AZ35" i="3"/>
  <c r="AY35" i="3"/>
  <c r="AX35" i="3"/>
  <c r="AT35" i="3"/>
  <c r="AN35" i="3"/>
  <c r="AM35" i="3"/>
  <c r="AL35" i="3"/>
  <c r="AI35" i="3"/>
  <c r="AH35" i="3" s="1"/>
  <c r="AG35" i="3" s="1"/>
  <c r="RQ34" i="3"/>
  <c r="RP34" i="3"/>
  <c r="RO34" i="3"/>
  <c r="RN34" i="3"/>
  <c r="RL34" i="3"/>
  <c r="RM34" i="3" s="1"/>
  <c r="AE34" i="3" s="1"/>
  <c r="JY34" i="3"/>
  <c r="JW34" i="3"/>
  <c r="JV34" i="3"/>
  <c r="JU34" i="3"/>
  <c r="JT34" i="3"/>
  <c r="JR34" i="3"/>
  <c r="JS34" i="3" s="1"/>
  <c r="AC34" i="3" s="1"/>
  <c r="BP34" i="3"/>
  <c r="BN34" i="3"/>
  <c r="BM34" i="3"/>
  <c r="BL34" i="3"/>
  <c r="BI34" i="3"/>
  <c r="BG34" i="3"/>
  <c r="BE34" i="3"/>
  <c r="BB34" i="3"/>
  <c r="BD34" i="3" s="1"/>
  <c r="AZ34" i="3"/>
  <c r="AY34" i="3"/>
  <c r="AX34" i="3"/>
  <c r="AT34" i="3"/>
  <c r="AN34" i="3"/>
  <c r="AM34" i="3"/>
  <c r="AL34" i="3"/>
  <c r="AR34" i="3" s="1"/>
  <c r="AI34" i="3"/>
  <c r="AH34" i="3" s="1"/>
  <c r="AG34" i="3" s="1"/>
  <c r="RQ33" i="3"/>
  <c r="RP33" i="3"/>
  <c r="RO33" i="3"/>
  <c r="RN33" i="3"/>
  <c r="RL33" i="3"/>
  <c r="RM33" i="3" s="1"/>
  <c r="AE33" i="3" s="1"/>
  <c r="JY33" i="3"/>
  <c r="JW33" i="3"/>
  <c r="JV33" i="3"/>
  <c r="JU33" i="3"/>
  <c r="JT33" i="3"/>
  <c r="JR33" i="3"/>
  <c r="JS33" i="3" s="1"/>
  <c r="AC33" i="3" s="1"/>
  <c r="BP33" i="3"/>
  <c r="BN33" i="3"/>
  <c r="BM33" i="3"/>
  <c r="BL33" i="3"/>
  <c r="BI33" i="3"/>
  <c r="BG33" i="3"/>
  <c r="BE33" i="3"/>
  <c r="BB33" i="3"/>
  <c r="BD33" i="3" s="1"/>
  <c r="AZ33" i="3"/>
  <c r="AY33" i="3"/>
  <c r="AX33" i="3"/>
  <c r="AT33" i="3"/>
  <c r="AN33" i="3"/>
  <c r="AM33" i="3"/>
  <c r="AL33" i="3"/>
  <c r="AI33" i="3"/>
  <c r="AH33" i="3" s="1"/>
  <c r="AG33" i="3" s="1"/>
  <c r="RQ32" i="3"/>
  <c r="RP32" i="3"/>
  <c r="RO32" i="3"/>
  <c r="RN32" i="3"/>
  <c r="RL32" i="3"/>
  <c r="RM32" i="3" s="1"/>
  <c r="AE32" i="3" s="1"/>
  <c r="JY32" i="3"/>
  <c r="JZ32" i="3" s="1"/>
  <c r="JW32" i="3"/>
  <c r="JV32" i="3"/>
  <c r="JU32" i="3"/>
  <c r="JT32" i="3"/>
  <c r="JR32" i="3"/>
  <c r="JS32" i="3" s="1"/>
  <c r="AC32" i="3" s="1"/>
  <c r="BP32" i="3"/>
  <c r="BN32" i="3"/>
  <c r="BM32" i="3"/>
  <c r="BL32" i="3"/>
  <c r="BI32" i="3"/>
  <c r="BG32" i="3"/>
  <c r="BE32" i="3"/>
  <c r="BB32" i="3"/>
  <c r="BD32" i="3" s="1"/>
  <c r="AZ32" i="3"/>
  <c r="AY32" i="3"/>
  <c r="AX32" i="3"/>
  <c r="AT32" i="3"/>
  <c r="AN32" i="3"/>
  <c r="AM32" i="3"/>
  <c r="AL32" i="3"/>
  <c r="AI32" i="3"/>
  <c r="AH32" i="3" s="1"/>
  <c r="AG32" i="3" s="1"/>
  <c r="RQ31" i="3"/>
  <c r="RP31" i="3"/>
  <c r="RO31" i="3"/>
  <c r="RN31" i="3"/>
  <c r="RL31" i="3"/>
  <c r="RM31" i="3" s="1"/>
  <c r="AE31" i="3" s="1"/>
  <c r="JY31" i="3"/>
  <c r="JW31" i="3"/>
  <c r="JV31" i="3"/>
  <c r="JU31" i="3"/>
  <c r="JT31" i="3"/>
  <c r="JR31" i="3"/>
  <c r="JS31" i="3" s="1"/>
  <c r="AC31" i="3" s="1"/>
  <c r="BP31" i="3"/>
  <c r="BN31" i="3"/>
  <c r="BM31" i="3"/>
  <c r="BL31" i="3"/>
  <c r="BI31" i="3"/>
  <c r="BG31" i="3"/>
  <c r="BE31" i="3"/>
  <c r="BB31" i="3"/>
  <c r="AZ31" i="3"/>
  <c r="AY31" i="3"/>
  <c r="AX31" i="3"/>
  <c r="AT31" i="3"/>
  <c r="AN31" i="3"/>
  <c r="AM31" i="3"/>
  <c r="AL31" i="3"/>
  <c r="AI31" i="3"/>
  <c r="AH31" i="3" s="1"/>
  <c r="AG31" i="3" s="1"/>
  <c r="RQ30" i="3"/>
  <c r="RP30" i="3"/>
  <c r="RO30" i="3"/>
  <c r="RN30" i="3"/>
  <c r="RL30" i="3"/>
  <c r="RM30" i="3" s="1"/>
  <c r="AE30" i="3" s="1"/>
  <c r="JY30" i="3"/>
  <c r="JZ30" i="3" s="1"/>
  <c r="JW30" i="3"/>
  <c r="JV30" i="3"/>
  <c r="JU30" i="3"/>
  <c r="JT30" i="3"/>
  <c r="JR30" i="3"/>
  <c r="JS30" i="3" s="1"/>
  <c r="AC30" i="3" s="1"/>
  <c r="BP30" i="3"/>
  <c r="BN30" i="3"/>
  <c r="BM30" i="3"/>
  <c r="BL30" i="3"/>
  <c r="BI30" i="3"/>
  <c r="BG30" i="3"/>
  <c r="BE30" i="3"/>
  <c r="BB30" i="3"/>
  <c r="BD30" i="3" s="1"/>
  <c r="AZ30" i="3"/>
  <c r="AY30" i="3"/>
  <c r="AX30" i="3"/>
  <c r="AT30" i="3"/>
  <c r="AN30" i="3"/>
  <c r="AM30" i="3"/>
  <c r="AL30" i="3"/>
  <c r="AR30" i="3" s="1"/>
  <c r="AI30" i="3"/>
  <c r="AH30" i="3" s="1"/>
  <c r="AG30" i="3" s="1"/>
  <c r="RQ29" i="3"/>
  <c r="RP29" i="3"/>
  <c r="RO29" i="3"/>
  <c r="RN29" i="3"/>
  <c r="RL29" i="3"/>
  <c r="RM29" i="3" s="1"/>
  <c r="AE29" i="3" s="1"/>
  <c r="JY29" i="3"/>
  <c r="JW29" i="3"/>
  <c r="JV29" i="3"/>
  <c r="JU29" i="3"/>
  <c r="JT29" i="3"/>
  <c r="JR29" i="3"/>
  <c r="JS29" i="3" s="1"/>
  <c r="AC29" i="3" s="1"/>
  <c r="BP29" i="3"/>
  <c r="BN29" i="3"/>
  <c r="BM29" i="3"/>
  <c r="BL29" i="3"/>
  <c r="BI29" i="3"/>
  <c r="BG29" i="3"/>
  <c r="BE29" i="3"/>
  <c r="BB29" i="3"/>
  <c r="BD29" i="3" s="1"/>
  <c r="AZ29" i="3"/>
  <c r="AY29" i="3"/>
  <c r="AX29" i="3"/>
  <c r="AT29" i="3"/>
  <c r="AN29" i="3"/>
  <c r="AM29" i="3"/>
  <c r="AL29" i="3"/>
  <c r="AI29" i="3"/>
  <c r="AH29" i="3" s="1"/>
  <c r="AG29" i="3" s="1"/>
  <c r="RQ28" i="3"/>
  <c r="RP28" i="3"/>
  <c r="RO28" i="3"/>
  <c r="RN28" i="3"/>
  <c r="RL28" i="3"/>
  <c r="RM28" i="3" s="1"/>
  <c r="AE28" i="3" s="1"/>
  <c r="JY28" i="3"/>
  <c r="JW28" i="3"/>
  <c r="JV28" i="3"/>
  <c r="JU28" i="3"/>
  <c r="JT28" i="3"/>
  <c r="JR28" i="3"/>
  <c r="JS28" i="3" s="1"/>
  <c r="AC28" i="3" s="1"/>
  <c r="BP28" i="3"/>
  <c r="BN28" i="3"/>
  <c r="BM28" i="3"/>
  <c r="BL28" i="3"/>
  <c r="BI28" i="3"/>
  <c r="BG28" i="3"/>
  <c r="BE28" i="3"/>
  <c r="BB28" i="3"/>
  <c r="AZ28" i="3"/>
  <c r="AY28" i="3"/>
  <c r="AX28" i="3"/>
  <c r="AT28" i="3"/>
  <c r="AN28" i="3"/>
  <c r="AM28" i="3"/>
  <c r="AL28" i="3"/>
  <c r="AI28" i="3"/>
  <c r="AH28" i="3" s="1"/>
  <c r="AG28" i="3" s="1"/>
  <c r="RQ27" i="3"/>
  <c r="RP27" i="3"/>
  <c r="RO27" i="3"/>
  <c r="RN27" i="3"/>
  <c r="RL27" i="3"/>
  <c r="RM27" i="3" s="1"/>
  <c r="AE27" i="3" s="1"/>
  <c r="JY27" i="3"/>
  <c r="JZ27" i="3" s="1"/>
  <c r="JW27" i="3"/>
  <c r="JV27" i="3"/>
  <c r="JU27" i="3"/>
  <c r="JT27" i="3"/>
  <c r="JR27" i="3"/>
  <c r="JS27" i="3" s="1"/>
  <c r="AC27" i="3" s="1"/>
  <c r="BP27" i="3"/>
  <c r="BN27" i="3"/>
  <c r="BM27" i="3"/>
  <c r="BL27" i="3"/>
  <c r="BI27" i="3"/>
  <c r="BG27" i="3"/>
  <c r="BE27" i="3"/>
  <c r="BB27" i="3"/>
  <c r="BD27" i="3" s="1"/>
  <c r="AZ27" i="3"/>
  <c r="AY27" i="3"/>
  <c r="AX27" i="3"/>
  <c r="AT27" i="3"/>
  <c r="AN27" i="3"/>
  <c r="AM27" i="3"/>
  <c r="AL27" i="3"/>
  <c r="AI27" i="3"/>
  <c r="AH27" i="3" s="1"/>
  <c r="AG27" i="3" s="1"/>
  <c r="RQ26" i="3"/>
  <c r="RP26" i="3"/>
  <c r="RO26" i="3"/>
  <c r="RN26" i="3"/>
  <c r="RL26" i="3"/>
  <c r="RM26" i="3" s="1"/>
  <c r="AE26" i="3" s="1"/>
  <c r="JY26" i="3"/>
  <c r="JZ26" i="3" s="1"/>
  <c r="JW26" i="3"/>
  <c r="JV26" i="3"/>
  <c r="JU26" i="3"/>
  <c r="JT26" i="3"/>
  <c r="JR26" i="3"/>
  <c r="JS26" i="3" s="1"/>
  <c r="AC26" i="3" s="1"/>
  <c r="BP26" i="3"/>
  <c r="BN26" i="3"/>
  <c r="BM26" i="3"/>
  <c r="BL26" i="3"/>
  <c r="BI26" i="3"/>
  <c r="BG26" i="3"/>
  <c r="BE26" i="3"/>
  <c r="BB26" i="3"/>
  <c r="BD26" i="3" s="1"/>
  <c r="AZ26" i="3"/>
  <c r="AY26" i="3"/>
  <c r="AX26" i="3"/>
  <c r="AT26" i="3"/>
  <c r="AN26" i="3"/>
  <c r="AM26" i="3"/>
  <c r="AL26" i="3"/>
  <c r="AI26" i="3"/>
  <c r="AH26" i="3" s="1"/>
  <c r="AG26" i="3" s="1"/>
  <c r="RQ25" i="3"/>
  <c r="RP25" i="3"/>
  <c r="RO25" i="3"/>
  <c r="RN25" i="3"/>
  <c r="RL25" i="3"/>
  <c r="RM25" i="3" s="1"/>
  <c r="AE25" i="3" s="1"/>
  <c r="JY25" i="3"/>
  <c r="JZ25" i="3" s="1"/>
  <c r="JW25" i="3"/>
  <c r="JV25" i="3"/>
  <c r="JU25" i="3"/>
  <c r="JT25" i="3"/>
  <c r="JR25" i="3"/>
  <c r="JS25" i="3" s="1"/>
  <c r="AC25" i="3" s="1"/>
  <c r="BP25" i="3"/>
  <c r="BN25" i="3"/>
  <c r="BM25" i="3"/>
  <c r="BL25" i="3"/>
  <c r="BI25" i="3"/>
  <c r="BG25" i="3"/>
  <c r="BE25" i="3"/>
  <c r="BB25" i="3"/>
  <c r="BD25" i="3" s="1"/>
  <c r="AZ25" i="3"/>
  <c r="AY25" i="3"/>
  <c r="AX25" i="3"/>
  <c r="AT25" i="3"/>
  <c r="AN25" i="3"/>
  <c r="AM25" i="3"/>
  <c r="AL25" i="3"/>
  <c r="AI25" i="3"/>
  <c r="AH25" i="3" s="1"/>
  <c r="AG25" i="3" s="1"/>
  <c r="RQ24" i="3"/>
  <c r="RP24" i="3"/>
  <c r="RO24" i="3"/>
  <c r="RN24" i="3"/>
  <c r="RL24" i="3"/>
  <c r="RM24" i="3" s="1"/>
  <c r="AE24" i="3" s="1"/>
  <c r="JY24" i="3"/>
  <c r="JZ24" i="3" s="1"/>
  <c r="JW24" i="3"/>
  <c r="JV24" i="3"/>
  <c r="JU24" i="3"/>
  <c r="JT24" i="3"/>
  <c r="JR24" i="3"/>
  <c r="JS24" i="3" s="1"/>
  <c r="AC24" i="3" s="1"/>
  <c r="BP24" i="3"/>
  <c r="BN24" i="3"/>
  <c r="BM24" i="3"/>
  <c r="BL24" i="3"/>
  <c r="BI24" i="3"/>
  <c r="BG24" i="3"/>
  <c r="BE24" i="3"/>
  <c r="BB24" i="3"/>
  <c r="BD24" i="3" s="1"/>
  <c r="AZ24" i="3"/>
  <c r="AY24" i="3"/>
  <c r="AX24" i="3"/>
  <c r="AT24" i="3"/>
  <c r="AN24" i="3"/>
  <c r="AM24" i="3"/>
  <c r="AL24" i="3"/>
  <c r="AI24" i="3"/>
  <c r="AH24" i="3" s="1"/>
  <c r="AG24" i="3" s="1"/>
  <c r="RQ23" i="3"/>
  <c r="RP23" i="3"/>
  <c r="RO23" i="3"/>
  <c r="RN23" i="3"/>
  <c r="RL23" i="3"/>
  <c r="RM23" i="3" s="1"/>
  <c r="AE23" i="3" s="1"/>
  <c r="JY23" i="3"/>
  <c r="KL23" i="3" s="1"/>
  <c r="KY23" i="3" s="1"/>
  <c r="JW23" i="3"/>
  <c r="JV23" i="3"/>
  <c r="JU23" i="3"/>
  <c r="JT23" i="3"/>
  <c r="JR23" i="3"/>
  <c r="JS23" i="3" s="1"/>
  <c r="AC23" i="3" s="1"/>
  <c r="BP23" i="3"/>
  <c r="BN23" i="3"/>
  <c r="BM23" i="3"/>
  <c r="BL23" i="3"/>
  <c r="BI23" i="3"/>
  <c r="BG23" i="3"/>
  <c r="BE23" i="3"/>
  <c r="BB23" i="3"/>
  <c r="BD23" i="3" s="1"/>
  <c r="AZ23" i="3"/>
  <c r="AY23" i="3"/>
  <c r="AX23" i="3"/>
  <c r="AT23" i="3"/>
  <c r="AN23" i="3"/>
  <c r="AM23" i="3"/>
  <c r="AL23" i="3"/>
  <c r="AI23" i="3"/>
  <c r="AH23" i="3" s="1"/>
  <c r="AG23" i="3" s="1"/>
  <c r="RQ22" i="3"/>
  <c r="RP22" i="3"/>
  <c r="RO22" i="3"/>
  <c r="RN22" i="3"/>
  <c r="RL22" i="3"/>
  <c r="RM22" i="3" s="1"/>
  <c r="AE22" i="3" s="1"/>
  <c r="JY22" i="3"/>
  <c r="JW22" i="3"/>
  <c r="JV22" i="3"/>
  <c r="JU22" i="3"/>
  <c r="JT22" i="3"/>
  <c r="JR22" i="3"/>
  <c r="JS22" i="3" s="1"/>
  <c r="AC22" i="3" s="1"/>
  <c r="BP22" i="3"/>
  <c r="BN22" i="3"/>
  <c r="BM22" i="3"/>
  <c r="BL22" i="3"/>
  <c r="BI22" i="3"/>
  <c r="BG22" i="3"/>
  <c r="BE22" i="3"/>
  <c r="BB22" i="3"/>
  <c r="BD22" i="3" s="1"/>
  <c r="AZ22" i="3"/>
  <c r="AY22" i="3"/>
  <c r="AX22" i="3"/>
  <c r="AT22" i="3"/>
  <c r="AN22" i="3"/>
  <c r="AM22" i="3"/>
  <c r="AL22" i="3"/>
  <c r="AI22" i="3"/>
  <c r="AH22" i="3" s="1"/>
  <c r="AG22" i="3" s="1"/>
  <c r="RQ21" i="3"/>
  <c r="RP21" i="3"/>
  <c r="RO21" i="3"/>
  <c r="RN21" i="3"/>
  <c r="RL21" i="3"/>
  <c r="RM21" i="3" s="1"/>
  <c r="AE21" i="3" s="1"/>
  <c r="JY21" i="3"/>
  <c r="JW21" i="3"/>
  <c r="JV21" i="3"/>
  <c r="JU21" i="3"/>
  <c r="JT21" i="3"/>
  <c r="JR21" i="3"/>
  <c r="JS21" i="3" s="1"/>
  <c r="AC21" i="3" s="1"/>
  <c r="BP21" i="3"/>
  <c r="BN21" i="3"/>
  <c r="BM21" i="3"/>
  <c r="BL21" i="3"/>
  <c r="BI21" i="3"/>
  <c r="BG21" i="3"/>
  <c r="BE21" i="3"/>
  <c r="BB21" i="3"/>
  <c r="BD21" i="3" s="1"/>
  <c r="AZ21" i="3"/>
  <c r="AY21" i="3"/>
  <c r="AX21" i="3"/>
  <c r="AT21" i="3"/>
  <c r="AN21" i="3"/>
  <c r="AM21" i="3"/>
  <c r="AL21" i="3"/>
  <c r="AI21" i="3"/>
  <c r="AH21" i="3" s="1"/>
  <c r="AG21" i="3" s="1"/>
  <c r="RQ20" i="3"/>
  <c r="RP20" i="3"/>
  <c r="RO20" i="3"/>
  <c r="RN20" i="3"/>
  <c r="RL20" i="3"/>
  <c r="RM20" i="3" s="1"/>
  <c r="AE20" i="3" s="1"/>
  <c r="JY20" i="3"/>
  <c r="KL20" i="3" s="1"/>
  <c r="KM20" i="3" s="1"/>
  <c r="JW20" i="3"/>
  <c r="JV20" i="3"/>
  <c r="JU20" i="3"/>
  <c r="JT20" i="3"/>
  <c r="JR20" i="3"/>
  <c r="JS20" i="3" s="1"/>
  <c r="AC20" i="3" s="1"/>
  <c r="BP20" i="3"/>
  <c r="BN20" i="3"/>
  <c r="BM20" i="3"/>
  <c r="BL20" i="3"/>
  <c r="BI20" i="3"/>
  <c r="BG20" i="3"/>
  <c r="BE20" i="3"/>
  <c r="BB20" i="3"/>
  <c r="BD20" i="3" s="1"/>
  <c r="AZ20" i="3"/>
  <c r="AY20" i="3"/>
  <c r="AX20" i="3"/>
  <c r="AT20" i="3"/>
  <c r="AN20" i="3"/>
  <c r="AM20" i="3"/>
  <c r="AL20" i="3"/>
  <c r="AI20" i="3"/>
  <c r="AH20" i="3" s="1"/>
  <c r="AG20" i="3" s="1"/>
  <c r="RQ19" i="3"/>
  <c r="RP19" i="3"/>
  <c r="RO19" i="3"/>
  <c r="RN19" i="3"/>
  <c r="RL19" i="3"/>
  <c r="RM19" i="3" s="1"/>
  <c r="AE19" i="3" s="1"/>
  <c r="JY19" i="3"/>
  <c r="JW19" i="3"/>
  <c r="JV19" i="3"/>
  <c r="JU19" i="3"/>
  <c r="JT19" i="3"/>
  <c r="JR19" i="3"/>
  <c r="JS19" i="3" s="1"/>
  <c r="AC19" i="3" s="1"/>
  <c r="BP19" i="3"/>
  <c r="BN19" i="3"/>
  <c r="BM19" i="3"/>
  <c r="BL19" i="3"/>
  <c r="BI19" i="3"/>
  <c r="BG19" i="3"/>
  <c r="BE19" i="3"/>
  <c r="BB19" i="3"/>
  <c r="BD19" i="3" s="1"/>
  <c r="AZ19" i="3"/>
  <c r="AY19" i="3"/>
  <c r="AX19" i="3"/>
  <c r="AT19" i="3"/>
  <c r="AN19" i="3"/>
  <c r="AM19" i="3"/>
  <c r="AL19" i="3"/>
  <c r="AI19" i="3"/>
  <c r="AH19" i="3" s="1"/>
  <c r="AG19" i="3" s="1"/>
  <c r="RQ18" i="3"/>
  <c r="RP18" i="3"/>
  <c r="RO18" i="3"/>
  <c r="RN18" i="3"/>
  <c r="RL18" i="3"/>
  <c r="RM18" i="3" s="1"/>
  <c r="AE18" i="3" s="1"/>
  <c r="JY18" i="3"/>
  <c r="KL18" i="3" s="1"/>
  <c r="KY18" i="3" s="1"/>
  <c r="JW18" i="3"/>
  <c r="JV18" i="3"/>
  <c r="JU18" i="3"/>
  <c r="JT18" i="3"/>
  <c r="JR18" i="3"/>
  <c r="JS18" i="3" s="1"/>
  <c r="AC18" i="3" s="1"/>
  <c r="BP18" i="3"/>
  <c r="BN18" i="3"/>
  <c r="BM18" i="3"/>
  <c r="BL18" i="3"/>
  <c r="BI18" i="3"/>
  <c r="BG18" i="3"/>
  <c r="BE18" i="3"/>
  <c r="BB18" i="3"/>
  <c r="BD18" i="3" s="1"/>
  <c r="AZ18" i="3"/>
  <c r="AY18" i="3"/>
  <c r="AX18" i="3"/>
  <c r="AT18" i="3"/>
  <c r="AN18" i="3"/>
  <c r="AM18" i="3"/>
  <c r="AL18" i="3"/>
  <c r="AI18" i="3"/>
  <c r="AH18" i="3" s="1"/>
  <c r="AG18" i="3" s="1"/>
  <c r="RQ17" i="3"/>
  <c r="RP17" i="3"/>
  <c r="RO17" i="3"/>
  <c r="RN17" i="3"/>
  <c r="RL17" i="3"/>
  <c r="RM17" i="3" s="1"/>
  <c r="AE17" i="3" s="1"/>
  <c r="JY17" i="3"/>
  <c r="JZ17" i="3" s="1"/>
  <c r="JW17" i="3"/>
  <c r="JV17" i="3"/>
  <c r="JU17" i="3"/>
  <c r="JT17" i="3"/>
  <c r="JR17" i="3"/>
  <c r="JS17" i="3" s="1"/>
  <c r="AC17" i="3" s="1"/>
  <c r="BP17" i="3"/>
  <c r="BN17" i="3"/>
  <c r="BM17" i="3"/>
  <c r="BL17" i="3"/>
  <c r="BI17" i="3"/>
  <c r="BG17" i="3"/>
  <c r="BE17" i="3"/>
  <c r="BB17" i="3"/>
  <c r="BD17" i="3" s="1"/>
  <c r="AZ17" i="3"/>
  <c r="AY17" i="3"/>
  <c r="AX17" i="3"/>
  <c r="AT17" i="3"/>
  <c r="AN17" i="3"/>
  <c r="AM17" i="3"/>
  <c r="AL17" i="3"/>
  <c r="AI17" i="3"/>
  <c r="AH17" i="3" s="1"/>
  <c r="AG17" i="3" s="1"/>
  <c r="RQ16" i="3"/>
  <c r="RP16" i="3"/>
  <c r="RO16" i="3"/>
  <c r="RN16" i="3"/>
  <c r="RL16" i="3"/>
  <c r="RM16" i="3" s="1"/>
  <c r="AE16" i="3" s="1"/>
  <c r="JY16" i="3"/>
  <c r="JW16" i="3"/>
  <c r="JV16" i="3"/>
  <c r="JU16" i="3"/>
  <c r="JT16" i="3"/>
  <c r="JR16" i="3"/>
  <c r="JS16" i="3" s="1"/>
  <c r="AC16" i="3" s="1"/>
  <c r="BP16" i="3"/>
  <c r="BN16" i="3"/>
  <c r="BM16" i="3"/>
  <c r="BL16" i="3"/>
  <c r="BI16" i="3"/>
  <c r="BG16" i="3"/>
  <c r="BE16" i="3"/>
  <c r="BB16" i="3"/>
  <c r="BD16" i="3" s="1"/>
  <c r="AZ16" i="3"/>
  <c r="AY16" i="3"/>
  <c r="AX16" i="3"/>
  <c r="AT16" i="3"/>
  <c r="AN16" i="3"/>
  <c r="AM16" i="3"/>
  <c r="AL16" i="3"/>
  <c r="AI16" i="3"/>
  <c r="AH16" i="3" s="1"/>
  <c r="AG16" i="3" s="1"/>
  <c r="RQ15" i="3"/>
  <c r="RP15" i="3"/>
  <c r="RO15" i="3"/>
  <c r="RN15" i="3"/>
  <c r="RL15" i="3"/>
  <c r="RM15" i="3" s="1"/>
  <c r="AE15" i="3" s="1"/>
  <c r="JY15" i="3"/>
  <c r="KL15" i="3" s="1"/>
  <c r="JW15" i="3"/>
  <c r="JV15" i="3"/>
  <c r="JU15" i="3"/>
  <c r="JT15" i="3"/>
  <c r="JR15" i="3"/>
  <c r="JS15" i="3" s="1"/>
  <c r="AC15" i="3" s="1"/>
  <c r="BP15" i="3"/>
  <c r="BN15" i="3"/>
  <c r="BM15" i="3"/>
  <c r="BL15" i="3"/>
  <c r="BI15" i="3"/>
  <c r="BG15" i="3"/>
  <c r="BE15" i="3"/>
  <c r="BB15" i="3"/>
  <c r="BD15" i="3" s="1"/>
  <c r="AZ15" i="3"/>
  <c r="AY15" i="3"/>
  <c r="AX15" i="3"/>
  <c r="AT15" i="3"/>
  <c r="AN15" i="3"/>
  <c r="AM15" i="3"/>
  <c r="AL15" i="3"/>
  <c r="AR15" i="3" s="1"/>
  <c r="AI15" i="3"/>
  <c r="AH15" i="3" s="1"/>
  <c r="AG15" i="3" s="1"/>
  <c r="RQ14" i="3"/>
  <c r="RP14" i="3"/>
  <c r="RO14" i="3"/>
  <c r="RN14" i="3"/>
  <c r="RL14" i="3"/>
  <c r="RM14" i="3" s="1"/>
  <c r="AE14" i="3" s="1"/>
  <c r="JY14" i="3"/>
  <c r="JW14" i="3"/>
  <c r="JV14" i="3"/>
  <c r="JU14" i="3"/>
  <c r="JT14" i="3"/>
  <c r="JR14" i="3"/>
  <c r="JS14" i="3" s="1"/>
  <c r="AC14" i="3" s="1"/>
  <c r="BP14" i="3"/>
  <c r="BN14" i="3"/>
  <c r="BM14" i="3"/>
  <c r="BL14" i="3"/>
  <c r="BI14" i="3"/>
  <c r="BG14" i="3"/>
  <c r="BE14" i="3"/>
  <c r="BB14" i="3"/>
  <c r="BD14" i="3" s="1"/>
  <c r="AZ14" i="3"/>
  <c r="AY14" i="3"/>
  <c r="AX14" i="3"/>
  <c r="AT14" i="3"/>
  <c r="AN14" i="3"/>
  <c r="AM14" i="3"/>
  <c r="AL14" i="3"/>
  <c r="AR14" i="3" s="1"/>
  <c r="AI14" i="3"/>
  <c r="AH14" i="3" s="1"/>
  <c r="AG14" i="3" s="1"/>
  <c r="RQ13" i="3"/>
  <c r="RP13" i="3"/>
  <c r="RO13" i="3"/>
  <c r="RN13" i="3"/>
  <c r="RL13" i="3"/>
  <c r="RM13" i="3" s="1"/>
  <c r="AE13" i="3" s="1"/>
  <c r="JY13" i="3"/>
  <c r="JW13" i="3"/>
  <c r="JV13" i="3"/>
  <c r="JU13" i="3"/>
  <c r="JT13" i="3"/>
  <c r="JR13" i="3"/>
  <c r="JS13" i="3" s="1"/>
  <c r="AC13" i="3" s="1"/>
  <c r="BP13" i="3"/>
  <c r="BN13" i="3"/>
  <c r="BM13" i="3"/>
  <c r="BL13" i="3"/>
  <c r="BI13" i="3"/>
  <c r="BG13" i="3"/>
  <c r="BE13" i="3"/>
  <c r="BB13" i="3"/>
  <c r="BD13" i="3" s="1"/>
  <c r="AZ13" i="3"/>
  <c r="AY13" i="3"/>
  <c r="AX13" i="3"/>
  <c r="AT13" i="3"/>
  <c r="AN13" i="3"/>
  <c r="AM13" i="3"/>
  <c r="AL13" i="3"/>
  <c r="AI13" i="3"/>
  <c r="AH13" i="3" s="1"/>
  <c r="AG13" i="3" s="1"/>
  <c r="RQ12" i="3"/>
  <c r="RP12" i="3"/>
  <c r="RO12" i="3"/>
  <c r="RN12" i="3"/>
  <c r="RL12" i="3"/>
  <c r="RM12" i="3" s="1"/>
  <c r="AE12" i="3" s="1"/>
  <c r="JY12" i="3"/>
  <c r="JZ12" i="3" s="1"/>
  <c r="JW12" i="3"/>
  <c r="JV12" i="3"/>
  <c r="JU12" i="3"/>
  <c r="JT12" i="3"/>
  <c r="JR12" i="3"/>
  <c r="JS12" i="3" s="1"/>
  <c r="AC12" i="3" s="1"/>
  <c r="BP12" i="3"/>
  <c r="BN12" i="3"/>
  <c r="BM12" i="3"/>
  <c r="BL12" i="3"/>
  <c r="BI12" i="3"/>
  <c r="BG12" i="3"/>
  <c r="BE12" i="3"/>
  <c r="BB12" i="3"/>
  <c r="BD12" i="3" s="1"/>
  <c r="AZ12" i="3"/>
  <c r="AY12" i="3"/>
  <c r="AX12" i="3"/>
  <c r="AT12" i="3"/>
  <c r="AN12" i="3"/>
  <c r="AM12" i="3"/>
  <c r="AS12" i="3" s="1"/>
  <c r="AL12" i="3"/>
  <c r="AR12" i="3" s="1"/>
  <c r="AI12" i="3"/>
  <c r="AH12" i="3" s="1"/>
  <c r="AG12" i="3" s="1"/>
  <c r="RQ11" i="3"/>
  <c r="RP11" i="3"/>
  <c r="RO11" i="3"/>
  <c r="RN11" i="3"/>
  <c r="RL11" i="3"/>
  <c r="RM11" i="3" s="1"/>
  <c r="AE11" i="3" s="1"/>
  <c r="JY11" i="3"/>
  <c r="KL11" i="3" s="1"/>
  <c r="KY11" i="3" s="1"/>
  <c r="JW11" i="3"/>
  <c r="JV11" i="3"/>
  <c r="JU11" i="3"/>
  <c r="JT11" i="3"/>
  <c r="JR11" i="3"/>
  <c r="JS11" i="3" s="1"/>
  <c r="AC11" i="3" s="1"/>
  <c r="BP11" i="3"/>
  <c r="BN11" i="3"/>
  <c r="BM11" i="3"/>
  <c r="BL11" i="3"/>
  <c r="BI11" i="3"/>
  <c r="BG11" i="3"/>
  <c r="BE11" i="3"/>
  <c r="BB11" i="3"/>
  <c r="BD11" i="3" s="1"/>
  <c r="AZ11" i="3"/>
  <c r="AY11" i="3"/>
  <c r="AX11" i="3"/>
  <c r="AT11" i="3"/>
  <c r="AN11" i="3"/>
  <c r="AM11" i="3"/>
  <c r="AL11" i="3"/>
  <c r="AR11" i="3" s="1"/>
  <c r="AI11" i="3"/>
  <c r="AH11" i="3" s="1"/>
  <c r="AG11" i="3" s="1"/>
  <c r="RQ10" i="3"/>
  <c r="RP10" i="3"/>
  <c r="RO10" i="3"/>
  <c r="RN10" i="3"/>
  <c r="RL10" i="3"/>
  <c r="RM10" i="3" s="1"/>
  <c r="AE10" i="3" s="1"/>
  <c r="JY10" i="3"/>
  <c r="JW10" i="3"/>
  <c r="JV10" i="3"/>
  <c r="JU10" i="3"/>
  <c r="JT10" i="3"/>
  <c r="JR10" i="3"/>
  <c r="JS10" i="3" s="1"/>
  <c r="AC10" i="3" s="1"/>
  <c r="BP10" i="3"/>
  <c r="BN10" i="3"/>
  <c r="BM10" i="3"/>
  <c r="BL10" i="3"/>
  <c r="BI10" i="3"/>
  <c r="BG10" i="3"/>
  <c r="BE10" i="3"/>
  <c r="BB10" i="3"/>
  <c r="BD10" i="3" s="1"/>
  <c r="AZ10" i="3"/>
  <c r="AY10" i="3"/>
  <c r="AX10" i="3"/>
  <c r="AT10" i="3"/>
  <c r="AN10" i="3"/>
  <c r="AM10" i="3"/>
  <c r="AL10" i="3"/>
  <c r="AR10" i="3" s="1"/>
  <c r="AI10" i="3"/>
  <c r="AH10" i="3" s="1"/>
  <c r="AG10" i="3" s="1"/>
  <c r="BD8" i="3"/>
  <c r="CI7" i="3"/>
  <c r="CH7" i="3"/>
  <c r="CG7" i="3"/>
  <c r="CF7" i="3"/>
  <c r="C7" i="3"/>
  <c r="F50" i="2"/>
  <c r="RR41" i="2"/>
  <c r="Y41" i="2"/>
  <c r="RQ40" i="2"/>
  <c r="RP40" i="2"/>
  <c r="RO40" i="2"/>
  <c r="RN40" i="2"/>
  <c r="RL40" i="2"/>
  <c r="RM40" i="2" s="1"/>
  <c r="AE40" i="2" s="1"/>
  <c r="JY40" i="2"/>
  <c r="JZ40" i="2" s="1"/>
  <c r="JW40" i="2"/>
  <c r="JV40" i="2"/>
  <c r="JU40" i="2"/>
  <c r="JT40" i="2"/>
  <c r="JR40" i="2"/>
  <c r="JS40" i="2" s="1"/>
  <c r="AC40" i="2" s="1"/>
  <c r="BP40" i="2"/>
  <c r="BN40" i="2"/>
  <c r="BM40" i="2"/>
  <c r="BL40" i="2"/>
  <c r="BI40" i="2"/>
  <c r="BG40" i="2"/>
  <c r="BE40" i="2"/>
  <c r="BB40" i="2"/>
  <c r="BD40" i="2" s="1"/>
  <c r="AZ40" i="2"/>
  <c r="AY40" i="2"/>
  <c r="AX40" i="2"/>
  <c r="AT40" i="2"/>
  <c r="AN40" i="2"/>
  <c r="AM40" i="2"/>
  <c r="AL40" i="2"/>
  <c r="AI40" i="2"/>
  <c r="AH40" i="2" s="1"/>
  <c r="AG40" i="2" s="1"/>
  <c r="RQ39" i="2"/>
  <c r="RP39" i="2"/>
  <c r="RO39" i="2"/>
  <c r="RN39" i="2"/>
  <c r="RL39" i="2"/>
  <c r="RM39" i="2" s="1"/>
  <c r="AE39" i="2" s="1"/>
  <c r="JY39" i="2"/>
  <c r="JW39" i="2"/>
  <c r="JV39" i="2"/>
  <c r="JU39" i="2"/>
  <c r="JT39" i="2"/>
  <c r="JR39" i="2"/>
  <c r="JS39" i="2" s="1"/>
  <c r="AC39" i="2" s="1"/>
  <c r="BP39" i="2"/>
  <c r="BN39" i="2"/>
  <c r="BM39" i="2"/>
  <c r="BL39" i="2"/>
  <c r="BI39" i="2"/>
  <c r="BG39" i="2"/>
  <c r="BE39" i="2"/>
  <c r="BB39" i="2"/>
  <c r="BD39" i="2" s="1"/>
  <c r="AZ39" i="2"/>
  <c r="AY39" i="2"/>
  <c r="AX39" i="2"/>
  <c r="AT39" i="2"/>
  <c r="AN39" i="2"/>
  <c r="AM39" i="2"/>
  <c r="AL39" i="2"/>
  <c r="AI39" i="2"/>
  <c r="AH39" i="2" s="1"/>
  <c r="AG39" i="2" s="1"/>
  <c r="RQ38" i="2"/>
  <c r="RP38" i="2"/>
  <c r="RO38" i="2"/>
  <c r="RN38" i="2"/>
  <c r="RL38" i="2"/>
  <c r="RM38" i="2" s="1"/>
  <c r="AE38" i="2" s="1"/>
  <c r="JY38" i="2"/>
  <c r="JW38" i="2"/>
  <c r="JV38" i="2"/>
  <c r="JU38" i="2"/>
  <c r="JT38" i="2"/>
  <c r="JR38" i="2"/>
  <c r="JS38" i="2" s="1"/>
  <c r="AC38" i="2" s="1"/>
  <c r="BP38" i="2"/>
  <c r="BN38" i="2"/>
  <c r="BM38" i="2"/>
  <c r="BL38" i="2"/>
  <c r="BI38" i="2"/>
  <c r="BG38" i="2"/>
  <c r="BE38" i="2"/>
  <c r="BB38" i="2"/>
  <c r="BD38" i="2" s="1"/>
  <c r="AZ38" i="2"/>
  <c r="AY38" i="2"/>
  <c r="AX38" i="2"/>
  <c r="AT38" i="2"/>
  <c r="AN38" i="2"/>
  <c r="AM38" i="2"/>
  <c r="AL38" i="2"/>
  <c r="AI38" i="2"/>
  <c r="AH38" i="2" s="1"/>
  <c r="AG38" i="2" s="1"/>
  <c r="RQ37" i="2"/>
  <c r="RP37" i="2"/>
  <c r="RO37" i="2"/>
  <c r="RN37" i="2"/>
  <c r="RL37" i="2"/>
  <c r="RM37" i="2" s="1"/>
  <c r="AE37" i="2" s="1"/>
  <c r="JY37" i="2"/>
  <c r="KL37" i="2" s="1"/>
  <c r="JW37" i="2"/>
  <c r="JV37" i="2"/>
  <c r="JU37" i="2"/>
  <c r="JT37" i="2"/>
  <c r="JR37" i="2"/>
  <c r="JS37" i="2" s="1"/>
  <c r="AC37" i="2" s="1"/>
  <c r="BP37" i="2"/>
  <c r="BN37" i="2"/>
  <c r="BM37" i="2"/>
  <c r="BL37" i="2"/>
  <c r="BI37" i="2"/>
  <c r="BG37" i="2"/>
  <c r="BE37" i="2"/>
  <c r="BB37" i="2"/>
  <c r="BD37" i="2" s="1"/>
  <c r="AZ37" i="2"/>
  <c r="AY37" i="2"/>
  <c r="AX37" i="2"/>
  <c r="AT37" i="2"/>
  <c r="AN37" i="2"/>
  <c r="AM37" i="2"/>
  <c r="AL37" i="2"/>
  <c r="AR37" i="2" s="1"/>
  <c r="AI37" i="2"/>
  <c r="AH37" i="2" s="1"/>
  <c r="AG37" i="2" s="1"/>
  <c r="RQ36" i="2"/>
  <c r="RP36" i="2"/>
  <c r="RO36" i="2"/>
  <c r="RN36" i="2"/>
  <c r="RL36" i="2"/>
  <c r="RM36" i="2" s="1"/>
  <c r="AE36" i="2" s="1"/>
  <c r="JY36" i="2"/>
  <c r="JW36" i="2"/>
  <c r="JV36" i="2"/>
  <c r="JU36" i="2"/>
  <c r="JT36" i="2"/>
  <c r="JR36" i="2"/>
  <c r="JS36" i="2" s="1"/>
  <c r="AC36" i="2" s="1"/>
  <c r="BP36" i="2"/>
  <c r="BN36" i="2"/>
  <c r="BM36" i="2"/>
  <c r="BL36" i="2"/>
  <c r="BI36" i="2"/>
  <c r="BG36" i="2"/>
  <c r="BE36" i="2"/>
  <c r="BB36" i="2"/>
  <c r="BD36" i="2" s="1"/>
  <c r="AZ36" i="2"/>
  <c r="AY36" i="2"/>
  <c r="AX36" i="2"/>
  <c r="AT36" i="2"/>
  <c r="AN36" i="2"/>
  <c r="AM36" i="2"/>
  <c r="AL36" i="2"/>
  <c r="AI36" i="2"/>
  <c r="AH36" i="2" s="1"/>
  <c r="AG36" i="2" s="1"/>
  <c r="RQ35" i="2"/>
  <c r="RP35" i="2"/>
  <c r="RO35" i="2"/>
  <c r="RN35" i="2"/>
  <c r="RL35" i="2"/>
  <c r="RM35" i="2" s="1"/>
  <c r="AE35" i="2" s="1"/>
  <c r="JY35" i="2"/>
  <c r="KL35" i="2" s="1"/>
  <c r="JW35" i="2"/>
  <c r="JV35" i="2"/>
  <c r="JU35" i="2"/>
  <c r="JT35" i="2"/>
  <c r="JR35" i="2"/>
  <c r="JS35" i="2" s="1"/>
  <c r="AC35" i="2" s="1"/>
  <c r="BP35" i="2"/>
  <c r="BN35" i="2"/>
  <c r="BM35" i="2"/>
  <c r="BL35" i="2"/>
  <c r="BI35" i="2"/>
  <c r="BG35" i="2"/>
  <c r="BE35" i="2"/>
  <c r="BB35" i="2"/>
  <c r="BD35" i="2" s="1"/>
  <c r="AZ35" i="2"/>
  <c r="AY35" i="2"/>
  <c r="AX35" i="2"/>
  <c r="AT35" i="2"/>
  <c r="AN35" i="2"/>
  <c r="AM35" i="2"/>
  <c r="AL35" i="2"/>
  <c r="AI35" i="2"/>
  <c r="AH35" i="2" s="1"/>
  <c r="AG35" i="2" s="1"/>
  <c r="RQ34" i="2"/>
  <c r="RP34" i="2"/>
  <c r="RO34" i="2"/>
  <c r="RN34" i="2"/>
  <c r="RL34" i="2"/>
  <c r="RM34" i="2" s="1"/>
  <c r="AE34" i="2" s="1"/>
  <c r="JY34" i="2"/>
  <c r="JW34" i="2"/>
  <c r="JV34" i="2"/>
  <c r="JU34" i="2"/>
  <c r="JT34" i="2"/>
  <c r="JR34" i="2"/>
  <c r="JS34" i="2" s="1"/>
  <c r="AC34" i="2" s="1"/>
  <c r="BP34" i="2"/>
  <c r="BN34" i="2"/>
  <c r="BM34" i="2"/>
  <c r="BL34" i="2"/>
  <c r="BI34" i="2"/>
  <c r="BG34" i="2"/>
  <c r="BE34" i="2"/>
  <c r="BB34" i="2"/>
  <c r="BD34" i="2" s="1"/>
  <c r="AZ34" i="2"/>
  <c r="AY34" i="2"/>
  <c r="AX34" i="2"/>
  <c r="AT34" i="2"/>
  <c r="AN34" i="2"/>
  <c r="AM34" i="2"/>
  <c r="AL34" i="2"/>
  <c r="AI34" i="2"/>
  <c r="AH34" i="2" s="1"/>
  <c r="AG34" i="2" s="1"/>
  <c r="RQ33" i="2"/>
  <c r="RP33" i="2"/>
  <c r="RO33" i="2"/>
  <c r="RN33" i="2"/>
  <c r="RL33" i="2"/>
  <c r="RM33" i="2" s="1"/>
  <c r="AE33" i="2" s="1"/>
  <c r="JY33" i="2"/>
  <c r="JW33" i="2"/>
  <c r="JV33" i="2"/>
  <c r="JU33" i="2"/>
  <c r="JT33" i="2"/>
  <c r="JR33" i="2"/>
  <c r="JS33" i="2" s="1"/>
  <c r="AC33" i="2" s="1"/>
  <c r="BP33" i="2"/>
  <c r="BN33" i="2"/>
  <c r="BM33" i="2"/>
  <c r="BL33" i="2"/>
  <c r="BI33" i="2"/>
  <c r="BG33" i="2"/>
  <c r="BE33" i="2"/>
  <c r="BB33" i="2"/>
  <c r="BD33" i="2" s="1"/>
  <c r="AZ33" i="2"/>
  <c r="AY33" i="2"/>
  <c r="AX33" i="2"/>
  <c r="AT33" i="2"/>
  <c r="AN33" i="2"/>
  <c r="AM33" i="2"/>
  <c r="AL33" i="2"/>
  <c r="AI33" i="2"/>
  <c r="AH33" i="2" s="1"/>
  <c r="AG33" i="2" s="1"/>
  <c r="RQ32" i="2"/>
  <c r="RP32" i="2"/>
  <c r="RO32" i="2"/>
  <c r="RN32" i="2"/>
  <c r="RL32" i="2"/>
  <c r="RM32" i="2" s="1"/>
  <c r="AE32" i="2" s="1"/>
  <c r="JY32" i="2"/>
  <c r="JW32" i="2"/>
  <c r="JV32" i="2"/>
  <c r="JU32" i="2"/>
  <c r="JT32" i="2"/>
  <c r="JR32" i="2"/>
  <c r="JS32" i="2" s="1"/>
  <c r="AC32" i="2" s="1"/>
  <c r="DR32" i="2"/>
  <c r="BP32" i="2"/>
  <c r="BN32" i="2"/>
  <c r="BM32" i="2"/>
  <c r="BL32" i="2"/>
  <c r="BI32" i="2"/>
  <c r="BG32" i="2"/>
  <c r="BE32" i="2"/>
  <c r="BB32" i="2"/>
  <c r="BD32" i="2" s="1"/>
  <c r="AZ32" i="2"/>
  <c r="AY32" i="2"/>
  <c r="AX32" i="2"/>
  <c r="AT32" i="2"/>
  <c r="AN32" i="2"/>
  <c r="AM32" i="2"/>
  <c r="AL32" i="2"/>
  <c r="AI32" i="2"/>
  <c r="AH32" i="2" s="1"/>
  <c r="AG32" i="2" s="1"/>
  <c r="RQ31" i="2"/>
  <c r="RP31" i="2"/>
  <c r="RO31" i="2"/>
  <c r="RN31" i="2"/>
  <c r="RL31" i="2"/>
  <c r="RM31" i="2" s="1"/>
  <c r="AE31" i="2" s="1"/>
  <c r="JY31" i="2"/>
  <c r="JW31" i="2"/>
  <c r="JV31" i="2"/>
  <c r="JU31" i="2"/>
  <c r="JT31" i="2"/>
  <c r="JR31" i="2"/>
  <c r="JS31" i="2" s="1"/>
  <c r="AC31" i="2" s="1"/>
  <c r="BP31" i="2"/>
  <c r="BN31" i="2"/>
  <c r="BM31" i="2"/>
  <c r="BL31" i="2"/>
  <c r="BI31" i="2"/>
  <c r="BG31" i="2"/>
  <c r="BE31" i="2"/>
  <c r="BB31" i="2"/>
  <c r="BD31" i="2" s="1"/>
  <c r="AZ31" i="2"/>
  <c r="AY31" i="2"/>
  <c r="AX31" i="2"/>
  <c r="AT31" i="2"/>
  <c r="AN31" i="2"/>
  <c r="AM31" i="2"/>
  <c r="AL31" i="2"/>
  <c r="AI31" i="2"/>
  <c r="AH31" i="2" s="1"/>
  <c r="AG31" i="2" s="1"/>
  <c r="RQ30" i="2"/>
  <c r="RP30" i="2"/>
  <c r="RO30" i="2"/>
  <c r="RN30" i="2"/>
  <c r="RL30" i="2"/>
  <c r="RM30" i="2" s="1"/>
  <c r="AE30" i="2" s="1"/>
  <c r="JY30" i="2"/>
  <c r="JZ30" i="2" s="1"/>
  <c r="JW30" i="2"/>
  <c r="JV30" i="2"/>
  <c r="JU30" i="2"/>
  <c r="JT30" i="2"/>
  <c r="JR30" i="2"/>
  <c r="JS30" i="2" s="1"/>
  <c r="AC30" i="2" s="1"/>
  <c r="BP30" i="2"/>
  <c r="BN30" i="2"/>
  <c r="BM30" i="2"/>
  <c r="BL30" i="2"/>
  <c r="BI30" i="2"/>
  <c r="BG30" i="2"/>
  <c r="BE30" i="2"/>
  <c r="BB30" i="2"/>
  <c r="BD30" i="2" s="1"/>
  <c r="AZ30" i="2"/>
  <c r="AY30" i="2"/>
  <c r="AX30" i="2"/>
  <c r="AT30" i="2"/>
  <c r="AN30" i="2"/>
  <c r="AM30" i="2"/>
  <c r="AL30" i="2"/>
  <c r="AI30" i="2"/>
  <c r="AH30" i="2" s="1"/>
  <c r="AG30" i="2" s="1"/>
  <c r="RQ29" i="2"/>
  <c r="RP29" i="2"/>
  <c r="RO29" i="2"/>
  <c r="RN29" i="2"/>
  <c r="RL29" i="2"/>
  <c r="RM29" i="2" s="1"/>
  <c r="AE29" i="2" s="1"/>
  <c r="JY29" i="2"/>
  <c r="JW29" i="2"/>
  <c r="JV29" i="2"/>
  <c r="JU29" i="2"/>
  <c r="JT29" i="2"/>
  <c r="JR29" i="2"/>
  <c r="JS29" i="2" s="1"/>
  <c r="AC29" i="2" s="1"/>
  <c r="BP29" i="2"/>
  <c r="BN29" i="2"/>
  <c r="BM29" i="2"/>
  <c r="BL29" i="2"/>
  <c r="BI29" i="2"/>
  <c r="BG29" i="2"/>
  <c r="BE29" i="2"/>
  <c r="BB29" i="2"/>
  <c r="BD29" i="2" s="1"/>
  <c r="AZ29" i="2"/>
  <c r="AY29" i="2"/>
  <c r="AX29" i="2"/>
  <c r="AT29" i="2"/>
  <c r="AN29" i="2"/>
  <c r="AM29" i="2"/>
  <c r="AL29" i="2"/>
  <c r="AI29" i="2"/>
  <c r="AH29" i="2" s="1"/>
  <c r="AG29" i="2" s="1"/>
  <c r="RQ28" i="2"/>
  <c r="RP28" i="2"/>
  <c r="RO28" i="2"/>
  <c r="RN28" i="2"/>
  <c r="RL28" i="2"/>
  <c r="RM28" i="2" s="1"/>
  <c r="AE28" i="2" s="1"/>
  <c r="JY28" i="2"/>
  <c r="JZ28" i="2" s="1"/>
  <c r="JW28" i="2"/>
  <c r="JV28" i="2"/>
  <c r="JU28" i="2"/>
  <c r="JT28" i="2"/>
  <c r="JR28" i="2"/>
  <c r="JS28" i="2" s="1"/>
  <c r="AC28" i="2" s="1"/>
  <c r="BP28" i="2"/>
  <c r="BN28" i="2"/>
  <c r="BM28" i="2"/>
  <c r="BL28" i="2"/>
  <c r="BI28" i="2"/>
  <c r="BG28" i="2"/>
  <c r="BE28" i="2"/>
  <c r="BB28" i="2"/>
  <c r="BD28" i="2" s="1"/>
  <c r="AZ28" i="2"/>
  <c r="AY28" i="2"/>
  <c r="AX28" i="2"/>
  <c r="AT28" i="2"/>
  <c r="AN28" i="2"/>
  <c r="AM28" i="2"/>
  <c r="AL28" i="2"/>
  <c r="AI28" i="2"/>
  <c r="AH28" i="2" s="1"/>
  <c r="AG28" i="2" s="1"/>
  <c r="RQ27" i="2"/>
  <c r="RP27" i="2"/>
  <c r="RO27" i="2"/>
  <c r="RN27" i="2"/>
  <c r="RL27" i="2"/>
  <c r="RM27" i="2" s="1"/>
  <c r="AE27" i="2" s="1"/>
  <c r="JY27" i="2"/>
  <c r="JZ27" i="2" s="1"/>
  <c r="JW27" i="2"/>
  <c r="JV27" i="2"/>
  <c r="JU27" i="2"/>
  <c r="JT27" i="2"/>
  <c r="JR27" i="2"/>
  <c r="JS27" i="2" s="1"/>
  <c r="AC27" i="2" s="1"/>
  <c r="BP27" i="2"/>
  <c r="BN27" i="2"/>
  <c r="BM27" i="2"/>
  <c r="BL27" i="2"/>
  <c r="BI27" i="2"/>
  <c r="BG27" i="2"/>
  <c r="BE27" i="2"/>
  <c r="BB27" i="2"/>
  <c r="BD27" i="2" s="1"/>
  <c r="AZ27" i="2"/>
  <c r="AY27" i="2"/>
  <c r="AX27" i="2"/>
  <c r="AT27" i="2"/>
  <c r="AN27" i="2"/>
  <c r="AM27" i="2"/>
  <c r="AL27" i="2"/>
  <c r="AR27" i="2" s="1"/>
  <c r="AI27" i="2"/>
  <c r="AH27" i="2" s="1"/>
  <c r="AG27" i="2" s="1"/>
  <c r="RQ26" i="2"/>
  <c r="RP26" i="2"/>
  <c r="RO26" i="2"/>
  <c r="RN26" i="2"/>
  <c r="RL26" i="2"/>
  <c r="RM26" i="2" s="1"/>
  <c r="AE26" i="2" s="1"/>
  <c r="JY26" i="2"/>
  <c r="JW26" i="2"/>
  <c r="JV26" i="2"/>
  <c r="JU26" i="2"/>
  <c r="JT26" i="2"/>
  <c r="JR26" i="2"/>
  <c r="JS26" i="2" s="1"/>
  <c r="AC26" i="2" s="1"/>
  <c r="BP26" i="2"/>
  <c r="BN26" i="2"/>
  <c r="BM26" i="2"/>
  <c r="BL26" i="2"/>
  <c r="BI26" i="2"/>
  <c r="BG26" i="2"/>
  <c r="BE26" i="2"/>
  <c r="BB26" i="2"/>
  <c r="BD26" i="2" s="1"/>
  <c r="AZ26" i="2"/>
  <c r="AY26" i="2"/>
  <c r="AX26" i="2"/>
  <c r="AT26" i="2"/>
  <c r="AN26" i="2"/>
  <c r="AM26" i="2"/>
  <c r="AL26" i="2"/>
  <c r="AI26" i="2"/>
  <c r="AH26" i="2" s="1"/>
  <c r="AG26" i="2" s="1"/>
  <c r="RQ25" i="2"/>
  <c r="RP25" i="2"/>
  <c r="RO25" i="2"/>
  <c r="RN25" i="2"/>
  <c r="RL25" i="2"/>
  <c r="RM25" i="2" s="1"/>
  <c r="AE25" i="2" s="1"/>
  <c r="JY25" i="2"/>
  <c r="JZ25" i="2" s="1"/>
  <c r="JW25" i="2"/>
  <c r="JV25" i="2"/>
  <c r="JU25" i="2"/>
  <c r="JT25" i="2"/>
  <c r="JR25" i="2"/>
  <c r="JS25" i="2" s="1"/>
  <c r="AC25" i="2" s="1"/>
  <c r="BP25" i="2"/>
  <c r="BN25" i="2"/>
  <c r="BM25" i="2"/>
  <c r="BL25" i="2"/>
  <c r="BI25" i="2"/>
  <c r="BG25" i="2"/>
  <c r="BE25" i="2"/>
  <c r="BB25" i="2"/>
  <c r="BD25" i="2" s="1"/>
  <c r="AZ25" i="2"/>
  <c r="AY25" i="2"/>
  <c r="AX25" i="2"/>
  <c r="AT25" i="2"/>
  <c r="AN25" i="2"/>
  <c r="AM25" i="2"/>
  <c r="AL25" i="2"/>
  <c r="AI25" i="2"/>
  <c r="AH25" i="2" s="1"/>
  <c r="AG25" i="2" s="1"/>
  <c r="RQ24" i="2"/>
  <c r="RP24" i="2"/>
  <c r="RO24" i="2"/>
  <c r="RN24" i="2"/>
  <c r="RL24" i="2"/>
  <c r="RM24" i="2" s="1"/>
  <c r="AE24" i="2" s="1"/>
  <c r="JY24" i="2"/>
  <c r="KL24" i="2" s="1"/>
  <c r="JW24" i="2"/>
  <c r="JV24" i="2"/>
  <c r="JU24" i="2"/>
  <c r="JT24" i="2"/>
  <c r="JR24" i="2"/>
  <c r="JS24" i="2" s="1"/>
  <c r="AC24" i="2" s="1"/>
  <c r="BP24" i="2"/>
  <c r="BN24" i="2"/>
  <c r="BM24" i="2"/>
  <c r="BL24" i="2"/>
  <c r="BI24" i="2"/>
  <c r="BG24" i="2"/>
  <c r="BE24" i="2"/>
  <c r="BB24" i="2"/>
  <c r="BD24" i="2" s="1"/>
  <c r="AZ24" i="2"/>
  <c r="AY24" i="2"/>
  <c r="AX24" i="2"/>
  <c r="AT24" i="2"/>
  <c r="AN24" i="2"/>
  <c r="AM24" i="2"/>
  <c r="AL24" i="2"/>
  <c r="AI24" i="2"/>
  <c r="AH24" i="2" s="1"/>
  <c r="AG24" i="2" s="1"/>
  <c r="RQ23" i="2"/>
  <c r="RP23" i="2"/>
  <c r="RO23" i="2"/>
  <c r="RN23" i="2"/>
  <c r="RL23" i="2"/>
  <c r="RM23" i="2" s="1"/>
  <c r="AE23" i="2" s="1"/>
  <c r="JY23" i="2"/>
  <c r="KL23" i="2" s="1"/>
  <c r="JW23" i="2"/>
  <c r="JV23" i="2"/>
  <c r="JU23" i="2"/>
  <c r="JT23" i="2"/>
  <c r="JR23" i="2"/>
  <c r="JS23" i="2" s="1"/>
  <c r="AC23" i="2" s="1"/>
  <c r="BP23" i="2"/>
  <c r="BN23" i="2"/>
  <c r="BM23" i="2"/>
  <c r="BL23" i="2"/>
  <c r="BI23" i="2"/>
  <c r="BG23" i="2"/>
  <c r="BE23" i="2"/>
  <c r="BB23" i="2"/>
  <c r="BD23" i="2" s="1"/>
  <c r="AZ23" i="2"/>
  <c r="AY23" i="2"/>
  <c r="AX23" i="2"/>
  <c r="AT23" i="2"/>
  <c r="AN23" i="2"/>
  <c r="AM23" i="2"/>
  <c r="AL23" i="2"/>
  <c r="AI23" i="2"/>
  <c r="AH23" i="2" s="1"/>
  <c r="AG23" i="2" s="1"/>
  <c r="RQ22" i="2"/>
  <c r="RP22" i="2"/>
  <c r="RO22" i="2"/>
  <c r="RN22" i="2"/>
  <c r="RL22" i="2"/>
  <c r="RM22" i="2" s="1"/>
  <c r="AE22" i="2" s="1"/>
  <c r="JY22" i="2"/>
  <c r="JW22" i="2"/>
  <c r="JV22" i="2"/>
  <c r="JU22" i="2"/>
  <c r="JT22" i="2"/>
  <c r="JR22" i="2"/>
  <c r="JS22" i="2" s="1"/>
  <c r="AC22" i="2" s="1"/>
  <c r="BP22" i="2"/>
  <c r="BN22" i="2"/>
  <c r="BM22" i="2"/>
  <c r="BL22" i="2"/>
  <c r="BI22" i="2"/>
  <c r="BG22" i="2"/>
  <c r="BE22" i="2"/>
  <c r="BB22" i="2"/>
  <c r="BD22" i="2" s="1"/>
  <c r="AZ22" i="2"/>
  <c r="AY22" i="2"/>
  <c r="AX22" i="2"/>
  <c r="AT22" i="2"/>
  <c r="AN22" i="2"/>
  <c r="AM22" i="2"/>
  <c r="AL22" i="2"/>
  <c r="AI22" i="2"/>
  <c r="AH22" i="2" s="1"/>
  <c r="AG22" i="2" s="1"/>
  <c r="RQ21" i="2"/>
  <c r="RP21" i="2"/>
  <c r="RO21" i="2"/>
  <c r="RN21" i="2"/>
  <c r="RL21" i="2"/>
  <c r="RM21" i="2" s="1"/>
  <c r="AE21" i="2" s="1"/>
  <c r="JY21" i="2"/>
  <c r="JW21" i="2"/>
  <c r="JV21" i="2"/>
  <c r="JU21" i="2"/>
  <c r="JT21" i="2"/>
  <c r="JR21" i="2"/>
  <c r="JS21" i="2" s="1"/>
  <c r="AC21" i="2" s="1"/>
  <c r="BP21" i="2"/>
  <c r="BN21" i="2"/>
  <c r="BM21" i="2"/>
  <c r="BL21" i="2"/>
  <c r="BI21" i="2"/>
  <c r="BG21" i="2"/>
  <c r="BE21" i="2"/>
  <c r="BB21" i="2"/>
  <c r="BD21" i="2" s="1"/>
  <c r="AZ21" i="2"/>
  <c r="AY21" i="2"/>
  <c r="AX21" i="2"/>
  <c r="AT21" i="2"/>
  <c r="AN21" i="2"/>
  <c r="AM21" i="2"/>
  <c r="AL21" i="2"/>
  <c r="AI21" i="2"/>
  <c r="AH21" i="2" s="1"/>
  <c r="AG21" i="2" s="1"/>
  <c r="RQ20" i="2"/>
  <c r="RP20" i="2"/>
  <c r="RO20" i="2"/>
  <c r="RN20" i="2"/>
  <c r="RL20" i="2"/>
  <c r="RM20" i="2" s="1"/>
  <c r="AE20" i="2" s="1"/>
  <c r="JY20" i="2"/>
  <c r="JZ20" i="2" s="1"/>
  <c r="JW20" i="2"/>
  <c r="JV20" i="2"/>
  <c r="JU20" i="2"/>
  <c r="JT20" i="2"/>
  <c r="JR20" i="2"/>
  <c r="JS20" i="2" s="1"/>
  <c r="AC20" i="2" s="1"/>
  <c r="BP20" i="2"/>
  <c r="BN20" i="2"/>
  <c r="BM20" i="2"/>
  <c r="BL20" i="2"/>
  <c r="BI20" i="2"/>
  <c r="BG20" i="2"/>
  <c r="BE20" i="2"/>
  <c r="BB20" i="2"/>
  <c r="BD20" i="2" s="1"/>
  <c r="AZ20" i="2"/>
  <c r="AY20" i="2"/>
  <c r="AX20" i="2"/>
  <c r="AT20" i="2"/>
  <c r="AN20" i="2"/>
  <c r="AM20" i="2"/>
  <c r="AL20" i="2"/>
  <c r="AI20" i="2"/>
  <c r="AH20" i="2" s="1"/>
  <c r="AG20" i="2" s="1"/>
  <c r="RQ19" i="2"/>
  <c r="RP19" i="2"/>
  <c r="RO19" i="2"/>
  <c r="RN19" i="2"/>
  <c r="RL19" i="2"/>
  <c r="RM19" i="2" s="1"/>
  <c r="AE19" i="2" s="1"/>
  <c r="JY19" i="2"/>
  <c r="KL19" i="2" s="1"/>
  <c r="KY19" i="2" s="1"/>
  <c r="JW19" i="2"/>
  <c r="JV19" i="2"/>
  <c r="JU19" i="2"/>
  <c r="JT19" i="2"/>
  <c r="JR19" i="2"/>
  <c r="JS19" i="2" s="1"/>
  <c r="AC19" i="2" s="1"/>
  <c r="BP19" i="2"/>
  <c r="BN19" i="2"/>
  <c r="BM19" i="2"/>
  <c r="BL19" i="2"/>
  <c r="BI19" i="2"/>
  <c r="BG19" i="2"/>
  <c r="BE19" i="2"/>
  <c r="BB19" i="2"/>
  <c r="BD19" i="2" s="1"/>
  <c r="AZ19" i="2"/>
  <c r="AY19" i="2"/>
  <c r="AX19" i="2"/>
  <c r="AT19" i="2"/>
  <c r="AN19" i="2"/>
  <c r="AM19" i="2"/>
  <c r="AL19" i="2"/>
  <c r="AR19" i="2" s="1"/>
  <c r="AI19" i="2"/>
  <c r="AH19" i="2" s="1"/>
  <c r="AG19" i="2" s="1"/>
  <c r="RQ18" i="2"/>
  <c r="RP18" i="2"/>
  <c r="RO18" i="2"/>
  <c r="RN18" i="2"/>
  <c r="RL18" i="2"/>
  <c r="RM18" i="2" s="1"/>
  <c r="AE18" i="2" s="1"/>
  <c r="JY18" i="2"/>
  <c r="JZ18" i="2" s="1"/>
  <c r="JW18" i="2"/>
  <c r="JV18" i="2"/>
  <c r="JU18" i="2"/>
  <c r="JT18" i="2"/>
  <c r="JR18" i="2"/>
  <c r="JS18" i="2" s="1"/>
  <c r="AC18" i="2" s="1"/>
  <c r="BP18" i="2"/>
  <c r="BN18" i="2"/>
  <c r="BM18" i="2"/>
  <c r="BL18" i="2"/>
  <c r="BI18" i="2"/>
  <c r="BG18" i="2"/>
  <c r="BE18" i="2"/>
  <c r="BB18" i="2"/>
  <c r="BD18" i="2" s="1"/>
  <c r="AZ18" i="2"/>
  <c r="AY18" i="2"/>
  <c r="AX18" i="2"/>
  <c r="AT18" i="2"/>
  <c r="AN18" i="2"/>
  <c r="AM18" i="2"/>
  <c r="AL18" i="2"/>
  <c r="AI18" i="2"/>
  <c r="AH18" i="2" s="1"/>
  <c r="AG18" i="2" s="1"/>
  <c r="RQ17" i="2"/>
  <c r="RP17" i="2"/>
  <c r="RO17" i="2"/>
  <c r="RN17" i="2"/>
  <c r="RL17" i="2"/>
  <c r="RM17" i="2" s="1"/>
  <c r="AE17" i="2" s="1"/>
  <c r="JY17" i="2"/>
  <c r="JW17" i="2"/>
  <c r="JV17" i="2"/>
  <c r="JU17" i="2"/>
  <c r="JT17" i="2"/>
  <c r="JR17" i="2"/>
  <c r="JS17" i="2" s="1"/>
  <c r="AC17" i="2" s="1"/>
  <c r="BP17" i="2"/>
  <c r="BN17" i="2"/>
  <c r="BM17" i="2"/>
  <c r="BL17" i="2"/>
  <c r="BI17" i="2"/>
  <c r="BG17" i="2"/>
  <c r="BE17" i="2"/>
  <c r="BB17" i="2"/>
  <c r="BD17" i="2" s="1"/>
  <c r="AZ17" i="2"/>
  <c r="AY17" i="2"/>
  <c r="AX17" i="2"/>
  <c r="AT17" i="2"/>
  <c r="AN17" i="2"/>
  <c r="AM17" i="2"/>
  <c r="AL17" i="2"/>
  <c r="AI17" i="2"/>
  <c r="AH17" i="2" s="1"/>
  <c r="AG17" i="2" s="1"/>
  <c r="RQ16" i="2"/>
  <c r="RP16" i="2"/>
  <c r="RO16" i="2"/>
  <c r="RN16" i="2"/>
  <c r="RL16" i="2"/>
  <c r="RM16" i="2" s="1"/>
  <c r="AE16" i="2" s="1"/>
  <c r="JY16" i="2"/>
  <c r="KL16" i="2" s="1"/>
  <c r="JW16" i="2"/>
  <c r="JV16" i="2"/>
  <c r="JU16" i="2"/>
  <c r="JT16" i="2"/>
  <c r="JR16" i="2"/>
  <c r="JS16" i="2" s="1"/>
  <c r="AC16" i="2" s="1"/>
  <c r="BP16" i="2"/>
  <c r="BN16" i="2"/>
  <c r="BM16" i="2"/>
  <c r="BL16" i="2"/>
  <c r="BI16" i="2"/>
  <c r="BG16" i="2"/>
  <c r="BE16" i="2"/>
  <c r="BB16" i="2"/>
  <c r="BD16" i="2" s="1"/>
  <c r="AZ16" i="2"/>
  <c r="AY16" i="2"/>
  <c r="AX16" i="2"/>
  <c r="AT16" i="2"/>
  <c r="AN16" i="2"/>
  <c r="AM16" i="2"/>
  <c r="AL16" i="2"/>
  <c r="AI16" i="2"/>
  <c r="AH16" i="2" s="1"/>
  <c r="AG16" i="2" s="1"/>
  <c r="RQ15" i="2"/>
  <c r="RP15" i="2"/>
  <c r="RO15" i="2"/>
  <c r="RN15" i="2"/>
  <c r="RL15" i="2"/>
  <c r="RM15" i="2" s="1"/>
  <c r="AE15" i="2" s="1"/>
  <c r="JY15" i="2"/>
  <c r="JW15" i="2"/>
  <c r="JV15" i="2"/>
  <c r="JU15" i="2"/>
  <c r="JT15" i="2"/>
  <c r="JR15" i="2"/>
  <c r="JS15" i="2" s="1"/>
  <c r="AC15" i="2" s="1"/>
  <c r="BP15" i="2"/>
  <c r="BN15" i="2"/>
  <c r="BM15" i="2"/>
  <c r="BL15" i="2"/>
  <c r="BI15" i="2"/>
  <c r="BG15" i="2"/>
  <c r="BE15" i="2"/>
  <c r="BB15" i="2"/>
  <c r="BD15" i="2" s="1"/>
  <c r="AZ15" i="2"/>
  <c r="AY15" i="2"/>
  <c r="AX15" i="2"/>
  <c r="AT15" i="2"/>
  <c r="AN15" i="2"/>
  <c r="AM15" i="2"/>
  <c r="AL15" i="2"/>
  <c r="AI15" i="2"/>
  <c r="AH15" i="2" s="1"/>
  <c r="AG15" i="2" s="1"/>
  <c r="JY14" i="2"/>
  <c r="JZ14" i="2" s="1"/>
  <c r="BP14" i="2"/>
  <c r="BN14" i="2"/>
  <c r="BM14" i="2"/>
  <c r="BL14" i="2"/>
  <c r="BI14" i="2"/>
  <c r="BG14" i="2"/>
  <c r="BE14" i="2"/>
  <c r="BB14" i="2"/>
  <c r="BD14" i="2" s="1"/>
  <c r="AZ14" i="2"/>
  <c r="AY14" i="2"/>
  <c r="AX14" i="2"/>
  <c r="AT14" i="2"/>
  <c r="AN14" i="2"/>
  <c r="AM14" i="2"/>
  <c r="AL14" i="2"/>
  <c r="AI14" i="2"/>
  <c r="RQ13" i="2"/>
  <c r="RP13" i="2"/>
  <c r="RO13" i="2"/>
  <c r="RN13" i="2"/>
  <c r="RL13" i="2"/>
  <c r="RM13" i="2" s="1"/>
  <c r="AE13" i="2" s="1"/>
  <c r="JY13" i="2"/>
  <c r="JW13" i="2"/>
  <c r="JV13" i="2"/>
  <c r="JU13" i="2"/>
  <c r="JT13" i="2"/>
  <c r="JR13" i="2"/>
  <c r="JS13" i="2" s="1"/>
  <c r="AC13" i="2" s="1"/>
  <c r="DR13" i="2"/>
  <c r="EE13" i="2" s="1"/>
  <c r="ER13" i="2" s="1"/>
  <c r="BP13" i="2"/>
  <c r="BN13" i="2"/>
  <c r="BM13" i="2"/>
  <c r="BL13" i="2"/>
  <c r="BI13" i="2"/>
  <c r="BG13" i="2"/>
  <c r="BE13" i="2"/>
  <c r="BB13" i="2"/>
  <c r="BD13" i="2" s="1"/>
  <c r="AZ13" i="2"/>
  <c r="AY13" i="2"/>
  <c r="AX13" i="2"/>
  <c r="AT13" i="2"/>
  <c r="AN13" i="2"/>
  <c r="AM13" i="2"/>
  <c r="AL13" i="2"/>
  <c r="AI13" i="2"/>
  <c r="AH13" i="2" s="1"/>
  <c r="AG13" i="2" s="1"/>
  <c r="RQ12" i="2"/>
  <c r="RP12" i="2"/>
  <c r="RO12" i="2"/>
  <c r="RN12" i="2"/>
  <c r="RL12" i="2"/>
  <c r="RM12" i="2" s="1"/>
  <c r="AE12" i="2" s="1"/>
  <c r="JY12" i="2"/>
  <c r="KL12" i="2" s="1"/>
  <c r="JW12" i="2"/>
  <c r="JV12" i="2"/>
  <c r="JU12" i="2"/>
  <c r="JT12" i="2"/>
  <c r="JR12" i="2"/>
  <c r="JS12" i="2" s="1"/>
  <c r="AC12" i="2" s="1"/>
  <c r="BP12" i="2"/>
  <c r="BN12" i="2"/>
  <c r="BM12" i="2"/>
  <c r="BL12" i="2"/>
  <c r="BI12" i="2"/>
  <c r="BG12" i="2"/>
  <c r="BE12" i="2"/>
  <c r="BB12" i="2"/>
  <c r="BD12" i="2" s="1"/>
  <c r="AZ12" i="2"/>
  <c r="AY12" i="2"/>
  <c r="AX12" i="2"/>
  <c r="AT12" i="2"/>
  <c r="AN12" i="2"/>
  <c r="AM12" i="2"/>
  <c r="AL12" i="2"/>
  <c r="AI12" i="2"/>
  <c r="AH12" i="2" s="1"/>
  <c r="AG12" i="2" s="1"/>
  <c r="RQ11" i="2"/>
  <c r="RP11" i="2"/>
  <c r="RO11" i="2"/>
  <c r="RN11" i="2"/>
  <c r="RL11" i="2"/>
  <c r="RM11" i="2" s="1"/>
  <c r="AE11" i="2" s="1"/>
  <c r="JY11" i="2"/>
  <c r="JZ11" i="2" s="1"/>
  <c r="JW11" i="2"/>
  <c r="JV11" i="2"/>
  <c r="JU11" i="2"/>
  <c r="JT11" i="2"/>
  <c r="JR11" i="2"/>
  <c r="JS11" i="2" s="1"/>
  <c r="AC11" i="2" s="1"/>
  <c r="BP11" i="2"/>
  <c r="BN11" i="2"/>
  <c r="BM11" i="2"/>
  <c r="BL11" i="2"/>
  <c r="BI11" i="2"/>
  <c r="BG11" i="2"/>
  <c r="BE11" i="2"/>
  <c r="BB11" i="2"/>
  <c r="BD11" i="2" s="1"/>
  <c r="AZ11" i="2"/>
  <c r="AY11" i="2"/>
  <c r="AX11" i="2"/>
  <c r="AT11" i="2"/>
  <c r="AN11" i="2"/>
  <c r="AM11" i="2"/>
  <c r="AL11" i="2"/>
  <c r="AI11" i="2"/>
  <c r="AH11" i="2" s="1"/>
  <c r="AG11" i="2" s="1"/>
  <c r="RQ10" i="2"/>
  <c r="RP10" i="2"/>
  <c r="RO10" i="2"/>
  <c r="RN10" i="2"/>
  <c r="RL10" i="2"/>
  <c r="RM10" i="2" s="1"/>
  <c r="AE10" i="2" s="1"/>
  <c r="JY10" i="2"/>
  <c r="KL10" i="2" s="1"/>
  <c r="JW10" i="2"/>
  <c r="JV10" i="2"/>
  <c r="JU10" i="2"/>
  <c r="JT10" i="2"/>
  <c r="JR10" i="2"/>
  <c r="JS10" i="2" s="1"/>
  <c r="AC10" i="2" s="1"/>
  <c r="BP10" i="2"/>
  <c r="BN10" i="2"/>
  <c r="BM10" i="2"/>
  <c r="BL10" i="2"/>
  <c r="BI10" i="2"/>
  <c r="BG10" i="2"/>
  <c r="BE10" i="2"/>
  <c r="BB10" i="2"/>
  <c r="BD10" i="2" s="1"/>
  <c r="AZ10" i="2"/>
  <c r="AY10" i="2"/>
  <c r="AX10" i="2"/>
  <c r="AT10" i="2"/>
  <c r="AN10" i="2"/>
  <c r="AM10" i="2"/>
  <c r="AL10" i="2"/>
  <c r="AI10" i="2"/>
  <c r="BD8" i="2"/>
  <c r="CI7" i="2"/>
  <c r="CH7" i="2"/>
  <c r="CG7" i="2"/>
  <c r="CF7" i="2"/>
  <c r="C7" i="2"/>
  <c r="AR21" i="12" l="1"/>
  <c r="CP28" i="3"/>
  <c r="CX23" i="3"/>
  <c r="CZ23" i="3" s="1"/>
  <c r="AR13" i="9"/>
  <c r="AU13" i="9" s="1"/>
  <c r="AW13" i="9" s="1"/>
  <c r="AJ24" i="3"/>
  <c r="CB24" i="3" s="1"/>
  <c r="AS15" i="5"/>
  <c r="KL13" i="8"/>
  <c r="KY13" i="8" s="1"/>
  <c r="AS37" i="8"/>
  <c r="CY32" i="2"/>
  <c r="CX32" i="2"/>
  <c r="CZ32" i="2" s="1"/>
  <c r="CO28" i="3"/>
  <c r="CT33" i="3"/>
  <c r="CX28" i="3"/>
  <c r="CY25" i="3"/>
  <c r="CX25" i="3"/>
  <c r="CZ25" i="3" s="1"/>
  <c r="CK20" i="3"/>
  <c r="CM20" i="3" s="1"/>
  <c r="CG20" i="3"/>
  <c r="CW36" i="2"/>
  <c r="CZ36" i="2" s="1"/>
  <c r="CG27" i="2"/>
  <c r="CX33" i="3"/>
  <c r="CZ33" i="3" s="1"/>
  <c r="DA33" i="3" s="1"/>
  <c r="CU15" i="3"/>
  <c r="CW15" i="3" s="1"/>
  <c r="CK20" i="2"/>
  <c r="CM20" i="2" s="1"/>
  <c r="CG20" i="2"/>
  <c r="CL20" i="2"/>
  <c r="AR32" i="2"/>
  <c r="AR13" i="6"/>
  <c r="CH11" i="8"/>
  <c r="CN29" i="3"/>
  <c r="AR14" i="5"/>
  <c r="CM24" i="3"/>
  <c r="CU17" i="3"/>
  <c r="CV17" i="3" s="1"/>
  <c r="AR31" i="4"/>
  <c r="AR22" i="5"/>
  <c r="AR30" i="5"/>
  <c r="AR32" i="5"/>
  <c r="AR36" i="5"/>
  <c r="AR38" i="5"/>
  <c r="AR10" i="8"/>
  <c r="AR12" i="8"/>
  <c r="BA15" i="11"/>
  <c r="BC15" i="11" s="1"/>
  <c r="BF15" i="11" s="1"/>
  <c r="BJ15" i="11" s="1"/>
  <c r="AR35" i="12"/>
  <c r="AR37" i="12"/>
  <c r="CM23" i="2"/>
  <c r="AR22" i="10"/>
  <c r="AR24" i="10"/>
  <c r="AR30" i="10"/>
  <c r="AR23" i="3"/>
  <c r="AR27" i="3"/>
  <c r="AR22" i="8"/>
  <c r="AJ22" i="8"/>
  <c r="AR30" i="8"/>
  <c r="AS14" i="10"/>
  <c r="AR18" i="2"/>
  <c r="CO28" i="2"/>
  <c r="CM16" i="3"/>
  <c r="CN16" i="3" s="1"/>
  <c r="AR20" i="3"/>
  <c r="AR40" i="8"/>
  <c r="CZ20" i="2"/>
  <c r="DD20" i="2" s="1"/>
  <c r="CN28" i="2"/>
  <c r="CQ28" i="2"/>
  <c r="AJ21" i="5"/>
  <c r="CB21" i="5" s="1"/>
  <c r="AR38" i="12"/>
  <c r="CZ11" i="3"/>
  <c r="DA11" i="3" s="1"/>
  <c r="CQ29" i="3"/>
  <c r="AR17" i="3"/>
  <c r="AR36" i="4"/>
  <c r="AR38" i="4"/>
  <c r="AR40" i="4"/>
  <c r="AR18" i="9"/>
  <c r="CU10" i="3"/>
  <c r="CV10" i="3" s="1"/>
  <c r="CX16" i="3"/>
  <c r="CT16" i="3"/>
  <c r="AS35" i="6"/>
  <c r="CY16" i="3"/>
  <c r="CW16" i="3"/>
  <c r="AR40" i="11"/>
  <c r="AJ35" i="3"/>
  <c r="CB35" i="3" s="1"/>
  <c r="AO14" i="6"/>
  <c r="AQ14" i="6" s="1"/>
  <c r="CF35" i="6"/>
  <c r="KL19" i="9"/>
  <c r="KY19" i="9" s="1"/>
  <c r="LL19" i="9" s="1"/>
  <c r="CM13" i="2"/>
  <c r="CN13" i="2" s="1"/>
  <c r="AR12" i="9"/>
  <c r="CF18" i="6"/>
  <c r="CH21" i="6"/>
  <c r="CJ34" i="3"/>
  <c r="CL34" i="3"/>
  <c r="CU31" i="2"/>
  <c r="CW31" i="2" s="1"/>
  <c r="BA23" i="10"/>
  <c r="BK23" i="10" s="1"/>
  <c r="N23" i="10" s="1"/>
  <c r="CG34" i="3"/>
  <c r="CK34" i="3"/>
  <c r="CG37" i="2"/>
  <c r="CK37" i="2"/>
  <c r="CM37" i="2" s="1"/>
  <c r="AO32" i="12"/>
  <c r="AQ32" i="12" s="1"/>
  <c r="CK11" i="3"/>
  <c r="CM11" i="3" s="1"/>
  <c r="CL11" i="3"/>
  <c r="CG11" i="3"/>
  <c r="CW18" i="3"/>
  <c r="CT26" i="3"/>
  <c r="CX26" i="3"/>
  <c r="AJ23" i="3"/>
  <c r="CB23" i="3" s="1"/>
  <c r="CZ34" i="3"/>
  <c r="DD34" i="3" s="1"/>
  <c r="CK12" i="3"/>
  <c r="CM12" i="3" s="1"/>
  <c r="CG12" i="3"/>
  <c r="CV18" i="3"/>
  <c r="CY18" i="3" s="1"/>
  <c r="CW26" i="3"/>
  <c r="CY26" i="3"/>
  <c r="CV19" i="3"/>
  <c r="CY19" i="3" s="1"/>
  <c r="CW19" i="3"/>
  <c r="AS14" i="7"/>
  <c r="AO34" i="7"/>
  <c r="AQ34" i="7" s="1"/>
  <c r="KB38" i="7"/>
  <c r="AJ31" i="8"/>
  <c r="JZ36" i="11"/>
  <c r="CM31" i="3"/>
  <c r="CO31" i="3" s="1"/>
  <c r="CU29" i="2"/>
  <c r="CV29" i="2" s="1"/>
  <c r="AR14" i="2"/>
  <c r="CT10" i="11"/>
  <c r="CX10" i="11"/>
  <c r="CK10" i="11"/>
  <c r="CG10" i="11"/>
  <c r="CY10" i="11"/>
  <c r="CW10" i="11"/>
  <c r="CZ10" i="11" s="1"/>
  <c r="CL10" i="11"/>
  <c r="CM10" i="11"/>
  <c r="CP36" i="3"/>
  <c r="CQ36" i="3"/>
  <c r="CO36" i="3"/>
  <c r="CN36" i="3"/>
  <c r="CQ10" i="3"/>
  <c r="CO10" i="3"/>
  <c r="CN10" i="3"/>
  <c r="CP10" i="3"/>
  <c r="CG38" i="3"/>
  <c r="CK38" i="3"/>
  <c r="CQ33" i="3"/>
  <c r="CN33" i="3"/>
  <c r="CO33" i="3"/>
  <c r="CP33" i="3"/>
  <c r="CQ27" i="3"/>
  <c r="CN27" i="3"/>
  <c r="CO27" i="3"/>
  <c r="CP27" i="3"/>
  <c r="CN35" i="3"/>
  <c r="CO35" i="3"/>
  <c r="CP35" i="3"/>
  <c r="CQ35" i="3"/>
  <c r="CQ18" i="3"/>
  <c r="CP18" i="3"/>
  <c r="CN18" i="3"/>
  <c r="CO18" i="3"/>
  <c r="CN37" i="3"/>
  <c r="CO37" i="3"/>
  <c r="CP37" i="3"/>
  <c r="CQ37" i="3"/>
  <c r="CQ26" i="3"/>
  <c r="CN26" i="3"/>
  <c r="CO26" i="3"/>
  <c r="CP26" i="3"/>
  <c r="CT36" i="3"/>
  <c r="CX36" i="3"/>
  <c r="CN13" i="3"/>
  <c r="CO13" i="3"/>
  <c r="CP13" i="3"/>
  <c r="CQ13" i="3"/>
  <c r="CX32" i="3"/>
  <c r="CT32" i="3"/>
  <c r="CO23" i="3"/>
  <c r="CP23" i="3"/>
  <c r="CQ23" i="3"/>
  <c r="CN23" i="3"/>
  <c r="DA35" i="3"/>
  <c r="DC35" i="3"/>
  <c r="DD35" i="3"/>
  <c r="DB35" i="3"/>
  <c r="CX14" i="3"/>
  <c r="CT14" i="3"/>
  <c r="CW21" i="3"/>
  <c r="CW24" i="3"/>
  <c r="CJ32" i="3"/>
  <c r="CQ31" i="3"/>
  <c r="CW14" i="3"/>
  <c r="CY14" i="3"/>
  <c r="CN15" i="3"/>
  <c r="CO15" i="3"/>
  <c r="CP15" i="3"/>
  <c r="CQ15" i="3"/>
  <c r="CU30" i="3"/>
  <c r="CX22" i="3"/>
  <c r="CT22" i="3"/>
  <c r="CY32" i="3"/>
  <c r="CW32" i="3"/>
  <c r="CZ32" i="3" s="1"/>
  <c r="CZ28" i="3"/>
  <c r="CW22" i="3"/>
  <c r="CY22" i="3"/>
  <c r="DA25" i="3"/>
  <c r="DC25" i="3"/>
  <c r="DD25" i="3"/>
  <c r="DB25" i="3"/>
  <c r="CZ20" i="3"/>
  <c r="CU13" i="3"/>
  <c r="CV13" i="3" s="1"/>
  <c r="CG21" i="3"/>
  <c r="CK21" i="3"/>
  <c r="CM21" i="3" s="1"/>
  <c r="CT37" i="3"/>
  <c r="CX37" i="3"/>
  <c r="CZ37" i="3" s="1"/>
  <c r="CP17" i="3"/>
  <c r="CQ17" i="3"/>
  <c r="CN17" i="3"/>
  <c r="CO17" i="3"/>
  <c r="CQ25" i="3"/>
  <c r="CP25" i="3"/>
  <c r="CN25" i="3"/>
  <c r="CO25" i="3"/>
  <c r="CG14" i="3"/>
  <c r="CK14" i="3"/>
  <c r="CM14" i="3" s="1"/>
  <c r="DA23" i="3"/>
  <c r="DB23" i="3"/>
  <c r="DC23" i="3"/>
  <c r="DD23" i="3"/>
  <c r="CL14" i="3"/>
  <c r="CW40" i="3"/>
  <c r="CY40" i="3"/>
  <c r="DC34" i="3"/>
  <c r="CU39" i="3"/>
  <c r="CV39" i="3" s="1"/>
  <c r="DC11" i="3"/>
  <c r="DD11" i="3"/>
  <c r="CY37" i="3"/>
  <c r="CN40" i="3"/>
  <c r="CO40" i="3"/>
  <c r="CP40" i="3"/>
  <c r="CQ40" i="3"/>
  <c r="CU29" i="3"/>
  <c r="CV29" i="3" s="1"/>
  <c r="CT12" i="3"/>
  <c r="CX12" i="3"/>
  <c r="DA27" i="3"/>
  <c r="DB27" i="3"/>
  <c r="DC27" i="3"/>
  <c r="DD27" i="3"/>
  <c r="CN39" i="3"/>
  <c r="CO39" i="3"/>
  <c r="CP39" i="3"/>
  <c r="CQ39" i="3"/>
  <c r="CU38" i="3"/>
  <c r="CV38" i="3" s="1"/>
  <c r="CX40" i="3"/>
  <c r="CT40" i="3"/>
  <c r="CL38" i="3"/>
  <c r="CJ38" i="3"/>
  <c r="CM38" i="3" s="1"/>
  <c r="CX31" i="3"/>
  <c r="CT31" i="3"/>
  <c r="CY36" i="3"/>
  <c r="CW36" i="3"/>
  <c r="CP16" i="3"/>
  <c r="CQ16" i="3"/>
  <c r="CP24" i="3"/>
  <c r="CQ24" i="3"/>
  <c r="CN24" i="3"/>
  <c r="CO24" i="3"/>
  <c r="DB33" i="3"/>
  <c r="DD33" i="3"/>
  <c r="DC33" i="3"/>
  <c r="CW12" i="3"/>
  <c r="CY12" i="3"/>
  <c r="CV21" i="3"/>
  <c r="CV24" i="3"/>
  <c r="CY24" i="3" s="1"/>
  <c r="CW31" i="3"/>
  <c r="CY31" i="3"/>
  <c r="CI32" i="3"/>
  <c r="CL32" i="3" s="1"/>
  <c r="CL21" i="3"/>
  <c r="CT10" i="2"/>
  <c r="CX10" i="2"/>
  <c r="CG14" i="2"/>
  <c r="CK14" i="2"/>
  <c r="CQ34" i="2"/>
  <c r="CN34" i="2"/>
  <c r="CO34" i="2"/>
  <c r="CP34" i="2"/>
  <c r="CK10" i="2"/>
  <c r="CG10" i="2"/>
  <c r="CG30" i="2"/>
  <c r="CK30" i="2"/>
  <c r="CG22" i="2"/>
  <c r="CK22" i="2"/>
  <c r="CQ26" i="2"/>
  <c r="CN26" i="2"/>
  <c r="CO26" i="2"/>
  <c r="CP26" i="2"/>
  <c r="CO27" i="2"/>
  <c r="CN27" i="2"/>
  <c r="CP27" i="2"/>
  <c r="CQ27" i="2"/>
  <c r="CM25" i="2"/>
  <c r="DB32" i="2"/>
  <c r="DA32" i="2"/>
  <c r="DC32" i="2"/>
  <c r="DD32" i="2"/>
  <c r="CW12" i="2"/>
  <c r="CW35" i="2"/>
  <c r="DC33" i="2"/>
  <c r="DB33" i="2"/>
  <c r="DD33" i="2"/>
  <c r="DA33" i="2"/>
  <c r="CW11" i="2"/>
  <c r="CT19" i="2"/>
  <c r="CX19" i="2"/>
  <c r="CN15" i="2"/>
  <c r="CO15" i="2"/>
  <c r="CP15" i="2"/>
  <c r="CQ15" i="2"/>
  <c r="CW15" i="2"/>
  <c r="CU40" i="2"/>
  <c r="CV40" i="2"/>
  <c r="CJ24" i="2"/>
  <c r="CL24" i="2"/>
  <c r="CW24" i="2"/>
  <c r="CY24" i="2"/>
  <c r="CT34" i="2"/>
  <c r="CX34" i="2"/>
  <c r="CZ34" i="2" s="1"/>
  <c r="CW19" i="2"/>
  <c r="CY19" i="2"/>
  <c r="CT30" i="2"/>
  <c r="CX30" i="2"/>
  <c r="CM17" i="2"/>
  <c r="CJ10" i="2"/>
  <c r="CL10" i="2"/>
  <c r="DA17" i="2"/>
  <c r="DB17" i="2"/>
  <c r="DC17" i="2"/>
  <c r="DD17" i="2"/>
  <c r="CK39" i="2"/>
  <c r="CM39" i="2" s="1"/>
  <c r="CG39" i="2"/>
  <c r="CV15" i="2"/>
  <c r="CU14" i="2"/>
  <c r="CV14" i="2" s="1"/>
  <c r="CZ37" i="2"/>
  <c r="CO32" i="2"/>
  <c r="CQ32" i="2"/>
  <c r="CN32" i="2"/>
  <c r="CP32" i="2"/>
  <c r="CW30" i="2"/>
  <c r="CY30" i="2"/>
  <c r="CX24" i="2"/>
  <c r="CT24" i="2"/>
  <c r="CN29" i="2"/>
  <c r="CQ29" i="2"/>
  <c r="CO29" i="2"/>
  <c r="CP29" i="2"/>
  <c r="DA28" i="2"/>
  <c r="DC28" i="2"/>
  <c r="DD28" i="2"/>
  <c r="DB28" i="2"/>
  <c r="DB20" i="2"/>
  <c r="CJ22" i="2"/>
  <c r="CL22" i="2"/>
  <c r="DA39" i="2"/>
  <c r="DB39" i="2"/>
  <c r="DC39" i="2"/>
  <c r="DD39" i="2"/>
  <c r="CX16" i="2"/>
  <c r="CT16" i="2"/>
  <c r="CT38" i="2"/>
  <c r="CX38" i="2"/>
  <c r="CN31" i="2"/>
  <c r="CQ31" i="2"/>
  <c r="CO31" i="2"/>
  <c r="CP31" i="2"/>
  <c r="CJ38" i="2"/>
  <c r="DA25" i="2"/>
  <c r="DC25" i="2"/>
  <c r="DB25" i="2"/>
  <c r="DD25" i="2"/>
  <c r="CJ30" i="2"/>
  <c r="CM30" i="2" s="1"/>
  <c r="CL30" i="2"/>
  <c r="CG24" i="2"/>
  <c r="CK24" i="2"/>
  <c r="CU21" i="2"/>
  <c r="CV21" i="2" s="1"/>
  <c r="CJ18" i="2"/>
  <c r="CL18" i="2"/>
  <c r="DA26" i="2"/>
  <c r="DB26" i="2"/>
  <c r="DD26" i="2"/>
  <c r="DC26" i="2"/>
  <c r="CW16" i="2"/>
  <c r="CZ16" i="2" s="1"/>
  <c r="CY16" i="2"/>
  <c r="CW38" i="2"/>
  <c r="CY38" i="2"/>
  <c r="CI38" i="2"/>
  <c r="CL38" i="2" s="1"/>
  <c r="CP33" i="2"/>
  <c r="CN33" i="2"/>
  <c r="CO33" i="2"/>
  <c r="CQ33" i="2"/>
  <c r="CY10" i="2"/>
  <c r="CW10" i="2"/>
  <c r="CZ10" i="2" s="1"/>
  <c r="CN40" i="2"/>
  <c r="CO40" i="2"/>
  <c r="CP40" i="2"/>
  <c r="CQ40" i="2"/>
  <c r="CU13" i="2"/>
  <c r="CJ14" i="2"/>
  <c r="CM14" i="2" s="1"/>
  <c r="CL14" i="2"/>
  <c r="CK18" i="2"/>
  <c r="CG18" i="2"/>
  <c r="CN23" i="2"/>
  <c r="CO23" i="2"/>
  <c r="CP23" i="2"/>
  <c r="CQ23" i="2"/>
  <c r="CX22" i="2"/>
  <c r="CT22" i="2"/>
  <c r="CW23" i="2"/>
  <c r="DB27" i="2"/>
  <c r="DC27" i="2"/>
  <c r="DA27" i="2"/>
  <c r="DD27" i="2"/>
  <c r="DA36" i="2"/>
  <c r="DB36" i="2"/>
  <c r="DC36" i="2"/>
  <c r="DD36" i="2"/>
  <c r="CP36" i="2"/>
  <c r="CQ36" i="2"/>
  <c r="CO36" i="2"/>
  <c r="CN36" i="2"/>
  <c r="CN21" i="2"/>
  <c r="CO21" i="2"/>
  <c r="CQ21" i="2"/>
  <c r="CP21" i="2"/>
  <c r="CT18" i="2"/>
  <c r="CX18" i="2"/>
  <c r="CZ18" i="2" s="1"/>
  <c r="CG16" i="2"/>
  <c r="CK16" i="2"/>
  <c r="CM16" i="2" s="1"/>
  <c r="CO35" i="2"/>
  <c r="CP35" i="2"/>
  <c r="CQ35" i="2"/>
  <c r="CN35" i="2"/>
  <c r="CV12" i="2"/>
  <c r="CV35" i="2"/>
  <c r="CY35" i="2" s="1"/>
  <c r="CW22" i="2"/>
  <c r="CZ22" i="2" s="1"/>
  <c r="CY22" i="2"/>
  <c r="CV23" i="2"/>
  <c r="CY23" i="2" s="1"/>
  <c r="CV11" i="2"/>
  <c r="CL39" i="2"/>
  <c r="CH27" i="6"/>
  <c r="BA17" i="8"/>
  <c r="CH18" i="8"/>
  <c r="AS24" i="8"/>
  <c r="BA26" i="8"/>
  <c r="BA40" i="8"/>
  <c r="AS32" i="11"/>
  <c r="AO24" i="3"/>
  <c r="AS24" i="3"/>
  <c r="CH27" i="5"/>
  <c r="BA38" i="5"/>
  <c r="AJ23" i="8"/>
  <c r="CH30" i="7"/>
  <c r="CJ30" i="7" s="1"/>
  <c r="BA15" i="10"/>
  <c r="BA38" i="10"/>
  <c r="AS14" i="9"/>
  <c r="AJ31" i="9"/>
  <c r="AS31" i="10"/>
  <c r="KL21" i="11"/>
  <c r="CH16" i="12"/>
  <c r="AO17" i="12"/>
  <c r="AQ17" i="12" s="1"/>
  <c r="AS29" i="12"/>
  <c r="KL12" i="4"/>
  <c r="KY12" i="4" s="1"/>
  <c r="T24" i="4"/>
  <c r="AJ32" i="4"/>
  <c r="AF32" i="4" s="1"/>
  <c r="T31" i="9"/>
  <c r="KB23" i="12"/>
  <c r="KC23" i="12" s="1"/>
  <c r="CH27" i="12"/>
  <c r="AS38" i="3"/>
  <c r="AO12" i="7"/>
  <c r="AQ12" i="7" s="1"/>
  <c r="AS15" i="10"/>
  <c r="AU15" i="10" s="1"/>
  <c r="AW15" i="10" s="1"/>
  <c r="BA17" i="10"/>
  <c r="AO21" i="2"/>
  <c r="AO33" i="3"/>
  <c r="AJ37" i="3"/>
  <c r="BA39" i="3"/>
  <c r="BC39" i="3" s="1"/>
  <c r="BF39" i="3" s="1"/>
  <c r="BJ39" i="3" s="1"/>
  <c r="CH32" i="5"/>
  <c r="AJ28" i="8"/>
  <c r="BA17" i="12"/>
  <c r="BC17" i="12" s="1"/>
  <c r="BF17" i="12" s="1"/>
  <c r="BJ17" i="12" s="1"/>
  <c r="CH35" i="12"/>
  <c r="AR22" i="9"/>
  <c r="AR23" i="10"/>
  <c r="AR11" i="2"/>
  <c r="AO10" i="3"/>
  <c r="AQ10" i="3" s="1"/>
  <c r="AR24" i="2"/>
  <c r="BA16" i="12"/>
  <c r="BA24" i="4"/>
  <c r="BC24" i="4" s="1"/>
  <c r="BF24" i="4" s="1"/>
  <c r="BJ24" i="4" s="1"/>
  <c r="AR34" i="6"/>
  <c r="AS10" i="7"/>
  <c r="CS24" i="7"/>
  <c r="AO12" i="8"/>
  <c r="AQ12" i="8" s="1"/>
  <c r="KL22" i="8"/>
  <c r="KM22" i="8" s="1"/>
  <c r="AS33" i="8"/>
  <c r="T19" i="10"/>
  <c r="BA13" i="11"/>
  <c r="BC13" i="11" s="1"/>
  <c r="BF13" i="11" s="1"/>
  <c r="BJ13" i="11" s="1"/>
  <c r="CF35" i="11"/>
  <c r="KB34" i="12"/>
  <c r="AR25" i="3"/>
  <c r="KL28" i="2"/>
  <c r="T14" i="3"/>
  <c r="AO34" i="6"/>
  <c r="AS28" i="7"/>
  <c r="AS17" i="8"/>
  <c r="T37" i="10"/>
  <c r="CF30" i="12"/>
  <c r="T32" i="12"/>
  <c r="BA18" i="3"/>
  <c r="BC18" i="3" s="1"/>
  <c r="BF18" i="3" s="1"/>
  <c r="BJ18" i="3" s="1"/>
  <c r="AO36" i="2"/>
  <c r="AQ36" i="2" s="1"/>
  <c r="BA22" i="3"/>
  <c r="AO32" i="3"/>
  <c r="AQ32" i="3" s="1"/>
  <c r="CR35" i="4"/>
  <c r="AO15" i="5"/>
  <c r="AO40" i="5"/>
  <c r="AQ40" i="5" s="1"/>
  <c r="AR33" i="6"/>
  <c r="AS39" i="6"/>
  <c r="AU39" i="6" s="1"/>
  <c r="AW39" i="6" s="1"/>
  <c r="AR27" i="7"/>
  <c r="AU27" i="7" s="1"/>
  <c r="AW27" i="7" s="1"/>
  <c r="AO27" i="8"/>
  <c r="DF14" i="9"/>
  <c r="AS33" i="9"/>
  <c r="AU33" i="9" s="1"/>
  <c r="AW33" i="9" s="1"/>
  <c r="AO16" i="10"/>
  <c r="BA30" i="11"/>
  <c r="AS39" i="11"/>
  <c r="AR22" i="2"/>
  <c r="AJ37" i="12"/>
  <c r="AF37" i="12" s="1"/>
  <c r="JZ12" i="2"/>
  <c r="AS31" i="3"/>
  <c r="BA26" i="4"/>
  <c r="BK26" i="4" s="1"/>
  <c r="N26" i="4" s="1"/>
  <c r="AS13" i="6"/>
  <c r="AU13" i="6" s="1"/>
  <c r="AS36" i="7"/>
  <c r="KL14" i="8"/>
  <c r="AS15" i="8"/>
  <c r="JZ36" i="8"/>
  <c r="KB36" i="8" s="1"/>
  <c r="CH12" i="11"/>
  <c r="KL37" i="11"/>
  <c r="AS31" i="2"/>
  <c r="BA33" i="2"/>
  <c r="KL11" i="2"/>
  <c r="AS26" i="2"/>
  <c r="AJ12" i="5"/>
  <c r="AS17" i="5"/>
  <c r="JZ38" i="5"/>
  <c r="KL27" i="6"/>
  <c r="KY27" i="6" s="1"/>
  <c r="AS22" i="2"/>
  <c r="T33" i="2"/>
  <c r="AO40" i="2"/>
  <c r="AQ40" i="2" s="1"/>
  <c r="T11" i="3"/>
  <c r="AO40" i="3"/>
  <c r="AQ40" i="3" s="1"/>
  <c r="KL25" i="2"/>
  <c r="KM25" i="2" s="1"/>
  <c r="KO25" i="2" s="1"/>
  <c r="KQ25" i="2" s="1"/>
  <c r="BA15" i="4"/>
  <c r="T25" i="4"/>
  <c r="AS32" i="4"/>
  <c r="CH40" i="4"/>
  <c r="AO12" i="5"/>
  <c r="AQ12" i="5" s="1"/>
  <c r="AJ34" i="5"/>
  <c r="BA40" i="5"/>
  <c r="BC40" i="5" s="1"/>
  <c r="BF40" i="5" s="1"/>
  <c r="BJ40" i="5" s="1"/>
  <c r="AS12" i="6"/>
  <c r="CH16" i="6"/>
  <c r="AS36" i="6"/>
  <c r="KL23" i="7"/>
  <c r="CR35" i="7"/>
  <c r="AJ39" i="7"/>
  <c r="AO13" i="8"/>
  <c r="KB10" i="9"/>
  <c r="T28" i="9"/>
  <c r="BA11" i="10"/>
  <c r="BC11" i="10" s="1"/>
  <c r="BF11" i="10" s="1"/>
  <c r="BJ11" i="10" s="1"/>
  <c r="AS20" i="11"/>
  <c r="KL20" i="11"/>
  <c r="KY20" i="11" s="1"/>
  <c r="AS30" i="11"/>
  <c r="KB35" i="11"/>
  <c r="T32" i="2"/>
  <c r="BA23" i="3"/>
  <c r="BK23" i="3" s="1"/>
  <c r="N23" i="3" s="1"/>
  <c r="BA36" i="3"/>
  <c r="BK36" i="3" s="1"/>
  <c r="N36" i="3" s="1"/>
  <c r="BA40" i="3"/>
  <c r="BC40" i="3" s="1"/>
  <c r="BF40" i="3" s="1"/>
  <c r="BJ40" i="3" s="1"/>
  <c r="T40" i="3"/>
  <c r="BA13" i="4"/>
  <c r="BK13" i="4" s="1"/>
  <c r="N13" i="4" s="1"/>
  <c r="BA16" i="4"/>
  <c r="BK16" i="4" s="1"/>
  <c r="N16" i="4" s="1"/>
  <c r="AR24" i="4"/>
  <c r="AS25" i="4"/>
  <c r="AS27" i="4"/>
  <c r="BA12" i="5"/>
  <c r="BK12" i="5" s="1"/>
  <c r="N12" i="5" s="1"/>
  <c r="AS34" i="5"/>
  <c r="CR38" i="5"/>
  <c r="CF40" i="5"/>
  <c r="CH40" i="5" s="1"/>
  <c r="AS10" i="6"/>
  <c r="AU10" i="6" s="1"/>
  <c r="AW10" i="6" s="1"/>
  <c r="KL10" i="6"/>
  <c r="KM10" i="6" s="1"/>
  <c r="AO11" i="6"/>
  <c r="AQ11" i="6" s="1"/>
  <c r="T19" i="6"/>
  <c r="BA20" i="6"/>
  <c r="BC20" i="6" s="1"/>
  <c r="BA23" i="6"/>
  <c r="BC23" i="6" s="1"/>
  <c r="BF23" i="6" s="1"/>
  <c r="BJ23" i="6" s="1"/>
  <c r="KL32" i="6"/>
  <c r="AS33" i="6"/>
  <c r="AU33" i="6" s="1"/>
  <c r="AW33" i="6" s="1"/>
  <c r="AJ10" i="7"/>
  <c r="AF10" i="7" s="1"/>
  <c r="T23" i="7"/>
  <c r="KL24" i="7"/>
  <c r="AS29" i="8"/>
  <c r="AR36" i="8"/>
  <c r="CR37" i="8"/>
  <c r="DE37" i="8" s="1"/>
  <c r="AJ27" i="9"/>
  <c r="AJ13" i="10"/>
  <c r="AF13" i="10" s="1"/>
  <c r="T15" i="10"/>
  <c r="AJ25" i="10"/>
  <c r="KB14" i="11"/>
  <c r="AR12" i="12"/>
  <c r="AS13" i="12"/>
  <c r="AS32" i="12"/>
  <c r="AR33" i="12"/>
  <c r="AJ23" i="5"/>
  <c r="AF23" i="5" s="1"/>
  <c r="BC38" i="5"/>
  <c r="T34" i="6"/>
  <c r="T27" i="7"/>
  <c r="AO39" i="7"/>
  <c r="AJ27" i="8"/>
  <c r="CB27" i="8" s="1"/>
  <c r="AO34" i="8"/>
  <c r="AQ34" i="8" s="1"/>
  <c r="KB34" i="8"/>
  <c r="T30" i="9"/>
  <c r="BC15" i="10"/>
  <c r="AJ26" i="10"/>
  <c r="T15" i="12"/>
  <c r="AR11" i="10"/>
  <c r="AR15" i="11"/>
  <c r="BA10" i="2"/>
  <c r="BC10" i="2" s="1"/>
  <c r="BF10" i="2" s="1"/>
  <c r="BJ10" i="2" s="1"/>
  <c r="BA14" i="2"/>
  <c r="BA14" i="3"/>
  <c r="BK14" i="3" s="1"/>
  <c r="N14" i="3" s="1"/>
  <c r="KL19" i="4"/>
  <c r="AS22" i="4"/>
  <c r="AO10" i="5"/>
  <c r="AQ10" i="5" s="1"/>
  <c r="BA24" i="5"/>
  <c r="BC24" i="5" s="1"/>
  <c r="BF24" i="5" s="1"/>
  <c r="BJ24" i="5" s="1"/>
  <c r="AJ30" i="6"/>
  <c r="T37" i="6"/>
  <c r="AJ10" i="8"/>
  <c r="AJ20" i="8"/>
  <c r="CF29" i="8"/>
  <c r="CF18" i="11"/>
  <c r="AJ20" i="11"/>
  <c r="CB20" i="11" s="1"/>
  <c r="CF39" i="11"/>
  <c r="T30" i="12"/>
  <c r="CS30" i="12"/>
  <c r="CU30" i="12" s="1"/>
  <c r="CV30" i="12" s="1"/>
  <c r="BA39" i="12"/>
  <c r="AR26" i="8"/>
  <c r="AS19" i="2"/>
  <c r="BA24" i="2"/>
  <c r="BC24" i="2" s="1"/>
  <c r="AJ34" i="2"/>
  <c r="BA30" i="3"/>
  <c r="AS35" i="4"/>
  <c r="AO31" i="5"/>
  <c r="KL24" i="6"/>
  <c r="BA34" i="6"/>
  <c r="BC34" i="6" s="1"/>
  <c r="BF34" i="6" s="1"/>
  <c r="BJ34" i="6" s="1"/>
  <c r="BA10" i="7"/>
  <c r="AS17" i="7"/>
  <c r="KB17" i="7"/>
  <c r="BA21" i="7"/>
  <c r="BC21" i="7" s="1"/>
  <c r="BF21" i="7" s="1"/>
  <c r="BJ21" i="7" s="1"/>
  <c r="CF12" i="8"/>
  <c r="CH12" i="8" s="1"/>
  <c r="CJ12" i="8" s="1"/>
  <c r="CR19" i="8"/>
  <c r="CR33" i="8"/>
  <c r="CH21" i="9"/>
  <c r="AO34" i="9"/>
  <c r="AQ34" i="9" s="1"/>
  <c r="AJ35" i="9"/>
  <c r="CB35" i="9" s="1"/>
  <c r="AO22" i="10"/>
  <c r="BA26" i="10"/>
  <c r="BK26" i="10" s="1"/>
  <c r="N26" i="10" s="1"/>
  <c r="AJ38" i="10"/>
  <c r="AF38" i="10" s="1"/>
  <c r="AJ40" i="10"/>
  <c r="AJ10" i="11"/>
  <c r="CB10" i="11" s="1"/>
  <c r="AS19" i="12"/>
  <c r="AJ22" i="12"/>
  <c r="DF30" i="12"/>
  <c r="DH30" i="12" s="1"/>
  <c r="DI30" i="12" s="1"/>
  <c r="KB14" i="4"/>
  <c r="T15" i="5"/>
  <c r="T19" i="7"/>
  <c r="AO23" i="7"/>
  <c r="BA14" i="8"/>
  <c r="T22" i="8"/>
  <c r="AR37" i="8"/>
  <c r="AO17" i="10"/>
  <c r="AS19" i="10"/>
  <c r="AU19" i="10" s="1"/>
  <c r="AW19" i="10" s="1"/>
  <c r="AS20" i="10"/>
  <c r="BA12" i="12"/>
  <c r="BC12" i="12" s="1"/>
  <c r="KO17" i="12"/>
  <c r="KQ17" i="12" s="1"/>
  <c r="AJ31" i="2"/>
  <c r="CB31" i="2" s="1"/>
  <c r="AJ15" i="7"/>
  <c r="CB15" i="7" s="1"/>
  <c r="AJ12" i="9"/>
  <c r="AJ15" i="4"/>
  <c r="AO29" i="2"/>
  <c r="BA36" i="2"/>
  <c r="BK36" i="2" s="1"/>
  <c r="N36" i="2" s="1"/>
  <c r="BA25" i="3"/>
  <c r="BC25" i="3" s="1"/>
  <c r="BF25" i="3" s="1"/>
  <c r="BJ25" i="3" s="1"/>
  <c r="AO29" i="3"/>
  <c r="AQ29" i="3" s="1"/>
  <c r="AS10" i="4"/>
  <c r="BA10" i="5"/>
  <c r="BA16" i="5"/>
  <c r="BK16" i="5" s="1"/>
  <c r="N16" i="5" s="1"/>
  <c r="AR19" i="5"/>
  <c r="KL22" i="5"/>
  <c r="KY22" i="5" s="1"/>
  <c r="LL22" i="5" s="1"/>
  <c r="CH24" i="5"/>
  <c r="AO26" i="5"/>
  <c r="BA30" i="6"/>
  <c r="BC30" i="6" s="1"/>
  <c r="BF30" i="6" s="1"/>
  <c r="BJ30" i="6" s="1"/>
  <c r="AS13" i="7"/>
  <c r="BA17" i="7"/>
  <c r="BC17" i="7" s="1"/>
  <c r="BF17" i="7" s="1"/>
  <c r="BJ17" i="7" s="1"/>
  <c r="KM30" i="7"/>
  <c r="KO30" i="7" s="1"/>
  <c r="KQ30" i="7" s="1"/>
  <c r="AS16" i="9"/>
  <c r="BA36" i="9"/>
  <c r="BK36" i="9" s="1"/>
  <c r="N36" i="9" s="1"/>
  <c r="BA40" i="10"/>
  <c r="BC40" i="10" s="1"/>
  <c r="BF40" i="10" s="1"/>
  <c r="BJ40" i="10" s="1"/>
  <c r="KM17" i="11"/>
  <c r="AS28" i="11"/>
  <c r="JZ28" i="11"/>
  <c r="AS29" i="11"/>
  <c r="AR39" i="11"/>
  <c r="AU39" i="11" s="1"/>
  <c r="AW39" i="11" s="1"/>
  <c r="AS15" i="12"/>
  <c r="AS27" i="12"/>
  <c r="AS16" i="4"/>
  <c r="AR17" i="6"/>
  <c r="AR38" i="2"/>
  <c r="BA11" i="3"/>
  <c r="BC11" i="3" s="1"/>
  <c r="BF11" i="3" s="1"/>
  <c r="BJ11" i="3" s="1"/>
  <c r="AS34" i="4"/>
  <c r="CF22" i="9"/>
  <c r="CR22" i="9"/>
  <c r="KL12" i="12"/>
  <c r="KY12" i="12" s="1"/>
  <c r="JZ12" i="12"/>
  <c r="KL21" i="12"/>
  <c r="KY21" i="12" s="1"/>
  <c r="JZ21" i="12"/>
  <c r="KB21" i="12" s="1"/>
  <c r="T12" i="2"/>
  <c r="AS14" i="2"/>
  <c r="AO17" i="2"/>
  <c r="AQ17" i="2" s="1"/>
  <c r="BA25" i="2"/>
  <c r="BA26" i="2"/>
  <c r="BC26" i="2" s="1"/>
  <c r="BF26" i="2" s="1"/>
  <c r="BJ26" i="2" s="1"/>
  <c r="BA20" i="4"/>
  <c r="BC20" i="4" s="1"/>
  <c r="BF20" i="4" s="1"/>
  <c r="BJ20" i="4" s="1"/>
  <c r="BA20" i="5"/>
  <c r="BC20" i="5" s="1"/>
  <c r="T20" i="5"/>
  <c r="CF23" i="11"/>
  <c r="CR23" i="11"/>
  <c r="AS12" i="12"/>
  <c r="AR30" i="2"/>
  <c r="AO16" i="2"/>
  <c r="AO37" i="2"/>
  <c r="AQ37" i="2" s="1"/>
  <c r="AJ39" i="2"/>
  <c r="CB39" i="2" s="1"/>
  <c r="AS10" i="3"/>
  <c r="AU10" i="3" s="1"/>
  <c r="AW10" i="3" s="1"/>
  <c r="BA31" i="3"/>
  <c r="BC31" i="3" s="1"/>
  <c r="DE39" i="7"/>
  <c r="DR39" i="7" s="1"/>
  <c r="CF33" i="9"/>
  <c r="CH33" i="9" s="1"/>
  <c r="CR33" i="9"/>
  <c r="DE33" i="9" s="1"/>
  <c r="KL37" i="10"/>
  <c r="JZ37" i="10"/>
  <c r="CF34" i="11"/>
  <c r="CR34" i="11"/>
  <c r="DE34" i="11" s="1"/>
  <c r="CF11" i="5"/>
  <c r="CR11" i="5"/>
  <c r="DE11" i="5" s="1"/>
  <c r="BA27" i="2"/>
  <c r="BC27" i="2" s="1"/>
  <c r="BF27" i="2" s="1"/>
  <c r="BJ27" i="2" s="1"/>
  <c r="AS30" i="2"/>
  <c r="BA38" i="3"/>
  <c r="BK38" i="3" s="1"/>
  <c r="N38" i="3" s="1"/>
  <c r="AR25" i="11"/>
  <c r="AS17" i="3"/>
  <c r="BA31" i="4"/>
  <c r="BC31" i="4" s="1"/>
  <c r="BF31" i="4" s="1"/>
  <c r="BJ31" i="4" s="1"/>
  <c r="CR17" i="6"/>
  <c r="DE17" i="6" s="1"/>
  <c r="CF17" i="6"/>
  <c r="CH17" i="6" s="1"/>
  <c r="T24" i="7"/>
  <c r="AJ11" i="2"/>
  <c r="CB11" i="2" s="1"/>
  <c r="BA19" i="2"/>
  <c r="BC19" i="2" s="1"/>
  <c r="BF19" i="2" s="1"/>
  <c r="BJ19" i="2" s="1"/>
  <c r="KL30" i="2"/>
  <c r="AS39" i="2"/>
  <c r="T11" i="4"/>
  <c r="BA18" i="6"/>
  <c r="BC18" i="6" s="1"/>
  <c r="BF18" i="6" s="1"/>
  <c r="BJ18" i="6" s="1"/>
  <c r="AS27" i="2"/>
  <c r="AU27" i="2" s="1"/>
  <c r="AW27" i="2" s="1"/>
  <c r="BA30" i="2"/>
  <c r="BK30" i="2" s="1"/>
  <c r="N30" i="2" s="1"/>
  <c r="T38" i="2"/>
  <c r="AS11" i="3"/>
  <c r="DF15" i="3"/>
  <c r="DE15" i="4"/>
  <c r="DF15" i="4" s="1"/>
  <c r="DH15" i="4" s="1"/>
  <c r="CF14" i="6"/>
  <c r="CH14" i="6" s="1"/>
  <c r="CI14" i="6" s="1"/>
  <c r="CL14" i="6" s="1"/>
  <c r="CR14" i="6"/>
  <c r="T14" i="9"/>
  <c r="KL30" i="9"/>
  <c r="KY30" i="9" s="1"/>
  <c r="KL10" i="5"/>
  <c r="KY10" i="5" s="1"/>
  <c r="KM10" i="5"/>
  <c r="KO10" i="5" s="1"/>
  <c r="T12" i="3"/>
  <c r="T12" i="4"/>
  <c r="BA18" i="2"/>
  <c r="AR28" i="2"/>
  <c r="BA34" i="2"/>
  <c r="BC34" i="2" s="1"/>
  <c r="BF34" i="2" s="1"/>
  <c r="BJ34" i="2" s="1"/>
  <c r="T35" i="2"/>
  <c r="T36" i="2"/>
  <c r="DR10" i="3"/>
  <c r="AJ13" i="4"/>
  <c r="CB13" i="4" s="1"/>
  <c r="AS14" i="4"/>
  <c r="AJ39" i="5"/>
  <c r="CB39" i="5" s="1"/>
  <c r="BA20" i="7"/>
  <c r="AS37" i="7"/>
  <c r="AO27" i="9"/>
  <c r="AQ27" i="9" s="1"/>
  <c r="JZ26" i="11"/>
  <c r="KB26" i="11" s="1"/>
  <c r="KC26" i="11" s="1"/>
  <c r="KL26" i="11"/>
  <c r="AO18" i="2"/>
  <c r="AQ18" i="2" s="1"/>
  <c r="BA37" i="3"/>
  <c r="T24" i="8"/>
  <c r="KL25" i="11"/>
  <c r="KY25" i="11" s="1"/>
  <c r="JZ25" i="11"/>
  <c r="AJ23" i="2"/>
  <c r="CB23" i="2" s="1"/>
  <c r="BA32" i="2"/>
  <c r="BK32" i="2" s="1"/>
  <c r="N32" i="2" s="1"/>
  <c r="AR40" i="2"/>
  <c r="BA29" i="5"/>
  <c r="BC29" i="5" s="1"/>
  <c r="BF29" i="5" s="1"/>
  <c r="BJ29" i="5" s="1"/>
  <c r="BA22" i="6"/>
  <c r="BK22" i="6" s="1"/>
  <c r="N22" i="6" s="1"/>
  <c r="BA11" i="8"/>
  <c r="BK11" i="8" s="1"/>
  <c r="N11" i="8" s="1"/>
  <c r="AJ29" i="10"/>
  <c r="CF38" i="11"/>
  <c r="CH38" i="11" s="1"/>
  <c r="CJ38" i="11" s="1"/>
  <c r="CR38" i="11"/>
  <c r="AJ15" i="11"/>
  <c r="T21" i="11"/>
  <c r="CF32" i="11"/>
  <c r="AJ37" i="11"/>
  <c r="BA40" i="11"/>
  <c r="T40" i="11"/>
  <c r="AR15" i="12"/>
  <c r="AJ35" i="12"/>
  <c r="AJ36" i="12"/>
  <c r="BA40" i="12"/>
  <c r="BC40" i="12" s="1"/>
  <c r="BF40" i="12" s="1"/>
  <c r="BJ40" i="12" s="1"/>
  <c r="O40" i="12" s="1"/>
  <c r="AS21" i="3"/>
  <c r="AQ24" i="3"/>
  <c r="AS28" i="3"/>
  <c r="AJ28" i="3"/>
  <c r="CB28" i="3" s="1"/>
  <c r="AS30" i="3"/>
  <c r="AU30" i="3" s="1"/>
  <c r="AW30" i="3" s="1"/>
  <c r="AQ33" i="3"/>
  <c r="BA10" i="4"/>
  <c r="AR16" i="4"/>
  <c r="AJ24" i="4"/>
  <c r="T33" i="4"/>
  <c r="T36" i="4"/>
  <c r="BA39" i="4"/>
  <c r="BC39" i="4" s="1"/>
  <c r="T39" i="4"/>
  <c r="AS11" i="5"/>
  <c r="BA27" i="5"/>
  <c r="BK27" i="5" s="1"/>
  <c r="N27" i="5" s="1"/>
  <c r="AO15" i="6"/>
  <c r="AQ15" i="6" s="1"/>
  <c r="AR16" i="6"/>
  <c r="AS17" i="6"/>
  <c r="T24" i="6"/>
  <c r="T26" i="6"/>
  <c r="CF29" i="6"/>
  <c r="CH29" i="6" s="1"/>
  <c r="CI29" i="6" s="1"/>
  <c r="AR31" i="6"/>
  <c r="AR32" i="6"/>
  <c r="BA36" i="6"/>
  <c r="BC36" i="6" s="1"/>
  <c r="BF36" i="6" s="1"/>
  <c r="BJ36" i="6" s="1"/>
  <c r="O36" i="6" s="1"/>
  <c r="T39" i="6"/>
  <c r="BA40" i="6"/>
  <c r="CF13" i="7"/>
  <c r="CH13" i="7" s="1"/>
  <c r="BA19" i="7"/>
  <c r="BC19" i="7" s="1"/>
  <c r="BF19" i="7" s="1"/>
  <c r="BJ19" i="7" s="1"/>
  <c r="T26" i="7"/>
  <c r="T32" i="7"/>
  <c r="AR40" i="7"/>
  <c r="T19" i="8"/>
  <c r="CF30" i="8"/>
  <c r="CH30" i="8" s="1"/>
  <c r="AO31" i="8"/>
  <c r="AO32" i="8"/>
  <c r="AQ32" i="8" s="1"/>
  <c r="CH40" i="8"/>
  <c r="CJ40" i="8" s="1"/>
  <c r="KB22" i="9"/>
  <c r="KC22" i="9" s="1"/>
  <c r="AS26" i="9"/>
  <c r="AR34" i="9"/>
  <c r="AO37" i="9"/>
  <c r="AQ37" i="9" s="1"/>
  <c r="AR40" i="9"/>
  <c r="BA13" i="10"/>
  <c r="BA14" i="10"/>
  <c r="BA18" i="10"/>
  <c r="BC18" i="10" s="1"/>
  <c r="BF18" i="10" s="1"/>
  <c r="BJ18" i="10" s="1"/>
  <c r="O18" i="10" s="1"/>
  <c r="T29" i="10"/>
  <c r="AR16" i="11"/>
  <c r="BA31" i="12"/>
  <c r="BC31" i="12" s="1"/>
  <c r="BF31" i="12" s="1"/>
  <c r="BJ31" i="12" s="1"/>
  <c r="T38" i="12"/>
  <c r="AS23" i="3"/>
  <c r="AO26" i="3"/>
  <c r="AQ26" i="3" s="1"/>
  <c r="AJ26" i="3"/>
  <c r="CB26" i="3" s="1"/>
  <c r="KL35" i="3"/>
  <c r="KM35" i="3" s="1"/>
  <c r="BA14" i="4"/>
  <c r="KZ16" i="4"/>
  <c r="AR26" i="4"/>
  <c r="AS13" i="5"/>
  <c r="AO14" i="5"/>
  <c r="AR34" i="5"/>
  <c r="AO16" i="6"/>
  <c r="AQ16" i="6" s="1"/>
  <c r="BA27" i="6"/>
  <c r="BC27" i="6" s="1"/>
  <c r="BF27" i="6" s="1"/>
  <c r="BJ27" i="6" s="1"/>
  <c r="BA29" i="6"/>
  <c r="BK29" i="6" s="1"/>
  <c r="N29" i="6" s="1"/>
  <c r="AO31" i="6"/>
  <c r="T12" i="7"/>
  <c r="T14" i="7"/>
  <c r="KB21" i="7"/>
  <c r="AR24" i="7"/>
  <c r="T16" i="8"/>
  <c r="T28" i="8"/>
  <c r="AJ18" i="10"/>
  <c r="CB18" i="10" s="1"/>
  <c r="AJ21" i="10"/>
  <c r="KL10" i="11"/>
  <c r="KM10" i="11" s="1"/>
  <c r="KO10" i="11" s="1"/>
  <c r="KL14" i="11"/>
  <c r="KY14" i="11" s="1"/>
  <c r="LL14" i="11" s="1"/>
  <c r="BA11" i="12"/>
  <c r="BK11" i="12" s="1"/>
  <c r="N11" i="12" s="1"/>
  <c r="AJ12" i="12"/>
  <c r="CB12" i="12" s="1"/>
  <c r="AO15" i="12"/>
  <c r="AQ15" i="12" s="1"/>
  <c r="AO22" i="12"/>
  <c r="KL23" i="12"/>
  <c r="KM23" i="12" s="1"/>
  <c r="KO23" i="12" s="1"/>
  <c r="AS24" i="12"/>
  <c r="AJ19" i="4"/>
  <c r="BA16" i="8"/>
  <c r="BC16" i="8" s="1"/>
  <c r="BF16" i="8" s="1"/>
  <c r="BJ16" i="8" s="1"/>
  <c r="BA30" i="8"/>
  <c r="BC30" i="8" s="1"/>
  <c r="BF30" i="8" s="1"/>
  <c r="BJ30" i="8" s="1"/>
  <c r="KL34" i="8"/>
  <c r="KY34" i="8" s="1"/>
  <c r="LL34" i="8" s="1"/>
  <c r="LY34" i="8" s="1"/>
  <c r="AS11" i="9"/>
  <c r="BA20" i="9"/>
  <c r="BC20" i="9" s="1"/>
  <c r="BF20" i="9" s="1"/>
  <c r="BJ20" i="9" s="1"/>
  <c r="BA28" i="9"/>
  <c r="BK28" i="9" s="1"/>
  <c r="N28" i="9" s="1"/>
  <c r="KL37" i="9"/>
  <c r="KL12" i="10"/>
  <c r="BA20" i="10"/>
  <c r="BA21" i="10"/>
  <c r="BC21" i="10" s="1"/>
  <c r="BF21" i="10" s="1"/>
  <c r="BJ21" i="10" s="1"/>
  <c r="BA22" i="10"/>
  <c r="BA25" i="10"/>
  <c r="BK25" i="10" s="1"/>
  <c r="N25" i="10" s="1"/>
  <c r="KY11" i="11"/>
  <c r="AO29" i="11"/>
  <c r="AQ29" i="11" s="1"/>
  <c r="CR18" i="12"/>
  <c r="DE18" i="12" s="1"/>
  <c r="T18" i="3"/>
  <c r="T20" i="3"/>
  <c r="BA27" i="3"/>
  <c r="BA28" i="3"/>
  <c r="BC28" i="3" s="1"/>
  <c r="T28" i="3"/>
  <c r="T29" i="3"/>
  <c r="BA34" i="3"/>
  <c r="AO10" i="4"/>
  <c r="AQ10" i="4" s="1"/>
  <c r="AR11" i="4"/>
  <c r="AR13" i="4"/>
  <c r="AO21" i="4"/>
  <c r="AQ21" i="4" s="1"/>
  <c r="AJ27" i="4"/>
  <c r="CB27" i="4" s="1"/>
  <c r="AS31" i="4"/>
  <c r="AU31" i="4" s="1"/>
  <c r="AW31" i="4" s="1"/>
  <c r="AR33" i="4"/>
  <c r="T11" i="5"/>
  <c r="JZ14" i="5"/>
  <c r="CH34" i="5"/>
  <c r="AS37" i="5"/>
  <c r="BA17" i="6"/>
  <c r="BC17" i="6" s="1"/>
  <c r="BF17" i="6" s="1"/>
  <c r="BJ17" i="6" s="1"/>
  <c r="KL19" i="6"/>
  <c r="AJ20" i="6"/>
  <c r="AF20" i="6" s="1"/>
  <c r="AJ32" i="6"/>
  <c r="AS38" i="6"/>
  <c r="AO20" i="7"/>
  <c r="AS10" i="8"/>
  <c r="AU10" i="8" s="1"/>
  <c r="AW10" i="8" s="1"/>
  <c r="JZ26" i="8"/>
  <c r="CR23" i="9"/>
  <c r="BA32" i="9"/>
  <c r="AR14" i="10"/>
  <c r="AR32" i="10"/>
  <c r="T39" i="10"/>
  <c r="T14" i="11"/>
  <c r="AJ19" i="11"/>
  <c r="CH21" i="11"/>
  <c r="CI21" i="11" s="1"/>
  <c r="CK21" i="11" s="1"/>
  <c r="CF29" i="11"/>
  <c r="CH29" i="11" s="1"/>
  <c r="KL31" i="11"/>
  <c r="KY31" i="11" s="1"/>
  <c r="KZ31" i="11" s="1"/>
  <c r="LB31" i="11" s="1"/>
  <c r="AS22" i="12"/>
  <c r="BA26" i="3"/>
  <c r="BC26" i="3" s="1"/>
  <c r="T26" i="3"/>
  <c r="AO37" i="4"/>
  <c r="KB16" i="5"/>
  <c r="AJ18" i="5"/>
  <c r="AJ25" i="5"/>
  <c r="CB25" i="5" s="1"/>
  <c r="BA16" i="6"/>
  <c r="BC16" i="6" s="1"/>
  <c r="BF16" i="6" s="1"/>
  <c r="BJ16" i="6" s="1"/>
  <c r="BA31" i="6"/>
  <c r="AO33" i="6"/>
  <c r="AQ33" i="6" s="1"/>
  <c r="AR29" i="7"/>
  <c r="AS35" i="7"/>
  <c r="AQ13" i="8"/>
  <c r="CH19" i="8"/>
  <c r="CF24" i="8"/>
  <c r="CH24" i="8" s="1"/>
  <c r="CR25" i="8"/>
  <c r="CS25" i="8" s="1"/>
  <c r="CU25" i="8" s="1"/>
  <c r="CV25" i="8" s="1"/>
  <c r="BA31" i="8"/>
  <c r="BA32" i="8"/>
  <c r="BK32" i="8" s="1"/>
  <c r="N32" i="8" s="1"/>
  <c r="AO14" i="9"/>
  <c r="AQ14" i="9" s="1"/>
  <c r="CH16" i="9"/>
  <c r="T36" i="9"/>
  <c r="BA40" i="9"/>
  <c r="BC40" i="9" s="1"/>
  <c r="CR11" i="10"/>
  <c r="CS11" i="10" s="1"/>
  <c r="CH26" i="10"/>
  <c r="CI26" i="10" s="1"/>
  <c r="AR27" i="10"/>
  <c r="BA16" i="11"/>
  <c r="BC16" i="11" s="1"/>
  <c r="BF16" i="11" s="1"/>
  <c r="BJ16" i="11" s="1"/>
  <c r="O16" i="11" s="1"/>
  <c r="AS39" i="12"/>
  <c r="AO40" i="12"/>
  <c r="AQ40" i="12" s="1"/>
  <c r="AJ37" i="4"/>
  <c r="CB37" i="4" s="1"/>
  <c r="AJ40" i="4"/>
  <c r="AJ14" i="5"/>
  <c r="CB14" i="5" s="1"/>
  <c r="BA25" i="5"/>
  <c r="BC25" i="5" s="1"/>
  <c r="BF25" i="5" s="1"/>
  <c r="BJ25" i="5" s="1"/>
  <c r="AJ27" i="5"/>
  <c r="BA30" i="5"/>
  <c r="BC30" i="5" s="1"/>
  <c r="T31" i="5"/>
  <c r="AJ23" i="6"/>
  <c r="AF23" i="6" s="1"/>
  <c r="AJ26" i="6"/>
  <c r="AR12" i="7"/>
  <c r="BA24" i="7"/>
  <c r="BC24" i="7" s="1"/>
  <c r="BF24" i="7" s="1"/>
  <c r="BJ24" i="7" s="1"/>
  <c r="CH27" i="7"/>
  <c r="AR27" i="8"/>
  <c r="AJ18" i="9"/>
  <c r="CB18" i="9" s="1"/>
  <c r="T24" i="9"/>
  <c r="AR29" i="9"/>
  <c r="BA39" i="9"/>
  <c r="AQ16" i="10"/>
  <c r="AJ16" i="10"/>
  <c r="AF16" i="10" s="1"/>
  <c r="AR21" i="10"/>
  <c r="AJ30" i="10"/>
  <c r="CB30" i="10" s="1"/>
  <c r="AJ34" i="10"/>
  <c r="T11" i="11"/>
  <c r="T31" i="11"/>
  <c r="BE8" i="12"/>
  <c r="T22" i="12"/>
  <c r="AS31" i="12"/>
  <c r="CH37" i="12"/>
  <c r="CJ37" i="12" s="1"/>
  <c r="AR10" i="2"/>
  <c r="JZ19" i="2"/>
  <c r="BA23" i="2"/>
  <c r="T23" i="2"/>
  <c r="BA28" i="2"/>
  <c r="BC28" i="2" s="1"/>
  <c r="T28" i="2"/>
  <c r="AJ30" i="2"/>
  <c r="AR36" i="2"/>
  <c r="AU36" i="2" s="1"/>
  <c r="AW36" i="2" s="1"/>
  <c r="BA40" i="2"/>
  <c r="BC40" i="2" s="1"/>
  <c r="T40" i="2"/>
  <c r="AS13" i="3"/>
  <c r="BA15" i="3"/>
  <c r="BC15" i="3" s="1"/>
  <c r="AJ17" i="3"/>
  <c r="CB17" i="3" s="1"/>
  <c r="BA20" i="3"/>
  <c r="BK20" i="3" s="1"/>
  <c r="N20" i="3" s="1"/>
  <c r="T22" i="3"/>
  <c r="KB25" i="3"/>
  <c r="T31" i="3"/>
  <c r="AJ19" i="2"/>
  <c r="CB19" i="2" s="1"/>
  <c r="AS26" i="3"/>
  <c r="AJ29" i="4"/>
  <c r="CB29" i="4" s="1"/>
  <c r="AJ28" i="2"/>
  <c r="AS13" i="2"/>
  <c r="T16" i="2"/>
  <c r="KB27" i="2"/>
  <c r="AO32" i="2"/>
  <c r="AS38" i="2"/>
  <c r="AO14" i="3"/>
  <c r="AQ14" i="3" s="1"/>
  <c r="JZ18" i="3"/>
  <c r="KB18" i="3" s="1"/>
  <c r="KL26" i="3"/>
  <c r="AS29" i="3"/>
  <c r="BA11" i="2"/>
  <c r="BC11" i="2" s="1"/>
  <c r="BF11" i="2" s="1"/>
  <c r="BJ11" i="2" s="1"/>
  <c r="O11" i="2" s="1"/>
  <c r="AJ21" i="2"/>
  <c r="CB21" i="2" s="1"/>
  <c r="AJ37" i="2"/>
  <c r="CB37" i="2" s="1"/>
  <c r="AS40" i="2"/>
  <c r="AU40" i="2" s="1"/>
  <c r="AW40" i="2" s="1"/>
  <c r="BA24" i="3"/>
  <c r="BK24" i="3" s="1"/>
  <c r="N24" i="3" s="1"/>
  <c r="AR26" i="3"/>
  <c r="JZ34" i="3"/>
  <c r="KL34" i="3"/>
  <c r="T38" i="3"/>
  <c r="CF20" i="4"/>
  <c r="CH20" i="4" s="1"/>
  <c r="CR20" i="4"/>
  <c r="KY30" i="5"/>
  <c r="KZ30" i="5" s="1"/>
  <c r="LB30" i="5" s="1"/>
  <c r="LC30" i="5" s="1"/>
  <c r="BA12" i="2"/>
  <c r="BC12" i="2" s="1"/>
  <c r="BF12" i="2" s="1"/>
  <c r="BJ12" i="2" s="1"/>
  <c r="AO15" i="2"/>
  <c r="AQ15" i="2" s="1"/>
  <c r="AO19" i="2"/>
  <c r="AQ19" i="2" s="1"/>
  <c r="T27" i="2"/>
  <c r="T31" i="2"/>
  <c r="AO35" i="2"/>
  <c r="AQ35" i="2" s="1"/>
  <c r="T13" i="3"/>
  <c r="AS15" i="3"/>
  <c r="AU15" i="3" s="1"/>
  <c r="AW15" i="3" s="1"/>
  <c r="BA17" i="3"/>
  <c r="BC17" i="3" s="1"/>
  <c r="BF17" i="3" s="1"/>
  <c r="BJ17" i="3" s="1"/>
  <c r="AO30" i="3"/>
  <c r="AQ30" i="3" s="1"/>
  <c r="CF12" i="4"/>
  <c r="CH12" i="4" s="1"/>
  <c r="CJ12" i="4" s="1"/>
  <c r="AO13" i="4"/>
  <c r="AQ13" i="4" s="1"/>
  <c r="CR19" i="4"/>
  <c r="CS19" i="4" s="1"/>
  <c r="AS20" i="4"/>
  <c r="AJ40" i="7"/>
  <c r="CB40" i="7" s="1"/>
  <c r="DE10" i="8"/>
  <c r="DF10" i="8" s="1"/>
  <c r="DH10" i="8" s="1"/>
  <c r="T22" i="2"/>
  <c r="AO10" i="2"/>
  <c r="AQ10" i="2" s="1"/>
  <c r="AR12" i="2"/>
  <c r="JZ16" i="2"/>
  <c r="AR17" i="2"/>
  <c r="AR25" i="2"/>
  <c r="KB25" i="2"/>
  <c r="AS36" i="2"/>
  <c r="T37" i="2"/>
  <c r="BA38" i="2"/>
  <c r="BC38" i="2" s="1"/>
  <c r="T10" i="3"/>
  <c r="JZ11" i="3"/>
  <c r="KB11" i="3" s="1"/>
  <c r="JZ15" i="3"/>
  <c r="AR16" i="3"/>
  <c r="JZ20" i="3"/>
  <c r="JZ23" i="3"/>
  <c r="CH16" i="7"/>
  <c r="CI16" i="7" s="1"/>
  <c r="BE8" i="2"/>
  <c r="BC14" i="2"/>
  <c r="BF14" i="2" s="1"/>
  <c r="BJ14" i="2" s="1"/>
  <c r="AJ24" i="2"/>
  <c r="CB24" i="2" s="1"/>
  <c r="AJ29" i="2"/>
  <c r="CB29" i="2" s="1"/>
  <c r="BC33" i="2"/>
  <c r="BF33" i="2" s="1"/>
  <c r="BJ33" i="2" s="1"/>
  <c r="KM23" i="3"/>
  <c r="T34" i="3"/>
  <c r="JZ35" i="4"/>
  <c r="KB35" i="4" s="1"/>
  <c r="KD35" i="4" s="1"/>
  <c r="KL35" i="4"/>
  <c r="KY35" i="4" s="1"/>
  <c r="LL35" i="4" s="1"/>
  <c r="BA11" i="4"/>
  <c r="BC11" i="4" s="1"/>
  <c r="BF11" i="4" s="1"/>
  <c r="BJ11" i="4" s="1"/>
  <c r="O11" i="4" s="1"/>
  <c r="JZ16" i="4"/>
  <c r="AR20" i="4"/>
  <c r="T28" i="4"/>
  <c r="AO34" i="4"/>
  <c r="CH35" i="4"/>
  <c r="CI35" i="4" s="1"/>
  <c r="T37" i="4"/>
  <c r="BA38" i="4"/>
  <c r="BC38" i="4" s="1"/>
  <c r="BF38" i="4" s="1"/>
  <c r="BJ38" i="4" s="1"/>
  <c r="KL39" i="4"/>
  <c r="AR10" i="5"/>
  <c r="BA14" i="5"/>
  <c r="CH15" i="5"/>
  <c r="BA26" i="5"/>
  <c r="BC26" i="5" s="1"/>
  <c r="BF26" i="5" s="1"/>
  <c r="BJ26" i="5" s="1"/>
  <c r="O26" i="5" s="1"/>
  <c r="T26" i="5"/>
  <c r="T29" i="5"/>
  <c r="T36" i="5"/>
  <c r="AW13" i="6"/>
  <c r="T15" i="6"/>
  <c r="AJ18" i="6"/>
  <c r="KB24" i="6"/>
  <c r="AR25" i="6"/>
  <c r="AJ28" i="6"/>
  <c r="CB28" i="6" s="1"/>
  <c r="T30" i="6"/>
  <c r="AS31" i="6"/>
  <c r="AU31" i="6" s="1"/>
  <c r="AW31" i="6" s="1"/>
  <c r="AJ35" i="6"/>
  <c r="AJ39" i="6"/>
  <c r="AF39" i="6" s="1"/>
  <c r="BA15" i="7"/>
  <c r="CH17" i="7"/>
  <c r="CJ17" i="7" s="1"/>
  <c r="BA25" i="7"/>
  <c r="BC25" i="7" s="1"/>
  <c r="BA26" i="7"/>
  <c r="BC26" i="7" s="1"/>
  <c r="BF26" i="7" s="1"/>
  <c r="BJ26" i="7" s="1"/>
  <c r="O26" i="7" s="1"/>
  <c r="AO27" i="7"/>
  <c r="AQ27" i="7" s="1"/>
  <c r="JZ27" i="7"/>
  <c r="KB27" i="7" s="1"/>
  <c r="KB28" i="7"/>
  <c r="BA30" i="7"/>
  <c r="BC30" i="7" s="1"/>
  <c r="BF30" i="7" s="1"/>
  <c r="BJ30" i="7" s="1"/>
  <c r="AS31" i="7"/>
  <c r="AS32" i="7"/>
  <c r="T34" i="7"/>
  <c r="KB11" i="8"/>
  <c r="KC11" i="8" s="1"/>
  <c r="KF11" i="8" s="1"/>
  <c r="CF34" i="9"/>
  <c r="CH34" i="9" s="1"/>
  <c r="CI34" i="9" s="1"/>
  <c r="CR34" i="9"/>
  <c r="AJ20" i="10"/>
  <c r="CB20" i="10" s="1"/>
  <c r="AJ26" i="5"/>
  <c r="CS31" i="5"/>
  <c r="AJ34" i="6"/>
  <c r="AJ16" i="7"/>
  <c r="CB16" i="7" s="1"/>
  <c r="KB19" i="7"/>
  <c r="KD19" i="7" s="1"/>
  <c r="AS20" i="7"/>
  <c r="CF35" i="8"/>
  <c r="CR35" i="8"/>
  <c r="JZ23" i="9"/>
  <c r="KB23" i="9" s="1"/>
  <c r="KL23" i="9"/>
  <c r="T35" i="10"/>
  <c r="BA21" i="4"/>
  <c r="KB32" i="4"/>
  <c r="KC32" i="4" s="1"/>
  <c r="AQ15" i="5"/>
  <c r="AO20" i="5"/>
  <c r="AQ20" i="5" s="1"/>
  <c r="AS28" i="5"/>
  <c r="T11" i="6"/>
  <c r="AO20" i="6"/>
  <c r="KL25" i="6"/>
  <c r="BA12" i="7"/>
  <c r="BK12" i="7" s="1"/>
  <c r="N12" i="7" s="1"/>
  <c r="AR32" i="7"/>
  <c r="KM37" i="7"/>
  <c r="BC11" i="8"/>
  <c r="KL16" i="11"/>
  <c r="KY16" i="11" s="1"/>
  <c r="LL16" i="11" s="1"/>
  <c r="JZ16" i="11"/>
  <c r="T30" i="3"/>
  <c r="BA12" i="4"/>
  <c r="BC12" i="4" s="1"/>
  <c r="BF12" i="4" s="1"/>
  <c r="BJ12" i="4" s="1"/>
  <c r="O12" i="4" s="1"/>
  <c r="T16" i="4"/>
  <c r="T23" i="4"/>
  <c r="AR27" i="4"/>
  <c r="AU27" i="4" s="1"/>
  <c r="AW27" i="4" s="1"/>
  <c r="AJ34" i="4"/>
  <c r="AJ36" i="4"/>
  <c r="BA40" i="4"/>
  <c r="BC40" i="4" s="1"/>
  <c r="CF13" i="5"/>
  <c r="BL8" i="5"/>
  <c r="AJ15" i="5"/>
  <c r="AF15" i="5" s="1"/>
  <c r="CR17" i="5"/>
  <c r="CS17" i="5" s="1"/>
  <c r="AJ17" i="5"/>
  <c r="AF17" i="5" s="1"/>
  <c r="JZ24" i="5"/>
  <c r="AO29" i="5"/>
  <c r="AQ29" i="5" s="1"/>
  <c r="JZ30" i="5"/>
  <c r="CF33" i="5"/>
  <c r="AR37" i="5"/>
  <c r="AU37" i="5" s="1"/>
  <c r="AW37" i="5" s="1"/>
  <c r="DR13" i="6"/>
  <c r="EE13" i="6" s="1"/>
  <c r="EF13" i="6" s="1"/>
  <c r="KL13" i="6"/>
  <c r="KY13" i="6" s="1"/>
  <c r="LL13" i="6" s="1"/>
  <c r="LM13" i="6" s="1"/>
  <c r="AR14" i="6"/>
  <c r="CI17" i="6"/>
  <c r="CK17" i="6" s="1"/>
  <c r="T18" i="6"/>
  <c r="AS22" i="6"/>
  <c r="BA24" i="6"/>
  <c r="BC24" i="6" s="1"/>
  <c r="BF24" i="6" s="1"/>
  <c r="BJ24" i="6" s="1"/>
  <c r="AO38" i="6"/>
  <c r="AQ38" i="6" s="1"/>
  <c r="AJ38" i="6"/>
  <c r="AF38" i="6" s="1"/>
  <c r="AO39" i="6"/>
  <c r="AQ39" i="6" s="1"/>
  <c r="JZ10" i="7"/>
  <c r="AQ23" i="7"/>
  <c r="KB29" i="7"/>
  <c r="KD29" i="7" s="1"/>
  <c r="T31" i="7"/>
  <c r="JZ36" i="7"/>
  <c r="KL38" i="7"/>
  <c r="KY38" i="7" s="1"/>
  <c r="KZ38" i="7" s="1"/>
  <c r="AQ39" i="7"/>
  <c r="BA40" i="7"/>
  <c r="BK40" i="7" s="1"/>
  <c r="N40" i="7" s="1"/>
  <c r="AS16" i="8"/>
  <c r="AO16" i="8"/>
  <c r="AQ16" i="8" s="1"/>
  <c r="CF20" i="8"/>
  <c r="CH20" i="8" s="1"/>
  <c r="CR20" i="8"/>
  <c r="DE20" i="8" s="1"/>
  <c r="JZ20" i="8"/>
  <c r="KB20" i="8" s="1"/>
  <c r="KL20" i="8"/>
  <c r="KM20" i="8" s="1"/>
  <c r="AJ18" i="12"/>
  <c r="CB18" i="12" s="1"/>
  <c r="BC30" i="3"/>
  <c r="BF30" i="3" s="1"/>
  <c r="BJ30" i="3" s="1"/>
  <c r="AJ39" i="3"/>
  <c r="CB39" i="3" s="1"/>
  <c r="AS28" i="4"/>
  <c r="AJ28" i="4"/>
  <c r="BA32" i="4"/>
  <c r="BC32" i="4" s="1"/>
  <c r="T32" i="4"/>
  <c r="BA35" i="4"/>
  <c r="BC35" i="4" s="1"/>
  <c r="AS37" i="4"/>
  <c r="AR39" i="4"/>
  <c r="BA13" i="5"/>
  <c r="BC13" i="5" s="1"/>
  <c r="BF13" i="5" s="1"/>
  <c r="BJ13" i="5" s="1"/>
  <c r="O13" i="5" s="1"/>
  <c r="BA17" i="5"/>
  <c r="BK17" i="5" s="1"/>
  <c r="N17" i="5" s="1"/>
  <c r="T21" i="5"/>
  <c r="BA22" i="5"/>
  <c r="BC22" i="5" s="1"/>
  <c r="BF22" i="5" s="1"/>
  <c r="CF28" i="5"/>
  <c r="CH28" i="5" s="1"/>
  <c r="CJ28" i="5" s="1"/>
  <c r="AR31" i="5"/>
  <c r="T32" i="5"/>
  <c r="BA33" i="5"/>
  <c r="AJ35" i="5"/>
  <c r="CF39" i="5"/>
  <c r="CH39" i="5" s="1"/>
  <c r="AR40" i="5"/>
  <c r="BA12" i="6"/>
  <c r="BA13" i="6"/>
  <c r="BK13" i="6" s="1"/>
  <c r="N13" i="6" s="1"/>
  <c r="AS14" i="6"/>
  <c r="AR18" i="6"/>
  <c r="CR21" i="6"/>
  <c r="DE21" i="6" s="1"/>
  <c r="AO27" i="6"/>
  <c r="AQ27" i="6" s="1"/>
  <c r="AO35" i="6"/>
  <c r="AQ35" i="6" s="1"/>
  <c r="AR40" i="6"/>
  <c r="BL8" i="7"/>
  <c r="JZ14" i="7"/>
  <c r="KB14" i="7" s="1"/>
  <c r="T18" i="7"/>
  <c r="KM22" i="7"/>
  <c r="KO22" i="7" s="1"/>
  <c r="KP22" i="7" s="1"/>
  <c r="AS23" i="7"/>
  <c r="T28" i="7"/>
  <c r="KL29" i="7"/>
  <c r="KY29" i="7" s="1"/>
  <c r="KZ29" i="7" s="1"/>
  <c r="BA32" i="7"/>
  <c r="BC32" i="7" s="1"/>
  <c r="BF32" i="7" s="1"/>
  <c r="BJ32" i="7" s="1"/>
  <c r="CR33" i="7"/>
  <c r="AO35" i="7"/>
  <c r="AQ35" i="7" s="1"/>
  <c r="KL36" i="7"/>
  <c r="KM36" i="7" s="1"/>
  <c r="AJ37" i="7"/>
  <c r="CB37" i="7" s="1"/>
  <c r="AJ38" i="7"/>
  <c r="AS39" i="7"/>
  <c r="CF10" i="8"/>
  <c r="CH10" i="8" s="1"/>
  <c r="CJ10" i="8" s="1"/>
  <c r="AR11" i="8"/>
  <c r="BA12" i="8"/>
  <c r="BC12" i="8" s="1"/>
  <c r="BA13" i="8"/>
  <c r="BK13" i="8" s="1"/>
  <c r="N13" i="8" s="1"/>
  <c r="AR40" i="3"/>
  <c r="AO14" i="4"/>
  <c r="AQ14" i="4" s="1"/>
  <c r="T20" i="4"/>
  <c r="KB22" i="4"/>
  <c r="T26" i="4"/>
  <c r="BA33" i="4"/>
  <c r="BC33" i="4" s="1"/>
  <c r="BF33" i="4" s="1"/>
  <c r="BJ33" i="4" s="1"/>
  <c r="CR33" i="4"/>
  <c r="T13" i="5"/>
  <c r="BA19" i="5"/>
  <c r="BK19" i="5" s="1"/>
  <c r="N19" i="5" s="1"/>
  <c r="AJ13" i="6"/>
  <c r="AJ15" i="6"/>
  <c r="AF15" i="6" s="1"/>
  <c r="AS18" i="6"/>
  <c r="KB23" i="6"/>
  <c r="AJ11" i="7"/>
  <c r="CB11" i="7" s="1"/>
  <c r="CR22" i="7"/>
  <c r="AJ25" i="7"/>
  <c r="AF25" i="7" s="1"/>
  <c r="T36" i="7"/>
  <c r="T10" i="8"/>
  <c r="AS11" i="8"/>
  <c r="AJ32" i="8"/>
  <c r="AF32" i="8" s="1"/>
  <c r="CH28" i="9"/>
  <c r="CI28" i="9" s="1"/>
  <c r="BC36" i="9"/>
  <c r="BF36" i="9" s="1"/>
  <c r="BJ36" i="9" s="1"/>
  <c r="AJ14" i="7"/>
  <c r="AF14" i="7" s="1"/>
  <c r="JZ23" i="8"/>
  <c r="KB23" i="8" s="1"/>
  <c r="KD23" i="8" s="1"/>
  <c r="KL23" i="8"/>
  <c r="KY23" i="8" s="1"/>
  <c r="KY19" i="10"/>
  <c r="LL19" i="10" s="1"/>
  <c r="KL32" i="10"/>
  <c r="KY32" i="10" s="1"/>
  <c r="LL32" i="10" s="1"/>
  <c r="LY32" i="10" s="1"/>
  <c r="LZ32" i="10" s="1"/>
  <c r="JZ32" i="10"/>
  <c r="KB32" i="10" s="1"/>
  <c r="KD32" i="10" s="1"/>
  <c r="AJ38" i="4"/>
  <c r="AO11" i="5"/>
  <c r="KM14" i="5"/>
  <c r="KO14" i="5" s="1"/>
  <c r="T25" i="5"/>
  <c r="AO27" i="5"/>
  <c r="AQ27" i="5" s="1"/>
  <c r="CI27" i="5"/>
  <c r="CG27" i="5" s="1"/>
  <c r="T30" i="5"/>
  <c r="AR12" i="6"/>
  <c r="DH13" i="6"/>
  <c r="BA15" i="6"/>
  <c r="BC15" i="6" s="1"/>
  <c r="BF15" i="6" s="1"/>
  <c r="BJ15" i="6" s="1"/>
  <c r="AJ16" i="6"/>
  <c r="CB16" i="6" s="1"/>
  <c r="T22" i="6"/>
  <c r="AO29" i="6"/>
  <c r="AQ29" i="6" s="1"/>
  <c r="AO32" i="6"/>
  <c r="AQ32" i="6" s="1"/>
  <c r="T33" i="6"/>
  <c r="AS34" i="6"/>
  <c r="AU34" i="6" s="1"/>
  <c r="AW34" i="6" s="1"/>
  <c r="T35" i="6"/>
  <c r="T25" i="7"/>
  <c r="AJ26" i="7"/>
  <c r="AF26" i="7" s="1"/>
  <c r="BA19" i="8"/>
  <c r="BC19" i="8" s="1"/>
  <c r="AS27" i="8"/>
  <c r="AU27" i="8" s="1"/>
  <c r="AW27" i="8" s="1"/>
  <c r="AR37" i="10"/>
  <c r="AO18" i="8"/>
  <c r="AQ18" i="8" s="1"/>
  <c r="T26" i="8"/>
  <c r="CF27" i="8"/>
  <c r="CH27" i="8" s="1"/>
  <c r="T30" i="8"/>
  <c r="AS35" i="8"/>
  <c r="AS13" i="9"/>
  <c r="AO17" i="9"/>
  <c r="AQ17" i="9" s="1"/>
  <c r="BA22" i="9"/>
  <c r="BC22" i="9" s="1"/>
  <c r="BF22" i="9" s="1"/>
  <c r="BJ22" i="9" s="1"/>
  <c r="KM30" i="9"/>
  <c r="KO30" i="9" s="1"/>
  <c r="KP30" i="9" s="1"/>
  <c r="BA33" i="9"/>
  <c r="BC33" i="9" s="1"/>
  <c r="AJ33" i="9"/>
  <c r="T37" i="9"/>
  <c r="AS13" i="10"/>
  <c r="BA31" i="10"/>
  <c r="BC31" i="10" s="1"/>
  <c r="BF31" i="10" s="1"/>
  <c r="BJ31" i="10" s="1"/>
  <c r="BA34" i="10"/>
  <c r="BC34" i="10" s="1"/>
  <c r="BF34" i="10" s="1"/>
  <c r="BJ34" i="10" s="1"/>
  <c r="BA35" i="10"/>
  <c r="BC35" i="10" s="1"/>
  <c r="BF35" i="10" s="1"/>
  <c r="BJ35" i="10" s="1"/>
  <c r="AO37" i="10"/>
  <c r="AQ37" i="10" s="1"/>
  <c r="BA39" i="10"/>
  <c r="BC39" i="10" s="1"/>
  <c r="BF39" i="10" s="1"/>
  <c r="BJ39" i="10" s="1"/>
  <c r="O39" i="10" s="1"/>
  <c r="BL8" i="11"/>
  <c r="T18" i="11"/>
  <c r="AJ31" i="11"/>
  <c r="CB31" i="11" s="1"/>
  <c r="CF33" i="11"/>
  <c r="CH33" i="11" s="1"/>
  <c r="CJ33" i="11" s="1"/>
  <c r="BA18" i="12"/>
  <c r="KB24" i="12"/>
  <c r="BA26" i="12"/>
  <c r="BK26" i="12" s="1"/>
  <c r="N26" i="12" s="1"/>
  <c r="CF29" i="12"/>
  <c r="JZ29" i="12"/>
  <c r="KB29" i="12" s="1"/>
  <c r="KL34" i="12"/>
  <c r="KY34" i="12" s="1"/>
  <c r="LL34" i="12" s="1"/>
  <c r="LY34" i="12" s="1"/>
  <c r="CF17" i="8"/>
  <c r="CH17" i="8" s="1"/>
  <c r="CI17" i="8" s="1"/>
  <c r="AR19" i="8"/>
  <c r="AJ19" i="8"/>
  <c r="AF19" i="8" s="1"/>
  <c r="T20" i="8"/>
  <c r="AS31" i="8"/>
  <c r="AJ11" i="9"/>
  <c r="AF11" i="9" s="1"/>
  <c r="BL8" i="9"/>
  <c r="CH15" i="9"/>
  <c r="CJ15" i="9" s="1"/>
  <c r="AR17" i="10"/>
  <c r="AR18" i="10"/>
  <c r="AO20" i="10"/>
  <c r="AJ39" i="10"/>
  <c r="CB39" i="10" s="1"/>
  <c r="T40" i="10"/>
  <c r="CS33" i="11"/>
  <c r="CU33" i="11" s="1"/>
  <c r="BA19" i="12"/>
  <c r="BC19" i="12" s="1"/>
  <c r="BF19" i="12" s="1"/>
  <c r="BJ19" i="12" s="1"/>
  <c r="CF24" i="12"/>
  <c r="CH24" i="12" s="1"/>
  <c r="CJ24" i="12" s="1"/>
  <c r="CR27" i="12"/>
  <c r="CS27" i="12" s="1"/>
  <c r="BA32" i="12"/>
  <c r="CR33" i="12"/>
  <c r="T40" i="12"/>
  <c r="AR14" i="8"/>
  <c r="BA20" i="8"/>
  <c r="BC20" i="8" s="1"/>
  <c r="AS21" i="8"/>
  <c r="AU21" i="8" s="1"/>
  <c r="AW21" i="8" s="1"/>
  <c r="BA23" i="8"/>
  <c r="BC23" i="8" s="1"/>
  <c r="BF23" i="8" s="1"/>
  <c r="BJ23" i="8" s="1"/>
  <c r="T23" i="8"/>
  <c r="AS28" i="8"/>
  <c r="KL28" i="8"/>
  <c r="BA10" i="9"/>
  <c r="BK10" i="9" s="1"/>
  <c r="N10" i="9" s="1"/>
  <c r="BA11" i="9"/>
  <c r="BC11" i="9" s="1"/>
  <c r="BF11" i="9" s="1"/>
  <c r="BJ11" i="9" s="1"/>
  <c r="KB14" i="9"/>
  <c r="BA15" i="9"/>
  <c r="BC15" i="9" s="1"/>
  <c r="BF15" i="9" s="1"/>
  <c r="BJ15" i="9" s="1"/>
  <c r="AS21" i="9"/>
  <c r="AS24" i="9"/>
  <c r="AU24" i="9" s="1"/>
  <c r="KL24" i="9"/>
  <c r="AR26" i="9"/>
  <c r="AU26" i="9" s="1"/>
  <c r="AW26" i="9" s="1"/>
  <c r="AS31" i="9"/>
  <c r="CH11" i="10"/>
  <c r="AQ17" i="10"/>
  <c r="BA19" i="10"/>
  <c r="BC19" i="10" s="1"/>
  <c r="BF19" i="10" s="1"/>
  <c r="BJ19" i="10" s="1"/>
  <c r="AJ22" i="10"/>
  <c r="T25" i="10"/>
  <c r="AR31" i="10"/>
  <c r="BA36" i="10"/>
  <c r="BC36" i="10" s="1"/>
  <c r="BF36" i="10" s="1"/>
  <c r="BJ36" i="10" s="1"/>
  <c r="AR40" i="10"/>
  <c r="BA10" i="11"/>
  <c r="BC10" i="11" s="1"/>
  <c r="AS11" i="11"/>
  <c r="JZ11" i="11"/>
  <c r="KB11" i="11" s="1"/>
  <c r="KC11" i="11" s="1"/>
  <c r="KE11" i="11" s="1"/>
  <c r="BA19" i="11"/>
  <c r="BA20" i="11"/>
  <c r="BK20" i="11" s="1"/>
  <c r="N20" i="11" s="1"/>
  <c r="BA23" i="11"/>
  <c r="BC23" i="11" s="1"/>
  <c r="BF23" i="11" s="1"/>
  <c r="BJ23" i="11" s="1"/>
  <c r="BA27" i="11"/>
  <c r="BC27" i="11" s="1"/>
  <c r="BF27" i="11" s="1"/>
  <c r="BJ27" i="11" s="1"/>
  <c r="BA31" i="11"/>
  <c r="BK31" i="11" s="1"/>
  <c r="N31" i="11" s="1"/>
  <c r="AR34" i="11"/>
  <c r="T10" i="12"/>
  <c r="AS17" i="12"/>
  <c r="AU17" i="12" s="1"/>
  <c r="AW17" i="12" s="1"/>
  <c r="JZ17" i="12"/>
  <c r="AO28" i="12"/>
  <c r="AQ28" i="12" s="1"/>
  <c r="AJ29" i="12"/>
  <c r="AF29" i="12" s="1"/>
  <c r="T29" i="12"/>
  <c r="CR31" i="12"/>
  <c r="DE31" i="12" s="1"/>
  <c r="CF36" i="12"/>
  <c r="CR37" i="12"/>
  <c r="AJ39" i="11"/>
  <c r="CB39" i="11" s="1"/>
  <c r="T16" i="12"/>
  <c r="KY17" i="12"/>
  <c r="AR22" i="12"/>
  <c r="AU22" i="12" s="1"/>
  <c r="AW22" i="12" s="1"/>
  <c r="BA24" i="12"/>
  <c r="BC24" i="12" s="1"/>
  <c r="BF24" i="12" s="1"/>
  <c r="BJ24" i="12" s="1"/>
  <c r="O24" i="12" s="1"/>
  <c r="T36" i="12"/>
  <c r="AR39" i="12"/>
  <c r="AO15" i="8"/>
  <c r="T18" i="8"/>
  <c r="BA24" i="8"/>
  <c r="BC24" i="8" s="1"/>
  <c r="BF24" i="8" s="1"/>
  <c r="BJ24" i="8" s="1"/>
  <c r="BA37" i="8"/>
  <c r="BC37" i="8" s="1"/>
  <c r="BF37" i="8" s="1"/>
  <c r="BJ37" i="8" s="1"/>
  <c r="BA12" i="9"/>
  <c r="BC12" i="9" s="1"/>
  <c r="BA13" i="9"/>
  <c r="BK13" i="9" s="1"/>
  <c r="N13" i="9" s="1"/>
  <c r="CS14" i="9"/>
  <c r="BA17" i="9"/>
  <c r="BK17" i="9" s="1"/>
  <c r="N17" i="9" s="1"/>
  <c r="KM19" i="9"/>
  <c r="CH22" i="9"/>
  <c r="CJ22" i="9" s="1"/>
  <c r="JZ29" i="9"/>
  <c r="CF32" i="9"/>
  <c r="BA34" i="9"/>
  <c r="BK34" i="9" s="1"/>
  <c r="N34" i="9" s="1"/>
  <c r="T40" i="9"/>
  <c r="DF10" i="10"/>
  <c r="DH10" i="10" s="1"/>
  <c r="DJ10" i="10" s="1"/>
  <c r="T13" i="10"/>
  <c r="T22" i="10"/>
  <c r="BA28" i="10"/>
  <c r="BC28" i="10" s="1"/>
  <c r="BF28" i="10" s="1"/>
  <c r="BJ28" i="10" s="1"/>
  <c r="CH31" i="10"/>
  <c r="AS34" i="10"/>
  <c r="KB35" i="10"/>
  <c r="KD35" i="10" s="1"/>
  <c r="KL35" i="10"/>
  <c r="KM35" i="10" s="1"/>
  <c r="BA37" i="10"/>
  <c r="BC37" i="10" s="1"/>
  <c r="AS12" i="11"/>
  <c r="KD14" i="11"/>
  <c r="CF17" i="11"/>
  <c r="KB22" i="11"/>
  <c r="KC22" i="11" s="1"/>
  <c r="BA28" i="11"/>
  <c r="BC28" i="11" s="1"/>
  <c r="BF28" i="11" s="1"/>
  <c r="BJ28" i="11" s="1"/>
  <c r="AS33" i="11"/>
  <c r="AJ35" i="11"/>
  <c r="AF35" i="11" s="1"/>
  <c r="DF35" i="11"/>
  <c r="AR36" i="11"/>
  <c r="BA39" i="11"/>
  <c r="BC39" i="11" s="1"/>
  <c r="T39" i="11"/>
  <c r="CH13" i="12"/>
  <c r="AS18" i="12"/>
  <c r="AU18" i="12" s="1"/>
  <c r="AW18" i="12" s="1"/>
  <c r="AR20" i="12"/>
  <c r="AR26" i="12"/>
  <c r="AR27" i="12"/>
  <c r="AR29" i="12"/>
  <c r="AU29" i="12" s="1"/>
  <c r="AW29" i="12" s="1"/>
  <c r="AS30" i="12"/>
  <c r="AU30" i="12" s="1"/>
  <c r="AW30" i="12" s="1"/>
  <c r="BA35" i="12"/>
  <c r="BC35" i="12" s="1"/>
  <c r="BF35" i="12" s="1"/>
  <c r="BJ35" i="12" s="1"/>
  <c r="O35" i="12" s="1"/>
  <c r="AR40" i="12"/>
  <c r="T35" i="8"/>
  <c r="CH36" i="8"/>
  <c r="BE8" i="9"/>
  <c r="AJ17" i="9"/>
  <c r="T18" i="9"/>
  <c r="LM19" i="9"/>
  <c r="LO19" i="9" s="1"/>
  <c r="LP19" i="9" s="1"/>
  <c r="AS20" i="9"/>
  <c r="KM20" i="9"/>
  <c r="T21" i="9"/>
  <c r="BC32" i="9"/>
  <c r="BF32" i="9" s="1"/>
  <c r="BJ32" i="9" s="1"/>
  <c r="O32" i="9" s="1"/>
  <c r="BC17" i="10"/>
  <c r="BF17" i="10" s="1"/>
  <c r="BJ17" i="10" s="1"/>
  <c r="T17" i="10"/>
  <c r="BC23" i="10"/>
  <c r="T23" i="10"/>
  <c r="KL22" i="11"/>
  <c r="KY22" i="11" s="1"/>
  <c r="LL22" i="11" s="1"/>
  <c r="AJ30" i="11"/>
  <c r="AO17" i="8"/>
  <c r="AQ17" i="8" s="1"/>
  <c r="AO20" i="8"/>
  <c r="AQ20" i="8" s="1"/>
  <c r="BA21" i="8"/>
  <c r="BC21" i="8" s="1"/>
  <c r="BF21" i="8" s="1"/>
  <c r="BJ21" i="8" s="1"/>
  <c r="T25" i="8"/>
  <c r="BA36" i="8"/>
  <c r="BC36" i="8" s="1"/>
  <c r="BF36" i="8" s="1"/>
  <c r="T38" i="8"/>
  <c r="KL10" i="9"/>
  <c r="KY10" i="9" s="1"/>
  <c r="KZ10" i="9" s="1"/>
  <c r="LB10" i="9" s="1"/>
  <c r="AR11" i="9"/>
  <c r="BA14" i="9"/>
  <c r="BC14" i="9" s="1"/>
  <c r="BF14" i="9" s="1"/>
  <c r="BJ14" i="9" s="1"/>
  <c r="DS14" i="9"/>
  <c r="AR16" i="9"/>
  <c r="AU16" i="9" s="1"/>
  <c r="AW16" i="9" s="1"/>
  <c r="AJ19" i="9"/>
  <c r="JZ20" i="9"/>
  <c r="BA26" i="9"/>
  <c r="BC26" i="9" s="1"/>
  <c r="CR26" i="9"/>
  <c r="DE26" i="9" s="1"/>
  <c r="DR26" i="9" s="1"/>
  <c r="DS26" i="9" s="1"/>
  <c r="CH27" i="9"/>
  <c r="AS38" i="9"/>
  <c r="T16" i="10"/>
  <c r="CF18" i="10"/>
  <c r="CH18" i="10" s="1"/>
  <c r="CI18" i="10" s="1"/>
  <c r="DF20" i="10"/>
  <c r="BA24" i="10"/>
  <c r="BC24" i="10" s="1"/>
  <c r="BF24" i="10" s="1"/>
  <c r="BJ24" i="10" s="1"/>
  <c r="KZ24" i="10"/>
  <c r="LB24" i="10" s="1"/>
  <c r="LC24" i="10" s="1"/>
  <c r="AS25" i="10"/>
  <c r="T38" i="10"/>
  <c r="AS10" i="11"/>
  <c r="CR12" i="11"/>
  <c r="AJ14" i="11"/>
  <c r="CB14" i="11" s="1"/>
  <c r="BA17" i="11"/>
  <c r="BC17" i="11" s="1"/>
  <c r="BF17" i="11" s="1"/>
  <c r="BJ17" i="11" s="1"/>
  <c r="T17" i="11"/>
  <c r="CH23" i="11"/>
  <c r="CI23" i="11" s="1"/>
  <c r="CG23" i="11" s="1"/>
  <c r="BA25" i="11"/>
  <c r="BC25" i="11" s="1"/>
  <c r="BA29" i="11"/>
  <c r="AO33" i="11"/>
  <c r="AQ33" i="11" s="1"/>
  <c r="BA34" i="11"/>
  <c r="AJ36" i="11"/>
  <c r="CB36" i="11" s="1"/>
  <c r="AO10" i="12"/>
  <c r="AR16" i="12"/>
  <c r="AJ23" i="12"/>
  <c r="AF23" i="12" s="1"/>
  <c r="BA28" i="12"/>
  <c r="BC28" i="12" s="1"/>
  <c r="BF28" i="12" s="1"/>
  <c r="BJ28" i="12" s="1"/>
  <c r="T28" i="12"/>
  <c r="AJ39" i="12"/>
  <c r="CB39" i="12" s="1"/>
  <c r="AJ40" i="12"/>
  <c r="T29" i="11"/>
  <c r="AJ13" i="12"/>
  <c r="AJ25" i="12"/>
  <c r="T39" i="12"/>
  <c r="KB14" i="2"/>
  <c r="KC14" i="2" s="1"/>
  <c r="KE14" i="2" s="1"/>
  <c r="AF31" i="2"/>
  <c r="AF39" i="2"/>
  <c r="DR20" i="2"/>
  <c r="T13" i="2"/>
  <c r="T29" i="2"/>
  <c r="AI41" i="2"/>
  <c r="T10" i="2"/>
  <c r="BK14" i="2"/>
  <c r="N14" i="2" s="1"/>
  <c r="KL21" i="2"/>
  <c r="JZ21" i="2"/>
  <c r="KB21" i="2" s="1"/>
  <c r="KC21" i="2" s="1"/>
  <c r="AR29" i="2"/>
  <c r="T30" i="2"/>
  <c r="AJ32" i="2"/>
  <c r="CB32" i="2" s="1"/>
  <c r="AJ35" i="2"/>
  <c r="CB35" i="2" s="1"/>
  <c r="DR39" i="2"/>
  <c r="DS39" i="2" s="1"/>
  <c r="DU39" i="2" s="1"/>
  <c r="DV39" i="2" s="1"/>
  <c r="AJ12" i="3"/>
  <c r="KY15" i="3"/>
  <c r="KZ15" i="3" s="1"/>
  <c r="LB15" i="3" s="1"/>
  <c r="LC15" i="3" s="1"/>
  <c r="AO16" i="3"/>
  <c r="AQ16" i="3" s="1"/>
  <c r="AS16" i="3"/>
  <c r="AR31" i="3"/>
  <c r="AU31" i="3" s="1"/>
  <c r="AW31" i="3" s="1"/>
  <c r="AO31" i="3"/>
  <c r="AQ31" i="3" s="1"/>
  <c r="DE31" i="4"/>
  <c r="DR31" i="4" s="1"/>
  <c r="EE31" i="4" s="1"/>
  <c r="EF31" i="4" s="1"/>
  <c r="T11" i="2"/>
  <c r="JZ34" i="2"/>
  <c r="KB34" i="2" s="1"/>
  <c r="KL34" i="2"/>
  <c r="KM34" i="2" s="1"/>
  <c r="KO34" i="2" s="1"/>
  <c r="KP34" i="2" s="1"/>
  <c r="AO22" i="2"/>
  <c r="AQ22" i="2" s="1"/>
  <c r="DR23" i="2"/>
  <c r="JZ38" i="2"/>
  <c r="AO18" i="3"/>
  <c r="AQ18" i="3" s="1"/>
  <c r="AR18" i="3"/>
  <c r="AO11" i="2"/>
  <c r="AQ11" i="2" s="1"/>
  <c r="JZ10" i="2"/>
  <c r="AJ15" i="2"/>
  <c r="CB15" i="2" s="1"/>
  <c r="AF21" i="2"/>
  <c r="T25" i="2"/>
  <c r="JZ29" i="2"/>
  <c r="KB29" i="2" s="1"/>
  <c r="KL29" i="2"/>
  <c r="KY29" i="2" s="1"/>
  <c r="LL29" i="2" s="1"/>
  <c r="AG41" i="3"/>
  <c r="JZ28" i="3"/>
  <c r="KL28" i="3"/>
  <c r="KY28" i="3" s="1"/>
  <c r="DF40" i="3"/>
  <c r="DH40" i="3" s="1"/>
  <c r="DI40" i="3" s="1"/>
  <c r="CR17" i="4"/>
  <c r="CS17" i="4" s="1"/>
  <c r="CF17" i="4"/>
  <c r="CH17" i="4" s="1"/>
  <c r="CJ17" i="4" s="1"/>
  <c r="CR25" i="4"/>
  <c r="CS25" i="4" s="1"/>
  <c r="CF25" i="4"/>
  <c r="AJ10" i="2"/>
  <c r="KB12" i="2"/>
  <c r="AJ13" i="2"/>
  <c r="AR23" i="2"/>
  <c r="AS25" i="2"/>
  <c r="AO25" i="2"/>
  <c r="AQ25" i="2" s="1"/>
  <c r="KL31" i="2"/>
  <c r="JZ31" i="2"/>
  <c r="KB31" i="2" s="1"/>
  <c r="KC31" i="2" s="1"/>
  <c r="BA12" i="3"/>
  <c r="BC12" i="3" s="1"/>
  <c r="DF21" i="3"/>
  <c r="DH21" i="3" s="1"/>
  <c r="AJ21" i="3"/>
  <c r="CB21" i="3" s="1"/>
  <c r="AF23" i="3"/>
  <c r="KL37" i="3"/>
  <c r="KM37" i="3" s="1"/>
  <c r="KO37" i="3" s="1"/>
  <c r="JZ37" i="3"/>
  <c r="DE14" i="4"/>
  <c r="DR14" i="4" s="1"/>
  <c r="AJ20" i="5"/>
  <c r="AS17" i="2"/>
  <c r="AS23" i="2"/>
  <c r="KL38" i="2"/>
  <c r="T14" i="4"/>
  <c r="AO22" i="4"/>
  <c r="AQ22" i="4" s="1"/>
  <c r="AR22" i="4"/>
  <c r="AU22" i="4" s="1"/>
  <c r="AW22" i="4" s="1"/>
  <c r="AS19" i="3"/>
  <c r="KB11" i="2"/>
  <c r="AJ12" i="2"/>
  <c r="CB12" i="2" s="1"/>
  <c r="AR13" i="2"/>
  <c r="EF13" i="2"/>
  <c r="EH13" i="2" s="1"/>
  <c r="EI13" i="2" s="1"/>
  <c r="AJ22" i="2"/>
  <c r="CB22" i="2" s="1"/>
  <c r="AO23" i="2"/>
  <c r="AQ23" i="2" s="1"/>
  <c r="KY23" i="2"/>
  <c r="LL23" i="2" s="1"/>
  <c r="LY23" i="2" s="1"/>
  <c r="T24" i="2"/>
  <c r="JZ35" i="2"/>
  <c r="KB35" i="2" s="1"/>
  <c r="KM35" i="2"/>
  <c r="DR36" i="2"/>
  <c r="EE36" i="2" s="1"/>
  <c r="EF36" i="2" s="1"/>
  <c r="BE8" i="3"/>
  <c r="AJ34" i="3"/>
  <c r="CB34" i="3" s="1"/>
  <c r="AJ33" i="2"/>
  <c r="CB33" i="2" s="1"/>
  <c r="KL33" i="3"/>
  <c r="KY33" i="3" s="1"/>
  <c r="JZ33" i="3"/>
  <c r="AS10" i="2"/>
  <c r="AS11" i="2"/>
  <c r="AU11" i="2" s="1"/>
  <c r="AW11" i="2" s="1"/>
  <c r="BA15" i="2"/>
  <c r="BC15" i="2" s="1"/>
  <c r="BF15" i="2" s="1"/>
  <c r="BJ15" i="2" s="1"/>
  <c r="T17" i="2"/>
  <c r="AJ20" i="2"/>
  <c r="CB20" i="2" s="1"/>
  <c r="AJ26" i="2"/>
  <c r="KY30" i="2"/>
  <c r="LL30" i="2" s="1"/>
  <c r="LM30" i="2" s="1"/>
  <c r="KM30" i="2"/>
  <c r="KL33" i="2"/>
  <c r="KM33" i="2" s="1"/>
  <c r="JZ33" i="2"/>
  <c r="AS35" i="2"/>
  <c r="AJ38" i="2"/>
  <c r="CB38" i="2" s="1"/>
  <c r="KL16" i="3"/>
  <c r="JZ16" i="3"/>
  <c r="AU17" i="3"/>
  <c r="AW17" i="3" s="1"/>
  <c r="AJ32" i="3"/>
  <c r="CB32" i="3" s="1"/>
  <c r="KB11" i="4"/>
  <c r="KC11" i="4" s="1"/>
  <c r="AO12" i="4"/>
  <c r="AQ12" i="4" s="1"/>
  <c r="AS12" i="4"/>
  <c r="AU12" i="4" s="1"/>
  <c r="AW12" i="4" s="1"/>
  <c r="AR24" i="5"/>
  <c r="AO24" i="5"/>
  <c r="AQ24" i="5" s="1"/>
  <c r="AS32" i="5"/>
  <c r="AU32" i="5" s="1"/>
  <c r="AW32" i="5" s="1"/>
  <c r="AO32" i="5"/>
  <c r="AQ32" i="5" s="1"/>
  <c r="AR15" i="2"/>
  <c r="KB16" i="2"/>
  <c r="KB19" i="2"/>
  <c r="BA20" i="2"/>
  <c r="BK20" i="2" s="1"/>
  <c r="N20" i="2" s="1"/>
  <c r="AJ25" i="2"/>
  <c r="CB25" i="2" s="1"/>
  <c r="AR26" i="2"/>
  <c r="AU26" i="2" s="1"/>
  <c r="AW26" i="2" s="1"/>
  <c r="BA29" i="2"/>
  <c r="BC29" i="2" s="1"/>
  <c r="BF29" i="2" s="1"/>
  <c r="BJ29" i="2" s="1"/>
  <c r="AQ32" i="2"/>
  <c r="BA35" i="2"/>
  <c r="BC35" i="2" s="1"/>
  <c r="BF35" i="2" s="1"/>
  <c r="BJ35" i="2" s="1"/>
  <c r="O35" i="2" s="1"/>
  <c r="AO11" i="3"/>
  <c r="AQ11" i="3" s="1"/>
  <c r="T15" i="3"/>
  <c r="AJ15" i="3"/>
  <c r="CB15" i="3" s="1"/>
  <c r="KO20" i="3"/>
  <c r="KP20" i="3" s="1"/>
  <c r="KS20" i="3" s="1"/>
  <c r="DF30" i="3"/>
  <c r="T32" i="3"/>
  <c r="CR13" i="4"/>
  <c r="CS13" i="4" s="1"/>
  <c r="CU13" i="4" s="1"/>
  <c r="CW13" i="4" s="1"/>
  <c r="CF13" i="4"/>
  <c r="CH13" i="4" s="1"/>
  <c r="CJ13" i="4" s="1"/>
  <c r="AS17" i="4"/>
  <c r="T18" i="4"/>
  <c r="CR21" i="4"/>
  <c r="CF21" i="4"/>
  <c r="CH21" i="4" s="1"/>
  <c r="CI21" i="4" s="1"/>
  <c r="JZ21" i="4"/>
  <c r="KL21" i="4"/>
  <c r="KY21" i="4" s="1"/>
  <c r="KZ21" i="4" s="1"/>
  <c r="AS26" i="4"/>
  <c r="AO26" i="4"/>
  <c r="AQ26" i="4" s="1"/>
  <c r="BF32" i="4"/>
  <c r="BJ32" i="4" s="1"/>
  <c r="CB32" i="4"/>
  <c r="JZ34" i="4"/>
  <c r="KL34" i="4"/>
  <c r="KY34" i="4" s="1"/>
  <c r="KZ34" i="4" s="1"/>
  <c r="BK30" i="5"/>
  <c r="N30" i="5" s="1"/>
  <c r="KM23" i="2"/>
  <c r="KO23" i="2" s="1"/>
  <c r="KP23" i="2" s="1"/>
  <c r="AR39" i="2"/>
  <c r="AU39" i="2" s="1"/>
  <c r="AW39" i="2" s="1"/>
  <c r="BA10" i="3"/>
  <c r="BC10" i="3" s="1"/>
  <c r="AO12" i="3"/>
  <c r="AQ12" i="3" s="1"/>
  <c r="AO15" i="3"/>
  <c r="AQ15" i="3" s="1"/>
  <c r="AS18" i="3"/>
  <c r="BA19" i="3"/>
  <c r="BC19" i="3" s="1"/>
  <c r="BF19" i="3" s="1"/>
  <c r="BJ19" i="3" s="1"/>
  <c r="O19" i="3" s="1"/>
  <c r="AU23" i="3"/>
  <c r="AW23" i="3" s="1"/>
  <c r="KB24" i="3"/>
  <c r="KC24" i="3" s="1"/>
  <c r="KF24" i="3" s="1"/>
  <c r="KB27" i="3"/>
  <c r="KC27" i="3" s="1"/>
  <c r="BK10" i="4"/>
  <c r="N10" i="4" s="1"/>
  <c r="BE8" i="4"/>
  <c r="AJ11" i="4"/>
  <c r="AS18" i="4"/>
  <c r="AO18" i="4"/>
  <c r="AQ18" i="4" s="1"/>
  <c r="AR28" i="4"/>
  <c r="AU28" i="4" s="1"/>
  <c r="AW28" i="4" s="1"/>
  <c r="AO28" i="4"/>
  <c r="AQ28" i="4" s="1"/>
  <c r="CF26" i="5"/>
  <c r="CR26" i="5"/>
  <c r="DE26" i="5" s="1"/>
  <c r="JZ34" i="5"/>
  <c r="KL34" i="5"/>
  <c r="BA16" i="2"/>
  <c r="BC16" i="2" s="1"/>
  <c r="JZ23" i="2"/>
  <c r="KB23" i="2" s="1"/>
  <c r="KD23" i="2" s="1"/>
  <c r="AS29" i="2"/>
  <c r="T34" i="2"/>
  <c r="AR35" i="2"/>
  <c r="BA37" i="2"/>
  <c r="BC37" i="2" s="1"/>
  <c r="BF37" i="2" s="1"/>
  <c r="JZ37" i="2"/>
  <c r="KB37" i="2" s="1"/>
  <c r="KC37" i="2" s="1"/>
  <c r="T39" i="2"/>
  <c r="AR13" i="3"/>
  <c r="AS14" i="3"/>
  <c r="AU14" i="3" s="1"/>
  <c r="AW14" i="3" s="1"/>
  <c r="KL17" i="3"/>
  <c r="AO20" i="3"/>
  <c r="AQ20" i="3" s="1"/>
  <c r="T24" i="3"/>
  <c r="T27" i="3"/>
  <c r="AR39" i="3"/>
  <c r="KB12" i="4"/>
  <c r="KD12" i="4" s="1"/>
  <c r="T17" i="4"/>
  <c r="AS23" i="4"/>
  <c r="AO23" i="4"/>
  <c r="AQ23" i="4" s="1"/>
  <c r="AJ25" i="4"/>
  <c r="JZ29" i="4"/>
  <c r="KL29" i="4"/>
  <c r="KM29" i="4" s="1"/>
  <c r="AJ16" i="3"/>
  <c r="CB16" i="3" s="1"/>
  <c r="AR19" i="3"/>
  <c r="BK25" i="3"/>
  <c r="N25" i="3" s="1"/>
  <c r="AS11" i="4"/>
  <c r="AU11" i="4" s="1"/>
  <c r="AW11" i="4" s="1"/>
  <c r="AO11" i="4"/>
  <c r="AQ11" i="4" s="1"/>
  <c r="CS14" i="4"/>
  <c r="CF14" i="4"/>
  <c r="CH14" i="4" s="1"/>
  <c r="CJ14" i="4" s="1"/>
  <c r="DR22" i="4"/>
  <c r="DS22" i="4" s="1"/>
  <c r="DU22" i="4" s="1"/>
  <c r="KL23" i="4"/>
  <c r="JZ23" i="4"/>
  <c r="DE32" i="4"/>
  <c r="DF32" i="4" s="1"/>
  <c r="DH32" i="4" s="1"/>
  <c r="BK39" i="4"/>
  <c r="N39" i="4" s="1"/>
  <c r="AJ39" i="4"/>
  <c r="AF39" i="4" s="1"/>
  <c r="AJ36" i="5"/>
  <c r="CB36" i="5" s="1"/>
  <c r="AG41" i="6"/>
  <c r="T18" i="2"/>
  <c r="AJ18" i="2"/>
  <c r="CB18" i="2" s="1"/>
  <c r="AO20" i="2"/>
  <c r="AQ20" i="2" s="1"/>
  <c r="T21" i="2"/>
  <c r="KB28" i="2"/>
  <c r="AS37" i="2"/>
  <c r="AU37" i="2" s="1"/>
  <c r="AW37" i="2" s="1"/>
  <c r="AO39" i="2"/>
  <c r="AQ39" i="2" s="1"/>
  <c r="KM11" i="3"/>
  <c r="KO11" i="3" s="1"/>
  <c r="KM15" i="3"/>
  <c r="KO15" i="3" s="1"/>
  <c r="KQ15" i="3" s="1"/>
  <c r="BA16" i="3"/>
  <c r="BK16" i="3" s="1"/>
  <c r="N16" i="3" s="1"/>
  <c r="T16" i="3"/>
  <c r="T17" i="3"/>
  <c r="BC22" i="3"/>
  <c r="BF22" i="3" s="1"/>
  <c r="BJ22" i="3" s="1"/>
  <c r="DF23" i="3"/>
  <c r="DH23" i="3" s="1"/>
  <c r="AR24" i="3"/>
  <c r="AO28" i="3"/>
  <c r="AQ28" i="3" s="1"/>
  <c r="AR33" i="3"/>
  <c r="CH10" i="4"/>
  <c r="CI10" i="4" s="1"/>
  <c r="BC26" i="4"/>
  <c r="BF26" i="4" s="1"/>
  <c r="BJ26" i="4" s="1"/>
  <c r="AO27" i="3"/>
  <c r="AQ27" i="3" s="1"/>
  <c r="AS27" i="3"/>
  <c r="AU27" i="3" s="1"/>
  <c r="AW27" i="3" s="1"/>
  <c r="AJ31" i="3"/>
  <c r="CB31" i="3" s="1"/>
  <c r="T10" i="4"/>
  <c r="AJ12" i="4"/>
  <c r="AJ23" i="4"/>
  <c r="AF23" i="4" s="1"/>
  <c r="KL33" i="4"/>
  <c r="KM33" i="4" s="1"/>
  <c r="KO33" i="4" s="1"/>
  <c r="KP33" i="4" s="1"/>
  <c r="JZ33" i="4"/>
  <c r="KB33" i="4" s="1"/>
  <c r="KB17" i="5"/>
  <c r="KC17" i="5" s="1"/>
  <c r="AR21" i="3"/>
  <c r="AU21" i="3" s="1"/>
  <c r="AW21" i="3" s="1"/>
  <c r="AR22" i="3"/>
  <c r="AR38" i="3"/>
  <c r="AU38" i="3" s="1"/>
  <c r="AW38" i="3" s="1"/>
  <c r="AO15" i="4"/>
  <c r="AQ15" i="4" s="1"/>
  <c r="BA19" i="4"/>
  <c r="BC19" i="4" s="1"/>
  <c r="BF19" i="4" s="1"/>
  <c r="BJ19" i="4" s="1"/>
  <c r="KB19" i="4"/>
  <c r="KD19" i="4" s="1"/>
  <c r="T22" i="4"/>
  <c r="AR23" i="4"/>
  <c r="AO24" i="4"/>
  <c r="AQ24" i="4" s="1"/>
  <c r="AO27" i="4"/>
  <c r="AQ27" i="4" s="1"/>
  <c r="JZ40" i="4"/>
  <c r="BA11" i="5"/>
  <c r="BC11" i="5" s="1"/>
  <c r="BF11" i="5" s="1"/>
  <c r="BJ11" i="5" s="1"/>
  <c r="AJ11" i="5"/>
  <c r="CB11" i="5" s="1"/>
  <c r="AO13" i="5"/>
  <c r="AQ13" i="5" s="1"/>
  <c r="AR13" i="5"/>
  <c r="AJ13" i="5"/>
  <c r="AF13" i="5" s="1"/>
  <c r="AS16" i="5"/>
  <c r="CR21" i="5"/>
  <c r="CS21" i="5" s="1"/>
  <c r="CU21" i="5" s="1"/>
  <c r="CV21" i="5" s="1"/>
  <c r="CF21" i="5"/>
  <c r="AQ26" i="5"/>
  <c r="KZ27" i="5"/>
  <c r="LB27" i="5" s="1"/>
  <c r="LD27" i="5" s="1"/>
  <c r="BA31" i="5"/>
  <c r="BC31" i="5" s="1"/>
  <c r="BF31" i="5" s="1"/>
  <c r="CF31" i="5"/>
  <c r="BA33" i="3"/>
  <c r="BC33" i="3" s="1"/>
  <c r="BF33" i="3" s="1"/>
  <c r="BJ33" i="3" s="1"/>
  <c r="AJ17" i="4"/>
  <c r="CB17" i="4" s="1"/>
  <c r="T19" i="4"/>
  <c r="KM20" i="4"/>
  <c r="KO20" i="4" s="1"/>
  <c r="CF31" i="4"/>
  <c r="CS32" i="4"/>
  <c r="BA36" i="4"/>
  <c r="BC36" i="4" s="1"/>
  <c r="BF36" i="4" s="1"/>
  <c r="BJ36" i="4" s="1"/>
  <c r="AO40" i="4"/>
  <c r="AQ40" i="4" s="1"/>
  <c r="T40" i="4"/>
  <c r="T10" i="5"/>
  <c r="BA15" i="5"/>
  <c r="BC15" i="5" s="1"/>
  <c r="BF15" i="5" s="1"/>
  <c r="BJ15" i="5" s="1"/>
  <c r="O15" i="5" s="1"/>
  <c r="AU17" i="5"/>
  <c r="AW17" i="5" s="1"/>
  <c r="T22" i="5"/>
  <c r="AS24" i="5"/>
  <c r="T24" i="5"/>
  <c r="AS26" i="5"/>
  <c r="LZ27" i="5"/>
  <c r="BA28" i="5"/>
  <c r="BC28" i="5" s="1"/>
  <c r="BF28" i="5" s="1"/>
  <c r="BJ28" i="5" s="1"/>
  <c r="AR11" i="6"/>
  <c r="KB21" i="6"/>
  <c r="KC21" i="6" s="1"/>
  <c r="AJ22" i="3"/>
  <c r="CB22" i="3" s="1"/>
  <c r="T23" i="3"/>
  <c r="T25" i="3"/>
  <c r="BA32" i="3"/>
  <c r="BC32" i="3" s="1"/>
  <c r="BF32" i="3" s="1"/>
  <c r="BJ32" i="3" s="1"/>
  <c r="T33" i="3"/>
  <c r="CS12" i="4"/>
  <c r="T13" i="4"/>
  <c r="LL13" i="4"/>
  <c r="LM13" i="4" s="1"/>
  <c r="LO13" i="4" s="1"/>
  <c r="LP13" i="4" s="1"/>
  <c r="AS15" i="4"/>
  <c r="CH18" i="4"/>
  <c r="JZ20" i="4"/>
  <c r="KB20" i="4" s="1"/>
  <c r="KD20" i="4" s="1"/>
  <c r="AJ21" i="4"/>
  <c r="T21" i="4"/>
  <c r="CS22" i="4"/>
  <c r="CU22" i="4" s="1"/>
  <c r="KB23" i="4"/>
  <c r="KD23" i="4" s="1"/>
  <c r="AR29" i="4"/>
  <c r="CF30" i="4"/>
  <c r="CH30" i="4" s="1"/>
  <c r="CJ30" i="4" s="1"/>
  <c r="KL30" i="4"/>
  <c r="KY30" i="4" s="1"/>
  <c r="AS33" i="4"/>
  <c r="T38" i="4"/>
  <c r="AS10" i="5"/>
  <c r="T12" i="5"/>
  <c r="BC14" i="5"/>
  <c r="BF14" i="5" s="1"/>
  <c r="BJ14" i="5" s="1"/>
  <c r="BA18" i="5"/>
  <c r="BC18" i="5" s="1"/>
  <c r="T18" i="5"/>
  <c r="AR20" i="5"/>
  <c r="KL26" i="5"/>
  <c r="AJ28" i="5"/>
  <c r="AJ29" i="5"/>
  <c r="JZ37" i="5"/>
  <c r="KB37" i="5" s="1"/>
  <c r="KD37" i="5" s="1"/>
  <c r="AS40" i="5"/>
  <c r="AU40" i="5" s="1"/>
  <c r="AW40" i="5" s="1"/>
  <c r="KL22" i="6"/>
  <c r="JZ22" i="6"/>
  <c r="BK32" i="4"/>
  <c r="N32" i="4" s="1"/>
  <c r="BK35" i="4"/>
  <c r="N35" i="4" s="1"/>
  <c r="T35" i="4"/>
  <c r="AS22" i="5"/>
  <c r="AO22" i="5"/>
  <c r="AQ22" i="5" s="1"/>
  <c r="CF30" i="5"/>
  <c r="CH30" i="5" s="1"/>
  <c r="CJ30" i="5" s="1"/>
  <c r="BF38" i="5"/>
  <c r="BJ38" i="5" s="1"/>
  <c r="BA21" i="6"/>
  <c r="BC21" i="6" s="1"/>
  <c r="AR22" i="6"/>
  <c r="AU22" i="6" s="1"/>
  <c r="AW22" i="6" s="1"/>
  <c r="BA21" i="3"/>
  <c r="BC21" i="3" s="1"/>
  <c r="BF21" i="3" s="1"/>
  <c r="BJ21" i="3" s="1"/>
  <c r="AJ27" i="3"/>
  <c r="CB27" i="3" s="1"/>
  <c r="BA29" i="3"/>
  <c r="BC29" i="3" s="1"/>
  <c r="BF29" i="3" s="1"/>
  <c r="BJ29" i="3" s="1"/>
  <c r="AR32" i="3"/>
  <c r="T37" i="3"/>
  <c r="T39" i="3"/>
  <c r="CF11" i="4"/>
  <c r="CH11" i="4" s="1"/>
  <c r="CF15" i="4"/>
  <c r="CH15" i="4" s="1"/>
  <c r="CF16" i="4"/>
  <c r="CH16" i="4" s="1"/>
  <c r="KM18" i="4"/>
  <c r="CF27" i="4"/>
  <c r="AO31" i="4"/>
  <c r="AQ31" i="4" s="1"/>
  <c r="CF32" i="4"/>
  <c r="T34" i="4"/>
  <c r="CJ35" i="4"/>
  <c r="AS40" i="4"/>
  <c r="AU40" i="4" s="1"/>
  <c r="AW40" i="4" s="1"/>
  <c r="BE8" i="5"/>
  <c r="AQ11" i="5"/>
  <c r="CH13" i="5"/>
  <c r="CI13" i="5" s="1"/>
  <c r="CF22" i="5"/>
  <c r="CH22" i="5" s="1"/>
  <c r="CR22" i="5"/>
  <c r="DE22" i="5" s="1"/>
  <c r="DR22" i="5" s="1"/>
  <c r="DS22" i="5" s="1"/>
  <c r="JZ27" i="5"/>
  <c r="KB27" i="5" s="1"/>
  <c r="AQ31" i="5"/>
  <c r="JZ33" i="5"/>
  <c r="KB33" i="5" s="1"/>
  <c r="AJ37" i="5"/>
  <c r="AF37" i="5" s="1"/>
  <c r="CR12" i="6"/>
  <c r="CS12" i="6" s="1"/>
  <c r="CU12" i="6" s="1"/>
  <c r="CV12" i="6" s="1"/>
  <c r="CF12" i="6"/>
  <c r="CH12" i="6" s="1"/>
  <c r="CI12" i="6" s="1"/>
  <c r="JZ12" i="7"/>
  <c r="KB12" i="7" s="1"/>
  <c r="KD12" i="7" s="1"/>
  <c r="KL12" i="7"/>
  <c r="KM12" i="7" s="1"/>
  <c r="KO12" i="7" s="1"/>
  <c r="AJ29" i="3"/>
  <c r="CB29" i="3" s="1"/>
  <c r="AS32" i="3"/>
  <c r="BA35" i="3"/>
  <c r="BC35" i="3" s="1"/>
  <c r="BF35" i="3" s="1"/>
  <c r="AR10" i="4"/>
  <c r="AU10" i="4" s="1"/>
  <c r="AW10" i="4" s="1"/>
  <c r="BC10" i="4"/>
  <c r="BF10" i="4" s="1"/>
  <c r="BJ10" i="4" s="1"/>
  <c r="CR11" i="4"/>
  <c r="CS11" i="4" s="1"/>
  <c r="CU11" i="4" s="1"/>
  <c r="AJ14" i="4"/>
  <c r="AO16" i="4"/>
  <c r="AQ16" i="4" s="1"/>
  <c r="CR16" i="4"/>
  <c r="CS16" i="4" s="1"/>
  <c r="BA18" i="4"/>
  <c r="BC18" i="4" s="1"/>
  <c r="BF18" i="4" s="1"/>
  <c r="BJ18" i="4" s="1"/>
  <c r="JZ18" i="4"/>
  <c r="AO20" i="4"/>
  <c r="AQ20" i="4" s="1"/>
  <c r="BA22" i="4"/>
  <c r="BC22" i="4" s="1"/>
  <c r="BF22" i="4" s="1"/>
  <c r="BJ22" i="4" s="1"/>
  <c r="DF22" i="4"/>
  <c r="BA23" i="4"/>
  <c r="BC23" i="4" s="1"/>
  <c r="BA27" i="4"/>
  <c r="BC27" i="4" s="1"/>
  <c r="BF27" i="4" s="1"/>
  <c r="BJ27" i="4" s="1"/>
  <c r="BA29" i="4"/>
  <c r="BC29" i="4" s="1"/>
  <c r="BF29" i="4" s="1"/>
  <c r="BJ29" i="4" s="1"/>
  <c r="T31" i="4"/>
  <c r="AR32" i="4"/>
  <c r="CH33" i="4"/>
  <c r="AS36" i="4"/>
  <c r="AU36" i="4" s="1"/>
  <c r="AW36" i="4" s="1"/>
  <c r="CH39" i="4"/>
  <c r="AR12" i="5"/>
  <c r="KL20" i="5"/>
  <c r="KY20" i="5" s="1"/>
  <c r="KZ20" i="5" s="1"/>
  <c r="T27" i="5"/>
  <c r="CS28" i="5"/>
  <c r="CU28" i="5" s="1"/>
  <c r="KM30" i="5"/>
  <c r="KO30" i="5" s="1"/>
  <c r="KL33" i="5"/>
  <c r="KY33" i="5" s="1"/>
  <c r="LL33" i="5" s="1"/>
  <c r="LM33" i="5" s="1"/>
  <c r="AJ26" i="4"/>
  <c r="CS31" i="4"/>
  <c r="CU31" i="4" s="1"/>
  <c r="CW31" i="4" s="1"/>
  <c r="AJ33" i="4"/>
  <c r="AF33" i="4" s="1"/>
  <c r="KB39" i="4"/>
  <c r="KC39" i="4" s="1"/>
  <c r="CS16" i="5"/>
  <c r="CU16" i="5" s="1"/>
  <c r="CV16" i="5" s="1"/>
  <c r="CF16" i="5"/>
  <c r="KZ22" i="5"/>
  <c r="T23" i="5"/>
  <c r="CF25" i="5"/>
  <c r="AR26" i="5"/>
  <c r="BC27" i="5"/>
  <c r="KM27" i="5"/>
  <c r="AO28" i="5"/>
  <c r="AQ28" i="5" s="1"/>
  <c r="CR30" i="5"/>
  <c r="DE30" i="5" s="1"/>
  <c r="JZ31" i="5"/>
  <c r="KL31" i="5"/>
  <c r="KM31" i="5" s="1"/>
  <c r="BC33" i="5"/>
  <c r="AJ33" i="5"/>
  <c r="AF33" i="5" s="1"/>
  <c r="T35" i="5"/>
  <c r="AS36" i="5"/>
  <c r="AU36" i="5" s="1"/>
  <c r="AW36" i="5" s="1"/>
  <c r="AO36" i="5"/>
  <c r="AQ36" i="5" s="1"/>
  <c r="KM19" i="6"/>
  <c r="KY19" i="6"/>
  <c r="LL19" i="6" s="1"/>
  <c r="LY19" i="6" s="1"/>
  <c r="LZ19" i="6" s="1"/>
  <c r="AR11" i="5"/>
  <c r="AU11" i="5" s="1"/>
  <c r="AW11" i="5" s="1"/>
  <c r="T14" i="5"/>
  <c r="AR15" i="5"/>
  <c r="AU15" i="5" s="1"/>
  <c r="AW15" i="5" s="1"/>
  <c r="T17" i="5"/>
  <c r="AR21" i="5"/>
  <c r="AR27" i="5"/>
  <c r="AU27" i="5" s="1"/>
  <c r="AW27" i="5" s="1"/>
  <c r="AR28" i="5"/>
  <c r="T28" i="5"/>
  <c r="AS31" i="5"/>
  <c r="AU31" i="5" s="1"/>
  <c r="AW31" i="5" s="1"/>
  <c r="BA32" i="5"/>
  <c r="BC32" i="5" s="1"/>
  <c r="AJ32" i="5"/>
  <c r="CB32" i="5" s="1"/>
  <c r="BA37" i="5"/>
  <c r="T37" i="5"/>
  <c r="KB39" i="5"/>
  <c r="KD39" i="5" s="1"/>
  <c r="BE8" i="6"/>
  <c r="JZ11" i="6"/>
  <c r="AS15" i="6"/>
  <c r="AU15" i="6" s="1"/>
  <c r="AW15" i="6" s="1"/>
  <c r="AR19" i="6"/>
  <c r="DR35" i="6"/>
  <c r="DS35" i="6" s="1"/>
  <c r="T17" i="7"/>
  <c r="AO22" i="7"/>
  <c r="AQ22" i="7" s="1"/>
  <c r="AS22" i="7"/>
  <c r="AU22" i="7" s="1"/>
  <c r="AW22" i="7" s="1"/>
  <c r="AS29" i="7"/>
  <c r="AO29" i="7"/>
  <c r="AQ29" i="7" s="1"/>
  <c r="CH40" i="7"/>
  <c r="CJ40" i="7" s="1"/>
  <c r="AG41" i="8"/>
  <c r="T15" i="8"/>
  <c r="T14" i="6"/>
  <c r="AJ17" i="6"/>
  <c r="AF17" i="6" s="1"/>
  <c r="CH19" i="6"/>
  <c r="AJ19" i="6"/>
  <c r="AQ20" i="6"/>
  <c r="AR21" i="6"/>
  <c r="KY24" i="6"/>
  <c r="KZ24" i="6" s="1"/>
  <c r="LB24" i="6" s="1"/>
  <c r="AJ21" i="7"/>
  <c r="CB21" i="7" s="1"/>
  <c r="CR25" i="7"/>
  <c r="DE25" i="7" s="1"/>
  <c r="CR32" i="7"/>
  <c r="CS32" i="7" s="1"/>
  <c r="CF32" i="7"/>
  <c r="CH32" i="7" s="1"/>
  <c r="CI32" i="7" s="1"/>
  <c r="CH33" i="7"/>
  <c r="JZ35" i="7"/>
  <c r="KB35" i="7" s="1"/>
  <c r="KD35" i="7" s="1"/>
  <c r="KL35" i="7"/>
  <c r="KM35" i="7" s="1"/>
  <c r="KO35" i="7" s="1"/>
  <c r="BK17" i="8"/>
  <c r="N17" i="8" s="1"/>
  <c r="BA11" i="6"/>
  <c r="BC11" i="6" s="1"/>
  <c r="BF11" i="6" s="1"/>
  <c r="BJ11" i="6" s="1"/>
  <c r="BC12" i="6"/>
  <c r="BF12" i="6" s="1"/>
  <c r="BJ12" i="6" s="1"/>
  <c r="O12" i="6" s="1"/>
  <c r="KL21" i="6"/>
  <c r="KL28" i="6"/>
  <c r="KM28" i="6" s="1"/>
  <c r="KO28" i="6" s="1"/>
  <c r="AS16" i="7"/>
  <c r="AU16" i="7" s="1"/>
  <c r="AO16" i="7"/>
  <c r="AQ16" i="7" s="1"/>
  <c r="KB25" i="7"/>
  <c r="KC25" i="7" s="1"/>
  <c r="BC14" i="8"/>
  <c r="BD14" i="8"/>
  <c r="BK14" i="8" s="1"/>
  <c r="N14" i="8" s="1"/>
  <c r="AO19" i="8"/>
  <c r="AQ19" i="8" s="1"/>
  <c r="AS19" i="8"/>
  <c r="CJ21" i="6"/>
  <c r="AO22" i="6"/>
  <c r="AQ22" i="6" s="1"/>
  <c r="AJ24" i="6"/>
  <c r="AF24" i="6" s="1"/>
  <c r="JZ37" i="6"/>
  <c r="KB37" i="6" s="1"/>
  <c r="KD37" i="6" s="1"/>
  <c r="KL37" i="6"/>
  <c r="BA38" i="6"/>
  <c r="BC38" i="6" s="1"/>
  <c r="BF38" i="6" s="1"/>
  <c r="BJ38" i="6" s="1"/>
  <c r="CR40" i="6"/>
  <c r="CS40" i="6" s="1"/>
  <c r="CF40" i="6"/>
  <c r="CH40" i="6" s="1"/>
  <c r="KY13" i="7"/>
  <c r="KZ13" i="7" s="1"/>
  <c r="KM23" i="7"/>
  <c r="KY23" i="7"/>
  <c r="KZ23" i="7" s="1"/>
  <c r="AS30" i="7"/>
  <c r="AU30" i="7" s="1"/>
  <c r="AW30" i="7" s="1"/>
  <c r="AO30" i="7"/>
  <c r="AQ30" i="7" s="1"/>
  <c r="AJ32" i="7"/>
  <c r="CB32" i="7" s="1"/>
  <c r="BK12" i="8"/>
  <c r="N12" i="8" s="1"/>
  <c r="CS13" i="5"/>
  <c r="CU13" i="5" s="1"/>
  <c r="AR16" i="5"/>
  <c r="BA21" i="5"/>
  <c r="BF30" i="5"/>
  <c r="BA34" i="5"/>
  <c r="BC34" i="5" s="1"/>
  <c r="T34" i="5"/>
  <c r="CR34" i="5"/>
  <c r="BA35" i="5"/>
  <c r="BC35" i="5" s="1"/>
  <c r="BF35" i="5" s="1"/>
  <c r="BJ35" i="5" s="1"/>
  <c r="BA36" i="5"/>
  <c r="BC36" i="5" s="1"/>
  <c r="BF36" i="5" s="1"/>
  <c r="BJ36" i="5" s="1"/>
  <c r="T39" i="5"/>
  <c r="BA10" i="6"/>
  <c r="BC10" i="6" s="1"/>
  <c r="BF10" i="6" s="1"/>
  <c r="BJ10" i="6" s="1"/>
  <c r="T10" i="6"/>
  <c r="AS11" i="6"/>
  <c r="AO12" i="6"/>
  <c r="AQ12" i="6" s="1"/>
  <c r="AJ12" i="6"/>
  <c r="CB12" i="6" s="1"/>
  <c r="T12" i="6"/>
  <c r="T13" i="6"/>
  <c r="AS16" i="6"/>
  <c r="AO17" i="6"/>
  <c r="AQ17" i="6" s="1"/>
  <c r="T17" i="6"/>
  <c r="CS18" i="6"/>
  <c r="BA19" i="6"/>
  <c r="BC19" i="6" s="1"/>
  <c r="BF19" i="6" s="1"/>
  <c r="BJ19" i="6" s="1"/>
  <c r="CR19" i="6"/>
  <c r="DE19" i="6" s="1"/>
  <c r="BK20" i="6"/>
  <c r="N20" i="6" s="1"/>
  <c r="KL23" i="6"/>
  <c r="KY23" i="6" s="1"/>
  <c r="LL23" i="6" s="1"/>
  <c r="LM23" i="6" s="1"/>
  <c r="KB25" i="6"/>
  <c r="T10" i="7"/>
  <c r="AO11" i="7"/>
  <c r="AQ11" i="7" s="1"/>
  <c r="AS11" i="7"/>
  <c r="CH11" i="7"/>
  <c r="KM13" i="7"/>
  <c r="BK15" i="7"/>
  <c r="N15" i="7" s="1"/>
  <c r="KC17" i="7"/>
  <c r="KE17" i="7" s="1"/>
  <c r="AJ23" i="7"/>
  <c r="T31" i="6"/>
  <c r="KL34" i="6"/>
  <c r="KM34" i="6" s="1"/>
  <c r="JZ34" i="6"/>
  <c r="KB34" i="6" s="1"/>
  <c r="KD34" i="6" s="1"/>
  <c r="KL35" i="6"/>
  <c r="KY35" i="6" s="1"/>
  <c r="LL35" i="6" s="1"/>
  <c r="LY35" i="6" s="1"/>
  <c r="ML35" i="6" s="1"/>
  <c r="JZ35" i="6"/>
  <c r="AJ37" i="6"/>
  <c r="CR20" i="7"/>
  <c r="DE20" i="7" s="1"/>
  <c r="DR20" i="7" s="1"/>
  <c r="CF20" i="7"/>
  <c r="CH20" i="7" s="1"/>
  <c r="KB20" i="7"/>
  <c r="KC20" i="7" s="1"/>
  <c r="KM27" i="7"/>
  <c r="KO27" i="7" s="1"/>
  <c r="KP27" i="7" s="1"/>
  <c r="KY27" i="7"/>
  <c r="KZ27" i="7" s="1"/>
  <c r="LL34" i="7"/>
  <c r="LM34" i="7" s="1"/>
  <c r="LO34" i="7" s="1"/>
  <c r="LP34" i="7" s="1"/>
  <c r="AJ36" i="7"/>
  <c r="T38" i="5"/>
  <c r="AR39" i="5"/>
  <c r="CS40" i="5"/>
  <c r="T40" i="5"/>
  <c r="CH13" i="6"/>
  <c r="CJ13" i="6" s="1"/>
  <c r="CR15" i="6"/>
  <c r="DE15" i="6" s="1"/>
  <c r="DR15" i="6" s="1"/>
  <c r="EE15" i="6" s="1"/>
  <c r="ER15" i="6" s="1"/>
  <c r="ES15" i="6" s="1"/>
  <c r="T16" i="6"/>
  <c r="CS17" i="6"/>
  <c r="JZ17" i="6"/>
  <c r="T21" i="6"/>
  <c r="BA25" i="6"/>
  <c r="BC25" i="6" s="1"/>
  <c r="BF25" i="6" s="1"/>
  <c r="BJ25" i="6" s="1"/>
  <c r="T29" i="6"/>
  <c r="T32" i="6"/>
  <c r="KM33" i="6"/>
  <c r="KO33" i="6" s="1"/>
  <c r="KP33" i="6" s="1"/>
  <c r="BA39" i="6"/>
  <c r="BC39" i="6" s="1"/>
  <c r="AJ31" i="7"/>
  <c r="AJ33" i="7"/>
  <c r="AF33" i="7" s="1"/>
  <c r="BF12" i="8"/>
  <c r="BJ12" i="8" s="1"/>
  <c r="O12" i="8" s="1"/>
  <c r="DE15" i="8"/>
  <c r="DF15" i="8" s="1"/>
  <c r="DH15" i="8" s="1"/>
  <c r="DE19" i="8"/>
  <c r="DF19" i="8" s="1"/>
  <c r="DH19" i="8" s="1"/>
  <c r="KL17" i="7"/>
  <c r="AR19" i="7"/>
  <c r="AJ24" i="7"/>
  <c r="CF24" i="7"/>
  <c r="CH24" i="7" s="1"/>
  <c r="BK29" i="7"/>
  <c r="N29" i="7" s="1"/>
  <c r="LM30" i="7"/>
  <c r="BA31" i="7"/>
  <c r="BC31" i="7" s="1"/>
  <c r="BF31" i="7" s="1"/>
  <c r="BJ31" i="7" s="1"/>
  <c r="O31" i="7" s="1"/>
  <c r="CS33" i="7"/>
  <c r="KL33" i="7"/>
  <c r="KY33" i="7" s="1"/>
  <c r="T35" i="7"/>
  <c r="CS37" i="7"/>
  <c r="BA10" i="8"/>
  <c r="BC10" i="8" s="1"/>
  <c r="BF10" i="8" s="1"/>
  <c r="BJ10" i="8" s="1"/>
  <c r="T11" i="8"/>
  <c r="CI11" i="8"/>
  <c r="KM15" i="8"/>
  <c r="T17" i="8"/>
  <c r="AR20" i="8"/>
  <c r="AU20" i="8" s="1"/>
  <c r="AW20" i="8" s="1"/>
  <c r="CH21" i="8"/>
  <c r="CI21" i="8" s="1"/>
  <c r="CL21" i="8" s="1"/>
  <c r="KL21" i="8"/>
  <c r="KM21" i="8" s="1"/>
  <c r="JZ21" i="8"/>
  <c r="KB21" i="8" s="1"/>
  <c r="BA25" i="8"/>
  <c r="BC25" i="8" s="1"/>
  <c r="BF25" i="8" s="1"/>
  <c r="BJ25" i="8" s="1"/>
  <c r="AJ34" i="8"/>
  <c r="T39" i="8"/>
  <c r="T40" i="8"/>
  <c r="DU14" i="9"/>
  <c r="T16" i="9"/>
  <c r="BK11" i="10"/>
  <c r="N11" i="10" s="1"/>
  <c r="CF27" i="10"/>
  <c r="CR27" i="10"/>
  <c r="CS27" i="10" s="1"/>
  <c r="BK20" i="7"/>
  <c r="N20" i="7" s="1"/>
  <c r="BK25" i="7"/>
  <c r="N25" i="7" s="1"/>
  <c r="AJ29" i="7"/>
  <c r="AF29" i="7" s="1"/>
  <c r="AJ34" i="7"/>
  <c r="CS15" i="8"/>
  <c r="CU15" i="8" s="1"/>
  <c r="BK19" i="8"/>
  <c r="N19" i="8" s="1"/>
  <c r="KB22" i="8"/>
  <c r="KC22" i="8" s="1"/>
  <c r="KE22" i="8" s="1"/>
  <c r="KL11" i="9"/>
  <c r="KY11" i="9" s="1"/>
  <c r="JZ11" i="9"/>
  <c r="KB11" i="9" s="1"/>
  <c r="KD11" i="9" s="1"/>
  <c r="KY23" i="9"/>
  <c r="LL23" i="9" s="1"/>
  <c r="JZ32" i="9"/>
  <c r="KL32" i="9"/>
  <c r="KM32" i="9" s="1"/>
  <c r="T38" i="9"/>
  <c r="JZ23" i="10"/>
  <c r="KL23" i="10"/>
  <c r="KM23" i="10" s="1"/>
  <c r="AJ33" i="6"/>
  <c r="BA35" i="6"/>
  <c r="CF36" i="6"/>
  <c r="CH36" i="6" s="1"/>
  <c r="T38" i="6"/>
  <c r="BK10" i="7"/>
  <c r="N10" i="7" s="1"/>
  <c r="AJ12" i="7"/>
  <c r="CB12" i="7" s="1"/>
  <c r="BA14" i="7"/>
  <c r="BC14" i="7" s="1"/>
  <c r="BF14" i="7" s="1"/>
  <c r="BJ14" i="7" s="1"/>
  <c r="BA18" i="7"/>
  <c r="BC18" i="7" s="1"/>
  <c r="BF18" i="7" s="1"/>
  <c r="BJ18" i="7" s="1"/>
  <c r="CH22" i="7"/>
  <c r="CF28" i="7"/>
  <c r="CH28" i="7" s="1"/>
  <c r="CJ28" i="7" s="1"/>
  <c r="BA34" i="7"/>
  <c r="BK34" i="7" s="1"/>
  <c r="N34" i="7" s="1"/>
  <c r="AR35" i="7"/>
  <c r="AU35" i="7" s="1"/>
  <c r="AW35" i="7" s="1"/>
  <c r="CF38" i="7"/>
  <c r="AJ11" i="8"/>
  <c r="AJ15" i="8"/>
  <c r="AF15" i="8" s="1"/>
  <c r="AR17" i="8"/>
  <c r="AJ17" i="8"/>
  <c r="CS19" i="8"/>
  <c r="JZ38" i="8"/>
  <c r="KB38" i="8" s="1"/>
  <c r="KC38" i="8" s="1"/>
  <c r="KL38" i="8"/>
  <c r="KM38" i="8" s="1"/>
  <c r="AO15" i="9"/>
  <c r="AQ15" i="9" s="1"/>
  <c r="AS15" i="9"/>
  <c r="AU15" i="9" s="1"/>
  <c r="AW15" i="9" s="1"/>
  <c r="CF12" i="10"/>
  <c r="CR12" i="10"/>
  <c r="CS12" i="10" s="1"/>
  <c r="BA28" i="6"/>
  <c r="BC28" i="6" s="1"/>
  <c r="BF28" i="6" s="1"/>
  <c r="BJ28" i="6" s="1"/>
  <c r="CS29" i="6"/>
  <c r="BA33" i="6"/>
  <c r="BC33" i="6" s="1"/>
  <c r="BF33" i="6" s="1"/>
  <c r="BJ33" i="6" s="1"/>
  <c r="AR35" i="6"/>
  <c r="AJ36" i="6"/>
  <c r="KM10" i="7"/>
  <c r="AS12" i="7"/>
  <c r="AR20" i="7"/>
  <c r="T21" i="7"/>
  <c r="KL21" i="7"/>
  <c r="KM21" i="7" s="1"/>
  <c r="KO21" i="7" s="1"/>
  <c r="KP21" i="7" s="1"/>
  <c r="BA22" i="7"/>
  <c r="BC22" i="7" s="1"/>
  <c r="BF22" i="7" s="1"/>
  <c r="BJ22" i="7" s="1"/>
  <c r="O22" i="7" s="1"/>
  <c r="BA27" i="7"/>
  <c r="BC27" i="7" s="1"/>
  <c r="BF27" i="7" s="1"/>
  <c r="BJ27" i="7" s="1"/>
  <c r="O27" i="7" s="1"/>
  <c r="AJ27" i="7"/>
  <c r="BA28" i="7"/>
  <c r="BC28" i="7" s="1"/>
  <c r="AO32" i="7"/>
  <c r="AQ32" i="7" s="1"/>
  <c r="BA33" i="7"/>
  <c r="BC33" i="7" s="1"/>
  <c r="BF33" i="7" s="1"/>
  <c r="BJ33" i="7" s="1"/>
  <c r="O33" i="7" s="1"/>
  <c r="CS35" i="7"/>
  <c r="CU35" i="7" s="1"/>
  <c r="AO36" i="7"/>
  <c r="AQ36" i="7" s="1"/>
  <c r="AR37" i="7"/>
  <c r="T37" i="7"/>
  <c r="CF37" i="7"/>
  <c r="JZ37" i="7"/>
  <c r="BA38" i="7"/>
  <c r="BC38" i="7" s="1"/>
  <c r="BF38" i="7" s="1"/>
  <c r="BJ38" i="7" s="1"/>
  <c r="T38" i="7"/>
  <c r="CF39" i="7"/>
  <c r="CH39" i="7" s="1"/>
  <c r="JZ40" i="7"/>
  <c r="KB40" i="7" s="1"/>
  <c r="KD40" i="7" s="1"/>
  <c r="AO10" i="8"/>
  <c r="AQ10" i="8" s="1"/>
  <c r="CS10" i="8"/>
  <c r="AS12" i="8"/>
  <c r="AU12" i="8" s="1"/>
  <c r="AW12" i="8" s="1"/>
  <c r="CS12" i="8"/>
  <c r="CR13" i="8"/>
  <c r="CS13" i="8" s="1"/>
  <c r="CU13" i="8" s="1"/>
  <c r="CV13" i="8" s="1"/>
  <c r="KB13" i="8"/>
  <c r="KD13" i="8" s="1"/>
  <c r="CS17" i="8"/>
  <c r="CU17" i="8" s="1"/>
  <c r="CW17" i="8" s="1"/>
  <c r="AS20" i="8"/>
  <c r="AR25" i="8"/>
  <c r="AO25" i="8"/>
  <c r="AQ25" i="8" s="1"/>
  <c r="BC26" i="8"/>
  <c r="BF26" i="8" s="1"/>
  <c r="BJ26" i="8" s="1"/>
  <c r="JZ32" i="8"/>
  <c r="KL32" i="8"/>
  <c r="KM32" i="8" s="1"/>
  <c r="AO13" i="9"/>
  <c r="AQ13" i="9" s="1"/>
  <c r="JZ33" i="9"/>
  <c r="KB33" i="9" s="1"/>
  <c r="KL33" i="9"/>
  <c r="KY33" i="9" s="1"/>
  <c r="AJ28" i="10"/>
  <c r="AJ37" i="10"/>
  <c r="CB37" i="10" s="1"/>
  <c r="KB27" i="6"/>
  <c r="KD27" i="6" s="1"/>
  <c r="BA11" i="7"/>
  <c r="BC11" i="7" s="1"/>
  <c r="BF11" i="7" s="1"/>
  <c r="BJ11" i="7" s="1"/>
  <c r="O11" i="7" s="1"/>
  <c r="T11" i="7"/>
  <c r="CS13" i="7"/>
  <c r="CU13" i="7" s="1"/>
  <c r="CW13" i="7" s="1"/>
  <c r="AJ13" i="7"/>
  <c r="CB13" i="7" s="1"/>
  <c r="AJ19" i="7"/>
  <c r="AQ20" i="7"/>
  <c r="T39" i="7"/>
  <c r="BE8" i="8"/>
  <c r="CF15" i="8"/>
  <c r="AJ26" i="8"/>
  <c r="CB26" i="8" s="1"/>
  <c r="AR29" i="8"/>
  <c r="KM16" i="9"/>
  <c r="KO16" i="9" s="1"/>
  <c r="KP16" i="9" s="1"/>
  <c r="KY16" i="9"/>
  <c r="KZ16" i="9" s="1"/>
  <c r="AF18" i="9"/>
  <c r="AR20" i="9"/>
  <c r="BC22" i="10"/>
  <c r="BF22" i="10" s="1"/>
  <c r="BJ22" i="10" s="1"/>
  <c r="O22" i="10" s="1"/>
  <c r="BK22" i="10"/>
  <c r="N22" i="10" s="1"/>
  <c r="AQ31" i="6"/>
  <c r="BA32" i="6"/>
  <c r="BC32" i="6" s="1"/>
  <c r="BF32" i="6" s="1"/>
  <c r="BJ32" i="6" s="1"/>
  <c r="CS35" i="6"/>
  <c r="CU35" i="6" s="1"/>
  <c r="BC40" i="6"/>
  <c r="AJ40" i="6"/>
  <c r="AF40" i="6" s="1"/>
  <c r="AR14" i="7"/>
  <c r="AU14" i="7" s="1"/>
  <c r="AW14" i="7" s="1"/>
  <c r="AR15" i="7"/>
  <c r="CR17" i="7"/>
  <c r="CS17" i="7" s="1"/>
  <c r="AR18" i="7"/>
  <c r="AR26" i="7"/>
  <c r="JZ30" i="7"/>
  <c r="BA35" i="7"/>
  <c r="BC35" i="7" s="1"/>
  <c r="BF35" i="7" s="1"/>
  <c r="BA39" i="7"/>
  <c r="BC39" i="7" s="1"/>
  <c r="BF39" i="7" s="1"/>
  <c r="BJ39" i="7" s="1"/>
  <c r="O39" i="7" s="1"/>
  <c r="AJ13" i="8"/>
  <c r="AF13" i="8" s="1"/>
  <c r="T14" i="8"/>
  <c r="AJ14" i="8"/>
  <c r="CB14" i="8" s="1"/>
  <c r="AO13" i="10"/>
  <c r="AQ13" i="10" s="1"/>
  <c r="AR13" i="10"/>
  <c r="AR25" i="10"/>
  <c r="AU25" i="10" s="1"/>
  <c r="AW25" i="10" s="1"/>
  <c r="CF10" i="9"/>
  <c r="CR10" i="9"/>
  <c r="DE10" i="9" s="1"/>
  <c r="CF20" i="9"/>
  <c r="CH20" i="9" s="1"/>
  <c r="CR20" i="9"/>
  <c r="DE20" i="9" s="1"/>
  <c r="DR20" i="9" s="1"/>
  <c r="AJ30" i="9"/>
  <c r="CB30" i="9" s="1"/>
  <c r="AJ37" i="9"/>
  <c r="CF25" i="10"/>
  <c r="CH25" i="10" s="1"/>
  <c r="CR25" i="10"/>
  <c r="CS25" i="10" s="1"/>
  <c r="BA26" i="6"/>
  <c r="BC26" i="6" s="1"/>
  <c r="T27" i="6"/>
  <c r="AJ31" i="6"/>
  <c r="AQ34" i="6"/>
  <c r="CS36" i="6"/>
  <c r="T40" i="6"/>
  <c r="AI41" i="7"/>
  <c r="BC10" i="7"/>
  <c r="BF10" i="7" s="1"/>
  <c r="BJ10" i="7" s="1"/>
  <c r="AR11" i="7"/>
  <c r="BA16" i="7"/>
  <c r="BC16" i="7" s="1"/>
  <c r="BF16" i="7" s="1"/>
  <c r="BJ16" i="7" s="1"/>
  <c r="O16" i="7" s="1"/>
  <c r="T16" i="7"/>
  <c r="AJ18" i="7"/>
  <c r="AO21" i="7"/>
  <c r="AQ21" i="7" s="1"/>
  <c r="BK21" i="7"/>
  <c r="N21" i="7" s="1"/>
  <c r="BA23" i="7"/>
  <c r="BC23" i="7" s="1"/>
  <c r="BF23" i="7" s="1"/>
  <c r="BJ23" i="7" s="1"/>
  <c r="BC29" i="7"/>
  <c r="BF29" i="7" s="1"/>
  <c r="BJ29" i="7" s="1"/>
  <c r="T29" i="7"/>
  <c r="T30" i="7"/>
  <c r="AJ30" i="7"/>
  <c r="T12" i="8"/>
  <c r="AR15" i="8"/>
  <c r="DF17" i="8"/>
  <c r="DH17" i="8" s="1"/>
  <c r="BA18" i="8"/>
  <c r="BC18" i="8" s="1"/>
  <c r="BF18" i="8" s="1"/>
  <c r="BJ18" i="8" s="1"/>
  <c r="KY20" i="8"/>
  <c r="AS30" i="8"/>
  <c r="AU30" i="8" s="1"/>
  <c r="AW30" i="8" s="1"/>
  <c r="AO30" i="8"/>
  <c r="AQ30" i="8" s="1"/>
  <c r="CR31" i="8"/>
  <c r="CS31" i="8" s="1"/>
  <c r="AJ36" i="8"/>
  <c r="AJ16" i="9"/>
  <c r="AF16" i="9" s="1"/>
  <c r="BA33" i="8"/>
  <c r="BK33" i="8" s="1"/>
  <c r="N33" i="8" s="1"/>
  <c r="BA38" i="8"/>
  <c r="BC38" i="8" s="1"/>
  <c r="BF38" i="8" s="1"/>
  <c r="BJ38" i="8" s="1"/>
  <c r="CR38" i="8"/>
  <c r="CS38" i="8" s="1"/>
  <c r="AS10" i="9"/>
  <c r="T12" i="9"/>
  <c r="AJ15" i="9"/>
  <c r="BA16" i="9"/>
  <c r="CR16" i="9"/>
  <c r="DE16" i="9" s="1"/>
  <c r="DF16" i="9" s="1"/>
  <c r="JZ16" i="9"/>
  <c r="BA18" i="9"/>
  <c r="BC18" i="9" s="1"/>
  <c r="BF18" i="9" s="1"/>
  <c r="BJ18" i="9" s="1"/>
  <c r="BA19" i="9"/>
  <c r="BC19" i="9" s="1"/>
  <c r="BF19" i="9" s="1"/>
  <c r="BJ19" i="9" s="1"/>
  <c r="T19" i="9"/>
  <c r="CR19" i="9"/>
  <c r="AR21" i="9"/>
  <c r="BA24" i="9"/>
  <c r="BC24" i="9" s="1"/>
  <c r="BF24" i="9" s="1"/>
  <c r="BJ24" i="9" s="1"/>
  <c r="AS25" i="9"/>
  <c r="AS28" i="9"/>
  <c r="AU28" i="9" s="1"/>
  <c r="AW28" i="9" s="1"/>
  <c r="BA30" i="9"/>
  <c r="BK30" i="9" s="1"/>
  <c r="N30" i="9" s="1"/>
  <c r="AR31" i="9"/>
  <c r="AU31" i="9" s="1"/>
  <c r="AW31" i="9" s="1"/>
  <c r="AS32" i="9"/>
  <c r="DF33" i="9"/>
  <c r="DH33" i="9" s="1"/>
  <c r="DI33" i="9" s="1"/>
  <c r="AS37" i="9"/>
  <c r="AJ40" i="9"/>
  <c r="BA10" i="10"/>
  <c r="BK10" i="10" s="1"/>
  <c r="N10" i="10" s="1"/>
  <c r="CS20" i="10"/>
  <c r="CU20" i="10" s="1"/>
  <c r="CV20" i="10" s="1"/>
  <c r="CF20" i="10"/>
  <c r="CH20" i="10" s="1"/>
  <c r="CI20" i="10" s="1"/>
  <c r="CS24" i="10"/>
  <c r="CU24" i="10" s="1"/>
  <c r="CV24" i="10" s="1"/>
  <c r="CF24" i="10"/>
  <c r="CH24" i="10" s="1"/>
  <c r="CJ24" i="10" s="1"/>
  <c r="JZ27" i="10"/>
  <c r="KB27" i="10" s="1"/>
  <c r="KD27" i="10" s="1"/>
  <c r="KL27" i="10"/>
  <c r="KM27" i="10" s="1"/>
  <c r="T13" i="11"/>
  <c r="AJ28" i="9"/>
  <c r="AF28" i="9" s="1"/>
  <c r="CH17" i="10"/>
  <c r="CI17" i="10" s="1"/>
  <c r="KL17" i="10"/>
  <c r="KM17" i="10" s="1"/>
  <c r="KO17" i="10" s="1"/>
  <c r="KQ17" i="10" s="1"/>
  <c r="JZ17" i="10"/>
  <c r="KB17" i="10" s="1"/>
  <c r="KL31" i="10"/>
  <c r="KM31" i="10" s="1"/>
  <c r="KO31" i="10" s="1"/>
  <c r="KP31" i="10" s="1"/>
  <c r="JZ31" i="10"/>
  <c r="KB31" i="10" s="1"/>
  <c r="AR33" i="10"/>
  <c r="AO33" i="10"/>
  <c r="AQ33" i="10" s="1"/>
  <c r="CF33" i="10"/>
  <c r="CH33" i="10" s="1"/>
  <c r="BA22" i="8"/>
  <c r="BC22" i="8" s="1"/>
  <c r="BF22" i="8" s="1"/>
  <c r="BJ22" i="8" s="1"/>
  <c r="AS23" i="8"/>
  <c r="CS24" i="8"/>
  <c r="CU24" i="8" s="1"/>
  <c r="T27" i="8"/>
  <c r="BA28" i="8"/>
  <c r="BK28" i="8" s="1"/>
  <c r="N28" i="8" s="1"/>
  <c r="CS29" i="8"/>
  <c r="AJ38" i="8"/>
  <c r="CB38" i="8" s="1"/>
  <c r="CR11" i="9"/>
  <c r="DE11" i="9" s="1"/>
  <c r="AO16" i="9"/>
  <c r="AQ16" i="9" s="1"/>
  <c r="KZ20" i="9"/>
  <c r="LB20" i="9" s="1"/>
  <c r="JZ26" i="9"/>
  <c r="KB26" i="9" s="1"/>
  <c r="KD26" i="9" s="1"/>
  <c r="BA27" i="9"/>
  <c r="BK27" i="9" s="1"/>
  <c r="N27" i="9" s="1"/>
  <c r="T27" i="9"/>
  <c r="KM34" i="9"/>
  <c r="KO34" i="9" s="1"/>
  <c r="AR37" i="9"/>
  <c r="KM39" i="9"/>
  <c r="KO39" i="9" s="1"/>
  <c r="KP39" i="9" s="1"/>
  <c r="BA12" i="10"/>
  <c r="BC12" i="10" s="1"/>
  <c r="BF12" i="10" s="1"/>
  <c r="BJ12" i="10" s="1"/>
  <c r="O12" i="10" s="1"/>
  <c r="KY12" i="10"/>
  <c r="KZ12" i="10" s="1"/>
  <c r="DR18" i="10"/>
  <c r="DS18" i="10" s="1"/>
  <c r="DU18" i="10" s="1"/>
  <c r="CF19" i="10"/>
  <c r="CH19" i="10" s="1"/>
  <c r="CI19" i="10" s="1"/>
  <c r="CR22" i="10"/>
  <c r="CF22" i="10"/>
  <c r="AO26" i="10"/>
  <c r="AQ26" i="10" s="1"/>
  <c r="AS26" i="10"/>
  <c r="T27" i="10"/>
  <c r="AU31" i="10"/>
  <c r="AW31" i="10" s="1"/>
  <c r="AJ36" i="10"/>
  <c r="CB36" i="10" s="1"/>
  <c r="AO17" i="11"/>
  <c r="AQ17" i="11" s="1"/>
  <c r="AS17" i="11"/>
  <c r="AU17" i="11" s="1"/>
  <c r="AW17" i="11" s="1"/>
  <c r="KB24" i="8"/>
  <c r="KD24" i="8" s="1"/>
  <c r="BA29" i="8"/>
  <c r="BC29" i="8" s="1"/>
  <c r="BF29" i="8" s="1"/>
  <c r="BJ29" i="8" s="1"/>
  <c r="CS30" i="8"/>
  <c r="AR31" i="8"/>
  <c r="AU31" i="8" s="1"/>
  <c r="AW31" i="8" s="1"/>
  <c r="T32" i="8"/>
  <c r="CF14" i="9"/>
  <c r="CH14" i="9" s="1"/>
  <c r="T20" i="9"/>
  <c r="AO21" i="9"/>
  <c r="AQ21" i="9" s="1"/>
  <c r="CH24" i="9"/>
  <c r="T26" i="9"/>
  <c r="AO31" i="9"/>
  <c r="AQ31" i="9" s="1"/>
  <c r="AO33" i="9"/>
  <c r="AQ33" i="9" s="1"/>
  <c r="JZ34" i="9"/>
  <c r="AO40" i="9"/>
  <c r="AQ40" i="9" s="1"/>
  <c r="AO10" i="10"/>
  <c r="AQ10" i="10" s="1"/>
  <c r="AO11" i="10"/>
  <c r="AQ11" i="10" s="1"/>
  <c r="JZ11" i="10"/>
  <c r="KB11" i="10" s="1"/>
  <c r="KD11" i="10" s="1"/>
  <c r="AS16" i="10"/>
  <c r="AO19" i="10"/>
  <c r="AQ19" i="10" s="1"/>
  <c r="AO21" i="10"/>
  <c r="AQ21" i="10" s="1"/>
  <c r="AS21" i="10"/>
  <c r="DS24" i="10"/>
  <c r="DU24" i="10" s="1"/>
  <c r="DW24" i="10" s="1"/>
  <c r="KL28" i="10"/>
  <c r="KM28" i="10" s="1"/>
  <c r="JZ28" i="10"/>
  <c r="KB28" i="10" s="1"/>
  <c r="KD28" i="10" s="1"/>
  <c r="T30" i="10"/>
  <c r="AI41" i="11"/>
  <c r="AH10" i="11"/>
  <c r="AG10" i="11" s="1"/>
  <c r="AG41" i="11" s="1"/>
  <c r="AJ11" i="11"/>
  <c r="AF11" i="11" s="1"/>
  <c r="AJ21" i="11"/>
  <c r="CB21" i="11" s="1"/>
  <c r="T21" i="8"/>
  <c r="AJ21" i="8"/>
  <c r="AF21" i="8" s="1"/>
  <c r="AO23" i="8"/>
  <c r="AQ23" i="8" s="1"/>
  <c r="KM26" i="8"/>
  <c r="AQ27" i="8"/>
  <c r="AQ31" i="8"/>
  <c r="AR33" i="8"/>
  <c r="AU33" i="8" s="1"/>
  <c r="AW33" i="8" s="1"/>
  <c r="AJ13" i="9"/>
  <c r="CB13" i="9" s="1"/>
  <c r="T17" i="9"/>
  <c r="AS18" i="9"/>
  <c r="AU18" i="9" s="1"/>
  <c r="AW18" i="9" s="1"/>
  <c r="AO20" i="9"/>
  <c r="AQ20" i="9" s="1"/>
  <c r="AS22" i="9"/>
  <c r="AU22" i="9" s="1"/>
  <c r="AW22" i="9" s="1"/>
  <c r="AW24" i="9"/>
  <c r="BA25" i="9"/>
  <c r="BC25" i="9" s="1"/>
  <c r="CF25" i="9"/>
  <c r="CH25" i="9" s="1"/>
  <c r="AR27" i="9"/>
  <c r="BC34" i="9"/>
  <c r="BF34" i="9" s="1"/>
  <c r="BJ34" i="9" s="1"/>
  <c r="T34" i="9"/>
  <c r="CF38" i="9"/>
  <c r="CH38" i="9" s="1"/>
  <c r="CI38" i="9" s="1"/>
  <c r="AS11" i="10"/>
  <c r="T11" i="10"/>
  <c r="AR12" i="10"/>
  <c r="CR13" i="10"/>
  <c r="DE13" i="10" s="1"/>
  <c r="AJ17" i="10"/>
  <c r="AF17" i="10" s="1"/>
  <c r="T20" i="10"/>
  <c r="T24" i="10"/>
  <c r="CR33" i="10"/>
  <c r="CS33" i="10" s="1"/>
  <c r="CF35" i="10"/>
  <c r="CH35" i="10" s="1"/>
  <c r="CI35" i="10" s="1"/>
  <c r="CR35" i="10"/>
  <c r="CS35" i="10" s="1"/>
  <c r="CF13" i="11"/>
  <c r="CR13" i="11"/>
  <c r="DE13" i="11" s="1"/>
  <c r="AS18" i="11"/>
  <c r="AO18" i="11"/>
  <c r="AQ18" i="11" s="1"/>
  <c r="BK24" i="8"/>
  <c r="N24" i="8" s="1"/>
  <c r="CS27" i="8"/>
  <c r="AJ37" i="8"/>
  <c r="AF37" i="8" s="1"/>
  <c r="AJ40" i="8"/>
  <c r="CB40" i="8" s="1"/>
  <c r="T10" i="9"/>
  <c r="KL12" i="9"/>
  <c r="KY12" i="9" s="1"/>
  <c r="T13" i="9"/>
  <c r="DH14" i="9"/>
  <c r="DJ14" i="9" s="1"/>
  <c r="CH19" i="9"/>
  <c r="T25" i="9"/>
  <c r="CR25" i="9"/>
  <c r="CS25" i="9" s="1"/>
  <c r="BA29" i="9"/>
  <c r="BC29" i="9" s="1"/>
  <c r="BF29" i="9" s="1"/>
  <c r="BJ29" i="9" s="1"/>
  <c r="KL31" i="9"/>
  <c r="BK32" i="9"/>
  <c r="N32" i="9" s="1"/>
  <c r="BA38" i="9"/>
  <c r="BC38" i="9" s="1"/>
  <c r="BF38" i="9" s="1"/>
  <c r="BJ38" i="9" s="1"/>
  <c r="O38" i="9" s="1"/>
  <c r="AJ38" i="9"/>
  <c r="T39" i="9"/>
  <c r="BF40" i="9"/>
  <c r="BJ40" i="9" s="1"/>
  <c r="O40" i="9" s="1"/>
  <c r="AO12" i="10"/>
  <c r="AQ12" i="10" s="1"/>
  <c r="CR15" i="10"/>
  <c r="DE15" i="10" s="1"/>
  <c r="DR15" i="10" s="1"/>
  <c r="DF18" i="10"/>
  <c r="DH18" i="10" s="1"/>
  <c r="DJ18" i="10" s="1"/>
  <c r="CR19" i="10"/>
  <c r="DE19" i="10" s="1"/>
  <c r="CF23" i="10"/>
  <c r="CR23" i="10"/>
  <c r="DE23" i="10" s="1"/>
  <c r="AO25" i="10"/>
  <c r="AQ25" i="10" s="1"/>
  <c r="KL38" i="10"/>
  <c r="KM38" i="10" s="1"/>
  <c r="KO38" i="10" s="1"/>
  <c r="KP38" i="10" s="1"/>
  <c r="JZ38" i="10"/>
  <c r="KM26" i="11"/>
  <c r="KO26" i="11" s="1"/>
  <c r="KP26" i="11" s="1"/>
  <c r="KY26" i="11"/>
  <c r="KZ26" i="11" s="1"/>
  <c r="T29" i="8"/>
  <c r="BA34" i="8"/>
  <c r="BC34" i="8" s="1"/>
  <c r="BF34" i="8" s="1"/>
  <c r="BJ34" i="8" s="1"/>
  <c r="T34" i="8"/>
  <c r="KM34" i="8"/>
  <c r="KO34" i="8" s="1"/>
  <c r="BA35" i="8"/>
  <c r="BC35" i="8" s="1"/>
  <c r="BF35" i="8" s="1"/>
  <c r="BJ35" i="8" s="1"/>
  <c r="T36" i="8"/>
  <c r="KM36" i="8"/>
  <c r="KO36" i="8" s="1"/>
  <c r="T37" i="8"/>
  <c r="AO40" i="8"/>
  <c r="AQ40" i="8" s="1"/>
  <c r="AR10" i="9"/>
  <c r="KL14" i="9"/>
  <c r="T15" i="9"/>
  <c r="LY19" i="9"/>
  <c r="ML19" i="9" s="1"/>
  <c r="BA21" i="9"/>
  <c r="BC21" i="9" s="1"/>
  <c r="BF21" i="9" s="1"/>
  <c r="BJ21" i="9" s="1"/>
  <c r="O21" i="9" s="1"/>
  <c r="CS22" i="9"/>
  <c r="CU22" i="9" s="1"/>
  <c r="CW22" i="9" s="1"/>
  <c r="KL22" i="9"/>
  <c r="KY22" i="9" s="1"/>
  <c r="LL22" i="9" s="1"/>
  <c r="LM22" i="9" s="1"/>
  <c r="KM23" i="9"/>
  <c r="KO23" i="9" s="1"/>
  <c r="KP23" i="9" s="1"/>
  <c r="AR25" i="9"/>
  <c r="AS27" i="9"/>
  <c r="CR28" i="9"/>
  <c r="CS28" i="9" s="1"/>
  <c r="CU28" i="9" s="1"/>
  <c r="CV28" i="9" s="1"/>
  <c r="BA31" i="9"/>
  <c r="BC31" i="9" s="1"/>
  <c r="BF31" i="9" s="1"/>
  <c r="BJ31" i="9" s="1"/>
  <c r="AR32" i="9"/>
  <c r="T32" i="9"/>
  <c r="AJ10" i="10"/>
  <c r="AF10" i="10" s="1"/>
  <c r="CJ11" i="10"/>
  <c r="AS12" i="10"/>
  <c r="KB12" i="10"/>
  <c r="KC12" i="10" s="1"/>
  <c r="KE12" i="10" s="1"/>
  <c r="BC14" i="10"/>
  <c r="BF14" i="10" s="1"/>
  <c r="BJ14" i="10" s="1"/>
  <c r="T14" i="10"/>
  <c r="AQ20" i="10"/>
  <c r="T26" i="10"/>
  <c r="AS29" i="10"/>
  <c r="T34" i="10"/>
  <c r="AO15" i="10"/>
  <c r="AQ15" i="10" s="1"/>
  <c r="AR16" i="10"/>
  <c r="AO18" i="10"/>
  <c r="AQ18" i="10" s="1"/>
  <c r="AR35" i="10"/>
  <c r="AS37" i="10"/>
  <c r="AR10" i="11"/>
  <c r="JZ13" i="11"/>
  <c r="KB13" i="11" s="1"/>
  <c r="KD13" i="11" s="1"/>
  <c r="KZ20" i="11"/>
  <c r="LB20" i="11" s="1"/>
  <c r="LD20" i="11" s="1"/>
  <c r="AR21" i="11"/>
  <c r="AJ23" i="11"/>
  <c r="CB23" i="11" s="1"/>
  <c r="AR28" i="11"/>
  <c r="AU28" i="11" s="1"/>
  <c r="AW28" i="11" s="1"/>
  <c r="JZ32" i="11"/>
  <c r="KB32" i="11" s="1"/>
  <c r="KD32" i="11" s="1"/>
  <c r="AJ33" i="11"/>
  <c r="T34" i="11"/>
  <c r="AF39" i="11"/>
  <c r="AO40" i="11"/>
  <c r="AQ40" i="11" s="1"/>
  <c r="AR11" i="12"/>
  <c r="KM12" i="12"/>
  <c r="KO12" i="12" s="1"/>
  <c r="T13" i="12"/>
  <c r="AJ14" i="12"/>
  <c r="CB14" i="12" s="1"/>
  <c r="T18" i="12"/>
  <c r="AO21" i="12"/>
  <c r="AQ21" i="12" s="1"/>
  <c r="AS21" i="12"/>
  <c r="AU21" i="12" s="1"/>
  <c r="AW21" i="12" s="1"/>
  <c r="AQ22" i="12"/>
  <c r="CH22" i="12"/>
  <c r="CI22" i="12" s="1"/>
  <c r="JZ31" i="12"/>
  <c r="KB31" i="12" s="1"/>
  <c r="KD31" i="12" s="1"/>
  <c r="JZ33" i="12"/>
  <c r="KB33" i="12" s="1"/>
  <c r="KC33" i="12" s="1"/>
  <c r="KL33" i="12"/>
  <c r="KY33" i="12" s="1"/>
  <c r="BA36" i="12"/>
  <c r="BC36" i="12" s="1"/>
  <c r="BF36" i="12" s="1"/>
  <c r="BJ36" i="12" s="1"/>
  <c r="AS38" i="12"/>
  <c r="AU38" i="12" s="1"/>
  <c r="AW38" i="12" s="1"/>
  <c r="AO38" i="12"/>
  <c r="AQ38" i="12" s="1"/>
  <c r="BC39" i="12"/>
  <c r="BF39" i="12" s="1"/>
  <c r="BJ39" i="12" s="1"/>
  <c r="BC38" i="10"/>
  <c r="BF38" i="10" s="1"/>
  <c r="BJ38" i="10" s="1"/>
  <c r="AO10" i="11"/>
  <c r="AQ10" i="11" s="1"/>
  <c r="KB10" i="11"/>
  <c r="KC10" i="11" s="1"/>
  <c r="AO11" i="11"/>
  <c r="AQ11" i="11" s="1"/>
  <c r="AJ18" i="11"/>
  <c r="AF18" i="11" s="1"/>
  <c r="CR19" i="11"/>
  <c r="DE19" i="11" s="1"/>
  <c r="CF19" i="11"/>
  <c r="KM22" i="11"/>
  <c r="KO22" i="11" s="1"/>
  <c r="CF30" i="11"/>
  <c r="CH30" i="11" s="1"/>
  <c r="CJ30" i="11" s="1"/>
  <c r="AS37" i="11"/>
  <c r="AU37" i="11" s="1"/>
  <c r="AW37" i="11" s="1"/>
  <c r="AO37" i="11"/>
  <c r="AQ37" i="11" s="1"/>
  <c r="CR11" i="12"/>
  <c r="CS11" i="12" s="1"/>
  <c r="CU11" i="12" s="1"/>
  <c r="CV11" i="12" s="1"/>
  <c r="CF11" i="12"/>
  <c r="CH11" i="12" s="1"/>
  <c r="CJ11" i="12" s="1"/>
  <c r="KL27" i="12"/>
  <c r="KY27" i="12" s="1"/>
  <c r="JZ27" i="12"/>
  <c r="KB27" i="12" s="1"/>
  <c r="CH29" i="12"/>
  <c r="CJ29" i="12" s="1"/>
  <c r="AJ33" i="12"/>
  <c r="AF33" i="12" s="1"/>
  <c r="AO14" i="10"/>
  <c r="AQ14" i="10" s="1"/>
  <c r="CH21" i="10"/>
  <c r="CI21" i="10" s="1"/>
  <c r="CK21" i="10" s="1"/>
  <c r="AS23" i="10"/>
  <c r="AU23" i="10" s="1"/>
  <c r="AW23" i="10" s="1"/>
  <c r="T28" i="10"/>
  <c r="AS30" i="10"/>
  <c r="AU30" i="10" s="1"/>
  <c r="AW30" i="10" s="1"/>
  <c r="BA32" i="10"/>
  <c r="BC32" i="10" s="1"/>
  <c r="CR11" i="11"/>
  <c r="DE11" i="11" s="1"/>
  <c r="DR11" i="11" s="1"/>
  <c r="EE11" i="11" s="1"/>
  <c r="EF11" i="11" s="1"/>
  <c r="DR17" i="11"/>
  <c r="DS17" i="11" s="1"/>
  <c r="BA18" i="11"/>
  <c r="BC18" i="11" s="1"/>
  <c r="BF18" i="11" s="1"/>
  <c r="BJ18" i="11" s="1"/>
  <c r="AS19" i="11"/>
  <c r="JZ19" i="11"/>
  <c r="KB19" i="11" s="1"/>
  <c r="KD19" i="11" s="1"/>
  <c r="BC20" i="11"/>
  <c r="BF20" i="11" s="1"/>
  <c r="BJ20" i="11" s="1"/>
  <c r="AJ22" i="11"/>
  <c r="AF22" i="11" s="1"/>
  <c r="CF28" i="11"/>
  <c r="CH28" i="11" s="1"/>
  <c r="CI28" i="11" s="1"/>
  <c r="CR28" i="11"/>
  <c r="DE28" i="11" s="1"/>
  <c r="BA32" i="11"/>
  <c r="BC32" i="11" s="1"/>
  <c r="BF32" i="11" s="1"/>
  <c r="BJ32" i="11" s="1"/>
  <c r="EF33" i="11"/>
  <c r="EH33" i="11" s="1"/>
  <c r="EI33" i="11" s="1"/>
  <c r="KL33" i="11"/>
  <c r="AO35" i="11"/>
  <c r="AQ35" i="11" s="1"/>
  <c r="AS35" i="11"/>
  <c r="AU35" i="11" s="1"/>
  <c r="AW35" i="11" s="1"/>
  <c r="T12" i="12"/>
  <c r="BA14" i="12"/>
  <c r="BC14" i="12" s="1"/>
  <c r="BF14" i="12" s="1"/>
  <c r="BJ14" i="12" s="1"/>
  <c r="O14" i="12" s="1"/>
  <c r="T14" i="12"/>
  <c r="BA29" i="12"/>
  <c r="BC29" i="12" s="1"/>
  <c r="BF29" i="12" s="1"/>
  <c r="BJ29" i="12" s="1"/>
  <c r="KY30" i="12"/>
  <c r="KZ30" i="12" s="1"/>
  <c r="LB30" i="12" s="1"/>
  <c r="BA37" i="12"/>
  <c r="BK37" i="12" s="1"/>
  <c r="N37" i="12" s="1"/>
  <c r="T37" i="12"/>
  <c r="AJ17" i="11"/>
  <c r="CB17" i="11" s="1"/>
  <c r="CR26" i="11"/>
  <c r="DE26" i="11" s="1"/>
  <c r="DR26" i="11" s="1"/>
  <c r="EE26" i="11" s="1"/>
  <c r="ER26" i="11" s="1"/>
  <c r="ES26" i="11" s="1"/>
  <c r="CF26" i="11"/>
  <c r="KB28" i="11"/>
  <c r="KC28" i="11" s="1"/>
  <c r="AU30" i="11"/>
  <c r="AW30" i="11" s="1"/>
  <c r="KY37" i="11"/>
  <c r="KZ37" i="11" s="1"/>
  <c r="LB37" i="11" s="1"/>
  <c r="LC37" i="11" s="1"/>
  <c r="KM37" i="11"/>
  <c r="AO16" i="12"/>
  <c r="AQ16" i="12" s="1"/>
  <c r="AS16" i="12"/>
  <c r="T20" i="12"/>
  <c r="AO39" i="12"/>
  <c r="AQ39" i="12" s="1"/>
  <c r="AO24" i="10"/>
  <c r="AQ24" i="10" s="1"/>
  <c r="T31" i="10"/>
  <c r="AJ31" i="10"/>
  <c r="CB31" i="10" s="1"/>
  <c r="T33" i="10"/>
  <c r="T36" i="10"/>
  <c r="AR38" i="10"/>
  <c r="AO39" i="10"/>
  <c r="AQ39" i="10" s="1"/>
  <c r="T10" i="11"/>
  <c r="BA11" i="11"/>
  <c r="BC11" i="11" s="1"/>
  <c r="BF11" i="11" s="1"/>
  <c r="BJ11" i="11" s="1"/>
  <c r="AS13" i="11"/>
  <c r="AU13" i="11" s="1"/>
  <c r="AW13" i="11" s="1"/>
  <c r="AJ16" i="11"/>
  <c r="CB16" i="11" s="1"/>
  <c r="BA21" i="11"/>
  <c r="BC21" i="11" s="1"/>
  <c r="BF21" i="11" s="1"/>
  <c r="BJ21" i="11" s="1"/>
  <c r="AO22" i="11"/>
  <c r="AQ22" i="11" s="1"/>
  <c r="CF22" i="11"/>
  <c r="CH22" i="11" s="1"/>
  <c r="CJ22" i="11" s="1"/>
  <c r="CR22" i="11"/>
  <c r="AS26" i="11"/>
  <c r="CR30" i="11"/>
  <c r="DE30" i="11" s="1"/>
  <c r="DR30" i="11" s="1"/>
  <c r="DS30" i="11" s="1"/>
  <c r="CH35" i="11"/>
  <c r="AJ40" i="11"/>
  <c r="CB40" i="11" s="1"/>
  <c r="BA10" i="12"/>
  <c r="BC10" i="12" s="1"/>
  <c r="BF10" i="12" s="1"/>
  <c r="BJ10" i="12" s="1"/>
  <c r="BF12" i="12"/>
  <c r="BJ12" i="12" s="1"/>
  <c r="O12" i="12" s="1"/>
  <c r="AJ15" i="12"/>
  <c r="AF15" i="12" s="1"/>
  <c r="AR19" i="12"/>
  <c r="AJ21" i="12"/>
  <c r="AF21" i="12" s="1"/>
  <c r="KM21" i="12"/>
  <c r="KO21" i="12" s="1"/>
  <c r="KP21" i="12" s="1"/>
  <c r="BA23" i="12"/>
  <c r="BC23" i="12" s="1"/>
  <c r="BF23" i="12" s="1"/>
  <c r="BJ23" i="12" s="1"/>
  <c r="T23" i="12"/>
  <c r="LZ29" i="12"/>
  <c r="CR32" i="12"/>
  <c r="CS32" i="12" s="1"/>
  <c r="CF32" i="12"/>
  <c r="CH32" i="12" s="1"/>
  <c r="CJ32" i="12" s="1"/>
  <c r="KM34" i="12"/>
  <c r="KO34" i="12" s="1"/>
  <c r="KP34" i="12" s="1"/>
  <c r="AO35" i="12"/>
  <c r="AQ35" i="12" s="1"/>
  <c r="AS35" i="12"/>
  <c r="AU35" i="12" s="1"/>
  <c r="AW35" i="12" s="1"/>
  <c r="CB37" i="11"/>
  <c r="AF37" i="11"/>
  <c r="AO12" i="12"/>
  <c r="AQ12" i="12" s="1"/>
  <c r="AO13" i="12"/>
  <c r="AQ13" i="12" s="1"/>
  <c r="CR19" i="12"/>
  <c r="DE19" i="12" s="1"/>
  <c r="CF19" i="12"/>
  <c r="CH19" i="12" s="1"/>
  <c r="CJ19" i="12" s="1"/>
  <c r="CR26" i="12"/>
  <c r="CS26" i="12" s="1"/>
  <c r="CF26" i="12"/>
  <c r="CH26" i="12" s="1"/>
  <c r="CJ26" i="12" s="1"/>
  <c r="CH28" i="12"/>
  <c r="CI28" i="12" s="1"/>
  <c r="AJ14" i="10"/>
  <c r="CB14" i="10" s="1"/>
  <c r="BA16" i="10"/>
  <c r="BK16" i="10" s="1"/>
  <c r="N16" i="10" s="1"/>
  <c r="T18" i="10"/>
  <c r="CS18" i="10"/>
  <c r="CU18" i="10" s="1"/>
  <c r="T21" i="10"/>
  <c r="KL21" i="10"/>
  <c r="KM21" i="10" s="1"/>
  <c r="BA27" i="10"/>
  <c r="BC27" i="10" s="1"/>
  <c r="BF27" i="10" s="1"/>
  <c r="BJ27" i="10" s="1"/>
  <c r="AO31" i="10"/>
  <c r="AQ31" i="10" s="1"/>
  <c r="CH32" i="10"/>
  <c r="AS33" i="10"/>
  <c r="AU33" i="10" s="1"/>
  <c r="AW33" i="10" s="1"/>
  <c r="AS39" i="10"/>
  <c r="AO40" i="10"/>
  <c r="AQ40" i="10" s="1"/>
  <c r="AR12" i="11"/>
  <c r="BA14" i="11"/>
  <c r="BC14" i="11" s="1"/>
  <c r="BF14" i="11" s="1"/>
  <c r="BJ14" i="11" s="1"/>
  <c r="CS18" i="11"/>
  <c r="CU18" i="11" s="1"/>
  <c r="BC19" i="11"/>
  <c r="BF19" i="11" s="1"/>
  <c r="BJ19" i="11" s="1"/>
  <c r="JZ23" i="11"/>
  <c r="KL23" i="11"/>
  <c r="KY23" i="11" s="1"/>
  <c r="LL23" i="11" s="1"/>
  <c r="LM23" i="11" s="1"/>
  <c r="BC30" i="11"/>
  <c r="BF30" i="11" s="1"/>
  <c r="BJ30" i="11" s="1"/>
  <c r="BA35" i="11"/>
  <c r="BK35" i="11" s="1"/>
  <c r="N35" i="11" s="1"/>
  <c r="AO38" i="11"/>
  <c r="AR38" i="11"/>
  <c r="AS14" i="12"/>
  <c r="AU14" i="12" s="1"/>
  <c r="AW14" i="12" s="1"/>
  <c r="AO14" i="12"/>
  <c r="AQ14" i="12" s="1"/>
  <c r="CF17" i="12"/>
  <c r="CH17" i="12" s="1"/>
  <c r="CJ17" i="12" s="1"/>
  <c r="CR17" i="12"/>
  <c r="DE17" i="12" s="1"/>
  <c r="CH32" i="11"/>
  <c r="CI32" i="11" s="1"/>
  <c r="CL32" i="11" s="1"/>
  <c r="BC34" i="11"/>
  <c r="BF34" i="11" s="1"/>
  <c r="BJ34" i="11" s="1"/>
  <c r="BK34" i="11"/>
  <c r="N34" i="11" s="1"/>
  <c r="CR15" i="12"/>
  <c r="CF15" i="12"/>
  <c r="CH15" i="12" s="1"/>
  <c r="CJ15" i="12" s="1"/>
  <c r="BC18" i="12"/>
  <c r="BF18" i="12" s="1"/>
  <c r="BJ18" i="12" s="1"/>
  <c r="CF21" i="12"/>
  <c r="CH21" i="12" s="1"/>
  <c r="CJ21" i="12" s="1"/>
  <c r="CR21" i="12"/>
  <c r="CS21" i="12" s="1"/>
  <c r="CU21" i="12" s="1"/>
  <c r="KC24" i="12"/>
  <c r="KF24" i="12" s="1"/>
  <c r="KL38" i="12"/>
  <c r="KY38" i="12" s="1"/>
  <c r="LL38" i="12" s="1"/>
  <c r="LM38" i="12" s="1"/>
  <c r="JZ38" i="12"/>
  <c r="KB38" i="12" s="1"/>
  <c r="AS15" i="11"/>
  <c r="T16" i="11"/>
  <c r="BA24" i="11"/>
  <c r="BC24" i="11" s="1"/>
  <c r="BF24" i="11" s="1"/>
  <c r="BJ24" i="11" s="1"/>
  <c r="T24" i="11"/>
  <c r="T32" i="11"/>
  <c r="AJ17" i="12"/>
  <c r="CB17" i="12" s="1"/>
  <c r="AR24" i="12"/>
  <c r="BA27" i="12"/>
  <c r="BK27" i="12" s="1"/>
  <c r="N27" i="12" s="1"/>
  <c r="BA33" i="12"/>
  <c r="BC33" i="12" s="1"/>
  <c r="BF33" i="12" s="1"/>
  <c r="BJ33" i="12" s="1"/>
  <c r="T33" i="12"/>
  <c r="AO37" i="12"/>
  <c r="AQ37" i="12" s="1"/>
  <c r="T26" i="11"/>
  <c r="T27" i="11"/>
  <c r="AJ27" i="11"/>
  <c r="CB27" i="11" s="1"/>
  <c r="T30" i="11"/>
  <c r="BC31" i="11"/>
  <c r="BF31" i="11" s="1"/>
  <c r="BJ31" i="11" s="1"/>
  <c r="AJ32" i="11"/>
  <c r="BA36" i="11"/>
  <c r="BC36" i="11" s="1"/>
  <c r="BF36" i="11" s="1"/>
  <c r="BJ36" i="11" s="1"/>
  <c r="T36" i="11"/>
  <c r="AQ10" i="12"/>
  <c r="AJ31" i="12"/>
  <c r="AF31" i="12" s="1"/>
  <c r="BK32" i="12"/>
  <c r="N32" i="12" s="1"/>
  <c r="BF39" i="11"/>
  <c r="BJ39" i="11" s="1"/>
  <c r="BL8" i="12"/>
  <c r="CH12" i="12"/>
  <c r="CJ12" i="12" s="1"/>
  <c r="JZ20" i="12"/>
  <c r="KB20" i="12" s="1"/>
  <c r="BA21" i="12"/>
  <c r="BC21" i="12" s="1"/>
  <c r="BF21" i="12" s="1"/>
  <c r="BJ21" i="12" s="1"/>
  <c r="T21" i="12"/>
  <c r="JZ25" i="12"/>
  <c r="KB25" i="12" s="1"/>
  <c r="KD25" i="12" s="1"/>
  <c r="JZ26" i="12"/>
  <c r="AJ27" i="12"/>
  <c r="CB27" i="12" s="1"/>
  <c r="KZ29" i="12"/>
  <c r="LB29" i="12" s="1"/>
  <c r="AJ30" i="12"/>
  <c r="CH31" i="12"/>
  <c r="AR32" i="12"/>
  <c r="AU32" i="12" s="1"/>
  <c r="AW32" i="12" s="1"/>
  <c r="AS37" i="12"/>
  <c r="AU37" i="12" s="1"/>
  <c r="AW37" i="12" s="1"/>
  <c r="KL39" i="12"/>
  <c r="AO20" i="11"/>
  <c r="AQ20" i="11" s="1"/>
  <c r="BA22" i="11"/>
  <c r="BK22" i="11" s="1"/>
  <c r="N22" i="11" s="1"/>
  <c r="AR29" i="11"/>
  <c r="AO30" i="11"/>
  <c r="AQ30" i="11" s="1"/>
  <c r="BA33" i="11"/>
  <c r="BK33" i="11" s="1"/>
  <c r="N33" i="11" s="1"/>
  <c r="T33" i="11"/>
  <c r="BA38" i="11"/>
  <c r="BC38" i="11" s="1"/>
  <c r="BF38" i="11" s="1"/>
  <c r="BJ38" i="11" s="1"/>
  <c r="T38" i="11"/>
  <c r="CS39" i="11"/>
  <c r="CU39" i="11" s="1"/>
  <c r="CW39" i="11" s="1"/>
  <c r="CH40" i="11"/>
  <c r="CJ40" i="11" s="1"/>
  <c r="AJ11" i="12"/>
  <c r="CB11" i="12" s="1"/>
  <c r="T17" i="12"/>
  <c r="KL20" i="12"/>
  <c r="KM20" i="12" s="1"/>
  <c r="KO20" i="12" s="1"/>
  <c r="BA25" i="12"/>
  <c r="BC25" i="12" s="1"/>
  <c r="BF25" i="12" s="1"/>
  <c r="BJ25" i="12" s="1"/>
  <c r="AJ28" i="12"/>
  <c r="AF28" i="12" s="1"/>
  <c r="CS17" i="11"/>
  <c r="CU17" i="11" s="1"/>
  <c r="AR18" i="11"/>
  <c r="AR19" i="11"/>
  <c r="T25" i="11"/>
  <c r="AJ25" i="11"/>
  <c r="AF25" i="11" s="1"/>
  <c r="AJ26" i="11"/>
  <c r="AF26" i="11" s="1"/>
  <c r="AR27" i="11"/>
  <c r="AJ29" i="11"/>
  <c r="AF29" i="11" s="1"/>
  <c r="AR33" i="11"/>
  <c r="CS35" i="11"/>
  <c r="CU35" i="11" s="1"/>
  <c r="CV35" i="11" s="1"/>
  <c r="T37" i="11"/>
  <c r="JZ40" i="11"/>
  <c r="KB40" i="11" s="1"/>
  <c r="KD40" i="11" s="1"/>
  <c r="AS10" i="12"/>
  <c r="AU10" i="12" s="1"/>
  <c r="AW10" i="12" s="1"/>
  <c r="CR12" i="12"/>
  <c r="AR13" i="12"/>
  <c r="BA13" i="12"/>
  <c r="BC13" i="12" s="1"/>
  <c r="BF13" i="12" s="1"/>
  <c r="BJ13" i="12" s="1"/>
  <c r="BA15" i="12"/>
  <c r="BC15" i="12" s="1"/>
  <c r="BF15" i="12" s="1"/>
  <c r="BJ15" i="12" s="1"/>
  <c r="AJ16" i="12"/>
  <c r="AF16" i="12" s="1"/>
  <c r="DF18" i="12"/>
  <c r="DH18" i="12" s="1"/>
  <c r="KL18" i="12"/>
  <c r="AJ19" i="12"/>
  <c r="AF19" i="12" s="1"/>
  <c r="BA20" i="12"/>
  <c r="BC20" i="12" s="1"/>
  <c r="BF20" i="12" s="1"/>
  <c r="BJ20" i="12" s="1"/>
  <c r="T25" i="12"/>
  <c r="AO26" i="12"/>
  <c r="AQ26" i="12" s="1"/>
  <c r="AJ26" i="12"/>
  <c r="CB26" i="12" s="1"/>
  <c r="AO27" i="12"/>
  <c r="AQ27" i="12" s="1"/>
  <c r="CS29" i="12"/>
  <c r="CU29" i="12" s="1"/>
  <c r="BC32" i="12"/>
  <c r="BF32" i="12" s="1"/>
  <c r="BJ32" i="12" s="1"/>
  <c r="CH33" i="12"/>
  <c r="BA38" i="12"/>
  <c r="BC38" i="12" s="1"/>
  <c r="BF38" i="12" s="1"/>
  <c r="BJ38" i="12" s="1"/>
  <c r="CJ13" i="12"/>
  <c r="CI13" i="12"/>
  <c r="KB14" i="12"/>
  <c r="AJ10" i="12"/>
  <c r="AG41" i="12"/>
  <c r="AF13" i="12"/>
  <c r="CB13" i="12"/>
  <c r="AI41" i="12"/>
  <c r="JZ10" i="12"/>
  <c r="AF18" i="12"/>
  <c r="CH10" i="12"/>
  <c r="CI10" i="12" s="1"/>
  <c r="T11" i="12"/>
  <c r="JZ11" i="12"/>
  <c r="KZ12" i="12"/>
  <c r="KL10" i="12"/>
  <c r="KL11" i="12"/>
  <c r="KM11" i="12" s="1"/>
  <c r="JZ13" i="12"/>
  <c r="KL13" i="12"/>
  <c r="CB15" i="12"/>
  <c r="CJ16" i="12"/>
  <c r="KB17" i="12"/>
  <c r="KC17" i="12" s="1"/>
  <c r="KL14" i="12"/>
  <c r="KM14" i="12" s="1"/>
  <c r="CR10" i="12"/>
  <c r="BK12" i="12"/>
  <c r="N12" i="12" s="1"/>
  <c r="CH14" i="12"/>
  <c r="CI14" i="12" s="1"/>
  <c r="AO11" i="12"/>
  <c r="AQ11" i="12" s="1"/>
  <c r="AS11" i="12"/>
  <c r="KB12" i="12"/>
  <c r="KC12" i="12" s="1"/>
  <c r="LL12" i="12"/>
  <c r="LM12" i="12" s="1"/>
  <c r="AF12" i="12"/>
  <c r="AF14" i="12"/>
  <c r="BK18" i="12"/>
  <c r="N18" i="12" s="1"/>
  <c r="BK19" i="12"/>
  <c r="N19" i="12" s="1"/>
  <c r="CR13" i="12"/>
  <c r="CS13" i="12" s="1"/>
  <c r="LL17" i="12"/>
  <c r="LM17" i="12" s="1"/>
  <c r="KZ17" i="12"/>
  <c r="DR18" i="12"/>
  <c r="DS18" i="12" s="1"/>
  <c r="T19" i="12"/>
  <c r="BC16" i="12"/>
  <c r="BF16" i="12" s="1"/>
  <c r="BJ16" i="12" s="1"/>
  <c r="AS20" i="12"/>
  <c r="AO20" i="12"/>
  <c r="AQ20" i="12" s="1"/>
  <c r="KL15" i="12"/>
  <c r="KM15" i="12" s="1"/>
  <c r="BK16" i="12"/>
  <c r="N16" i="12" s="1"/>
  <c r="KL16" i="12"/>
  <c r="CH18" i="12"/>
  <c r="CI18" i="12" s="1"/>
  <c r="JZ15" i="12"/>
  <c r="CI16" i="12"/>
  <c r="JZ16" i="12"/>
  <c r="KP17" i="12"/>
  <c r="KS17" i="12" s="1"/>
  <c r="KB18" i="12"/>
  <c r="KC18" i="12" s="1"/>
  <c r="CR20" i="12"/>
  <c r="CF20" i="12"/>
  <c r="CB22" i="12"/>
  <c r="AF22" i="12"/>
  <c r="CS18" i="12"/>
  <c r="LL21" i="12"/>
  <c r="CR16" i="12"/>
  <c r="AO19" i="12"/>
  <c r="AQ19" i="12" s="1"/>
  <c r="JZ19" i="12"/>
  <c r="KL19" i="12"/>
  <c r="AJ20" i="12"/>
  <c r="AO18" i="12"/>
  <c r="AQ18" i="12" s="1"/>
  <c r="CR14" i="12"/>
  <c r="KY22" i="12"/>
  <c r="BA22" i="12"/>
  <c r="CF23" i="12"/>
  <c r="CR23" i="12"/>
  <c r="CS23" i="12" s="1"/>
  <c r="KF23" i="12"/>
  <c r="BK21" i="12"/>
  <c r="N21" i="12" s="1"/>
  <c r="AS23" i="12"/>
  <c r="AO23" i="12"/>
  <c r="AQ23" i="12" s="1"/>
  <c r="KE23" i="12"/>
  <c r="KA23" i="12"/>
  <c r="AF25" i="12"/>
  <c r="CB25" i="12"/>
  <c r="KM22" i="12"/>
  <c r="JZ22" i="12"/>
  <c r="AJ24" i="12"/>
  <c r="KZ21" i="12"/>
  <c r="DE24" i="12"/>
  <c r="CF25" i="12"/>
  <c r="CR25" i="12"/>
  <c r="CS25" i="12" s="1"/>
  <c r="T24" i="12"/>
  <c r="CS24" i="12"/>
  <c r="AR25" i="12"/>
  <c r="KM26" i="12"/>
  <c r="AS25" i="12"/>
  <c r="AO25" i="12"/>
  <c r="AQ25" i="12" s="1"/>
  <c r="KY26" i="12"/>
  <c r="KD24" i="12"/>
  <c r="CR22" i="12"/>
  <c r="KD23" i="12"/>
  <c r="KY25" i="12"/>
  <c r="KM25" i="12"/>
  <c r="AR23" i="12"/>
  <c r="KL24" i="12"/>
  <c r="KM24" i="12" s="1"/>
  <c r="AS26" i="12"/>
  <c r="CJ27" i="12"/>
  <c r="BK28" i="12"/>
  <c r="N28" i="12" s="1"/>
  <c r="AO24" i="12"/>
  <c r="AQ24" i="12" s="1"/>
  <c r="AS28" i="12"/>
  <c r="DE26" i="12"/>
  <c r="DF26" i="12" s="1"/>
  <c r="T26" i="12"/>
  <c r="T27" i="12"/>
  <c r="CI27" i="12"/>
  <c r="CL27" i="12" s="1"/>
  <c r="AR28" i="12"/>
  <c r="CB29" i="12"/>
  <c r="DE29" i="12"/>
  <c r="MB29" i="12"/>
  <c r="MY29" i="12"/>
  <c r="MZ29" i="12" s="1"/>
  <c r="MM29" i="12"/>
  <c r="CH30" i="12"/>
  <c r="EE30" i="12"/>
  <c r="EF30" i="12" s="1"/>
  <c r="KB28" i="12"/>
  <c r="KC28" i="12" s="1"/>
  <c r="AR31" i="12"/>
  <c r="AO31" i="12"/>
  <c r="AQ31" i="12" s="1"/>
  <c r="CR28" i="12"/>
  <c r="CS28" i="12" s="1"/>
  <c r="JZ30" i="12"/>
  <c r="KM30" i="12"/>
  <c r="KL28" i="12"/>
  <c r="KM28" i="12" s="1"/>
  <c r="LM29" i="12"/>
  <c r="T31" i="12"/>
  <c r="KB32" i="12"/>
  <c r="AO29" i="12"/>
  <c r="AQ29" i="12" s="1"/>
  <c r="AO30" i="12"/>
  <c r="AQ30" i="12" s="1"/>
  <c r="BA30" i="12"/>
  <c r="DS30" i="12"/>
  <c r="AJ32" i="12"/>
  <c r="KM29" i="12"/>
  <c r="AJ34" i="12"/>
  <c r="KD34" i="12"/>
  <c r="CB35" i="12"/>
  <c r="AF35" i="12"/>
  <c r="DE33" i="12"/>
  <c r="DF33" i="12" s="1"/>
  <c r="AO34" i="12"/>
  <c r="AQ34" i="12" s="1"/>
  <c r="AS34" i="12"/>
  <c r="KY31" i="12"/>
  <c r="KZ31" i="12" s="1"/>
  <c r="AS33" i="12"/>
  <c r="AU33" i="12" s="1"/>
  <c r="AW33" i="12" s="1"/>
  <c r="AO33" i="12"/>
  <c r="AQ33" i="12" s="1"/>
  <c r="ML34" i="12"/>
  <c r="LZ34" i="12"/>
  <c r="KM31" i="12"/>
  <c r="T34" i="12"/>
  <c r="CI35" i="12"/>
  <c r="CL35" i="12" s="1"/>
  <c r="CS33" i="12"/>
  <c r="DF34" i="12"/>
  <c r="CJ35" i="12"/>
  <c r="AF36" i="12"/>
  <c r="CB36" i="12"/>
  <c r="KL32" i="12"/>
  <c r="CS34" i="12"/>
  <c r="CF34" i="12"/>
  <c r="KC34" i="12"/>
  <c r="AR34" i="12"/>
  <c r="BA34" i="12"/>
  <c r="BC34" i="12" s="1"/>
  <c r="BF34" i="12" s="1"/>
  <c r="BJ34" i="12" s="1"/>
  <c r="DR34" i="12"/>
  <c r="DS34" i="12" s="1"/>
  <c r="LM34" i="12"/>
  <c r="T35" i="12"/>
  <c r="KY36" i="12"/>
  <c r="KM36" i="12"/>
  <c r="KZ34" i="12"/>
  <c r="JZ35" i="12"/>
  <c r="KL35" i="12"/>
  <c r="AO36" i="12"/>
  <c r="AQ36" i="12" s="1"/>
  <c r="AS36" i="12"/>
  <c r="AU36" i="12" s="1"/>
  <c r="AW36" i="12" s="1"/>
  <c r="CR35" i="12"/>
  <c r="CS35" i="12" s="1"/>
  <c r="CH36" i="12"/>
  <c r="CS36" i="12"/>
  <c r="DE36" i="12"/>
  <c r="DE37" i="12"/>
  <c r="DF37" i="12" s="1"/>
  <c r="JZ36" i="12"/>
  <c r="BC37" i="12"/>
  <c r="BF37" i="12" s="1"/>
  <c r="BJ37" i="12" s="1"/>
  <c r="BK39" i="12"/>
  <c r="N39" i="12" s="1"/>
  <c r="CS37" i="12"/>
  <c r="KL37" i="12"/>
  <c r="KM37" i="12" s="1"/>
  <c r="JZ37" i="12"/>
  <c r="AJ38" i="12"/>
  <c r="CH38" i="12"/>
  <c r="KB39" i="12"/>
  <c r="KC39" i="12" s="1"/>
  <c r="CR38" i="12"/>
  <c r="CS38" i="12" s="1"/>
  <c r="KM38" i="12"/>
  <c r="CF39" i="12"/>
  <c r="CH40" i="12"/>
  <c r="CI40" i="12" s="1"/>
  <c r="AF40" i="12"/>
  <c r="CB40" i="12"/>
  <c r="KB40" i="12"/>
  <c r="KC40" i="12" s="1"/>
  <c r="CR39" i="12"/>
  <c r="AS40" i="12"/>
  <c r="AU40" i="12" s="1"/>
  <c r="AW40" i="12" s="1"/>
  <c r="CR40" i="12"/>
  <c r="CS40" i="12" s="1"/>
  <c r="KL40" i="12"/>
  <c r="KM40" i="12" s="1"/>
  <c r="BK10" i="11"/>
  <c r="N10" i="11" s="1"/>
  <c r="AF10" i="11"/>
  <c r="AR11" i="11"/>
  <c r="AU11" i="11" s="1"/>
  <c r="AW11" i="11" s="1"/>
  <c r="CS12" i="11"/>
  <c r="BK13" i="11"/>
  <c r="N13" i="11" s="1"/>
  <c r="CR14" i="11"/>
  <c r="CS14" i="11" s="1"/>
  <c r="CF14" i="11"/>
  <c r="CR15" i="11"/>
  <c r="CF15" i="11"/>
  <c r="AS14" i="11"/>
  <c r="AO14" i="11"/>
  <c r="AQ14" i="11" s="1"/>
  <c r="KY10" i="11"/>
  <c r="DE12" i="11"/>
  <c r="DF12" i="11" s="1"/>
  <c r="CH13" i="11"/>
  <c r="CB15" i="11"/>
  <c r="AF15" i="11"/>
  <c r="BF10" i="11"/>
  <c r="BJ10" i="11" s="1"/>
  <c r="BA12" i="11"/>
  <c r="JZ12" i="11"/>
  <c r="KL12" i="11"/>
  <c r="LY14" i="11"/>
  <c r="LM14" i="11"/>
  <c r="CH11" i="11"/>
  <c r="CI11" i="11" s="1"/>
  <c r="KO11" i="11"/>
  <c r="KZ11" i="11"/>
  <c r="LL11" i="11"/>
  <c r="LM11" i="11" s="1"/>
  <c r="CI12" i="11"/>
  <c r="AJ13" i="11"/>
  <c r="AO16" i="11"/>
  <c r="AQ16" i="11" s="1"/>
  <c r="AS16" i="11"/>
  <c r="AU16" i="11" s="1"/>
  <c r="AW16" i="11" s="1"/>
  <c r="CH18" i="11"/>
  <c r="AR14" i="11"/>
  <c r="CJ12" i="11"/>
  <c r="AO13" i="11"/>
  <c r="AQ13" i="11" s="1"/>
  <c r="O17" i="11"/>
  <c r="BE8" i="11"/>
  <c r="T12" i="11"/>
  <c r="AJ12" i="11"/>
  <c r="KC14" i="11"/>
  <c r="CB19" i="11"/>
  <c r="AF19" i="11"/>
  <c r="AF21" i="11"/>
  <c r="CR16" i="11"/>
  <c r="CF16" i="11"/>
  <c r="O21" i="11"/>
  <c r="KM13" i="11"/>
  <c r="DH17" i="11"/>
  <c r="DI17" i="11" s="1"/>
  <c r="KO17" i="11"/>
  <c r="CR20" i="11"/>
  <c r="CS20" i="11" s="1"/>
  <c r="CF20" i="11"/>
  <c r="KM14" i="11"/>
  <c r="BK15" i="11"/>
  <c r="N15" i="11" s="1"/>
  <c r="JZ15" i="11"/>
  <c r="AO12" i="11"/>
  <c r="AQ12" i="11" s="1"/>
  <c r="T15" i="11"/>
  <c r="KL15" i="11"/>
  <c r="KM15" i="11" s="1"/>
  <c r="T19" i="11"/>
  <c r="CG21" i="11"/>
  <c r="KY13" i="11"/>
  <c r="KZ13" i="11" s="1"/>
  <c r="BK17" i="11"/>
  <c r="N17" i="11" s="1"/>
  <c r="KZ14" i="11"/>
  <c r="AO15" i="11"/>
  <c r="AQ15" i="11" s="1"/>
  <c r="KY17" i="11"/>
  <c r="KZ17" i="11" s="1"/>
  <c r="AR20" i="11"/>
  <c r="AU20" i="11" s="1"/>
  <c r="AW20" i="11" s="1"/>
  <c r="DE18" i="11"/>
  <c r="DF18" i="11" s="1"/>
  <c r="JZ18" i="11"/>
  <c r="JZ17" i="11"/>
  <c r="CH19" i="11"/>
  <c r="KB20" i="11"/>
  <c r="LL20" i="11"/>
  <c r="LM20" i="11" s="1"/>
  <c r="AO19" i="11"/>
  <c r="AQ19" i="11" s="1"/>
  <c r="KM19" i="11"/>
  <c r="KY19" i="11"/>
  <c r="CL21" i="11"/>
  <c r="CJ21" i="11"/>
  <c r="CM21" i="11" s="1"/>
  <c r="KB21" i="11"/>
  <c r="KC21" i="11" s="1"/>
  <c r="KB16" i="11"/>
  <c r="KL18" i="11"/>
  <c r="BK21" i="11"/>
  <c r="N21" i="11" s="1"/>
  <c r="BK19" i="11"/>
  <c r="N19" i="11" s="1"/>
  <c r="T20" i="11"/>
  <c r="KY21" i="11"/>
  <c r="KZ21" i="11" s="1"/>
  <c r="KM21" i="11"/>
  <c r="KM20" i="11"/>
  <c r="AO21" i="11"/>
  <c r="AQ21" i="11" s="1"/>
  <c r="AR23" i="11"/>
  <c r="DE23" i="11"/>
  <c r="DF23" i="11" s="1"/>
  <c r="AJ24" i="11"/>
  <c r="CR24" i="11"/>
  <c r="CS24" i="11" s="1"/>
  <c r="CF24" i="11"/>
  <c r="AS23" i="11"/>
  <c r="AO23" i="11"/>
  <c r="AQ23" i="11" s="1"/>
  <c r="T23" i="11"/>
  <c r="AS21" i="11"/>
  <c r="AR22" i="11"/>
  <c r="AR24" i="11"/>
  <c r="KD22" i="11"/>
  <c r="AS24" i="11"/>
  <c r="AO24" i="11"/>
  <c r="AQ24" i="11" s="1"/>
  <c r="CH27" i="11"/>
  <c r="CI27" i="11" s="1"/>
  <c r="CR21" i="11"/>
  <c r="AS22" i="11"/>
  <c r="T22" i="11"/>
  <c r="CS23" i="11"/>
  <c r="BF25" i="11"/>
  <c r="BJ25" i="11" s="1"/>
  <c r="KB25" i="11"/>
  <c r="CS22" i="11"/>
  <c r="LL25" i="11"/>
  <c r="LM25" i="11" s="1"/>
  <c r="AO25" i="11"/>
  <c r="AQ25" i="11" s="1"/>
  <c r="AS25" i="11"/>
  <c r="KL29" i="11"/>
  <c r="KM29" i="11" s="1"/>
  <c r="JZ29" i="11"/>
  <c r="KM24" i="11"/>
  <c r="JZ24" i="11"/>
  <c r="KY24" i="11"/>
  <c r="KZ25" i="11"/>
  <c r="CH25" i="11"/>
  <c r="AR26" i="11"/>
  <c r="AS27" i="11"/>
  <c r="AO27" i="11"/>
  <c r="AQ27" i="11" s="1"/>
  <c r="AF30" i="11"/>
  <c r="CB30" i="11"/>
  <c r="CR25" i="11"/>
  <c r="CS25" i="11" s="1"/>
  <c r="BA26" i="11"/>
  <c r="BC26" i="11" s="1"/>
  <c r="BF26" i="11" s="1"/>
  <c r="BJ26" i="11" s="1"/>
  <c r="CH26" i="11"/>
  <c r="AO26" i="11"/>
  <c r="AQ26" i="11" s="1"/>
  <c r="AJ28" i="11"/>
  <c r="KM25" i="11"/>
  <c r="CR27" i="11"/>
  <c r="CS27" i="11" s="1"/>
  <c r="JZ27" i="11"/>
  <c r="KL27" i="11"/>
  <c r="T28" i="11"/>
  <c r="KM32" i="11"/>
  <c r="KY32" i="11"/>
  <c r="CS28" i="11"/>
  <c r="BC29" i="11"/>
  <c r="BF29" i="11" s="1"/>
  <c r="BJ29" i="11" s="1"/>
  <c r="BK29" i="11"/>
  <c r="N29" i="11" s="1"/>
  <c r="DE29" i="11"/>
  <c r="KB33" i="11"/>
  <c r="KC33" i="11" s="1"/>
  <c r="KM28" i="11"/>
  <c r="KL30" i="11"/>
  <c r="KM30" i="11" s="1"/>
  <c r="AF31" i="11"/>
  <c r="AO28" i="11"/>
  <c r="AQ28" i="11" s="1"/>
  <c r="JZ30" i="11"/>
  <c r="AR32" i="11"/>
  <c r="AO32" i="11"/>
  <c r="AQ32" i="11" s="1"/>
  <c r="BK30" i="11"/>
  <c r="N30" i="11" s="1"/>
  <c r="DE32" i="11"/>
  <c r="DF32" i="11" s="1"/>
  <c r="KY28" i="11"/>
  <c r="KZ28" i="11" s="1"/>
  <c r="CS29" i="11"/>
  <c r="DE31" i="11"/>
  <c r="DF31" i="11" s="1"/>
  <c r="CS32" i="11"/>
  <c r="CW33" i="11"/>
  <c r="CV33" i="11"/>
  <c r="CS31" i="11"/>
  <c r="KC32" i="11"/>
  <c r="AS31" i="11"/>
  <c r="AU31" i="11" s="1"/>
  <c r="AW31" i="11" s="1"/>
  <c r="CF31" i="11"/>
  <c r="KB31" i="11"/>
  <c r="KC31" i="11" s="1"/>
  <c r="AO31" i="11"/>
  <c r="AQ31" i="11" s="1"/>
  <c r="CB33" i="11"/>
  <c r="AF33" i="11"/>
  <c r="FE33" i="11"/>
  <c r="CH34" i="11"/>
  <c r="CI34" i="11" s="1"/>
  <c r="KD35" i="11"/>
  <c r="CR36" i="11"/>
  <c r="CS36" i="11" s="1"/>
  <c r="CF36" i="11"/>
  <c r="DF33" i="11"/>
  <c r="KC35" i="11"/>
  <c r="KL34" i="11"/>
  <c r="JZ34" i="11"/>
  <c r="DS33" i="11"/>
  <c r="ES33" i="11"/>
  <c r="DR35" i="11"/>
  <c r="LY36" i="11"/>
  <c r="LZ36" i="11" s="1"/>
  <c r="AS34" i="11"/>
  <c r="BC35" i="11"/>
  <c r="BF35" i="11" s="1"/>
  <c r="BJ35" i="11" s="1"/>
  <c r="CH37" i="11"/>
  <c r="KM33" i="11"/>
  <c r="AJ34" i="11"/>
  <c r="T35" i="11"/>
  <c r="DH35" i="11"/>
  <c r="DI35" i="11" s="1"/>
  <c r="AO34" i="11"/>
  <c r="AQ34" i="11" s="1"/>
  <c r="AO36" i="11"/>
  <c r="AQ36" i="11" s="1"/>
  <c r="AS36" i="11"/>
  <c r="AU36" i="11" s="1"/>
  <c r="AW36" i="11" s="1"/>
  <c r="KL35" i="11"/>
  <c r="LM36" i="11"/>
  <c r="KO37" i="11"/>
  <c r="KP37" i="11" s="1"/>
  <c r="KZ36" i="11"/>
  <c r="KB36" i="11"/>
  <c r="KC36" i="11" s="1"/>
  <c r="BA37" i="11"/>
  <c r="BC37" i="11" s="1"/>
  <c r="BF37" i="11" s="1"/>
  <c r="BJ37" i="11" s="1"/>
  <c r="KB37" i="11"/>
  <c r="KM36" i="11"/>
  <c r="KY39" i="11"/>
  <c r="DE38" i="11"/>
  <c r="CR37" i="11"/>
  <c r="CS37" i="11" s="1"/>
  <c r="AJ38" i="11"/>
  <c r="AQ38" i="11"/>
  <c r="CS38" i="11"/>
  <c r="BK39" i="11"/>
  <c r="N39" i="11" s="1"/>
  <c r="KL38" i="11"/>
  <c r="BC40" i="11"/>
  <c r="BF40" i="11" s="1"/>
  <c r="BJ40" i="11" s="1"/>
  <c r="BK40" i="11"/>
  <c r="N40" i="11" s="1"/>
  <c r="JZ38" i="11"/>
  <c r="AO39" i="11"/>
  <c r="AQ39" i="11" s="1"/>
  <c r="AS38" i="11"/>
  <c r="LB40" i="11"/>
  <c r="LC40" i="11" s="1"/>
  <c r="DE39" i="11"/>
  <c r="KM39" i="11"/>
  <c r="JZ39" i="11"/>
  <c r="CH39" i="11"/>
  <c r="KM40" i="11"/>
  <c r="LL40" i="11"/>
  <c r="LM40" i="11" s="1"/>
  <c r="AS40" i="11"/>
  <c r="AU40" i="11" s="1"/>
  <c r="AW40" i="11" s="1"/>
  <c r="CR40" i="11"/>
  <c r="CS40" i="11" s="1"/>
  <c r="KY10" i="10"/>
  <c r="BL8" i="10"/>
  <c r="BK12" i="10"/>
  <c r="N12" i="10" s="1"/>
  <c r="AS10" i="10"/>
  <c r="CF10" i="10"/>
  <c r="T12" i="10"/>
  <c r="KY13" i="10"/>
  <c r="KZ13" i="10" s="1"/>
  <c r="AJ12" i="10"/>
  <c r="BE8" i="10"/>
  <c r="AG41" i="10"/>
  <c r="CH13" i="10"/>
  <c r="DE12" i="10"/>
  <c r="DF12" i="10" s="1"/>
  <c r="KL14" i="10"/>
  <c r="KM14" i="10" s="1"/>
  <c r="JZ14" i="10"/>
  <c r="DI10" i="10"/>
  <c r="KD17" i="10"/>
  <c r="AR10" i="10"/>
  <c r="KM11" i="10"/>
  <c r="KY11" i="10"/>
  <c r="CH16" i="10"/>
  <c r="T10" i="10"/>
  <c r="DR10" i="10"/>
  <c r="DS10" i="10" s="1"/>
  <c r="CS10" i="10"/>
  <c r="CI11" i="10"/>
  <c r="CL11" i="10" s="1"/>
  <c r="DR13" i="10"/>
  <c r="AJ15" i="10"/>
  <c r="KM10" i="10"/>
  <c r="JZ10" i="10"/>
  <c r="AJ11" i="10"/>
  <c r="CH12" i="10"/>
  <c r="KD12" i="10"/>
  <c r="CH14" i="10"/>
  <c r="KB15" i="10"/>
  <c r="KC15" i="10" s="1"/>
  <c r="KL16" i="10"/>
  <c r="JZ16" i="10"/>
  <c r="AI41" i="10"/>
  <c r="BF15" i="10"/>
  <c r="BJ15" i="10" s="1"/>
  <c r="BC13" i="10"/>
  <c r="BF13" i="10" s="1"/>
  <c r="BJ13" i="10" s="1"/>
  <c r="BK13" i="10"/>
  <c r="N13" i="10" s="1"/>
  <c r="KM12" i="10"/>
  <c r="LL12" i="10"/>
  <c r="LM12" i="10" s="1"/>
  <c r="BK15" i="10"/>
  <c r="N15" i="10" s="1"/>
  <c r="BK17" i="10"/>
  <c r="N17" i="10" s="1"/>
  <c r="JZ13" i="10"/>
  <c r="KM13" i="10"/>
  <c r="KY18" i="10"/>
  <c r="BK14" i="10"/>
  <c r="N14" i="10" s="1"/>
  <c r="DF15" i="10"/>
  <c r="BC16" i="10"/>
  <c r="BF16" i="10" s="1"/>
  <c r="BJ16" i="10" s="1"/>
  <c r="KM18" i="10"/>
  <c r="LY19" i="10"/>
  <c r="AF20" i="10"/>
  <c r="CF15" i="10"/>
  <c r="AS17" i="10"/>
  <c r="AS18" i="10"/>
  <c r="AU18" i="10" s="1"/>
  <c r="AW18" i="10" s="1"/>
  <c r="JZ18" i="10"/>
  <c r="LM19" i="10"/>
  <c r="KB21" i="10"/>
  <c r="CR17" i="10"/>
  <c r="DR20" i="10"/>
  <c r="CR16" i="10"/>
  <c r="CS16" i="10" s="1"/>
  <c r="DH20" i="10"/>
  <c r="CR14" i="10"/>
  <c r="KL15" i="10"/>
  <c r="AJ19" i="10"/>
  <c r="AR20" i="10"/>
  <c r="AQ22" i="10"/>
  <c r="KB22" i="10"/>
  <c r="KC22" i="10" s="1"/>
  <c r="AJ23" i="10"/>
  <c r="KL20" i="10"/>
  <c r="KM20" i="10" s="1"/>
  <c r="AF21" i="10"/>
  <c r="CB21" i="10"/>
  <c r="JZ20" i="10"/>
  <c r="CB22" i="10"/>
  <c r="AF22" i="10"/>
  <c r="JZ19" i="10"/>
  <c r="CX24" i="10"/>
  <c r="CT24" i="10"/>
  <c r="KM19" i="10"/>
  <c r="BC20" i="10"/>
  <c r="BF20" i="10" s="1"/>
  <c r="BJ20" i="10" s="1"/>
  <c r="BK20" i="10"/>
  <c r="N20" i="10" s="1"/>
  <c r="CR21" i="10"/>
  <c r="AO23" i="10"/>
  <c r="AQ23" i="10" s="1"/>
  <c r="AS22" i="10"/>
  <c r="AF26" i="10"/>
  <c r="CB26" i="10"/>
  <c r="BF23" i="10"/>
  <c r="BJ23" i="10" s="1"/>
  <c r="AS27" i="10"/>
  <c r="AU27" i="10" s="1"/>
  <c r="AW27" i="10" s="1"/>
  <c r="AO27" i="10"/>
  <c r="AQ27" i="10" s="1"/>
  <c r="CY24" i="10"/>
  <c r="CW24" i="10"/>
  <c r="KL22" i="10"/>
  <c r="DV24" i="10"/>
  <c r="DY24" i="10" s="1"/>
  <c r="KM24" i="10"/>
  <c r="AF29" i="10"/>
  <c r="CB29" i="10"/>
  <c r="LY24" i="10"/>
  <c r="KB25" i="10"/>
  <c r="KC25" i="10" s="1"/>
  <c r="AF28" i="10"/>
  <c r="CB28" i="10"/>
  <c r="JZ24" i="10"/>
  <c r="AF25" i="10"/>
  <c r="CB25" i="10"/>
  <c r="CJ25" i="10"/>
  <c r="AS24" i="10"/>
  <c r="AU24" i="10" s="1"/>
  <c r="AW24" i="10" s="1"/>
  <c r="DF24" i="10"/>
  <c r="AJ27" i="10"/>
  <c r="AJ24" i="10"/>
  <c r="CI24" i="10"/>
  <c r="CF28" i="10"/>
  <c r="CR28" i="10"/>
  <c r="CS28" i="10" s="1"/>
  <c r="EE24" i="10"/>
  <c r="LM24" i="10"/>
  <c r="KO28" i="10"/>
  <c r="KP28" i="10" s="1"/>
  <c r="AR26" i="10"/>
  <c r="JZ26" i="10"/>
  <c r="CR26" i="10"/>
  <c r="AR28" i="10"/>
  <c r="CF29" i="10"/>
  <c r="CR29" i="10"/>
  <c r="KL26" i="10"/>
  <c r="AS28" i="10"/>
  <c r="AO28" i="10"/>
  <c r="AQ28" i="10" s="1"/>
  <c r="KL25" i="10"/>
  <c r="BA30" i="10"/>
  <c r="BC30" i="10" s="1"/>
  <c r="BF30" i="10" s="1"/>
  <c r="BJ30" i="10" s="1"/>
  <c r="DE27" i="10"/>
  <c r="CJ31" i="10"/>
  <c r="AR29" i="10"/>
  <c r="BA29" i="10"/>
  <c r="BC29" i="10" s="1"/>
  <c r="BF29" i="10" s="1"/>
  <c r="BJ29" i="10" s="1"/>
  <c r="KL29" i="10"/>
  <c r="AO30" i="10"/>
  <c r="AQ30" i="10" s="1"/>
  <c r="CR30" i="10"/>
  <c r="CS30" i="10" s="1"/>
  <c r="CF30" i="10"/>
  <c r="AO29" i="10"/>
  <c r="AQ29" i="10" s="1"/>
  <c r="KB30" i="10"/>
  <c r="KB29" i="10"/>
  <c r="AF30" i="10"/>
  <c r="AS32" i="10"/>
  <c r="AO32" i="10"/>
  <c r="AQ32" i="10" s="1"/>
  <c r="BF32" i="10"/>
  <c r="BJ32" i="10" s="1"/>
  <c r="BK31" i="10"/>
  <c r="N31" i="10" s="1"/>
  <c r="CI31" i="10"/>
  <c r="CL31" i="10" s="1"/>
  <c r="CR34" i="10"/>
  <c r="CS34" i="10" s="1"/>
  <c r="CF34" i="10"/>
  <c r="KY31" i="10"/>
  <c r="KZ31" i="10" s="1"/>
  <c r="KL30" i="10"/>
  <c r="KM30" i="10" s="1"/>
  <c r="T32" i="10"/>
  <c r="AJ32" i="10"/>
  <c r="JZ33" i="10"/>
  <c r="KL33" i="10"/>
  <c r="CR31" i="10"/>
  <c r="CS31" i="10" s="1"/>
  <c r="CF36" i="10"/>
  <c r="CR36" i="10"/>
  <c r="CS36" i="10" s="1"/>
  <c r="CR32" i="10"/>
  <c r="AJ33" i="10"/>
  <c r="AO34" i="10"/>
  <c r="AQ34" i="10" s="1"/>
  <c r="AR34" i="10"/>
  <c r="BA33" i="10"/>
  <c r="BC33" i="10" s="1"/>
  <c r="BF33" i="10" s="1"/>
  <c r="BJ33" i="10" s="1"/>
  <c r="CB34" i="10"/>
  <c r="AF34" i="10"/>
  <c r="AS35" i="10"/>
  <c r="BK35" i="10"/>
  <c r="N35" i="10" s="1"/>
  <c r="KB34" i="10"/>
  <c r="KC34" i="10" s="1"/>
  <c r="KL34" i="10"/>
  <c r="AO35" i="10"/>
  <c r="AQ35" i="10" s="1"/>
  <c r="AJ35" i="10"/>
  <c r="DE35" i="10"/>
  <c r="AS36" i="10"/>
  <c r="AO36" i="10"/>
  <c r="AQ36" i="10" s="1"/>
  <c r="KB36" i="10"/>
  <c r="KC36" i="10" s="1"/>
  <c r="KM37" i="10"/>
  <c r="KY37" i="10"/>
  <c r="KZ37" i="10" s="1"/>
  <c r="CB38" i="10"/>
  <c r="AR36" i="10"/>
  <c r="CH37" i="10"/>
  <c r="CI37" i="10" s="1"/>
  <c r="BK37" i="10"/>
  <c r="N37" i="10" s="1"/>
  <c r="KB37" i="10"/>
  <c r="KL36" i="10"/>
  <c r="AU37" i="10"/>
  <c r="AW37" i="10" s="1"/>
  <c r="BF37" i="10"/>
  <c r="BJ37" i="10" s="1"/>
  <c r="BK38" i="10"/>
  <c r="N38" i="10" s="1"/>
  <c r="KB38" i="10"/>
  <c r="KC38" i="10" s="1"/>
  <c r="CR37" i="10"/>
  <c r="CS37" i="10" s="1"/>
  <c r="AS38" i="10"/>
  <c r="AO38" i="10"/>
  <c r="AQ38" i="10" s="1"/>
  <c r="CF38" i="10"/>
  <c r="CR38" i="10"/>
  <c r="CS38" i="10" s="1"/>
  <c r="CR39" i="10"/>
  <c r="CF39" i="10"/>
  <c r="AR39" i="10"/>
  <c r="BK40" i="10"/>
  <c r="N40" i="10" s="1"/>
  <c r="JZ39" i="10"/>
  <c r="KB40" i="10"/>
  <c r="AF40" i="10"/>
  <c r="CB40" i="10"/>
  <c r="KL39" i="10"/>
  <c r="KM39" i="10" s="1"/>
  <c r="AS40" i="10"/>
  <c r="AU40" i="10" s="1"/>
  <c r="AW40" i="10" s="1"/>
  <c r="CH40" i="10"/>
  <c r="CR40" i="10"/>
  <c r="CS40" i="10" s="1"/>
  <c r="KL40" i="10"/>
  <c r="KM40" i="10" s="1"/>
  <c r="KM13" i="9"/>
  <c r="KY13" i="9"/>
  <c r="AJ14" i="9"/>
  <c r="AS12" i="9"/>
  <c r="AU12" i="9" s="1"/>
  <c r="AW12" i="9" s="1"/>
  <c r="AO12" i="9"/>
  <c r="AQ12" i="9" s="1"/>
  <c r="BF12" i="9"/>
  <c r="BJ12" i="9" s="1"/>
  <c r="CI14" i="9"/>
  <c r="CH11" i="9"/>
  <c r="CI11" i="9" s="1"/>
  <c r="CR12" i="9"/>
  <c r="CF12" i="9"/>
  <c r="KB12" i="9"/>
  <c r="KC12" i="9" s="1"/>
  <c r="AF13" i="9"/>
  <c r="KC10" i="9"/>
  <c r="BK11" i="9"/>
  <c r="N11" i="9" s="1"/>
  <c r="LL10" i="9"/>
  <c r="LM10" i="9" s="1"/>
  <c r="CB12" i="9"/>
  <c r="AF12" i="9"/>
  <c r="BC16" i="9"/>
  <c r="BF16" i="9" s="1"/>
  <c r="BJ16" i="9" s="1"/>
  <c r="BK16" i="9"/>
  <c r="N16" i="9" s="1"/>
  <c r="KD10" i="9"/>
  <c r="T11" i="9"/>
  <c r="AJ10" i="9"/>
  <c r="KC11" i="9"/>
  <c r="CU14" i="9"/>
  <c r="CV14" i="9" s="1"/>
  <c r="KD14" i="9"/>
  <c r="KL15" i="9"/>
  <c r="KM15" i="9" s="1"/>
  <c r="JZ15" i="9"/>
  <c r="KM11" i="9"/>
  <c r="AR14" i="9"/>
  <c r="AU14" i="9" s="1"/>
  <c r="AW14" i="9" s="1"/>
  <c r="DV14" i="9"/>
  <c r="KM10" i="9"/>
  <c r="AO11" i="9"/>
  <c r="AQ11" i="9" s="1"/>
  <c r="JZ13" i="9"/>
  <c r="DW14" i="9"/>
  <c r="KY14" i="9"/>
  <c r="CR17" i="9"/>
  <c r="CF17" i="9"/>
  <c r="KB20" i="9"/>
  <c r="AO10" i="9"/>
  <c r="AQ10" i="9" s="1"/>
  <c r="CH13" i="9"/>
  <c r="CI13" i="9" s="1"/>
  <c r="AS17" i="9"/>
  <c r="ER14" i="9"/>
  <c r="EF14" i="9"/>
  <c r="AS19" i="9"/>
  <c r="AO19" i="9"/>
  <c r="AQ19" i="9" s="1"/>
  <c r="KB19" i="9"/>
  <c r="KC19" i="9" s="1"/>
  <c r="AI41" i="9"/>
  <c r="CR13" i="9"/>
  <c r="KC14" i="9"/>
  <c r="KF14" i="9" s="1"/>
  <c r="CJ16" i="9"/>
  <c r="KY18" i="9"/>
  <c r="KM18" i="9"/>
  <c r="KY17" i="9"/>
  <c r="CI16" i="9"/>
  <c r="LL16" i="9"/>
  <c r="BC17" i="9"/>
  <c r="BF17" i="9" s="1"/>
  <c r="BJ17" i="9" s="1"/>
  <c r="JZ17" i="9"/>
  <c r="KM17" i="9"/>
  <c r="CS18" i="9"/>
  <c r="AR19" i="9"/>
  <c r="MY19" i="9"/>
  <c r="LY20" i="9"/>
  <c r="KM14" i="9"/>
  <c r="AJ20" i="9"/>
  <c r="CJ21" i="9"/>
  <c r="AJ21" i="9"/>
  <c r="CB17" i="9"/>
  <c r="AF17" i="9"/>
  <c r="AR17" i="9"/>
  <c r="DE18" i="9"/>
  <c r="AF19" i="9"/>
  <c r="CB19" i="9"/>
  <c r="MM19" i="9"/>
  <c r="CJ19" i="9"/>
  <c r="CI19" i="9"/>
  <c r="CL19" i="9" s="1"/>
  <c r="CR15" i="9"/>
  <c r="AO18" i="9"/>
  <c r="AQ18" i="9" s="1"/>
  <c r="LM20" i="9"/>
  <c r="CV22" i="9"/>
  <c r="CY22" i="9" s="1"/>
  <c r="KE22" i="9"/>
  <c r="KA22" i="9"/>
  <c r="CF18" i="9"/>
  <c r="JZ18" i="9"/>
  <c r="KO19" i="9"/>
  <c r="KP19" i="9" s="1"/>
  <c r="KZ19" i="9"/>
  <c r="KO20" i="9"/>
  <c r="LD20" i="9"/>
  <c r="JZ21" i="9"/>
  <c r="KL21" i="9"/>
  <c r="KM21" i="9" s="1"/>
  <c r="KD23" i="9"/>
  <c r="KC23" i="9"/>
  <c r="KF23" i="9" s="1"/>
  <c r="CI21" i="9"/>
  <c r="DE22" i="9"/>
  <c r="DF22" i="9" s="1"/>
  <c r="BA23" i="9"/>
  <c r="BC23" i="9" s="1"/>
  <c r="BF23" i="9" s="1"/>
  <c r="BJ23" i="9" s="1"/>
  <c r="AJ24" i="9"/>
  <c r="CI24" i="9"/>
  <c r="AJ25" i="9"/>
  <c r="CR21" i="9"/>
  <c r="CS21" i="9" s="1"/>
  <c r="AR23" i="9"/>
  <c r="AS23" i="9"/>
  <c r="AO23" i="9"/>
  <c r="AQ23" i="9" s="1"/>
  <c r="CH26" i="9"/>
  <c r="AS30" i="9"/>
  <c r="AO30" i="9"/>
  <c r="AQ30" i="9" s="1"/>
  <c r="CS20" i="9"/>
  <c r="AO22" i="9"/>
  <c r="AQ22" i="9" s="1"/>
  <c r="T23" i="9"/>
  <c r="DE23" i="9"/>
  <c r="DF23" i="9" s="1"/>
  <c r="CJ24" i="9"/>
  <c r="KF22" i="9"/>
  <c r="AJ23" i="9"/>
  <c r="CH23" i="9"/>
  <c r="KB24" i="9"/>
  <c r="KD22" i="9"/>
  <c r="CS23" i="9"/>
  <c r="JZ25" i="9"/>
  <c r="KL25" i="9"/>
  <c r="AO24" i="9"/>
  <c r="AQ24" i="9" s="1"/>
  <c r="CI25" i="9"/>
  <c r="CL25" i="9" s="1"/>
  <c r="CJ25" i="9"/>
  <c r="CR24" i="9"/>
  <c r="CS24" i="9" s="1"/>
  <c r="BF26" i="9"/>
  <c r="BJ26" i="9" s="1"/>
  <c r="KC26" i="9"/>
  <c r="BF25" i="9"/>
  <c r="BJ25" i="9" s="1"/>
  <c r="AJ26" i="9"/>
  <c r="AF27" i="9"/>
  <c r="CB27" i="9"/>
  <c r="CF30" i="9"/>
  <c r="CR30" i="9"/>
  <c r="CS30" i="9" s="1"/>
  <c r="AF31" i="9"/>
  <c r="CB31" i="9"/>
  <c r="KB30" i="9"/>
  <c r="AO26" i="9"/>
  <c r="AQ26" i="9" s="1"/>
  <c r="AJ29" i="9"/>
  <c r="KM24" i="9"/>
  <c r="AO25" i="9"/>
  <c r="AQ25" i="9" s="1"/>
  <c r="KM26" i="9"/>
  <c r="CI27" i="9"/>
  <c r="KY26" i="9"/>
  <c r="KZ26" i="9" s="1"/>
  <c r="CJ27" i="9"/>
  <c r="JZ27" i="9"/>
  <c r="KL27" i="9"/>
  <c r="KM27" i="9" s="1"/>
  <c r="CJ28" i="9"/>
  <c r="CR27" i="9"/>
  <c r="KY28" i="9"/>
  <c r="KZ28" i="9" s="1"/>
  <c r="CH29" i="9"/>
  <c r="LL30" i="9"/>
  <c r="LM30" i="9" s="1"/>
  <c r="KY29" i="9"/>
  <c r="DE34" i="9"/>
  <c r="CS34" i="9"/>
  <c r="AO28" i="9"/>
  <c r="AQ28" i="9" s="1"/>
  <c r="AS29" i="9"/>
  <c r="AU29" i="9" s="1"/>
  <c r="AW29" i="9" s="1"/>
  <c r="AO29" i="9"/>
  <c r="AQ29" i="9" s="1"/>
  <c r="CR29" i="9"/>
  <c r="KM29" i="9"/>
  <c r="KB29" i="9"/>
  <c r="JZ28" i="9"/>
  <c r="KM28" i="9"/>
  <c r="T29" i="9"/>
  <c r="AR30" i="9"/>
  <c r="KZ30" i="9"/>
  <c r="BD33" i="9"/>
  <c r="DE32" i="9"/>
  <c r="AJ32" i="9"/>
  <c r="CS32" i="9"/>
  <c r="AF33" i="9"/>
  <c r="CB33" i="9"/>
  <c r="CF31" i="9"/>
  <c r="CR31" i="9"/>
  <c r="KB31" i="9"/>
  <c r="T33" i="9"/>
  <c r="AO32" i="9"/>
  <c r="AQ32" i="9" s="1"/>
  <c r="DR33" i="9"/>
  <c r="DS33" i="9" s="1"/>
  <c r="LL33" i="9"/>
  <c r="KZ33" i="9"/>
  <c r="AJ34" i="9"/>
  <c r="AS35" i="9"/>
  <c r="AO35" i="9"/>
  <c r="AQ35" i="9" s="1"/>
  <c r="AR35" i="9"/>
  <c r="KB34" i="9"/>
  <c r="KC34" i="9" s="1"/>
  <c r="CS33" i="9"/>
  <c r="CR35" i="9"/>
  <c r="CF35" i="9"/>
  <c r="CF36" i="9"/>
  <c r="CR36" i="9"/>
  <c r="BA35" i="9"/>
  <c r="T35" i="9"/>
  <c r="AS34" i="9"/>
  <c r="KY34" i="9"/>
  <c r="KZ34" i="9" s="1"/>
  <c r="JZ35" i="9"/>
  <c r="AJ36" i="9"/>
  <c r="KL35" i="9"/>
  <c r="KM35" i="9" s="1"/>
  <c r="KY37" i="9"/>
  <c r="KM37" i="9"/>
  <c r="AR36" i="9"/>
  <c r="AS36" i="9"/>
  <c r="AO36" i="9"/>
  <c r="AQ36" i="9" s="1"/>
  <c r="AR38" i="9"/>
  <c r="AO38" i="9"/>
  <c r="AQ38" i="9" s="1"/>
  <c r="BA37" i="9"/>
  <c r="BC37" i="9" s="1"/>
  <c r="BF37" i="9" s="1"/>
  <c r="BJ37" i="9" s="1"/>
  <c r="KB36" i="9"/>
  <c r="KC36" i="9" s="1"/>
  <c r="KL36" i="9"/>
  <c r="KM36" i="9" s="1"/>
  <c r="CR37" i="9"/>
  <c r="CF37" i="9"/>
  <c r="CB38" i="9"/>
  <c r="AF38" i="9"/>
  <c r="DE38" i="9"/>
  <c r="CS38" i="9"/>
  <c r="KB37" i="9"/>
  <c r="JZ38" i="9"/>
  <c r="KL38" i="9"/>
  <c r="BC39" i="9"/>
  <c r="BF39" i="9" s="1"/>
  <c r="BJ39" i="9" s="1"/>
  <c r="BK39" i="9"/>
  <c r="N39" i="9" s="1"/>
  <c r="AJ39" i="9"/>
  <c r="CR39" i="9"/>
  <c r="CS39" i="9" s="1"/>
  <c r="KY39" i="9"/>
  <c r="KZ39" i="9" s="1"/>
  <c r="AS39" i="9"/>
  <c r="AU39" i="9" s="1"/>
  <c r="AW39" i="9" s="1"/>
  <c r="AO39" i="9"/>
  <c r="AQ39" i="9" s="1"/>
  <c r="CF39" i="9"/>
  <c r="BK40" i="9"/>
  <c r="N40" i="9" s="1"/>
  <c r="KB40" i="9"/>
  <c r="KC40" i="9" s="1"/>
  <c r="JZ39" i="9"/>
  <c r="AF40" i="9"/>
  <c r="CB40" i="9"/>
  <c r="AS40" i="9"/>
  <c r="AU40" i="9" s="1"/>
  <c r="AW40" i="9" s="1"/>
  <c r="CH40" i="9"/>
  <c r="CI40" i="9" s="1"/>
  <c r="CR40" i="9"/>
  <c r="CS40" i="9" s="1"/>
  <c r="KL40" i="9"/>
  <c r="KM40" i="9" s="1"/>
  <c r="AF10" i="8"/>
  <c r="CB10" i="8"/>
  <c r="LL13" i="8"/>
  <c r="LM13" i="8" s="1"/>
  <c r="KZ13" i="8"/>
  <c r="CU10" i="8"/>
  <c r="CL11" i="8"/>
  <c r="CJ11" i="8"/>
  <c r="KB12" i="8"/>
  <c r="KC12" i="8" s="1"/>
  <c r="KB10" i="8"/>
  <c r="CG11" i="8"/>
  <c r="CK11" i="8"/>
  <c r="KD11" i="8"/>
  <c r="AF11" i="8"/>
  <c r="CB11" i="8"/>
  <c r="AJ12" i="8"/>
  <c r="CI10" i="8"/>
  <c r="CL10" i="8" s="1"/>
  <c r="BF11" i="8"/>
  <c r="BJ11" i="8" s="1"/>
  <c r="CU12" i="8"/>
  <c r="CV12" i="8" s="1"/>
  <c r="DR10" i="8"/>
  <c r="DS10" i="8" s="1"/>
  <c r="BL8" i="8"/>
  <c r="CR11" i="8"/>
  <c r="CS11" i="8" s="1"/>
  <c r="KL12" i="8"/>
  <c r="KM12" i="8" s="1"/>
  <c r="KB14" i="8"/>
  <c r="KC14" i="8" s="1"/>
  <c r="KL11" i="8"/>
  <c r="KM11" i="8" s="1"/>
  <c r="KO15" i="8"/>
  <c r="KP15" i="8" s="1"/>
  <c r="KZ17" i="8"/>
  <c r="KB18" i="8"/>
  <c r="KD20" i="8"/>
  <c r="KC20" i="8"/>
  <c r="KF20" i="8" s="1"/>
  <c r="LL17" i="8"/>
  <c r="KL10" i="8"/>
  <c r="AS13" i="8"/>
  <c r="CR14" i="8"/>
  <c r="CS14" i="8" s="1"/>
  <c r="CF14" i="8"/>
  <c r="BA15" i="8"/>
  <c r="AS18" i="8"/>
  <c r="CB19" i="8"/>
  <c r="AO11" i="8"/>
  <c r="AQ11" i="8" s="1"/>
  <c r="BK16" i="8"/>
  <c r="N16" i="8" s="1"/>
  <c r="AR18" i="8"/>
  <c r="CJ18" i="8"/>
  <c r="CI18" i="8"/>
  <c r="CL18" i="8" s="1"/>
  <c r="AJ18" i="8"/>
  <c r="CU19" i="8"/>
  <c r="CJ20" i="8"/>
  <c r="AS22" i="8"/>
  <c r="AU22" i="8" s="1"/>
  <c r="AW22" i="8" s="1"/>
  <c r="AO22" i="8"/>
  <c r="AQ22" i="8" s="1"/>
  <c r="DE12" i="8"/>
  <c r="T13" i="8"/>
  <c r="CF13" i="8"/>
  <c r="AS14" i="8"/>
  <c r="KY14" i="8"/>
  <c r="BC17" i="8"/>
  <c r="BF17" i="8" s="1"/>
  <c r="BJ17" i="8" s="1"/>
  <c r="AF17" i="8"/>
  <c r="CB17" i="8"/>
  <c r="KM14" i="8"/>
  <c r="KL16" i="8"/>
  <c r="JZ16" i="8"/>
  <c r="DR17" i="8"/>
  <c r="AF20" i="8"/>
  <c r="CB20" i="8"/>
  <c r="AI41" i="8"/>
  <c r="AR13" i="8"/>
  <c r="KM13" i="8"/>
  <c r="AO14" i="8"/>
  <c r="AQ14" i="8" s="1"/>
  <c r="AQ15" i="8"/>
  <c r="KY15" i="8"/>
  <c r="KZ15" i="8" s="1"/>
  <c r="CH16" i="8"/>
  <c r="CI16" i="8" s="1"/>
  <c r="AJ16" i="8"/>
  <c r="AR16" i="8"/>
  <c r="CB23" i="8"/>
  <c r="AF23" i="8"/>
  <c r="JZ15" i="8"/>
  <c r="JZ17" i="8"/>
  <c r="BF19" i="8"/>
  <c r="BJ19" i="8" s="1"/>
  <c r="BF20" i="8"/>
  <c r="BJ20" i="8" s="1"/>
  <c r="DR20" i="8"/>
  <c r="KO20" i="8"/>
  <c r="CJ19" i="8"/>
  <c r="DR19" i="8"/>
  <c r="CR16" i="8"/>
  <c r="CS16" i="8" s="1"/>
  <c r="KB19" i="8"/>
  <c r="KC19" i="8" s="1"/>
  <c r="DF20" i="8"/>
  <c r="KM17" i="8"/>
  <c r="CI19" i="8"/>
  <c r="CL19" i="8" s="1"/>
  <c r="CI20" i="8"/>
  <c r="CL20" i="8" s="1"/>
  <c r="AF22" i="8"/>
  <c r="CB22" i="8"/>
  <c r="KL18" i="8"/>
  <c r="KM18" i="8" s="1"/>
  <c r="BK20" i="8"/>
  <c r="N20" i="8" s="1"/>
  <c r="CR21" i="8"/>
  <c r="CF23" i="8"/>
  <c r="CR23" i="8"/>
  <c r="CS23" i="8" s="1"/>
  <c r="CR22" i="8"/>
  <c r="CF22" i="8"/>
  <c r="CS20" i="8"/>
  <c r="LL23" i="8"/>
  <c r="LM23" i="8" s="1"/>
  <c r="KZ23" i="8"/>
  <c r="CR18" i="8"/>
  <c r="CS18" i="8" s="1"/>
  <c r="KL19" i="8"/>
  <c r="AO21" i="8"/>
  <c r="AQ21" i="8" s="1"/>
  <c r="KC23" i="8"/>
  <c r="CH25" i="8"/>
  <c r="CI25" i="8" s="1"/>
  <c r="AJ24" i="8"/>
  <c r="JZ25" i="8"/>
  <c r="KL25" i="8"/>
  <c r="KM25" i="8" s="1"/>
  <c r="AR23" i="8"/>
  <c r="AS25" i="8"/>
  <c r="AU25" i="8" s="1"/>
  <c r="AW25" i="8" s="1"/>
  <c r="AR24" i="8"/>
  <c r="AU24" i="8" s="1"/>
  <c r="AW24" i="8" s="1"/>
  <c r="AO24" i="8"/>
  <c r="AQ24" i="8" s="1"/>
  <c r="KO26" i="8"/>
  <c r="KP26" i="8" s="1"/>
  <c r="KY28" i="8"/>
  <c r="KZ28" i="8" s="1"/>
  <c r="DE24" i="8"/>
  <c r="DF24" i="8" s="1"/>
  <c r="AJ25" i="8"/>
  <c r="KB26" i="8"/>
  <c r="KL24" i="8"/>
  <c r="BK26" i="8"/>
  <c r="N26" i="8" s="1"/>
  <c r="AS26" i="8"/>
  <c r="AO26" i="8"/>
  <c r="AQ26" i="8" s="1"/>
  <c r="CB28" i="8"/>
  <c r="AF28" i="8"/>
  <c r="CR26" i="8"/>
  <c r="CF26" i="8"/>
  <c r="KY26" i="8"/>
  <c r="CU27" i="8"/>
  <c r="CV27" i="8" s="1"/>
  <c r="BA27" i="8"/>
  <c r="BC27" i="8" s="1"/>
  <c r="BF27" i="8" s="1"/>
  <c r="BJ27" i="8" s="1"/>
  <c r="BC28" i="8"/>
  <c r="BF28" i="8" s="1"/>
  <c r="BJ28" i="8" s="1"/>
  <c r="CU29" i="8"/>
  <c r="DF27" i="8"/>
  <c r="CR28" i="8"/>
  <c r="CS28" i="8" s="1"/>
  <c r="CF28" i="8"/>
  <c r="KB28" i="8"/>
  <c r="KC28" i="8" s="1"/>
  <c r="AJ29" i="8"/>
  <c r="AF31" i="8"/>
  <c r="CB31" i="8"/>
  <c r="KB27" i="8"/>
  <c r="KC27" i="8" s="1"/>
  <c r="CH31" i="8"/>
  <c r="CI31" i="8" s="1"/>
  <c r="DR27" i="8"/>
  <c r="AO28" i="8"/>
  <c r="AQ28" i="8" s="1"/>
  <c r="AR28" i="8"/>
  <c r="AU28" i="8" s="1"/>
  <c r="AW28" i="8" s="1"/>
  <c r="CH29" i="8"/>
  <c r="KL27" i="8"/>
  <c r="KM27" i="8" s="1"/>
  <c r="ER30" i="8"/>
  <c r="KM28" i="8"/>
  <c r="AO29" i="8"/>
  <c r="AQ29" i="8" s="1"/>
  <c r="DS30" i="8"/>
  <c r="AJ30" i="8"/>
  <c r="AR35" i="8"/>
  <c r="AO35" i="8"/>
  <c r="AQ35" i="8" s="1"/>
  <c r="DE29" i="8"/>
  <c r="DF29" i="8" s="1"/>
  <c r="EF30" i="8"/>
  <c r="BC31" i="8"/>
  <c r="BF31" i="8" s="1"/>
  <c r="BJ31" i="8" s="1"/>
  <c r="BK31" i="8"/>
  <c r="N31" i="8" s="1"/>
  <c r="DF30" i="8"/>
  <c r="T31" i="8"/>
  <c r="CJ30" i="8"/>
  <c r="KL30" i="8"/>
  <c r="KM30" i="8" s="1"/>
  <c r="JZ31" i="8"/>
  <c r="KL31" i="8"/>
  <c r="KM31" i="8" s="1"/>
  <c r="JZ29" i="8"/>
  <c r="KL29" i="8"/>
  <c r="CI30" i="8"/>
  <c r="CL30" i="8" s="1"/>
  <c r="JZ30" i="8"/>
  <c r="CR32" i="8"/>
  <c r="CF32" i="8"/>
  <c r="KB32" i="8"/>
  <c r="KC32" i="8" s="1"/>
  <c r="JZ33" i="8"/>
  <c r="KL33" i="8"/>
  <c r="KM33" i="8" s="1"/>
  <c r="CH33" i="8"/>
  <c r="CI33" i="8" s="1"/>
  <c r="AR34" i="8"/>
  <c r="AR32" i="8"/>
  <c r="AS34" i="8"/>
  <c r="KC34" i="8"/>
  <c r="ML34" i="8"/>
  <c r="MM34" i="8" s="1"/>
  <c r="KB35" i="8"/>
  <c r="KC35" i="8" s="1"/>
  <c r="DE33" i="8"/>
  <c r="DF33" i="8" s="1"/>
  <c r="AJ33" i="8"/>
  <c r="KD34" i="8"/>
  <c r="LZ34" i="8"/>
  <c r="T33" i="8"/>
  <c r="CS33" i="8"/>
  <c r="CB34" i="8"/>
  <c r="AF34" i="8"/>
  <c r="AS32" i="8"/>
  <c r="CR34" i="8"/>
  <c r="CF34" i="8"/>
  <c r="AO33" i="8"/>
  <c r="AQ33" i="8" s="1"/>
  <c r="DE35" i="8"/>
  <c r="DF35" i="8" s="1"/>
  <c r="AJ35" i="8"/>
  <c r="LM34" i="8"/>
  <c r="KZ34" i="8"/>
  <c r="CH35" i="8"/>
  <c r="DE36" i="8"/>
  <c r="DF36" i="8" s="1"/>
  <c r="CS36" i="8"/>
  <c r="KP36" i="8"/>
  <c r="CS35" i="8"/>
  <c r="KL35" i="8"/>
  <c r="KM35" i="8" s="1"/>
  <c r="KY36" i="8"/>
  <c r="KZ36" i="8" s="1"/>
  <c r="JZ37" i="8"/>
  <c r="KL37" i="8"/>
  <c r="CJ36" i="8"/>
  <c r="AO37" i="8"/>
  <c r="AQ37" i="8" s="1"/>
  <c r="BJ36" i="8"/>
  <c r="AS36" i="8"/>
  <c r="AU36" i="8" s="1"/>
  <c r="AW36" i="8" s="1"/>
  <c r="AO36" i="8"/>
  <c r="AQ36" i="8" s="1"/>
  <c r="BK36" i="8"/>
  <c r="N36" i="8" s="1"/>
  <c r="CI36" i="8"/>
  <c r="CL36" i="8" s="1"/>
  <c r="CH37" i="8"/>
  <c r="BK37" i="8"/>
  <c r="N37" i="8" s="1"/>
  <c r="AR38" i="8"/>
  <c r="CH38" i="8"/>
  <c r="AS38" i="8"/>
  <c r="AO38" i="8"/>
  <c r="AQ38" i="8" s="1"/>
  <c r="KL39" i="8"/>
  <c r="KM39" i="8" s="1"/>
  <c r="JZ39" i="8"/>
  <c r="AR39" i="8"/>
  <c r="AS39" i="8"/>
  <c r="BA39" i="8"/>
  <c r="BC39" i="8" s="1"/>
  <c r="BF39" i="8" s="1"/>
  <c r="BJ39" i="8" s="1"/>
  <c r="AJ39" i="8"/>
  <c r="CR39" i="8"/>
  <c r="CS39" i="8" s="1"/>
  <c r="AO39" i="8"/>
  <c r="AQ39" i="8" s="1"/>
  <c r="CF39" i="8"/>
  <c r="BK40" i="8"/>
  <c r="N40" i="8" s="1"/>
  <c r="BC40" i="8"/>
  <c r="BF40" i="8" s="1"/>
  <c r="BJ40" i="8" s="1"/>
  <c r="KB40" i="8"/>
  <c r="KC40" i="8" s="1"/>
  <c r="AF40" i="8"/>
  <c r="AS40" i="8"/>
  <c r="AU40" i="8" s="1"/>
  <c r="AW40" i="8" s="1"/>
  <c r="CR40" i="8"/>
  <c r="KL40" i="8"/>
  <c r="KM40" i="8" s="1"/>
  <c r="CJ11" i="7"/>
  <c r="DE10" i="7"/>
  <c r="KO10" i="7"/>
  <c r="KP10" i="7" s="1"/>
  <c r="BK11" i="7"/>
  <c r="N11" i="7" s="1"/>
  <c r="CI11" i="7"/>
  <c r="AF11" i="7"/>
  <c r="CH14" i="7"/>
  <c r="CI14" i="7" s="1"/>
  <c r="KM14" i="7"/>
  <c r="AF15" i="7"/>
  <c r="AO10" i="7"/>
  <c r="AQ10" i="7" s="1"/>
  <c r="AO14" i="7"/>
  <c r="AQ14" i="7" s="1"/>
  <c r="BC15" i="7"/>
  <c r="BF15" i="7" s="1"/>
  <c r="BJ15" i="7" s="1"/>
  <c r="KL15" i="7"/>
  <c r="KM15" i="7" s="1"/>
  <c r="JZ15" i="7"/>
  <c r="CS10" i="7"/>
  <c r="KY14" i="7"/>
  <c r="AH10" i="7"/>
  <c r="AG10" i="7" s="1"/>
  <c r="AG41" i="7" s="1"/>
  <c r="CF10" i="7"/>
  <c r="CR12" i="7"/>
  <c r="CF12" i="7"/>
  <c r="DF13" i="7"/>
  <c r="DR13" i="7"/>
  <c r="CS15" i="7"/>
  <c r="AR10" i="7"/>
  <c r="DE15" i="7"/>
  <c r="DF15" i="7" s="1"/>
  <c r="BE8" i="7"/>
  <c r="KY10" i="7"/>
  <c r="JZ11" i="7"/>
  <c r="T13" i="7"/>
  <c r="CI13" i="7"/>
  <c r="CL13" i="7" s="1"/>
  <c r="AO15" i="7"/>
  <c r="AQ15" i="7" s="1"/>
  <c r="AS15" i="7"/>
  <c r="T15" i="7"/>
  <c r="KB10" i="7"/>
  <c r="KC10" i="7" s="1"/>
  <c r="CR11" i="7"/>
  <c r="CS11" i="7" s="1"/>
  <c r="KL11" i="7"/>
  <c r="KC12" i="7"/>
  <c r="KF12" i="7" s="1"/>
  <c r="CJ13" i="7"/>
  <c r="LL13" i="7"/>
  <c r="CR14" i="7"/>
  <c r="CS14" i="7" s="1"/>
  <c r="AJ17" i="7"/>
  <c r="AF18" i="7"/>
  <c r="CB18" i="7"/>
  <c r="CJ20" i="7"/>
  <c r="AR13" i="7"/>
  <c r="AO13" i="7"/>
  <c r="AQ13" i="7" s="1"/>
  <c r="BA13" i="7"/>
  <c r="CF15" i="7"/>
  <c r="AR17" i="7"/>
  <c r="AO17" i="7"/>
  <c r="AQ17" i="7" s="1"/>
  <c r="CR18" i="7"/>
  <c r="JZ16" i="7"/>
  <c r="KL16" i="7"/>
  <c r="AS19" i="7"/>
  <c r="AU19" i="7" s="1"/>
  <c r="AW19" i="7" s="1"/>
  <c r="AO19" i="7"/>
  <c r="AQ19" i="7" s="1"/>
  <c r="JZ13" i="7"/>
  <c r="AJ20" i="7"/>
  <c r="CH18" i="7"/>
  <c r="DR19" i="7"/>
  <c r="DS19" i="7" s="1"/>
  <c r="AF19" i="7"/>
  <c r="CB19" i="7"/>
  <c r="DE22" i="7"/>
  <c r="AW16" i="7"/>
  <c r="KD17" i="7"/>
  <c r="CI17" i="7"/>
  <c r="CL17" i="7" s="1"/>
  <c r="AS18" i="7"/>
  <c r="AO18" i="7"/>
  <c r="AQ18" i="7" s="1"/>
  <c r="AF23" i="7"/>
  <c r="CB23" i="7"/>
  <c r="KO23" i="7"/>
  <c r="CR16" i="7"/>
  <c r="CF19" i="7"/>
  <c r="CS19" i="7"/>
  <c r="BC20" i="7"/>
  <c r="BF20" i="7" s="1"/>
  <c r="BJ20" i="7" s="1"/>
  <c r="T20" i="7"/>
  <c r="CS22" i="7"/>
  <c r="CU24" i="7"/>
  <c r="CV24" i="7" s="1"/>
  <c r="DR25" i="7"/>
  <c r="DS25" i="7" s="1"/>
  <c r="AF27" i="7"/>
  <c r="CB27" i="7"/>
  <c r="T22" i="7"/>
  <c r="AR23" i="7"/>
  <c r="AU23" i="7" s="1"/>
  <c r="AW23" i="7" s="1"/>
  <c r="KY22" i="7"/>
  <c r="CH23" i="7"/>
  <c r="CI23" i="7" s="1"/>
  <c r="AS21" i="7"/>
  <c r="CR21" i="7"/>
  <c r="CS21" i="7" s="1"/>
  <c r="CF21" i="7"/>
  <c r="KC21" i="7"/>
  <c r="KF21" i="7" s="1"/>
  <c r="KB23" i="7"/>
  <c r="CI20" i="7"/>
  <c r="KD20" i="7"/>
  <c r="AR21" i="7"/>
  <c r="AJ22" i="7"/>
  <c r="DR24" i="7"/>
  <c r="JZ18" i="7"/>
  <c r="KL18" i="7"/>
  <c r="DF19" i="7"/>
  <c r="KL19" i="7"/>
  <c r="KM19" i="7" s="1"/>
  <c r="KD21" i="7"/>
  <c r="AF24" i="7"/>
  <c r="CB24" i="7"/>
  <c r="KL20" i="7"/>
  <c r="KM20" i="7" s="1"/>
  <c r="KM24" i="7"/>
  <c r="CR23" i="7"/>
  <c r="CS23" i="7" s="1"/>
  <c r="AO24" i="7"/>
  <c r="AQ24" i="7" s="1"/>
  <c r="AS24" i="7"/>
  <c r="AU24" i="7" s="1"/>
  <c r="AW24" i="7" s="1"/>
  <c r="KB24" i="7"/>
  <c r="KC24" i="7" s="1"/>
  <c r="KC28" i="7"/>
  <c r="KF28" i="7" s="1"/>
  <c r="JZ22" i="7"/>
  <c r="LL26" i="7"/>
  <c r="LM26" i="7" s="1"/>
  <c r="KD28" i="7"/>
  <c r="CI28" i="7"/>
  <c r="CL28" i="7" s="1"/>
  <c r="DF24" i="7"/>
  <c r="KY24" i="7"/>
  <c r="KZ24" i="7" s="1"/>
  <c r="AS25" i="7"/>
  <c r="AU25" i="7" s="1"/>
  <c r="AW25" i="7" s="1"/>
  <c r="AO25" i="7"/>
  <c r="AQ25" i="7" s="1"/>
  <c r="AO26" i="7"/>
  <c r="AQ26" i="7" s="1"/>
  <c r="KM26" i="7"/>
  <c r="KZ26" i="7"/>
  <c r="CU33" i="7"/>
  <c r="KB26" i="7"/>
  <c r="AR28" i="7"/>
  <c r="AU28" i="7" s="1"/>
  <c r="AW28" i="7" s="1"/>
  <c r="AO28" i="7"/>
  <c r="AQ28" i="7" s="1"/>
  <c r="DE28" i="7"/>
  <c r="DF28" i="7" s="1"/>
  <c r="AJ28" i="7"/>
  <c r="CF25" i="7"/>
  <c r="AS26" i="7"/>
  <c r="CF26" i="7"/>
  <c r="CS28" i="7"/>
  <c r="CR26" i="7"/>
  <c r="BF25" i="7"/>
  <c r="BJ25" i="7" s="1"/>
  <c r="KL25" i="7"/>
  <c r="KM25" i="7" s="1"/>
  <c r="BF28" i="7"/>
  <c r="BJ28" i="7" s="1"/>
  <c r="CR27" i="7"/>
  <c r="CS27" i="7" s="1"/>
  <c r="KL28" i="7"/>
  <c r="AR31" i="7"/>
  <c r="AU31" i="7" s="1"/>
  <c r="AW31" i="7" s="1"/>
  <c r="AO31" i="7"/>
  <c r="AQ31" i="7" s="1"/>
  <c r="CB34" i="7"/>
  <c r="AF34" i="7"/>
  <c r="CB30" i="7"/>
  <c r="AF30" i="7"/>
  <c r="LO30" i="7"/>
  <c r="LP30" i="7" s="1"/>
  <c r="CF29" i="7"/>
  <c r="CR29" i="7"/>
  <c r="BK31" i="7"/>
  <c r="N31" i="7" s="1"/>
  <c r="KC29" i="7"/>
  <c r="KF29" i="7" s="1"/>
  <c r="CI30" i="7"/>
  <c r="KB30" i="7"/>
  <c r="KC30" i="7" s="1"/>
  <c r="AF32" i="7"/>
  <c r="LY30" i="7"/>
  <c r="CR31" i="7"/>
  <c r="CF31" i="7"/>
  <c r="KZ30" i="7"/>
  <c r="KL32" i="7"/>
  <c r="KM32" i="7" s="1"/>
  <c r="JZ32" i="7"/>
  <c r="CR30" i="7"/>
  <c r="CS30" i="7" s="1"/>
  <c r="KL31" i="7"/>
  <c r="KM31" i="7" s="1"/>
  <c r="BK32" i="7"/>
  <c r="N32" i="7" s="1"/>
  <c r="KB31" i="7"/>
  <c r="AO33" i="7"/>
  <c r="AQ33" i="7" s="1"/>
  <c r="AS33" i="7"/>
  <c r="AU33" i="7" s="1"/>
  <c r="AW33" i="7" s="1"/>
  <c r="CR34" i="7"/>
  <c r="CS34" i="7" s="1"/>
  <c r="CF34" i="7"/>
  <c r="AR34" i="7"/>
  <c r="T33" i="7"/>
  <c r="KB33" i="7"/>
  <c r="AS34" i="7"/>
  <c r="KZ34" i="7"/>
  <c r="CH35" i="7"/>
  <c r="JZ34" i="7"/>
  <c r="KM34" i="7"/>
  <c r="BJ35" i="7"/>
  <c r="BK35" i="7"/>
  <c r="N35" i="7" s="1"/>
  <c r="AJ35" i="7"/>
  <c r="BA36" i="7"/>
  <c r="BC36" i="7" s="1"/>
  <c r="BF36" i="7" s="1"/>
  <c r="BJ36" i="7" s="1"/>
  <c r="DE35" i="7"/>
  <c r="DF35" i="7" s="1"/>
  <c r="DE37" i="7"/>
  <c r="DF37" i="7" s="1"/>
  <c r="CF36" i="7"/>
  <c r="CR36" i="7"/>
  <c r="CU37" i="7"/>
  <c r="CV37" i="7" s="1"/>
  <c r="DE38" i="7"/>
  <c r="DF38" i="7" s="1"/>
  <c r="JZ39" i="7"/>
  <c r="KL39" i="7"/>
  <c r="KB36" i="7"/>
  <c r="KC36" i="7" s="1"/>
  <c r="AS38" i="7"/>
  <c r="AO38" i="7"/>
  <c r="AQ38" i="7" s="1"/>
  <c r="AR36" i="7"/>
  <c r="AU36" i="7" s="1"/>
  <c r="AW36" i="7" s="1"/>
  <c r="AO37" i="7"/>
  <c r="AQ37" i="7" s="1"/>
  <c r="BA37" i="7"/>
  <c r="CH37" i="7"/>
  <c r="CI37" i="7" s="1"/>
  <c r="KZ37" i="7"/>
  <c r="CB38" i="7"/>
  <c r="AF38" i="7"/>
  <c r="KB37" i="7"/>
  <c r="KO37" i="7"/>
  <c r="LL37" i="7"/>
  <c r="LM37" i="7" s="1"/>
  <c r="AR38" i="7"/>
  <c r="CB39" i="7"/>
  <c r="AF39" i="7"/>
  <c r="CS38" i="7"/>
  <c r="KC38" i="7"/>
  <c r="KF38" i="7" s="1"/>
  <c r="KD38" i="7"/>
  <c r="EE39" i="7"/>
  <c r="DS39" i="7"/>
  <c r="AR39" i="7"/>
  <c r="AU39" i="7" s="1"/>
  <c r="AW39" i="7" s="1"/>
  <c r="CS39" i="7"/>
  <c r="AO40" i="7"/>
  <c r="AQ40" i="7" s="1"/>
  <c r="AS40" i="7"/>
  <c r="LL40" i="7"/>
  <c r="LM40" i="7" s="1"/>
  <c r="KZ40" i="7"/>
  <c r="T40" i="7"/>
  <c r="KM40" i="7"/>
  <c r="CR40" i="7"/>
  <c r="O10" i="6"/>
  <c r="AJ11" i="6"/>
  <c r="AJ10" i="6"/>
  <c r="BK10" i="6"/>
  <c r="N10" i="6" s="1"/>
  <c r="BK11" i="6"/>
  <c r="N11" i="6" s="1"/>
  <c r="KM11" i="6"/>
  <c r="KY11" i="6"/>
  <c r="KB10" i="6"/>
  <c r="KC10" i="6" s="1"/>
  <c r="BK12" i="6"/>
  <c r="N12" i="6" s="1"/>
  <c r="CB13" i="6"/>
  <c r="AF13" i="6"/>
  <c r="AO10" i="6"/>
  <c r="AQ10" i="6" s="1"/>
  <c r="JZ12" i="6"/>
  <c r="KL14" i="6"/>
  <c r="KM14" i="6" s="1"/>
  <c r="JZ14" i="6"/>
  <c r="CF10" i="6"/>
  <c r="KO10" i="6"/>
  <c r="KP10" i="6" s="1"/>
  <c r="AJ14" i="6"/>
  <c r="KL15" i="6"/>
  <c r="KM15" i="6" s="1"/>
  <c r="AI41" i="6"/>
  <c r="CH11" i="6"/>
  <c r="CI11" i="6" s="1"/>
  <c r="DI13" i="6"/>
  <c r="DL13" i="6" s="1"/>
  <c r="CH15" i="6"/>
  <c r="CI15" i="6" s="1"/>
  <c r="JZ15" i="6"/>
  <c r="KL16" i="6"/>
  <c r="JZ16" i="6"/>
  <c r="BK17" i="6"/>
  <c r="N17" i="6" s="1"/>
  <c r="KM17" i="6"/>
  <c r="KY17" i="6"/>
  <c r="KZ17" i="6" s="1"/>
  <c r="AF18" i="6"/>
  <c r="CB18" i="6"/>
  <c r="KY10" i="6"/>
  <c r="KZ10" i="6" s="1"/>
  <c r="KB11" i="6"/>
  <c r="AO13" i="6"/>
  <c r="AQ13" i="6" s="1"/>
  <c r="DJ13" i="6"/>
  <c r="KB17" i="6"/>
  <c r="BL8" i="6"/>
  <c r="CR11" i="6"/>
  <c r="CS11" i="6" s="1"/>
  <c r="KL12" i="6"/>
  <c r="BA14" i="6"/>
  <c r="BC14" i="6" s="1"/>
  <c r="BF14" i="6" s="1"/>
  <c r="BJ14" i="6" s="1"/>
  <c r="CS14" i="6"/>
  <c r="CI16" i="6"/>
  <c r="CL16" i="6" s="1"/>
  <c r="AU17" i="6"/>
  <c r="AW17" i="6" s="1"/>
  <c r="CU17" i="6"/>
  <c r="CV17" i="6" s="1"/>
  <c r="CR10" i="6"/>
  <c r="CS10" i="6" s="1"/>
  <c r="CJ16" i="6"/>
  <c r="CS13" i="6"/>
  <c r="KB13" i="6"/>
  <c r="KC13" i="6" s="1"/>
  <c r="DE14" i="6"/>
  <c r="DF14" i="6" s="1"/>
  <c r="CB15" i="6"/>
  <c r="DR17" i="6"/>
  <c r="DS17" i="6" s="1"/>
  <c r="DF17" i="6"/>
  <c r="CJ19" i="6"/>
  <c r="CI19" i="6"/>
  <c r="CL19" i="6" s="1"/>
  <c r="KO19" i="6"/>
  <c r="KP19" i="6" s="1"/>
  <c r="CJ17" i="6"/>
  <c r="AO18" i="6"/>
  <c r="AQ18" i="6" s="1"/>
  <c r="AS19" i="6"/>
  <c r="AO19" i="6"/>
  <c r="AQ19" i="6" s="1"/>
  <c r="CR16" i="6"/>
  <c r="BK18" i="6"/>
  <c r="N18" i="6" s="1"/>
  <c r="DE18" i="6"/>
  <c r="CB19" i="6"/>
  <c r="AF19" i="6"/>
  <c r="CU18" i="6"/>
  <c r="KL18" i="6"/>
  <c r="CH18" i="6"/>
  <c r="CI18" i="6" s="1"/>
  <c r="JZ18" i="6"/>
  <c r="DR19" i="6"/>
  <c r="DS19" i="6" s="1"/>
  <c r="KB19" i="6"/>
  <c r="KC19" i="6" s="1"/>
  <c r="AR20" i="6"/>
  <c r="AS21" i="6"/>
  <c r="AO21" i="6"/>
  <c r="AQ21" i="6" s="1"/>
  <c r="CI21" i="6"/>
  <c r="CL21" i="6" s="1"/>
  <c r="DR21" i="6"/>
  <c r="DS21" i="6" s="1"/>
  <c r="KY21" i="6"/>
  <c r="KZ21" i="6" s="1"/>
  <c r="KM21" i="6"/>
  <c r="KB22" i="6"/>
  <c r="KC22" i="6" s="1"/>
  <c r="AS23" i="6"/>
  <c r="CB23" i="6"/>
  <c r="CF23" i="6"/>
  <c r="CR23" i="6"/>
  <c r="CR20" i="6"/>
  <c r="CS20" i="6" s="1"/>
  <c r="JZ20" i="6"/>
  <c r="KL20" i="6"/>
  <c r="AS20" i="6"/>
  <c r="CF20" i="6"/>
  <c r="AJ22" i="6"/>
  <c r="BK23" i="6"/>
  <c r="N23" i="6" s="1"/>
  <c r="T20" i="6"/>
  <c r="AJ21" i="6"/>
  <c r="DF21" i="6"/>
  <c r="KD23" i="6"/>
  <c r="BF20" i="6"/>
  <c r="BJ20" i="6" s="1"/>
  <c r="BF21" i="6"/>
  <c r="BJ21" i="6" s="1"/>
  <c r="CF22" i="6"/>
  <c r="CR22" i="6"/>
  <c r="CS22" i="6" s="1"/>
  <c r="KC23" i="6"/>
  <c r="CS21" i="6"/>
  <c r="KD24" i="6"/>
  <c r="KC24" i="6"/>
  <c r="AR23" i="6"/>
  <c r="T25" i="6"/>
  <c r="AO23" i="6"/>
  <c r="AQ23" i="6" s="1"/>
  <c r="CF24" i="6"/>
  <c r="CR24" i="6"/>
  <c r="AR24" i="6"/>
  <c r="T23" i="6"/>
  <c r="AS24" i="6"/>
  <c r="AO24" i="6"/>
  <c r="AQ24" i="6" s="1"/>
  <c r="KD25" i="6"/>
  <c r="KM25" i="6"/>
  <c r="KY25" i="6"/>
  <c r="AF26" i="6"/>
  <c r="CB26" i="6"/>
  <c r="CR26" i="6"/>
  <c r="CS26" i="6" s="1"/>
  <c r="KM24" i="6"/>
  <c r="AS25" i="6"/>
  <c r="BK25" i="6"/>
  <c r="N25" i="6" s="1"/>
  <c r="KL26" i="6"/>
  <c r="JZ26" i="6"/>
  <c r="CJ27" i="6"/>
  <c r="AO25" i="6"/>
  <c r="AQ25" i="6" s="1"/>
  <c r="AR26" i="6"/>
  <c r="CF26" i="6"/>
  <c r="AF28" i="6"/>
  <c r="CH25" i="6"/>
  <c r="CR25" i="6"/>
  <c r="KC25" i="6"/>
  <c r="AO26" i="6"/>
  <c r="AQ26" i="6" s="1"/>
  <c r="AS26" i="6"/>
  <c r="AJ27" i="6"/>
  <c r="AJ25" i="6"/>
  <c r="BF26" i="6"/>
  <c r="BJ26" i="6" s="1"/>
  <c r="KP28" i="6"/>
  <c r="AS28" i="6"/>
  <c r="AO28" i="6"/>
  <c r="AQ28" i="6" s="1"/>
  <c r="AR28" i="6"/>
  <c r="AR27" i="6"/>
  <c r="KZ27" i="6"/>
  <c r="CR27" i="6"/>
  <c r="CS27" i="6" s="1"/>
  <c r="CR28" i="6"/>
  <c r="CS28" i="6" s="1"/>
  <c r="CF28" i="6"/>
  <c r="KB28" i="6"/>
  <c r="JZ29" i="6"/>
  <c r="CB31" i="6"/>
  <c r="AF31" i="6"/>
  <c r="CI27" i="6"/>
  <c r="AR29" i="6"/>
  <c r="CU29" i="6"/>
  <c r="CV29" i="6" s="1"/>
  <c r="KL29" i="6"/>
  <c r="AS30" i="6"/>
  <c r="AO30" i="6"/>
  <c r="AQ30" i="6" s="1"/>
  <c r="AS27" i="6"/>
  <c r="T28" i="6"/>
  <c r="KC27" i="6"/>
  <c r="LL27" i="6"/>
  <c r="LM27" i="6" s="1"/>
  <c r="KY28" i="6"/>
  <c r="KZ28" i="6" s="1"/>
  <c r="DR29" i="6"/>
  <c r="KM27" i="6"/>
  <c r="AR30" i="6"/>
  <c r="AS29" i="6"/>
  <c r="KY30" i="6"/>
  <c r="KZ30" i="6" s="1"/>
  <c r="AJ29" i="6"/>
  <c r="CB30" i="6"/>
  <c r="AF30" i="6"/>
  <c r="CR30" i="6"/>
  <c r="CS30" i="6" s="1"/>
  <c r="CF30" i="6"/>
  <c r="DF29" i="6"/>
  <c r="KM30" i="6"/>
  <c r="JZ30" i="6"/>
  <c r="BK31" i="6"/>
  <c r="N31" i="6" s="1"/>
  <c r="KL31" i="6"/>
  <c r="JZ31" i="6"/>
  <c r="CB33" i="6"/>
  <c r="AF33" i="6"/>
  <c r="CW35" i="6"/>
  <c r="CV35" i="6"/>
  <c r="CY35" i="6" s="1"/>
  <c r="CB32" i="6"/>
  <c r="AF32" i="6"/>
  <c r="KY32" i="6"/>
  <c r="KM32" i="6"/>
  <c r="CH31" i="6"/>
  <c r="AF35" i="6"/>
  <c r="CB35" i="6"/>
  <c r="BC31" i="6"/>
  <c r="BF31" i="6" s="1"/>
  <c r="BJ31" i="6" s="1"/>
  <c r="KB32" i="6"/>
  <c r="KC32" i="6" s="1"/>
  <c r="CR31" i="6"/>
  <c r="AS32" i="6"/>
  <c r="AU32" i="6" s="1"/>
  <c r="AW32" i="6" s="1"/>
  <c r="CS32" i="6"/>
  <c r="KY33" i="6"/>
  <c r="CF32" i="6"/>
  <c r="DE32" i="6"/>
  <c r="CH33" i="6"/>
  <c r="CI33" i="6" s="1"/>
  <c r="JZ33" i="6"/>
  <c r="AF34" i="6"/>
  <c r="CB34" i="6"/>
  <c r="AR36" i="6"/>
  <c r="AU36" i="6" s="1"/>
  <c r="AW36" i="6" s="1"/>
  <c r="AO36" i="6"/>
  <c r="AQ36" i="6" s="1"/>
  <c r="EE35" i="6"/>
  <c r="AF37" i="6"/>
  <c r="CB37" i="6"/>
  <c r="CF34" i="6"/>
  <c r="CR34" i="6"/>
  <c r="CH35" i="6"/>
  <c r="CI35" i="6" s="1"/>
  <c r="CR33" i="6"/>
  <c r="CS33" i="6" s="1"/>
  <c r="BC35" i="6"/>
  <c r="BF35" i="6" s="1"/>
  <c r="BJ35" i="6" s="1"/>
  <c r="BK35" i="6"/>
  <c r="N35" i="6" s="1"/>
  <c r="DF35" i="6"/>
  <c r="CB36" i="6"/>
  <c r="AF36" i="6"/>
  <c r="KB35" i="6"/>
  <c r="DE36" i="6"/>
  <c r="CU36" i="6"/>
  <c r="CV36" i="6" s="1"/>
  <c r="KB36" i="6"/>
  <c r="AS37" i="6"/>
  <c r="AO37" i="6"/>
  <c r="AQ37" i="6" s="1"/>
  <c r="T36" i="6"/>
  <c r="KL36" i="6"/>
  <c r="AR37" i="6"/>
  <c r="BA37" i="6"/>
  <c r="BC37" i="6" s="1"/>
  <c r="BF37" i="6" s="1"/>
  <c r="BJ37" i="6" s="1"/>
  <c r="CR37" i="6"/>
  <c r="CS37" i="6" s="1"/>
  <c r="AR38" i="6"/>
  <c r="AU38" i="6" s="1"/>
  <c r="AW38" i="6" s="1"/>
  <c r="KY37" i="6"/>
  <c r="CH37" i="6"/>
  <c r="CI37" i="6" s="1"/>
  <c r="KM37" i="6"/>
  <c r="KL38" i="6"/>
  <c r="JZ38" i="6"/>
  <c r="BF39" i="6"/>
  <c r="BJ39" i="6" s="1"/>
  <c r="DE38" i="6"/>
  <c r="DF38" i="6" s="1"/>
  <c r="CF38" i="6"/>
  <c r="CS38" i="6"/>
  <c r="CB39" i="6"/>
  <c r="KL39" i="6"/>
  <c r="KM39" i="6" s="1"/>
  <c r="JZ39" i="6"/>
  <c r="BK40" i="6"/>
  <c r="N40" i="6" s="1"/>
  <c r="CH39" i="6"/>
  <c r="CI39" i="6" s="1"/>
  <c r="DE40" i="6"/>
  <c r="DF40" i="6" s="1"/>
  <c r="BK39" i="6"/>
  <c r="N39" i="6" s="1"/>
  <c r="BF40" i="6"/>
  <c r="BJ40" i="6" s="1"/>
  <c r="AO40" i="6"/>
  <c r="AQ40" i="6" s="1"/>
  <c r="CI40" i="6"/>
  <c r="CL40" i="6" s="1"/>
  <c r="KB40" i="6"/>
  <c r="CR39" i="6"/>
  <c r="CS39" i="6" s="1"/>
  <c r="CJ40" i="6"/>
  <c r="CB40" i="6"/>
  <c r="AS40" i="6"/>
  <c r="AU40" i="6" s="1"/>
  <c r="AW40" i="6" s="1"/>
  <c r="KL40" i="6"/>
  <c r="AJ10" i="5"/>
  <c r="DR11" i="5"/>
  <c r="DS11" i="5" s="1"/>
  <c r="DF11" i="5"/>
  <c r="CB15" i="5"/>
  <c r="AF11" i="5"/>
  <c r="AF12" i="5"/>
  <c r="CB12" i="5"/>
  <c r="ER13" i="5"/>
  <c r="BK10" i="5"/>
  <c r="N10" i="5" s="1"/>
  <c r="BC10" i="5"/>
  <c r="BF10" i="5" s="1"/>
  <c r="BJ10" i="5" s="1"/>
  <c r="CJ15" i="5"/>
  <c r="KZ10" i="5"/>
  <c r="LL10" i="5"/>
  <c r="KY18" i="5"/>
  <c r="KZ18" i="5" s="1"/>
  <c r="JZ12" i="5"/>
  <c r="DF13" i="5"/>
  <c r="EF13" i="5"/>
  <c r="CH14" i="5"/>
  <c r="CB18" i="5"/>
  <c r="AF18" i="5"/>
  <c r="KB20" i="5"/>
  <c r="KB15" i="5"/>
  <c r="KC15" i="5" s="1"/>
  <c r="CF19" i="5"/>
  <c r="CF10" i="5"/>
  <c r="JZ11" i="5"/>
  <c r="AS12" i="5"/>
  <c r="CH12" i="5"/>
  <c r="BK14" i="5"/>
  <c r="N14" i="5" s="1"/>
  <c r="KY14" i="5"/>
  <c r="AI41" i="5"/>
  <c r="CH11" i="5"/>
  <c r="KB14" i="5"/>
  <c r="KC14" i="5" s="1"/>
  <c r="CR19" i="5"/>
  <c r="CS19" i="5" s="1"/>
  <c r="KY13" i="5"/>
  <c r="KZ13" i="5" s="1"/>
  <c r="CI15" i="5"/>
  <c r="CL15" i="5" s="1"/>
  <c r="CR12" i="5"/>
  <c r="CS12" i="5" s="1"/>
  <c r="AQ14" i="5"/>
  <c r="CB17" i="5"/>
  <c r="AS18" i="5"/>
  <c r="AO18" i="5"/>
  <c r="AQ18" i="5" s="1"/>
  <c r="AR18" i="5"/>
  <c r="BF18" i="5"/>
  <c r="BJ18" i="5" s="1"/>
  <c r="KB10" i="5"/>
  <c r="KL12" i="5"/>
  <c r="KM12" i="5" s="1"/>
  <c r="DS13" i="5"/>
  <c r="KM13" i="5"/>
  <c r="JZ13" i="5"/>
  <c r="CH17" i="5"/>
  <c r="CI17" i="5" s="1"/>
  <c r="CR18" i="5"/>
  <c r="CF18" i="5"/>
  <c r="CR10" i="5"/>
  <c r="CS10" i="5" s="1"/>
  <c r="KL11" i="5"/>
  <c r="KM11" i="5" s="1"/>
  <c r="KC16" i="5"/>
  <c r="KD16" i="5"/>
  <c r="KD17" i="5"/>
  <c r="BK18" i="5"/>
  <c r="N18" i="5" s="1"/>
  <c r="AS14" i="5"/>
  <c r="AU14" i="5" s="1"/>
  <c r="AW14" i="5" s="1"/>
  <c r="BK15" i="5"/>
  <c r="N15" i="5" s="1"/>
  <c r="KL17" i="5"/>
  <c r="KM17" i="5" s="1"/>
  <c r="KM18" i="5"/>
  <c r="AJ19" i="5"/>
  <c r="BF20" i="5"/>
  <c r="BJ20" i="5" s="1"/>
  <c r="BK20" i="5"/>
  <c r="N20" i="5" s="1"/>
  <c r="CR15" i="5"/>
  <c r="KL16" i="5"/>
  <c r="KM16" i="5" s="1"/>
  <c r="AF20" i="5"/>
  <c r="CB20" i="5"/>
  <c r="CR14" i="5"/>
  <c r="CS14" i="5" s="1"/>
  <c r="KL15" i="5"/>
  <c r="AO17" i="5"/>
  <c r="AQ17" i="5" s="1"/>
  <c r="KM20" i="5"/>
  <c r="LY22" i="5"/>
  <c r="AO16" i="5"/>
  <c r="AQ16" i="5" s="1"/>
  <c r="KL19" i="5"/>
  <c r="JZ19" i="5"/>
  <c r="CF20" i="5"/>
  <c r="CR20" i="5"/>
  <c r="DE16" i="5"/>
  <c r="AO19" i="5"/>
  <c r="AQ19" i="5" s="1"/>
  <c r="AS19" i="5"/>
  <c r="AS20" i="5"/>
  <c r="AU20" i="5" s="1"/>
  <c r="AW20" i="5" s="1"/>
  <c r="T19" i="5"/>
  <c r="AO21" i="5"/>
  <c r="AQ21" i="5" s="1"/>
  <c r="AS21" i="5"/>
  <c r="BK21" i="5"/>
  <c r="N21" i="5" s="1"/>
  <c r="DE21" i="5"/>
  <c r="JZ18" i="5"/>
  <c r="KM21" i="5"/>
  <c r="JZ21" i="5"/>
  <c r="AJ22" i="5"/>
  <c r="BJ22" i="5"/>
  <c r="AS23" i="5"/>
  <c r="AO23" i="5"/>
  <c r="AQ23" i="5" s="1"/>
  <c r="CB23" i="5"/>
  <c r="AF27" i="5"/>
  <c r="CB27" i="5"/>
  <c r="BK22" i="5"/>
  <c r="N22" i="5" s="1"/>
  <c r="DE23" i="5"/>
  <c r="DF23" i="5" s="1"/>
  <c r="CS23" i="5"/>
  <c r="CH21" i="5"/>
  <c r="CI21" i="5" s="1"/>
  <c r="KB22" i="5"/>
  <c r="AF21" i="5"/>
  <c r="KY21" i="5"/>
  <c r="AU22" i="5"/>
  <c r="AW22" i="5" s="1"/>
  <c r="CJ24" i="5"/>
  <c r="CI24" i="5"/>
  <c r="CL24" i="5" s="1"/>
  <c r="LB22" i="5"/>
  <c r="BC21" i="5"/>
  <c r="BF21" i="5" s="1"/>
  <c r="BJ21" i="5" s="1"/>
  <c r="BA23" i="5"/>
  <c r="BC23" i="5" s="1"/>
  <c r="BF23" i="5" s="1"/>
  <c r="BJ23" i="5" s="1"/>
  <c r="DF25" i="5"/>
  <c r="KL25" i="5"/>
  <c r="KM25" i="5" s="1"/>
  <c r="JZ25" i="5"/>
  <c r="AF26" i="5"/>
  <c r="CB26" i="5"/>
  <c r="CS22" i="5"/>
  <c r="KM22" i="5"/>
  <c r="CF23" i="5"/>
  <c r="KL23" i="5"/>
  <c r="CH25" i="5"/>
  <c r="CI25" i="5" s="1"/>
  <c r="MB27" i="5"/>
  <c r="AU24" i="5"/>
  <c r="AW24" i="5" s="1"/>
  <c r="BK24" i="5"/>
  <c r="N24" i="5" s="1"/>
  <c r="KM24" i="5"/>
  <c r="KY24" i="5"/>
  <c r="LM22" i="5"/>
  <c r="KB23" i="5"/>
  <c r="KB24" i="5"/>
  <c r="DR25" i="5"/>
  <c r="DS25" i="5" s="1"/>
  <c r="KD27" i="5"/>
  <c r="AR23" i="5"/>
  <c r="AJ24" i="5"/>
  <c r="ML27" i="5"/>
  <c r="MM27" i="5" s="1"/>
  <c r="CW28" i="5"/>
  <c r="AF29" i="5"/>
  <c r="CB29" i="5"/>
  <c r="EE31" i="5"/>
  <c r="EF31" i="5" s="1"/>
  <c r="KB38" i="5"/>
  <c r="KC38" i="5" s="1"/>
  <c r="AS25" i="5"/>
  <c r="AU25" i="5" s="1"/>
  <c r="AW25" i="5" s="1"/>
  <c r="KC27" i="5"/>
  <c r="KF27" i="5" s="1"/>
  <c r="CS25" i="5"/>
  <c r="CV28" i="5"/>
  <c r="DR26" i="5"/>
  <c r="DS26" i="5" s="1"/>
  <c r="KO27" i="5"/>
  <c r="KP27" i="5" s="1"/>
  <c r="CR24" i="5"/>
  <c r="AO25" i="5"/>
  <c r="AQ25" i="5" s="1"/>
  <c r="CH26" i="5"/>
  <c r="CI26" i="5" s="1"/>
  <c r="DF26" i="5"/>
  <c r="KB26" i="5"/>
  <c r="KC26" i="5" s="1"/>
  <c r="BF27" i="5"/>
  <c r="BJ27" i="5" s="1"/>
  <c r="BK28" i="5"/>
  <c r="N28" i="5" s="1"/>
  <c r="BK26" i="5"/>
  <c r="N26" i="5" s="1"/>
  <c r="CJ27" i="5"/>
  <c r="O28" i="5"/>
  <c r="CR27" i="5"/>
  <c r="CS27" i="5" s="1"/>
  <c r="KY28" i="5"/>
  <c r="KZ28" i="5" s="1"/>
  <c r="AR29" i="5"/>
  <c r="BK29" i="5"/>
  <c r="N29" i="5" s="1"/>
  <c r="CJ32" i="5"/>
  <c r="CS26" i="5"/>
  <c r="KQ30" i="5"/>
  <c r="KM28" i="5"/>
  <c r="KP30" i="5"/>
  <c r="AJ30" i="5"/>
  <c r="LM27" i="5"/>
  <c r="CU31" i="5"/>
  <c r="CV31" i="5" s="1"/>
  <c r="BJ30" i="5"/>
  <c r="KB35" i="5"/>
  <c r="DE28" i="5"/>
  <c r="DF28" i="5" s="1"/>
  <c r="JZ28" i="5"/>
  <c r="DR30" i="5"/>
  <c r="DS30" i="5" s="1"/>
  <c r="AJ31" i="5"/>
  <c r="BJ31" i="5"/>
  <c r="KL29" i="5"/>
  <c r="KM29" i="5" s="1"/>
  <c r="AO30" i="5"/>
  <c r="AQ30" i="5" s="1"/>
  <c r="BK31" i="5"/>
  <c r="N31" i="5" s="1"/>
  <c r="JZ29" i="5"/>
  <c r="DS31" i="5"/>
  <c r="DE34" i="5"/>
  <c r="DF34" i="5" s="1"/>
  <c r="CH29" i="5"/>
  <c r="CI29" i="5" s="1"/>
  <c r="KB31" i="5"/>
  <c r="KC31" i="5" s="1"/>
  <c r="JZ32" i="5"/>
  <c r="KL32" i="5"/>
  <c r="AS29" i="5"/>
  <c r="DF30" i="5"/>
  <c r="BF32" i="5"/>
  <c r="BJ32" i="5" s="1"/>
  <c r="BK33" i="5"/>
  <c r="N33" i="5" s="1"/>
  <c r="AS30" i="5"/>
  <c r="AU30" i="5" s="1"/>
  <c r="AW30" i="5" s="1"/>
  <c r="CH31" i="5"/>
  <c r="CI32" i="5"/>
  <c r="CR29" i="5"/>
  <c r="CS29" i="5" s="1"/>
  <c r="BF33" i="5"/>
  <c r="BJ33" i="5" s="1"/>
  <c r="KB30" i="5"/>
  <c r="KC30" i="5" s="1"/>
  <c r="DF31" i="5"/>
  <c r="BK32" i="5"/>
  <c r="N32" i="5" s="1"/>
  <c r="BF34" i="5"/>
  <c r="BJ34" i="5" s="1"/>
  <c r="AF35" i="5"/>
  <c r="CB35" i="5"/>
  <c r="T33" i="5"/>
  <c r="AF34" i="5"/>
  <c r="CB34" i="5"/>
  <c r="CR32" i="5"/>
  <c r="CS32" i="5" s="1"/>
  <c r="AR35" i="5"/>
  <c r="AS35" i="5"/>
  <c r="AO35" i="5"/>
  <c r="AQ35" i="5" s="1"/>
  <c r="AO33" i="5"/>
  <c r="AQ33" i="5" s="1"/>
  <c r="AS33" i="5"/>
  <c r="AU33" i="5" s="1"/>
  <c r="AW33" i="5" s="1"/>
  <c r="CH33" i="5"/>
  <c r="CS33" i="5"/>
  <c r="DE33" i="5"/>
  <c r="CJ34" i="5"/>
  <c r="BK34" i="5"/>
  <c r="N34" i="5" s="1"/>
  <c r="CI34" i="5"/>
  <c r="AF36" i="5"/>
  <c r="CF36" i="5"/>
  <c r="CR36" i="5"/>
  <c r="LL36" i="5"/>
  <c r="LM36" i="5" s="1"/>
  <c r="AO34" i="5"/>
  <c r="AQ34" i="5" s="1"/>
  <c r="CF35" i="5"/>
  <c r="CR35" i="5"/>
  <c r="CH37" i="5"/>
  <c r="CI37" i="5" s="1"/>
  <c r="O38" i="5"/>
  <c r="CS34" i="5"/>
  <c r="KL35" i="5"/>
  <c r="KM35" i="5" s="1"/>
  <c r="KZ36" i="5"/>
  <c r="BC37" i="5"/>
  <c r="BF37" i="5" s="1"/>
  <c r="BJ37" i="5" s="1"/>
  <c r="BK37" i="5"/>
  <c r="N37" i="5" s="1"/>
  <c r="AO39" i="5"/>
  <c r="AQ39" i="5" s="1"/>
  <c r="AS39" i="5"/>
  <c r="KM36" i="5"/>
  <c r="AO37" i="5"/>
  <c r="AQ37" i="5" s="1"/>
  <c r="CB37" i="5"/>
  <c r="CR37" i="5"/>
  <c r="CS37" i="5" s="1"/>
  <c r="EE39" i="5"/>
  <c r="EF39" i="5" s="1"/>
  <c r="DE38" i="5"/>
  <c r="DF38" i="5" s="1"/>
  <c r="JZ36" i="5"/>
  <c r="KM37" i="5"/>
  <c r="KY37" i="5"/>
  <c r="KZ37" i="5" s="1"/>
  <c r="AJ38" i="5"/>
  <c r="AS38" i="5"/>
  <c r="AU38" i="5" s="1"/>
  <c r="AW38" i="5" s="1"/>
  <c r="AO38" i="5"/>
  <c r="AQ38" i="5" s="1"/>
  <c r="CH38" i="5"/>
  <c r="CJ39" i="5"/>
  <c r="CS38" i="5"/>
  <c r="BK38" i="5"/>
  <c r="N38" i="5" s="1"/>
  <c r="AF39" i="5"/>
  <c r="BA39" i="5"/>
  <c r="BC39" i="5" s="1"/>
  <c r="BF39" i="5" s="1"/>
  <c r="BJ39" i="5" s="1"/>
  <c r="DS39" i="5"/>
  <c r="KY38" i="5"/>
  <c r="KZ38" i="5" s="1"/>
  <c r="KM38" i="5"/>
  <c r="DF39" i="5"/>
  <c r="CJ40" i="5"/>
  <c r="CI40" i="5"/>
  <c r="KB40" i="5"/>
  <c r="KC40" i="5" s="1"/>
  <c r="CI39" i="5"/>
  <c r="CL39" i="5" s="1"/>
  <c r="CS39" i="5"/>
  <c r="DR40" i="5"/>
  <c r="DS40" i="5" s="1"/>
  <c r="CU40" i="5"/>
  <c r="AJ40" i="5"/>
  <c r="KL39" i="5"/>
  <c r="KM39" i="5" s="1"/>
  <c r="DF40" i="5"/>
  <c r="KL40" i="5"/>
  <c r="AF11" i="4"/>
  <c r="CB11" i="4"/>
  <c r="KB10" i="4"/>
  <c r="CU12" i="4"/>
  <c r="AG41" i="4"/>
  <c r="AJ10" i="4"/>
  <c r="CB12" i="4"/>
  <c r="AF12" i="4"/>
  <c r="CI11" i="4"/>
  <c r="CJ11" i="4"/>
  <c r="AF14" i="4"/>
  <c r="CB14" i="4"/>
  <c r="BL8" i="4"/>
  <c r="AF13" i="4"/>
  <c r="KZ13" i="4"/>
  <c r="DS14" i="4"/>
  <c r="CJ15" i="4"/>
  <c r="CJ10" i="4"/>
  <c r="CR10" i="4"/>
  <c r="CS10" i="4" s="1"/>
  <c r="KL11" i="4"/>
  <c r="LL12" i="4"/>
  <c r="CI13" i="4"/>
  <c r="CL13" i="4" s="1"/>
  <c r="KM13" i="4"/>
  <c r="KL10" i="4"/>
  <c r="AF15" i="4"/>
  <c r="CB15" i="4"/>
  <c r="AR17" i="4"/>
  <c r="AO17" i="4"/>
  <c r="AQ17" i="4" s="1"/>
  <c r="CU14" i="4"/>
  <c r="KY15" i="4"/>
  <c r="KZ15" i="4" s="1"/>
  <c r="DE12" i="4"/>
  <c r="JZ13" i="4"/>
  <c r="KZ12" i="4"/>
  <c r="LY13" i="4"/>
  <c r="LZ13" i="4" s="1"/>
  <c r="EE14" i="4"/>
  <c r="EF14" i="4" s="1"/>
  <c r="AF17" i="4"/>
  <c r="CB19" i="4"/>
  <c r="AF19" i="4"/>
  <c r="AI41" i="4"/>
  <c r="KM12" i="4"/>
  <c r="AS13" i="4"/>
  <c r="AR14" i="4"/>
  <c r="AU14" i="4" s="1"/>
  <c r="AW14" i="4" s="1"/>
  <c r="KB16" i="4"/>
  <c r="KC16" i="4" s="1"/>
  <c r="CI15" i="4"/>
  <c r="AJ16" i="4"/>
  <c r="KY18" i="4"/>
  <c r="KZ18" i="4" s="1"/>
  <c r="O19" i="4"/>
  <c r="CB28" i="4"/>
  <c r="AF28" i="4"/>
  <c r="LB16" i="4"/>
  <c r="KO18" i="4"/>
  <c r="AJ18" i="4"/>
  <c r="CI14" i="4"/>
  <c r="CL14" i="4" s="1"/>
  <c r="KD14" i="4"/>
  <c r="BC15" i="4"/>
  <c r="BF15" i="4" s="1"/>
  <c r="BJ15" i="4" s="1"/>
  <c r="KM16" i="4"/>
  <c r="BK14" i="4"/>
  <c r="N14" i="4" s="1"/>
  <c r="T15" i="4"/>
  <c r="DR15" i="4"/>
  <c r="CS15" i="4"/>
  <c r="BC14" i="4"/>
  <c r="BF14" i="4" s="1"/>
  <c r="BJ14" i="4" s="1"/>
  <c r="KC14" i="4"/>
  <c r="KM15" i="4"/>
  <c r="JZ15" i="4"/>
  <c r="LL16" i="4"/>
  <c r="LM16" i="4" s="1"/>
  <c r="BK15" i="4"/>
  <c r="N15" i="4" s="1"/>
  <c r="AR15" i="4"/>
  <c r="CB21" i="4"/>
  <c r="AF21" i="4"/>
  <c r="JZ17" i="4"/>
  <c r="KL17" i="4"/>
  <c r="KD22" i="4"/>
  <c r="AR18" i="4"/>
  <c r="DE19" i="4"/>
  <c r="CU19" i="4"/>
  <c r="BA17" i="4"/>
  <c r="BC17" i="4" s="1"/>
  <c r="BF17" i="4" s="1"/>
  <c r="BJ17" i="4" s="1"/>
  <c r="AR19" i="4"/>
  <c r="CH19" i="4"/>
  <c r="CI19" i="4" s="1"/>
  <c r="CS20" i="4"/>
  <c r="AS19" i="4"/>
  <c r="AO19" i="4"/>
  <c r="AQ19" i="4" s="1"/>
  <c r="DE20" i="4"/>
  <c r="KL14" i="4"/>
  <c r="KM14" i="4" s="1"/>
  <c r="AJ20" i="4"/>
  <c r="CR18" i="4"/>
  <c r="KY19" i="4"/>
  <c r="KZ19" i="4" s="1"/>
  <c r="KM19" i="4"/>
  <c r="KQ20" i="4"/>
  <c r="BK21" i="4"/>
  <c r="N21" i="4" s="1"/>
  <c r="AS21" i="4"/>
  <c r="BK22" i="4"/>
  <c r="N22" i="4" s="1"/>
  <c r="CJ20" i="4"/>
  <c r="KB21" i="4"/>
  <c r="KC21" i="4" s="1"/>
  <c r="DH22" i="4"/>
  <c r="CI20" i="4"/>
  <c r="AR21" i="4"/>
  <c r="BC21" i="4"/>
  <c r="BF21" i="4" s="1"/>
  <c r="BJ21" i="4" s="1"/>
  <c r="CS21" i="4"/>
  <c r="AJ22" i="4"/>
  <c r="KM21" i="4"/>
  <c r="BK23" i="4"/>
  <c r="N23" i="4" s="1"/>
  <c r="CF22" i="4"/>
  <c r="CS23" i="4"/>
  <c r="KM23" i="4"/>
  <c r="KY23" i="4"/>
  <c r="CH25" i="4"/>
  <c r="CI25" i="4" s="1"/>
  <c r="AF24" i="4"/>
  <c r="CB24" i="4"/>
  <c r="KL24" i="4"/>
  <c r="KM24" i="4" s="1"/>
  <c r="JZ24" i="4"/>
  <c r="AR25" i="4"/>
  <c r="AU25" i="4" s="1"/>
  <c r="AW25" i="4" s="1"/>
  <c r="AO25" i="4"/>
  <c r="AQ25" i="4" s="1"/>
  <c r="CB25" i="4"/>
  <c r="AF25" i="4"/>
  <c r="BF23" i="4"/>
  <c r="BJ23" i="4" s="1"/>
  <c r="BK24" i="4"/>
  <c r="N24" i="4" s="1"/>
  <c r="KY20" i="4"/>
  <c r="KZ20" i="4" s="1"/>
  <c r="KC22" i="4"/>
  <c r="KL22" i="4"/>
  <c r="CH24" i="4"/>
  <c r="DE23" i="4"/>
  <c r="DF23" i="4" s="1"/>
  <c r="CF23" i="4"/>
  <c r="BA25" i="4"/>
  <c r="BC25" i="4" s="1"/>
  <c r="BF25" i="4" s="1"/>
  <c r="BJ25" i="4" s="1"/>
  <c r="AS24" i="4"/>
  <c r="AU24" i="4" s="1"/>
  <c r="AW24" i="4" s="1"/>
  <c r="CR24" i="4"/>
  <c r="KY25" i="4"/>
  <c r="DE27" i="4"/>
  <c r="CS27" i="4"/>
  <c r="DE25" i="4"/>
  <c r="KM25" i="4"/>
  <c r="AF26" i="4"/>
  <c r="CB26" i="4"/>
  <c r="CH27" i="4"/>
  <c r="KB29" i="4"/>
  <c r="KC29" i="4" s="1"/>
  <c r="DE28" i="4"/>
  <c r="DF28" i="4" s="1"/>
  <c r="JZ25" i="4"/>
  <c r="CH26" i="4"/>
  <c r="CI26" i="4" s="1"/>
  <c r="T27" i="4"/>
  <c r="KB26" i="4"/>
  <c r="KC26" i="4" s="1"/>
  <c r="KL27" i="4"/>
  <c r="KM27" i="4" s="1"/>
  <c r="CR26" i="4"/>
  <c r="AS29" i="4"/>
  <c r="AU29" i="4" s="1"/>
  <c r="AW29" i="4" s="1"/>
  <c r="AO29" i="4"/>
  <c r="AQ29" i="4" s="1"/>
  <c r="KL26" i="4"/>
  <c r="KB27" i="4"/>
  <c r="CS28" i="4"/>
  <c r="CF28" i="4"/>
  <c r="KD33" i="4"/>
  <c r="KC33" i="4"/>
  <c r="BA28" i="4"/>
  <c r="BC28" i="4" s="1"/>
  <c r="BF28" i="4" s="1"/>
  <c r="BJ28" i="4" s="1"/>
  <c r="JZ28" i="4"/>
  <c r="KL28" i="4"/>
  <c r="KM28" i="4" s="1"/>
  <c r="T29" i="4"/>
  <c r="CR29" i="4"/>
  <c r="CF29" i="4"/>
  <c r="KB34" i="4"/>
  <c r="AR30" i="4"/>
  <c r="AF29" i="4"/>
  <c r="KY29" i="4"/>
  <c r="KZ29" i="4" s="1"/>
  <c r="T30" i="4"/>
  <c r="DS31" i="4"/>
  <c r="DE30" i="4"/>
  <c r="DF30" i="4" s="1"/>
  <c r="CH31" i="4"/>
  <c r="CI31" i="4" s="1"/>
  <c r="KL31" i="4"/>
  <c r="AJ31" i="4"/>
  <c r="BF35" i="4"/>
  <c r="BJ35" i="4" s="1"/>
  <c r="BA30" i="4"/>
  <c r="BC30" i="4" s="1"/>
  <c r="BF30" i="4" s="1"/>
  <c r="BJ30" i="4" s="1"/>
  <c r="JZ31" i="4"/>
  <c r="AS30" i="4"/>
  <c r="CS30" i="4"/>
  <c r="AJ30" i="4"/>
  <c r="KB30" i="4"/>
  <c r="O32" i="4"/>
  <c r="AO30" i="4"/>
  <c r="AQ30" i="4" s="1"/>
  <c r="CI30" i="4"/>
  <c r="BK31" i="4"/>
  <c r="N31" i="4" s="1"/>
  <c r="CU32" i="4"/>
  <c r="DR32" i="4"/>
  <c r="DS32" i="4" s="1"/>
  <c r="AF34" i="4"/>
  <c r="CB34" i="4"/>
  <c r="AO32" i="4"/>
  <c r="AQ32" i="4" s="1"/>
  <c r="CB33" i="4"/>
  <c r="AJ35" i="4"/>
  <c r="CH34" i="4"/>
  <c r="CI34" i="4" s="1"/>
  <c r="CR34" i="4"/>
  <c r="CS34" i="4" s="1"/>
  <c r="KL32" i="4"/>
  <c r="AO33" i="4"/>
  <c r="AQ33" i="4" s="1"/>
  <c r="AR34" i="4"/>
  <c r="AU34" i="4" s="1"/>
  <c r="AW34" i="4" s="1"/>
  <c r="DE35" i="4"/>
  <c r="DF35" i="4" s="1"/>
  <c r="AF36" i="4"/>
  <c r="CB36" i="4"/>
  <c r="BA34" i="4"/>
  <c r="BC34" i="4" s="1"/>
  <c r="BF34" i="4" s="1"/>
  <c r="BJ34" i="4" s="1"/>
  <c r="AR35" i="4"/>
  <c r="AO35" i="4"/>
  <c r="AQ35" i="4" s="1"/>
  <c r="AF38" i="4"/>
  <c r="CB38" i="4"/>
  <c r="AQ34" i="4"/>
  <c r="CH36" i="4"/>
  <c r="CS35" i="4"/>
  <c r="AO36" i="4"/>
  <c r="AQ36" i="4" s="1"/>
  <c r="AQ37" i="4"/>
  <c r="KB36" i="4"/>
  <c r="KC36" i="4" s="1"/>
  <c r="AF37" i="4"/>
  <c r="KO37" i="4"/>
  <c r="KP37" i="4" s="1"/>
  <c r="CR36" i="4"/>
  <c r="AR37" i="4"/>
  <c r="KL36" i="4"/>
  <c r="KM36" i="4" s="1"/>
  <c r="KY37" i="4"/>
  <c r="KZ37" i="4" s="1"/>
  <c r="BA37" i="4"/>
  <c r="BC37" i="4" s="1"/>
  <c r="BF37" i="4" s="1"/>
  <c r="BJ37" i="4" s="1"/>
  <c r="CH37" i="4"/>
  <c r="CR38" i="4"/>
  <c r="CS38" i="4" s="1"/>
  <c r="CF38" i="4"/>
  <c r="KB38" i="4"/>
  <c r="AF40" i="4"/>
  <c r="CB40" i="4"/>
  <c r="JZ37" i="4"/>
  <c r="CJ39" i="4"/>
  <c r="KB40" i="4"/>
  <c r="AO38" i="4"/>
  <c r="AQ38" i="4" s="1"/>
  <c r="AS38" i="4"/>
  <c r="AU38" i="4" s="1"/>
  <c r="AW38" i="4" s="1"/>
  <c r="CR37" i="4"/>
  <c r="KL38" i="4"/>
  <c r="KM38" i="4" s="1"/>
  <c r="AS39" i="4"/>
  <c r="AU39" i="4" s="1"/>
  <c r="AW39" i="4" s="1"/>
  <c r="AO39" i="4"/>
  <c r="AQ39" i="4" s="1"/>
  <c r="CR39" i="4"/>
  <c r="CS39" i="4" s="1"/>
  <c r="KD39" i="4"/>
  <c r="BF39" i="4"/>
  <c r="BJ39" i="4" s="1"/>
  <c r="CI39" i="4"/>
  <c r="CL39" i="4" s="1"/>
  <c r="KY39" i="4"/>
  <c r="KZ39" i="4" s="1"/>
  <c r="KM40" i="4"/>
  <c r="KY40" i="4"/>
  <c r="KZ40" i="4" s="1"/>
  <c r="CJ40" i="4"/>
  <c r="CI40" i="4"/>
  <c r="BF40" i="4"/>
  <c r="BJ40" i="4" s="1"/>
  <c r="KM39" i="4"/>
  <c r="CR40" i="4"/>
  <c r="CS40" i="4" s="1"/>
  <c r="AU11" i="3"/>
  <c r="AW11" i="3" s="1"/>
  <c r="AF15" i="3"/>
  <c r="BK12" i="3"/>
  <c r="N12" i="3" s="1"/>
  <c r="DS10" i="3"/>
  <c r="EE10" i="3"/>
  <c r="EF10" i="3" s="1"/>
  <c r="KL10" i="3"/>
  <c r="JZ10" i="3"/>
  <c r="KQ11" i="3"/>
  <c r="BF12" i="3"/>
  <c r="BJ12" i="3" s="1"/>
  <c r="DR12" i="3"/>
  <c r="DS12" i="3" s="1"/>
  <c r="AJ10" i="3"/>
  <c r="CB10" i="3" s="1"/>
  <c r="BF10" i="3"/>
  <c r="BJ10" i="3" s="1"/>
  <c r="BK10" i="3"/>
  <c r="N10" i="3" s="1"/>
  <c r="AU12" i="3"/>
  <c r="AW12" i="3" s="1"/>
  <c r="DF12" i="3"/>
  <c r="AF16" i="3"/>
  <c r="AJ13" i="3"/>
  <c r="CB13" i="3" s="1"/>
  <c r="DR11" i="3"/>
  <c r="DS11" i="3" s="1"/>
  <c r="DF11" i="3"/>
  <c r="KP11" i="3"/>
  <c r="KS11" i="3" s="1"/>
  <c r="AJ11" i="3"/>
  <c r="CB11" i="3" s="1"/>
  <c r="KB12" i="3"/>
  <c r="KC12" i="3" s="1"/>
  <c r="AI41" i="3"/>
  <c r="KL13" i="3"/>
  <c r="KM13" i="3" s="1"/>
  <c r="JZ13" i="3"/>
  <c r="KL14" i="3"/>
  <c r="KM14" i="3" s="1"/>
  <c r="AF17" i="3"/>
  <c r="DF10" i="3"/>
  <c r="KZ11" i="3"/>
  <c r="JZ14" i="3"/>
  <c r="BL8" i="3"/>
  <c r="KL12" i="3"/>
  <c r="KM12" i="3" s="1"/>
  <c r="KB20" i="3"/>
  <c r="KC20" i="3" s="1"/>
  <c r="AO13" i="3"/>
  <c r="AQ13" i="3" s="1"/>
  <c r="BA13" i="3"/>
  <c r="BC13" i="3" s="1"/>
  <c r="BF13" i="3" s="1"/>
  <c r="BJ13" i="3" s="1"/>
  <c r="BF15" i="3"/>
  <c r="BJ15" i="3" s="1"/>
  <c r="KB17" i="3"/>
  <c r="KC17" i="3" s="1"/>
  <c r="DF13" i="3"/>
  <c r="KL19" i="3"/>
  <c r="KM19" i="3" s="1"/>
  <c r="JZ19" i="3"/>
  <c r="LL11" i="3"/>
  <c r="DR13" i="3"/>
  <c r="AJ14" i="3"/>
  <c r="CB14" i="3" s="1"/>
  <c r="KB15" i="3"/>
  <c r="KC15" i="3" s="1"/>
  <c r="LL15" i="3"/>
  <c r="AJ18" i="3"/>
  <c r="CB18" i="3" s="1"/>
  <c r="AJ19" i="3"/>
  <c r="CB19" i="3" s="1"/>
  <c r="KQ20" i="3"/>
  <c r="AO17" i="3"/>
  <c r="AQ17" i="3" s="1"/>
  <c r="AF21" i="3"/>
  <c r="AF22" i="3"/>
  <c r="AO19" i="3"/>
  <c r="AQ19" i="3" s="1"/>
  <c r="BK19" i="3"/>
  <c r="N19" i="3" s="1"/>
  <c r="DF17" i="3"/>
  <c r="KM18" i="3"/>
  <c r="T19" i="3"/>
  <c r="KZ18" i="3"/>
  <c r="LL18" i="3"/>
  <c r="AJ20" i="3"/>
  <c r="CB20" i="3" s="1"/>
  <c r="AS20" i="3"/>
  <c r="AU20" i="3" s="1"/>
  <c r="AW20" i="3" s="1"/>
  <c r="KY20" i="3"/>
  <c r="AO21" i="3"/>
  <c r="AQ21" i="3" s="1"/>
  <c r="DR21" i="3"/>
  <c r="DS21" i="3" s="1"/>
  <c r="KO23" i="3"/>
  <c r="KL22" i="3"/>
  <c r="KM22" i="3" s="1"/>
  <c r="DR23" i="3"/>
  <c r="DS23" i="3" s="1"/>
  <c r="T21" i="3"/>
  <c r="JZ22" i="3"/>
  <c r="AF24" i="3"/>
  <c r="JZ21" i="3"/>
  <c r="KL21" i="3"/>
  <c r="KM21" i="3" s="1"/>
  <c r="BK22" i="3"/>
  <c r="N22" i="3" s="1"/>
  <c r="AS22" i="3"/>
  <c r="AO22" i="3"/>
  <c r="AQ22" i="3" s="1"/>
  <c r="AF28" i="3"/>
  <c r="KB23" i="3"/>
  <c r="AS25" i="3"/>
  <c r="AU25" i="3" s="1"/>
  <c r="AW25" i="3" s="1"/>
  <c r="AO25" i="3"/>
  <c r="AQ25" i="3" s="1"/>
  <c r="AU24" i="3"/>
  <c r="AW24" i="3" s="1"/>
  <c r="LL23" i="3"/>
  <c r="LM23" i="3" s="1"/>
  <c r="KZ23" i="3"/>
  <c r="KB26" i="3"/>
  <c r="AO23" i="3"/>
  <c r="AQ23" i="3" s="1"/>
  <c r="AF27" i="3"/>
  <c r="AJ25" i="3"/>
  <c r="CB25" i="3" s="1"/>
  <c r="KL24" i="3"/>
  <c r="BF26" i="3"/>
  <c r="BJ26" i="3" s="1"/>
  <c r="KY26" i="3"/>
  <c r="KL25" i="3"/>
  <c r="BD28" i="3"/>
  <c r="KD25" i="3"/>
  <c r="KC25" i="3"/>
  <c r="KF25" i="3" s="1"/>
  <c r="AF26" i="3"/>
  <c r="BK26" i="3"/>
  <c r="N26" i="3" s="1"/>
  <c r="BC27" i="3"/>
  <c r="BF27" i="3" s="1"/>
  <c r="BJ27" i="3" s="1"/>
  <c r="BK27" i="3"/>
  <c r="N27" i="3" s="1"/>
  <c r="AR28" i="3"/>
  <c r="AU28" i="3" s="1"/>
  <c r="AW28" i="3" s="1"/>
  <c r="KB30" i="3"/>
  <c r="DR27" i="3"/>
  <c r="DS27" i="3" s="1"/>
  <c r="LL28" i="3"/>
  <c r="LM28" i="3" s="1"/>
  <c r="AF29" i="3"/>
  <c r="DF27" i="3"/>
  <c r="KL27" i="3"/>
  <c r="KM27" i="3" s="1"/>
  <c r="BD31" i="3"/>
  <c r="KM26" i="3"/>
  <c r="KD27" i="3"/>
  <c r="KM28" i="3"/>
  <c r="KZ28" i="3"/>
  <c r="AR29" i="3"/>
  <c r="AU29" i="3" s="1"/>
  <c r="AW29" i="3" s="1"/>
  <c r="AJ30" i="3"/>
  <c r="CB30" i="3" s="1"/>
  <c r="AF32" i="3"/>
  <c r="KL29" i="3"/>
  <c r="KM29" i="3" s="1"/>
  <c r="JZ29" i="3"/>
  <c r="BK30" i="3"/>
  <c r="N30" i="3" s="1"/>
  <c r="DF31" i="3"/>
  <c r="JZ31" i="3"/>
  <c r="KL31" i="3"/>
  <c r="KL30" i="3"/>
  <c r="KY34" i="3"/>
  <c r="AF34" i="3"/>
  <c r="KB32" i="3"/>
  <c r="BK33" i="3"/>
  <c r="N33" i="3" s="1"/>
  <c r="KM34" i="3"/>
  <c r="KL32" i="3"/>
  <c r="BC34" i="3"/>
  <c r="BF34" i="3" s="1"/>
  <c r="BJ34" i="3" s="1"/>
  <c r="AS33" i="3"/>
  <c r="KM33" i="3"/>
  <c r="BK34" i="3"/>
  <c r="N34" i="3" s="1"/>
  <c r="DF34" i="3"/>
  <c r="KZ33" i="3"/>
  <c r="LL33" i="3"/>
  <c r="LM33" i="3" s="1"/>
  <c r="KB34" i="3"/>
  <c r="AJ33" i="3"/>
  <c r="CB33" i="3" s="1"/>
  <c r="KB33" i="3"/>
  <c r="KC33" i="3" s="1"/>
  <c r="AS34" i="3"/>
  <c r="AU34" i="3" s="1"/>
  <c r="AW34" i="3" s="1"/>
  <c r="AO34" i="3"/>
  <c r="AQ34" i="3" s="1"/>
  <c r="AF35" i="3"/>
  <c r="KY35" i="3"/>
  <c r="KB36" i="3"/>
  <c r="KC36" i="3" s="1"/>
  <c r="AR35" i="3"/>
  <c r="BJ35" i="3"/>
  <c r="AO35" i="3"/>
  <c r="AQ35" i="3" s="1"/>
  <c r="AS35" i="3"/>
  <c r="BK35" i="3"/>
  <c r="N35" i="3" s="1"/>
  <c r="T35" i="3"/>
  <c r="KB35" i="3"/>
  <c r="KC35" i="3" s="1"/>
  <c r="AJ36" i="3"/>
  <c r="CB36" i="3" s="1"/>
  <c r="AO36" i="3"/>
  <c r="AQ36" i="3" s="1"/>
  <c r="T36" i="3"/>
  <c r="DF36" i="3"/>
  <c r="AS36" i="3"/>
  <c r="AU36" i="3" s="1"/>
  <c r="AW36" i="3" s="1"/>
  <c r="DR37" i="3"/>
  <c r="DS37" i="3" s="1"/>
  <c r="DF38" i="3"/>
  <c r="KL36" i="3"/>
  <c r="AO37" i="3"/>
  <c r="AQ37" i="3" s="1"/>
  <c r="DF37" i="3"/>
  <c r="BK37" i="3"/>
  <c r="N37" i="3" s="1"/>
  <c r="KB37" i="3"/>
  <c r="BC37" i="3"/>
  <c r="BF37" i="3" s="1"/>
  <c r="BJ37" i="3" s="1"/>
  <c r="AS37" i="3"/>
  <c r="AU37" i="3" s="1"/>
  <c r="AW37" i="3" s="1"/>
  <c r="AO39" i="3"/>
  <c r="AQ39" i="3" s="1"/>
  <c r="AS39" i="3"/>
  <c r="AO38" i="3"/>
  <c r="AQ38" i="3" s="1"/>
  <c r="AJ38" i="3"/>
  <c r="CB38" i="3" s="1"/>
  <c r="KL39" i="3"/>
  <c r="KM39" i="3" s="1"/>
  <c r="JZ39" i="3"/>
  <c r="JZ38" i="3"/>
  <c r="KL38" i="3"/>
  <c r="BK39" i="3"/>
  <c r="N39" i="3" s="1"/>
  <c r="AF39" i="3"/>
  <c r="DR40" i="3"/>
  <c r="DS40" i="3" s="1"/>
  <c r="KB40" i="3"/>
  <c r="AJ40" i="3"/>
  <c r="CB40" i="3" s="1"/>
  <c r="AS40" i="3"/>
  <c r="AU40" i="3" s="1"/>
  <c r="AW40" i="3" s="1"/>
  <c r="KL40" i="3"/>
  <c r="KC11" i="2"/>
  <c r="KF11" i="2" s="1"/>
  <c r="KD11" i="2"/>
  <c r="AF12" i="2"/>
  <c r="KM10" i="2"/>
  <c r="KY10" i="2"/>
  <c r="KZ10" i="2" s="1"/>
  <c r="AF11" i="2"/>
  <c r="KD12" i="2"/>
  <c r="BK11" i="2"/>
  <c r="N11" i="2" s="1"/>
  <c r="DF10" i="2"/>
  <c r="JZ15" i="2"/>
  <c r="KL15" i="2"/>
  <c r="KM15" i="2" s="1"/>
  <c r="BL8" i="2"/>
  <c r="KB10" i="2"/>
  <c r="KY11" i="2"/>
  <c r="FE13" i="2"/>
  <c r="KA14" i="2"/>
  <c r="KM11" i="2"/>
  <c r="AS12" i="2"/>
  <c r="AU12" i="2" s="1"/>
  <c r="AW12" i="2" s="1"/>
  <c r="KY12" i="2"/>
  <c r="KZ12" i="2" s="1"/>
  <c r="KM12" i="2"/>
  <c r="KF14" i="2"/>
  <c r="KD14" i="2"/>
  <c r="DR10" i="2"/>
  <c r="DS10" i="2" s="1"/>
  <c r="JZ13" i="2"/>
  <c r="KL13" i="2"/>
  <c r="KM13" i="2" s="1"/>
  <c r="AO12" i="2"/>
  <c r="AQ12" i="2" s="1"/>
  <c r="AO13" i="2"/>
  <c r="AQ13" i="2" s="1"/>
  <c r="AH10" i="2"/>
  <c r="AG10" i="2" s="1"/>
  <c r="KC12" i="2"/>
  <c r="BA13" i="2"/>
  <c r="BC13" i="2" s="1"/>
  <c r="BF13" i="2" s="1"/>
  <c r="BJ13" i="2" s="1"/>
  <c r="ES13" i="2"/>
  <c r="DF13" i="2"/>
  <c r="AF19" i="2"/>
  <c r="KL14" i="2"/>
  <c r="KM14" i="2" s="1"/>
  <c r="BF16" i="2"/>
  <c r="BJ16" i="2" s="1"/>
  <c r="KD16" i="2"/>
  <c r="KY16" i="2"/>
  <c r="KZ16" i="2" s="1"/>
  <c r="KM16" i="2"/>
  <c r="DS13" i="2"/>
  <c r="T15" i="2"/>
  <c r="AS16" i="2"/>
  <c r="BK16" i="2"/>
  <c r="N16" i="2" s="1"/>
  <c r="KC16" i="2"/>
  <c r="KF16" i="2" s="1"/>
  <c r="AJ16" i="2"/>
  <c r="CB16" i="2" s="1"/>
  <c r="AQ16" i="2"/>
  <c r="KL17" i="2"/>
  <c r="KM17" i="2" s="1"/>
  <c r="JZ17" i="2"/>
  <c r="BC18" i="2"/>
  <c r="BF18" i="2" s="1"/>
  <c r="BJ18" i="2" s="1"/>
  <c r="KL22" i="2"/>
  <c r="KM22" i="2" s="1"/>
  <c r="JZ22" i="2"/>
  <c r="AO14" i="2"/>
  <c r="AQ14" i="2" s="1"/>
  <c r="AR16" i="2"/>
  <c r="KL18" i="2"/>
  <c r="T19" i="2"/>
  <c r="KD25" i="2"/>
  <c r="KB18" i="2"/>
  <c r="KC18" i="2" s="1"/>
  <c r="AF20" i="2"/>
  <c r="KY21" i="2"/>
  <c r="KZ21" i="2" s="1"/>
  <c r="KM21" i="2"/>
  <c r="BA17" i="2"/>
  <c r="BC17" i="2" s="1"/>
  <c r="BF17" i="2" s="1"/>
  <c r="BJ17" i="2" s="1"/>
  <c r="AF18" i="2"/>
  <c r="AS15" i="2"/>
  <c r="AJ17" i="2"/>
  <c r="CB17" i="2" s="1"/>
  <c r="AU19" i="2"/>
  <c r="AW19" i="2" s="1"/>
  <c r="AS18" i="2"/>
  <c r="KM19" i="2"/>
  <c r="AS20" i="2"/>
  <c r="T20" i="2"/>
  <c r="BA21" i="2"/>
  <c r="BC21" i="2" s="1"/>
  <c r="BF21" i="2" s="1"/>
  <c r="BJ21" i="2" s="1"/>
  <c r="BK25" i="2"/>
  <c r="N25" i="2" s="1"/>
  <c r="BC25" i="2"/>
  <c r="BF25" i="2" s="1"/>
  <c r="BJ25" i="2" s="1"/>
  <c r="BK18" i="2"/>
  <c r="N18" i="2" s="1"/>
  <c r="ML23" i="2"/>
  <c r="MM23" i="2" s="1"/>
  <c r="AF23" i="2"/>
  <c r="AS21" i="2"/>
  <c r="DR22" i="2"/>
  <c r="DF22" i="2"/>
  <c r="KZ19" i="2"/>
  <c r="LL19" i="2"/>
  <c r="LM19" i="2" s="1"/>
  <c r="AR20" i="2"/>
  <c r="KB20" i="2"/>
  <c r="KL20" i="2"/>
  <c r="AQ21" i="2"/>
  <c r="AR21" i="2"/>
  <c r="BA22" i="2"/>
  <c r="BC22" i="2" s="1"/>
  <c r="BF22" i="2" s="1"/>
  <c r="BJ22" i="2" s="1"/>
  <c r="DS20" i="2"/>
  <c r="AS24" i="2"/>
  <c r="AU24" i="2" s="1"/>
  <c r="AW24" i="2" s="1"/>
  <c r="AO24" i="2"/>
  <c r="AQ24" i="2" s="1"/>
  <c r="DS23" i="2"/>
  <c r="LZ23" i="2"/>
  <c r="BF24" i="2"/>
  <c r="BJ24" i="2" s="1"/>
  <c r="AF24" i="2"/>
  <c r="KC23" i="2"/>
  <c r="KF23" i="2" s="1"/>
  <c r="DF23" i="2"/>
  <c r="LM23" i="2"/>
  <c r="BC23" i="2"/>
  <c r="BF23" i="2" s="1"/>
  <c r="BJ23" i="2" s="1"/>
  <c r="BK23" i="2"/>
  <c r="N23" i="2" s="1"/>
  <c r="AF25" i="2"/>
  <c r="DR27" i="2"/>
  <c r="DS27" i="2" s="1"/>
  <c r="DF27" i="2"/>
  <c r="JZ26" i="2"/>
  <c r="KL26" i="2"/>
  <c r="KM26" i="2" s="1"/>
  <c r="KC29" i="2"/>
  <c r="KF29" i="2" s="1"/>
  <c r="KD29" i="2"/>
  <c r="JZ24" i="2"/>
  <c r="KD27" i="2"/>
  <c r="KC27" i="2"/>
  <c r="KF27" i="2" s="1"/>
  <c r="AO26" i="2"/>
  <c r="AQ26" i="2" s="1"/>
  <c r="KM24" i="2"/>
  <c r="LY29" i="2"/>
  <c r="LZ29" i="2" s="1"/>
  <c r="KY24" i="2"/>
  <c r="T26" i="2"/>
  <c r="AO27" i="2"/>
  <c r="AQ27" i="2" s="1"/>
  <c r="KC25" i="2"/>
  <c r="KF25" i="2" s="1"/>
  <c r="AJ27" i="2"/>
  <c r="CB27" i="2" s="1"/>
  <c r="KY28" i="2"/>
  <c r="KZ28" i="2" s="1"/>
  <c r="KM28" i="2"/>
  <c r="KO30" i="2"/>
  <c r="BF28" i="2"/>
  <c r="BJ28" i="2" s="1"/>
  <c r="AS28" i="2"/>
  <c r="AO28" i="2"/>
  <c r="AQ28" i="2" s="1"/>
  <c r="KL27" i="2"/>
  <c r="KM27" i="2" s="1"/>
  <c r="KB30" i="2"/>
  <c r="KC30" i="2" s="1"/>
  <c r="KM31" i="2"/>
  <c r="KY31" i="2"/>
  <c r="KZ31" i="2" s="1"/>
  <c r="KZ29" i="2"/>
  <c r="AU30" i="2"/>
  <c r="AW30" i="2" s="1"/>
  <c r="BA31" i="2"/>
  <c r="BC31" i="2" s="1"/>
  <c r="BF31" i="2" s="1"/>
  <c r="BJ31" i="2" s="1"/>
  <c r="LM29" i="2"/>
  <c r="BC30" i="2"/>
  <c r="BF30" i="2" s="1"/>
  <c r="BJ30" i="2" s="1"/>
  <c r="AQ29" i="2"/>
  <c r="KM29" i="2"/>
  <c r="AO30" i="2"/>
  <c r="AQ30" i="2" s="1"/>
  <c r="AR31" i="2"/>
  <c r="AO31" i="2"/>
  <c r="AQ31" i="2" s="1"/>
  <c r="AF33" i="2"/>
  <c r="EE32" i="2"/>
  <c r="EF32" i="2" s="1"/>
  <c r="AF32" i="2"/>
  <c r="DS32" i="2"/>
  <c r="AR33" i="2"/>
  <c r="AO33" i="2"/>
  <c r="AQ33" i="2" s="1"/>
  <c r="DR33" i="2"/>
  <c r="KL32" i="2"/>
  <c r="JZ32" i="2"/>
  <c r="AS32" i="2"/>
  <c r="BK33" i="2"/>
  <c r="N33" i="2" s="1"/>
  <c r="AS33" i="2"/>
  <c r="KB33" i="2"/>
  <c r="KC33" i="2" s="1"/>
  <c r="DF32" i="2"/>
  <c r="AR34" i="2"/>
  <c r="BK34" i="2"/>
  <c r="N34" i="2" s="1"/>
  <c r="DF33" i="2"/>
  <c r="AF35" i="2"/>
  <c r="AS34" i="2"/>
  <c r="AO34" i="2"/>
  <c r="AQ34" i="2" s="1"/>
  <c r="KL36" i="2"/>
  <c r="KM36" i="2" s="1"/>
  <c r="JZ36" i="2"/>
  <c r="BC36" i="2"/>
  <c r="BF36" i="2" s="1"/>
  <c r="BJ36" i="2" s="1"/>
  <c r="KY37" i="2"/>
  <c r="KM37" i="2"/>
  <c r="KO35" i="2"/>
  <c r="KY35" i="2"/>
  <c r="KZ35" i="2" s="1"/>
  <c r="AF38" i="2"/>
  <c r="AJ36" i="2"/>
  <c r="CB36" i="2" s="1"/>
  <c r="BJ37" i="2"/>
  <c r="DR38" i="2"/>
  <c r="DF38" i="2"/>
  <c r="BF38" i="2"/>
  <c r="BJ38" i="2" s="1"/>
  <c r="EE39" i="2"/>
  <c r="EF39" i="2" s="1"/>
  <c r="KB38" i="2"/>
  <c r="AO38" i="2"/>
  <c r="AQ38" i="2" s="1"/>
  <c r="DF39" i="2"/>
  <c r="BA39" i="2"/>
  <c r="BC39" i="2" s="1"/>
  <c r="BF39" i="2" s="1"/>
  <c r="BJ39" i="2" s="1"/>
  <c r="BK40" i="2"/>
  <c r="N40" i="2" s="1"/>
  <c r="DR40" i="2"/>
  <c r="KB40" i="2"/>
  <c r="KC40" i="2" s="1"/>
  <c r="AJ40" i="2"/>
  <c r="CB40" i="2" s="1"/>
  <c r="KL39" i="2"/>
  <c r="JZ39" i="2"/>
  <c r="BF40" i="2"/>
  <c r="BJ40" i="2" s="1"/>
  <c r="DF40" i="2"/>
  <c r="KL40" i="2"/>
  <c r="KM40" i="2" s="1"/>
  <c r="AU39" i="12" l="1"/>
  <c r="AW39" i="12" s="1"/>
  <c r="BC11" i="12"/>
  <c r="BF11" i="12" s="1"/>
  <c r="BJ11" i="12" s="1"/>
  <c r="BK17" i="12"/>
  <c r="N17" i="12" s="1"/>
  <c r="AU19" i="12"/>
  <c r="AW19" i="12" s="1"/>
  <c r="AU16" i="12"/>
  <c r="AW16" i="12" s="1"/>
  <c r="AU34" i="11"/>
  <c r="AW34" i="11" s="1"/>
  <c r="AU32" i="11"/>
  <c r="AW32" i="11" s="1"/>
  <c r="AU25" i="11"/>
  <c r="AW25" i="11" s="1"/>
  <c r="AU29" i="11"/>
  <c r="AW29" i="11" s="1"/>
  <c r="BK28" i="11"/>
  <c r="N28" i="11" s="1"/>
  <c r="AU12" i="11"/>
  <c r="AW12" i="11" s="1"/>
  <c r="BC26" i="10"/>
  <c r="BF26" i="10" s="1"/>
  <c r="BJ26" i="10" s="1"/>
  <c r="BK24" i="10"/>
  <c r="N24" i="10" s="1"/>
  <c r="AU20" i="10"/>
  <c r="AW20" i="10" s="1"/>
  <c r="AU22" i="10"/>
  <c r="AW22" i="10" s="1"/>
  <c r="BK21" i="10"/>
  <c r="N21" i="10" s="1"/>
  <c r="AU11" i="10"/>
  <c r="AW11" i="10" s="1"/>
  <c r="BK14" i="9"/>
  <c r="N14" i="9" s="1"/>
  <c r="AU11" i="8"/>
  <c r="AW11" i="8" s="1"/>
  <c r="AU29" i="8"/>
  <c r="AW29" i="8" s="1"/>
  <c r="AU17" i="8"/>
  <c r="AW17" i="8" s="1"/>
  <c r="AU26" i="8"/>
  <c r="AW26" i="8" s="1"/>
  <c r="BK25" i="8"/>
  <c r="N25" i="8" s="1"/>
  <c r="BK30" i="8"/>
  <c r="N30" i="8" s="1"/>
  <c r="AU15" i="8"/>
  <c r="AW15" i="8" s="1"/>
  <c r="AU37" i="8"/>
  <c r="AW37" i="8" s="1"/>
  <c r="AU37" i="7"/>
  <c r="AW37" i="7" s="1"/>
  <c r="BK17" i="7"/>
  <c r="N17" i="7" s="1"/>
  <c r="AU29" i="7"/>
  <c r="AW29" i="7" s="1"/>
  <c r="AU12" i="7"/>
  <c r="AW12" i="7" s="1"/>
  <c r="BK34" i="6"/>
  <c r="N34" i="6" s="1"/>
  <c r="BK27" i="6"/>
  <c r="N27" i="6" s="1"/>
  <c r="BK28" i="6"/>
  <c r="N28" i="6" s="1"/>
  <c r="AU25" i="6"/>
  <c r="AW25" i="6" s="1"/>
  <c r="AU13" i="4"/>
  <c r="AW13" i="4" s="1"/>
  <c r="AU15" i="4"/>
  <c r="AW15" i="4" s="1"/>
  <c r="AU17" i="4"/>
  <c r="AW17" i="4" s="1"/>
  <c r="BC13" i="4"/>
  <c r="BF13" i="4" s="1"/>
  <c r="BJ13" i="4" s="1"/>
  <c r="O13" i="4" s="1"/>
  <c r="BK11" i="4"/>
  <c r="N11" i="4" s="1"/>
  <c r="AU32" i="4"/>
  <c r="AW32" i="4" s="1"/>
  <c r="AU18" i="4"/>
  <c r="AW18" i="4" s="1"/>
  <c r="BC23" i="3"/>
  <c r="BF23" i="3" s="1"/>
  <c r="BJ23" i="3" s="1"/>
  <c r="O23" i="3" s="1"/>
  <c r="BK18" i="3"/>
  <c r="N18" i="3" s="1"/>
  <c r="BC14" i="3"/>
  <c r="BF14" i="3" s="1"/>
  <c r="BJ14" i="3" s="1"/>
  <c r="BK29" i="2"/>
  <c r="N29" i="2" s="1"/>
  <c r="AU28" i="2"/>
  <c r="AW28" i="2" s="1"/>
  <c r="BK19" i="2"/>
  <c r="N19" i="2" s="1"/>
  <c r="BK37" i="2"/>
  <c r="N37" i="2" s="1"/>
  <c r="AU31" i="2"/>
  <c r="AW31" i="2" s="1"/>
  <c r="AU24" i="12"/>
  <c r="AW24" i="12" s="1"/>
  <c r="BK38" i="11"/>
  <c r="N38" i="11" s="1"/>
  <c r="BK23" i="11"/>
  <c r="N23" i="11" s="1"/>
  <c r="BK16" i="11"/>
  <c r="N16" i="11" s="1"/>
  <c r="AU15" i="11"/>
  <c r="AW15" i="11" s="1"/>
  <c r="AU32" i="10"/>
  <c r="AW32" i="10" s="1"/>
  <c r="BK24" i="9"/>
  <c r="N24" i="9" s="1"/>
  <c r="BK22" i="9"/>
  <c r="N22" i="9" s="1"/>
  <c r="AU20" i="9"/>
  <c r="AW20" i="9" s="1"/>
  <c r="BK20" i="9"/>
  <c r="N20" i="9" s="1"/>
  <c r="BC10" i="9"/>
  <c r="BF10" i="9" s="1"/>
  <c r="BJ10" i="9" s="1"/>
  <c r="BC32" i="8"/>
  <c r="BF32" i="8" s="1"/>
  <c r="BJ32" i="8" s="1"/>
  <c r="AU16" i="8"/>
  <c r="AW16" i="8" s="1"/>
  <c r="BK19" i="7"/>
  <c r="N19" i="7" s="1"/>
  <c r="BK36" i="6"/>
  <c r="N36" i="6" s="1"/>
  <c r="AU35" i="6"/>
  <c r="AW35" i="6" s="1"/>
  <c r="BK24" i="6"/>
  <c r="N24" i="6" s="1"/>
  <c r="BK15" i="6"/>
  <c r="N15" i="6" s="1"/>
  <c r="BK40" i="5"/>
  <c r="N40" i="5" s="1"/>
  <c r="AU19" i="5"/>
  <c r="AW19" i="5" s="1"/>
  <c r="BC12" i="5"/>
  <c r="BF12" i="5" s="1"/>
  <c r="BJ12" i="5" s="1"/>
  <c r="AU35" i="4"/>
  <c r="AW35" i="4" s="1"/>
  <c r="BK33" i="4"/>
  <c r="N33" i="4" s="1"/>
  <c r="BK20" i="4"/>
  <c r="N20" i="4" s="1"/>
  <c r="BC38" i="3"/>
  <c r="BF38" i="3" s="1"/>
  <c r="BJ38" i="3" s="1"/>
  <c r="BC36" i="3"/>
  <c r="BF36" i="3" s="1"/>
  <c r="BJ36" i="3" s="1"/>
  <c r="AU16" i="3"/>
  <c r="AW16" i="3" s="1"/>
  <c r="BK15" i="3"/>
  <c r="N15" i="3" s="1"/>
  <c r="AU32" i="2"/>
  <c r="AW32" i="2" s="1"/>
  <c r="AU25" i="2"/>
  <c r="AW25" i="2" s="1"/>
  <c r="AU40" i="7"/>
  <c r="AW40" i="7" s="1"/>
  <c r="AU18" i="2"/>
  <c r="AW18" i="2" s="1"/>
  <c r="AU15" i="2"/>
  <c r="AW15" i="2" s="1"/>
  <c r="CG35" i="4"/>
  <c r="CK35" i="4"/>
  <c r="KD11" i="4"/>
  <c r="KZ33" i="5"/>
  <c r="KY31" i="5"/>
  <c r="KZ31" i="5" s="1"/>
  <c r="BK32" i="6"/>
  <c r="N32" i="6" s="1"/>
  <c r="DF15" i="6"/>
  <c r="KM29" i="7"/>
  <c r="CB25" i="7"/>
  <c r="AF16" i="7"/>
  <c r="BC33" i="8"/>
  <c r="BF33" i="8" s="1"/>
  <c r="BJ33" i="8" s="1"/>
  <c r="KC24" i="8"/>
  <c r="KF24" i="8" s="1"/>
  <c r="BK21" i="8"/>
  <c r="N21" i="8" s="1"/>
  <c r="AF14" i="8"/>
  <c r="DE25" i="9"/>
  <c r="DF26" i="9"/>
  <c r="CS10" i="9"/>
  <c r="AF37" i="10"/>
  <c r="KM32" i="10"/>
  <c r="LM32" i="10"/>
  <c r="AF14" i="11"/>
  <c r="CI24" i="12"/>
  <c r="CL24" i="12" s="1"/>
  <c r="CI37" i="12"/>
  <c r="CK37" i="12" s="1"/>
  <c r="CM37" i="12" s="1"/>
  <c r="BK24" i="12"/>
  <c r="N24" i="12" s="1"/>
  <c r="AU13" i="10"/>
  <c r="AW13" i="10" s="1"/>
  <c r="DS13" i="6"/>
  <c r="DU13" i="6" s="1"/>
  <c r="DV13" i="6" s="1"/>
  <c r="BC17" i="5"/>
  <c r="BF17" i="5" s="1"/>
  <c r="BJ17" i="5" s="1"/>
  <c r="O17" i="5" s="1"/>
  <c r="AF29" i="2"/>
  <c r="CB23" i="4"/>
  <c r="EE22" i="4"/>
  <c r="KP20" i="4"/>
  <c r="KS20" i="4" s="1"/>
  <c r="AU39" i="5"/>
  <c r="AW39" i="5" s="1"/>
  <c r="AU21" i="5"/>
  <c r="AW21" i="5" s="1"/>
  <c r="CJ13" i="5"/>
  <c r="CB13" i="5"/>
  <c r="CB38" i="6"/>
  <c r="BK33" i="7"/>
  <c r="N33" i="7" s="1"/>
  <c r="BK30" i="7"/>
  <c r="N30" i="7" s="1"/>
  <c r="BK26" i="7"/>
  <c r="N26" i="7" s="1"/>
  <c r="BK18" i="7"/>
  <c r="N18" i="7" s="1"/>
  <c r="CV13" i="7"/>
  <c r="CY13" i="7" s="1"/>
  <c r="AU35" i="8"/>
  <c r="AW35" i="8" s="1"/>
  <c r="BK23" i="8"/>
  <c r="N23" i="8" s="1"/>
  <c r="BK15" i="9"/>
  <c r="N15" i="9" s="1"/>
  <c r="BK25" i="11"/>
  <c r="N25" i="11" s="1"/>
  <c r="CI29" i="12"/>
  <c r="CL29" i="12" s="1"/>
  <c r="AU10" i="9"/>
  <c r="AW10" i="9" s="1"/>
  <c r="CB32" i="8"/>
  <c r="AU10" i="5"/>
  <c r="AW10" i="5" s="1"/>
  <c r="AU27" i="12"/>
  <c r="AW27" i="12" s="1"/>
  <c r="CP20" i="3"/>
  <c r="CO20" i="3"/>
  <c r="CQ20" i="3"/>
  <c r="CN20" i="3"/>
  <c r="AU39" i="3"/>
  <c r="AW39" i="3" s="1"/>
  <c r="KP15" i="3"/>
  <c r="KS15" i="3" s="1"/>
  <c r="KC23" i="4"/>
  <c r="KC34" i="6"/>
  <c r="KF34" i="6" s="1"/>
  <c r="KY36" i="7"/>
  <c r="KZ36" i="7" s="1"/>
  <c r="KC35" i="7"/>
  <c r="DF25" i="7"/>
  <c r="CJ16" i="7"/>
  <c r="CS26" i="9"/>
  <c r="CI15" i="9"/>
  <c r="KY38" i="10"/>
  <c r="KZ38" i="10" s="1"/>
  <c r="KZ32" i="10"/>
  <c r="KY28" i="10"/>
  <c r="KZ28" i="10" s="1"/>
  <c r="EE18" i="10"/>
  <c r="CJ17" i="10"/>
  <c r="KZ23" i="11"/>
  <c r="KZ16" i="11"/>
  <c r="CB21" i="12"/>
  <c r="KD11" i="11"/>
  <c r="CO16" i="3"/>
  <c r="DB11" i="3"/>
  <c r="CO20" i="2"/>
  <c r="CP20" i="2"/>
  <c r="CQ20" i="2"/>
  <c r="CN20" i="2"/>
  <c r="AU14" i="10"/>
  <c r="AW14" i="10" s="1"/>
  <c r="CZ36" i="3"/>
  <c r="CZ22" i="3"/>
  <c r="CV15" i="3"/>
  <c r="CX17" i="3"/>
  <c r="CT17" i="3"/>
  <c r="AU14" i="2"/>
  <c r="AW14" i="2" s="1"/>
  <c r="DC20" i="2"/>
  <c r="DE33" i="10"/>
  <c r="AF27" i="11"/>
  <c r="BK36" i="12"/>
  <c r="N36" i="12" s="1"/>
  <c r="CZ38" i="2"/>
  <c r="DA20" i="2"/>
  <c r="CN31" i="3"/>
  <c r="CQ13" i="2"/>
  <c r="AU35" i="2"/>
  <c r="AW35" i="2" s="1"/>
  <c r="CP13" i="2"/>
  <c r="CP31" i="3"/>
  <c r="CO13" i="2"/>
  <c r="CW17" i="3"/>
  <c r="CZ17" i="3" s="1"/>
  <c r="CY17" i="3"/>
  <c r="AU16" i="4"/>
  <c r="AW16" i="4" s="1"/>
  <c r="AU21" i="11"/>
  <c r="AW21" i="11" s="1"/>
  <c r="BK28" i="2"/>
  <c r="N28" i="2" s="1"/>
  <c r="AF27" i="8"/>
  <c r="CM18" i="2"/>
  <c r="CZ12" i="3"/>
  <c r="CT29" i="2"/>
  <c r="CX29" i="2"/>
  <c r="BC13" i="9"/>
  <c r="BF13" i="9" s="1"/>
  <c r="BJ13" i="9" s="1"/>
  <c r="AF23" i="11"/>
  <c r="BC26" i="12"/>
  <c r="BF26" i="12" s="1"/>
  <c r="BJ26" i="12" s="1"/>
  <c r="O26" i="12" s="1"/>
  <c r="AF36" i="11"/>
  <c r="CI12" i="4"/>
  <c r="AF13" i="2"/>
  <c r="CB13" i="2"/>
  <c r="AF12" i="3"/>
  <c r="CB12" i="3"/>
  <c r="BK32" i="3"/>
  <c r="N32" i="3" s="1"/>
  <c r="KD22" i="8"/>
  <c r="KG22" i="8" s="1"/>
  <c r="KC20" i="4"/>
  <c r="KA20" i="4" s="1"/>
  <c r="DF20" i="7"/>
  <c r="KA22" i="8"/>
  <c r="CB15" i="8"/>
  <c r="BK39" i="10"/>
  <c r="N39" i="10" s="1"/>
  <c r="KC28" i="10"/>
  <c r="KF28" i="10" s="1"/>
  <c r="AU13" i="3"/>
  <c r="AW13" i="3" s="1"/>
  <c r="DA34" i="3"/>
  <c r="CZ26" i="3"/>
  <c r="CZ16" i="3"/>
  <c r="BK27" i="4"/>
  <c r="N27" i="4" s="1"/>
  <c r="CB33" i="5"/>
  <c r="KZ23" i="6"/>
  <c r="KA17" i="7"/>
  <c r="AU22" i="3"/>
  <c r="AW22" i="3" s="1"/>
  <c r="KD24" i="3"/>
  <c r="CM35" i="4"/>
  <c r="CP35" i="4" s="1"/>
  <c r="BK21" i="9"/>
  <c r="N21" i="9" s="1"/>
  <c r="AF39" i="10"/>
  <c r="BK14" i="11"/>
  <c r="N14" i="11" s="1"/>
  <c r="KZ23" i="9"/>
  <c r="LB23" i="9" s="1"/>
  <c r="LC23" i="9" s="1"/>
  <c r="AF10" i="2"/>
  <c r="CB10" i="2"/>
  <c r="CM10" i="2"/>
  <c r="CQ10" i="2" s="1"/>
  <c r="DB34" i="3"/>
  <c r="CT18" i="3"/>
  <c r="CX18" i="3"/>
  <c r="CZ18" i="3" s="1"/>
  <c r="KG17" i="7"/>
  <c r="CV13" i="4"/>
  <c r="CY13" i="4" s="1"/>
  <c r="CS20" i="7"/>
  <c r="KY35" i="10"/>
  <c r="KZ35" i="10" s="1"/>
  <c r="BK18" i="11"/>
  <c r="N18" i="11" s="1"/>
  <c r="AU26" i="12"/>
  <c r="AW26" i="12" s="1"/>
  <c r="AF26" i="2"/>
  <c r="CB26" i="2"/>
  <c r="AU15" i="12"/>
  <c r="AW15" i="12" s="1"/>
  <c r="CZ30" i="2"/>
  <c r="CZ24" i="2"/>
  <c r="DE17" i="7"/>
  <c r="DF17" i="7" s="1"/>
  <c r="CB35" i="11"/>
  <c r="BK36" i="10"/>
  <c r="N36" i="10" s="1"/>
  <c r="KZ13" i="6"/>
  <c r="LB13" i="6" s="1"/>
  <c r="LC13" i="6" s="1"/>
  <c r="AF30" i="2"/>
  <c r="CB30" i="2"/>
  <c r="CN12" i="3"/>
  <c r="CO12" i="3"/>
  <c r="CQ12" i="3"/>
  <c r="CP12" i="3"/>
  <c r="CV31" i="2"/>
  <c r="BK21" i="3"/>
  <c r="N21" i="3" s="1"/>
  <c r="KC35" i="4"/>
  <c r="KF35" i="4" s="1"/>
  <c r="DE17" i="5"/>
  <c r="KM23" i="6"/>
  <c r="BK38" i="7"/>
  <c r="N38" i="7" s="1"/>
  <c r="BK14" i="7"/>
  <c r="N14" i="7" s="1"/>
  <c r="CS11" i="11"/>
  <c r="CU11" i="11" s="1"/>
  <c r="CV11" i="11" s="1"/>
  <c r="CB28" i="12"/>
  <c r="AF28" i="2"/>
  <c r="CB28" i="2"/>
  <c r="CQ11" i="3"/>
  <c r="CO11" i="3"/>
  <c r="CP11" i="3"/>
  <c r="CN11" i="3"/>
  <c r="AF34" i="2"/>
  <c r="CB34" i="2"/>
  <c r="AF37" i="3"/>
  <c r="CB37" i="3"/>
  <c r="CW29" i="2"/>
  <c r="CY29" i="2"/>
  <c r="CT10" i="3"/>
  <c r="CX10" i="3"/>
  <c r="DE13" i="4"/>
  <c r="BC40" i="7"/>
  <c r="BF40" i="7" s="1"/>
  <c r="BJ40" i="7" s="1"/>
  <c r="O40" i="7" s="1"/>
  <c r="KF17" i="7"/>
  <c r="AU23" i="8"/>
  <c r="AW23" i="8" s="1"/>
  <c r="KF22" i="8"/>
  <c r="DF30" i="11"/>
  <c r="KD28" i="11"/>
  <c r="CM22" i="2"/>
  <c r="CZ19" i="2"/>
  <c r="DD19" i="2" s="1"/>
  <c r="CT19" i="3"/>
  <c r="CX19" i="3"/>
  <c r="CZ19" i="3" s="1"/>
  <c r="CQ37" i="2"/>
  <c r="CN37" i="2"/>
  <c r="CP37" i="2"/>
  <c r="CO37" i="2"/>
  <c r="CM34" i="3"/>
  <c r="CW10" i="3"/>
  <c r="CZ10" i="3" s="1"/>
  <c r="CY10" i="3"/>
  <c r="CQ10" i="11"/>
  <c r="CN10" i="11"/>
  <c r="CO10" i="11"/>
  <c r="CP10" i="11"/>
  <c r="DA10" i="11"/>
  <c r="DB10" i="11"/>
  <c r="DC10" i="11"/>
  <c r="DD10" i="11"/>
  <c r="CX39" i="3"/>
  <c r="CT39" i="3"/>
  <c r="CT38" i="3"/>
  <c r="CX38" i="3"/>
  <c r="CN14" i="3"/>
  <c r="CO14" i="3"/>
  <c r="CP14" i="3"/>
  <c r="CQ14" i="3"/>
  <c r="DA37" i="3"/>
  <c r="DB37" i="3"/>
  <c r="DD37" i="3"/>
  <c r="DC37" i="3"/>
  <c r="CT13" i="3"/>
  <c r="CX13" i="3"/>
  <c r="DC22" i="3"/>
  <c r="DD22" i="3"/>
  <c r="DA22" i="3"/>
  <c r="DB22" i="3"/>
  <c r="CO38" i="3"/>
  <c r="CN38" i="3"/>
  <c r="CP38" i="3"/>
  <c r="CQ38" i="3"/>
  <c r="CT29" i="3"/>
  <c r="CX29" i="3"/>
  <c r="CW13" i="3"/>
  <c r="CY13" i="3"/>
  <c r="DB28" i="3"/>
  <c r="DC28" i="3"/>
  <c r="DD28" i="3"/>
  <c r="DA28" i="3"/>
  <c r="CW29" i="3"/>
  <c r="CY29" i="3"/>
  <c r="DA20" i="3"/>
  <c r="DB20" i="3"/>
  <c r="DC20" i="3"/>
  <c r="DD20" i="3"/>
  <c r="DA32" i="3"/>
  <c r="DB32" i="3"/>
  <c r="DC32" i="3"/>
  <c r="DD32" i="3"/>
  <c r="CN21" i="3"/>
  <c r="CO21" i="3"/>
  <c r="CP21" i="3"/>
  <c r="CQ21" i="3"/>
  <c r="CZ40" i="3"/>
  <c r="CG32" i="3"/>
  <c r="CK32" i="3"/>
  <c r="CM32" i="3" s="1"/>
  <c r="CT21" i="3"/>
  <c r="CX21" i="3"/>
  <c r="DB36" i="3"/>
  <c r="DC36" i="3"/>
  <c r="DA36" i="3"/>
  <c r="DD36" i="3"/>
  <c r="CW39" i="3"/>
  <c r="CY39" i="3"/>
  <c r="CZ14" i="3"/>
  <c r="CZ31" i="3"/>
  <c r="DA12" i="3"/>
  <c r="DB12" i="3"/>
  <c r="DC12" i="3"/>
  <c r="DD12" i="3"/>
  <c r="CW38" i="3"/>
  <c r="CY38" i="3"/>
  <c r="CW30" i="3"/>
  <c r="CY21" i="3"/>
  <c r="CX24" i="3"/>
  <c r="CZ24" i="3" s="1"/>
  <c r="CT24" i="3"/>
  <c r="CV30" i="3"/>
  <c r="CZ21" i="3"/>
  <c r="DA18" i="2"/>
  <c r="DB18" i="2"/>
  <c r="DC18" i="2"/>
  <c r="DD18" i="2"/>
  <c r="CX14" i="2"/>
  <c r="CT14" i="2"/>
  <c r="CW13" i="2"/>
  <c r="DC30" i="2"/>
  <c r="DA30" i="2"/>
  <c r="DB30" i="2"/>
  <c r="DD30" i="2"/>
  <c r="CT12" i="2"/>
  <c r="CX12" i="2"/>
  <c r="DA10" i="2"/>
  <c r="DB10" i="2"/>
  <c r="DC10" i="2"/>
  <c r="DD10" i="2"/>
  <c r="DA38" i="2"/>
  <c r="DB38" i="2"/>
  <c r="DC38" i="2"/>
  <c r="DD38" i="2"/>
  <c r="CQ18" i="2"/>
  <c r="CN18" i="2"/>
  <c r="CO18" i="2"/>
  <c r="CP18" i="2"/>
  <c r="CP17" i="2"/>
  <c r="CQ17" i="2"/>
  <c r="CO17" i="2"/>
  <c r="CN17" i="2"/>
  <c r="DB24" i="2"/>
  <c r="DA24" i="2"/>
  <c r="DC24" i="2"/>
  <c r="DD24" i="2"/>
  <c r="CP25" i="2"/>
  <c r="CQ25" i="2"/>
  <c r="CN25" i="2"/>
  <c r="CO25" i="2"/>
  <c r="CT21" i="2"/>
  <c r="CX21" i="2"/>
  <c r="CO30" i="2"/>
  <c r="CN30" i="2"/>
  <c r="CP30" i="2"/>
  <c r="CQ30" i="2"/>
  <c r="CT11" i="2"/>
  <c r="CX11" i="2"/>
  <c r="CZ11" i="2" s="1"/>
  <c r="DA16" i="2"/>
  <c r="DB16" i="2"/>
  <c r="DD16" i="2"/>
  <c r="DC16" i="2"/>
  <c r="CW21" i="2"/>
  <c r="CY21" i="2"/>
  <c r="CM24" i="2"/>
  <c r="CY12" i="2"/>
  <c r="CX15" i="2"/>
  <c r="CZ15" i="2" s="1"/>
  <c r="CT15" i="2"/>
  <c r="CO16" i="2"/>
  <c r="CP16" i="2"/>
  <c r="CQ16" i="2"/>
  <c r="CN16" i="2"/>
  <c r="CN22" i="2"/>
  <c r="CO22" i="2"/>
  <c r="CP22" i="2"/>
  <c r="CQ22" i="2"/>
  <c r="CT40" i="2"/>
  <c r="CX40" i="2"/>
  <c r="DD34" i="2"/>
  <c r="DC34" i="2"/>
  <c r="DB34" i="2"/>
  <c r="DA34" i="2"/>
  <c r="CZ12" i="2"/>
  <c r="CX35" i="2"/>
  <c r="CZ35" i="2" s="1"/>
  <c r="CT35" i="2"/>
  <c r="CX23" i="2"/>
  <c r="CZ23" i="2" s="1"/>
  <c r="CT23" i="2"/>
  <c r="DA37" i="2"/>
  <c r="DB37" i="2"/>
  <c r="DC37" i="2"/>
  <c r="DD37" i="2"/>
  <c r="DA19" i="2"/>
  <c r="DC19" i="2"/>
  <c r="CW40" i="2"/>
  <c r="CY40" i="2"/>
  <c r="CN39" i="2"/>
  <c r="CO39" i="2"/>
  <c r="CP39" i="2"/>
  <c r="CQ39" i="2"/>
  <c r="CN14" i="2"/>
  <c r="CY15" i="2"/>
  <c r="CY11" i="2"/>
  <c r="CN10" i="2"/>
  <c r="CO10" i="2"/>
  <c r="DC22" i="2"/>
  <c r="DD22" i="2"/>
  <c r="DA22" i="2"/>
  <c r="DB22" i="2"/>
  <c r="CV13" i="2"/>
  <c r="CY13" i="2" s="1"/>
  <c r="CK38" i="2"/>
  <c r="CM38" i="2" s="1"/>
  <c r="CG38" i="2"/>
  <c r="CW14" i="2"/>
  <c r="CY14" i="2"/>
  <c r="CK16" i="7"/>
  <c r="CM16" i="7" s="1"/>
  <c r="CG16" i="7"/>
  <c r="CL16" i="7"/>
  <c r="AD42" i="3"/>
  <c r="BK11" i="11"/>
  <c r="N11" i="11" s="1"/>
  <c r="AD42" i="7"/>
  <c r="AD42" i="5"/>
  <c r="CJ28" i="12"/>
  <c r="AU17" i="2"/>
  <c r="AW17" i="2" s="1"/>
  <c r="AD42" i="6"/>
  <c r="AD42" i="8"/>
  <c r="AD42" i="12"/>
  <c r="AD42" i="11"/>
  <c r="AD42" i="10"/>
  <c r="AF17" i="12"/>
  <c r="AU11" i="9"/>
  <c r="AW11" i="9" s="1"/>
  <c r="AD42" i="4"/>
  <c r="AU26" i="7"/>
  <c r="AW26" i="7" s="1"/>
  <c r="AU13" i="7"/>
  <c r="AW13" i="7" s="1"/>
  <c r="AU20" i="7"/>
  <c r="AW20" i="7" s="1"/>
  <c r="CI22" i="9"/>
  <c r="AD42" i="9"/>
  <c r="AU34" i="10"/>
  <c r="AW34" i="10" s="1"/>
  <c r="BK34" i="10"/>
  <c r="N34" i="10" s="1"/>
  <c r="AU32" i="7"/>
  <c r="AW32" i="7" s="1"/>
  <c r="AU18" i="7"/>
  <c r="AW18" i="7" s="1"/>
  <c r="AU10" i="7"/>
  <c r="AW10" i="7" s="1"/>
  <c r="BK17" i="3"/>
  <c r="N17" i="3" s="1"/>
  <c r="BK11" i="3"/>
  <c r="N11" i="3" s="1"/>
  <c r="AU10" i="2"/>
  <c r="AW10" i="2" s="1"/>
  <c r="LC27" i="5"/>
  <c r="LF27" i="5" s="1"/>
  <c r="LL26" i="11"/>
  <c r="LM26" i="11" s="1"/>
  <c r="KC13" i="11"/>
  <c r="KF13" i="11" s="1"/>
  <c r="BC34" i="7"/>
  <c r="BF34" i="7" s="1"/>
  <c r="BJ34" i="7" s="1"/>
  <c r="KY25" i="2"/>
  <c r="KZ25" i="2" s="1"/>
  <c r="LB25" i="2" s="1"/>
  <c r="KM33" i="7"/>
  <c r="LY34" i="7"/>
  <c r="LZ34" i="7" s="1"/>
  <c r="MB34" i="7" s="1"/>
  <c r="CB13" i="10"/>
  <c r="AF40" i="11"/>
  <c r="BK28" i="3"/>
  <c r="N28" i="3" s="1"/>
  <c r="KC37" i="5"/>
  <c r="LL30" i="5"/>
  <c r="LY30" i="5" s="1"/>
  <c r="LZ30" i="5" s="1"/>
  <c r="DF22" i="5"/>
  <c r="AF25" i="5"/>
  <c r="LL24" i="6"/>
  <c r="LM24" i="6" s="1"/>
  <c r="CB24" i="6"/>
  <c r="KD21" i="6"/>
  <c r="DS15" i="6"/>
  <c r="CB14" i="7"/>
  <c r="CB10" i="7"/>
  <c r="CI40" i="8"/>
  <c r="DE38" i="8"/>
  <c r="DF38" i="8" s="1"/>
  <c r="KY22" i="8"/>
  <c r="KZ22" i="8" s="1"/>
  <c r="KM12" i="9"/>
  <c r="AU38" i="10"/>
  <c r="AW38" i="10" s="1"/>
  <c r="AU26" i="10"/>
  <c r="AW26" i="10" s="1"/>
  <c r="BK18" i="10"/>
  <c r="N18" i="10" s="1"/>
  <c r="KC17" i="10"/>
  <c r="KF17" i="10" s="1"/>
  <c r="CJ23" i="11"/>
  <c r="CK23" i="11"/>
  <c r="CG37" i="12"/>
  <c r="CI32" i="12"/>
  <c r="CL32" i="12" s="1"/>
  <c r="KM27" i="12"/>
  <c r="CS15" i="10"/>
  <c r="CU15" i="10" s="1"/>
  <c r="CW15" i="10" s="1"/>
  <c r="DE11" i="10"/>
  <c r="AU11" i="7"/>
  <c r="AW11" i="7" s="1"/>
  <c r="BC19" i="5"/>
  <c r="BF19" i="5" s="1"/>
  <c r="BJ19" i="5" s="1"/>
  <c r="BC32" i="2"/>
  <c r="BF32" i="2" s="1"/>
  <c r="BJ32" i="2" s="1"/>
  <c r="KP20" i="8"/>
  <c r="BC16" i="5"/>
  <c r="BF16" i="5" s="1"/>
  <c r="BJ16" i="5" s="1"/>
  <c r="O16" i="5" s="1"/>
  <c r="BK10" i="2"/>
  <c r="N10" i="2" s="1"/>
  <c r="KC19" i="4"/>
  <c r="KF19" i="4" s="1"/>
  <c r="AF14" i="5"/>
  <c r="CS19" i="6"/>
  <c r="CU19" i="6" s="1"/>
  <c r="CV19" i="6" s="1"/>
  <c r="KP30" i="7"/>
  <c r="AF38" i="8"/>
  <c r="LC20" i="9"/>
  <c r="LF20" i="9" s="1"/>
  <c r="DF23" i="10"/>
  <c r="DI18" i="10"/>
  <c r="DG18" i="10" s="1"/>
  <c r="CB16" i="10"/>
  <c r="AF16" i="11"/>
  <c r="AF17" i="11"/>
  <c r="KA11" i="11"/>
  <c r="CB37" i="12"/>
  <c r="BK35" i="12"/>
  <c r="N35" i="12" s="1"/>
  <c r="CB23" i="12"/>
  <c r="AU27" i="9"/>
  <c r="AW27" i="9" s="1"/>
  <c r="AU19" i="8"/>
  <c r="AW19" i="8" s="1"/>
  <c r="BC20" i="3"/>
  <c r="BF20" i="3" s="1"/>
  <c r="BJ20" i="3" s="1"/>
  <c r="AU38" i="2"/>
  <c r="AW38" i="2" s="1"/>
  <c r="AU34" i="5"/>
  <c r="AW34" i="5" s="1"/>
  <c r="DF19" i="6"/>
  <c r="AU37" i="4"/>
  <c r="AW37" i="4" s="1"/>
  <c r="BK36" i="5"/>
  <c r="N36" i="5" s="1"/>
  <c r="CK27" i="5"/>
  <c r="LZ35" i="6"/>
  <c r="BK24" i="7"/>
  <c r="N24" i="7" s="1"/>
  <c r="BC25" i="10"/>
  <c r="BF25" i="10" s="1"/>
  <c r="BJ25" i="10" s="1"/>
  <c r="O25" i="10" s="1"/>
  <c r="CI25" i="10"/>
  <c r="CL25" i="10" s="1"/>
  <c r="AU17" i="10"/>
  <c r="AW17" i="10" s="1"/>
  <c r="BK19" i="10"/>
  <c r="N19" i="10" s="1"/>
  <c r="CB26" i="11"/>
  <c r="CH17" i="11"/>
  <c r="CJ17" i="11" s="1"/>
  <c r="BK26" i="9"/>
  <c r="N26" i="9" s="1"/>
  <c r="AU11" i="6"/>
  <c r="AW11" i="6" s="1"/>
  <c r="BK21" i="6"/>
  <c r="N21" i="6" s="1"/>
  <c r="BK11" i="5"/>
  <c r="N11" i="5" s="1"/>
  <c r="CB29" i="7"/>
  <c r="AU27" i="11"/>
  <c r="AW27" i="11" s="1"/>
  <c r="KZ22" i="11"/>
  <c r="AU18" i="11"/>
  <c r="AW18" i="11" s="1"/>
  <c r="AU21" i="9"/>
  <c r="AW21" i="9" s="1"/>
  <c r="BC16" i="4"/>
  <c r="BF16" i="4" s="1"/>
  <c r="BJ16" i="4" s="1"/>
  <c r="AU10" i="11"/>
  <c r="AW10" i="11" s="1"/>
  <c r="AU18" i="6"/>
  <c r="AW18" i="6" s="1"/>
  <c r="AU22" i="2"/>
  <c r="AW22" i="2" s="1"/>
  <c r="CL27" i="5"/>
  <c r="LL23" i="7"/>
  <c r="LM23" i="7" s="1"/>
  <c r="AU33" i="3"/>
  <c r="AW33" i="3" s="1"/>
  <c r="AF27" i="4"/>
  <c r="KM13" i="6"/>
  <c r="KY12" i="7"/>
  <c r="KZ12" i="7" s="1"/>
  <c r="LB12" i="7" s="1"/>
  <c r="LC12" i="7" s="1"/>
  <c r="CS23" i="10"/>
  <c r="BK28" i="10"/>
  <c r="N28" i="10" s="1"/>
  <c r="KF11" i="11"/>
  <c r="CB31" i="12"/>
  <c r="AF37" i="7"/>
  <c r="AF37" i="2"/>
  <c r="BK27" i="2"/>
  <c r="N27" i="2" s="1"/>
  <c r="AU12" i="6"/>
  <c r="AW12" i="6" s="1"/>
  <c r="BK29" i="3"/>
  <c r="N29" i="3" s="1"/>
  <c r="EF15" i="6"/>
  <c r="KC27" i="10"/>
  <c r="LL37" i="11"/>
  <c r="CI33" i="11"/>
  <c r="CL23" i="11"/>
  <c r="KC19" i="11"/>
  <c r="KE19" i="11" s="1"/>
  <c r="KG19" i="11" s="1"/>
  <c r="CI19" i="12"/>
  <c r="CL19" i="12" s="1"/>
  <c r="AU21" i="10"/>
  <c r="AW21" i="10" s="1"/>
  <c r="KQ14" i="5"/>
  <c r="CG13" i="5"/>
  <c r="CK13" i="5"/>
  <c r="CL13" i="5"/>
  <c r="KC27" i="7"/>
  <c r="KE27" i="7" s="1"/>
  <c r="KD27" i="7"/>
  <c r="KA28" i="11"/>
  <c r="KE28" i="11"/>
  <c r="DF35" i="3"/>
  <c r="KZ20" i="8"/>
  <c r="AF39" i="12"/>
  <c r="CB33" i="12"/>
  <c r="CI12" i="12"/>
  <c r="AU33" i="11"/>
  <c r="AW33" i="11" s="1"/>
  <c r="BK27" i="11"/>
  <c r="N27" i="11" s="1"/>
  <c r="BC13" i="8"/>
  <c r="BF13" i="8" s="1"/>
  <c r="BJ13" i="8" s="1"/>
  <c r="O13" i="8" s="1"/>
  <c r="BC12" i="7"/>
  <c r="BF12" i="7" s="1"/>
  <c r="BJ12" i="7" s="1"/>
  <c r="O12" i="7" s="1"/>
  <c r="KC19" i="7"/>
  <c r="KF19" i="7" s="1"/>
  <c r="KM22" i="9"/>
  <c r="KY37" i="3"/>
  <c r="KM35" i="4"/>
  <c r="CS33" i="4"/>
  <c r="CU33" i="4" s="1"/>
  <c r="CV33" i="4" s="1"/>
  <c r="KD32" i="4"/>
  <c r="AF32" i="5"/>
  <c r="BK30" i="6"/>
  <c r="N30" i="6" s="1"/>
  <c r="AF16" i="6"/>
  <c r="AF12" i="6"/>
  <c r="KD25" i="7"/>
  <c r="BK16" i="7"/>
  <c r="N16" i="7" s="1"/>
  <c r="BK34" i="8"/>
  <c r="N34" i="8" s="1"/>
  <c r="CB21" i="8"/>
  <c r="BK29" i="9"/>
  <c r="N29" i="9" s="1"/>
  <c r="AF36" i="10"/>
  <c r="CS34" i="11"/>
  <c r="CU34" i="11" s="1"/>
  <c r="AF20" i="11"/>
  <c r="CS19" i="11"/>
  <c r="AU20" i="12"/>
  <c r="AW20" i="12" s="1"/>
  <c r="BK40" i="12"/>
  <c r="N40" i="12" s="1"/>
  <c r="BC28" i="9"/>
  <c r="BF28" i="9" s="1"/>
  <c r="BJ28" i="9" s="1"/>
  <c r="O28" i="9" s="1"/>
  <c r="BC29" i="6"/>
  <c r="BF29" i="6" s="1"/>
  <c r="BJ29" i="6" s="1"/>
  <c r="O29" i="6" s="1"/>
  <c r="KP14" i="5"/>
  <c r="AU13" i="2"/>
  <c r="AW13" i="2" s="1"/>
  <c r="BK12" i="2"/>
  <c r="N12" i="2" s="1"/>
  <c r="BC24" i="3"/>
  <c r="BF24" i="3" s="1"/>
  <c r="BJ24" i="3" s="1"/>
  <c r="O24" i="3" s="1"/>
  <c r="CI28" i="5"/>
  <c r="CL28" i="5" s="1"/>
  <c r="CJ27" i="7"/>
  <c r="DE25" i="8"/>
  <c r="DF25" i="8" s="1"/>
  <c r="DH25" i="8" s="1"/>
  <c r="DI25" i="8" s="1"/>
  <c r="LL20" i="8"/>
  <c r="LM20" i="8" s="1"/>
  <c r="LO20" i="8" s="1"/>
  <c r="CB13" i="8"/>
  <c r="CB11" i="9"/>
  <c r="AF18" i="10"/>
  <c r="CB22" i="11"/>
  <c r="KG11" i="11"/>
  <c r="KH11" i="11" s="1"/>
  <c r="DE32" i="12"/>
  <c r="DF32" i="12" s="1"/>
  <c r="AU13" i="12"/>
  <c r="AW13" i="12" s="1"/>
  <c r="BK31" i="12"/>
  <c r="N31" i="12" s="1"/>
  <c r="CI27" i="7"/>
  <c r="CK27" i="7" s="1"/>
  <c r="KC14" i="7"/>
  <c r="KF14" i="7" s="1"/>
  <c r="BK36" i="4"/>
  <c r="N36" i="4" s="1"/>
  <c r="BK16" i="6"/>
  <c r="N16" i="6" s="1"/>
  <c r="AU14" i="8"/>
  <c r="AW14" i="8" s="1"/>
  <c r="BC20" i="2"/>
  <c r="BF20" i="2" s="1"/>
  <c r="BJ20" i="2" s="1"/>
  <c r="AF22" i="2"/>
  <c r="BK38" i="4"/>
  <c r="N38" i="4" s="1"/>
  <c r="KM34" i="4"/>
  <c r="DE33" i="4"/>
  <c r="DF33" i="4" s="1"/>
  <c r="DH33" i="4" s="1"/>
  <c r="KC12" i="4"/>
  <c r="KA12" i="4" s="1"/>
  <c r="AU29" i="5"/>
  <c r="AW29" i="5" s="1"/>
  <c r="AU12" i="5"/>
  <c r="AW12" i="5" s="1"/>
  <c r="CI13" i="6"/>
  <c r="CL13" i="6" s="1"/>
  <c r="KM38" i="7"/>
  <c r="KO38" i="7" s="1"/>
  <c r="KP38" i="7" s="1"/>
  <c r="AF21" i="7"/>
  <c r="BK18" i="8"/>
  <c r="N18" i="8" s="1"/>
  <c r="CV17" i="8"/>
  <c r="CY17" i="8" s="1"/>
  <c r="BK10" i="8"/>
  <c r="N10" i="8" s="1"/>
  <c r="AU34" i="9"/>
  <c r="AW34" i="9" s="1"/>
  <c r="KY32" i="9"/>
  <c r="KZ32" i="9" s="1"/>
  <c r="AF30" i="9"/>
  <c r="DF20" i="9"/>
  <c r="DH20" i="9" s="1"/>
  <c r="DI20" i="9" s="1"/>
  <c r="KC35" i="10"/>
  <c r="CJ26" i="10"/>
  <c r="KM31" i="11"/>
  <c r="KO31" i="11" s="1"/>
  <c r="KP31" i="11" s="1"/>
  <c r="CS13" i="11"/>
  <c r="CU13" i="11" s="1"/>
  <c r="KY23" i="12"/>
  <c r="KZ23" i="12" s="1"/>
  <c r="BC13" i="6"/>
  <c r="BF13" i="6" s="1"/>
  <c r="BJ13" i="6" s="1"/>
  <c r="O13" i="6" s="1"/>
  <c r="KM16" i="11"/>
  <c r="KO16" i="11" s="1"/>
  <c r="CI30" i="5"/>
  <c r="CK30" i="5" s="1"/>
  <c r="CM30" i="5" s="1"/>
  <c r="BK19" i="6"/>
  <c r="N19" i="6" s="1"/>
  <c r="CB17" i="6"/>
  <c r="KC40" i="7"/>
  <c r="KF40" i="7" s="1"/>
  <c r="CB33" i="7"/>
  <c r="CB26" i="7"/>
  <c r="AU17" i="7"/>
  <c r="AW17" i="7" s="1"/>
  <c r="AF13" i="7"/>
  <c r="BK38" i="8"/>
  <c r="N38" i="8" s="1"/>
  <c r="AF26" i="8"/>
  <c r="KZ22" i="9"/>
  <c r="BK12" i="9"/>
  <c r="N12" i="9" s="1"/>
  <c r="AU38" i="11"/>
  <c r="AW38" i="11" s="1"/>
  <c r="CJ32" i="11"/>
  <c r="KD14" i="7"/>
  <c r="BK12" i="4"/>
  <c r="N12" i="4" s="1"/>
  <c r="AU26" i="4"/>
  <c r="AW26" i="4" s="1"/>
  <c r="BK24" i="2"/>
  <c r="N24" i="2" s="1"/>
  <c r="AU12" i="12"/>
  <c r="AW12" i="12" s="1"/>
  <c r="CL35" i="4"/>
  <c r="CB39" i="4"/>
  <c r="KZ35" i="4"/>
  <c r="LB35" i="4" s="1"/>
  <c r="KM30" i="4"/>
  <c r="KZ30" i="2"/>
  <c r="BK40" i="3"/>
  <c r="N40" i="3" s="1"/>
  <c r="AF31" i="3"/>
  <c r="CV31" i="4"/>
  <c r="CY31" i="4" s="1"/>
  <c r="AU24" i="6"/>
  <c r="AW24" i="6" s="1"/>
  <c r="CB20" i="6"/>
  <c r="AU19" i="6"/>
  <c r="AW19" i="6" s="1"/>
  <c r="AF40" i="7"/>
  <c r="CS37" i="8"/>
  <c r="CJ21" i="8"/>
  <c r="CB17" i="10"/>
  <c r="DF11" i="11"/>
  <c r="DH11" i="11" s="1"/>
  <c r="AU31" i="12"/>
  <c r="AW31" i="12" s="1"/>
  <c r="BK10" i="12"/>
  <c r="N10" i="12" s="1"/>
  <c r="CB16" i="12"/>
  <c r="KC13" i="8"/>
  <c r="BK25" i="5"/>
  <c r="N25" i="5" s="1"/>
  <c r="CL17" i="6"/>
  <c r="DS36" i="2"/>
  <c r="BC16" i="3"/>
  <c r="BF16" i="3" s="1"/>
  <c r="BJ16" i="3" s="1"/>
  <c r="O16" i="3" s="1"/>
  <c r="BK35" i="5"/>
  <c r="N35" i="5" s="1"/>
  <c r="KC37" i="6"/>
  <c r="AU15" i="7"/>
  <c r="AW15" i="7" s="1"/>
  <c r="AU38" i="9"/>
  <c r="AW38" i="9" s="1"/>
  <c r="AF35" i="9"/>
  <c r="BC30" i="9"/>
  <c r="BF30" i="9" s="1"/>
  <c r="BJ30" i="9" s="1"/>
  <c r="O30" i="9" s="1"/>
  <c r="DS11" i="11"/>
  <c r="DU11" i="11" s="1"/>
  <c r="DV11" i="11" s="1"/>
  <c r="BF14" i="8"/>
  <c r="BJ14" i="8" s="1"/>
  <c r="O14" i="8" s="1"/>
  <c r="BK18" i="4"/>
  <c r="N18" i="4" s="1"/>
  <c r="AU33" i="4"/>
  <c r="AW33" i="4" s="1"/>
  <c r="KD35" i="2"/>
  <c r="KC35" i="2"/>
  <c r="KF35" i="2" s="1"/>
  <c r="KE22" i="11"/>
  <c r="KG22" i="11" s="1"/>
  <c r="KF22" i="11"/>
  <c r="KA22" i="11"/>
  <c r="KC27" i="12"/>
  <c r="KE27" i="12" s="1"/>
  <c r="KD27" i="12"/>
  <c r="CU33" i="10"/>
  <c r="CW33" i="10" s="1"/>
  <c r="CU25" i="10"/>
  <c r="CW25" i="10" s="1"/>
  <c r="DJ15" i="4"/>
  <c r="DI15" i="4"/>
  <c r="DG15" i="4" s="1"/>
  <c r="CL17" i="10"/>
  <c r="CG17" i="10"/>
  <c r="CJ27" i="8"/>
  <c r="CI27" i="8"/>
  <c r="KD33" i="9"/>
  <c r="KC33" i="9"/>
  <c r="KD18" i="3"/>
  <c r="KC18" i="3"/>
  <c r="KF18" i="3" s="1"/>
  <c r="LM19" i="6"/>
  <c r="LO19" i="6" s="1"/>
  <c r="LL27" i="7"/>
  <c r="KY38" i="8"/>
  <c r="KZ38" i="8" s="1"/>
  <c r="BK22" i="8"/>
  <c r="N22" i="8" s="1"/>
  <c r="CS11" i="9"/>
  <c r="CJ21" i="10"/>
  <c r="CM21" i="10" s="1"/>
  <c r="CP21" i="10" s="1"/>
  <c r="CB18" i="11"/>
  <c r="BK38" i="12"/>
  <c r="N38" i="12" s="1"/>
  <c r="KC31" i="12"/>
  <c r="KF31" i="12" s="1"/>
  <c r="AF27" i="12"/>
  <c r="BC33" i="11"/>
  <c r="BF33" i="11" s="1"/>
  <c r="BJ33" i="11" s="1"/>
  <c r="O33" i="11" s="1"/>
  <c r="BK39" i="7"/>
  <c r="N39" i="7" s="1"/>
  <c r="AF12" i="7"/>
  <c r="AU18" i="8"/>
  <c r="AW18" i="8" s="1"/>
  <c r="BK38" i="9"/>
  <c r="N38" i="9" s="1"/>
  <c r="AU35" i="10"/>
  <c r="AW35" i="10" s="1"/>
  <c r="AU29" i="10"/>
  <c r="AW29" i="10" s="1"/>
  <c r="CL21" i="10"/>
  <c r="DF19" i="10"/>
  <c r="BC10" i="10"/>
  <c r="BF10" i="10" s="1"/>
  <c r="BJ10" i="10" s="1"/>
  <c r="BK36" i="11"/>
  <c r="N36" i="11" s="1"/>
  <c r="CB25" i="11"/>
  <c r="KZ38" i="12"/>
  <c r="CS31" i="12"/>
  <c r="CU31" i="12" s="1"/>
  <c r="CV31" i="12" s="1"/>
  <c r="CJ22" i="12"/>
  <c r="KE24" i="12"/>
  <c r="KG24" i="12" s="1"/>
  <c r="CI15" i="12"/>
  <c r="CL15" i="12" s="1"/>
  <c r="BC22" i="6"/>
  <c r="BF22" i="6" s="1"/>
  <c r="BJ22" i="6" s="1"/>
  <c r="BK13" i="5"/>
  <c r="N13" i="5" s="1"/>
  <c r="AU20" i="4"/>
  <c r="AW20" i="4" s="1"/>
  <c r="CJ14" i="6"/>
  <c r="CS16" i="9"/>
  <c r="CU16" i="9" s="1"/>
  <c r="AF14" i="10"/>
  <c r="EE17" i="11"/>
  <c r="KZ33" i="12"/>
  <c r="LB33" i="12" s="1"/>
  <c r="KA24" i="12"/>
  <c r="CM17" i="6"/>
  <c r="CB16" i="9"/>
  <c r="KP17" i="10"/>
  <c r="KS17" i="10" s="1"/>
  <c r="CV15" i="10"/>
  <c r="CT15" i="10" s="1"/>
  <c r="AU23" i="11"/>
  <c r="AW23" i="11" s="1"/>
  <c r="LL30" i="12"/>
  <c r="LM30" i="12" s="1"/>
  <c r="LO30" i="12" s="1"/>
  <c r="LP30" i="12" s="1"/>
  <c r="CI17" i="12"/>
  <c r="CK17" i="12" s="1"/>
  <c r="CM17" i="12" s="1"/>
  <c r="AU16" i="6"/>
  <c r="AW16" i="6" s="1"/>
  <c r="CS11" i="5"/>
  <c r="CU11" i="5" s="1"/>
  <c r="BK26" i="2"/>
  <c r="N26" i="2" s="1"/>
  <c r="CG17" i="6"/>
  <c r="DF39" i="7"/>
  <c r="DH39" i="7" s="1"/>
  <c r="DI39" i="7" s="1"/>
  <c r="DK39" i="7" s="1"/>
  <c r="BK33" i="6"/>
  <c r="N33" i="6" s="1"/>
  <c r="BK35" i="8"/>
  <c r="N35" i="8" s="1"/>
  <c r="AU39" i="10"/>
  <c r="AW39" i="10" s="1"/>
  <c r="CI30" i="11"/>
  <c r="CL30" i="11" s="1"/>
  <c r="AU26" i="11"/>
  <c r="AW26" i="11" s="1"/>
  <c r="KM23" i="11"/>
  <c r="KO23" i="11" s="1"/>
  <c r="KP23" i="11" s="1"/>
  <c r="DE11" i="12"/>
  <c r="DF11" i="12" s="1"/>
  <c r="BK33" i="12"/>
  <c r="N33" i="12" s="1"/>
  <c r="LC29" i="12"/>
  <c r="LE29" i="12" s="1"/>
  <c r="AU13" i="5"/>
  <c r="AW13" i="5" s="1"/>
  <c r="BK40" i="4"/>
  <c r="N40" i="4" s="1"/>
  <c r="BK38" i="2"/>
  <c r="N38" i="2" s="1"/>
  <c r="KZ19" i="10"/>
  <c r="LB19" i="10" s="1"/>
  <c r="AU26" i="3"/>
  <c r="AW26" i="3" s="1"/>
  <c r="BK23" i="5"/>
  <c r="N23" i="5" s="1"/>
  <c r="KZ35" i="6"/>
  <c r="LB35" i="6" s="1"/>
  <c r="LC35" i="6" s="1"/>
  <c r="AU21" i="6"/>
  <c r="AW21" i="6" s="1"/>
  <c r="KO13" i="7"/>
  <c r="KP13" i="7" s="1"/>
  <c r="CB28" i="9"/>
  <c r="CB10" i="10"/>
  <c r="CB29" i="11"/>
  <c r="BC22" i="11"/>
  <c r="BF22" i="11" s="1"/>
  <c r="BJ22" i="11" s="1"/>
  <c r="O22" i="11" s="1"/>
  <c r="CB11" i="11"/>
  <c r="AU28" i="5"/>
  <c r="AW28" i="5" s="1"/>
  <c r="KZ19" i="6"/>
  <c r="LB19" i="6" s="1"/>
  <c r="AU32" i="3"/>
  <c r="AW32" i="3" s="1"/>
  <c r="BK17" i="2"/>
  <c r="N17" i="2" s="1"/>
  <c r="BK38" i="6"/>
  <c r="N38" i="6" s="1"/>
  <c r="KM35" i="6"/>
  <c r="KO35" i="6" s="1"/>
  <c r="KP35" i="6" s="1"/>
  <c r="LM35" i="6"/>
  <c r="LO35" i="6" s="1"/>
  <c r="LP35" i="6" s="1"/>
  <c r="DI14" i="9"/>
  <c r="DL14" i="9" s="1"/>
  <c r="KF28" i="11"/>
  <c r="KY20" i="12"/>
  <c r="KZ20" i="12" s="1"/>
  <c r="AU19" i="11"/>
  <c r="AW19" i="11" s="1"/>
  <c r="CI38" i="11"/>
  <c r="BK19" i="9"/>
  <c r="N19" i="9" s="1"/>
  <c r="LB16" i="9"/>
  <c r="KE25" i="7"/>
  <c r="KG25" i="7" s="1"/>
  <c r="KF25" i="7"/>
  <c r="KA25" i="7"/>
  <c r="DH30" i="3"/>
  <c r="DI30" i="3" s="1"/>
  <c r="CL22" i="12"/>
  <c r="CG22" i="12"/>
  <c r="KE21" i="6"/>
  <c r="KG21" i="6" s="1"/>
  <c r="KF21" i="6"/>
  <c r="KA21" i="6"/>
  <c r="KE11" i="4"/>
  <c r="KF11" i="4"/>
  <c r="KA11" i="4"/>
  <c r="CU16" i="4"/>
  <c r="CV16" i="4" s="1"/>
  <c r="KO33" i="2"/>
  <c r="KQ33" i="2" s="1"/>
  <c r="KE20" i="7"/>
  <c r="KG20" i="7" s="1"/>
  <c r="KA20" i="7"/>
  <c r="KF20" i="7"/>
  <c r="KO36" i="7"/>
  <c r="KQ36" i="7" s="1"/>
  <c r="KD33" i="5"/>
  <c r="KC33" i="5"/>
  <c r="CU31" i="8"/>
  <c r="CW31" i="8" s="1"/>
  <c r="CL10" i="4"/>
  <c r="CG10" i="4"/>
  <c r="CK10" i="4"/>
  <c r="CM10" i="4" s="1"/>
  <c r="CK28" i="9"/>
  <c r="CG28" i="9"/>
  <c r="CL28" i="9"/>
  <c r="AU26" i="6"/>
  <c r="AW26" i="6" s="1"/>
  <c r="AU21" i="7"/>
  <c r="AW21" i="7" s="1"/>
  <c r="KG22" i="9"/>
  <c r="KJ22" i="9" s="1"/>
  <c r="AU11" i="12"/>
  <c r="AW11" i="12" s="1"/>
  <c r="DS13" i="10"/>
  <c r="CI40" i="7"/>
  <c r="DF20" i="2"/>
  <c r="DH20" i="2" s="1"/>
  <c r="AU39" i="8"/>
  <c r="AW39" i="8" s="1"/>
  <c r="AU38" i="8"/>
  <c r="AW38" i="8" s="1"/>
  <c r="AU12" i="10"/>
  <c r="AW12" i="10" s="1"/>
  <c r="CS19" i="10"/>
  <c r="CU19" i="10" s="1"/>
  <c r="CV19" i="10" s="1"/>
  <c r="CX19" i="10" s="1"/>
  <c r="BK25" i="9"/>
  <c r="N25" i="9" s="1"/>
  <c r="BK28" i="7"/>
  <c r="N28" i="7" s="1"/>
  <c r="KY24" i="9"/>
  <c r="AU34" i="2"/>
  <c r="AW34" i="2" s="1"/>
  <c r="CM27" i="5"/>
  <c r="CP27" i="5" s="1"/>
  <c r="BK30" i="10"/>
  <c r="N30" i="10" s="1"/>
  <c r="BK14" i="12"/>
  <c r="N14" i="12" s="1"/>
  <c r="KC32" i="10"/>
  <c r="KA32" i="10" s="1"/>
  <c r="BK22" i="7"/>
  <c r="N22" i="7" s="1"/>
  <c r="AU23" i="2"/>
  <c r="AW23" i="2" s="1"/>
  <c r="DE27" i="12"/>
  <c r="DR27" i="12" s="1"/>
  <c r="DS27" i="12" s="1"/>
  <c r="AU20" i="2"/>
  <c r="AW20" i="2" s="1"/>
  <c r="BK37" i="11"/>
  <c r="N37" i="11" s="1"/>
  <c r="CB19" i="12"/>
  <c r="AU14" i="6"/>
  <c r="AW14" i="6" s="1"/>
  <c r="AU30" i="4"/>
  <c r="AW30" i="4" s="1"/>
  <c r="BK24" i="11"/>
  <c r="N24" i="11" s="1"/>
  <c r="CS30" i="11"/>
  <c r="CU30" i="11" s="1"/>
  <c r="CW30" i="11" s="1"/>
  <c r="CH32" i="9"/>
  <c r="CI32" i="9" s="1"/>
  <c r="KM23" i="8"/>
  <c r="KO23" i="8" s="1"/>
  <c r="KP23" i="8" s="1"/>
  <c r="KN23" i="8" s="1"/>
  <c r="DE33" i="7"/>
  <c r="DF33" i="7" s="1"/>
  <c r="BK25" i="4"/>
  <c r="N25" i="4" s="1"/>
  <c r="BK37" i="6"/>
  <c r="N37" i="6" s="1"/>
  <c r="KG23" i="12"/>
  <c r="AU16" i="10"/>
  <c r="AW16" i="10" s="1"/>
  <c r="KM33" i="9"/>
  <c r="KO33" i="9" s="1"/>
  <c r="KP33" i="9" s="1"/>
  <c r="KN33" i="9" s="1"/>
  <c r="CS25" i="7"/>
  <c r="CU25" i="7" s="1"/>
  <c r="CW25" i="7" s="1"/>
  <c r="LB12" i="10"/>
  <c r="LC12" i="10" s="1"/>
  <c r="LB23" i="7"/>
  <c r="LD23" i="7" s="1"/>
  <c r="BC35" i="9"/>
  <c r="BF35" i="9" s="1"/>
  <c r="BJ35" i="9" s="1"/>
  <c r="O35" i="9" s="1"/>
  <c r="BK35" i="9"/>
  <c r="N35" i="9" s="1"/>
  <c r="KO21" i="10"/>
  <c r="KP21" i="10" s="1"/>
  <c r="LB13" i="7"/>
  <c r="LC13" i="7" s="1"/>
  <c r="KA17" i="5"/>
  <c r="KF17" i="5"/>
  <c r="KE17" i="5"/>
  <c r="CU25" i="4"/>
  <c r="CW25" i="4" s="1"/>
  <c r="BC37" i="7"/>
  <c r="BF37" i="7" s="1"/>
  <c r="BJ37" i="7" s="1"/>
  <c r="O37" i="7" s="1"/>
  <c r="BK37" i="7"/>
  <c r="N37" i="7" s="1"/>
  <c r="CU27" i="10"/>
  <c r="CW27" i="10" s="1"/>
  <c r="LC31" i="11"/>
  <c r="CV19" i="8"/>
  <c r="CW15" i="8"/>
  <c r="CV15" i="8"/>
  <c r="CY15" i="8" s="1"/>
  <c r="BC15" i="8"/>
  <c r="BF15" i="8" s="1"/>
  <c r="BJ15" i="8" s="1"/>
  <c r="BK15" i="8"/>
  <c r="N15" i="8" s="1"/>
  <c r="CU25" i="9"/>
  <c r="CV25" i="9" s="1"/>
  <c r="DU35" i="6"/>
  <c r="DW35" i="6" s="1"/>
  <c r="KE27" i="3"/>
  <c r="KG27" i="3" s="1"/>
  <c r="KJ27" i="3" s="1"/>
  <c r="KA27" i="3"/>
  <c r="KF27" i="3"/>
  <c r="CJ36" i="6"/>
  <c r="CI36" i="6"/>
  <c r="CL36" i="6" s="1"/>
  <c r="CG28" i="12"/>
  <c r="CK28" i="12"/>
  <c r="CM28" i="12" s="1"/>
  <c r="KB23" i="11"/>
  <c r="KC23" i="11" s="1"/>
  <c r="CH32" i="4"/>
  <c r="KM22" i="6"/>
  <c r="KY22" i="6"/>
  <c r="KY38" i="2"/>
  <c r="LL38" i="2" s="1"/>
  <c r="BK29" i="4"/>
  <c r="N29" i="4" s="1"/>
  <c r="DE17" i="4"/>
  <c r="DR17" i="4" s="1"/>
  <c r="DS17" i="4" s="1"/>
  <c r="T41" i="6"/>
  <c r="T41" i="8"/>
  <c r="KF32" i="10"/>
  <c r="CK17" i="10"/>
  <c r="LL33" i="12"/>
  <c r="LY33" i="12" s="1"/>
  <c r="CK29" i="12"/>
  <c r="CM29" i="12" s="1"/>
  <c r="CO29" i="12" s="1"/>
  <c r="AF26" i="12"/>
  <c r="CK22" i="12"/>
  <c r="KY39" i="12"/>
  <c r="LL39" i="12" s="1"/>
  <c r="LM39" i="12" s="1"/>
  <c r="LO39" i="12" s="1"/>
  <c r="LP39" i="12" s="1"/>
  <c r="CJ32" i="10"/>
  <c r="CI32" i="10"/>
  <c r="CI35" i="11"/>
  <c r="CH23" i="10"/>
  <c r="CI23" i="10" s="1"/>
  <c r="DE22" i="10"/>
  <c r="DF22" i="10" s="1"/>
  <c r="DH22" i="10" s="1"/>
  <c r="CS22" i="10"/>
  <c r="CU22" i="10" s="1"/>
  <c r="CV22" i="10" s="1"/>
  <c r="KY27" i="10"/>
  <c r="KZ27" i="10" s="1"/>
  <c r="LB27" i="10" s="1"/>
  <c r="LD27" i="10" s="1"/>
  <c r="KB16" i="9"/>
  <c r="KB23" i="10"/>
  <c r="KC23" i="10" s="1"/>
  <c r="CS15" i="6"/>
  <c r="CU15" i="6" s="1"/>
  <c r="CJ33" i="7"/>
  <c r="DF24" i="3"/>
  <c r="DR19" i="3"/>
  <c r="AU18" i="3"/>
  <c r="AW18" i="3" s="1"/>
  <c r="T41" i="3"/>
  <c r="BK23" i="7"/>
  <c r="N23" i="7" s="1"/>
  <c r="CB37" i="8"/>
  <c r="BK18" i="9"/>
  <c r="N18" i="9" s="1"/>
  <c r="AF31" i="10"/>
  <c r="KY23" i="10"/>
  <c r="KZ23" i="10" s="1"/>
  <c r="LB23" i="10" s="1"/>
  <c r="LC23" i="10" s="1"/>
  <c r="CH22" i="10"/>
  <c r="CI22" i="10" s="1"/>
  <c r="CS13" i="10"/>
  <c r="CU13" i="10" s="1"/>
  <c r="CV13" i="10" s="1"/>
  <c r="EF26" i="11"/>
  <c r="CL28" i="12"/>
  <c r="BC27" i="12"/>
  <c r="BF27" i="12" s="1"/>
  <c r="BJ27" i="12" s="1"/>
  <c r="O27" i="12" s="1"/>
  <c r="CG29" i="12"/>
  <c r="DF19" i="12"/>
  <c r="DH19" i="12" s="1"/>
  <c r="DI19" i="12" s="1"/>
  <c r="DF17" i="12"/>
  <c r="DH17" i="12" s="1"/>
  <c r="DI17" i="12" s="1"/>
  <c r="AF11" i="12"/>
  <c r="BK20" i="12"/>
  <c r="N20" i="12" s="1"/>
  <c r="BK23" i="12"/>
  <c r="N23" i="12" s="1"/>
  <c r="KM39" i="12"/>
  <c r="BK29" i="12"/>
  <c r="N29" i="12" s="1"/>
  <c r="DR19" i="10"/>
  <c r="EE19" i="10" s="1"/>
  <c r="BC27" i="9"/>
  <c r="BF27" i="9" s="1"/>
  <c r="BJ27" i="9" s="1"/>
  <c r="O27" i="9" s="1"/>
  <c r="AU25" i="9"/>
  <c r="AW25" i="9" s="1"/>
  <c r="DE25" i="10"/>
  <c r="DR25" i="10" s="1"/>
  <c r="CH10" i="9"/>
  <c r="CI10" i="9" s="1"/>
  <c r="KY21" i="7"/>
  <c r="KZ21" i="7" s="1"/>
  <c r="CB36" i="7"/>
  <c r="AF36" i="7"/>
  <c r="CI33" i="7"/>
  <c r="CL33" i="7" s="1"/>
  <c r="DE16" i="4"/>
  <c r="DF16" i="4" s="1"/>
  <c r="KD19" i="2"/>
  <c r="KY33" i="2"/>
  <c r="KZ33" i="2" s="1"/>
  <c r="LB33" i="2" s="1"/>
  <c r="LC33" i="2" s="1"/>
  <c r="LA33" i="2" s="1"/>
  <c r="DF36" i="2"/>
  <c r="DH36" i="2" s="1"/>
  <c r="KZ23" i="2"/>
  <c r="LB23" i="2" s="1"/>
  <c r="LD23" i="2" s="1"/>
  <c r="DF14" i="4"/>
  <c r="KY34" i="2"/>
  <c r="KZ34" i="2" s="1"/>
  <c r="AU28" i="6"/>
  <c r="AW28" i="6" s="1"/>
  <c r="KE32" i="10"/>
  <c r="KG32" i="10" s="1"/>
  <c r="KI32" i="10" s="1"/>
  <c r="DF13" i="10"/>
  <c r="DH13" i="10" s="1"/>
  <c r="DI13" i="10" s="1"/>
  <c r="KC40" i="11"/>
  <c r="KF40" i="11" s="1"/>
  <c r="CV39" i="11"/>
  <c r="CY39" i="11" s="1"/>
  <c r="CI22" i="11"/>
  <c r="DR17" i="12"/>
  <c r="DS17" i="12" s="1"/>
  <c r="DE12" i="12"/>
  <c r="AF32" i="11"/>
  <c r="CB32" i="11"/>
  <c r="DE15" i="12"/>
  <c r="DF15" i="12" s="1"/>
  <c r="DR19" i="12"/>
  <c r="DS19" i="12" s="1"/>
  <c r="BK13" i="12"/>
  <c r="N13" i="12" s="1"/>
  <c r="AU37" i="9"/>
  <c r="AW37" i="9" s="1"/>
  <c r="BK27" i="10"/>
  <c r="N27" i="10" s="1"/>
  <c r="BK27" i="7"/>
  <c r="N27" i="7" s="1"/>
  <c r="KY32" i="8"/>
  <c r="DE13" i="8"/>
  <c r="DF13" i="8" s="1"/>
  <c r="DR15" i="8"/>
  <c r="EE15" i="8" s="1"/>
  <c r="ER15" i="8" s="1"/>
  <c r="ES15" i="8" s="1"/>
  <c r="DE12" i="6"/>
  <c r="DR12" i="6" s="1"/>
  <c r="EE12" i="6" s="1"/>
  <c r="EF12" i="6" s="1"/>
  <c r="KC39" i="5"/>
  <c r="BK35" i="2"/>
  <c r="N35" i="2" s="1"/>
  <c r="KC19" i="2"/>
  <c r="KF19" i="2" s="1"/>
  <c r="EE20" i="2"/>
  <c r="EF20" i="2" s="1"/>
  <c r="CM13" i="5"/>
  <c r="KY21" i="8"/>
  <c r="KZ21" i="8" s="1"/>
  <c r="LB21" i="8" s="1"/>
  <c r="CM28" i="9"/>
  <c r="CP28" i="9" s="1"/>
  <c r="BK32" i="10"/>
  <c r="N32" i="10" s="1"/>
  <c r="CS26" i="11"/>
  <c r="CU26" i="11" s="1"/>
  <c r="CV26" i="11" s="1"/>
  <c r="DS26" i="11"/>
  <c r="KD10" i="11"/>
  <c r="CL37" i="12"/>
  <c r="KB26" i="12"/>
  <c r="KC26" i="12" s="1"/>
  <c r="CI21" i="12"/>
  <c r="CL21" i="12" s="1"/>
  <c r="CS12" i="12"/>
  <c r="CU12" i="12" s="1"/>
  <c r="CV12" i="12" s="1"/>
  <c r="CJ33" i="12"/>
  <c r="CI33" i="12"/>
  <c r="CJ31" i="12"/>
  <c r="CI31" i="12"/>
  <c r="CL31" i="12" s="1"/>
  <c r="CS15" i="12"/>
  <c r="CS19" i="12"/>
  <c r="DE22" i="11"/>
  <c r="DR22" i="11" s="1"/>
  <c r="EE22" i="11" s="1"/>
  <c r="KM31" i="9"/>
  <c r="KY31" i="9"/>
  <c r="CU30" i="8"/>
  <c r="CW30" i="8" s="1"/>
  <c r="CB15" i="9"/>
  <c r="AF15" i="9"/>
  <c r="CH15" i="8"/>
  <c r="CI15" i="8" s="1"/>
  <c r="KB32" i="9"/>
  <c r="KY34" i="6"/>
  <c r="LL34" i="6" s="1"/>
  <c r="LY34" i="6" s="1"/>
  <c r="CI12" i="8"/>
  <c r="DE32" i="7"/>
  <c r="KM33" i="5"/>
  <c r="CI18" i="4"/>
  <c r="CJ18" i="4"/>
  <c r="KD28" i="2"/>
  <c r="KC28" i="2"/>
  <c r="KY17" i="3"/>
  <c r="KZ17" i="3" s="1"/>
  <c r="KM17" i="3"/>
  <c r="KO17" i="3" s="1"/>
  <c r="KP17" i="3" s="1"/>
  <c r="KN17" i="3" s="1"/>
  <c r="KM34" i="5"/>
  <c r="KY34" i="5"/>
  <c r="KB16" i="3"/>
  <c r="AU19" i="3"/>
  <c r="AW19" i="3" s="1"/>
  <c r="KM38" i="2"/>
  <c r="KM33" i="12"/>
  <c r="KO33" i="12" s="1"/>
  <c r="KP33" i="12" s="1"/>
  <c r="T41" i="12"/>
  <c r="KM18" i="12"/>
  <c r="KY18" i="12"/>
  <c r="CB30" i="12"/>
  <c r="AF30" i="12"/>
  <c r="KY21" i="10"/>
  <c r="LL21" i="10" s="1"/>
  <c r="LY21" i="10" s="1"/>
  <c r="LL31" i="11"/>
  <c r="LM31" i="11" s="1"/>
  <c r="CS19" i="9"/>
  <c r="CU19" i="9" s="1"/>
  <c r="CV19" i="9" s="1"/>
  <c r="DE19" i="9"/>
  <c r="CB36" i="8"/>
  <c r="AF36" i="8"/>
  <c r="CB37" i="9"/>
  <c r="AF37" i="9"/>
  <c r="CH27" i="10"/>
  <c r="CI27" i="10" s="1"/>
  <c r="BK29" i="8"/>
  <c r="N29" i="8" s="1"/>
  <c r="KO34" i="6"/>
  <c r="KP34" i="6" s="1"/>
  <c r="CU32" i="7"/>
  <c r="CV32" i="7" s="1"/>
  <c r="CH16" i="5"/>
  <c r="CI16" i="5" s="1"/>
  <c r="CJ33" i="4"/>
  <c r="CI33" i="4"/>
  <c r="AU23" i="4"/>
  <c r="AW23" i="4" s="1"/>
  <c r="KB34" i="5"/>
  <c r="KC34" i="5" s="1"/>
  <c r="KM16" i="3"/>
  <c r="KY16" i="3"/>
  <c r="BK15" i="2"/>
  <c r="N15" i="2" s="1"/>
  <c r="DF19" i="2"/>
  <c r="AF15" i="2"/>
  <c r="KG12" i="10"/>
  <c r="KH12" i="10" s="1"/>
  <c r="KA12" i="10"/>
  <c r="KC11" i="10"/>
  <c r="DF26" i="11"/>
  <c r="T41" i="11"/>
  <c r="KC25" i="12"/>
  <c r="KA25" i="12" s="1"/>
  <c r="CS17" i="12"/>
  <c r="CU17" i="12" s="1"/>
  <c r="CV17" i="12" s="1"/>
  <c r="BK15" i="12"/>
  <c r="N15" i="12" s="1"/>
  <c r="CI11" i="12"/>
  <c r="CL11" i="12" s="1"/>
  <c r="CI40" i="11"/>
  <c r="DE21" i="12"/>
  <c r="BK32" i="11"/>
  <c r="N32" i="11" s="1"/>
  <c r="LZ19" i="9"/>
  <c r="MB19" i="9" s="1"/>
  <c r="MC19" i="9" s="1"/>
  <c r="AU32" i="9"/>
  <c r="AW32" i="9" s="1"/>
  <c r="DE31" i="8"/>
  <c r="DF31" i="8" s="1"/>
  <c r="DH31" i="8" s="1"/>
  <c r="DJ31" i="8" s="1"/>
  <c r="CI22" i="7"/>
  <c r="CJ22" i="7"/>
  <c r="AF31" i="7"/>
  <c r="CB31" i="7"/>
  <c r="KY35" i="7"/>
  <c r="KZ35" i="7" s="1"/>
  <c r="LB35" i="7" s="1"/>
  <c r="CS30" i="5"/>
  <c r="CU30" i="5" s="1"/>
  <c r="CB28" i="5"/>
  <c r="AF28" i="5"/>
  <c r="AU16" i="5"/>
  <c r="AW16" i="5" s="1"/>
  <c r="KY33" i="4"/>
  <c r="KZ33" i="4" s="1"/>
  <c r="BK19" i="4"/>
  <c r="N19" i="4" s="1"/>
  <c r="DE21" i="4"/>
  <c r="DF21" i="4" s="1"/>
  <c r="KP25" i="2"/>
  <c r="KB28" i="3"/>
  <c r="DF30" i="2"/>
  <c r="DF31" i="4"/>
  <c r="KG14" i="2"/>
  <c r="BF28" i="3"/>
  <c r="BJ28" i="3" s="1"/>
  <c r="T41" i="4"/>
  <c r="AU37" i="6"/>
  <c r="AW37" i="6" s="1"/>
  <c r="T41" i="7"/>
  <c r="BK27" i="8"/>
  <c r="N27" i="8" s="1"/>
  <c r="CG21" i="10"/>
  <c r="KF12" i="10"/>
  <c r="CJ35" i="11"/>
  <c r="LC20" i="11"/>
  <c r="LF20" i="11" s="1"/>
  <c r="CI26" i="12"/>
  <c r="CL26" i="12" s="1"/>
  <c r="CM22" i="12"/>
  <c r="CQ22" i="12" s="1"/>
  <c r="BK25" i="12"/>
  <c r="N25" i="12" s="1"/>
  <c r="KY33" i="11"/>
  <c r="LL33" i="11" s="1"/>
  <c r="LY33" i="11" s="1"/>
  <c r="DE28" i="9"/>
  <c r="DR28" i="9" s="1"/>
  <c r="DS28" i="9" s="1"/>
  <c r="DU28" i="9" s="1"/>
  <c r="CJ33" i="9"/>
  <c r="CI33" i="9"/>
  <c r="KY17" i="10"/>
  <c r="LL17" i="10" s="1"/>
  <c r="BK26" i="6"/>
  <c r="N26" i="6" s="1"/>
  <c r="CH38" i="7"/>
  <c r="CI38" i="7" s="1"/>
  <c r="BK31" i="9"/>
  <c r="N31" i="9" s="1"/>
  <c r="KM17" i="7"/>
  <c r="KY17" i="7"/>
  <c r="KB18" i="4"/>
  <c r="KC18" i="4" s="1"/>
  <c r="DE11" i="4"/>
  <c r="DR11" i="4" s="1"/>
  <c r="KY26" i="5"/>
  <c r="KM26" i="5"/>
  <c r="AU26" i="5"/>
  <c r="AW26" i="5" s="1"/>
  <c r="AU29" i="2"/>
  <c r="AW29" i="2" s="1"/>
  <c r="DR30" i="3"/>
  <c r="DS30" i="3" s="1"/>
  <c r="DU30" i="3" s="1"/>
  <c r="DW30" i="3" s="1"/>
  <c r="CI17" i="4"/>
  <c r="EE23" i="2"/>
  <c r="ER23" i="2" s="1"/>
  <c r="ES23" i="2" s="1"/>
  <c r="CP29" i="12"/>
  <c r="CN29" i="12"/>
  <c r="CQ29" i="12"/>
  <c r="LB20" i="12"/>
  <c r="CG18" i="12"/>
  <c r="CK18" i="12"/>
  <c r="KR34" i="12"/>
  <c r="KN34" i="12"/>
  <c r="NB29" i="12"/>
  <c r="NC29" i="12" s="1"/>
  <c r="LO12" i="12"/>
  <c r="LP12" i="12" s="1"/>
  <c r="DH26" i="12"/>
  <c r="O21" i="12"/>
  <c r="O16" i="12"/>
  <c r="CX11" i="12"/>
  <c r="CT11" i="12"/>
  <c r="CP37" i="12"/>
  <c r="CO37" i="12"/>
  <c r="CN37" i="12"/>
  <c r="CQ37" i="12"/>
  <c r="O29" i="12"/>
  <c r="KO15" i="12"/>
  <c r="KP15" i="12" s="1"/>
  <c r="CK10" i="12"/>
  <c r="CG10" i="12"/>
  <c r="O34" i="12"/>
  <c r="KR21" i="12"/>
  <c r="KN21" i="12"/>
  <c r="O19" i="12"/>
  <c r="O11" i="12"/>
  <c r="O36" i="12"/>
  <c r="DH32" i="12"/>
  <c r="O33" i="12"/>
  <c r="KA33" i="12"/>
  <c r="KE33" i="12"/>
  <c r="KO22" i="12"/>
  <c r="KP22" i="12" s="1"/>
  <c r="BC22" i="12"/>
  <c r="BF22" i="12" s="1"/>
  <c r="BJ22" i="12" s="1"/>
  <c r="BK22" i="12"/>
  <c r="N22" i="12" s="1"/>
  <c r="DE16" i="12"/>
  <c r="DF16" i="12" s="1"/>
  <c r="LO17" i="12"/>
  <c r="LP17" i="12" s="1"/>
  <c r="KB13" i="12"/>
  <c r="CU13" i="12"/>
  <c r="CV13" i="12" s="1"/>
  <c r="CH39" i="12"/>
  <c r="CI39" i="12" s="1"/>
  <c r="KO38" i="12"/>
  <c r="KP38" i="12" s="1"/>
  <c r="KD38" i="12"/>
  <c r="KB37" i="12"/>
  <c r="KC37" i="12" s="1"/>
  <c r="LL36" i="12"/>
  <c r="LM36" i="12" s="1"/>
  <c r="KE34" i="12"/>
  <c r="KA34" i="12"/>
  <c r="KF33" i="12"/>
  <c r="KD33" i="12"/>
  <c r="O31" i="12"/>
  <c r="KB30" i="12"/>
  <c r="CU28" i="12"/>
  <c r="LM27" i="12"/>
  <c r="LL27" i="12"/>
  <c r="DE22" i="12"/>
  <c r="DF22" i="12" s="1"/>
  <c r="KO26" i="12"/>
  <c r="KP26" i="12" s="1"/>
  <c r="LB21" i="12"/>
  <c r="CX30" i="12"/>
  <c r="CT30" i="12"/>
  <c r="KB16" i="12"/>
  <c r="DJ18" i="12"/>
  <c r="CS16" i="12"/>
  <c r="CK12" i="12"/>
  <c r="CG12" i="12"/>
  <c r="CG17" i="12"/>
  <c r="KQ12" i="12"/>
  <c r="KP12" i="12"/>
  <c r="KS12" i="12" s="1"/>
  <c r="LB12" i="12"/>
  <c r="LC12" i="12" s="1"/>
  <c r="O13" i="12"/>
  <c r="CK40" i="12"/>
  <c r="CG40" i="12"/>
  <c r="O37" i="12"/>
  <c r="KE28" i="12"/>
  <c r="KA28" i="12"/>
  <c r="KO27" i="12"/>
  <c r="KO11" i="12"/>
  <c r="KP11" i="12" s="1"/>
  <c r="KY40" i="12"/>
  <c r="DE38" i="12"/>
  <c r="DF38" i="12" s="1"/>
  <c r="KC38" i="12"/>
  <c r="KF38" i="12" s="1"/>
  <c r="LY38" i="12"/>
  <c r="LZ38" i="12" s="1"/>
  <c r="KZ36" i="12"/>
  <c r="CU32" i="12"/>
  <c r="AU34" i="12"/>
  <c r="AW34" i="12" s="1"/>
  <c r="KO29" i="12"/>
  <c r="KP29" i="12" s="1"/>
  <c r="LO29" i="12"/>
  <c r="LP29" i="12" s="1"/>
  <c r="DE28" i="12"/>
  <c r="DF28" i="12" s="1"/>
  <c r="ER30" i="12"/>
  <c r="LD29" i="12"/>
  <c r="LF29" i="12"/>
  <c r="EE27" i="12"/>
  <c r="EF27" i="12" s="1"/>
  <c r="KZ27" i="12"/>
  <c r="CU26" i="12"/>
  <c r="KY24" i="12"/>
  <c r="KZ24" i="12" s="1"/>
  <c r="KO25" i="12"/>
  <c r="DE25" i="12"/>
  <c r="CW30" i="12"/>
  <c r="CY30" i="12"/>
  <c r="CH20" i="12"/>
  <c r="CK16" i="12"/>
  <c r="CM16" i="12" s="1"/>
  <c r="CG16" i="12"/>
  <c r="DI18" i="12"/>
  <c r="DE13" i="12"/>
  <c r="DF13" i="12" s="1"/>
  <c r="DE10" i="12"/>
  <c r="DF10" i="12" s="1"/>
  <c r="KY11" i="12"/>
  <c r="KZ11" i="12" s="1"/>
  <c r="KB11" i="12"/>
  <c r="KC11" i="12" s="1"/>
  <c r="KE40" i="12"/>
  <c r="KA40" i="12"/>
  <c r="AF38" i="12"/>
  <c r="CB38" i="12"/>
  <c r="CU37" i="12"/>
  <c r="CV37" i="12" s="1"/>
  <c r="KO36" i="12"/>
  <c r="KP36" i="12" s="1"/>
  <c r="CB34" i="12"/>
  <c r="AF34" i="12"/>
  <c r="LB31" i="12"/>
  <c r="LC31" i="12" s="1"/>
  <c r="KO30" i="12"/>
  <c r="KP30" i="12" s="1"/>
  <c r="LL20" i="12"/>
  <c r="LM20" i="12" s="1"/>
  <c r="KN17" i="12"/>
  <c r="KR17" i="12"/>
  <c r="KT17" i="12" s="1"/>
  <c r="KE18" i="12"/>
  <c r="KA18" i="12"/>
  <c r="KE17" i="12"/>
  <c r="KA17" i="12"/>
  <c r="CU40" i="12"/>
  <c r="KO40" i="12"/>
  <c r="KP40" i="12" s="1"/>
  <c r="O39" i="12"/>
  <c r="CJ38" i="12"/>
  <c r="LO38" i="12"/>
  <c r="LP38" i="12" s="1"/>
  <c r="KO37" i="12"/>
  <c r="DR36" i="12"/>
  <c r="CJ36" i="12"/>
  <c r="KY35" i="12"/>
  <c r="KZ35" i="12" s="1"/>
  <c r="CU35" i="12"/>
  <c r="CV35" i="12" s="1"/>
  <c r="KQ34" i="12"/>
  <c r="KS34" i="12"/>
  <c r="KO31" i="12"/>
  <c r="KP31" i="12" s="1"/>
  <c r="CB32" i="12"/>
  <c r="AF32" i="12"/>
  <c r="DR32" i="12"/>
  <c r="DS32" i="12" s="1"/>
  <c r="KY28" i="12"/>
  <c r="KZ28" i="12" s="1"/>
  <c r="CJ30" i="12"/>
  <c r="EH30" i="12"/>
  <c r="EI30" i="12" s="1"/>
  <c r="CU27" i="12"/>
  <c r="CV27" i="12" s="1"/>
  <c r="DU27" i="12"/>
  <c r="DV27" i="12" s="1"/>
  <c r="CK26" i="12"/>
  <c r="CM26" i="12" s="1"/>
  <c r="LL25" i="12"/>
  <c r="LM25" i="12" s="1"/>
  <c r="LL26" i="12"/>
  <c r="AU25" i="12"/>
  <c r="AW25" i="12" s="1"/>
  <c r="CU25" i="12"/>
  <c r="AF24" i="12"/>
  <c r="CB24" i="12"/>
  <c r="O20" i="12"/>
  <c r="DE14" i="12"/>
  <c r="CB20" i="12"/>
  <c r="AF20" i="12"/>
  <c r="LY21" i="12"/>
  <c r="LZ21" i="12" s="1"/>
  <c r="KS21" i="12"/>
  <c r="KQ21" i="12"/>
  <c r="DE20" i="12"/>
  <c r="CS20" i="12"/>
  <c r="KB15" i="12"/>
  <c r="KC15" i="12" s="1"/>
  <c r="KY16" i="12"/>
  <c r="KZ16" i="12" s="1"/>
  <c r="O18" i="12"/>
  <c r="LY12" i="12"/>
  <c r="KO14" i="12"/>
  <c r="KP14" i="12" s="1"/>
  <c r="CL16" i="12"/>
  <c r="KB10" i="12"/>
  <c r="CY11" i="12"/>
  <c r="CW11" i="12"/>
  <c r="KD14" i="12"/>
  <c r="DH37" i="12"/>
  <c r="O28" i="12"/>
  <c r="AU23" i="12"/>
  <c r="AW23" i="12" s="1"/>
  <c r="CL18" i="12"/>
  <c r="CJ18" i="12"/>
  <c r="KY15" i="12"/>
  <c r="DE40" i="12"/>
  <c r="DF40" i="12" s="1"/>
  <c r="KF39" i="12"/>
  <c r="KD39" i="12"/>
  <c r="CI38" i="12"/>
  <c r="CL38" i="12" s="1"/>
  <c r="KY37" i="12"/>
  <c r="DF36" i="12"/>
  <c r="CI36" i="12"/>
  <c r="CL36" i="12" s="1"/>
  <c r="KM35" i="12"/>
  <c r="CH34" i="12"/>
  <c r="DH34" i="12"/>
  <c r="DI34" i="12" s="1"/>
  <c r="MB34" i="12"/>
  <c r="MC34" i="12" s="1"/>
  <c r="LL31" i="12"/>
  <c r="LM31" i="12" s="1"/>
  <c r="DR33" i="12"/>
  <c r="CI30" i="12"/>
  <c r="CL30" i="12" s="1"/>
  <c r="LD30" i="12"/>
  <c r="LC30" i="12"/>
  <c r="LF30" i="12" s="1"/>
  <c r="KO24" i="12"/>
  <c r="KP24" i="12" s="1"/>
  <c r="KZ25" i="12"/>
  <c r="KZ26" i="12"/>
  <c r="CH25" i="12"/>
  <c r="CS22" i="12"/>
  <c r="DE23" i="12"/>
  <c r="CW21" i="12"/>
  <c r="KY19" i="12"/>
  <c r="KZ19" i="12" s="1"/>
  <c r="KM19" i="12"/>
  <c r="LM21" i="12"/>
  <c r="CK15" i="12"/>
  <c r="CM15" i="12" s="1"/>
  <c r="CG15" i="12"/>
  <c r="KM16" i="12"/>
  <c r="CS14" i="12"/>
  <c r="EE18" i="12"/>
  <c r="KD12" i="12"/>
  <c r="KF12" i="12"/>
  <c r="CJ14" i="12"/>
  <c r="CL14" i="12"/>
  <c r="KY14" i="12"/>
  <c r="KZ14" i="12" s="1"/>
  <c r="KY10" i="12"/>
  <c r="KZ10" i="12" s="1"/>
  <c r="KM10" i="12"/>
  <c r="KC14" i="12"/>
  <c r="CU38" i="12"/>
  <c r="KA39" i="12"/>
  <c r="KE39" i="12"/>
  <c r="KB35" i="12"/>
  <c r="LO34" i="12"/>
  <c r="CU34" i="12"/>
  <c r="CV34" i="12" s="1"/>
  <c r="DU34" i="12"/>
  <c r="DV34" i="12" s="1"/>
  <c r="MY34" i="12"/>
  <c r="MZ34" i="12" s="1"/>
  <c r="DH33" i="12"/>
  <c r="DI33" i="12" s="1"/>
  <c r="KO28" i="12"/>
  <c r="MO29" i="12"/>
  <c r="NL29" i="12"/>
  <c r="NM29" i="12" s="1"/>
  <c r="DR26" i="12"/>
  <c r="DS26" i="12" s="1"/>
  <c r="LB23" i="12"/>
  <c r="LC23" i="12" s="1"/>
  <c r="DR24" i="12"/>
  <c r="DS24" i="12" s="1"/>
  <c r="KD20" i="12"/>
  <c r="CU23" i="12"/>
  <c r="KB19" i="12"/>
  <c r="KC19" i="12" s="1"/>
  <c r="KD21" i="12"/>
  <c r="DU18" i="12"/>
  <c r="DV18" i="12" s="1"/>
  <c r="O15" i="12"/>
  <c r="KE12" i="12"/>
  <c r="KA12" i="12"/>
  <c r="CK14" i="12"/>
  <c r="CG14" i="12"/>
  <c r="CL10" i="12"/>
  <c r="CJ10" i="12"/>
  <c r="AF10" i="12"/>
  <c r="CB10" i="12"/>
  <c r="CG13" i="12"/>
  <c r="CK13" i="12"/>
  <c r="CM13" i="12" s="1"/>
  <c r="DK30" i="12"/>
  <c r="DG30" i="12"/>
  <c r="DE39" i="12"/>
  <c r="DF39" i="12" s="1"/>
  <c r="CS39" i="12"/>
  <c r="LB38" i="12"/>
  <c r="LC38" i="12" s="1"/>
  <c r="KB36" i="12"/>
  <c r="KC36" i="12" s="1"/>
  <c r="CU36" i="12"/>
  <c r="CV36" i="12" s="1"/>
  <c r="DE35" i="12"/>
  <c r="DF35" i="12" s="1"/>
  <c r="EE34" i="12"/>
  <c r="CU33" i="12"/>
  <c r="CV33" i="12" s="1"/>
  <c r="MM34" i="12"/>
  <c r="CG32" i="12"/>
  <c r="CK32" i="12"/>
  <c r="CM32" i="12" s="1"/>
  <c r="KG34" i="12"/>
  <c r="DU30" i="12"/>
  <c r="DV30" i="12" s="1"/>
  <c r="KD32" i="12"/>
  <c r="DR31" i="12"/>
  <c r="DS31" i="12" s="1"/>
  <c r="KD29" i="12"/>
  <c r="CW29" i="12"/>
  <c r="DR29" i="12"/>
  <c r="DL30" i="12"/>
  <c r="DJ30" i="12"/>
  <c r="CG27" i="12"/>
  <c r="CK27" i="12"/>
  <c r="CM27" i="12" s="1"/>
  <c r="O25" i="12"/>
  <c r="CG24" i="12"/>
  <c r="CK24" i="12"/>
  <c r="CM24" i="12" s="1"/>
  <c r="KQ23" i="12"/>
  <c r="CU24" i="12"/>
  <c r="CV24" i="12" s="1"/>
  <c r="DF24" i="12"/>
  <c r="O23" i="12"/>
  <c r="CH23" i="12"/>
  <c r="CI23" i="12" s="1"/>
  <c r="LL22" i="12"/>
  <c r="LM22" i="12" s="1"/>
  <c r="CV21" i="12"/>
  <c r="CY21" i="12" s="1"/>
  <c r="KC20" i="12"/>
  <c r="KQ20" i="12"/>
  <c r="KF18" i="12"/>
  <c r="KD18" i="12"/>
  <c r="KC21" i="12"/>
  <c r="O17" i="12"/>
  <c r="LB17" i="12"/>
  <c r="LC17" i="12" s="1"/>
  <c r="KY13" i="12"/>
  <c r="CL12" i="12"/>
  <c r="CS10" i="12"/>
  <c r="O10" i="12"/>
  <c r="MD29" i="12"/>
  <c r="KF40" i="12"/>
  <c r="KD40" i="12"/>
  <c r="CL40" i="12"/>
  <c r="CJ40" i="12"/>
  <c r="O38" i="12"/>
  <c r="DR37" i="12"/>
  <c r="LB34" i="12"/>
  <c r="KM32" i="12"/>
  <c r="KY32" i="12"/>
  <c r="CG35" i="12"/>
  <c r="CK35" i="12"/>
  <c r="CM35" i="12" s="1"/>
  <c r="BK34" i="12"/>
  <c r="N34" i="12" s="1"/>
  <c r="O32" i="12"/>
  <c r="KF34" i="12"/>
  <c r="BC30" i="12"/>
  <c r="BF30" i="12" s="1"/>
  <c r="BJ30" i="12" s="1"/>
  <c r="BK30" i="12"/>
  <c r="N30" i="12" s="1"/>
  <c r="KC32" i="12"/>
  <c r="KF32" i="12" s="1"/>
  <c r="DF31" i="12"/>
  <c r="KD28" i="12"/>
  <c r="KF28" i="12"/>
  <c r="KC29" i="12"/>
  <c r="KF29" i="12" s="1"/>
  <c r="CV29" i="12"/>
  <c r="CY29" i="12" s="1"/>
  <c r="DF29" i="12"/>
  <c r="MC29" i="12"/>
  <c r="MF29" i="12" s="1"/>
  <c r="AU28" i="12"/>
  <c r="AW28" i="12" s="1"/>
  <c r="KH23" i="12"/>
  <c r="KK23" i="12"/>
  <c r="KJ23" i="12"/>
  <c r="KI23" i="12"/>
  <c r="KP23" i="12"/>
  <c r="KS23" i="12" s="1"/>
  <c r="KB22" i="12"/>
  <c r="KC22" i="12" s="1"/>
  <c r="KZ22" i="12"/>
  <c r="CU18" i="12"/>
  <c r="CV18" i="12" s="1"/>
  <c r="KP20" i="12"/>
  <c r="LY17" i="12"/>
  <c r="LZ17" i="12" s="1"/>
  <c r="KF17" i="12"/>
  <c r="KD17" i="12"/>
  <c r="KM13" i="12"/>
  <c r="CL17" i="12"/>
  <c r="CM12" i="12"/>
  <c r="CL13" i="12"/>
  <c r="O40" i="11"/>
  <c r="O30" i="11"/>
  <c r="CU40" i="11"/>
  <c r="EK33" i="11"/>
  <c r="EG33" i="11"/>
  <c r="O27" i="11"/>
  <c r="O19" i="11"/>
  <c r="KR37" i="11"/>
  <c r="KN37" i="11"/>
  <c r="CU36" i="11"/>
  <c r="CV36" i="11" s="1"/>
  <c r="O29" i="11"/>
  <c r="KO15" i="11"/>
  <c r="KP15" i="11" s="1"/>
  <c r="O13" i="11"/>
  <c r="KA31" i="11"/>
  <c r="KE31" i="11"/>
  <c r="KO29" i="11"/>
  <c r="KP29" i="11" s="1"/>
  <c r="O25" i="11"/>
  <c r="KA21" i="11"/>
  <c r="KE21" i="11"/>
  <c r="O32" i="11"/>
  <c r="KE26" i="11"/>
  <c r="KA26" i="11"/>
  <c r="O26" i="11"/>
  <c r="CG27" i="11"/>
  <c r="CK27" i="11"/>
  <c r="CU20" i="11"/>
  <c r="CV20" i="11" s="1"/>
  <c r="CT35" i="11"/>
  <c r="CX35" i="11"/>
  <c r="EU26" i="11"/>
  <c r="EV26" i="11" s="1"/>
  <c r="O15" i="11"/>
  <c r="O37" i="11"/>
  <c r="O24" i="11"/>
  <c r="CG11" i="11"/>
  <c r="CK11" i="11"/>
  <c r="LO40" i="11"/>
  <c r="LP40" i="11" s="1"/>
  <c r="CU37" i="11"/>
  <c r="KY35" i="11"/>
  <c r="KZ35" i="11" s="1"/>
  <c r="CJ37" i="11"/>
  <c r="DU33" i="11"/>
  <c r="CH36" i="11"/>
  <c r="DH32" i="11"/>
  <c r="DU17" i="11"/>
  <c r="CI39" i="11"/>
  <c r="CL39" i="11" s="1"/>
  <c r="CJ39" i="11"/>
  <c r="DE37" i="11"/>
  <c r="DF37" i="11" s="1"/>
  <c r="KM35" i="11"/>
  <c r="CI37" i="11"/>
  <c r="CL37" i="11" s="1"/>
  <c r="ML36" i="11"/>
  <c r="KB34" i="11"/>
  <c r="KC34" i="11" s="1"/>
  <c r="CL34" i="11"/>
  <c r="CJ34" i="11"/>
  <c r="CH31" i="11"/>
  <c r="CI31" i="11" s="1"/>
  <c r="CU29" i="11"/>
  <c r="KF33" i="11"/>
  <c r="KD33" i="11"/>
  <c r="CL28" i="11"/>
  <c r="CJ28" i="11"/>
  <c r="DH26" i="11"/>
  <c r="DI26" i="11" s="1"/>
  <c r="CU25" i="11"/>
  <c r="LY25" i="11"/>
  <c r="CU22" i="11"/>
  <c r="CV22" i="11" s="1"/>
  <c r="DE24" i="11"/>
  <c r="LL21" i="11"/>
  <c r="LM21" i="11" s="1"/>
  <c r="CN21" i="11"/>
  <c r="CP21" i="11"/>
  <c r="CO21" i="11"/>
  <c r="CQ21" i="11"/>
  <c r="KD20" i="11"/>
  <c r="KC20" i="11"/>
  <c r="LB16" i="11"/>
  <c r="LC16" i="11" s="1"/>
  <c r="DR19" i="11"/>
  <c r="DF19" i="11"/>
  <c r="DL17" i="11"/>
  <c r="DJ17" i="11"/>
  <c r="CG12" i="11"/>
  <c r="CK12" i="11"/>
  <c r="CM12" i="11" s="1"/>
  <c r="KB12" i="11"/>
  <c r="KC12" i="11" s="1"/>
  <c r="DE15" i="11"/>
  <c r="KQ10" i="11"/>
  <c r="EH26" i="11"/>
  <c r="EI26" i="11" s="1"/>
  <c r="KO40" i="11"/>
  <c r="KP40" i="11" s="1"/>
  <c r="O39" i="11"/>
  <c r="LE40" i="11"/>
  <c r="LA40" i="11"/>
  <c r="KY38" i="11"/>
  <c r="KZ38" i="11" s="1"/>
  <c r="DR38" i="11"/>
  <c r="DS38" i="11" s="1"/>
  <c r="KS37" i="11"/>
  <c r="KQ37" i="11"/>
  <c r="DG35" i="11"/>
  <c r="DK35" i="11"/>
  <c r="EE35" i="11"/>
  <c r="EF35" i="11" s="1"/>
  <c r="KY34" i="11"/>
  <c r="KZ34" i="11" s="1"/>
  <c r="DE36" i="11"/>
  <c r="DF36" i="11" s="1"/>
  <c r="KE32" i="11"/>
  <c r="KG32" i="11" s="1"/>
  <c r="KA32" i="11"/>
  <c r="CU32" i="11"/>
  <c r="CV32" i="11" s="1"/>
  <c r="LL28" i="11"/>
  <c r="LM28" i="11" s="1"/>
  <c r="KE33" i="11"/>
  <c r="KA33" i="11"/>
  <c r="DR28" i="11"/>
  <c r="CK28" i="11"/>
  <c r="CG28" i="11"/>
  <c r="KO25" i="11"/>
  <c r="KP25" i="11" s="1"/>
  <c r="DF28" i="11"/>
  <c r="LB25" i="11"/>
  <c r="LC25" i="11" s="1"/>
  <c r="LO25" i="11"/>
  <c r="CL27" i="11"/>
  <c r="CJ27" i="11"/>
  <c r="CU24" i="11"/>
  <c r="LB21" i="11"/>
  <c r="KY18" i="11"/>
  <c r="KZ18" i="11" s="1"/>
  <c r="CJ19" i="11"/>
  <c r="O20" i="11"/>
  <c r="CW18" i="11"/>
  <c r="KB15" i="11"/>
  <c r="KC15" i="11" s="1"/>
  <c r="KM18" i="11"/>
  <c r="DG17" i="11"/>
  <c r="DK17" i="11"/>
  <c r="O11" i="11"/>
  <c r="LY11" i="11"/>
  <c r="LO14" i="11"/>
  <c r="BC12" i="11"/>
  <c r="BF12" i="11" s="1"/>
  <c r="BJ12" i="11" s="1"/>
  <c r="BK12" i="11"/>
  <c r="N12" i="11" s="1"/>
  <c r="CS15" i="11"/>
  <c r="DF10" i="11"/>
  <c r="KP10" i="11"/>
  <c r="KA10" i="11"/>
  <c r="KE10" i="11"/>
  <c r="CU27" i="11"/>
  <c r="CV27" i="11" s="1"/>
  <c r="LD40" i="11"/>
  <c r="LF40" i="11"/>
  <c r="KM38" i="11"/>
  <c r="DF38" i="11"/>
  <c r="KO36" i="11"/>
  <c r="LD37" i="11"/>
  <c r="LF37" i="11"/>
  <c r="O34" i="11"/>
  <c r="DL35" i="11"/>
  <c r="DJ35" i="11"/>
  <c r="DS35" i="11"/>
  <c r="KM34" i="11"/>
  <c r="CU28" i="11"/>
  <c r="LF31" i="11"/>
  <c r="LD31" i="11"/>
  <c r="CJ26" i="11"/>
  <c r="CI26" i="11"/>
  <c r="BK26" i="11"/>
  <c r="N26" i="11" s="1"/>
  <c r="KD16" i="11"/>
  <c r="KB17" i="11"/>
  <c r="KC17" i="11" s="1"/>
  <c r="LB14" i="11"/>
  <c r="LC14" i="11" s="1"/>
  <c r="O18" i="11"/>
  <c r="LB22" i="11"/>
  <c r="KC16" i="11"/>
  <c r="KF16" i="11" s="1"/>
  <c r="ER17" i="11"/>
  <c r="ES17" i="11" s="1"/>
  <c r="O14" i="11"/>
  <c r="LB11" i="11"/>
  <c r="ML14" i="11"/>
  <c r="KQ16" i="11"/>
  <c r="O10" i="11"/>
  <c r="CJ13" i="11"/>
  <c r="CH14" i="11"/>
  <c r="CI14" i="11" s="1"/>
  <c r="CL12" i="11"/>
  <c r="KF10" i="11"/>
  <c r="DE40" i="11"/>
  <c r="KB39" i="11"/>
  <c r="KC39" i="11" s="1"/>
  <c r="O38" i="11"/>
  <c r="LL39" i="11"/>
  <c r="LM39" i="11" s="1"/>
  <c r="KC37" i="11"/>
  <c r="KD37" i="11"/>
  <c r="LE37" i="11"/>
  <c r="LA37" i="11"/>
  <c r="KE36" i="11"/>
  <c r="KA36" i="11"/>
  <c r="KA35" i="11"/>
  <c r="KE35" i="11"/>
  <c r="KG35" i="11" s="1"/>
  <c r="KF35" i="11"/>
  <c r="EL33" i="11"/>
  <c r="EJ33" i="11"/>
  <c r="O31" i="11"/>
  <c r="CU31" i="11"/>
  <c r="CV31" i="11" s="1"/>
  <c r="KY27" i="11"/>
  <c r="KZ27" i="11" s="1"/>
  <c r="O28" i="11"/>
  <c r="LA31" i="11"/>
  <c r="LE31" i="11"/>
  <c r="LL24" i="11"/>
  <c r="LM24" i="11" s="1"/>
  <c r="KD25" i="11"/>
  <c r="KQ22" i="11"/>
  <c r="CB24" i="11"/>
  <c r="AF24" i="11"/>
  <c r="KB18" i="11"/>
  <c r="KC18" i="11" s="1"/>
  <c r="KF19" i="11"/>
  <c r="CW17" i="11"/>
  <c r="LY22" i="11"/>
  <c r="LZ22" i="11" s="1"/>
  <c r="KO14" i="11"/>
  <c r="KP14" i="11" s="1"/>
  <c r="EF17" i="11"/>
  <c r="CU14" i="11"/>
  <c r="KQ11" i="11"/>
  <c r="LZ14" i="11"/>
  <c r="KP16" i="11"/>
  <c r="CI13" i="11"/>
  <c r="DE14" i="11"/>
  <c r="LB36" i="11"/>
  <c r="LC36" i="11" s="1"/>
  <c r="DE21" i="11"/>
  <c r="CS21" i="11"/>
  <c r="KO39" i="11"/>
  <c r="KP39" i="11" s="1"/>
  <c r="KZ39" i="11"/>
  <c r="O36" i="11"/>
  <c r="DR34" i="11"/>
  <c r="DF34" i="11"/>
  <c r="CG33" i="11"/>
  <c r="CK33" i="11"/>
  <c r="CM33" i="11" s="1"/>
  <c r="KF32" i="11"/>
  <c r="DR31" i="11"/>
  <c r="KY30" i="11"/>
  <c r="KZ30" i="11" s="1"/>
  <c r="EE30" i="11"/>
  <c r="KM27" i="11"/>
  <c r="LY26" i="11"/>
  <c r="LZ26" i="11" s="1"/>
  <c r="AF28" i="11"/>
  <c r="CB28" i="11"/>
  <c r="DE25" i="11"/>
  <c r="DU26" i="11"/>
  <c r="DV26" i="11" s="1"/>
  <c r="KB24" i="11"/>
  <c r="KC24" i="11" s="1"/>
  <c r="KC25" i="11"/>
  <c r="AU24" i="11"/>
  <c r="AW24" i="11" s="1"/>
  <c r="LB23" i="11"/>
  <c r="KP22" i="11"/>
  <c r="KS22" i="11" s="1"/>
  <c r="LY23" i="11"/>
  <c r="LL19" i="11"/>
  <c r="DR18" i="11"/>
  <c r="DS18" i="11" s="1"/>
  <c r="CI19" i="11"/>
  <c r="CV17" i="11"/>
  <c r="LM22" i="11"/>
  <c r="CH20" i="11"/>
  <c r="KO13" i="11"/>
  <c r="CH16" i="11"/>
  <c r="KA14" i="11"/>
  <c r="KE14" i="11"/>
  <c r="KG14" i="11" s="1"/>
  <c r="KF14" i="11"/>
  <c r="KP11" i="11"/>
  <c r="KS11" i="11" s="1"/>
  <c r="DR12" i="11"/>
  <c r="AU14" i="11"/>
  <c r="AW14" i="11" s="1"/>
  <c r="KO32" i="11"/>
  <c r="DR39" i="11"/>
  <c r="KB38" i="11"/>
  <c r="CU38" i="11"/>
  <c r="LY37" i="11"/>
  <c r="LZ37" i="11" s="1"/>
  <c r="LO36" i="11"/>
  <c r="CB34" i="11"/>
  <c r="AF34" i="11"/>
  <c r="EU33" i="11"/>
  <c r="EV33" i="11" s="1"/>
  <c r="DH33" i="11"/>
  <c r="O35" i="11"/>
  <c r="FR33" i="11"/>
  <c r="CT33" i="11"/>
  <c r="CX33" i="11"/>
  <c r="CZ33" i="11" s="1"/>
  <c r="DH31" i="11"/>
  <c r="DI31" i="11" s="1"/>
  <c r="KB30" i="11"/>
  <c r="KC30" i="11" s="1"/>
  <c r="KO30" i="11"/>
  <c r="DU30" i="11"/>
  <c r="DV30" i="11" s="1"/>
  <c r="LL32" i="11"/>
  <c r="LM32" i="11" s="1"/>
  <c r="KB27" i="11"/>
  <c r="KC27" i="11" s="1"/>
  <c r="LB26" i="11"/>
  <c r="LO26" i="11"/>
  <c r="CJ25" i="11"/>
  <c r="KO24" i="11"/>
  <c r="KP24" i="11" s="1"/>
  <c r="LO23" i="11"/>
  <c r="LP23" i="11" s="1"/>
  <c r="KO20" i="11"/>
  <c r="KP20" i="11" s="1"/>
  <c r="CG22" i="11"/>
  <c r="CK22" i="11"/>
  <c r="CM22" i="11" s="1"/>
  <c r="KO19" i="11"/>
  <c r="KP19" i="11" s="1"/>
  <c r="LY16" i="11"/>
  <c r="LZ16" i="11" s="1"/>
  <c r="DE20" i="11"/>
  <c r="KQ17" i="11"/>
  <c r="DE16" i="11"/>
  <c r="DF16" i="11" s="1"/>
  <c r="CS16" i="11"/>
  <c r="DR13" i="11"/>
  <c r="DS13" i="11" s="1"/>
  <c r="CJ18" i="11"/>
  <c r="LO11" i="11"/>
  <c r="LP11" i="11" s="1"/>
  <c r="CV18" i="11"/>
  <c r="DH12" i="11"/>
  <c r="DI12" i="11" s="1"/>
  <c r="LB13" i="11"/>
  <c r="LC13" i="11" s="1"/>
  <c r="CU12" i="11"/>
  <c r="CV12" i="11" s="1"/>
  <c r="EH11" i="11"/>
  <c r="EI11" i="11" s="1"/>
  <c r="KF31" i="11"/>
  <c r="KD31" i="11"/>
  <c r="LY40" i="11"/>
  <c r="LZ40" i="11" s="1"/>
  <c r="DF39" i="11"/>
  <c r="LM37" i="11"/>
  <c r="KD36" i="11"/>
  <c r="KF36" i="11"/>
  <c r="KO33" i="11"/>
  <c r="KP33" i="11" s="1"/>
  <c r="CL33" i="11"/>
  <c r="FF33" i="11"/>
  <c r="CK32" i="11"/>
  <c r="CG32" i="11"/>
  <c r="CY33" i="11"/>
  <c r="DR32" i="11"/>
  <c r="DH30" i="11"/>
  <c r="DR29" i="11"/>
  <c r="DS29" i="11" s="1"/>
  <c r="KZ32" i="11"/>
  <c r="DE27" i="11"/>
  <c r="KQ26" i="11"/>
  <c r="KS26" i="11"/>
  <c r="DF29" i="11"/>
  <c r="CI25" i="11"/>
  <c r="KB29" i="11"/>
  <c r="CU23" i="11"/>
  <c r="CV23" i="11" s="1"/>
  <c r="AU22" i="11"/>
  <c r="AW22" i="11" s="1"/>
  <c r="KZ24" i="11"/>
  <c r="DR23" i="11"/>
  <c r="CL22" i="11"/>
  <c r="KZ19" i="11"/>
  <c r="LY20" i="11"/>
  <c r="LZ20" i="11" s="1"/>
  <c r="LL17" i="11"/>
  <c r="LM17" i="11" s="1"/>
  <c r="LL13" i="11"/>
  <c r="LM16" i="11"/>
  <c r="KP17" i="11"/>
  <c r="KS17" i="11" s="1"/>
  <c r="DF13" i="11"/>
  <c r="CI18" i="11"/>
  <c r="AF13" i="11"/>
  <c r="CB13" i="11"/>
  <c r="ER11" i="11"/>
  <c r="LL10" i="11"/>
  <c r="LM10" i="11" s="1"/>
  <c r="KZ10" i="11"/>
  <c r="CB38" i="11"/>
  <c r="AF38" i="11"/>
  <c r="CY35" i="11"/>
  <c r="CW35" i="11"/>
  <c r="CZ35" i="11" s="1"/>
  <c r="MB36" i="11"/>
  <c r="MC36" i="11" s="1"/>
  <c r="CK34" i="11"/>
  <c r="CG34" i="11"/>
  <c r="CK30" i="11"/>
  <c r="CM30" i="11" s="1"/>
  <c r="CG30" i="11"/>
  <c r="CJ29" i="11"/>
  <c r="KO28" i="11"/>
  <c r="KP28" i="11" s="1"/>
  <c r="CI29" i="11"/>
  <c r="CL29" i="11" s="1"/>
  <c r="KF26" i="11"/>
  <c r="KD26" i="11"/>
  <c r="KN26" i="11"/>
  <c r="KR26" i="11"/>
  <c r="LB28" i="11"/>
  <c r="KY29" i="11"/>
  <c r="FE26" i="11"/>
  <c r="FF26" i="11" s="1"/>
  <c r="O23" i="11"/>
  <c r="CH24" i="11"/>
  <c r="DH23" i="11"/>
  <c r="KO21" i="11"/>
  <c r="KP21" i="11" s="1"/>
  <c r="KF21" i="11"/>
  <c r="KD21" i="11"/>
  <c r="KG21" i="11" s="1"/>
  <c r="LO20" i="11"/>
  <c r="LB17" i="11"/>
  <c r="LC17" i="11" s="1"/>
  <c r="KY15" i="11"/>
  <c r="KZ15" i="11" s="1"/>
  <c r="DH18" i="11"/>
  <c r="DI18" i="11" s="1"/>
  <c r="CU19" i="11"/>
  <c r="CB12" i="11"/>
  <c r="AF12" i="11"/>
  <c r="KA13" i="11"/>
  <c r="KE13" i="11"/>
  <c r="KG13" i="11" s="1"/>
  <c r="CL11" i="11"/>
  <c r="CJ11" i="11"/>
  <c r="KY12" i="11"/>
  <c r="KZ12" i="11" s="1"/>
  <c r="KM12" i="11"/>
  <c r="CH15" i="11"/>
  <c r="KN31" i="10"/>
  <c r="KR31" i="10"/>
  <c r="CX22" i="10"/>
  <c r="CT22" i="10"/>
  <c r="CU34" i="10"/>
  <c r="CK20" i="10"/>
  <c r="CG20" i="10"/>
  <c r="KO14" i="10"/>
  <c r="LA24" i="10"/>
  <c r="LE24" i="10"/>
  <c r="LO12" i="10"/>
  <c r="O31" i="10"/>
  <c r="O20" i="10"/>
  <c r="CU40" i="10"/>
  <c r="O33" i="10"/>
  <c r="O27" i="10"/>
  <c r="O19" i="10"/>
  <c r="O16" i="10"/>
  <c r="O10" i="10"/>
  <c r="CU37" i="10"/>
  <c r="CV37" i="10" s="1"/>
  <c r="CU36" i="10"/>
  <c r="LB35" i="10"/>
  <c r="CJ40" i="10"/>
  <c r="KB39" i="10"/>
  <c r="KC39" i="10" s="1"/>
  <c r="KO39" i="10"/>
  <c r="CH38" i="10"/>
  <c r="CI38" i="10" s="1"/>
  <c r="KQ38" i="10"/>
  <c r="KS38" i="10"/>
  <c r="CU38" i="10"/>
  <c r="CV38" i="10" s="1"/>
  <c r="LL37" i="10"/>
  <c r="KO35" i="10"/>
  <c r="KP35" i="10" s="1"/>
  <c r="CG35" i="10"/>
  <c r="CK35" i="10"/>
  <c r="LB32" i="10"/>
  <c r="LC32" i="10" s="1"/>
  <c r="CH36" i="10"/>
  <c r="CI36" i="10" s="1"/>
  <c r="O35" i="10"/>
  <c r="ML32" i="10"/>
  <c r="KD29" i="10"/>
  <c r="KY29" i="10"/>
  <c r="KZ29" i="10" s="1"/>
  <c r="KM29" i="10"/>
  <c r="O30" i="10"/>
  <c r="DE26" i="10"/>
  <c r="CU31" i="10"/>
  <c r="ER24" i="10"/>
  <c r="ES24" i="10" s="1"/>
  <c r="KD25" i="10"/>
  <c r="KF25" i="10"/>
  <c r="O21" i="10"/>
  <c r="KY20" i="10"/>
  <c r="KZ20" i="10" s="1"/>
  <c r="DK18" i="10"/>
  <c r="DM18" i="10" s="1"/>
  <c r="DE17" i="10"/>
  <c r="DF17" i="10" s="1"/>
  <c r="CU16" i="10"/>
  <c r="CV16" i="10" s="1"/>
  <c r="LL18" i="10"/>
  <c r="LM18" i="10" s="1"/>
  <c r="KO13" i="10"/>
  <c r="CW18" i="10"/>
  <c r="KE15" i="10"/>
  <c r="KA15" i="10"/>
  <c r="KK12" i="10"/>
  <c r="KO10" i="10"/>
  <c r="KP10" i="10" s="1"/>
  <c r="DU13" i="10"/>
  <c r="DV13" i="10" s="1"/>
  <c r="DU10" i="10"/>
  <c r="DH12" i="10"/>
  <c r="DI12" i="10" s="1"/>
  <c r="LB13" i="10"/>
  <c r="LC13" i="10" s="1"/>
  <c r="KY34" i="10"/>
  <c r="KA34" i="10"/>
  <c r="KE34" i="10"/>
  <c r="MB32" i="10"/>
  <c r="KS31" i="10"/>
  <c r="KQ31" i="10"/>
  <c r="KD30" i="10"/>
  <c r="O29" i="10"/>
  <c r="LB28" i="10"/>
  <c r="LC28" i="10" s="1"/>
  <c r="KY22" i="10"/>
  <c r="KZ22" i="10" s="1"/>
  <c r="KM22" i="10"/>
  <c r="O23" i="10"/>
  <c r="O24" i="10"/>
  <c r="KB19" i="10"/>
  <c r="KC19" i="10" s="1"/>
  <c r="KB20" i="10"/>
  <c r="KC20" i="10" s="1"/>
  <c r="KO20" i="10"/>
  <c r="KP20" i="10" s="1"/>
  <c r="CB19" i="10"/>
  <c r="AF19" i="10"/>
  <c r="KY15" i="10"/>
  <c r="KZ15" i="10" s="1"/>
  <c r="CK18" i="10"/>
  <c r="CG18" i="10"/>
  <c r="ML19" i="10"/>
  <c r="MM19" i="10" s="1"/>
  <c r="KZ18" i="10"/>
  <c r="KB13" i="10"/>
  <c r="LY17" i="10"/>
  <c r="LZ17" i="10" s="1"/>
  <c r="CV18" i="10"/>
  <c r="CJ14" i="10"/>
  <c r="EE13" i="10"/>
  <c r="EF13" i="10" s="1"/>
  <c r="T41" i="10"/>
  <c r="DR12" i="10"/>
  <c r="DS12" i="10" s="1"/>
  <c r="KR28" i="10"/>
  <c r="KN28" i="10"/>
  <c r="KY39" i="10"/>
  <c r="KZ39" i="10" s="1"/>
  <c r="O38" i="10"/>
  <c r="KD37" i="10"/>
  <c r="KO37" i="10"/>
  <c r="KP37" i="10" s="1"/>
  <c r="KF34" i="10"/>
  <c r="KD34" i="10"/>
  <c r="CJ33" i="10"/>
  <c r="DE31" i="10"/>
  <c r="DF31" i="10" s="1"/>
  <c r="LL31" i="10"/>
  <c r="BK29" i="10"/>
  <c r="N29" i="10" s="1"/>
  <c r="KO27" i="10"/>
  <c r="LL28" i="10"/>
  <c r="LM28" i="10" s="1"/>
  <c r="AU28" i="10"/>
  <c r="AW28" i="10" s="1"/>
  <c r="O28" i="10"/>
  <c r="KQ28" i="10"/>
  <c r="KS28" i="10"/>
  <c r="DE28" i="10"/>
  <c r="DF28" i="10" s="1"/>
  <c r="EF24" i="10"/>
  <c r="DH24" i="10"/>
  <c r="ML24" i="10"/>
  <c r="MM24" i="10" s="1"/>
  <c r="KO23" i="10"/>
  <c r="KP23" i="10" s="1"/>
  <c r="KE22" i="10"/>
  <c r="KA22" i="10"/>
  <c r="DE21" i="10"/>
  <c r="DF21" i="10" s="1"/>
  <c r="KO19" i="10"/>
  <c r="KP19" i="10" s="1"/>
  <c r="DH19" i="10"/>
  <c r="DI19" i="10" s="1"/>
  <c r="LD19" i="10"/>
  <c r="DE14" i="10"/>
  <c r="DF14" i="10" s="1"/>
  <c r="DJ20" i="10"/>
  <c r="CS17" i="10"/>
  <c r="KD21" i="10"/>
  <c r="LZ19" i="10"/>
  <c r="DW18" i="10"/>
  <c r="LM17" i="10"/>
  <c r="O17" i="10"/>
  <c r="CI14" i="10"/>
  <c r="CL14" i="10" s="1"/>
  <c r="CJ12" i="10"/>
  <c r="KE11" i="10"/>
  <c r="KG11" i="10" s="1"/>
  <c r="KA11" i="10"/>
  <c r="LL10" i="10"/>
  <c r="LM10" i="10" s="1"/>
  <c r="KO40" i="10"/>
  <c r="KP40" i="10" s="1"/>
  <c r="CU35" i="10"/>
  <c r="KO24" i="10"/>
  <c r="KP24" i="10" s="1"/>
  <c r="O40" i="10"/>
  <c r="CH39" i="10"/>
  <c r="CI39" i="10" s="1"/>
  <c r="KC37" i="10"/>
  <c r="KF37" i="10" s="1"/>
  <c r="KF36" i="10"/>
  <c r="KD36" i="10"/>
  <c r="AU36" i="10"/>
  <c r="AW36" i="10" s="1"/>
  <c r="KO32" i="10"/>
  <c r="KP32" i="10" s="1"/>
  <c r="CI33" i="10"/>
  <c r="KY33" i="10"/>
  <c r="KM33" i="10"/>
  <c r="O32" i="10"/>
  <c r="KY25" i="10"/>
  <c r="KZ25" i="10" s="1"/>
  <c r="KY26" i="10"/>
  <c r="CK26" i="10"/>
  <c r="CM26" i="10" s="1"/>
  <c r="CG26" i="10"/>
  <c r="CH28" i="10"/>
  <c r="CI28" i="10" s="1"/>
  <c r="CK24" i="10"/>
  <c r="CM24" i="10" s="1"/>
  <c r="CG24" i="10"/>
  <c r="CL24" i="10"/>
  <c r="KB24" i="10"/>
  <c r="LZ24" i="10"/>
  <c r="CU23" i="10"/>
  <c r="CV23" i="10" s="1"/>
  <c r="CZ24" i="10"/>
  <c r="DR23" i="10"/>
  <c r="DS23" i="10" s="1"/>
  <c r="CK19" i="10"/>
  <c r="CG19" i="10"/>
  <c r="CL19" i="10"/>
  <c r="CJ19" i="10"/>
  <c r="DI20" i="10"/>
  <c r="DE16" i="10"/>
  <c r="CW19" i="10"/>
  <c r="DV18" i="10"/>
  <c r="DY18" i="10" s="1"/>
  <c r="O13" i="10"/>
  <c r="CI12" i="10"/>
  <c r="LL11" i="10"/>
  <c r="LM11" i="10" s="1"/>
  <c r="KZ11" i="10"/>
  <c r="KZ10" i="10"/>
  <c r="LB38" i="10"/>
  <c r="LC38" i="10" s="1"/>
  <c r="LB37" i="10"/>
  <c r="AF33" i="10"/>
  <c r="CB33" i="10"/>
  <c r="DE39" i="10"/>
  <c r="DF39" i="10" s="1"/>
  <c r="CS39" i="10"/>
  <c r="DE37" i="10"/>
  <c r="DF37" i="10" s="1"/>
  <c r="KA36" i="10"/>
  <c r="KE36" i="10"/>
  <c r="DR35" i="10"/>
  <c r="DS35" i="10" s="1"/>
  <c r="KE35" i="10"/>
  <c r="KG35" i="10" s="1"/>
  <c r="KA35" i="10"/>
  <c r="O34" i="10"/>
  <c r="LO32" i="10"/>
  <c r="LP32" i="10" s="1"/>
  <c r="KB33" i="10"/>
  <c r="KC33" i="10" s="1"/>
  <c r="CH34" i="10"/>
  <c r="CI34" i="10" s="1"/>
  <c r="KD31" i="10"/>
  <c r="CU30" i="10"/>
  <c r="CV30" i="10" s="1"/>
  <c r="DR27" i="10"/>
  <c r="DE29" i="10"/>
  <c r="DF29" i="10" s="1"/>
  <c r="O26" i="10"/>
  <c r="AF24" i="10"/>
  <c r="CB24" i="10"/>
  <c r="KA27" i="10"/>
  <c r="KE27" i="10"/>
  <c r="KG27" i="10" s="1"/>
  <c r="LD24" i="10"/>
  <c r="LF24" i="10"/>
  <c r="DH23" i="10"/>
  <c r="CW22" i="10"/>
  <c r="CY22" i="10"/>
  <c r="CT20" i="10"/>
  <c r="CX20" i="10"/>
  <c r="CT19" i="10"/>
  <c r="KM15" i="10"/>
  <c r="O15" i="10"/>
  <c r="CU12" i="10"/>
  <c r="KB16" i="10"/>
  <c r="KC16" i="10" s="1"/>
  <c r="CB11" i="10"/>
  <c r="AF11" i="10"/>
  <c r="CJ16" i="10"/>
  <c r="KO11" i="10"/>
  <c r="KP11" i="10" s="1"/>
  <c r="DK10" i="10"/>
  <c r="DM10" i="10" s="1"/>
  <c r="DG10" i="10"/>
  <c r="CJ13" i="10"/>
  <c r="CH10" i="10"/>
  <c r="CI10" i="10" s="1"/>
  <c r="KR38" i="10"/>
  <c r="KN38" i="10"/>
  <c r="KD40" i="10"/>
  <c r="KE38" i="10"/>
  <c r="KA38" i="10"/>
  <c r="KY36" i="10"/>
  <c r="KM36" i="10"/>
  <c r="DF35" i="10"/>
  <c r="DE32" i="10"/>
  <c r="CS32" i="10"/>
  <c r="DR33" i="10"/>
  <c r="DS33" i="10" s="1"/>
  <c r="DE34" i="10"/>
  <c r="DF34" i="10" s="1"/>
  <c r="KC31" i="10"/>
  <c r="KC30" i="10"/>
  <c r="CH30" i="10"/>
  <c r="CI30" i="10" s="1"/>
  <c r="DF27" i="10"/>
  <c r="CS29" i="10"/>
  <c r="AF27" i="10"/>
  <c r="CB27" i="10"/>
  <c r="CS26" i="10"/>
  <c r="CO21" i="10"/>
  <c r="CL26" i="10"/>
  <c r="AF23" i="10"/>
  <c r="CB23" i="10"/>
  <c r="ER19" i="10"/>
  <c r="ER18" i="10"/>
  <c r="CY20" i="10"/>
  <c r="CW20" i="10"/>
  <c r="EE20" i="10"/>
  <c r="EF20" i="10" s="1"/>
  <c r="LO19" i="10"/>
  <c r="LP19" i="10" s="1"/>
  <c r="CH15" i="10"/>
  <c r="CI15" i="10" s="1"/>
  <c r="KO18" i="10"/>
  <c r="DH15" i="10"/>
  <c r="DI15" i="10" s="1"/>
  <c r="O14" i="10"/>
  <c r="KY16" i="10"/>
  <c r="KZ16" i="10" s="1"/>
  <c r="AF15" i="10"/>
  <c r="CB15" i="10"/>
  <c r="CK11" i="10"/>
  <c r="CM11" i="10" s="1"/>
  <c r="CG11" i="10"/>
  <c r="CI16" i="10"/>
  <c r="DL10" i="10"/>
  <c r="CI13" i="10"/>
  <c r="AU10" i="10"/>
  <c r="AW10" i="10" s="1"/>
  <c r="KF11" i="10"/>
  <c r="KE25" i="10"/>
  <c r="KA25" i="10"/>
  <c r="KY40" i="10"/>
  <c r="KC40" i="10"/>
  <c r="KF38" i="10"/>
  <c r="KD38" i="10"/>
  <c r="CL37" i="10"/>
  <c r="CJ37" i="10"/>
  <c r="AF35" i="10"/>
  <c r="CB35" i="10"/>
  <c r="KF35" i="10"/>
  <c r="DF33" i="10"/>
  <c r="KY30" i="10"/>
  <c r="KZ30" i="10" s="1"/>
  <c r="CK31" i="10"/>
  <c r="CM31" i="10" s="1"/>
  <c r="CG31" i="10"/>
  <c r="DE30" i="10"/>
  <c r="DF30" i="10" s="1"/>
  <c r="CH29" i="10"/>
  <c r="KB26" i="10"/>
  <c r="KC26" i="10" s="1"/>
  <c r="KM26" i="10"/>
  <c r="KM25" i="10"/>
  <c r="DX24" i="10"/>
  <c r="DZ24" i="10" s="1"/>
  <c r="DT24" i="10"/>
  <c r="CS21" i="10"/>
  <c r="KF22" i="10"/>
  <c r="KD22" i="10"/>
  <c r="EF18" i="10"/>
  <c r="DS20" i="10"/>
  <c r="EF19" i="10"/>
  <c r="KC21" i="10"/>
  <c r="EE15" i="10"/>
  <c r="DS15" i="10"/>
  <c r="CM17" i="10"/>
  <c r="CS14" i="10"/>
  <c r="KO12" i="10"/>
  <c r="KP12" i="10" s="1"/>
  <c r="KM16" i="10"/>
  <c r="O11" i="10"/>
  <c r="CU10" i="10"/>
  <c r="CV10" i="10" s="1"/>
  <c r="KB14" i="10"/>
  <c r="KC14" i="10" s="1"/>
  <c r="AF12" i="10"/>
  <c r="CB12" i="10"/>
  <c r="O37" i="10"/>
  <c r="CU28" i="10"/>
  <c r="CV28" i="10" s="1"/>
  <c r="DE40" i="10"/>
  <c r="DF40" i="10" s="1"/>
  <c r="CI40" i="10"/>
  <c r="LL38" i="10"/>
  <c r="LM38" i="10" s="1"/>
  <c r="DE38" i="10"/>
  <c r="CK37" i="10"/>
  <c r="CG37" i="10"/>
  <c r="O36" i="10"/>
  <c r="LL35" i="10"/>
  <c r="KM34" i="10"/>
  <c r="CL35" i="10"/>
  <c r="CJ35" i="10"/>
  <c r="BK33" i="10"/>
  <c r="N33" i="10" s="1"/>
  <c r="DE36" i="10"/>
  <c r="AF32" i="10"/>
  <c r="CB32" i="10"/>
  <c r="KO30" i="10"/>
  <c r="LB31" i="10"/>
  <c r="LC31" i="10" s="1"/>
  <c r="KC29" i="10"/>
  <c r="KA28" i="10"/>
  <c r="KE28" i="10"/>
  <c r="KG28" i="10" s="1"/>
  <c r="LO24" i="10"/>
  <c r="LP24" i="10" s="1"/>
  <c r="KF27" i="10"/>
  <c r="CK25" i="10"/>
  <c r="CM25" i="10" s="1"/>
  <c r="CG25" i="10"/>
  <c r="CL20" i="10"/>
  <c r="CJ20" i="10"/>
  <c r="CJ18" i="10"/>
  <c r="CL18" i="10"/>
  <c r="KB18" i="10"/>
  <c r="KN17" i="10"/>
  <c r="LY12" i="10"/>
  <c r="CU11" i="10"/>
  <c r="CV11" i="10" s="1"/>
  <c r="KD15" i="10"/>
  <c r="KG15" i="10" s="1"/>
  <c r="KF15" i="10"/>
  <c r="KB10" i="10"/>
  <c r="EE10" i="10"/>
  <c r="EF10" i="10" s="1"/>
  <c r="KY14" i="10"/>
  <c r="KZ14" i="10" s="1"/>
  <c r="LL13" i="10"/>
  <c r="LM13" i="10" s="1"/>
  <c r="KO27" i="9"/>
  <c r="ME19" i="9"/>
  <c r="MA19" i="9"/>
  <c r="CK34" i="9"/>
  <c r="CG34" i="9"/>
  <c r="CX19" i="9"/>
  <c r="CT19" i="9"/>
  <c r="KA12" i="9"/>
  <c r="KE12" i="9"/>
  <c r="CU24" i="9"/>
  <c r="CV24" i="9" s="1"/>
  <c r="O22" i="9"/>
  <c r="KA36" i="9"/>
  <c r="KE36" i="9"/>
  <c r="LE23" i="9"/>
  <c r="LA23" i="9"/>
  <c r="DH16" i="9"/>
  <c r="DI16" i="9" s="1"/>
  <c r="O18" i="9"/>
  <c r="CT14" i="9"/>
  <c r="CX14" i="9"/>
  <c r="LB26" i="9"/>
  <c r="LC26" i="9" s="1"/>
  <c r="O23" i="9"/>
  <c r="O39" i="9"/>
  <c r="O37" i="9"/>
  <c r="LB34" i="9"/>
  <c r="LC34" i="9" s="1"/>
  <c r="CU21" i="9"/>
  <c r="O16" i="9"/>
  <c r="KO15" i="9"/>
  <c r="O17" i="9"/>
  <c r="KO40" i="9"/>
  <c r="KP40" i="9" s="1"/>
  <c r="KR16" i="9"/>
  <c r="KN16" i="9"/>
  <c r="CU40" i="9"/>
  <c r="O36" i="9"/>
  <c r="DU33" i="9"/>
  <c r="DV33" i="9" s="1"/>
  <c r="LB32" i="9"/>
  <c r="O26" i="9"/>
  <c r="KR39" i="9"/>
  <c r="KN39" i="9"/>
  <c r="LL37" i="9"/>
  <c r="LM37" i="9" s="1"/>
  <c r="LO30" i="9"/>
  <c r="CU30" i="9"/>
  <c r="CV30" i="9" s="1"/>
  <c r="DH23" i="9"/>
  <c r="CG22" i="9"/>
  <c r="CK22" i="9"/>
  <c r="CH18" i="9"/>
  <c r="CI18" i="9" s="1"/>
  <c r="KA11" i="9"/>
  <c r="KE11" i="9"/>
  <c r="KG11" i="9" s="1"/>
  <c r="O10" i="9"/>
  <c r="LL39" i="9"/>
  <c r="CH36" i="9"/>
  <c r="CI36" i="9" s="1"/>
  <c r="KO26" i="9"/>
  <c r="KP26" i="9" s="1"/>
  <c r="DE30" i="9"/>
  <c r="DR25" i="9"/>
  <c r="KQ19" i="9"/>
  <c r="KS19" i="9"/>
  <c r="EE20" i="9"/>
  <c r="LY16" i="9"/>
  <c r="LZ16" i="9" s="1"/>
  <c r="KD20" i="9"/>
  <c r="KB13" i="9"/>
  <c r="CU10" i="9"/>
  <c r="AF10" i="9"/>
  <c r="CB10" i="9"/>
  <c r="DR11" i="9"/>
  <c r="DS11" i="9" s="1"/>
  <c r="CL40" i="9"/>
  <c r="CJ40" i="9"/>
  <c r="DE39" i="9"/>
  <c r="DF39" i="9" s="1"/>
  <c r="BK37" i="9"/>
  <c r="N37" i="9" s="1"/>
  <c r="KY35" i="9"/>
  <c r="KZ35" i="9" s="1"/>
  <c r="CH35" i="9"/>
  <c r="LB33" i="9"/>
  <c r="CH31" i="9"/>
  <c r="CI31" i="9" s="1"/>
  <c r="DL33" i="9"/>
  <c r="DJ33" i="9"/>
  <c r="BF33" i="9"/>
  <c r="BJ33" i="9" s="1"/>
  <c r="BK33" i="9"/>
  <c r="N33" i="9" s="1"/>
  <c r="CJ29" i="9"/>
  <c r="CI29" i="9"/>
  <c r="CL29" i="9" s="1"/>
  <c r="CH30" i="9"/>
  <c r="CI30" i="9" s="1"/>
  <c r="DF25" i="9"/>
  <c r="KO22" i="9"/>
  <c r="CB23" i="9"/>
  <c r="AF23" i="9"/>
  <c r="AF25" i="9"/>
  <c r="CB25" i="9"/>
  <c r="KA23" i="9"/>
  <c r="KE23" i="9"/>
  <c r="KG23" i="9" s="1"/>
  <c r="KY21" i="9"/>
  <c r="KB18" i="9"/>
  <c r="DS20" i="9"/>
  <c r="KO14" i="9"/>
  <c r="KP14" i="9" s="1"/>
  <c r="KO18" i="9"/>
  <c r="DE13" i="9"/>
  <c r="DF13" i="9" s="1"/>
  <c r="FE14" i="9"/>
  <c r="FF14" i="9" s="1"/>
  <c r="KC20" i="9"/>
  <c r="KF20" i="9" s="1"/>
  <c r="CL14" i="9"/>
  <c r="CJ14" i="9"/>
  <c r="KF11" i="9"/>
  <c r="CS13" i="9"/>
  <c r="O12" i="9"/>
  <c r="AF14" i="9"/>
  <c r="CB14" i="9"/>
  <c r="DF11" i="9"/>
  <c r="KY40" i="9"/>
  <c r="KZ40" i="9" s="1"/>
  <c r="DR38" i="9"/>
  <c r="KD30" i="9"/>
  <c r="KB25" i="9"/>
  <c r="KC25" i="9" s="1"/>
  <c r="LB19" i="9"/>
  <c r="LC19" i="9" s="1"/>
  <c r="KA10" i="9"/>
  <c r="KE10" i="9"/>
  <c r="KG10" i="9" s="1"/>
  <c r="CK40" i="9"/>
  <c r="CG40" i="9"/>
  <c r="DF38" i="9"/>
  <c r="LL34" i="9"/>
  <c r="DE31" i="9"/>
  <c r="DF31" i="9" s="1"/>
  <c r="CS31" i="9"/>
  <c r="KY27" i="9"/>
  <c r="KQ39" i="9"/>
  <c r="KS39" i="9"/>
  <c r="KY38" i="9"/>
  <c r="KZ38" i="9" s="1"/>
  <c r="CH37" i="9"/>
  <c r="AU36" i="9"/>
  <c r="AW36" i="9" s="1"/>
  <c r="DE35" i="9"/>
  <c r="CS35" i="9"/>
  <c r="AU35" i="9"/>
  <c r="AW35" i="9" s="1"/>
  <c r="LY33" i="9"/>
  <c r="LZ33" i="9" s="1"/>
  <c r="DK33" i="9"/>
  <c r="DG33" i="9"/>
  <c r="KO28" i="9"/>
  <c r="LL32" i="9"/>
  <c r="LL28" i="9"/>
  <c r="LM28" i="9" s="1"/>
  <c r="CO28" i="9"/>
  <c r="KB27" i="9"/>
  <c r="KO24" i="9"/>
  <c r="KP24" i="9" s="1"/>
  <c r="CU23" i="9"/>
  <c r="CV23" i="9" s="1"/>
  <c r="CU20" i="9"/>
  <c r="AU23" i="9"/>
  <c r="AW23" i="9" s="1"/>
  <c r="KO21" i="9"/>
  <c r="KP21" i="9" s="1"/>
  <c r="CT22" i="9"/>
  <c r="CX22" i="9"/>
  <c r="CZ22" i="9" s="1"/>
  <c r="MF19" i="9"/>
  <c r="MD19" i="9"/>
  <c r="ML20" i="9"/>
  <c r="MM20" i="9" s="1"/>
  <c r="CK16" i="9"/>
  <c r="CM16" i="9" s="1"/>
  <c r="CG16" i="9"/>
  <c r="LL18" i="9"/>
  <c r="LL11" i="9"/>
  <c r="LM11" i="9" s="1"/>
  <c r="KO10" i="9"/>
  <c r="DX14" i="9"/>
  <c r="DZ14" i="9" s="1"/>
  <c r="DT14" i="9"/>
  <c r="KS16" i="9"/>
  <c r="KQ16" i="9"/>
  <c r="CH12" i="9"/>
  <c r="CI12" i="9" s="1"/>
  <c r="LL13" i="9"/>
  <c r="LM13" i="9" s="1"/>
  <c r="KZ11" i="9"/>
  <c r="CU39" i="9"/>
  <c r="CV39" i="9" s="1"/>
  <c r="KD31" i="9"/>
  <c r="CG27" i="9"/>
  <c r="CK27" i="9"/>
  <c r="CM27" i="9" s="1"/>
  <c r="O25" i="9"/>
  <c r="CG21" i="9"/>
  <c r="CK21" i="9"/>
  <c r="CM21" i="9" s="1"/>
  <c r="KN19" i="9"/>
  <c r="KR19" i="9"/>
  <c r="CL21" i="9"/>
  <c r="O15" i="9"/>
  <c r="CG14" i="9"/>
  <c r="CK14" i="9"/>
  <c r="O29" i="9"/>
  <c r="DE21" i="9"/>
  <c r="KE14" i="9"/>
  <c r="KG14" i="9" s="1"/>
  <c r="KA14" i="9"/>
  <c r="CK13" i="9"/>
  <c r="CG13" i="9"/>
  <c r="CB39" i="9"/>
  <c r="AF39" i="9"/>
  <c r="KM38" i="9"/>
  <c r="DE37" i="9"/>
  <c r="CS37" i="9"/>
  <c r="CL38" i="9"/>
  <c r="CJ38" i="9"/>
  <c r="AF36" i="9"/>
  <c r="CB36" i="9"/>
  <c r="KQ34" i="9"/>
  <c r="KP34" i="9"/>
  <c r="LM33" i="9"/>
  <c r="AF32" i="9"/>
  <c r="CB32" i="9"/>
  <c r="LB30" i="9"/>
  <c r="LC30" i="9" s="1"/>
  <c r="KB28" i="9"/>
  <c r="DE27" i="9"/>
  <c r="DF27" i="9" s="1"/>
  <c r="CY28" i="9"/>
  <c r="CW28" i="9"/>
  <c r="EE26" i="9"/>
  <c r="EF26" i="9" s="1"/>
  <c r="KK22" i="9"/>
  <c r="KB21" i="9"/>
  <c r="KC21" i="9" s="1"/>
  <c r="BK23" i="9"/>
  <c r="N23" i="9" s="1"/>
  <c r="LE20" i="9"/>
  <c r="LG20" i="9" s="1"/>
  <c r="LA20" i="9"/>
  <c r="LO20" i="9"/>
  <c r="LP20" i="9" s="1"/>
  <c r="LZ20" i="9"/>
  <c r="KZ18" i="9"/>
  <c r="DR10" i="9"/>
  <c r="AU19" i="9"/>
  <c r="AW19" i="9" s="1"/>
  <c r="AU17" i="9"/>
  <c r="AW17" i="9" s="1"/>
  <c r="DK14" i="9"/>
  <c r="DM14" i="9" s="1"/>
  <c r="DG14" i="9"/>
  <c r="KB15" i="9"/>
  <c r="KC15" i="9" s="1"/>
  <c r="CU11" i="9"/>
  <c r="CV11" i="9" s="1"/>
  <c r="DY14" i="9"/>
  <c r="DE12" i="9"/>
  <c r="CS12" i="9"/>
  <c r="KZ13" i="9"/>
  <c r="KE40" i="9"/>
  <c r="KA40" i="9"/>
  <c r="DE36" i="9"/>
  <c r="CS29" i="9"/>
  <c r="DE29" i="9"/>
  <c r="DF29" i="9" s="1"/>
  <c r="KN23" i="9"/>
  <c r="KR23" i="9"/>
  <c r="LO22" i="9"/>
  <c r="LP22" i="9" s="1"/>
  <c r="KA19" i="9"/>
  <c r="KE19" i="9"/>
  <c r="EE33" i="9"/>
  <c r="KC31" i="9"/>
  <c r="KF31" i="9" s="1"/>
  <c r="CJ23" i="9"/>
  <c r="CI23" i="9"/>
  <c r="CL22" i="9"/>
  <c r="CB20" i="9"/>
  <c r="AF20" i="9"/>
  <c r="KF12" i="9"/>
  <c r="KD12" i="9"/>
  <c r="CH39" i="9"/>
  <c r="KB38" i="9"/>
  <c r="KY36" i="9"/>
  <c r="KZ36" i="9" s="1"/>
  <c r="CK38" i="9"/>
  <c r="CG38" i="9"/>
  <c r="KO35" i="9"/>
  <c r="KA34" i="9"/>
  <c r="KE34" i="9"/>
  <c r="O34" i="9"/>
  <c r="KO32" i="9"/>
  <c r="KP32" i="9" s="1"/>
  <c r="DR32" i="9"/>
  <c r="DS32" i="9" s="1"/>
  <c r="CU34" i="9"/>
  <c r="CV34" i="9" s="1"/>
  <c r="LL29" i="9"/>
  <c r="KN30" i="9"/>
  <c r="KR30" i="9"/>
  <c r="CL27" i="9"/>
  <c r="CB29" i="9"/>
  <c r="AF29" i="9"/>
  <c r="CX28" i="9"/>
  <c r="CT28" i="9"/>
  <c r="O24" i="9"/>
  <c r="DE24" i="9"/>
  <c r="DF24" i="9" s="1"/>
  <c r="DU26" i="9"/>
  <c r="DV26" i="9" s="1"/>
  <c r="KD24" i="9"/>
  <c r="LY23" i="9"/>
  <c r="LZ23" i="9" s="1"/>
  <c r="AU30" i="9"/>
  <c r="AW30" i="9" s="1"/>
  <c r="CG24" i="9"/>
  <c r="CK24" i="9"/>
  <c r="CM24" i="9" s="1"/>
  <c r="DH22" i="9"/>
  <c r="DI22" i="9" s="1"/>
  <c r="LS19" i="9"/>
  <c r="LQ19" i="9"/>
  <c r="DR18" i="9"/>
  <c r="DS18" i="9" s="1"/>
  <c r="CY19" i="9"/>
  <c r="CW19" i="9"/>
  <c r="NL19" i="9"/>
  <c r="KO17" i="9"/>
  <c r="KP17" i="9" s="1"/>
  <c r="CK15" i="9"/>
  <c r="CM15" i="9" s="1"/>
  <c r="CG15" i="9"/>
  <c r="LM16" i="9"/>
  <c r="CH17" i="9"/>
  <c r="CI17" i="9" s="1"/>
  <c r="ES14" i="9"/>
  <c r="O14" i="9"/>
  <c r="KO12" i="9"/>
  <c r="KP12" i="9" s="1"/>
  <c r="KF10" i="9"/>
  <c r="LY10" i="9"/>
  <c r="LZ10" i="9" s="1"/>
  <c r="CL11" i="9"/>
  <c r="CJ11" i="9"/>
  <c r="KO13" i="9"/>
  <c r="DF10" i="9"/>
  <c r="LB39" i="9"/>
  <c r="CL34" i="9"/>
  <c r="CJ34" i="9"/>
  <c r="AF26" i="9"/>
  <c r="CB26" i="9"/>
  <c r="LF23" i="9"/>
  <c r="LD23" i="9"/>
  <c r="CK19" i="9"/>
  <c r="CM19" i="9" s="1"/>
  <c r="CG19" i="9"/>
  <c r="LL17" i="9"/>
  <c r="LM17" i="9" s="1"/>
  <c r="KO11" i="9"/>
  <c r="DE40" i="9"/>
  <c r="KO36" i="9"/>
  <c r="KP36" i="9" s="1"/>
  <c r="KZ37" i="9"/>
  <c r="O31" i="9"/>
  <c r="EE28" i="9"/>
  <c r="LB28" i="9"/>
  <c r="LC28" i="9" s="1"/>
  <c r="DH26" i="9"/>
  <c r="DI26" i="9" s="1"/>
  <c r="LR19" i="9"/>
  <c r="LN19" i="9"/>
  <c r="O19" i="9"/>
  <c r="CU18" i="9"/>
  <c r="CV18" i="9" s="1"/>
  <c r="EH14" i="9"/>
  <c r="CW14" i="9"/>
  <c r="CY14" i="9"/>
  <c r="KB39" i="9"/>
  <c r="KD37" i="9"/>
  <c r="KF36" i="9"/>
  <c r="KD36" i="9"/>
  <c r="KB35" i="9"/>
  <c r="KC35" i="9" s="1"/>
  <c r="KS33" i="9"/>
  <c r="KQ33" i="9"/>
  <c r="CU33" i="9"/>
  <c r="CB34" i="9"/>
  <c r="AF34" i="9"/>
  <c r="DF32" i="9"/>
  <c r="KD29" i="9"/>
  <c r="KC29" i="9"/>
  <c r="KF29" i="9" s="1"/>
  <c r="DR34" i="9"/>
  <c r="DS34" i="9" s="1"/>
  <c r="KZ29" i="9"/>
  <c r="KS30" i="9"/>
  <c r="KQ30" i="9"/>
  <c r="KT30" i="9" s="1"/>
  <c r="LL26" i="9"/>
  <c r="LM26" i="9" s="1"/>
  <c r="CS27" i="9"/>
  <c r="KE26" i="9"/>
  <c r="KG26" i="9" s="1"/>
  <c r="KA26" i="9"/>
  <c r="KY25" i="9"/>
  <c r="KZ25" i="9" s="1"/>
  <c r="KC24" i="9"/>
  <c r="LM23" i="9"/>
  <c r="CJ26" i="9"/>
  <c r="CL24" i="9"/>
  <c r="DR22" i="9"/>
  <c r="DS22" i="9" s="1"/>
  <c r="LB22" i="9"/>
  <c r="LC22" i="9" s="1"/>
  <c r="CJ20" i="9"/>
  <c r="DF18" i="9"/>
  <c r="DR16" i="9"/>
  <c r="DS16" i="9" s="1"/>
  <c r="AF21" i="9"/>
  <c r="CB21" i="9"/>
  <c r="MZ19" i="9"/>
  <c r="KB17" i="9"/>
  <c r="DE17" i="9"/>
  <c r="O20" i="9"/>
  <c r="KY15" i="9"/>
  <c r="KZ15" i="9" s="1"/>
  <c r="LL12" i="9"/>
  <c r="LO10" i="9"/>
  <c r="CG11" i="9"/>
  <c r="CK11" i="9"/>
  <c r="O13" i="9"/>
  <c r="LD10" i="9"/>
  <c r="KF40" i="9"/>
  <c r="KD40" i="9"/>
  <c r="CU38" i="9"/>
  <c r="CV38" i="9" s="1"/>
  <c r="KC37" i="9"/>
  <c r="KF37" i="9" s="1"/>
  <c r="KO37" i="9"/>
  <c r="CS36" i="9"/>
  <c r="KF34" i="9"/>
  <c r="KD34" i="9"/>
  <c r="KE33" i="9"/>
  <c r="KG33" i="9" s="1"/>
  <c r="KA33" i="9"/>
  <c r="KF33" i="9"/>
  <c r="CU32" i="9"/>
  <c r="KO29" i="9"/>
  <c r="KP29" i="9" s="1"/>
  <c r="DF34" i="9"/>
  <c r="LY30" i="9"/>
  <c r="LZ30" i="9" s="1"/>
  <c r="KC30" i="9"/>
  <c r="KF30" i="9" s="1"/>
  <c r="CU26" i="9"/>
  <c r="CV26" i="9" s="1"/>
  <c r="KF26" i="9"/>
  <c r="CG25" i="9"/>
  <c r="CK25" i="9"/>
  <c r="CM25" i="9" s="1"/>
  <c r="KM25" i="9"/>
  <c r="KQ23" i="9"/>
  <c r="KS23" i="9"/>
  <c r="DR23" i="9"/>
  <c r="DS23" i="9" s="1"/>
  <c r="CI26" i="9"/>
  <c r="AF24" i="9"/>
  <c r="CB24" i="9"/>
  <c r="LY22" i="9"/>
  <c r="LZ22" i="9" s="1"/>
  <c r="KQ20" i="9"/>
  <c r="KP20" i="9"/>
  <c r="KS20" i="9" s="1"/>
  <c r="CI20" i="9"/>
  <c r="CL20" i="9" s="1"/>
  <c r="DE15" i="9"/>
  <c r="MO19" i="9"/>
  <c r="MP19" i="9" s="1"/>
  <c r="CS15" i="9"/>
  <c r="CS17" i="9"/>
  <c r="KZ17" i="9"/>
  <c r="CL16" i="9"/>
  <c r="KF19" i="9"/>
  <c r="KD19" i="9"/>
  <c r="CL13" i="9"/>
  <c r="CJ13" i="9"/>
  <c r="LL14" i="9"/>
  <c r="LM14" i="9" s="1"/>
  <c r="CL15" i="9"/>
  <c r="KZ14" i="9"/>
  <c r="KZ12" i="9"/>
  <c r="O11" i="9"/>
  <c r="LC10" i="9"/>
  <c r="LF10" i="9" s="1"/>
  <c r="O40" i="8"/>
  <c r="KO33" i="8"/>
  <c r="O39" i="8"/>
  <c r="LB36" i="8"/>
  <c r="O33" i="8"/>
  <c r="O15" i="8"/>
  <c r="CT13" i="8"/>
  <c r="CX13" i="8"/>
  <c r="KO35" i="8"/>
  <c r="CU11" i="8"/>
  <c r="O30" i="8"/>
  <c r="O34" i="8"/>
  <c r="O26" i="8"/>
  <c r="KO11" i="8"/>
  <c r="KA35" i="8"/>
  <c r="KE35" i="8"/>
  <c r="KA12" i="8"/>
  <c r="KE12" i="8"/>
  <c r="O28" i="8"/>
  <c r="O17" i="8"/>
  <c r="DR37" i="8"/>
  <c r="DE26" i="8"/>
  <c r="KE40" i="8"/>
  <c r="KA40" i="8"/>
  <c r="DH36" i="8"/>
  <c r="DI36" i="8" s="1"/>
  <c r="DR35" i="8"/>
  <c r="DS35" i="8" s="1"/>
  <c r="DE34" i="8"/>
  <c r="CS34" i="8"/>
  <c r="O37" i="8"/>
  <c r="CH32" i="8"/>
  <c r="KO31" i="8"/>
  <c r="KA27" i="8"/>
  <c r="KE27" i="8"/>
  <c r="CG31" i="8"/>
  <c r="CK31" i="8"/>
  <c r="KE28" i="8"/>
  <c r="KA28" i="8"/>
  <c r="DH29" i="8"/>
  <c r="DI29" i="8" s="1"/>
  <c r="CX27" i="8"/>
  <c r="CT27" i="8"/>
  <c r="LB28" i="8"/>
  <c r="LC28" i="8" s="1"/>
  <c r="CG25" i="8"/>
  <c r="CK25" i="8"/>
  <c r="CX25" i="8"/>
  <c r="CT25" i="8"/>
  <c r="LO23" i="8"/>
  <c r="LP23" i="8" s="1"/>
  <c r="LY20" i="8"/>
  <c r="LZ20" i="8" s="1"/>
  <c r="LB22" i="8"/>
  <c r="LC22" i="8" s="1"/>
  <c r="KN20" i="8"/>
  <c r="KR20" i="8"/>
  <c r="LL15" i="8"/>
  <c r="LM15" i="8" s="1"/>
  <c r="CK17" i="8"/>
  <c r="CG17" i="8"/>
  <c r="O21" i="8"/>
  <c r="O16" i="8"/>
  <c r="AU13" i="8"/>
  <c r="AW13" i="8" s="1"/>
  <c r="KR15" i="8"/>
  <c r="KN15" i="8"/>
  <c r="KF14" i="8"/>
  <c r="KD14" i="8"/>
  <c r="CX12" i="8"/>
  <c r="CT12" i="8"/>
  <c r="CG10" i="8"/>
  <c r="CK10" i="8"/>
  <c r="CM10" i="8" s="1"/>
  <c r="KY40" i="8"/>
  <c r="KZ40" i="8" s="1"/>
  <c r="DE39" i="8"/>
  <c r="DF39" i="8" s="1"/>
  <c r="KO39" i="8"/>
  <c r="KP39" i="8" s="1"/>
  <c r="KE38" i="8"/>
  <c r="KA38" i="8"/>
  <c r="KY37" i="8"/>
  <c r="KY35" i="8"/>
  <c r="KZ35" i="8" s="1"/>
  <c r="CJ35" i="8"/>
  <c r="DH35" i="8"/>
  <c r="DI35" i="8" s="1"/>
  <c r="MB34" i="8"/>
  <c r="MC34" i="8" s="1"/>
  <c r="KF35" i="8"/>
  <c r="KD35" i="8"/>
  <c r="DE32" i="8"/>
  <c r="DF32" i="8" s="1"/>
  <c r="KB31" i="8"/>
  <c r="AF30" i="8"/>
  <c r="CB30" i="8"/>
  <c r="CJ29" i="8"/>
  <c r="CI29" i="8"/>
  <c r="CH28" i="8"/>
  <c r="CU28" i="8"/>
  <c r="LL26" i="8"/>
  <c r="KR26" i="8"/>
  <c r="KN26" i="8"/>
  <c r="KY19" i="8"/>
  <c r="CU20" i="8"/>
  <c r="DE21" i="8"/>
  <c r="KO22" i="8"/>
  <c r="CU18" i="8"/>
  <c r="CV18" i="8" s="1"/>
  <c r="EE20" i="8"/>
  <c r="KO21" i="8"/>
  <c r="KP21" i="8" s="1"/>
  <c r="LB15" i="8"/>
  <c r="LC15" i="8" s="1"/>
  <c r="KD21" i="8"/>
  <c r="KB16" i="8"/>
  <c r="KY10" i="8"/>
  <c r="KZ10" i="8" s="1"/>
  <c r="KA14" i="8"/>
  <c r="KE14" i="8"/>
  <c r="O11" i="8"/>
  <c r="KF12" i="8"/>
  <c r="KD12" i="8"/>
  <c r="LO13" i="8"/>
  <c r="DE40" i="8"/>
  <c r="KY39" i="8"/>
  <c r="KZ39" i="8" s="1"/>
  <c r="CS40" i="8"/>
  <c r="KM37" i="8"/>
  <c r="CU35" i="8"/>
  <c r="CI35" i="8"/>
  <c r="CL35" i="8" s="1"/>
  <c r="AU32" i="8"/>
  <c r="AW32" i="8" s="1"/>
  <c r="MY34" i="8"/>
  <c r="MZ34" i="8" s="1"/>
  <c r="CL33" i="8"/>
  <c r="CJ33" i="8"/>
  <c r="CS32" i="8"/>
  <c r="DU30" i="8"/>
  <c r="DE28" i="8"/>
  <c r="DF28" i="8" s="1"/>
  <c r="CK27" i="8"/>
  <c r="CM27" i="8" s="1"/>
  <c r="CG27" i="8"/>
  <c r="CL27" i="8"/>
  <c r="KZ26" i="8"/>
  <c r="AF25" i="8"/>
  <c r="CB25" i="8"/>
  <c r="KS26" i="8"/>
  <c r="KQ26" i="8"/>
  <c r="KY25" i="8"/>
  <c r="CJ24" i="8"/>
  <c r="CI24" i="8"/>
  <c r="O23" i="8"/>
  <c r="DE18" i="8"/>
  <c r="CH22" i="8"/>
  <c r="LB20" i="8"/>
  <c r="DH20" i="8"/>
  <c r="DS20" i="8"/>
  <c r="KC21" i="8"/>
  <c r="KY16" i="8"/>
  <c r="CH13" i="8"/>
  <c r="KM10" i="8"/>
  <c r="DJ15" i="8"/>
  <c r="LY17" i="8"/>
  <c r="LZ17" i="8" s="1"/>
  <c r="KD18" i="8"/>
  <c r="KY12" i="8"/>
  <c r="KZ12" i="8" s="1"/>
  <c r="DJ10" i="8"/>
  <c r="LB13" i="8"/>
  <c r="LC13" i="8" s="1"/>
  <c r="KO40" i="8"/>
  <c r="KP40" i="8" s="1"/>
  <c r="AF39" i="8"/>
  <c r="CB39" i="8"/>
  <c r="CU38" i="8"/>
  <c r="CV38" i="8" s="1"/>
  <c r="CU39" i="8"/>
  <c r="CV39" i="8" s="1"/>
  <c r="O38" i="8"/>
  <c r="CJ37" i="8"/>
  <c r="KD36" i="8"/>
  <c r="KB37" i="8"/>
  <c r="LB34" i="8"/>
  <c r="LC34" i="8" s="1"/>
  <c r="CB33" i="8"/>
  <c r="AF33" i="8"/>
  <c r="MO34" i="8"/>
  <c r="MP34" i="8" s="1"/>
  <c r="CG33" i="8"/>
  <c r="CK33" i="8"/>
  <c r="KB30" i="8"/>
  <c r="O31" i="8"/>
  <c r="EH30" i="8"/>
  <c r="EI30" i="8" s="1"/>
  <c r="KD27" i="8"/>
  <c r="KF27" i="8"/>
  <c r="DH27" i="8"/>
  <c r="DI27" i="8" s="1"/>
  <c r="CS26" i="8"/>
  <c r="KY24" i="8"/>
  <c r="KZ24" i="8" s="1"/>
  <c r="KM24" i="8"/>
  <c r="DR24" i="8"/>
  <c r="DS24" i="8" s="1"/>
  <c r="KO25" i="8"/>
  <c r="KP25" i="8" s="1"/>
  <c r="KQ23" i="8"/>
  <c r="KA24" i="8"/>
  <c r="KE24" i="8"/>
  <c r="KG24" i="8" s="1"/>
  <c r="DE22" i="8"/>
  <c r="DF22" i="8" s="1"/>
  <c r="CG21" i="8"/>
  <c r="CK21" i="8"/>
  <c r="KF19" i="8"/>
  <c r="KD19" i="8"/>
  <c r="O20" i="8"/>
  <c r="KM16" i="8"/>
  <c r="CY19" i="8"/>
  <c r="CW19" i="8"/>
  <c r="O18" i="8"/>
  <c r="DI15" i="8"/>
  <c r="LM17" i="8"/>
  <c r="KC18" i="8"/>
  <c r="KO12" i="8"/>
  <c r="DE11" i="8"/>
  <c r="EE10" i="8"/>
  <c r="CW13" i="8"/>
  <c r="CY13" i="8"/>
  <c r="KA11" i="8"/>
  <c r="KE11" i="8"/>
  <c r="KG11" i="8" s="1"/>
  <c r="DI10" i="8"/>
  <c r="DL10" i="8" s="1"/>
  <c r="LY13" i="8"/>
  <c r="KO38" i="8"/>
  <c r="CK40" i="8"/>
  <c r="CM40" i="8" s="1"/>
  <c r="CG40" i="8"/>
  <c r="BK39" i="8"/>
  <c r="N39" i="8" s="1"/>
  <c r="KF38" i="8"/>
  <c r="KD38" i="8"/>
  <c r="CU37" i="8"/>
  <c r="CV37" i="8" s="1"/>
  <c r="CI37" i="8"/>
  <c r="O36" i="8"/>
  <c r="DF37" i="8"/>
  <c r="KQ36" i="8"/>
  <c r="KS36" i="8"/>
  <c r="LO34" i="8"/>
  <c r="LP34" i="8" s="1"/>
  <c r="KO32" i="8"/>
  <c r="DR33" i="8"/>
  <c r="KA34" i="8"/>
  <c r="KE34" i="8"/>
  <c r="KG34" i="8" s="1"/>
  <c r="KF32" i="8"/>
  <c r="KD32" i="8"/>
  <c r="CK30" i="8"/>
  <c r="CM30" i="8" s="1"/>
  <c r="CG30" i="8"/>
  <c r="KY30" i="8"/>
  <c r="KZ30" i="8" s="1"/>
  <c r="DR29" i="8"/>
  <c r="KO28" i="8"/>
  <c r="CH26" i="8"/>
  <c r="CI26" i="8" s="1"/>
  <c r="O27" i="8"/>
  <c r="DH24" i="8"/>
  <c r="DI24" i="8" s="1"/>
  <c r="KB25" i="8"/>
  <c r="KC25" i="8" s="1"/>
  <c r="KR23" i="8"/>
  <c r="CS21" i="8"/>
  <c r="CG20" i="8"/>
  <c r="CK20" i="8"/>
  <c r="CM20" i="8" s="1"/>
  <c r="KE19" i="8"/>
  <c r="KA19" i="8"/>
  <c r="KM19" i="8"/>
  <c r="DR12" i="8"/>
  <c r="DS12" i="8" s="1"/>
  <c r="CT19" i="8"/>
  <c r="CX19" i="8"/>
  <c r="LB17" i="8"/>
  <c r="LC17" i="8" s="1"/>
  <c r="KY11" i="8"/>
  <c r="DU10" i="8"/>
  <c r="DV10" i="8" s="1"/>
  <c r="CB12" i="8"/>
  <c r="AF12" i="8"/>
  <c r="KD10" i="8"/>
  <c r="CM11" i="8"/>
  <c r="CW10" i="8"/>
  <c r="FE30" i="8"/>
  <c r="FF30" i="8" s="1"/>
  <c r="CW29" i="8"/>
  <c r="KD26" i="8"/>
  <c r="CW24" i="8"/>
  <c r="AF24" i="8"/>
  <c r="CB24" i="8"/>
  <c r="O25" i="8"/>
  <c r="KK22" i="8"/>
  <c r="KJ22" i="8"/>
  <c r="KH22" i="8"/>
  <c r="KI22" i="8"/>
  <c r="CU23" i="8"/>
  <c r="CK19" i="8"/>
  <c r="CM19" i="8" s="1"/>
  <c r="CG19" i="8"/>
  <c r="O19" i="8"/>
  <c r="EE19" i="8"/>
  <c r="EF19" i="8" s="1"/>
  <c r="KB17" i="8"/>
  <c r="KC17" i="8" s="1"/>
  <c r="EE17" i="8"/>
  <c r="EF17" i="8" s="1"/>
  <c r="KO14" i="8"/>
  <c r="KP14" i="8" s="1"/>
  <c r="LL14" i="8"/>
  <c r="LM14" i="8" s="1"/>
  <c r="AF18" i="8"/>
  <c r="CB18" i="8"/>
  <c r="CU16" i="8"/>
  <c r="CV16" i="8" s="1"/>
  <c r="DJ17" i="8"/>
  <c r="DJ19" i="8"/>
  <c r="O10" i="8"/>
  <c r="KC10" i="8"/>
  <c r="KF10" i="8" s="1"/>
  <c r="CV10" i="8"/>
  <c r="CJ38" i="8"/>
  <c r="KN36" i="8"/>
  <c r="KR36" i="8"/>
  <c r="KQ34" i="8"/>
  <c r="DH33" i="8"/>
  <c r="KY33" i="8"/>
  <c r="KE32" i="8"/>
  <c r="KA32" i="8"/>
  <c r="KY29" i="8"/>
  <c r="KM29" i="8"/>
  <c r="KO30" i="8"/>
  <c r="KP30" i="8" s="1"/>
  <c r="AF16" i="8"/>
  <c r="CB16" i="8"/>
  <c r="CL40" i="8"/>
  <c r="LL38" i="8"/>
  <c r="CI38" i="8"/>
  <c r="CL38" i="8" s="1"/>
  <c r="DR38" i="8"/>
  <c r="DS38" i="8" s="1"/>
  <c r="KC36" i="8"/>
  <c r="CU36" i="8"/>
  <c r="AF35" i="8"/>
  <c r="CB35" i="8"/>
  <c r="KP34" i="8"/>
  <c r="KS34" i="8" s="1"/>
  <c r="CU33" i="8"/>
  <c r="CV33" i="8" s="1"/>
  <c r="KF34" i="8"/>
  <c r="AU34" i="8"/>
  <c r="AW34" i="8" s="1"/>
  <c r="KB33" i="8"/>
  <c r="O32" i="8"/>
  <c r="KB29" i="8"/>
  <c r="DH30" i="8"/>
  <c r="ES30" i="8"/>
  <c r="EE27" i="8"/>
  <c r="EF27" i="8" s="1"/>
  <c r="CB29" i="8"/>
  <c r="AF29" i="8"/>
  <c r="CV29" i="8"/>
  <c r="DS27" i="8"/>
  <c r="KC26" i="8"/>
  <c r="KF26" i="8" s="1"/>
  <c r="CV24" i="8"/>
  <c r="O24" i="8"/>
  <c r="KE23" i="8"/>
  <c r="KG23" i="8" s="1"/>
  <c r="KA23" i="8"/>
  <c r="KF23" i="8"/>
  <c r="LB23" i="8"/>
  <c r="LC23" i="8" s="1"/>
  <c r="DE23" i="8"/>
  <c r="DF23" i="8" s="1"/>
  <c r="KY18" i="8"/>
  <c r="KZ18" i="8" s="1"/>
  <c r="KO17" i="8"/>
  <c r="KP17" i="8" s="1"/>
  <c r="DE16" i="8"/>
  <c r="DF16" i="8" s="1"/>
  <c r="DS19" i="8"/>
  <c r="KB15" i="8"/>
  <c r="CL16" i="8"/>
  <c r="CJ16" i="8"/>
  <c r="KO13" i="8"/>
  <c r="DS17" i="8"/>
  <c r="KZ14" i="8"/>
  <c r="CS22" i="8"/>
  <c r="CK18" i="8"/>
  <c r="CM18" i="8" s="1"/>
  <c r="CG18" i="8"/>
  <c r="CH14" i="8"/>
  <c r="CI14" i="8" s="1"/>
  <c r="DI17" i="8"/>
  <c r="DL17" i="8" s="1"/>
  <c r="DI19" i="8"/>
  <c r="DL19" i="8" s="1"/>
  <c r="DF12" i="8"/>
  <c r="KO27" i="8"/>
  <c r="KP27" i="8" s="1"/>
  <c r="KF40" i="8"/>
  <c r="KD40" i="8"/>
  <c r="CH39" i="8"/>
  <c r="CI39" i="8" s="1"/>
  <c r="KB39" i="8"/>
  <c r="KC39" i="8" s="1"/>
  <c r="LB38" i="8"/>
  <c r="LC38" i="8" s="1"/>
  <c r="DH38" i="8"/>
  <c r="DI38" i="8" s="1"/>
  <c r="CK36" i="8"/>
  <c r="CM36" i="8" s="1"/>
  <c r="CG36" i="8"/>
  <c r="LL36" i="8"/>
  <c r="LM36" i="8" s="1"/>
  <c r="DR36" i="8"/>
  <c r="O35" i="8"/>
  <c r="CH34" i="8"/>
  <c r="CI34" i="8" s="1"/>
  <c r="KY31" i="8"/>
  <c r="KZ31" i="8" s="1"/>
  <c r="KY27" i="8"/>
  <c r="CL31" i="8"/>
  <c r="CJ31" i="8"/>
  <c r="KF28" i="8"/>
  <c r="KD28" i="8"/>
  <c r="O29" i="8"/>
  <c r="CY27" i="8"/>
  <c r="CW27" i="8"/>
  <c r="DR25" i="8"/>
  <c r="DS25" i="8" s="1"/>
  <c r="LL28" i="8"/>
  <c r="LM28" i="8" s="1"/>
  <c r="CL25" i="8"/>
  <c r="CJ25" i="8"/>
  <c r="CY25" i="8"/>
  <c r="CW25" i="8"/>
  <c r="O22" i="8"/>
  <c r="LY23" i="8"/>
  <c r="LZ23" i="8" s="1"/>
  <c r="CH23" i="8"/>
  <c r="KO18" i="8"/>
  <c r="KP18" i="8" s="1"/>
  <c r="LL22" i="8"/>
  <c r="KS20" i="8"/>
  <c r="KQ20" i="8"/>
  <c r="CK16" i="8"/>
  <c r="CG16" i="8"/>
  <c r="CL17" i="8"/>
  <c r="CJ17" i="8"/>
  <c r="CM17" i="8" s="1"/>
  <c r="CU14" i="8"/>
  <c r="CV14" i="8" s="1"/>
  <c r="DE14" i="8"/>
  <c r="KE20" i="8"/>
  <c r="KG20" i="8" s="1"/>
  <c r="KA20" i="8"/>
  <c r="KS15" i="8"/>
  <c r="KQ15" i="8"/>
  <c r="CY12" i="8"/>
  <c r="CW12" i="8"/>
  <c r="LO37" i="7"/>
  <c r="LR30" i="7"/>
  <c r="LN30" i="7"/>
  <c r="O20" i="7"/>
  <c r="DH17" i="7"/>
  <c r="DH37" i="7"/>
  <c r="CU21" i="7"/>
  <c r="CV21" i="7" s="1"/>
  <c r="KN21" i="7"/>
  <c r="KR21" i="7"/>
  <c r="DH38" i="7"/>
  <c r="DI38" i="7" s="1"/>
  <c r="LB29" i="7"/>
  <c r="LC29" i="7" s="1"/>
  <c r="O23" i="7"/>
  <c r="KO15" i="7"/>
  <c r="CX37" i="7"/>
  <c r="CT37" i="7"/>
  <c r="CK32" i="7"/>
  <c r="CG32" i="7"/>
  <c r="LO26" i="7"/>
  <c r="LP26" i="7" s="1"/>
  <c r="O19" i="7"/>
  <c r="DU25" i="7"/>
  <c r="DV25" i="7" s="1"/>
  <c r="CG37" i="7"/>
  <c r="CK37" i="7"/>
  <c r="KA30" i="7"/>
  <c r="KE30" i="7"/>
  <c r="CT24" i="7"/>
  <c r="CX24" i="7"/>
  <c r="CU11" i="7"/>
  <c r="O10" i="7"/>
  <c r="LB38" i="7"/>
  <c r="LC38" i="7" s="1"/>
  <c r="KA10" i="7"/>
  <c r="KE10" i="7"/>
  <c r="DH15" i="7"/>
  <c r="O14" i="7"/>
  <c r="KO24" i="7"/>
  <c r="KP24" i="7" s="1"/>
  <c r="O21" i="7"/>
  <c r="LO23" i="7"/>
  <c r="KS27" i="7"/>
  <c r="KQ27" i="7"/>
  <c r="CU22" i="7"/>
  <c r="CV22" i="7" s="1"/>
  <c r="CJ24" i="7"/>
  <c r="KI17" i="7"/>
  <c r="KH17" i="7"/>
  <c r="KJ17" i="7"/>
  <c r="KK17" i="7"/>
  <c r="DU19" i="7"/>
  <c r="DV19" i="7" s="1"/>
  <c r="AF20" i="7"/>
  <c r="CB20" i="7"/>
  <c r="EE20" i="7"/>
  <c r="EF20" i="7" s="1"/>
  <c r="KP12" i="7"/>
  <c r="KQ12" i="7"/>
  <c r="KB11" i="7"/>
  <c r="KC11" i="7" s="1"/>
  <c r="LL14" i="7"/>
  <c r="O15" i="7"/>
  <c r="DR10" i="7"/>
  <c r="DS10" i="7" s="1"/>
  <c r="KY31" i="7"/>
  <c r="KZ31" i="7" s="1"/>
  <c r="LQ34" i="7"/>
  <c r="LS34" i="7"/>
  <c r="KO29" i="7"/>
  <c r="KP29" i="7" s="1"/>
  <c r="DH25" i="7"/>
  <c r="LB27" i="7"/>
  <c r="LY27" i="7"/>
  <c r="LZ27" i="7" s="1"/>
  <c r="O24" i="7"/>
  <c r="DE40" i="7"/>
  <c r="DF40" i="7" s="1"/>
  <c r="LY40" i="7"/>
  <c r="LZ40" i="7" s="1"/>
  <c r="DU39" i="7"/>
  <c r="DV39" i="7" s="1"/>
  <c r="CU38" i="7"/>
  <c r="KQ37" i="7"/>
  <c r="KP37" i="7"/>
  <c r="AU38" i="7"/>
  <c r="AW38" i="7" s="1"/>
  <c r="CB35" i="7"/>
  <c r="AF35" i="7"/>
  <c r="O35" i="7"/>
  <c r="LB34" i="7"/>
  <c r="LL33" i="7"/>
  <c r="LM33" i="7" s="1"/>
  <c r="CU34" i="7"/>
  <c r="CV34" i="7" s="1"/>
  <c r="CH31" i="7"/>
  <c r="CK30" i="7"/>
  <c r="CM30" i="7" s="1"/>
  <c r="CG30" i="7"/>
  <c r="KY28" i="7"/>
  <c r="KZ28" i="7" s="1"/>
  <c r="CU28" i="7"/>
  <c r="CV28" i="7" s="1"/>
  <c r="LM27" i="7"/>
  <c r="LY23" i="7"/>
  <c r="LZ23" i="7" s="1"/>
  <c r="KA21" i="7"/>
  <c r="KE21" i="7"/>
  <c r="KG21" i="7" s="1"/>
  <c r="CL23" i="7"/>
  <c r="CJ23" i="7"/>
  <c r="CI24" i="7"/>
  <c r="EE19" i="7"/>
  <c r="EF19" i="7" s="1"/>
  <c r="DS20" i="7"/>
  <c r="KE12" i="7"/>
  <c r="KG12" i="7" s="1"/>
  <c r="KA12" i="7"/>
  <c r="LL10" i="7"/>
  <c r="LM10" i="7" s="1"/>
  <c r="EE13" i="7"/>
  <c r="KZ14" i="7"/>
  <c r="KO14" i="7"/>
  <c r="CK11" i="7"/>
  <c r="CM11" i="7" s="1"/>
  <c r="CG11" i="7"/>
  <c r="DF10" i="7"/>
  <c r="O38" i="7"/>
  <c r="CJ35" i="7"/>
  <c r="KO31" i="7"/>
  <c r="KP31" i="7" s="1"/>
  <c r="KF30" i="7"/>
  <c r="KD30" i="7"/>
  <c r="KE24" i="7"/>
  <c r="KA24" i="7"/>
  <c r="KB18" i="7"/>
  <c r="KO20" i="7"/>
  <c r="KP20" i="7" s="1"/>
  <c r="DE16" i="7"/>
  <c r="DF16" i="7" s="1"/>
  <c r="O36" i="7"/>
  <c r="CI35" i="7"/>
  <c r="KO40" i="7"/>
  <c r="KP40" i="7" s="1"/>
  <c r="LO40" i="7"/>
  <c r="LP40" i="7" s="1"/>
  <c r="ER39" i="7"/>
  <c r="ES39" i="7" s="1"/>
  <c r="KD37" i="7"/>
  <c r="KC37" i="7"/>
  <c r="KF36" i="7"/>
  <c r="KD36" i="7"/>
  <c r="CY37" i="7"/>
  <c r="CW37" i="7"/>
  <c r="LB36" i="7"/>
  <c r="LC36" i="7" s="1"/>
  <c r="KO34" i="7"/>
  <c r="AU34" i="7"/>
  <c r="AW34" i="7" s="1"/>
  <c r="KZ33" i="7"/>
  <c r="CH34" i="7"/>
  <c r="CI34" i="7" s="1"/>
  <c r="DE31" i="7"/>
  <c r="DF31" i="7" s="1"/>
  <c r="O30" i="7"/>
  <c r="KA29" i="7"/>
  <c r="KE29" i="7"/>
  <c r="KG29" i="7" s="1"/>
  <c r="DE29" i="7"/>
  <c r="DF29" i="7" s="1"/>
  <c r="DE27" i="7"/>
  <c r="DF27" i="7" s="1"/>
  <c r="LL29" i="7"/>
  <c r="LM29" i="7" s="1"/>
  <c r="LB26" i="7"/>
  <c r="LC26" i="7" s="1"/>
  <c r="KB22" i="7"/>
  <c r="KC22" i="7" s="1"/>
  <c r="KY20" i="7"/>
  <c r="KZ20" i="7" s="1"/>
  <c r="EE24" i="7"/>
  <c r="CG23" i="7"/>
  <c r="CK23" i="7"/>
  <c r="KQ23" i="7"/>
  <c r="CJ18" i="7"/>
  <c r="KA19" i="7"/>
  <c r="KE19" i="7"/>
  <c r="KG19" i="7" s="1"/>
  <c r="DE14" i="7"/>
  <c r="KY11" i="7"/>
  <c r="KZ11" i="7" s="1"/>
  <c r="DH13" i="7"/>
  <c r="DI13" i="7" s="1"/>
  <c r="CU10" i="7"/>
  <c r="CV10" i="7" s="1"/>
  <c r="KM11" i="7"/>
  <c r="CJ39" i="7"/>
  <c r="CW35" i="7"/>
  <c r="KO25" i="7"/>
  <c r="KS21" i="7"/>
  <c r="KQ21" i="7"/>
  <c r="LB30" i="7"/>
  <c r="CL32" i="7"/>
  <c r="CJ32" i="7"/>
  <c r="CH25" i="7"/>
  <c r="CI25" i="7" s="1"/>
  <c r="CS40" i="7"/>
  <c r="CU39" i="7"/>
  <c r="CV39" i="7" s="1"/>
  <c r="EF39" i="7"/>
  <c r="LL36" i="7"/>
  <c r="LM36" i="7" s="1"/>
  <c r="KB34" i="7"/>
  <c r="KC34" i="7" s="1"/>
  <c r="KO33" i="7"/>
  <c r="DE34" i="7"/>
  <c r="DF34" i="7" s="1"/>
  <c r="DE30" i="7"/>
  <c r="DF30" i="7" s="1"/>
  <c r="CS31" i="7"/>
  <c r="CH29" i="7"/>
  <c r="CI29" i="7" s="1"/>
  <c r="KM28" i="7"/>
  <c r="CL30" i="7"/>
  <c r="CS29" i="7"/>
  <c r="AF28" i="7"/>
  <c r="CB28" i="7"/>
  <c r="LL24" i="7"/>
  <c r="LM24" i="7" s="1"/>
  <c r="KE28" i="7"/>
  <c r="KG28" i="7" s="1"/>
  <c r="KA28" i="7"/>
  <c r="DE23" i="7"/>
  <c r="DF23" i="7" s="1"/>
  <c r="KY19" i="7"/>
  <c r="KZ19" i="7" s="1"/>
  <c r="DS24" i="7"/>
  <c r="CH21" i="7"/>
  <c r="CU19" i="7"/>
  <c r="CV19" i="7" s="1"/>
  <c r="KP23" i="7"/>
  <c r="KS23" i="7" s="1"/>
  <c r="CI18" i="7"/>
  <c r="CL18" i="7" s="1"/>
  <c r="KB13" i="7"/>
  <c r="KC13" i="7" s="1"/>
  <c r="KY16" i="7"/>
  <c r="KZ16" i="7" s="1"/>
  <c r="DE18" i="7"/>
  <c r="DF18" i="7" s="1"/>
  <c r="CS18" i="7"/>
  <c r="CH15" i="7"/>
  <c r="DE11" i="7"/>
  <c r="KQ13" i="7"/>
  <c r="DS13" i="7"/>
  <c r="KS10" i="7"/>
  <c r="KQ10" i="7"/>
  <c r="CL11" i="7"/>
  <c r="KQ35" i="7"/>
  <c r="KP35" i="7"/>
  <c r="KS35" i="7" s="1"/>
  <c r="DH35" i="7"/>
  <c r="DI35" i="7" s="1"/>
  <c r="KO32" i="7"/>
  <c r="KP32" i="7" s="1"/>
  <c r="LQ30" i="7"/>
  <c r="LS30" i="7"/>
  <c r="DE26" i="7"/>
  <c r="CW33" i="7"/>
  <c r="KN27" i="7"/>
  <c r="KR27" i="7"/>
  <c r="AF17" i="7"/>
  <c r="CB17" i="7"/>
  <c r="DR15" i="7"/>
  <c r="DS15" i="7" s="1"/>
  <c r="KY15" i="7"/>
  <c r="KZ15" i="7" s="1"/>
  <c r="CI39" i="7"/>
  <c r="CL39" i="7" s="1"/>
  <c r="KA36" i="7"/>
  <c r="KE36" i="7"/>
  <c r="KY39" i="7"/>
  <c r="KZ39" i="7" s="1"/>
  <c r="BK36" i="7"/>
  <c r="N36" i="7" s="1"/>
  <c r="KE35" i="7"/>
  <c r="KG35" i="7" s="1"/>
  <c r="KA35" i="7"/>
  <c r="KD33" i="7"/>
  <c r="KC33" i="7"/>
  <c r="KD31" i="7"/>
  <c r="ML30" i="7"/>
  <c r="KN30" i="7"/>
  <c r="KR30" i="7"/>
  <c r="KT30" i="7" s="1"/>
  <c r="O29" i="7"/>
  <c r="CU27" i="7"/>
  <c r="CV27" i="7" s="1"/>
  <c r="O28" i="7"/>
  <c r="CH26" i="7"/>
  <c r="CI26" i="7" s="1"/>
  <c r="DH28" i="7"/>
  <c r="DI28" i="7" s="1"/>
  <c r="KD26" i="7"/>
  <c r="LB24" i="7"/>
  <c r="LC24" i="7" s="1"/>
  <c r="LY26" i="7"/>
  <c r="LZ26" i="7" s="1"/>
  <c r="CS26" i="7"/>
  <c r="KO19" i="7"/>
  <c r="KP19" i="7" s="1"/>
  <c r="CK20" i="7"/>
  <c r="CM20" i="7" s="1"/>
  <c r="CG20" i="7"/>
  <c r="DE21" i="7"/>
  <c r="DF21" i="7" s="1"/>
  <c r="LL22" i="7"/>
  <c r="EE25" i="7"/>
  <c r="EF25" i="7" s="1"/>
  <c r="CH19" i="7"/>
  <c r="CU23" i="7"/>
  <c r="CV23" i="7" s="1"/>
  <c r="DR22" i="7"/>
  <c r="DS22" i="7" s="1"/>
  <c r="KB16" i="7"/>
  <c r="KC16" i="7" s="1"/>
  <c r="O18" i="7"/>
  <c r="CU14" i="7"/>
  <c r="CL20" i="7"/>
  <c r="LY13" i="7"/>
  <c r="LZ13" i="7" s="1"/>
  <c r="KD10" i="7"/>
  <c r="KF10" i="7"/>
  <c r="CH12" i="7"/>
  <c r="CI12" i="7" s="1"/>
  <c r="KR10" i="7"/>
  <c r="KN10" i="7"/>
  <c r="KA40" i="7"/>
  <c r="LY37" i="7"/>
  <c r="LZ37" i="7" s="1"/>
  <c r="DR38" i="7"/>
  <c r="DS38" i="7" s="1"/>
  <c r="CU15" i="7"/>
  <c r="CV15" i="7" s="1"/>
  <c r="DR37" i="7"/>
  <c r="DS37" i="7" s="1"/>
  <c r="LB40" i="7"/>
  <c r="LC40" i="7" s="1"/>
  <c r="KM39" i="7"/>
  <c r="DE36" i="7"/>
  <c r="DR35" i="7"/>
  <c r="DS35" i="7" s="1"/>
  <c r="KF35" i="7"/>
  <c r="CS36" i="7"/>
  <c r="KB32" i="7"/>
  <c r="KC32" i="7" s="1"/>
  <c r="LZ30" i="7"/>
  <c r="KC31" i="7"/>
  <c r="KY25" i="7"/>
  <c r="KZ25" i="7" s="1"/>
  <c r="DR28" i="7"/>
  <c r="DS28" i="7" s="1"/>
  <c r="KC26" i="7"/>
  <c r="DH24" i="7"/>
  <c r="DI24" i="7" s="1"/>
  <c r="DH19" i="7"/>
  <c r="DI19" i="7" s="1"/>
  <c r="CB22" i="7"/>
  <c r="AF22" i="7"/>
  <c r="KZ22" i="7"/>
  <c r="DR17" i="7"/>
  <c r="DS17" i="7" s="1"/>
  <c r="DF22" i="7"/>
  <c r="DH20" i="7"/>
  <c r="DI20" i="7" s="1"/>
  <c r="CS16" i="7"/>
  <c r="LM13" i="7"/>
  <c r="KM16" i="7"/>
  <c r="CX13" i="7"/>
  <c r="CZ13" i="7" s="1"/>
  <c r="CT13" i="7"/>
  <c r="CS12" i="7"/>
  <c r="DE12" i="7"/>
  <c r="DF12" i="7" s="1"/>
  <c r="CL14" i="7"/>
  <c r="CJ14" i="7"/>
  <c r="KZ10" i="7"/>
  <c r="CL37" i="7"/>
  <c r="CJ37" i="7"/>
  <c r="O34" i="7"/>
  <c r="LN34" i="7"/>
  <c r="LR34" i="7"/>
  <c r="O25" i="7"/>
  <c r="KD23" i="7"/>
  <c r="KC23" i="7"/>
  <c r="KF23" i="7" s="1"/>
  <c r="O17" i="7"/>
  <c r="KR22" i="7"/>
  <c r="KN22" i="7"/>
  <c r="BK13" i="7"/>
  <c r="N13" i="7" s="1"/>
  <c r="BC13" i="7"/>
  <c r="BF13" i="7" s="1"/>
  <c r="BJ13" i="7" s="1"/>
  <c r="DG39" i="7"/>
  <c r="KA38" i="7"/>
  <c r="KE38" i="7"/>
  <c r="KG38" i="7" s="1"/>
  <c r="LL38" i="7"/>
  <c r="LM38" i="7" s="1"/>
  <c r="LB37" i="7"/>
  <c r="LC37" i="7" s="1"/>
  <c r="KB39" i="7"/>
  <c r="CH36" i="7"/>
  <c r="CV35" i="7"/>
  <c r="CY35" i="7" s="1"/>
  <c r="O32" i="7"/>
  <c r="KY32" i="7"/>
  <c r="CU30" i="7"/>
  <c r="CV30" i="7" s="1"/>
  <c r="KS30" i="7"/>
  <c r="CV33" i="7"/>
  <c r="CY33" i="7" s="1"/>
  <c r="KO26" i="7"/>
  <c r="CG28" i="7"/>
  <c r="CK28" i="7"/>
  <c r="CM28" i="7" s="1"/>
  <c r="KF24" i="7"/>
  <c r="KD24" i="7"/>
  <c r="KY18" i="7"/>
  <c r="KZ18" i="7" s="1"/>
  <c r="KM18" i="7"/>
  <c r="CU20" i="7"/>
  <c r="CY24" i="7"/>
  <c r="CW24" i="7"/>
  <c r="CU17" i="7"/>
  <c r="CV17" i="7" s="1"/>
  <c r="CK17" i="7"/>
  <c r="CM17" i="7" s="1"/>
  <c r="CG17" i="7"/>
  <c r="KQ22" i="7"/>
  <c r="KS22" i="7"/>
  <c r="CK13" i="7"/>
  <c r="CM13" i="7" s="1"/>
  <c r="CG13" i="7"/>
  <c r="CH10" i="7"/>
  <c r="CI10" i="7" s="1"/>
  <c r="KB15" i="7"/>
  <c r="CG14" i="7"/>
  <c r="CK14" i="7"/>
  <c r="CU39" i="6"/>
  <c r="CU27" i="6"/>
  <c r="CV27" i="6" s="1"/>
  <c r="O14" i="6"/>
  <c r="O17" i="6"/>
  <c r="O35" i="6"/>
  <c r="CK18" i="6"/>
  <c r="CG18" i="6"/>
  <c r="LO13" i="6"/>
  <c r="LP13" i="6" s="1"/>
  <c r="CK12" i="6"/>
  <c r="CG12" i="6"/>
  <c r="LB28" i="6"/>
  <c r="LC28" i="6" s="1"/>
  <c r="KR10" i="6"/>
  <c r="KN10" i="6"/>
  <c r="O40" i="6"/>
  <c r="O31" i="6"/>
  <c r="KO39" i="6"/>
  <c r="KP39" i="6" s="1"/>
  <c r="O34" i="6"/>
  <c r="CU30" i="6"/>
  <c r="CV30" i="6" s="1"/>
  <c r="O21" i="6"/>
  <c r="KN19" i="6"/>
  <c r="KR19" i="6"/>
  <c r="LB10" i="6"/>
  <c r="LC10" i="6" s="1"/>
  <c r="EU15" i="6"/>
  <c r="EV15" i="6" s="1"/>
  <c r="KR33" i="6"/>
  <c r="KN33" i="6"/>
  <c r="CU20" i="6"/>
  <c r="CU10" i="6"/>
  <c r="EH13" i="6"/>
  <c r="EI13" i="6" s="1"/>
  <c r="CK33" i="6"/>
  <c r="CG33" i="6"/>
  <c r="LO27" i="6"/>
  <c r="LD24" i="6"/>
  <c r="LO24" i="6"/>
  <c r="LP24" i="6" s="1"/>
  <c r="KA24" i="6"/>
  <c r="KE24" i="6"/>
  <c r="KG24" i="6" s="1"/>
  <c r="DH21" i="6"/>
  <c r="DE23" i="6"/>
  <c r="DF23" i="6" s="1"/>
  <c r="O23" i="6"/>
  <c r="DU21" i="6"/>
  <c r="DV21" i="6" s="1"/>
  <c r="KE19" i="6"/>
  <c r="KA19" i="6"/>
  <c r="KY18" i="6"/>
  <c r="KZ18" i="6" s="1"/>
  <c r="KO14" i="6"/>
  <c r="KP14" i="6" s="1"/>
  <c r="CT17" i="6"/>
  <c r="CX17" i="6"/>
  <c r="KA13" i="6"/>
  <c r="KE13" i="6"/>
  <c r="CK15" i="6"/>
  <c r="CG15" i="6"/>
  <c r="KO15" i="6"/>
  <c r="CH10" i="6"/>
  <c r="CI10" i="6" s="1"/>
  <c r="CK11" i="6"/>
  <c r="CG11" i="6"/>
  <c r="LL11" i="6"/>
  <c r="LM11" i="6" s="1"/>
  <c r="CU11" i="6"/>
  <c r="CV11" i="6" s="1"/>
  <c r="LA13" i="6"/>
  <c r="LE13" i="6"/>
  <c r="KY40" i="6"/>
  <c r="KZ40" i="6" s="1"/>
  <c r="DH40" i="6"/>
  <c r="DI40" i="6" s="1"/>
  <c r="KY38" i="6"/>
  <c r="LL37" i="6"/>
  <c r="LM37" i="6" s="1"/>
  <c r="DR36" i="6"/>
  <c r="DH35" i="6"/>
  <c r="DI35" i="6" s="1"/>
  <c r="CH34" i="6"/>
  <c r="CI34" i="6" s="1"/>
  <c r="MB35" i="6"/>
  <c r="MC35" i="6" s="1"/>
  <c r="ER35" i="6"/>
  <c r="MY35" i="6"/>
  <c r="MZ35" i="6" s="1"/>
  <c r="CU33" i="6"/>
  <c r="CV33" i="6" s="1"/>
  <c r="LL32" i="6"/>
  <c r="LM32" i="6" s="1"/>
  <c r="DH29" i="6"/>
  <c r="KY29" i="6"/>
  <c r="KZ29" i="6" s="1"/>
  <c r="CH26" i="6"/>
  <c r="KY26" i="6"/>
  <c r="KZ26" i="6" s="1"/>
  <c r="CH20" i="6"/>
  <c r="CL39" i="6"/>
  <c r="CJ39" i="6"/>
  <c r="CU38" i="6"/>
  <c r="CV38" i="6" s="1"/>
  <c r="KM38" i="6"/>
  <c r="KZ37" i="6"/>
  <c r="DE37" i="6"/>
  <c r="DF37" i="6" s="1"/>
  <c r="DF36" i="6"/>
  <c r="EF35" i="6"/>
  <c r="MM35" i="6"/>
  <c r="DR32" i="6"/>
  <c r="DS32" i="6" s="1"/>
  <c r="KD32" i="6"/>
  <c r="KF32" i="6"/>
  <c r="DF32" i="6"/>
  <c r="KZ32" i="6"/>
  <c r="CL29" i="6"/>
  <c r="CJ29" i="6"/>
  <c r="KE27" i="6"/>
  <c r="KG27" i="6" s="1"/>
  <c r="KA27" i="6"/>
  <c r="CY29" i="6"/>
  <c r="CW29" i="6"/>
  <c r="KB29" i="6"/>
  <c r="KC29" i="6" s="1"/>
  <c r="KQ28" i="6"/>
  <c r="KS28" i="6"/>
  <c r="KE25" i="6"/>
  <c r="KG25" i="6" s="1"/>
  <c r="KA25" i="6"/>
  <c r="KF25" i="6"/>
  <c r="KM26" i="6"/>
  <c r="LC24" i="6"/>
  <c r="DE24" i="6"/>
  <c r="DF24" i="6" s="1"/>
  <c r="CS24" i="6"/>
  <c r="AU20" i="6"/>
  <c r="AW20" i="6" s="1"/>
  <c r="CS23" i="6"/>
  <c r="KF22" i="6"/>
  <c r="KD22" i="6"/>
  <c r="CK21" i="6"/>
  <c r="CM21" i="6" s="1"/>
  <c r="CG21" i="6"/>
  <c r="EE19" i="6"/>
  <c r="EF19" i="6" s="1"/>
  <c r="KM18" i="6"/>
  <c r="ML19" i="6"/>
  <c r="DR14" i="6"/>
  <c r="DS14" i="6" s="1"/>
  <c r="KY12" i="6"/>
  <c r="KB16" i="6"/>
  <c r="KC16" i="6" s="1"/>
  <c r="DK13" i="6"/>
  <c r="DM13" i="6" s="1"/>
  <c r="DG13" i="6"/>
  <c r="CW15" i="6"/>
  <c r="KD10" i="6"/>
  <c r="KF10" i="6"/>
  <c r="KZ11" i="6"/>
  <c r="KM12" i="6"/>
  <c r="CU40" i="6"/>
  <c r="KM40" i="6"/>
  <c r="CK39" i="6"/>
  <c r="CG39" i="6"/>
  <c r="O39" i="6"/>
  <c r="DH38" i="6"/>
  <c r="DI38" i="6" s="1"/>
  <c r="CG37" i="6"/>
  <c r="CK37" i="6"/>
  <c r="KA37" i="6"/>
  <c r="KE37" i="6"/>
  <c r="KG37" i="6" s="1"/>
  <c r="KD36" i="6"/>
  <c r="O33" i="6"/>
  <c r="CH32" i="6"/>
  <c r="CI32" i="6" s="1"/>
  <c r="KA32" i="6"/>
  <c r="KE32" i="6"/>
  <c r="O32" i="6"/>
  <c r="KB31" i="6"/>
  <c r="KC31" i="6" s="1"/>
  <c r="CG29" i="6"/>
  <c r="CK29" i="6"/>
  <c r="AF29" i="6"/>
  <c r="CB29" i="6"/>
  <c r="KO27" i="6"/>
  <c r="O27" i="6"/>
  <c r="CX29" i="6"/>
  <c r="CT29" i="6"/>
  <c r="KD28" i="6"/>
  <c r="KC28" i="6"/>
  <c r="KR28" i="6"/>
  <c r="KN28" i="6"/>
  <c r="DE25" i="6"/>
  <c r="LL25" i="6"/>
  <c r="LM25" i="6" s="1"/>
  <c r="CH24" i="6"/>
  <c r="CI24" i="6" s="1"/>
  <c r="KF24" i="6"/>
  <c r="KE23" i="6"/>
  <c r="KG23" i="6" s="1"/>
  <c r="KA23" i="6"/>
  <c r="O20" i="6"/>
  <c r="AF21" i="6"/>
  <c r="CB21" i="6"/>
  <c r="KY20" i="6"/>
  <c r="KZ20" i="6" s="1"/>
  <c r="CH23" i="6"/>
  <c r="KE22" i="6"/>
  <c r="KA22" i="6"/>
  <c r="DU19" i="6"/>
  <c r="CW18" i="6"/>
  <c r="MB19" i="6"/>
  <c r="CN17" i="6"/>
  <c r="CQ17" i="6"/>
  <c r="CP17" i="6"/>
  <c r="CO17" i="6"/>
  <c r="DH14" i="6"/>
  <c r="DI14" i="6" s="1"/>
  <c r="DU15" i="6"/>
  <c r="DV15" i="6" s="1"/>
  <c r="CK16" i="6"/>
  <c r="CM16" i="6" s="1"/>
  <c r="CG16" i="6"/>
  <c r="DE11" i="6"/>
  <c r="KY16" i="6"/>
  <c r="KZ16" i="6" s="1"/>
  <c r="CL11" i="6"/>
  <c r="CJ11" i="6"/>
  <c r="CB14" i="6"/>
  <c r="AF14" i="6"/>
  <c r="DH15" i="6"/>
  <c r="KA10" i="6"/>
  <c r="KE10" i="6"/>
  <c r="KO11" i="6"/>
  <c r="DX13" i="6"/>
  <c r="DT13" i="6"/>
  <c r="AF11" i="6"/>
  <c r="CB11" i="6"/>
  <c r="KO37" i="6"/>
  <c r="KP37" i="6" s="1"/>
  <c r="KD35" i="6"/>
  <c r="DE33" i="6"/>
  <c r="DF33" i="6" s="1"/>
  <c r="CG35" i="6"/>
  <c r="CK35" i="6"/>
  <c r="CJ31" i="6"/>
  <c r="KY31" i="6"/>
  <c r="KZ31" i="6" s="1"/>
  <c r="KM31" i="6"/>
  <c r="O30" i="6"/>
  <c r="EE29" i="6"/>
  <c r="EF29" i="6" s="1"/>
  <c r="CH28" i="6"/>
  <c r="CI28" i="6" s="1"/>
  <c r="O26" i="6"/>
  <c r="CJ25" i="6"/>
  <c r="KM29" i="6"/>
  <c r="KZ25" i="6"/>
  <c r="O24" i="6"/>
  <c r="KM20" i="6"/>
  <c r="KO21" i="6"/>
  <c r="DH19" i="6"/>
  <c r="DI19" i="6" s="1"/>
  <c r="DR18" i="6"/>
  <c r="DS18" i="6" s="1"/>
  <c r="DF18" i="6"/>
  <c r="KO13" i="6"/>
  <c r="O16" i="6"/>
  <c r="KM16" i="6"/>
  <c r="O11" i="6"/>
  <c r="DY13" i="6"/>
  <c r="DW13" i="6"/>
  <c r="CH38" i="6"/>
  <c r="CI38" i="6" s="1"/>
  <c r="O37" i="6"/>
  <c r="KF37" i="6"/>
  <c r="LL33" i="6"/>
  <c r="LM33" i="6" s="1"/>
  <c r="CY36" i="6"/>
  <c r="CW36" i="6"/>
  <c r="CG36" i="6"/>
  <c r="CK36" i="6"/>
  <c r="KZ33" i="6"/>
  <c r="KA34" i="6"/>
  <c r="KE34" i="6"/>
  <c r="KG34" i="6" s="1"/>
  <c r="LL30" i="6"/>
  <c r="LM30" i="6" s="1"/>
  <c r="DS29" i="6"/>
  <c r="AU27" i="6"/>
  <c r="AW27" i="6" s="1"/>
  <c r="KF27" i="6"/>
  <c r="DE28" i="6"/>
  <c r="CS25" i="6"/>
  <c r="CI25" i="6"/>
  <c r="CL25" i="6" s="1"/>
  <c r="KO23" i="6"/>
  <c r="KO24" i="6"/>
  <c r="KP24" i="6" s="1"/>
  <c r="KO25" i="6"/>
  <c r="DE22" i="6"/>
  <c r="DF22" i="6" s="1"/>
  <c r="KF23" i="6"/>
  <c r="KB20" i="6"/>
  <c r="KC20" i="6" s="1"/>
  <c r="LY23" i="6"/>
  <c r="LL21" i="6"/>
  <c r="LM21" i="6" s="1"/>
  <c r="KB18" i="6"/>
  <c r="KC18" i="6" s="1"/>
  <c r="DH17" i="6"/>
  <c r="DI17" i="6" s="1"/>
  <c r="KD13" i="6"/>
  <c r="KF13" i="6"/>
  <c r="EH15" i="6"/>
  <c r="EI15" i="6" s="1"/>
  <c r="KD17" i="6"/>
  <c r="KD11" i="6"/>
  <c r="LL17" i="6"/>
  <c r="LM17" i="6" s="1"/>
  <c r="CV18" i="6"/>
  <c r="CY18" i="6" s="1"/>
  <c r="LY13" i="6"/>
  <c r="LZ13" i="6" s="1"/>
  <c r="KB14" i="6"/>
  <c r="BK14" i="6"/>
  <c r="N14" i="6" s="1"/>
  <c r="DE39" i="6"/>
  <c r="KB39" i="6"/>
  <c r="KC39" i="6" s="1"/>
  <c r="DR38" i="6"/>
  <c r="KY36" i="6"/>
  <c r="KZ36" i="6" s="1"/>
  <c r="KM36" i="6"/>
  <c r="CX36" i="6"/>
  <c r="CT36" i="6"/>
  <c r="KC35" i="6"/>
  <c r="KF35" i="6" s="1"/>
  <c r="CU32" i="6"/>
  <c r="CV32" i="6" s="1"/>
  <c r="CI31" i="6"/>
  <c r="CT35" i="6"/>
  <c r="CX35" i="6"/>
  <c r="KB30" i="6"/>
  <c r="KC30" i="6" s="1"/>
  <c r="CH30" i="6"/>
  <c r="CI30" i="6" s="1"/>
  <c r="LB30" i="6"/>
  <c r="O28" i="6"/>
  <c r="AF25" i="6"/>
  <c r="CB25" i="6"/>
  <c r="O25" i="6"/>
  <c r="CU22" i="6"/>
  <c r="DE20" i="6"/>
  <c r="DF20" i="6" s="1"/>
  <c r="LO23" i="6"/>
  <c r="LP23" i="6" s="1"/>
  <c r="LB21" i="6"/>
  <c r="LC21" i="6" s="1"/>
  <c r="CL18" i="6"/>
  <c r="CJ18" i="6"/>
  <c r="KS19" i="6"/>
  <c r="KQ19" i="6"/>
  <c r="EE17" i="6"/>
  <c r="EF17" i="6" s="1"/>
  <c r="CU13" i="6"/>
  <c r="DE10" i="6"/>
  <c r="DF10" i="6" s="1"/>
  <c r="KC17" i="6"/>
  <c r="KF17" i="6" s="1"/>
  <c r="LL10" i="6"/>
  <c r="LB17" i="6"/>
  <c r="LC17" i="6" s="1"/>
  <c r="KB15" i="6"/>
  <c r="KC15" i="6" s="1"/>
  <c r="O18" i="6"/>
  <c r="KY14" i="6"/>
  <c r="KZ14" i="6" s="1"/>
  <c r="KD40" i="6"/>
  <c r="KC40" i="6"/>
  <c r="KF40" i="6" s="1"/>
  <c r="KY39" i="6"/>
  <c r="CL37" i="6"/>
  <c r="CJ37" i="6"/>
  <c r="KC36" i="6"/>
  <c r="KF36" i="6" s="1"/>
  <c r="CL35" i="6"/>
  <c r="CJ35" i="6"/>
  <c r="KB33" i="6"/>
  <c r="KO30" i="6"/>
  <c r="DE30" i="6"/>
  <c r="DF30" i="6" s="1"/>
  <c r="AU29" i="6"/>
  <c r="AW29" i="6" s="1"/>
  <c r="LL28" i="6"/>
  <c r="LM28" i="6" s="1"/>
  <c r="CG27" i="6"/>
  <c r="CK27" i="6"/>
  <c r="CM27" i="6" s="1"/>
  <c r="DE27" i="6"/>
  <c r="DF27" i="6" s="1"/>
  <c r="AF27" i="6"/>
  <c r="CB27" i="6"/>
  <c r="CL27" i="6"/>
  <c r="DE26" i="6"/>
  <c r="CH22" i="6"/>
  <c r="AF22" i="6"/>
  <c r="CB22" i="6"/>
  <c r="LD19" i="6"/>
  <c r="DE16" i="6"/>
  <c r="DF16" i="6" s="1"/>
  <c r="DU17" i="6"/>
  <c r="DV17" i="6" s="1"/>
  <c r="O19" i="6"/>
  <c r="CU14" i="6"/>
  <c r="O15" i="6"/>
  <c r="KO17" i="6"/>
  <c r="KP17" i="6" s="1"/>
  <c r="FE15" i="6"/>
  <c r="CS16" i="6"/>
  <c r="CL12" i="6"/>
  <c r="CJ12" i="6"/>
  <c r="CK14" i="6"/>
  <c r="CG14" i="6"/>
  <c r="CG13" i="6"/>
  <c r="CK13" i="6"/>
  <c r="CM13" i="6" s="1"/>
  <c r="CT12" i="6"/>
  <c r="CX12" i="6"/>
  <c r="CB10" i="6"/>
  <c r="AF10" i="6"/>
  <c r="CK40" i="6"/>
  <c r="CM40" i="6" s="1"/>
  <c r="CG40" i="6"/>
  <c r="DR40" i="6"/>
  <c r="DS40" i="6" s="1"/>
  <c r="KB38" i="6"/>
  <c r="O38" i="6"/>
  <c r="CU37" i="6"/>
  <c r="CS34" i="6"/>
  <c r="DE34" i="6"/>
  <c r="CJ33" i="6"/>
  <c r="CL33" i="6"/>
  <c r="DE31" i="6"/>
  <c r="DF31" i="6" s="1"/>
  <c r="KS33" i="6"/>
  <c r="KQ33" i="6"/>
  <c r="KO32" i="6"/>
  <c r="CZ35" i="6"/>
  <c r="CS31" i="6"/>
  <c r="LY27" i="6"/>
  <c r="AU30" i="6"/>
  <c r="AW30" i="6" s="1"/>
  <c r="LB27" i="6"/>
  <c r="CU28" i="6"/>
  <c r="KB26" i="6"/>
  <c r="KC26" i="6" s="1"/>
  <c r="CU26" i="6"/>
  <c r="CV26" i="6" s="1"/>
  <c r="LY24" i="6"/>
  <c r="CU21" i="6"/>
  <c r="O22" i="6"/>
  <c r="LB23" i="6"/>
  <c r="LC23" i="6" s="1"/>
  <c r="AU23" i="6"/>
  <c r="AW23" i="6" s="1"/>
  <c r="EE21" i="6"/>
  <c r="KF19" i="6"/>
  <c r="KD19" i="6"/>
  <c r="LC19" i="6"/>
  <c r="LF19" i="6" s="1"/>
  <c r="CK19" i="6"/>
  <c r="CM19" i="6" s="1"/>
  <c r="CG19" i="6"/>
  <c r="CY17" i="6"/>
  <c r="CW17" i="6"/>
  <c r="ER13" i="6"/>
  <c r="ES13" i="6" s="1"/>
  <c r="CL15" i="6"/>
  <c r="CJ15" i="6"/>
  <c r="KY15" i="6"/>
  <c r="KZ15" i="6" s="1"/>
  <c r="KS10" i="6"/>
  <c r="KQ10" i="6"/>
  <c r="KB12" i="6"/>
  <c r="KC12" i="6" s="1"/>
  <c r="KC11" i="6"/>
  <c r="KF11" i="6" s="1"/>
  <c r="CY12" i="6"/>
  <c r="CW12" i="6"/>
  <c r="LF13" i="6"/>
  <c r="LD13" i="6"/>
  <c r="O35" i="5"/>
  <c r="CU29" i="5"/>
  <c r="CV29" i="5" s="1"/>
  <c r="KR27" i="5"/>
  <c r="KN27" i="5"/>
  <c r="CU19" i="5"/>
  <c r="DU26" i="5"/>
  <c r="O24" i="5"/>
  <c r="O40" i="5"/>
  <c r="KA30" i="5"/>
  <c r="KE30" i="5"/>
  <c r="O25" i="5"/>
  <c r="O20" i="5"/>
  <c r="KO11" i="5"/>
  <c r="CX16" i="5"/>
  <c r="CT16" i="5"/>
  <c r="EH39" i="5"/>
  <c r="CU10" i="5"/>
  <c r="O10" i="5"/>
  <c r="KE40" i="5"/>
  <c r="KA40" i="5"/>
  <c r="CG37" i="5"/>
  <c r="CK37" i="5"/>
  <c r="KO12" i="5"/>
  <c r="KP12" i="5" s="1"/>
  <c r="CU12" i="5"/>
  <c r="CV12" i="5" s="1"/>
  <c r="KA14" i="5"/>
  <c r="KE14" i="5"/>
  <c r="DH28" i="5"/>
  <c r="O37" i="5"/>
  <c r="LA30" i="5"/>
  <c r="LE30" i="5"/>
  <c r="O23" i="5"/>
  <c r="DH23" i="5"/>
  <c r="DI23" i="5" s="1"/>
  <c r="DU11" i="5"/>
  <c r="LO33" i="5"/>
  <c r="LP33" i="5" s="1"/>
  <c r="CK29" i="5"/>
  <c r="CG29" i="5"/>
  <c r="O21" i="5"/>
  <c r="LB33" i="5"/>
  <c r="CU32" i="5"/>
  <c r="O29" i="5"/>
  <c r="MO27" i="5"/>
  <c r="MP27" i="5" s="1"/>
  <c r="CG21" i="5"/>
  <c r="CK21" i="5"/>
  <c r="DR16" i="5"/>
  <c r="DE18" i="5"/>
  <c r="DF18" i="5" s="1"/>
  <c r="CS18" i="5"/>
  <c r="KO39" i="5"/>
  <c r="CU39" i="5"/>
  <c r="CK40" i="5"/>
  <c r="CM40" i="5" s="1"/>
  <c r="CG40" i="5"/>
  <c r="CB38" i="5"/>
  <c r="AF38" i="5"/>
  <c r="KO36" i="5"/>
  <c r="KP36" i="5" s="1"/>
  <c r="KY35" i="5"/>
  <c r="CH36" i="5"/>
  <c r="CI36" i="5" s="1"/>
  <c r="CG34" i="5"/>
  <c r="CK34" i="5"/>
  <c r="CM34" i="5" s="1"/>
  <c r="DR33" i="5"/>
  <c r="DS33" i="5" s="1"/>
  <c r="DE32" i="5"/>
  <c r="KF31" i="5"/>
  <c r="KD31" i="5"/>
  <c r="DR34" i="5"/>
  <c r="DS34" i="5" s="1"/>
  <c r="KY29" i="5"/>
  <c r="KZ29" i="5" s="1"/>
  <c r="KB28" i="5"/>
  <c r="CY31" i="5"/>
  <c r="CW31" i="5"/>
  <c r="CK28" i="5"/>
  <c r="CM28" i="5" s="1"/>
  <c r="LA27" i="5"/>
  <c r="LE27" i="5"/>
  <c r="LG27" i="5" s="1"/>
  <c r="CL26" i="5"/>
  <c r="CJ26" i="5"/>
  <c r="ER31" i="5"/>
  <c r="EE25" i="5"/>
  <c r="EF25" i="5" s="1"/>
  <c r="KM23" i="5"/>
  <c r="KY23" i="5"/>
  <c r="LL31" i="5"/>
  <c r="CU14" i="5"/>
  <c r="CV14" i="5" s="1"/>
  <c r="KO16" i="5"/>
  <c r="KP16" i="5" s="1"/>
  <c r="KY16" i="5"/>
  <c r="KZ16" i="5" s="1"/>
  <c r="CL17" i="5"/>
  <c r="CJ17" i="5"/>
  <c r="O18" i="5"/>
  <c r="LL13" i="5"/>
  <c r="LM13" i="5" s="1"/>
  <c r="CH10" i="5"/>
  <c r="CI10" i="5" s="1"/>
  <c r="EH13" i="5"/>
  <c r="EI13" i="5" s="1"/>
  <c r="O11" i="5"/>
  <c r="DU39" i="5"/>
  <c r="DV39" i="5" s="1"/>
  <c r="ER39" i="5"/>
  <c r="ES39" i="5" s="1"/>
  <c r="DE36" i="5"/>
  <c r="DF36" i="5" s="1"/>
  <c r="DH34" i="5"/>
  <c r="O30" i="5"/>
  <c r="EE26" i="5"/>
  <c r="EF26" i="5" s="1"/>
  <c r="CK25" i="5"/>
  <c r="CG25" i="5"/>
  <c r="CU17" i="5"/>
  <c r="KD10" i="5"/>
  <c r="KF14" i="5"/>
  <c r="KD14" i="5"/>
  <c r="LB10" i="5"/>
  <c r="LC10" i="5" s="1"/>
  <c r="DH40" i="5"/>
  <c r="LL37" i="5"/>
  <c r="LM37" i="5" s="1"/>
  <c r="CU37" i="5"/>
  <c r="KO35" i="5"/>
  <c r="O36" i="5"/>
  <c r="CU33" i="5"/>
  <c r="CV33" i="5" s="1"/>
  <c r="DH31" i="5"/>
  <c r="DI31" i="5" s="1"/>
  <c r="KO31" i="5"/>
  <c r="O32" i="5"/>
  <c r="KA31" i="5"/>
  <c r="KE31" i="5"/>
  <c r="DU31" i="5"/>
  <c r="DV31" i="5" s="1"/>
  <c r="KO29" i="5"/>
  <c r="KP29" i="5" s="1"/>
  <c r="DR28" i="5"/>
  <c r="DS28" i="5" s="1"/>
  <c r="CX31" i="5"/>
  <c r="CT31" i="5"/>
  <c r="AF30" i="5"/>
  <c r="CB30" i="5"/>
  <c r="CU27" i="5"/>
  <c r="CV27" i="5" s="1"/>
  <c r="O27" i="5"/>
  <c r="CX28" i="5"/>
  <c r="CZ28" i="5" s="1"/>
  <c r="CT28" i="5"/>
  <c r="EH31" i="5"/>
  <c r="EI31" i="5" s="1"/>
  <c r="DU25" i="5"/>
  <c r="DV25" i="5" s="1"/>
  <c r="MD27" i="5"/>
  <c r="CH23" i="5"/>
  <c r="CI23" i="5" s="1"/>
  <c r="LB31" i="5"/>
  <c r="LC31" i="5" s="1"/>
  <c r="LL21" i="5"/>
  <c r="LM21" i="5" s="1"/>
  <c r="CS20" i="5"/>
  <c r="DE20" i="5"/>
  <c r="ML22" i="5"/>
  <c r="KM15" i="5"/>
  <c r="KY15" i="5"/>
  <c r="KZ15" i="5" s="1"/>
  <c r="DE15" i="5"/>
  <c r="DF15" i="5" s="1"/>
  <c r="CG17" i="5"/>
  <c r="CK17" i="5"/>
  <c r="LB13" i="5"/>
  <c r="LC13" i="5" s="1"/>
  <c r="CN13" i="5"/>
  <c r="CO13" i="5"/>
  <c r="CQ13" i="5"/>
  <c r="CP13" i="5"/>
  <c r="LL14" i="5"/>
  <c r="LM14" i="5" s="1"/>
  <c r="DR17" i="5"/>
  <c r="DS17" i="5" s="1"/>
  <c r="DH13" i="5"/>
  <c r="DI13" i="5" s="1"/>
  <c r="CW13" i="5"/>
  <c r="FE13" i="5"/>
  <c r="FF13" i="5" s="1"/>
  <c r="DH11" i="5"/>
  <c r="DI11" i="5" s="1"/>
  <c r="CL37" i="5"/>
  <c r="CJ37" i="5"/>
  <c r="DU30" i="5"/>
  <c r="KE38" i="5"/>
  <c r="KA38" i="5"/>
  <c r="KA16" i="5"/>
  <c r="KE16" i="5"/>
  <c r="KG16" i="5" s="1"/>
  <c r="CW11" i="5"/>
  <c r="KY39" i="5"/>
  <c r="CG39" i="5"/>
  <c r="CK39" i="5"/>
  <c r="CM39" i="5" s="1"/>
  <c r="CL40" i="5"/>
  <c r="KO37" i="5"/>
  <c r="KP37" i="5" s="1"/>
  <c r="CU34" i="5"/>
  <c r="CV34" i="5" s="1"/>
  <c r="DE35" i="5"/>
  <c r="DF35" i="5" s="1"/>
  <c r="CS35" i="5"/>
  <c r="CJ33" i="5"/>
  <c r="CI33" i="5"/>
  <c r="DE29" i="5"/>
  <c r="DF29" i="5" s="1"/>
  <c r="DH30" i="5"/>
  <c r="CW30" i="5"/>
  <c r="O31" i="5"/>
  <c r="KD35" i="5"/>
  <c r="KR30" i="5"/>
  <c r="KT30" i="5" s="1"/>
  <c r="KN30" i="5"/>
  <c r="CU26" i="5"/>
  <c r="CV26" i="5" s="1"/>
  <c r="DE24" i="5"/>
  <c r="CU25" i="5"/>
  <c r="CV25" i="5" s="1"/>
  <c r="KD24" i="5"/>
  <c r="LL24" i="5"/>
  <c r="LM24" i="5" s="1"/>
  <c r="MC27" i="5"/>
  <c r="MF27" i="5" s="1"/>
  <c r="KO22" i="5"/>
  <c r="KP22" i="5" s="1"/>
  <c r="KB25" i="5"/>
  <c r="LD22" i="5"/>
  <c r="KZ21" i="5"/>
  <c r="CU23" i="5"/>
  <c r="CV23" i="5" s="1"/>
  <c r="AU23" i="5"/>
  <c r="AW23" i="5" s="1"/>
  <c r="CJ22" i="5"/>
  <c r="CH20" i="5"/>
  <c r="LZ22" i="5"/>
  <c r="CS15" i="5"/>
  <c r="DE19" i="5"/>
  <c r="DF19" i="5" s="1"/>
  <c r="CJ11" i="5"/>
  <c r="KZ14" i="5"/>
  <c r="CH19" i="5"/>
  <c r="DF17" i="5"/>
  <c r="KB12" i="5"/>
  <c r="CV13" i="5"/>
  <c r="ES13" i="5"/>
  <c r="O12" i="5"/>
  <c r="LB37" i="5"/>
  <c r="LC37" i="5" s="1"/>
  <c r="LY33" i="5"/>
  <c r="LZ33" i="5" s="1"/>
  <c r="DH26" i="5"/>
  <c r="KB18" i="5"/>
  <c r="KC18" i="5" s="1"/>
  <c r="KF16" i="5"/>
  <c r="CG15" i="5"/>
  <c r="CK15" i="5"/>
  <c r="CM15" i="5" s="1"/>
  <c r="KQ10" i="5"/>
  <c r="AF40" i="5"/>
  <c r="CB40" i="5"/>
  <c r="BK39" i="5"/>
  <c r="N39" i="5" s="1"/>
  <c r="DH39" i="5"/>
  <c r="DI39" i="5" s="1"/>
  <c r="KA37" i="5"/>
  <c r="KE37" i="5"/>
  <c r="KG37" i="5" s="1"/>
  <c r="KF37" i="5"/>
  <c r="CH35" i="5"/>
  <c r="CI35" i="5" s="1"/>
  <c r="O33" i="5"/>
  <c r="KF30" i="5"/>
  <c r="KD30" i="5"/>
  <c r="CK32" i="5"/>
  <c r="CM32" i="5" s="1"/>
  <c r="CG32" i="5"/>
  <c r="CV30" i="5"/>
  <c r="CY30" i="5" s="1"/>
  <c r="KB29" i="5"/>
  <c r="CB31" i="5"/>
  <c r="AF31" i="5"/>
  <c r="KC35" i="5"/>
  <c r="LO27" i="5"/>
  <c r="KO28" i="5"/>
  <c r="KP28" i="5" s="1"/>
  <c r="CL32" i="5"/>
  <c r="LL28" i="5"/>
  <c r="LM28" i="5" s="1"/>
  <c r="CQ27" i="5"/>
  <c r="KA27" i="5"/>
  <c r="KE27" i="5"/>
  <c r="KG27" i="5" s="1"/>
  <c r="CB24" i="5"/>
  <c r="AF24" i="5"/>
  <c r="KC24" i="5"/>
  <c r="KF24" i="5" s="1"/>
  <c r="KZ24" i="5"/>
  <c r="CU22" i="5"/>
  <c r="CV22" i="5" s="1"/>
  <c r="KY25" i="5"/>
  <c r="LC22" i="5"/>
  <c r="O22" i="5"/>
  <c r="CI22" i="5"/>
  <c r="KB19" i="5"/>
  <c r="KC19" i="5" s="1"/>
  <c r="LL20" i="5"/>
  <c r="LM20" i="5" s="1"/>
  <c r="DE14" i="5"/>
  <c r="KG17" i="5"/>
  <c r="KB13" i="5"/>
  <c r="KC13" i="5" s="1"/>
  <c r="AU18" i="5"/>
  <c r="AW18" i="5" s="1"/>
  <c r="KF15" i="5"/>
  <c r="KD15" i="5"/>
  <c r="DF16" i="5"/>
  <c r="EE22" i="5"/>
  <c r="EF22" i="5" s="1"/>
  <c r="EE11" i="5"/>
  <c r="EF11" i="5" s="1"/>
  <c r="CW40" i="5"/>
  <c r="KO38" i="5"/>
  <c r="KP38" i="5" s="1"/>
  <c r="KB36" i="5"/>
  <c r="KC36" i="5" s="1"/>
  <c r="CJ31" i="5"/>
  <c r="LB28" i="5"/>
  <c r="LC28" i="5" s="1"/>
  <c r="DH22" i="5"/>
  <c r="DI22" i="5" s="1"/>
  <c r="DR21" i="5"/>
  <c r="DS21" i="5" s="1"/>
  <c r="LB20" i="5"/>
  <c r="KO13" i="5"/>
  <c r="KE15" i="5"/>
  <c r="KA15" i="5"/>
  <c r="CJ14" i="5"/>
  <c r="DU22" i="5"/>
  <c r="KC10" i="5"/>
  <c r="KF10" i="5" s="1"/>
  <c r="CB10" i="5"/>
  <c r="AF10" i="5"/>
  <c r="CJ38" i="5"/>
  <c r="CL29" i="5"/>
  <c r="CJ29" i="5"/>
  <c r="KA33" i="5"/>
  <c r="KE33" i="5"/>
  <c r="KD23" i="5"/>
  <c r="KD22" i="5"/>
  <c r="AF22" i="5"/>
  <c r="CB22" i="5"/>
  <c r="KY19" i="5"/>
  <c r="KZ19" i="5" s="1"/>
  <c r="KM19" i="5"/>
  <c r="CB19" i="5"/>
  <c r="AF19" i="5"/>
  <c r="KY11" i="5"/>
  <c r="KZ11" i="5" s="1"/>
  <c r="CJ12" i="5"/>
  <c r="CV40" i="5"/>
  <c r="CY40" i="5" s="1"/>
  <c r="LL38" i="5"/>
  <c r="LM38" i="5" s="1"/>
  <c r="CU38" i="5"/>
  <c r="CV38" i="5" s="1"/>
  <c r="CI38" i="5"/>
  <c r="DR38" i="5"/>
  <c r="DS38" i="5" s="1"/>
  <c r="DE37" i="5"/>
  <c r="LB36" i="5"/>
  <c r="LC36" i="5" s="1"/>
  <c r="LY36" i="5"/>
  <c r="LZ36" i="5" s="1"/>
  <c r="AU35" i="5"/>
  <c r="AW35" i="5" s="1"/>
  <c r="CI31" i="5"/>
  <c r="CL31" i="5" s="1"/>
  <c r="KB32" i="5"/>
  <c r="KC32" i="5" s="1"/>
  <c r="DE27" i="5"/>
  <c r="DF27" i="5" s="1"/>
  <c r="KF26" i="5"/>
  <c r="KD26" i="5"/>
  <c r="CY28" i="5"/>
  <c r="KC23" i="5"/>
  <c r="KF23" i="5" s="1"/>
  <c r="CS24" i="5"/>
  <c r="DH25" i="5"/>
  <c r="KC22" i="5"/>
  <c r="KF22" i="5" s="1"/>
  <c r="KB21" i="5"/>
  <c r="DF21" i="5"/>
  <c r="O19" i="5"/>
  <c r="KO20" i="5"/>
  <c r="KP20" i="5" s="1"/>
  <c r="CY21" i="5"/>
  <c r="CW21" i="5"/>
  <c r="KO18" i="5"/>
  <c r="KP18" i="5" s="1"/>
  <c r="KO17" i="5"/>
  <c r="DE10" i="5"/>
  <c r="DU13" i="5"/>
  <c r="DV13" i="5" s="1"/>
  <c r="KD20" i="5"/>
  <c r="CI14" i="5"/>
  <c r="CL14" i="5" s="1"/>
  <c r="LB18" i="5"/>
  <c r="LC18" i="5" s="1"/>
  <c r="LY10" i="5"/>
  <c r="LZ10" i="5" s="1"/>
  <c r="CI12" i="5"/>
  <c r="CL12" i="5" s="1"/>
  <c r="DU40" i="5"/>
  <c r="DV40" i="5" s="1"/>
  <c r="KF40" i="5"/>
  <c r="KD40" i="5"/>
  <c r="O39" i="5"/>
  <c r="KY32" i="5"/>
  <c r="KZ32" i="5" s="1"/>
  <c r="LD30" i="5"/>
  <c r="LF30" i="5"/>
  <c r="CK26" i="5"/>
  <c r="CG26" i="5"/>
  <c r="KO24" i="5"/>
  <c r="KO25" i="5"/>
  <c r="DR23" i="5"/>
  <c r="DS23" i="5" s="1"/>
  <c r="CX21" i="5"/>
  <c r="CT21" i="5"/>
  <c r="CW16" i="5"/>
  <c r="CY16" i="5"/>
  <c r="KY40" i="5"/>
  <c r="KZ40" i="5" s="1"/>
  <c r="EE40" i="5"/>
  <c r="KM40" i="5"/>
  <c r="LB38" i="5"/>
  <c r="LC38" i="5" s="1"/>
  <c r="DH38" i="5"/>
  <c r="DI38" i="5" s="1"/>
  <c r="CS36" i="5"/>
  <c r="LO36" i="5"/>
  <c r="LP36" i="5" s="1"/>
  <c r="CL34" i="5"/>
  <c r="DF33" i="5"/>
  <c r="O34" i="5"/>
  <c r="KM32" i="5"/>
  <c r="EE30" i="5"/>
  <c r="EF30" i="5" s="1"/>
  <c r="KF33" i="5"/>
  <c r="CL30" i="5"/>
  <c r="KS30" i="5"/>
  <c r="KE26" i="5"/>
  <c r="KA26" i="5"/>
  <c r="KS27" i="5"/>
  <c r="KQ27" i="5"/>
  <c r="KD38" i="5"/>
  <c r="KF38" i="5"/>
  <c r="MY27" i="5"/>
  <c r="MZ27" i="5" s="1"/>
  <c r="LO22" i="5"/>
  <c r="LP22" i="5" s="1"/>
  <c r="CL25" i="5"/>
  <c r="CJ25" i="5"/>
  <c r="CK24" i="5"/>
  <c r="CM24" i="5" s="1"/>
  <c r="CG24" i="5"/>
  <c r="CJ21" i="5"/>
  <c r="CL21" i="5"/>
  <c r="KO21" i="5"/>
  <c r="KP21" i="5" s="1"/>
  <c r="KY17" i="5"/>
  <c r="KZ17" i="5" s="1"/>
  <c r="CH18" i="5"/>
  <c r="CI18" i="5" s="1"/>
  <c r="KY12" i="5"/>
  <c r="DE12" i="5"/>
  <c r="KB11" i="5"/>
  <c r="KC11" i="5" s="1"/>
  <c r="KC20" i="5"/>
  <c r="O14" i="5"/>
  <c r="LL18" i="5"/>
  <c r="LM10" i="5"/>
  <c r="CI11" i="5"/>
  <c r="CL11" i="5" s="1"/>
  <c r="CV11" i="5"/>
  <c r="CY11" i="5" s="1"/>
  <c r="KP10" i="5"/>
  <c r="O30" i="4"/>
  <c r="CK31" i="4"/>
  <c r="CG31" i="4"/>
  <c r="O27" i="4"/>
  <c r="O39" i="4"/>
  <c r="KN33" i="4"/>
  <c r="KR33" i="4"/>
  <c r="O17" i="4"/>
  <c r="LB18" i="4"/>
  <c r="KA29" i="4"/>
  <c r="KE29" i="4"/>
  <c r="O22" i="4"/>
  <c r="O14" i="4"/>
  <c r="DH28" i="4"/>
  <c r="DI28" i="4" s="1"/>
  <c r="O33" i="4"/>
  <c r="O29" i="4"/>
  <c r="O20" i="4"/>
  <c r="KO14" i="4"/>
  <c r="KP14" i="4" s="1"/>
  <c r="DH35" i="4"/>
  <c r="CK26" i="4"/>
  <c r="CG26" i="4"/>
  <c r="LB20" i="4"/>
  <c r="LC20" i="4" s="1"/>
  <c r="LR13" i="4"/>
  <c r="LN13" i="4"/>
  <c r="LB39" i="4"/>
  <c r="CU38" i="4"/>
  <c r="CV38" i="4" s="1"/>
  <c r="O28" i="4"/>
  <c r="DU17" i="4"/>
  <c r="DV17" i="4" s="1"/>
  <c r="KO39" i="4"/>
  <c r="KO38" i="4"/>
  <c r="KP38" i="4" s="1"/>
  <c r="CW32" i="4"/>
  <c r="KY31" i="4"/>
  <c r="KZ31" i="4" s="1"/>
  <c r="LB29" i="4"/>
  <c r="LC29" i="4" s="1"/>
  <c r="KY26" i="4"/>
  <c r="KZ26" i="4" s="1"/>
  <c r="CJ37" i="4"/>
  <c r="KD30" i="4"/>
  <c r="KA33" i="4"/>
  <c r="KE33" i="4"/>
  <c r="KG33" i="4" s="1"/>
  <c r="KO25" i="4"/>
  <c r="KP25" i="4" s="1"/>
  <c r="LL23" i="4"/>
  <c r="CG19" i="4"/>
  <c r="CK19" i="4"/>
  <c r="LB15" i="4"/>
  <c r="LC15" i="4" s="1"/>
  <c r="O40" i="4"/>
  <c r="DE39" i="4"/>
  <c r="KY36" i="4"/>
  <c r="KZ36" i="4" s="1"/>
  <c r="CJ36" i="4"/>
  <c r="KE32" i="4"/>
  <c r="KA32" i="4"/>
  <c r="O34" i="4"/>
  <c r="KC30" i="4"/>
  <c r="KF30" i="4" s="1"/>
  <c r="DE29" i="4"/>
  <c r="CS29" i="4"/>
  <c r="KO27" i="4"/>
  <c r="KB25" i="4"/>
  <c r="KC25" i="4" s="1"/>
  <c r="DR27" i="4"/>
  <c r="CJ24" i="4"/>
  <c r="KE23" i="4"/>
  <c r="KG23" i="4" s="1"/>
  <c r="KA23" i="4"/>
  <c r="KY24" i="4"/>
  <c r="KZ24" i="4" s="1"/>
  <c r="KZ23" i="4"/>
  <c r="KO21" i="4"/>
  <c r="KE20" i="4"/>
  <c r="KG20" i="4" s="1"/>
  <c r="AU21" i="4"/>
  <c r="AW21" i="4" s="1"/>
  <c r="DE18" i="4"/>
  <c r="DF18" i="4" s="1"/>
  <c r="CS18" i="4"/>
  <c r="KM17" i="4"/>
  <c r="KY17" i="4"/>
  <c r="KZ17" i="4" s="1"/>
  <c r="KE14" i="4"/>
  <c r="KG14" i="4" s="1"/>
  <c r="KF14" i="4"/>
  <c r="KA14" i="4"/>
  <c r="EE15" i="4"/>
  <c r="CK14" i="4"/>
  <c r="CM14" i="4" s="1"/>
  <c r="CG14" i="4"/>
  <c r="KB13" i="4"/>
  <c r="LY12" i="4"/>
  <c r="LZ12" i="4" s="1"/>
  <c r="LB13" i="4"/>
  <c r="LC13" i="4" s="1"/>
  <c r="KF12" i="4"/>
  <c r="O38" i="4"/>
  <c r="KO35" i="4"/>
  <c r="KO34" i="4"/>
  <c r="KP34" i="4" s="1"/>
  <c r="DU31" i="4"/>
  <c r="LB21" i="4"/>
  <c r="LC21" i="4" s="1"/>
  <c r="LL39" i="4"/>
  <c r="O37" i="4"/>
  <c r="CU35" i="4"/>
  <c r="CV35" i="4" s="1"/>
  <c r="KY32" i="4"/>
  <c r="CL31" i="4"/>
  <c r="CJ31" i="4"/>
  <c r="CH29" i="4"/>
  <c r="CI29" i="4" s="1"/>
  <c r="CU27" i="4"/>
  <c r="CV27" i="4" s="1"/>
  <c r="KB24" i="4"/>
  <c r="KC24" i="4" s="1"/>
  <c r="O23" i="4"/>
  <c r="CU15" i="4"/>
  <c r="CV15" i="4" s="1"/>
  <c r="DU14" i="4"/>
  <c r="DV14" i="4" s="1"/>
  <c r="CK40" i="4"/>
  <c r="CM40" i="4" s="1"/>
  <c r="CG40" i="4"/>
  <c r="KD40" i="4"/>
  <c r="KD38" i="4"/>
  <c r="KC38" i="4"/>
  <c r="KF38" i="4" s="1"/>
  <c r="KF36" i="4"/>
  <c r="KD36" i="4"/>
  <c r="CI36" i="4"/>
  <c r="LL34" i="4"/>
  <c r="DJ32" i="4"/>
  <c r="CB30" i="4"/>
  <c r="AF30" i="4"/>
  <c r="LL30" i="4"/>
  <c r="LM30" i="4" s="1"/>
  <c r="KF33" i="4"/>
  <c r="DE26" i="4"/>
  <c r="CJ27" i="4"/>
  <c r="DF27" i="4"/>
  <c r="CI24" i="4"/>
  <c r="CL24" i="4" s="1"/>
  <c r="KO24" i="4"/>
  <c r="KO23" i="4"/>
  <c r="CK20" i="4"/>
  <c r="CM20" i="4" s="1"/>
  <c r="CG20" i="4"/>
  <c r="KR20" i="4"/>
  <c r="KT20" i="4" s="1"/>
  <c r="KN20" i="4"/>
  <c r="KB17" i="4"/>
  <c r="O15" i="4"/>
  <c r="DS15" i="4"/>
  <c r="CG15" i="4"/>
  <c r="CK15" i="4"/>
  <c r="EH14" i="4"/>
  <c r="DR13" i="4"/>
  <c r="DS13" i="4" s="1"/>
  <c r="EE11" i="4"/>
  <c r="KY11" i="4"/>
  <c r="KM11" i="4"/>
  <c r="CW12" i="4"/>
  <c r="KD10" i="4"/>
  <c r="LQ13" i="4"/>
  <c r="LS13" i="4"/>
  <c r="CG39" i="4"/>
  <c r="CK39" i="4"/>
  <c r="CM39" i="4" s="1"/>
  <c r="KC40" i="4"/>
  <c r="CI37" i="4"/>
  <c r="BK37" i="4"/>
  <c r="N37" i="4" s="1"/>
  <c r="DE34" i="4"/>
  <c r="DF34" i="4" s="1"/>
  <c r="DI32" i="4"/>
  <c r="DL32" i="4" s="1"/>
  <c r="KA35" i="4"/>
  <c r="KE35" i="4"/>
  <c r="KG35" i="4" s="1"/>
  <c r="KB31" i="4"/>
  <c r="KC31" i="4" s="1"/>
  <c r="KZ30" i="4"/>
  <c r="KO29" i="4"/>
  <c r="BK30" i="4"/>
  <c r="N30" i="4" s="1"/>
  <c r="KY28" i="4"/>
  <c r="CH28" i="4"/>
  <c r="KY27" i="4"/>
  <c r="KZ27" i="4" s="1"/>
  <c r="CI27" i="4"/>
  <c r="CL27" i="4" s="1"/>
  <c r="LL25" i="4"/>
  <c r="KF23" i="4"/>
  <c r="CB22" i="4"/>
  <c r="AF22" i="4"/>
  <c r="DJ22" i="4"/>
  <c r="ER22" i="4"/>
  <c r="CL20" i="4"/>
  <c r="DW22" i="4"/>
  <c r="AU19" i="4"/>
  <c r="AW19" i="4" s="1"/>
  <c r="DR19" i="4"/>
  <c r="AF18" i="4"/>
  <c r="CB18" i="4"/>
  <c r="KF16" i="4"/>
  <c r="KD16" i="4"/>
  <c r="ER14" i="4"/>
  <c r="ES14" i="4" s="1"/>
  <c r="DF13" i="4"/>
  <c r="CW14" i="4"/>
  <c r="KY10" i="4"/>
  <c r="KZ10" i="4" s="1"/>
  <c r="KG11" i="4"/>
  <c r="CV12" i="4"/>
  <c r="KC10" i="4"/>
  <c r="KF10" i="4" s="1"/>
  <c r="LB37" i="4"/>
  <c r="LY35" i="4"/>
  <c r="EH31" i="4"/>
  <c r="EI31" i="4" s="1"/>
  <c r="CK25" i="4"/>
  <c r="CG25" i="4"/>
  <c r="CU40" i="4"/>
  <c r="CV40" i="4" s="1"/>
  <c r="CU39" i="4"/>
  <c r="O36" i="4"/>
  <c r="DR35" i="4"/>
  <c r="DS35" i="4" s="1"/>
  <c r="CL26" i="4"/>
  <c r="CJ26" i="4"/>
  <c r="CM26" i="4" s="1"/>
  <c r="DH23" i="4"/>
  <c r="CG21" i="4"/>
  <c r="CK21" i="4"/>
  <c r="LB19" i="4"/>
  <c r="LC19" i="4" s="1"/>
  <c r="DR20" i="4"/>
  <c r="DS20" i="4" s="1"/>
  <c r="O18" i="4"/>
  <c r="KO15" i="4"/>
  <c r="CK13" i="4"/>
  <c r="CM13" i="4" s="1"/>
  <c r="CG13" i="4"/>
  <c r="CU10" i="4"/>
  <c r="CL40" i="4"/>
  <c r="KE39" i="4"/>
  <c r="KG39" i="4" s="1"/>
  <c r="KA39" i="4"/>
  <c r="CH38" i="4"/>
  <c r="LL37" i="4"/>
  <c r="DE36" i="4"/>
  <c r="DF36" i="4" s="1"/>
  <c r="KM32" i="4"/>
  <c r="CL34" i="4"/>
  <c r="CJ34" i="4"/>
  <c r="EE32" i="4"/>
  <c r="CU30" i="4"/>
  <c r="CV30" i="4" s="1"/>
  <c r="KO30" i="4"/>
  <c r="KP30" i="4" s="1"/>
  <c r="KF32" i="4"/>
  <c r="DR30" i="4"/>
  <c r="DS30" i="4" s="1"/>
  <c r="KO28" i="4"/>
  <c r="CU28" i="4"/>
  <c r="KD26" i="4"/>
  <c r="KF26" i="4"/>
  <c r="DR28" i="4"/>
  <c r="CS26" i="4"/>
  <c r="KZ25" i="4"/>
  <c r="CH23" i="4"/>
  <c r="KM22" i="4"/>
  <c r="KY22" i="4"/>
  <c r="KZ22" i="4" s="1"/>
  <c r="CU23" i="4"/>
  <c r="CU21" i="4"/>
  <c r="CV21" i="4" s="1"/>
  <c r="DI22" i="4"/>
  <c r="EF22" i="4"/>
  <c r="CW22" i="4"/>
  <c r="DV22" i="4"/>
  <c r="CU17" i="4"/>
  <c r="CU20" i="4"/>
  <c r="CW19" i="4"/>
  <c r="DF19" i="4"/>
  <c r="KQ18" i="4"/>
  <c r="CJ16" i="4"/>
  <c r="CI16" i="4"/>
  <c r="CL16" i="4" s="1"/>
  <c r="ML13" i="4"/>
  <c r="MM13" i="4" s="1"/>
  <c r="CV14" i="4"/>
  <c r="CY14" i="4" s="1"/>
  <c r="DE10" i="4"/>
  <c r="DF10" i="4" s="1"/>
  <c r="DS11" i="4"/>
  <c r="LM12" i="4"/>
  <c r="KR37" i="4"/>
  <c r="KN37" i="4"/>
  <c r="AF35" i="4"/>
  <c r="CB35" i="4"/>
  <c r="KQ33" i="4"/>
  <c r="KS33" i="4"/>
  <c r="KF29" i="4"/>
  <c r="KD29" i="4"/>
  <c r="DE40" i="4"/>
  <c r="DF40" i="4" s="1"/>
  <c r="LL40" i="4"/>
  <c r="KY38" i="4"/>
  <c r="KZ38" i="4" s="1"/>
  <c r="DE38" i="4"/>
  <c r="DF38" i="4" s="1"/>
  <c r="KO36" i="4"/>
  <c r="KS37" i="4"/>
  <c r="KQ37" i="4"/>
  <c r="KE36" i="4"/>
  <c r="KA36" i="4"/>
  <c r="O35" i="4"/>
  <c r="LB34" i="4"/>
  <c r="DU32" i="4"/>
  <c r="DV32" i="4" s="1"/>
  <c r="CG30" i="4"/>
  <c r="CK30" i="4"/>
  <c r="CM30" i="4" s="1"/>
  <c r="CL30" i="4"/>
  <c r="ER31" i="4"/>
  <c r="AF31" i="4"/>
  <c r="CB31" i="4"/>
  <c r="DH30" i="4"/>
  <c r="DI30" i="4" s="1"/>
  <c r="LL29" i="4"/>
  <c r="LM29" i="4" s="1"/>
  <c r="BK28" i="4"/>
  <c r="N28" i="4" s="1"/>
  <c r="KB28" i="4"/>
  <c r="KC28" i="4" s="1"/>
  <c r="KD27" i="4"/>
  <c r="O26" i="4"/>
  <c r="DE24" i="4"/>
  <c r="KE26" i="4"/>
  <c r="KA26" i="4"/>
  <c r="KA22" i="4"/>
  <c r="KE22" i="4"/>
  <c r="KG22" i="4" s="1"/>
  <c r="CL25" i="4"/>
  <c r="CJ25" i="4"/>
  <c r="CH22" i="4"/>
  <c r="LL21" i="4"/>
  <c r="LM21" i="4" s="1"/>
  <c r="KF21" i="4"/>
  <c r="KD21" i="4"/>
  <c r="CV22" i="4"/>
  <c r="CY22" i="4" s="1"/>
  <c r="AF20" i="4"/>
  <c r="CB20" i="4"/>
  <c r="DF20" i="4"/>
  <c r="CV19" i="4"/>
  <c r="LY16" i="4"/>
  <c r="LZ16" i="4" s="1"/>
  <c r="KP18" i="4"/>
  <c r="BK17" i="4"/>
  <c r="N17" i="4" s="1"/>
  <c r="LL18" i="4"/>
  <c r="MB13" i="4"/>
  <c r="DR12" i="4"/>
  <c r="DS12" i="4" s="1"/>
  <c r="KM10" i="4"/>
  <c r="AF10" i="4"/>
  <c r="CB10" i="4"/>
  <c r="DF12" i="4"/>
  <c r="CW11" i="4"/>
  <c r="LB40" i="4"/>
  <c r="LC40" i="4" s="1"/>
  <c r="KD34" i="4"/>
  <c r="DR25" i="4"/>
  <c r="LL20" i="4"/>
  <c r="LM20" i="4" s="1"/>
  <c r="O24" i="4"/>
  <c r="LO16" i="4"/>
  <c r="KO16" i="4"/>
  <c r="KP16" i="4" s="1"/>
  <c r="LD16" i="4"/>
  <c r="LC16" i="4"/>
  <c r="LF16" i="4" s="1"/>
  <c r="LB12" i="4"/>
  <c r="KO13" i="4"/>
  <c r="CM15" i="4"/>
  <c r="CG11" i="4"/>
  <c r="CK11" i="4"/>
  <c r="CM11" i="4" s="1"/>
  <c r="CV11" i="4"/>
  <c r="CG34" i="4"/>
  <c r="CK34" i="4"/>
  <c r="KA21" i="4"/>
  <c r="KE21" i="4"/>
  <c r="O21" i="4"/>
  <c r="KO19" i="4"/>
  <c r="KP19" i="4" s="1"/>
  <c r="EE17" i="4"/>
  <c r="EF17" i="4" s="1"/>
  <c r="KA16" i="4"/>
  <c r="KE16" i="4"/>
  <c r="KO40" i="4"/>
  <c r="KP40" i="4" s="1"/>
  <c r="KF39" i="4"/>
  <c r="DE37" i="4"/>
  <c r="DF37" i="4" s="1"/>
  <c r="KB37" i="4"/>
  <c r="CS37" i="4"/>
  <c r="CS36" i="4"/>
  <c r="LM35" i="4"/>
  <c r="CU34" i="4"/>
  <c r="BK34" i="4"/>
  <c r="N34" i="4" s="1"/>
  <c r="CV32" i="4"/>
  <c r="O31" i="4"/>
  <c r="KM31" i="4"/>
  <c r="KC34" i="4"/>
  <c r="KC27" i="4"/>
  <c r="KF27" i="4" s="1"/>
  <c r="KM26" i="4"/>
  <c r="DF25" i="4"/>
  <c r="DR23" i="4"/>
  <c r="DS23" i="4" s="1"/>
  <c r="O25" i="4"/>
  <c r="CS24" i="4"/>
  <c r="CJ21" i="4"/>
  <c r="CM21" i="4" s="1"/>
  <c r="CL21" i="4"/>
  <c r="LL19" i="4"/>
  <c r="LM19" i="4" s="1"/>
  <c r="KY14" i="4"/>
  <c r="CJ19" i="4"/>
  <c r="CL19" i="4"/>
  <c r="KF22" i="4"/>
  <c r="O16" i="4"/>
  <c r="KB15" i="4"/>
  <c r="CB16" i="4"/>
  <c r="AF16" i="4"/>
  <c r="KO12" i="4"/>
  <c r="CW16" i="4"/>
  <c r="LL15" i="4"/>
  <c r="LM15" i="4" s="1"/>
  <c r="CX13" i="4"/>
  <c r="CZ13" i="4" s="1"/>
  <c r="CT13" i="4"/>
  <c r="CL15" i="4"/>
  <c r="O10" i="4"/>
  <c r="CL11" i="4"/>
  <c r="O38" i="3"/>
  <c r="O26" i="3"/>
  <c r="O40" i="3"/>
  <c r="O39" i="3"/>
  <c r="O27" i="3"/>
  <c r="DU40" i="3"/>
  <c r="O30" i="3"/>
  <c r="KO39" i="3"/>
  <c r="O37" i="3"/>
  <c r="O33" i="3"/>
  <c r="DH31" i="3"/>
  <c r="O13" i="3"/>
  <c r="KA33" i="3"/>
  <c r="KE33" i="3"/>
  <c r="KY32" i="3"/>
  <c r="KZ32" i="3" s="1"/>
  <c r="KD34" i="3"/>
  <c r="KO33" i="3"/>
  <c r="KP33" i="3" s="1"/>
  <c r="KY29" i="3"/>
  <c r="KO28" i="3"/>
  <c r="DH27" i="3"/>
  <c r="DU27" i="3"/>
  <c r="KE25" i="3"/>
  <c r="KG25" i="3" s="1"/>
  <c r="KA25" i="3"/>
  <c r="KM24" i="3"/>
  <c r="KY24" i="3"/>
  <c r="KZ24" i="3" s="1"/>
  <c r="O21" i="3"/>
  <c r="EE21" i="3"/>
  <c r="AF20" i="3"/>
  <c r="AF19" i="3"/>
  <c r="KF15" i="3"/>
  <c r="KD15" i="3"/>
  <c r="DH17" i="3"/>
  <c r="KF20" i="3"/>
  <c r="KD20" i="3"/>
  <c r="KY14" i="3"/>
  <c r="KZ14" i="3" s="1"/>
  <c r="KF12" i="3"/>
  <c r="KD12" i="3"/>
  <c r="DU11" i="3"/>
  <c r="EH10" i="3"/>
  <c r="DH36" i="3"/>
  <c r="DI36" i="3" s="1"/>
  <c r="KC34" i="3"/>
  <c r="O34" i="3"/>
  <c r="KI27" i="3"/>
  <c r="DV30" i="3"/>
  <c r="KY25" i="3"/>
  <c r="DR25" i="3"/>
  <c r="KQ23" i="3"/>
  <c r="KP23" i="3"/>
  <c r="DU21" i="3"/>
  <c r="EE19" i="3"/>
  <c r="EF19" i="3" s="1"/>
  <c r="AF18" i="3"/>
  <c r="KE15" i="3"/>
  <c r="KA15" i="3"/>
  <c r="KB19" i="3"/>
  <c r="KC19" i="3" s="1"/>
  <c r="KE20" i="3"/>
  <c r="KA20" i="3"/>
  <c r="KY12" i="3"/>
  <c r="KZ12" i="3" s="1"/>
  <c r="KO14" i="3"/>
  <c r="KE12" i="3"/>
  <c r="KA12" i="3"/>
  <c r="KD11" i="3"/>
  <c r="DU10" i="3"/>
  <c r="DV10" i="3" s="1"/>
  <c r="LL37" i="3"/>
  <c r="KQ37" i="3"/>
  <c r="KD37" i="3"/>
  <c r="KY36" i="3"/>
  <c r="KE36" i="3"/>
  <c r="KA36" i="3"/>
  <c r="O32" i="3"/>
  <c r="O29" i="3"/>
  <c r="KD30" i="3"/>
  <c r="KC37" i="3"/>
  <c r="KF37" i="3" s="1"/>
  <c r="DR38" i="3"/>
  <c r="DS38" i="3" s="1"/>
  <c r="O36" i="3"/>
  <c r="KF36" i="3"/>
  <c r="KD36" i="3"/>
  <c r="LY33" i="3"/>
  <c r="KM32" i="3"/>
  <c r="DJ30" i="3"/>
  <c r="KY27" i="3"/>
  <c r="KC30" i="3"/>
  <c r="KM25" i="3"/>
  <c r="KD26" i="3"/>
  <c r="DF25" i="3"/>
  <c r="DF22" i="3"/>
  <c r="EE23" i="3"/>
  <c r="EF23" i="3" s="1"/>
  <c r="DS19" i="3"/>
  <c r="O14" i="3"/>
  <c r="DR15" i="3"/>
  <c r="KY19" i="3"/>
  <c r="KF17" i="3"/>
  <c r="KD17" i="3"/>
  <c r="AF11" i="3"/>
  <c r="AF13" i="3"/>
  <c r="KC11" i="3"/>
  <c r="KF11" i="3" s="1"/>
  <c r="KB10" i="3"/>
  <c r="KY30" i="3"/>
  <c r="KY40" i="3"/>
  <c r="KZ40" i="3" s="1"/>
  <c r="EE40" i="3"/>
  <c r="AF38" i="3"/>
  <c r="KY38" i="3"/>
  <c r="KZ38" i="3" s="1"/>
  <c r="AU35" i="3"/>
  <c r="AW35" i="3" s="1"/>
  <c r="LL35" i="3"/>
  <c r="LM35" i="3" s="1"/>
  <c r="KD33" i="3"/>
  <c r="KF33" i="3"/>
  <c r="LB33" i="3"/>
  <c r="KD32" i="3"/>
  <c r="DF29" i="3"/>
  <c r="LL34" i="3"/>
  <c r="LM34" i="3" s="1"/>
  <c r="KO29" i="3"/>
  <c r="KP29" i="3" s="1"/>
  <c r="AF30" i="3"/>
  <c r="KO27" i="3"/>
  <c r="KP27" i="3" s="1"/>
  <c r="AF25" i="3"/>
  <c r="KD23" i="3"/>
  <c r="DU23" i="3"/>
  <c r="O18" i="3"/>
  <c r="DJ21" i="3"/>
  <c r="AF14" i="3"/>
  <c r="KO19" i="3"/>
  <c r="KA17" i="3"/>
  <c r="KE17" i="3"/>
  <c r="KB13" i="3"/>
  <c r="KN11" i="3"/>
  <c r="KR11" i="3"/>
  <c r="KT11" i="3" s="1"/>
  <c r="AF10" i="3"/>
  <c r="KY10" i="3"/>
  <c r="KZ10" i="3" s="1"/>
  <c r="DK40" i="3"/>
  <c r="DG40" i="3"/>
  <c r="DH37" i="3"/>
  <c r="DI37" i="3" s="1"/>
  <c r="KO35" i="3"/>
  <c r="LL26" i="3"/>
  <c r="LM26" i="3" s="1"/>
  <c r="KB39" i="3"/>
  <c r="DH38" i="3"/>
  <c r="KM36" i="3"/>
  <c r="AF36" i="3"/>
  <c r="AF40" i="3"/>
  <c r="KM40" i="3"/>
  <c r="KB38" i="3"/>
  <c r="KC38" i="3" s="1"/>
  <c r="KY39" i="3"/>
  <c r="KZ39" i="3" s="1"/>
  <c r="KM38" i="3"/>
  <c r="EE37" i="3"/>
  <c r="DR36" i="3"/>
  <c r="DS36" i="3" s="1"/>
  <c r="KZ35" i="3"/>
  <c r="LO33" i="3"/>
  <c r="KZ34" i="3"/>
  <c r="LY28" i="3"/>
  <c r="LZ28" i="3" s="1"/>
  <c r="O28" i="3"/>
  <c r="LB23" i="3"/>
  <c r="LC23" i="3" s="1"/>
  <c r="KC23" i="3"/>
  <c r="KY21" i="3"/>
  <c r="KZ21" i="3" s="1"/>
  <c r="KB22" i="3"/>
  <c r="KY22" i="3"/>
  <c r="KO18" i="3"/>
  <c r="KP18" i="3" s="1"/>
  <c r="DI21" i="3"/>
  <c r="DL21" i="3" s="1"/>
  <c r="DR14" i="3"/>
  <c r="DS14" i="3" s="1"/>
  <c r="LD15" i="3"/>
  <c r="LF15" i="3"/>
  <c r="KY13" i="3"/>
  <c r="BK13" i="3"/>
  <c r="N13" i="3" s="1"/>
  <c r="KM10" i="3"/>
  <c r="O11" i="3"/>
  <c r="KA35" i="3"/>
  <c r="KE35" i="3"/>
  <c r="KB31" i="3"/>
  <c r="KC31" i="3" s="1"/>
  <c r="DL40" i="3"/>
  <c r="DJ40" i="3"/>
  <c r="DF39" i="3"/>
  <c r="KZ37" i="3"/>
  <c r="DU37" i="3"/>
  <c r="DV37" i="3" s="1"/>
  <c r="KF35" i="3"/>
  <c r="KD35" i="3"/>
  <c r="AF33" i="3"/>
  <c r="DR34" i="3"/>
  <c r="DS34" i="3" s="1"/>
  <c r="KM31" i="3"/>
  <c r="KY31" i="3"/>
  <c r="DR31" i="3"/>
  <c r="DS31" i="3" s="1"/>
  <c r="KO26" i="3"/>
  <c r="KP26" i="3" s="1"/>
  <c r="LO28" i="3"/>
  <c r="KZ26" i="3"/>
  <c r="LY23" i="3"/>
  <c r="LZ23" i="3" s="1"/>
  <c r="KO21" i="3"/>
  <c r="O22" i="3"/>
  <c r="KO22" i="3"/>
  <c r="LL20" i="3"/>
  <c r="LM20" i="3" s="1"/>
  <c r="KZ20" i="3"/>
  <c r="LY18" i="3"/>
  <c r="O20" i="3"/>
  <c r="KN20" i="3"/>
  <c r="KR20" i="3"/>
  <c r="KT20" i="3" s="1"/>
  <c r="O17" i="3"/>
  <c r="KO12" i="3"/>
  <c r="LE15" i="3"/>
  <c r="LA15" i="3"/>
  <c r="KB14" i="3"/>
  <c r="KC14" i="3" s="1"/>
  <c r="DH15" i="3"/>
  <c r="DH12" i="3"/>
  <c r="EE12" i="3"/>
  <c r="EF12" i="3" s="1"/>
  <c r="DH34" i="3"/>
  <c r="DI34" i="3" s="1"/>
  <c r="LO23" i="3"/>
  <c r="KB21" i="3"/>
  <c r="KC21" i="3" s="1"/>
  <c r="EE13" i="3"/>
  <c r="EF13" i="3" s="1"/>
  <c r="DH11" i="3"/>
  <c r="DI11" i="3" s="1"/>
  <c r="KD40" i="3"/>
  <c r="O25" i="3"/>
  <c r="DJ23" i="3"/>
  <c r="LB18" i="3"/>
  <c r="LY15" i="3"/>
  <c r="LZ15" i="3" s="1"/>
  <c r="LB11" i="3"/>
  <c r="O15" i="3"/>
  <c r="DU12" i="3"/>
  <c r="DV12" i="3" s="1"/>
  <c r="O10" i="3"/>
  <c r="KC40" i="3"/>
  <c r="KF40" i="3" s="1"/>
  <c r="KP37" i="3"/>
  <c r="O35" i="3"/>
  <c r="KO34" i="3"/>
  <c r="KP34" i="3" s="1"/>
  <c r="KC32" i="3"/>
  <c r="KF32" i="3" s="1"/>
  <c r="KM30" i="3"/>
  <c r="KB29" i="3"/>
  <c r="KC29" i="3" s="1"/>
  <c r="LB28" i="3"/>
  <c r="BF31" i="3"/>
  <c r="BJ31" i="3" s="1"/>
  <c r="BK31" i="3"/>
  <c r="N31" i="3" s="1"/>
  <c r="EE27" i="3"/>
  <c r="EF27" i="3" s="1"/>
  <c r="KE24" i="3"/>
  <c r="KG24" i="3" s="1"/>
  <c r="KA24" i="3"/>
  <c r="KC26" i="3"/>
  <c r="DI23" i="3"/>
  <c r="DL23" i="3" s="1"/>
  <c r="LM18" i="3"/>
  <c r="DR17" i="3"/>
  <c r="DF16" i="3"/>
  <c r="LM15" i="3"/>
  <c r="LY11" i="3"/>
  <c r="DH13" i="3"/>
  <c r="KN15" i="3"/>
  <c r="KR15" i="3"/>
  <c r="KT15" i="3" s="1"/>
  <c r="DF14" i="3"/>
  <c r="KO13" i="3"/>
  <c r="KP13" i="3" s="1"/>
  <c r="DH10" i="3"/>
  <c r="DI10" i="3" s="1"/>
  <c r="DS13" i="3"/>
  <c r="EE11" i="3"/>
  <c r="LM11" i="3"/>
  <c r="O12" i="3"/>
  <c r="ER10" i="3"/>
  <c r="ES10" i="3" s="1"/>
  <c r="EU23" i="2"/>
  <c r="EV23" i="2" s="1"/>
  <c r="LO30" i="2"/>
  <c r="LO19" i="2"/>
  <c r="LP19" i="2" s="1"/>
  <c r="O25" i="2"/>
  <c r="O27" i="2"/>
  <c r="O22" i="2"/>
  <c r="EK13" i="2"/>
  <c r="EG13" i="2"/>
  <c r="LB16" i="2"/>
  <c r="LB35" i="2"/>
  <c r="O21" i="2"/>
  <c r="O16" i="2"/>
  <c r="O14" i="2"/>
  <c r="LB10" i="2"/>
  <c r="LC10" i="2" s="1"/>
  <c r="O36" i="2"/>
  <c r="O40" i="2"/>
  <c r="KO17" i="2"/>
  <c r="KP17" i="2" s="1"/>
  <c r="EH36" i="2"/>
  <c r="EI36" i="2" s="1"/>
  <c r="O31" i="2"/>
  <c r="O19" i="2"/>
  <c r="O12" i="2"/>
  <c r="O18" i="2"/>
  <c r="LB12" i="2"/>
  <c r="LC12" i="2" s="1"/>
  <c r="AF40" i="2"/>
  <c r="EE38" i="2"/>
  <c r="O33" i="2"/>
  <c r="LY38" i="2"/>
  <c r="LZ38" i="2" s="1"/>
  <c r="LL37" i="2"/>
  <c r="KO36" i="2"/>
  <c r="EE33" i="2"/>
  <c r="EF33" i="2" s="1"/>
  <c r="LO29" i="2"/>
  <c r="LP29" i="2" s="1"/>
  <c r="LB31" i="2"/>
  <c r="LC31" i="2" s="1"/>
  <c r="DR26" i="2"/>
  <c r="DS26" i="2" s="1"/>
  <c r="KA29" i="2"/>
  <c r="KE29" i="2"/>
  <c r="KG29" i="2" s="1"/>
  <c r="DU23" i="2"/>
  <c r="DV23" i="2" s="1"/>
  <c r="KY20" i="2"/>
  <c r="KM20" i="2"/>
  <c r="MO23" i="2"/>
  <c r="O20" i="2"/>
  <c r="DH13" i="2"/>
  <c r="DI13" i="2" s="1"/>
  <c r="KI14" i="2"/>
  <c r="KK14" i="2"/>
  <c r="KH14" i="2"/>
  <c r="KJ14" i="2"/>
  <c r="LL11" i="2"/>
  <c r="LM11" i="2" s="1"/>
  <c r="DU10" i="2"/>
  <c r="DV10" i="2" s="1"/>
  <c r="KY40" i="2"/>
  <c r="KZ40" i="2" s="1"/>
  <c r="KF40" i="2"/>
  <c r="KD40" i="2"/>
  <c r="DF37" i="2"/>
  <c r="DS38" i="2"/>
  <c r="AF36" i="2"/>
  <c r="KZ37" i="2"/>
  <c r="DH32" i="2"/>
  <c r="DI32" i="2" s="1"/>
  <c r="AU33" i="2"/>
  <c r="AW33" i="2" s="1"/>
  <c r="KY32" i="2"/>
  <c r="KZ32" i="2" s="1"/>
  <c r="KM32" i="2"/>
  <c r="ER32" i="2"/>
  <c r="ES32" i="2" s="1"/>
  <c r="KD31" i="2"/>
  <c r="KF31" i="2"/>
  <c r="LL31" i="2"/>
  <c r="DF26" i="2"/>
  <c r="LL24" i="2"/>
  <c r="LM24" i="2" s="1"/>
  <c r="KO24" i="2"/>
  <c r="KP24" i="2" s="1"/>
  <c r="KY26" i="2"/>
  <c r="KZ26" i="2" s="1"/>
  <c r="EE27" i="2"/>
  <c r="EF27" i="2" s="1"/>
  <c r="O23" i="2"/>
  <c r="KD20" i="2"/>
  <c r="KC20" i="2"/>
  <c r="KF20" i="2" s="1"/>
  <c r="MY23" i="2"/>
  <c r="MZ23" i="2" s="1"/>
  <c r="DU13" i="2"/>
  <c r="DV13" i="2" s="1"/>
  <c r="EU13" i="2"/>
  <c r="KO11" i="2"/>
  <c r="DF11" i="2"/>
  <c r="DJ36" i="2"/>
  <c r="ER36" i="2"/>
  <c r="ES36" i="2" s="1"/>
  <c r="DU27" i="2"/>
  <c r="DV27" i="2" s="1"/>
  <c r="KA21" i="2"/>
  <c r="KE21" i="2"/>
  <c r="KE40" i="2"/>
  <c r="KA40" i="2"/>
  <c r="EH39" i="2"/>
  <c r="EI39" i="2" s="1"/>
  <c r="O37" i="2"/>
  <c r="DH33" i="2"/>
  <c r="DI33" i="2" s="1"/>
  <c r="EH32" i="2"/>
  <c r="EI32" i="2" s="1"/>
  <c r="LB29" i="2"/>
  <c r="LC29" i="2" s="1"/>
  <c r="DF25" i="2"/>
  <c r="O26" i="2"/>
  <c r="MB29" i="2"/>
  <c r="LB30" i="2"/>
  <c r="KO26" i="2"/>
  <c r="KE23" i="2"/>
  <c r="KG23" i="2" s="1"/>
  <c r="KA23" i="2"/>
  <c r="DR24" i="2"/>
  <c r="DS24" i="2" s="1"/>
  <c r="DU20" i="2"/>
  <c r="DV20" i="2" s="1"/>
  <c r="DH22" i="2"/>
  <c r="DI22" i="2" s="1"/>
  <c r="KO21" i="2"/>
  <c r="KP21" i="2" s="1"/>
  <c r="KY18" i="2"/>
  <c r="KB22" i="2"/>
  <c r="DR17" i="2"/>
  <c r="DS17" i="2" s="1"/>
  <c r="KO12" i="2"/>
  <c r="KP12" i="2" s="1"/>
  <c r="KD10" i="2"/>
  <c r="DT39" i="2"/>
  <c r="DX39" i="2"/>
  <c r="DF35" i="2"/>
  <c r="KE33" i="2"/>
  <c r="KA33" i="2"/>
  <c r="KO31" i="2"/>
  <c r="KP31" i="2" s="1"/>
  <c r="DF28" i="2"/>
  <c r="BK39" i="2"/>
  <c r="N39" i="2" s="1"/>
  <c r="ER39" i="2"/>
  <c r="DY39" i="2"/>
  <c r="DW39" i="2"/>
  <c r="KD33" i="2"/>
  <c r="KF33" i="2"/>
  <c r="DU32" i="2"/>
  <c r="DF29" i="2"/>
  <c r="KF30" i="2"/>
  <c r="KD30" i="2"/>
  <c r="O28" i="2"/>
  <c r="KO28" i="2"/>
  <c r="KP28" i="2" s="1"/>
  <c r="KE25" i="2"/>
  <c r="KG25" i="2" s="1"/>
  <c r="KA25" i="2"/>
  <c r="ML29" i="2"/>
  <c r="MM29" i="2" s="1"/>
  <c r="KE27" i="2"/>
  <c r="KG27" i="2" s="1"/>
  <c r="KA27" i="2"/>
  <c r="KB24" i="2"/>
  <c r="KC24" i="2" s="1"/>
  <c r="KB26" i="2"/>
  <c r="KC26" i="2" s="1"/>
  <c r="KZ24" i="2"/>
  <c r="DF24" i="2"/>
  <c r="BK22" i="2"/>
  <c r="N22" i="2" s="1"/>
  <c r="EE22" i="2"/>
  <c r="DS22" i="2"/>
  <c r="DF21" i="2"/>
  <c r="KO19" i="2"/>
  <c r="KP19" i="2" s="1"/>
  <c r="LL21" i="2"/>
  <c r="LM21" i="2" s="1"/>
  <c r="KM18" i="2"/>
  <c r="KY22" i="2"/>
  <c r="KZ22" i="2" s="1"/>
  <c r="AF16" i="2"/>
  <c r="DF17" i="2"/>
  <c r="KO16" i="2"/>
  <c r="KP16" i="2" s="1"/>
  <c r="O15" i="2"/>
  <c r="KY13" i="2"/>
  <c r="DH10" i="2"/>
  <c r="DI10" i="2" s="1"/>
  <c r="KC10" i="2"/>
  <c r="KF10" i="2" s="1"/>
  <c r="KZ11" i="2"/>
  <c r="KA37" i="2"/>
  <c r="KE37" i="2"/>
  <c r="KD38" i="2"/>
  <c r="KN34" i="2"/>
  <c r="KR34" i="2"/>
  <c r="KB32" i="2"/>
  <c r="KO29" i="2"/>
  <c r="KP29" i="2" s="1"/>
  <c r="O30" i="2"/>
  <c r="FE23" i="2"/>
  <c r="KY17" i="2"/>
  <c r="DH40" i="2"/>
  <c r="KO40" i="2"/>
  <c r="KP40" i="2" s="1"/>
  <c r="O39" i="2"/>
  <c r="DH38" i="2"/>
  <c r="KD37" i="2"/>
  <c r="KF37" i="2"/>
  <c r="KE35" i="2"/>
  <c r="KG35" i="2" s="1"/>
  <c r="KA35" i="2"/>
  <c r="BK31" i="2"/>
  <c r="N31" i="2" s="1"/>
  <c r="KE31" i="2"/>
  <c r="KA31" i="2"/>
  <c r="KE30" i="2"/>
  <c r="KA30" i="2"/>
  <c r="KO27" i="2"/>
  <c r="KP27" i="2" s="1"/>
  <c r="LL28" i="2"/>
  <c r="LY30" i="2"/>
  <c r="LZ30" i="2" s="1"/>
  <c r="LO23" i="2"/>
  <c r="KD21" i="2"/>
  <c r="KF21" i="2"/>
  <c r="KS23" i="2"/>
  <c r="KQ23" i="2"/>
  <c r="LY19" i="2"/>
  <c r="LZ19" i="2" s="1"/>
  <c r="AU21" i="2"/>
  <c r="AW21" i="2" s="1"/>
  <c r="AF17" i="2"/>
  <c r="LB21" i="2"/>
  <c r="LC21" i="2" s="1"/>
  <c r="KF18" i="2"/>
  <c r="KD18" i="2"/>
  <c r="KO22" i="2"/>
  <c r="KP22" i="2" s="1"/>
  <c r="KA16" i="2"/>
  <c r="KE16" i="2"/>
  <c r="KG16" i="2" s="1"/>
  <c r="AU16" i="2"/>
  <c r="AW16" i="2" s="1"/>
  <c r="O13" i="2"/>
  <c r="KO13" i="2"/>
  <c r="KP13" i="2" s="1"/>
  <c r="LL12" i="2"/>
  <c r="LM12" i="2" s="1"/>
  <c r="EL13" i="2"/>
  <c r="EJ13" i="2"/>
  <c r="KY15" i="2"/>
  <c r="KZ15" i="2" s="1"/>
  <c r="KA11" i="2"/>
  <c r="KE11" i="2"/>
  <c r="KG11" i="2" s="1"/>
  <c r="DR31" i="2"/>
  <c r="DS31" i="2" s="1"/>
  <c r="O24" i="2"/>
  <c r="KR23" i="2"/>
  <c r="KN23" i="2"/>
  <c r="LB19" i="2"/>
  <c r="LC19" i="2" s="1"/>
  <c r="DF18" i="2"/>
  <c r="DJ20" i="2"/>
  <c r="KE18" i="2"/>
  <c r="KA18" i="2"/>
  <c r="DI20" i="2"/>
  <c r="DL20" i="2" s="1"/>
  <c r="LL16" i="2"/>
  <c r="KY14" i="2"/>
  <c r="KZ14" i="2" s="1"/>
  <c r="KA12" i="2"/>
  <c r="KE12" i="2"/>
  <c r="KG12" i="2" s="1"/>
  <c r="KB13" i="2"/>
  <c r="KC13" i="2" s="1"/>
  <c r="KO15" i="2"/>
  <c r="KP15" i="2" s="1"/>
  <c r="KF12" i="2"/>
  <c r="LL10" i="2"/>
  <c r="O10" i="2"/>
  <c r="DH39" i="2"/>
  <c r="DI39" i="2" s="1"/>
  <c r="LB28" i="2"/>
  <c r="EE40" i="2"/>
  <c r="EF40" i="2" s="1"/>
  <c r="O38" i="2"/>
  <c r="LM38" i="2"/>
  <c r="DI36" i="2"/>
  <c r="KC38" i="2"/>
  <c r="KD34" i="2"/>
  <c r="O34" i="2"/>
  <c r="O32" i="2"/>
  <c r="DF31" i="2"/>
  <c r="O29" i="2"/>
  <c r="KQ30" i="2"/>
  <c r="AF27" i="2"/>
  <c r="MB23" i="2"/>
  <c r="MC23" i="2" s="1"/>
  <c r="BK21" i="2"/>
  <c r="N21" i="2" s="1"/>
  <c r="DF15" i="2"/>
  <c r="KO14" i="2"/>
  <c r="KP14" i="2" s="1"/>
  <c r="FR13" i="2"/>
  <c r="FS13" i="2" s="1"/>
  <c r="DF12" i="2"/>
  <c r="KB15" i="2"/>
  <c r="KC15" i="2" s="1"/>
  <c r="KO10" i="2"/>
  <c r="KP10" i="2" s="1"/>
  <c r="KB39" i="2"/>
  <c r="KC39" i="2" s="1"/>
  <c r="LL35" i="2"/>
  <c r="LM35" i="2" s="1"/>
  <c r="KB36" i="2"/>
  <c r="KC36" i="2" s="1"/>
  <c r="DH23" i="2"/>
  <c r="KY39" i="2"/>
  <c r="KZ39" i="2" s="1"/>
  <c r="KM39" i="2"/>
  <c r="DS40" i="2"/>
  <c r="DU36" i="2"/>
  <c r="DV36" i="2" s="1"/>
  <c r="KQ35" i="2"/>
  <c r="KP35" i="2"/>
  <c r="KS35" i="2" s="1"/>
  <c r="KO37" i="2"/>
  <c r="KP37" i="2" s="1"/>
  <c r="KY36" i="2"/>
  <c r="KZ36" i="2" s="1"/>
  <c r="KS34" i="2"/>
  <c r="KQ34" i="2"/>
  <c r="KC34" i="2"/>
  <c r="DS33" i="2"/>
  <c r="KY27" i="2"/>
  <c r="KZ27" i="2" s="1"/>
  <c r="KP30" i="2"/>
  <c r="DH27" i="2"/>
  <c r="DI27" i="2" s="1"/>
  <c r="DF16" i="2"/>
  <c r="O17" i="2"/>
  <c r="KB17" i="2"/>
  <c r="KC17" i="2" s="1"/>
  <c r="DF14" i="2"/>
  <c r="BK13" i="2"/>
  <c r="N13" i="2" s="1"/>
  <c r="EE10" i="2"/>
  <c r="EF10" i="2" s="1"/>
  <c r="FF13" i="2"/>
  <c r="CY15" i="3" l="1"/>
  <c r="CX15" i="3"/>
  <c r="CZ15" i="3" s="1"/>
  <c r="CT15" i="3"/>
  <c r="CM23" i="11"/>
  <c r="KG33" i="5"/>
  <c r="KG28" i="11"/>
  <c r="DA17" i="3"/>
  <c r="DB17" i="3"/>
  <c r="DC17" i="3"/>
  <c r="DD17" i="3"/>
  <c r="DA18" i="3"/>
  <c r="DB18" i="3"/>
  <c r="DD18" i="3"/>
  <c r="DC18" i="3"/>
  <c r="CO23" i="11"/>
  <c r="CP23" i="11"/>
  <c r="CN23" i="11"/>
  <c r="CQ23" i="11"/>
  <c r="KH24" i="12"/>
  <c r="KK24" i="12"/>
  <c r="KJ24" i="12"/>
  <c r="KJ28" i="11"/>
  <c r="KI28" i="11"/>
  <c r="KK28" i="11"/>
  <c r="DA19" i="3"/>
  <c r="DB19" i="3"/>
  <c r="DC19" i="3"/>
  <c r="DD19" i="3"/>
  <c r="KI22" i="11"/>
  <c r="KH22" i="11"/>
  <c r="KK22" i="11"/>
  <c r="KJ22" i="11"/>
  <c r="CQ16" i="7"/>
  <c r="CO16" i="7"/>
  <c r="CP16" i="7"/>
  <c r="CN16" i="7"/>
  <c r="KA31" i="12"/>
  <c r="DA10" i="3"/>
  <c r="DB10" i="3"/>
  <c r="DC10" i="3"/>
  <c r="DD10" i="3"/>
  <c r="CP10" i="2"/>
  <c r="DB19" i="2"/>
  <c r="CZ38" i="3"/>
  <c r="DC38" i="3" s="1"/>
  <c r="CZ39" i="3"/>
  <c r="CQ34" i="3"/>
  <c r="CN34" i="3"/>
  <c r="CO34" i="3"/>
  <c r="CP34" i="3"/>
  <c r="CY31" i="2"/>
  <c r="CT31" i="2"/>
  <c r="CX31" i="2"/>
  <c r="CZ31" i="2" s="1"/>
  <c r="DD16" i="3"/>
  <c r="DA16" i="3"/>
  <c r="DB16" i="3"/>
  <c r="DC16" i="3"/>
  <c r="CL12" i="4"/>
  <c r="CG12" i="4"/>
  <c r="CK12" i="4"/>
  <c r="CM12" i="4" s="1"/>
  <c r="DD26" i="3"/>
  <c r="DA26" i="3"/>
  <c r="DB26" i="3"/>
  <c r="DC26" i="3"/>
  <c r="CM21" i="8"/>
  <c r="CO21" i="8" s="1"/>
  <c r="CQ28" i="9"/>
  <c r="LL23" i="10"/>
  <c r="LM23" i="10" s="1"/>
  <c r="LO23" i="10" s="1"/>
  <c r="LP23" i="10" s="1"/>
  <c r="KG36" i="11"/>
  <c r="CG19" i="12"/>
  <c r="CM27" i="7"/>
  <c r="LL12" i="7"/>
  <c r="LM12" i="7" s="1"/>
  <c r="KF20" i="4"/>
  <c r="CN35" i="4"/>
  <c r="KG38" i="5"/>
  <c r="CN27" i="5"/>
  <c r="CN28" i="9"/>
  <c r="CZ29" i="2"/>
  <c r="CQ35" i="4"/>
  <c r="CO35" i="4"/>
  <c r="CO27" i="5"/>
  <c r="KG10" i="7"/>
  <c r="KH10" i="7" s="1"/>
  <c r="CZ25" i="8"/>
  <c r="DA25" i="8" s="1"/>
  <c r="CG30" i="5"/>
  <c r="KG28" i="8"/>
  <c r="LM33" i="11"/>
  <c r="CG27" i="7"/>
  <c r="EF15" i="8"/>
  <c r="KG28" i="12"/>
  <c r="CV30" i="11"/>
  <c r="CZ14" i="2"/>
  <c r="DC14" i="2" s="1"/>
  <c r="CZ16" i="5"/>
  <c r="DA16" i="5" s="1"/>
  <c r="CP32" i="3"/>
  <c r="CQ32" i="3"/>
  <c r="CN32" i="3"/>
  <c r="CO32" i="3"/>
  <c r="DA24" i="3"/>
  <c r="DB24" i="3"/>
  <c r="DC24" i="3"/>
  <c r="DD24" i="3"/>
  <c r="CX30" i="3"/>
  <c r="CZ30" i="3" s="1"/>
  <c r="CT30" i="3"/>
  <c r="CZ29" i="3"/>
  <c r="DC40" i="3"/>
  <c r="DD40" i="3"/>
  <c r="DA40" i="3"/>
  <c r="DB40" i="3"/>
  <c r="DB38" i="3"/>
  <c r="DD38" i="3"/>
  <c r="CY30" i="3"/>
  <c r="DC31" i="3"/>
  <c r="DD31" i="3"/>
  <c r="DB31" i="3"/>
  <c r="DA31" i="3"/>
  <c r="DB39" i="3"/>
  <c r="DC39" i="3"/>
  <c r="DD39" i="3"/>
  <c r="DA39" i="3"/>
  <c r="DC14" i="3"/>
  <c r="DD14" i="3"/>
  <c r="DA14" i="3"/>
  <c r="DB14" i="3"/>
  <c r="DB21" i="3"/>
  <c r="DC21" i="3"/>
  <c r="DD21" i="3"/>
  <c r="DA21" i="3"/>
  <c r="CZ13" i="3"/>
  <c r="DD35" i="2"/>
  <c r="DA35" i="2"/>
  <c r="DB35" i="2"/>
  <c r="DC35" i="2"/>
  <c r="DA11" i="2"/>
  <c r="DB11" i="2"/>
  <c r="DC11" i="2"/>
  <c r="DD11" i="2"/>
  <c r="DD23" i="2"/>
  <c r="DA23" i="2"/>
  <c r="DB23" i="2"/>
  <c r="DC23" i="2"/>
  <c r="DD15" i="2"/>
  <c r="DA15" i="2"/>
  <c r="DB15" i="2"/>
  <c r="DC15" i="2"/>
  <c r="CQ38" i="2"/>
  <c r="CN38" i="2"/>
  <c r="CO38" i="2"/>
  <c r="CP38" i="2"/>
  <c r="CZ40" i="2"/>
  <c r="CO24" i="2"/>
  <c r="CP24" i="2"/>
  <c r="CQ24" i="2"/>
  <c r="CN24" i="2"/>
  <c r="CZ21" i="2"/>
  <c r="CT13" i="2"/>
  <c r="CX13" i="2"/>
  <c r="CZ13" i="2" s="1"/>
  <c r="DA12" i="2"/>
  <c r="DB12" i="2"/>
  <c r="DC12" i="2"/>
  <c r="DD12" i="2"/>
  <c r="KT16" i="9"/>
  <c r="KI12" i="10"/>
  <c r="EE17" i="12"/>
  <c r="EF17" i="12" s="1"/>
  <c r="KT19" i="6"/>
  <c r="KJ12" i="10"/>
  <c r="MG19" i="9"/>
  <c r="MK19" i="9" s="1"/>
  <c r="CK21" i="12"/>
  <c r="CM21" i="12" s="1"/>
  <c r="CQ21" i="12" s="1"/>
  <c r="CG21" i="12"/>
  <c r="KT39" i="9"/>
  <c r="KG27" i="12"/>
  <c r="CM22" i="9"/>
  <c r="KJ25" i="7"/>
  <c r="KH25" i="7"/>
  <c r="KI25" i="7"/>
  <c r="KK25" i="7"/>
  <c r="KG27" i="7"/>
  <c r="KJ27" i="7" s="1"/>
  <c r="LM30" i="5"/>
  <c r="DF12" i="6"/>
  <c r="DF11" i="10"/>
  <c r="DR11" i="10"/>
  <c r="CX31" i="4"/>
  <c r="CZ31" i="4" s="1"/>
  <c r="CT31" i="4"/>
  <c r="CM18" i="6"/>
  <c r="ML34" i="7"/>
  <c r="MM34" i="7" s="1"/>
  <c r="MO34" i="7" s="1"/>
  <c r="MP34" i="7" s="1"/>
  <c r="CX17" i="8"/>
  <c r="CZ17" i="8" s="1"/>
  <c r="KA17" i="10"/>
  <c r="CQ21" i="10"/>
  <c r="CZ22" i="10"/>
  <c r="KA19" i="11"/>
  <c r="KA27" i="7"/>
  <c r="CL27" i="7"/>
  <c r="LL25" i="2"/>
  <c r="LY25" i="2" s="1"/>
  <c r="CM33" i="6"/>
  <c r="DS12" i="6"/>
  <c r="CM36" i="6"/>
  <c r="CT17" i="8"/>
  <c r="LL21" i="8"/>
  <c r="LM21" i="8" s="1"/>
  <c r="KG34" i="9"/>
  <c r="KJ34" i="9" s="1"/>
  <c r="LG23" i="9"/>
  <c r="LJ23" i="9" s="1"/>
  <c r="KR33" i="9"/>
  <c r="KT33" i="9" s="1"/>
  <c r="KE17" i="10"/>
  <c r="KG17" i="10" s="1"/>
  <c r="CN21" i="10"/>
  <c r="DL18" i="10"/>
  <c r="KF27" i="7"/>
  <c r="DR33" i="4"/>
  <c r="LG13" i="6"/>
  <c r="LI13" i="6" s="1"/>
  <c r="CV25" i="7"/>
  <c r="CY25" i="7" s="1"/>
  <c r="LC21" i="8"/>
  <c r="LA21" i="8" s="1"/>
  <c r="CT39" i="11"/>
  <c r="KF25" i="12"/>
  <c r="KE19" i="4"/>
  <c r="KG19" i="4" s="1"/>
  <c r="CX39" i="11"/>
  <c r="CZ39" i="11" s="1"/>
  <c r="KA19" i="4"/>
  <c r="CM37" i="5"/>
  <c r="CV15" i="6"/>
  <c r="CY15" i="6" s="1"/>
  <c r="CM31" i="8"/>
  <c r="CO31" i="8" s="1"/>
  <c r="CX15" i="8"/>
  <c r="CZ15" i="8" s="1"/>
  <c r="KE40" i="11"/>
  <c r="KG40" i="11" s="1"/>
  <c r="KD26" i="12"/>
  <c r="LC23" i="2"/>
  <c r="LF23" i="2" s="1"/>
  <c r="KE40" i="7"/>
  <c r="KG40" i="7" s="1"/>
  <c r="CZ12" i="8"/>
  <c r="DD12" i="8" s="1"/>
  <c r="LC19" i="10"/>
  <c r="LE19" i="10" s="1"/>
  <c r="LG19" i="10" s="1"/>
  <c r="KA40" i="11"/>
  <c r="CK19" i="12"/>
  <c r="CM19" i="12" s="1"/>
  <c r="LC16" i="9"/>
  <c r="LE16" i="9" s="1"/>
  <c r="CI17" i="11"/>
  <c r="KH21" i="6"/>
  <c r="KI21" i="6"/>
  <c r="KJ21" i="6"/>
  <c r="DH19" i="2"/>
  <c r="DJ19" i="2" s="1"/>
  <c r="LE13" i="7"/>
  <c r="LA13" i="7"/>
  <c r="LD33" i="2"/>
  <c r="KH22" i="9"/>
  <c r="DK15" i="4"/>
  <c r="DM15" i="4" s="1"/>
  <c r="DO15" i="4" s="1"/>
  <c r="CM14" i="6"/>
  <c r="KG24" i="7"/>
  <c r="DJ39" i="7"/>
  <c r="LD16" i="9"/>
  <c r="KI22" i="9"/>
  <c r="LM21" i="10"/>
  <c r="LO21" i="10" s="1"/>
  <c r="LP21" i="10" s="1"/>
  <c r="KA13" i="8"/>
  <c r="KE13" i="8"/>
  <c r="KG13" i="8" s="1"/>
  <c r="CM21" i="5"/>
  <c r="LA16" i="9"/>
  <c r="LE33" i="2"/>
  <c r="KT34" i="2"/>
  <c r="DL15" i="4"/>
  <c r="KT33" i="4"/>
  <c r="CG28" i="5"/>
  <c r="KG19" i="6"/>
  <c r="KK19" i="6" s="1"/>
  <c r="KG22" i="6"/>
  <c r="DL39" i="7"/>
  <c r="CY15" i="10"/>
  <c r="KR17" i="10"/>
  <c r="KT17" i="10" s="1"/>
  <c r="KH28" i="11"/>
  <c r="KF27" i="12"/>
  <c r="KE31" i="12"/>
  <c r="KG31" i="12" s="1"/>
  <c r="KK31" i="12" s="1"/>
  <c r="LY30" i="12"/>
  <c r="LZ30" i="12" s="1"/>
  <c r="MB30" i="12" s="1"/>
  <c r="MC30" i="12" s="1"/>
  <c r="DR11" i="12"/>
  <c r="DS11" i="12" s="1"/>
  <c r="LF33" i="2"/>
  <c r="DR35" i="3"/>
  <c r="LM34" i="6"/>
  <c r="CX15" i="10"/>
  <c r="CZ15" i="10" s="1"/>
  <c r="KI11" i="11"/>
  <c r="KG40" i="12"/>
  <c r="KK40" i="12" s="1"/>
  <c r="CG11" i="12"/>
  <c r="CN22" i="12"/>
  <c r="KI24" i="12"/>
  <c r="KZ34" i="6"/>
  <c r="DV35" i="6"/>
  <c r="KA18" i="3"/>
  <c r="KS17" i="3"/>
  <c r="KR17" i="3"/>
  <c r="KE12" i="4"/>
  <c r="KG12" i="4" s="1"/>
  <c r="KH12" i="4" s="1"/>
  <c r="KT15" i="8"/>
  <c r="CZ14" i="9"/>
  <c r="KJ11" i="11"/>
  <c r="LY39" i="12"/>
  <c r="ML39" i="12" s="1"/>
  <c r="CM10" i="12"/>
  <c r="CN10" i="12" s="1"/>
  <c r="KA27" i="12"/>
  <c r="CK11" i="12"/>
  <c r="CM11" i="12" s="1"/>
  <c r="CP11" i="12" s="1"/>
  <c r="LA29" i="12"/>
  <c r="CO22" i="12"/>
  <c r="LL23" i="12"/>
  <c r="LM23" i="12" s="1"/>
  <c r="LO23" i="12" s="1"/>
  <c r="LP23" i="12" s="1"/>
  <c r="KE14" i="7"/>
  <c r="KG14" i="7" s="1"/>
  <c r="KA14" i="7"/>
  <c r="KS23" i="8"/>
  <c r="KE18" i="3"/>
  <c r="KG18" i="3" s="1"/>
  <c r="KQ17" i="3"/>
  <c r="KT17" i="3" s="1"/>
  <c r="KW17" i="3" s="1"/>
  <c r="CZ19" i="9"/>
  <c r="CJ22" i="10"/>
  <c r="LC27" i="10"/>
  <c r="LF27" i="10" s="1"/>
  <c r="KK11" i="11"/>
  <c r="CP22" i="12"/>
  <c r="LT13" i="4"/>
  <c r="KG32" i="4"/>
  <c r="LD12" i="10"/>
  <c r="CM35" i="10"/>
  <c r="LG24" i="10"/>
  <c r="CM32" i="11"/>
  <c r="KF13" i="8"/>
  <c r="KN14" i="5"/>
  <c r="KR14" i="5"/>
  <c r="KT14" i="5" s="1"/>
  <c r="KS14" i="5"/>
  <c r="LB21" i="7"/>
  <c r="LD21" i="7" s="1"/>
  <c r="CY16" i="4"/>
  <c r="CX16" i="4"/>
  <c r="CT16" i="4"/>
  <c r="KS13" i="7"/>
  <c r="KN13" i="7"/>
  <c r="KR13" i="7"/>
  <c r="LB33" i="4"/>
  <c r="LD33" i="4" s="1"/>
  <c r="CO10" i="4"/>
  <c r="CN10" i="4"/>
  <c r="CQ10" i="4"/>
  <c r="CP10" i="4"/>
  <c r="KG12" i="3"/>
  <c r="DF25" i="10"/>
  <c r="CG38" i="11"/>
  <c r="CL38" i="11"/>
  <c r="CK38" i="11"/>
  <c r="CM38" i="11" s="1"/>
  <c r="CM11" i="6"/>
  <c r="EF23" i="2"/>
  <c r="EH23" i="2" s="1"/>
  <c r="EI23" i="2" s="1"/>
  <c r="CV25" i="10"/>
  <c r="KG30" i="7"/>
  <c r="LT30" i="7"/>
  <c r="CM27" i="11"/>
  <c r="CP27" i="11" s="1"/>
  <c r="DS19" i="10"/>
  <c r="KG36" i="3"/>
  <c r="KJ36" i="3" s="1"/>
  <c r="CZ37" i="7"/>
  <c r="CV33" i="10"/>
  <c r="DK30" i="3"/>
  <c r="DG30" i="3"/>
  <c r="DL30" i="3"/>
  <c r="DH33" i="7"/>
  <c r="DJ33" i="7" s="1"/>
  <c r="LC35" i="7"/>
  <c r="LF35" i="7" s="1"/>
  <c r="LD35" i="7"/>
  <c r="LB17" i="3"/>
  <c r="LC17" i="3" s="1"/>
  <c r="DI22" i="10"/>
  <c r="DL22" i="10" s="1"/>
  <c r="DJ22" i="10"/>
  <c r="KJ20" i="7"/>
  <c r="KK20" i="7"/>
  <c r="KH20" i="7"/>
  <c r="KI20" i="7"/>
  <c r="LB34" i="2"/>
  <c r="LD34" i="2" s="1"/>
  <c r="CG32" i="9"/>
  <c r="CK32" i="9"/>
  <c r="KG35" i="3"/>
  <c r="CM29" i="5"/>
  <c r="KG30" i="5"/>
  <c r="CM12" i="6"/>
  <c r="CQ12" i="6" s="1"/>
  <c r="CT15" i="8"/>
  <c r="KG35" i="8"/>
  <c r="KH35" i="8" s="1"/>
  <c r="KG14" i="8"/>
  <c r="KK14" i="8" s="1"/>
  <c r="LT19" i="9"/>
  <c r="DS22" i="11"/>
  <c r="LC23" i="7"/>
  <c r="CL32" i="9"/>
  <c r="CJ32" i="9"/>
  <c r="CM32" i="9" s="1"/>
  <c r="CP32" i="9" s="1"/>
  <c r="KP36" i="7"/>
  <c r="DM40" i="3"/>
  <c r="DQ40" i="3" s="1"/>
  <c r="KT10" i="7"/>
  <c r="KU10" i="7" s="1"/>
  <c r="KG40" i="9"/>
  <c r="KG12" i="9"/>
  <c r="KH32" i="10"/>
  <c r="KG33" i="11"/>
  <c r="LZ33" i="12"/>
  <c r="CV31" i="8"/>
  <c r="KT27" i="5"/>
  <c r="KU27" i="5" s="1"/>
  <c r="KG12" i="8"/>
  <c r="KJ32" i="10"/>
  <c r="DM35" i="11"/>
  <c r="KT37" i="11"/>
  <c r="DM17" i="11"/>
  <c r="CG26" i="12"/>
  <c r="KZ39" i="12"/>
  <c r="LB39" i="12" s="1"/>
  <c r="LC39" i="12" s="1"/>
  <c r="CV25" i="4"/>
  <c r="DF27" i="12"/>
  <c r="DH27" i="12" s="1"/>
  <c r="CM25" i="4"/>
  <c r="KG15" i="5"/>
  <c r="KK21" i="6"/>
  <c r="KT33" i="6"/>
  <c r="CZ27" i="8"/>
  <c r="DB27" i="8" s="1"/>
  <c r="DI31" i="8"/>
  <c r="DK31" i="8" s="1"/>
  <c r="DM31" i="8" s="1"/>
  <c r="CZ13" i="8"/>
  <c r="DB13" i="8" s="1"/>
  <c r="CM34" i="9"/>
  <c r="CM19" i="10"/>
  <c r="KK32" i="10"/>
  <c r="LE20" i="11"/>
  <c r="LG20" i="11" s="1"/>
  <c r="CZ11" i="12"/>
  <c r="KG10" i="11"/>
  <c r="KI10" i="11" s="1"/>
  <c r="LL24" i="9"/>
  <c r="LY24" i="9" s="1"/>
  <c r="KT21" i="7"/>
  <c r="KX21" i="7" s="1"/>
  <c r="CZ19" i="8"/>
  <c r="KT23" i="9"/>
  <c r="CM14" i="9"/>
  <c r="KT34" i="12"/>
  <c r="KV34" i="12" s="1"/>
  <c r="CV30" i="8"/>
  <c r="KZ24" i="9"/>
  <c r="KP33" i="2"/>
  <c r="KG26" i="11"/>
  <c r="KJ26" i="11" s="1"/>
  <c r="KZ17" i="10"/>
  <c r="DR33" i="7"/>
  <c r="DS33" i="7" s="1"/>
  <c r="DU33" i="7" s="1"/>
  <c r="CL40" i="7"/>
  <c r="CK40" i="7"/>
  <c r="CM40" i="7" s="1"/>
  <c r="CG40" i="7"/>
  <c r="EM13" i="2"/>
  <c r="KG36" i="9"/>
  <c r="KI36" i="9" s="1"/>
  <c r="CY19" i="10"/>
  <c r="DF17" i="4"/>
  <c r="CV27" i="10"/>
  <c r="DH13" i="8"/>
  <c r="KN21" i="10"/>
  <c r="KR21" i="10"/>
  <c r="CM37" i="6"/>
  <c r="CP37" i="6" s="1"/>
  <c r="CT32" i="7"/>
  <c r="CX32" i="7"/>
  <c r="CG23" i="10"/>
  <c r="CK23" i="10"/>
  <c r="KG18" i="2"/>
  <c r="KK18" i="2" s="1"/>
  <c r="DZ39" i="2"/>
  <c r="CL22" i="10"/>
  <c r="CG22" i="10"/>
  <c r="CK22" i="10"/>
  <c r="KE34" i="5"/>
  <c r="KA34" i="5"/>
  <c r="KA23" i="11"/>
  <c r="KE23" i="11"/>
  <c r="KH27" i="3"/>
  <c r="KK27" i="3"/>
  <c r="DZ13" i="6"/>
  <c r="ED13" i="6" s="1"/>
  <c r="KF26" i="12"/>
  <c r="KE26" i="12"/>
  <c r="KG26" i="12" s="1"/>
  <c r="KA26" i="12"/>
  <c r="DU17" i="12"/>
  <c r="DV17" i="12" s="1"/>
  <c r="CQ28" i="12"/>
  <c r="CP28" i="12"/>
  <c r="CN28" i="12"/>
  <c r="CO28" i="12"/>
  <c r="CG27" i="10"/>
  <c r="CK27" i="10"/>
  <c r="LE12" i="10"/>
  <c r="LA12" i="10"/>
  <c r="LF12" i="10"/>
  <c r="KG37" i="2"/>
  <c r="DU19" i="12"/>
  <c r="DW19" i="12" s="1"/>
  <c r="KG20" i="3"/>
  <c r="KG21" i="4"/>
  <c r="KJ21" i="4" s="1"/>
  <c r="KT10" i="6"/>
  <c r="KU10" i="6" s="1"/>
  <c r="CZ17" i="6"/>
  <c r="KG13" i="6"/>
  <c r="CZ20" i="10"/>
  <c r="KG31" i="11"/>
  <c r="CM40" i="12"/>
  <c r="KD18" i="4"/>
  <c r="KF18" i="4"/>
  <c r="KZ33" i="11"/>
  <c r="DH31" i="4"/>
  <c r="DI31" i="4" s="1"/>
  <c r="DR21" i="4"/>
  <c r="LL35" i="7"/>
  <c r="LM35" i="7" s="1"/>
  <c r="LO35" i="7" s="1"/>
  <c r="LP35" i="7" s="1"/>
  <c r="LN35" i="7" s="1"/>
  <c r="KZ21" i="10"/>
  <c r="KO34" i="5"/>
  <c r="KP34" i="5" s="1"/>
  <c r="KO33" i="5"/>
  <c r="KP33" i="5" s="1"/>
  <c r="CJ15" i="8"/>
  <c r="CL15" i="8"/>
  <c r="DF22" i="11"/>
  <c r="LL34" i="2"/>
  <c r="LM34" i="2" s="1"/>
  <c r="DF19" i="3"/>
  <c r="KF23" i="10"/>
  <c r="KD23" i="10"/>
  <c r="LF13" i="7"/>
  <c r="LD13" i="7"/>
  <c r="LG13" i="7" s="1"/>
  <c r="CM20" i="10"/>
  <c r="CP20" i="10" s="1"/>
  <c r="KG34" i="10"/>
  <c r="EE30" i="3"/>
  <c r="ER30" i="3" s="1"/>
  <c r="KE18" i="4"/>
  <c r="KA18" i="4"/>
  <c r="DH30" i="2"/>
  <c r="DI30" i="2" s="1"/>
  <c r="KD34" i="5"/>
  <c r="KF34" i="5"/>
  <c r="KR34" i="6"/>
  <c r="KN34" i="6"/>
  <c r="KO38" i="2"/>
  <c r="KP38" i="2" s="1"/>
  <c r="DR32" i="7"/>
  <c r="DS32" i="7" s="1"/>
  <c r="CK15" i="8"/>
  <c r="CG15" i="8"/>
  <c r="DR13" i="8"/>
  <c r="DS13" i="8" s="1"/>
  <c r="DU13" i="8" s="1"/>
  <c r="DV13" i="8" s="1"/>
  <c r="DT13" i="8" s="1"/>
  <c r="EE19" i="12"/>
  <c r="ER19" i="12" s="1"/>
  <c r="FE19" i="12" s="1"/>
  <c r="FF19" i="12" s="1"/>
  <c r="DU19" i="10"/>
  <c r="KD16" i="9"/>
  <c r="CJ23" i="10"/>
  <c r="CL23" i="10"/>
  <c r="LM33" i="12"/>
  <c r="CM25" i="5"/>
  <c r="KG26" i="5"/>
  <c r="CM25" i="8"/>
  <c r="CO25" i="8" s="1"/>
  <c r="KG32" i="8"/>
  <c r="KH32" i="8" s="1"/>
  <c r="KT26" i="8"/>
  <c r="CM13" i="9"/>
  <c r="CM18" i="10"/>
  <c r="KG22" i="10"/>
  <c r="EM33" i="11"/>
  <c r="KT21" i="12"/>
  <c r="KW21" i="12" s="1"/>
  <c r="LL17" i="7"/>
  <c r="LM17" i="7" s="1"/>
  <c r="DR30" i="2"/>
  <c r="DS30" i="2" s="1"/>
  <c r="KQ34" i="6"/>
  <c r="KS34" i="6"/>
  <c r="DR19" i="9"/>
  <c r="DS19" i="9" s="1"/>
  <c r="DF32" i="7"/>
  <c r="CU19" i="12"/>
  <c r="LL32" i="8"/>
  <c r="LM32" i="8" s="1"/>
  <c r="DH15" i="12"/>
  <c r="DI15" i="12" s="1"/>
  <c r="DH14" i="4"/>
  <c r="LL21" i="7"/>
  <c r="DH24" i="3"/>
  <c r="DI24" i="3" s="1"/>
  <c r="KC16" i="9"/>
  <c r="KF16" i="9" s="1"/>
  <c r="CK35" i="11"/>
  <c r="CG35" i="11"/>
  <c r="KZ17" i="7"/>
  <c r="CG33" i="9"/>
  <c r="CL33" i="9"/>
  <c r="CK33" i="9"/>
  <c r="CM33" i="9" s="1"/>
  <c r="KD28" i="3"/>
  <c r="LL33" i="4"/>
  <c r="LY33" i="4" s="1"/>
  <c r="DR21" i="12"/>
  <c r="DS21" i="12" s="1"/>
  <c r="CG33" i="4"/>
  <c r="CK33" i="4"/>
  <c r="CM33" i="4" s="1"/>
  <c r="CL33" i="4"/>
  <c r="DF19" i="9"/>
  <c r="LL18" i="12"/>
  <c r="LM18" i="12" s="1"/>
  <c r="LO18" i="12" s="1"/>
  <c r="LP18" i="12" s="1"/>
  <c r="LN18" i="12" s="1"/>
  <c r="KZ18" i="12"/>
  <c r="LL17" i="3"/>
  <c r="CG12" i="8"/>
  <c r="CK12" i="8"/>
  <c r="CM12" i="8" s="1"/>
  <c r="CL12" i="8"/>
  <c r="CU15" i="12"/>
  <c r="CV15" i="12" s="1"/>
  <c r="KA39" i="5"/>
  <c r="KF39" i="5"/>
  <c r="KE39" i="5"/>
  <c r="KG39" i="5" s="1"/>
  <c r="KZ32" i="8"/>
  <c r="DR15" i="12"/>
  <c r="DS15" i="12" s="1"/>
  <c r="CG10" i="9"/>
  <c r="CK10" i="9"/>
  <c r="DR24" i="3"/>
  <c r="DS24" i="3" s="1"/>
  <c r="CL32" i="10"/>
  <c r="CK32" i="10"/>
  <c r="CM32" i="10" s="1"/>
  <c r="CG32" i="10"/>
  <c r="LL22" i="6"/>
  <c r="LM22" i="6" s="1"/>
  <c r="LO22" i="6" s="1"/>
  <c r="KZ22" i="6"/>
  <c r="CL35" i="11"/>
  <c r="KG40" i="5"/>
  <c r="KG14" i="5"/>
  <c r="KJ14" i="5" s="1"/>
  <c r="CM15" i="6"/>
  <c r="CP15" i="6" s="1"/>
  <c r="CM35" i="6"/>
  <c r="CM37" i="7"/>
  <c r="KT19" i="9"/>
  <c r="LA20" i="11"/>
  <c r="KG39" i="12"/>
  <c r="CZ30" i="12"/>
  <c r="DC30" i="12" s="1"/>
  <c r="LG29" i="12"/>
  <c r="LK29" i="12" s="1"/>
  <c r="KO26" i="5"/>
  <c r="KQ26" i="5" s="1"/>
  <c r="KO17" i="7"/>
  <c r="KC28" i="3"/>
  <c r="KF28" i="3" s="1"/>
  <c r="DF21" i="12"/>
  <c r="DR19" i="2"/>
  <c r="DS19" i="2" s="1"/>
  <c r="KO18" i="12"/>
  <c r="KE28" i="2"/>
  <c r="KG28" i="2" s="1"/>
  <c r="KF28" i="2"/>
  <c r="KA28" i="2"/>
  <c r="CG31" i="12"/>
  <c r="CK31" i="12"/>
  <c r="CM31" i="12" s="1"/>
  <c r="DR16" i="4"/>
  <c r="CL10" i="9"/>
  <c r="CJ10" i="9"/>
  <c r="KO39" i="12"/>
  <c r="KP39" i="12" s="1"/>
  <c r="LL27" i="10"/>
  <c r="LM27" i="10" s="1"/>
  <c r="KO22" i="6"/>
  <c r="KP22" i="6" s="1"/>
  <c r="CL17" i="4"/>
  <c r="CG17" i="4"/>
  <c r="CK17" i="4"/>
  <c r="CM17" i="4" s="1"/>
  <c r="CN17" i="4" s="1"/>
  <c r="LL26" i="5"/>
  <c r="LY26" i="5" s="1"/>
  <c r="KZ26" i="5"/>
  <c r="CK22" i="7"/>
  <c r="CM22" i="7" s="1"/>
  <c r="CL22" i="7"/>
  <c r="CG22" i="7"/>
  <c r="CK40" i="11"/>
  <c r="CM40" i="11" s="1"/>
  <c r="CG40" i="11"/>
  <c r="CL40" i="11"/>
  <c r="CG16" i="5"/>
  <c r="CK16" i="5"/>
  <c r="CJ27" i="10"/>
  <c r="CL27" i="10"/>
  <c r="LO31" i="11"/>
  <c r="LQ31" i="11" s="1"/>
  <c r="KD16" i="3"/>
  <c r="LB34" i="6"/>
  <c r="LC34" i="6" s="1"/>
  <c r="CY30" i="8"/>
  <c r="CX30" i="8"/>
  <c r="CZ30" i="8" s="1"/>
  <c r="CT30" i="8"/>
  <c r="EH20" i="2"/>
  <c r="EI20" i="2" s="1"/>
  <c r="DH16" i="4"/>
  <c r="DI16" i="4" s="1"/>
  <c r="DH25" i="10"/>
  <c r="DI25" i="10" s="1"/>
  <c r="CJ32" i="4"/>
  <c r="CX25" i="9"/>
  <c r="CT25" i="9"/>
  <c r="KQ21" i="10"/>
  <c r="KS21" i="10"/>
  <c r="KG33" i="3"/>
  <c r="CZ16" i="4"/>
  <c r="DD16" i="4" s="1"/>
  <c r="LG30" i="5"/>
  <c r="CZ21" i="5"/>
  <c r="DC21" i="5" s="1"/>
  <c r="KT20" i="8"/>
  <c r="KG40" i="8"/>
  <c r="CZ19" i="10"/>
  <c r="KG17" i="12"/>
  <c r="KK17" i="12" s="1"/>
  <c r="KG18" i="12"/>
  <c r="KJ18" i="12" s="1"/>
  <c r="KE25" i="12"/>
  <c r="KG25" i="12" s="1"/>
  <c r="KJ25" i="12" s="1"/>
  <c r="CG38" i="7"/>
  <c r="CK38" i="7"/>
  <c r="DF28" i="9"/>
  <c r="KN25" i="2"/>
  <c r="KR25" i="2"/>
  <c r="KT25" i="2" s="1"/>
  <c r="KS25" i="2"/>
  <c r="KZ16" i="3"/>
  <c r="LL16" i="3"/>
  <c r="CL16" i="5"/>
  <c r="CJ16" i="5"/>
  <c r="LY31" i="11"/>
  <c r="LZ31" i="11" s="1"/>
  <c r="KC16" i="3"/>
  <c r="KD32" i="9"/>
  <c r="KZ31" i="9"/>
  <c r="LB31" i="9" s="1"/>
  <c r="LD31" i="9" s="1"/>
  <c r="LL31" i="9"/>
  <c r="LM31" i="9" s="1"/>
  <c r="ER20" i="2"/>
  <c r="ES20" i="2" s="1"/>
  <c r="DR12" i="12"/>
  <c r="DS12" i="12" s="1"/>
  <c r="CG33" i="7"/>
  <c r="CK33" i="7"/>
  <c r="CM33" i="7" s="1"/>
  <c r="DS25" i="10"/>
  <c r="EE25" i="10"/>
  <c r="EF25" i="10" s="1"/>
  <c r="KZ38" i="2"/>
  <c r="CI32" i="4"/>
  <c r="CW25" i="9"/>
  <c r="CY25" i="9"/>
  <c r="KG27" i="8"/>
  <c r="CM11" i="11"/>
  <c r="CN11" i="11" s="1"/>
  <c r="DF11" i="4"/>
  <c r="CJ38" i="7"/>
  <c r="CL38" i="7"/>
  <c r="CM35" i="11"/>
  <c r="DH21" i="4"/>
  <c r="DI21" i="4" s="1"/>
  <c r="DR31" i="8"/>
  <c r="DS31" i="8" s="1"/>
  <c r="DU31" i="8" s="1"/>
  <c r="KO16" i="3"/>
  <c r="CW32" i="7"/>
  <c r="CY32" i="7"/>
  <c r="LL34" i="5"/>
  <c r="KZ34" i="5"/>
  <c r="CK18" i="4"/>
  <c r="CM18" i="4" s="1"/>
  <c r="CL18" i="4"/>
  <c r="CG18" i="4"/>
  <c r="KC32" i="9"/>
  <c r="KF32" i="9" s="1"/>
  <c r="KO31" i="9"/>
  <c r="KP31" i="9" s="1"/>
  <c r="CL33" i="12"/>
  <c r="CG33" i="12"/>
  <c r="CK33" i="12"/>
  <c r="CM33" i="12" s="1"/>
  <c r="KA19" i="2"/>
  <c r="KE19" i="2"/>
  <c r="KG19" i="2" s="1"/>
  <c r="DS15" i="8"/>
  <c r="DF12" i="12"/>
  <c r="LL33" i="2"/>
  <c r="LM33" i="2" s="1"/>
  <c r="LO33" i="2" s="1"/>
  <c r="KA23" i="10"/>
  <c r="KE23" i="10"/>
  <c r="DR22" i="10"/>
  <c r="DS22" i="10" s="1"/>
  <c r="DU22" i="10" s="1"/>
  <c r="KF23" i="11"/>
  <c r="KD23" i="11"/>
  <c r="LO22" i="12"/>
  <c r="LP22" i="12" s="1"/>
  <c r="CX34" i="12"/>
  <c r="CT34" i="12"/>
  <c r="LN39" i="12"/>
  <c r="LR39" i="12"/>
  <c r="LN29" i="12"/>
  <c r="LR29" i="12"/>
  <c r="MB21" i="12"/>
  <c r="MC21" i="12" s="1"/>
  <c r="LO36" i="12"/>
  <c r="LP36" i="12" s="1"/>
  <c r="CP24" i="12"/>
  <c r="CO24" i="12"/>
  <c r="CN24" i="12"/>
  <c r="CQ24" i="12"/>
  <c r="CQ15" i="12"/>
  <c r="CP15" i="12"/>
  <c r="CO15" i="12"/>
  <c r="CN15" i="12"/>
  <c r="LB24" i="12"/>
  <c r="LC24" i="12" s="1"/>
  <c r="CO32" i="12"/>
  <c r="CN32" i="12"/>
  <c r="CQ32" i="12"/>
  <c r="CP32" i="12"/>
  <c r="CO27" i="12"/>
  <c r="CN27" i="12"/>
  <c r="CQ27" i="12"/>
  <c r="CP27" i="12"/>
  <c r="CO26" i="12"/>
  <c r="CN26" i="12"/>
  <c r="CQ26" i="12"/>
  <c r="CP26" i="12"/>
  <c r="KA11" i="12"/>
  <c r="KE11" i="12"/>
  <c r="KN38" i="12"/>
  <c r="KR38" i="12"/>
  <c r="KE22" i="12"/>
  <c r="KA22" i="12"/>
  <c r="CT36" i="12"/>
  <c r="CX36" i="12"/>
  <c r="KN36" i="12"/>
  <c r="KR36" i="12"/>
  <c r="LB11" i="12"/>
  <c r="LC11" i="12" s="1"/>
  <c r="DH13" i="12"/>
  <c r="DI13" i="12" s="1"/>
  <c r="EH27" i="12"/>
  <c r="EI27" i="12" s="1"/>
  <c r="CK39" i="12"/>
  <c r="CG39" i="12"/>
  <c r="KQ28" i="12"/>
  <c r="KD35" i="12"/>
  <c r="KE14" i="12"/>
  <c r="KG14" i="12" s="1"/>
  <c r="KA14" i="12"/>
  <c r="CU14" i="12"/>
  <c r="CV14" i="12" s="1"/>
  <c r="CP21" i="12"/>
  <c r="CO21" i="12"/>
  <c r="DR23" i="12"/>
  <c r="DS23" i="12" s="1"/>
  <c r="LB26" i="12"/>
  <c r="LC26" i="12" s="1"/>
  <c r="MA34" i="12"/>
  <c r="ME34" i="12"/>
  <c r="LL37" i="12"/>
  <c r="LM37" i="12" s="1"/>
  <c r="CX12" i="12"/>
  <c r="CT12" i="12"/>
  <c r="CU20" i="12"/>
  <c r="CV20" i="12" s="1"/>
  <c r="CW25" i="12"/>
  <c r="EK30" i="12"/>
  <c r="EG30" i="12"/>
  <c r="CX35" i="12"/>
  <c r="CT35" i="12"/>
  <c r="KQ37" i="12"/>
  <c r="DK18" i="12"/>
  <c r="DM18" i="12" s="1"/>
  <c r="DG18" i="12"/>
  <c r="DD30" i="12"/>
  <c r="CW26" i="12"/>
  <c r="DH28" i="12"/>
  <c r="DH38" i="12"/>
  <c r="KQ27" i="12"/>
  <c r="DK17" i="12"/>
  <c r="DG17" i="12"/>
  <c r="DH22" i="12"/>
  <c r="DI22" i="12" s="1"/>
  <c r="KG33" i="12"/>
  <c r="KD13" i="12"/>
  <c r="DJ26" i="12"/>
  <c r="CN12" i="12"/>
  <c r="CQ12" i="12"/>
  <c r="CP12" i="12"/>
  <c r="CO12" i="12"/>
  <c r="LB22" i="12"/>
  <c r="LC22" i="12" s="1"/>
  <c r="LD34" i="12"/>
  <c r="CN40" i="12"/>
  <c r="CQ40" i="12"/>
  <c r="CP40" i="12"/>
  <c r="CO40" i="12"/>
  <c r="KE21" i="12"/>
  <c r="KG21" i="12" s="1"/>
  <c r="KA21" i="12"/>
  <c r="CX21" i="12"/>
  <c r="CT21" i="12"/>
  <c r="DH24" i="12"/>
  <c r="EE29" i="12"/>
  <c r="EF29" i="12" s="1"/>
  <c r="MO34" i="12"/>
  <c r="MP34" i="12" s="1"/>
  <c r="DR35" i="12"/>
  <c r="DS35" i="12" s="1"/>
  <c r="LF38" i="12"/>
  <c r="LD38" i="12"/>
  <c r="DT18" i="12"/>
  <c r="DX18" i="12"/>
  <c r="CW23" i="12"/>
  <c r="KI27" i="12"/>
  <c r="KH27" i="12"/>
  <c r="KK27" i="12"/>
  <c r="KJ27" i="12"/>
  <c r="KP28" i="12"/>
  <c r="NL34" i="12"/>
  <c r="NM34" i="12" s="1"/>
  <c r="KC35" i="12"/>
  <c r="KF35" i="12" s="1"/>
  <c r="KO10" i="12"/>
  <c r="KP10" i="12" s="1"/>
  <c r="KG12" i="12"/>
  <c r="LO21" i="12"/>
  <c r="LP21" i="12" s="1"/>
  <c r="DG34" i="12"/>
  <c r="DK34" i="12"/>
  <c r="KZ37" i="12"/>
  <c r="LL15" i="12"/>
  <c r="LM15" i="12" s="1"/>
  <c r="KD10" i="12"/>
  <c r="ML12" i="12"/>
  <c r="MM12" i="12" s="1"/>
  <c r="DR20" i="12"/>
  <c r="DS20" i="12" s="1"/>
  <c r="DR14" i="12"/>
  <c r="DS14" i="12" s="1"/>
  <c r="CV25" i="12"/>
  <c r="DT27" i="12"/>
  <c r="DX27" i="12"/>
  <c r="CW35" i="12"/>
  <c r="CZ35" i="12" s="1"/>
  <c r="CY35" i="12"/>
  <c r="KP37" i="12"/>
  <c r="KS37" i="12" s="1"/>
  <c r="KN40" i="12"/>
  <c r="KR40" i="12"/>
  <c r="DR25" i="12"/>
  <c r="DS25" i="12" s="1"/>
  <c r="LB27" i="12"/>
  <c r="LC27" i="12" s="1"/>
  <c r="DR28" i="12"/>
  <c r="DS28" i="12" s="1"/>
  <c r="CW32" i="12"/>
  <c r="LN23" i="12"/>
  <c r="LR23" i="12"/>
  <c r="LN30" i="12"/>
  <c r="LR30" i="12"/>
  <c r="LD21" i="12"/>
  <c r="KD30" i="12"/>
  <c r="KC13" i="12"/>
  <c r="DI26" i="12"/>
  <c r="DL26" i="12" s="1"/>
  <c r="LQ34" i="12"/>
  <c r="KA20" i="12"/>
  <c r="KE20" i="12"/>
  <c r="KG20" i="12" s="1"/>
  <c r="LE38" i="12"/>
  <c r="LA38" i="12"/>
  <c r="LE23" i="12"/>
  <c r="LA23" i="12"/>
  <c r="NB34" i="12"/>
  <c r="KQ36" i="12"/>
  <c r="KT36" i="12" s="1"/>
  <c r="KS36" i="12"/>
  <c r="KH28" i="12"/>
  <c r="KK28" i="12"/>
  <c r="KJ28" i="12"/>
  <c r="KI28" i="12"/>
  <c r="LC34" i="12"/>
  <c r="LF34" i="12" s="1"/>
  <c r="CW24" i="12"/>
  <c r="CY24" i="12"/>
  <c r="DS29" i="12"/>
  <c r="CW33" i="12"/>
  <c r="CY33" i="12"/>
  <c r="CU39" i="12"/>
  <c r="DY18" i="12"/>
  <c r="DW18" i="12"/>
  <c r="CV23" i="12"/>
  <c r="EE26" i="12"/>
  <c r="EF26" i="12" s="1"/>
  <c r="CW31" i="12"/>
  <c r="CY31" i="12"/>
  <c r="DW34" i="12"/>
  <c r="DY34" i="12"/>
  <c r="LL10" i="12"/>
  <c r="LM10" i="12" s="1"/>
  <c r="LB19" i="12"/>
  <c r="LC19" i="12" s="1"/>
  <c r="CU22" i="12"/>
  <c r="CV22" i="12" s="1"/>
  <c r="CG30" i="12"/>
  <c r="CK30" i="12"/>
  <c r="CM30" i="12" s="1"/>
  <c r="DL34" i="12"/>
  <c r="DJ34" i="12"/>
  <c r="CK38" i="12"/>
  <c r="CM38" i="12" s="1"/>
  <c r="CG38" i="12"/>
  <c r="KZ15" i="12"/>
  <c r="KC10" i="12"/>
  <c r="KF10" i="12" s="1"/>
  <c r="LZ12" i="12"/>
  <c r="DF20" i="12"/>
  <c r="DF14" i="12"/>
  <c r="DY27" i="12"/>
  <c r="DW27" i="12"/>
  <c r="LL35" i="12"/>
  <c r="LM35" i="12" s="1"/>
  <c r="LS38" i="12"/>
  <c r="LQ38" i="12"/>
  <c r="KS40" i="12"/>
  <c r="KQ40" i="12"/>
  <c r="KW17" i="12"/>
  <c r="KV17" i="12"/>
  <c r="KU17" i="12"/>
  <c r="KX17" i="12"/>
  <c r="KS30" i="12"/>
  <c r="KQ30" i="12"/>
  <c r="CW37" i="12"/>
  <c r="CY37" i="12"/>
  <c r="ER17" i="12"/>
  <c r="ES17" i="12" s="1"/>
  <c r="DF25" i="12"/>
  <c r="CV32" i="12"/>
  <c r="CY32" i="12" s="1"/>
  <c r="LS23" i="12"/>
  <c r="LQ23" i="12"/>
  <c r="LS30" i="12"/>
  <c r="LQ30" i="12"/>
  <c r="LC21" i="12"/>
  <c r="LF21" i="12" s="1"/>
  <c r="LY27" i="12"/>
  <c r="KC30" i="12"/>
  <c r="KF30" i="12" s="1"/>
  <c r="EE11" i="12"/>
  <c r="EF11" i="12" s="1"/>
  <c r="DR16" i="12"/>
  <c r="DS16" i="12" s="1"/>
  <c r="LD20" i="12"/>
  <c r="KE29" i="12"/>
  <c r="KG29" i="12" s="1"/>
  <c r="KA29" i="12"/>
  <c r="DH35" i="12"/>
  <c r="DI35" i="12" s="1"/>
  <c r="KO13" i="12"/>
  <c r="KP13" i="12" s="1"/>
  <c r="KF22" i="12"/>
  <c r="KD22" i="12"/>
  <c r="DH31" i="12"/>
  <c r="EE37" i="12"/>
  <c r="EF37" i="12" s="1"/>
  <c r="KH40" i="12"/>
  <c r="CU10" i="12"/>
  <c r="CV10" i="12" s="1"/>
  <c r="LY22" i="12"/>
  <c r="LZ22" i="12" s="1"/>
  <c r="CX24" i="12"/>
  <c r="CT24" i="12"/>
  <c r="DX30" i="12"/>
  <c r="DT30" i="12"/>
  <c r="CX33" i="12"/>
  <c r="CT33" i="12"/>
  <c r="CY36" i="12"/>
  <c r="CW36" i="12"/>
  <c r="DU26" i="12"/>
  <c r="CX31" i="12"/>
  <c r="CT31" i="12"/>
  <c r="DX34" i="12"/>
  <c r="DT34" i="12"/>
  <c r="LB10" i="12"/>
  <c r="KO16" i="12"/>
  <c r="KO19" i="12"/>
  <c r="KP19" i="12" s="1"/>
  <c r="CJ25" i="12"/>
  <c r="LB25" i="12"/>
  <c r="EE33" i="12"/>
  <c r="CJ34" i="12"/>
  <c r="KI39" i="12"/>
  <c r="KK39" i="12"/>
  <c r="KH39" i="12"/>
  <c r="KJ39" i="12"/>
  <c r="CM18" i="12"/>
  <c r="DJ37" i="12"/>
  <c r="DH11" i="12"/>
  <c r="DI11" i="12" s="1"/>
  <c r="KX21" i="12"/>
  <c r="KV21" i="12"/>
  <c r="KU21" i="12"/>
  <c r="LY26" i="12"/>
  <c r="LZ26" i="12" s="1"/>
  <c r="LB28" i="12"/>
  <c r="LC28" i="12" s="1"/>
  <c r="KN31" i="12"/>
  <c r="KR31" i="12"/>
  <c r="LB35" i="12"/>
  <c r="LC35" i="12" s="1"/>
  <c r="LR38" i="12"/>
  <c r="LN38" i="12"/>
  <c r="CW40" i="12"/>
  <c r="KN30" i="12"/>
  <c r="KR30" i="12"/>
  <c r="CX37" i="12"/>
  <c r="CT37" i="12"/>
  <c r="LL11" i="12"/>
  <c r="LM11" i="12" s="1"/>
  <c r="EH17" i="12"/>
  <c r="EI17" i="12" s="1"/>
  <c r="CJ20" i="12"/>
  <c r="KQ25" i="12"/>
  <c r="ER27" i="12"/>
  <c r="ES27" i="12" s="1"/>
  <c r="LS29" i="12"/>
  <c r="LQ29" i="12"/>
  <c r="LB36" i="12"/>
  <c r="LC36" i="12" s="1"/>
  <c r="LL40" i="12"/>
  <c r="LM40" i="12" s="1"/>
  <c r="CU16" i="12"/>
  <c r="CV16" i="12" s="1"/>
  <c r="KN26" i="12"/>
  <c r="KR26" i="12"/>
  <c r="LO27" i="12"/>
  <c r="LP27" i="12" s="1"/>
  <c r="LD33" i="12"/>
  <c r="KQ38" i="12"/>
  <c r="KS38" i="12"/>
  <c r="DU11" i="12"/>
  <c r="DV11" i="12" s="1"/>
  <c r="DH16" i="12"/>
  <c r="DI16" i="12" s="1"/>
  <c r="DJ32" i="12"/>
  <c r="LQ39" i="12"/>
  <c r="LT39" i="12" s="1"/>
  <c r="LS39" i="12"/>
  <c r="LC20" i="12"/>
  <c r="ER18" i="12"/>
  <c r="CT17" i="12"/>
  <c r="CX17" i="12"/>
  <c r="KO32" i="12"/>
  <c r="KP32" i="12" s="1"/>
  <c r="DU31" i="12"/>
  <c r="KA19" i="12"/>
  <c r="KE19" i="12"/>
  <c r="KF11" i="12"/>
  <c r="KD11" i="12"/>
  <c r="KI17" i="12"/>
  <c r="KH17" i="12"/>
  <c r="ML17" i="12"/>
  <c r="KR20" i="12"/>
  <c r="KT20" i="12" s="1"/>
  <c r="KN20" i="12"/>
  <c r="KR23" i="12"/>
  <c r="KT23" i="12" s="1"/>
  <c r="KN23" i="12"/>
  <c r="KE32" i="12"/>
  <c r="KG32" i="12" s="1"/>
  <c r="KA32" i="12"/>
  <c r="DS37" i="12"/>
  <c r="LD17" i="12"/>
  <c r="LF17" i="12"/>
  <c r="CL23" i="12"/>
  <c r="CJ23" i="12"/>
  <c r="DY30" i="12"/>
  <c r="DW30" i="12"/>
  <c r="KQ33" i="12"/>
  <c r="KS33" i="12"/>
  <c r="KF36" i="12"/>
  <c r="KD36" i="12"/>
  <c r="LZ39" i="12"/>
  <c r="KF21" i="12"/>
  <c r="KF20" i="12"/>
  <c r="NY29" i="12"/>
  <c r="NZ29" i="12" s="1"/>
  <c r="DL33" i="12"/>
  <c r="DJ33" i="12"/>
  <c r="LL14" i="12"/>
  <c r="LM14" i="12" s="1"/>
  <c r="LL19" i="12"/>
  <c r="LM19" i="12" s="1"/>
  <c r="CI25" i="12"/>
  <c r="CL25" i="12" s="1"/>
  <c r="DS33" i="12"/>
  <c r="CI34" i="12"/>
  <c r="DI37" i="12"/>
  <c r="DL37" i="12" s="1"/>
  <c r="DW17" i="12"/>
  <c r="LL16" i="12"/>
  <c r="LM16" i="12" s="1"/>
  <c r="LM26" i="12"/>
  <c r="LL28" i="12"/>
  <c r="KS31" i="12"/>
  <c r="KQ31" i="12"/>
  <c r="CV40" i="12"/>
  <c r="CY40" i="12" s="1"/>
  <c r="LY20" i="12"/>
  <c r="LZ20" i="12" s="1"/>
  <c r="LD31" i="12"/>
  <c r="LF31" i="12"/>
  <c r="CQ16" i="12"/>
  <c r="CP16" i="12"/>
  <c r="CO16" i="12"/>
  <c r="CN16" i="12"/>
  <c r="CI20" i="12"/>
  <c r="CL20" i="12" s="1"/>
  <c r="KP25" i="12"/>
  <c r="KS25" i="12" s="1"/>
  <c r="ML33" i="12"/>
  <c r="MM33" i="12" s="1"/>
  <c r="ML38" i="12"/>
  <c r="MM38" i="12" s="1"/>
  <c r="KZ40" i="12"/>
  <c r="KS26" i="12"/>
  <c r="KQ26" i="12"/>
  <c r="LC33" i="12"/>
  <c r="LF33" i="12" s="1"/>
  <c r="LS17" i="12"/>
  <c r="LQ17" i="12"/>
  <c r="DI32" i="12"/>
  <c r="DL32" i="12" s="1"/>
  <c r="LS12" i="12"/>
  <c r="LQ12" i="12"/>
  <c r="ND29" i="12"/>
  <c r="NF29" i="12"/>
  <c r="DH29" i="12"/>
  <c r="DI29" i="12" s="1"/>
  <c r="KR14" i="12"/>
  <c r="KN14" i="12"/>
  <c r="MB17" i="12"/>
  <c r="MC17" i="12" s="1"/>
  <c r="CW18" i="12"/>
  <c r="CY18" i="12"/>
  <c r="MA29" i="12"/>
  <c r="ME29" i="12"/>
  <c r="MG29" i="12" s="1"/>
  <c r="CN17" i="12"/>
  <c r="CQ17" i="12"/>
  <c r="CP17" i="12"/>
  <c r="CO17" i="12"/>
  <c r="LE17" i="12"/>
  <c r="LA17" i="12"/>
  <c r="CG23" i="12"/>
  <c r="CK23" i="12"/>
  <c r="KI34" i="12"/>
  <c r="KH34" i="12"/>
  <c r="KK34" i="12"/>
  <c r="KJ34" i="12"/>
  <c r="KN33" i="12"/>
  <c r="KR33" i="12"/>
  <c r="KE36" i="12"/>
  <c r="KA36" i="12"/>
  <c r="DR39" i="12"/>
  <c r="DS39" i="12" s="1"/>
  <c r="CP10" i="12"/>
  <c r="CO10" i="12"/>
  <c r="EE24" i="12"/>
  <c r="EF24" i="12" s="1"/>
  <c r="NO29" i="12"/>
  <c r="NP29" i="12" s="1"/>
  <c r="DK33" i="12"/>
  <c r="DG33" i="12"/>
  <c r="CY34" i="12"/>
  <c r="CW34" i="12"/>
  <c r="CZ34" i="12" s="1"/>
  <c r="LB14" i="12"/>
  <c r="LC14" i="12" s="1"/>
  <c r="CZ21" i="12"/>
  <c r="KQ24" i="12"/>
  <c r="KS24" i="12"/>
  <c r="LY31" i="12"/>
  <c r="LZ31" i="12" s="1"/>
  <c r="KO35" i="12"/>
  <c r="DR40" i="12"/>
  <c r="KF14" i="12"/>
  <c r="LB16" i="12"/>
  <c r="LC16" i="12" s="1"/>
  <c r="LY25" i="12"/>
  <c r="LZ25" i="12" s="1"/>
  <c r="CW27" i="12"/>
  <c r="CY27" i="12"/>
  <c r="EE32" i="12"/>
  <c r="EF32" i="12" s="1"/>
  <c r="CO35" i="12"/>
  <c r="CQ35" i="12"/>
  <c r="CP35" i="12"/>
  <c r="CN35" i="12"/>
  <c r="LO20" i="12"/>
  <c r="LP20" i="12" s="1"/>
  <c r="LE31" i="12"/>
  <c r="LA31" i="12"/>
  <c r="DR10" i="12"/>
  <c r="DS10" i="12" s="1"/>
  <c r="DR13" i="12"/>
  <c r="DS13" i="12" s="1"/>
  <c r="DL19" i="12"/>
  <c r="DJ19" i="12"/>
  <c r="LH29" i="12"/>
  <c r="MB33" i="12"/>
  <c r="MC33" i="12" s="1"/>
  <c r="MB38" i="12"/>
  <c r="MC38" i="12" s="1"/>
  <c r="KQ11" i="12"/>
  <c r="KS11" i="12"/>
  <c r="LF12" i="12"/>
  <c r="LD12" i="12"/>
  <c r="DL18" i="12"/>
  <c r="LY36" i="12"/>
  <c r="CL39" i="12"/>
  <c r="CJ39" i="12"/>
  <c r="CM39" i="12" s="1"/>
  <c r="LR17" i="12"/>
  <c r="LN17" i="12"/>
  <c r="O22" i="12"/>
  <c r="KS15" i="12"/>
  <c r="KQ15" i="12"/>
  <c r="LR12" i="12"/>
  <c r="LN12" i="12"/>
  <c r="NA29" i="12"/>
  <c r="NE29" i="12"/>
  <c r="CT18" i="12"/>
  <c r="CX18" i="12"/>
  <c r="O30" i="12"/>
  <c r="LL32" i="12"/>
  <c r="LL13" i="12"/>
  <c r="LM13" i="12" s="1"/>
  <c r="ER34" i="12"/>
  <c r="ES34" i="12" s="1"/>
  <c r="DH39" i="12"/>
  <c r="DI39" i="12" s="1"/>
  <c r="DU24" i="12"/>
  <c r="DV24" i="12" s="1"/>
  <c r="MQ29" i="12"/>
  <c r="CW38" i="12"/>
  <c r="KN24" i="12"/>
  <c r="KR24" i="12"/>
  <c r="LO31" i="12"/>
  <c r="LP31" i="12" s="1"/>
  <c r="CG36" i="12"/>
  <c r="CK36" i="12"/>
  <c r="CM36" i="12" s="1"/>
  <c r="DH40" i="12"/>
  <c r="DI40" i="12" s="1"/>
  <c r="KE15" i="12"/>
  <c r="KA15" i="12"/>
  <c r="ML21" i="12"/>
  <c r="LO25" i="12"/>
  <c r="CT27" i="12"/>
  <c r="CX27" i="12"/>
  <c r="DU32" i="12"/>
  <c r="DV32" i="12" s="1"/>
  <c r="EE36" i="12"/>
  <c r="DH10" i="12"/>
  <c r="DG19" i="12"/>
  <c r="DK19" i="12"/>
  <c r="LL24" i="12"/>
  <c r="FE30" i="12"/>
  <c r="KR29" i="12"/>
  <c r="KN29" i="12"/>
  <c r="KE38" i="12"/>
  <c r="KG38" i="12" s="1"/>
  <c r="KA38" i="12"/>
  <c r="KN11" i="12"/>
  <c r="KR11" i="12"/>
  <c r="LE12" i="12"/>
  <c r="LA12" i="12"/>
  <c r="KD16" i="12"/>
  <c r="CW28" i="12"/>
  <c r="KA37" i="12"/>
  <c r="KE37" i="12"/>
  <c r="CT13" i="12"/>
  <c r="CX13" i="12"/>
  <c r="KN22" i="12"/>
  <c r="KR22" i="12"/>
  <c r="KR15" i="12"/>
  <c r="KN15" i="12"/>
  <c r="CP19" i="12"/>
  <c r="CO19" i="12"/>
  <c r="CN19" i="12"/>
  <c r="CQ19" i="12"/>
  <c r="CW17" i="12"/>
  <c r="CY17" i="12"/>
  <c r="CX29" i="12"/>
  <c r="CZ29" i="12" s="1"/>
  <c r="CT29" i="12"/>
  <c r="KZ32" i="12"/>
  <c r="CO13" i="12"/>
  <c r="CN13" i="12"/>
  <c r="CP13" i="12"/>
  <c r="CQ13" i="12"/>
  <c r="KZ13" i="12"/>
  <c r="KS20" i="12"/>
  <c r="DM30" i="12"/>
  <c r="EE31" i="12"/>
  <c r="EF31" i="12" s="1"/>
  <c r="EF34" i="12"/>
  <c r="KF19" i="12"/>
  <c r="KD19" i="12"/>
  <c r="LF23" i="12"/>
  <c r="LD23" i="12"/>
  <c r="LG23" i="12" s="1"/>
  <c r="MP29" i="12"/>
  <c r="MS29" i="12" s="1"/>
  <c r="LP34" i="12"/>
  <c r="LS34" i="12" s="1"/>
  <c r="CV38" i="12"/>
  <c r="CM14" i="12"/>
  <c r="EF18" i="12"/>
  <c r="ES19" i="12"/>
  <c r="DF23" i="12"/>
  <c r="LA30" i="12"/>
  <c r="LE30" i="12"/>
  <c r="LG30" i="12" s="1"/>
  <c r="MF34" i="12"/>
  <c r="MD34" i="12"/>
  <c r="DH36" i="12"/>
  <c r="DI36" i="12" s="1"/>
  <c r="DC11" i="12"/>
  <c r="DD11" i="12"/>
  <c r="DB11" i="12"/>
  <c r="DA11" i="12"/>
  <c r="KS14" i="12"/>
  <c r="KQ14" i="12"/>
  <c r="CY12" i="12"/>
  <c r="CW12" i="12"/>
  <c r="KD15" i="12"/>
  <c r="KF15" i="12"/>
  <c r="EL30" i="12"/>
  <c r="EJ30" i="12"/>
  <c r="KU34" i="12"/>
  <c r="DS36" i="12"/>
  <c r="CV26" i="12"/>
  <c r="ES30" i="12"/>
  <c r="KS29" i="12"/>
  <c r="KQ29" i="12"/>
  <c r="DR38" i="12"/>
  <c r="DS38" i="12" s="1"/>
  <c r="KP27" i="12"/>
  <c r="KR12" i="12"/>
  <c r="KT12" i="12" s="1"/>
  <c r="KN12" i="12"/>
  <c r="DL17" i="12"/>
  <c r="DJ17" i="12"/>
  <c r="KC16" i="12"/>
  <c r="KF16" i="12" s="1"/>
  <c r="DR22" i="12"/>
  <c r="DS22" i="12" s="1"/>
  <c r="CV28" i="12"/>
  <c r="CY28" i="12" s="1"/>
  <c r="KF37" i="12"/>
  <c r="KD37" i="12"/>
  <c r="CW13" i="12"/>
  <c r="CY13" i="12"/>
  <c r="KS22" i="12"/>
  <c r="KQ22" i="12"/>
  <c r="KJ13" i="11"/>
  <c r="KI13" i="11"/>
  <c r="KH13" i="11"/>
  <c r="KK13" i="11"/>
  <c r="LO24" i="11"/>
  <c r="KN40" i="11"/>
  <c r="KR40" i="11"/>
  <c r="CG31" i="11"/>
  <c r="CK31" i="11"/>
  <c r="CQ30" i="11"/>
  <c r="CP30" i="11"/>
  <c r="CO30" i="11"/>
  <c r="CN30" i="11"/>
  <c r="LN23" i="11"/>
  <c r="LR23" i="11"/>
  <c r="DU18" i="11"/>
  <c r="DG26" i="11"/>
  <c r="DK26" i="11"/>
  <c r="MB20" i="11"/>
  <c r="LI20" i="11"/>
  <c r="LK20" i="11"/>
  <c r="LH20" i="11"/>
  <c r="LJ20" i="11"/>
  <c r="CQ32" i="11"/>
  <c r="CP32" i="11"/>
  <c r="CO32" i="11"/>
  <c r="CN32" i="11"/>
  <c r="KA27" i="11"/>
  <c r="KE27" i="11"/>
  <c r="DK31" i="11"/>
  <c r="DG31" i="11"/>
  <c r="KN25" i="11"/>
  <c r="KR25" i="11"/>
  <c r="DT11" i="11"/>
  <c r="DX11" i="11"/>
  <c r="DB33" i="11"/>
  <c r="DD33" i="11"/>
  <c r="DC33" i="11"/>
  <c r="DA33" i="11"/>
  <c r="KK40" i="11"/>
  <c r="KI40" i="11"/>
  <c r="KJ40" i="11"/>
  <c r="KH40" i="11"/>
  <c r="KJ35" i="11"/>
  <c r="KI35" i="11"/>
  <c r="KK35" i="11"/>
  <c r="KH35" i="11"/>
  <c r="KE15" i="11"/>
  <c r="KA15" i="11"/>
  <c r="LB38" i="11"/>
  <c r="KR28" i="11"/>
  <c r="KN28" i="11"/>
  <c r="EH35" i="11"/>
  <c r="EI35" i="11" s="1"/>
  <c r="KN21" i="11"/>
  <c r="KR21" i="11"/>
  <c r="CX36" i="11"/>
  <c r="CT36" i="11"/>
  <c r="KE39" i="11"/>
  <c r="KA39" i="11"/>
  <c r="DJ11" i="11"/>
  <c r="CW19" i="11"/>
  <c r="LQ20" i="11"/>
  <c r="CJ24" i="11"/>
  <c r="KN23" i="11"/>
  <c r="KR23" i="11"/>
  <c r="LB10" i="11"/>
  <c r="LY13" i="11"/>
  <c r="LZ13" i="11" s="1"/>
  <c r="EE23" i="11"/>
  <c r="CK25" i="11"/>
  <c r="CG25" i="11"/>
  <c r="LB32" i="11"/>
  <c r="KR33" i="11"/>
  <c r="KN33" i="11"/>
  <c r="DK12" i="11"/>
  <c r="DG12" i="11"/>
  <c r="DU13" i="11"/>
  <c r="DV13" i="11" s="1"/>
  <c r="DR20" i="11"/>
  <c r="CO22" i="11"/>
  <c r="CN22" i="11"/>
  <c r="CP22" i="11"/>
  <c r="CQ22" i="11"/>
  <c r="LD26" i="11"/>
  <c r="KQ30" i="11"/>
  <c r="GE33" i="11"/>
  <c r="GF33" i="11" s="1"/>
  <c r="EX33" i="11"/>
  <c r="ET33" i="11"/>
  <c r="MB37" i="11"/>
  <c r="MC37" i="11" s="1"/>
  <c r="CX17" i="11"/>
  <c r="CZ17" i="11" s="1"/>
  <c r="CT17" i="11"/>
  <c r="ML23" i="11"/>
  <c r="MM23" i="11" s="1"/>
  <c r="KE25" i="11"/>
  <c r="KG25" i="11" s="1"/>
  <c r="KA25" i="11"/>
  <c r="LB30" i="11"/>
  <c r="LC30" i="11" s="1"/>
  <c r="EE34" i="11"/>
  <c r="EF34" i="11" s="1"/>
  <c r="DR21" i="11"/>
  <c r="DS21" i="11" s="1"/>
  <c r="CG13" i="11"/>
  <c r="CK13" i="11"/>
  <c r="KN14" i="11"/>
  <c r="KR14" i="11"/>
  <c r="KE18" i="11"/>
  <c r="KA18" i="11"/>
  <c r="LO39" i="11"/>
  <c r="LP39" i="11" s="1"/>
  <c r="DO35" i="11"/>
  <c r="DQ35" i="11"/>
  <c r="DP35" i="11"/>
  <c r="DN35" i="11"/>
  <c r="KQ36" i="11"/>
  <c r="LQ14" i="11"/>
  <c r="ER22" i="11"/>
  <c r="ES22" i="11" s="1"/>
  <c r="LE25" i="11"/>
  <c r="LA25" i="11"/>
  <c r="ML33" i="11"/>
  <c r="LB34" i="11"/>
  <c r="DU38" i="11"/>
  <c r="DV38" i="11" s="1"/>
  <c r="DR15" i="11"/>
  <c r="DH19" i="11"/>
  <c r="DI19" i="11" s="1"/>
  <c r="CW25" i="11"/>
  <c r="CW29" i="11"/>
  <c r="KA34" i="11"/>
  <c r="KE34" i="11"/>
  <c r="DJ32" i="11"/>
  <c r="DW33" i="11"/>
  <c r="LR40" i="11"/>
  <c r="LN40" i="11"/>
  <c r="EX26" i="11"/>
  <c r="ET26" i="11"/>
  <c r="KR15" i="11"/>
  <c r="KN15" i="11"/>
  <c r="CW40" i="11"/>
  <c r="CJ15" i="11"/>
  <c r="DI11" i="11"/>
  <c r="DL11" i="11" s="1"/>
  <c r="CV19" i="11"/>
  <c r="LP20" i="11"/>
  <c r="CI24" i="11"/>
  <c r="CL24" i="11" s="1"/>
  <c r="LL29" i="11"/>
  <c r="CK29" i="11"/>
  <c r="CG29" i="11"/>
  <c r="LO10" i="11"/>
  <c r="LP10" i="11" s="1"/>
  <c r="CK18" i="11"/>
  <c r="CG18" i="11"/>
  <c r="LM13" i="11"/>
  <c r="DS23" i="11"/>
  <c r="DH29" i="11"/>
  <c r="DI29" i="11" s="1"/>
  <c r="DU29" i="11"/>
  <c r="EK11" i="11"/>
  <c r="EG11" i="11"/>
  <c r="CT18" i="11"/>
  <c r="CX18" i="11"/>
  <c r="CZ18" i="11" s="1"/>
  <c r="EE13" i="11"/>
  <c r="EF13" i="11" s="1"/>
  <c r="MB16" i="11"/>
  <c r="LC26" i="11"/>
  <c r="LF26" i="11" s="1"/>
  <c r="KP30" i="11"/>
  <c r="KS30" i="11" s="1"/>
  <c r="FS33" i="11"/>
  <c r="CW34" i="11"/>
  <c r="CW38" i="11"/>
  <c r="KQ32" i="11"/>
  <c r="CJ16" i="11"/>
  <c r="CK19" i="11"/>
  <c r="CM19" i="11" s="1"/>
  <c r="CG19" i="11"/>
  <c r="LZ23" i="11"/>
  <c r="KE24" i="11"/>
  <c r="KA24" i="11"/>
  <c r="EE31" i="11"/>
  <c r="EF31" i="11" s="1"/>
  <c r="DF21" i="11"/>
  <c r="KR16" i="11"/>
  <c r="KT16" i="11" s="1"/>
  <c r="KN16" i="11"/>
  <c r="KQ14" i="11"/>
  <c r="KS14" i="11"/>
  <c r="DU22" i="11"/>
  <c r="DV22" i="11" s="1"/>
  <c r="CG26" i="11"/>
  <c r="CK26" i="11"/>
  <c r="CM26" i="11" s="1"/>
  <c r="DH38" i="11"/>
  <c r="DI38" i="11" s="1"/>
  <c r="KN10" i="11"/>
  <c r="KR10" i="11"/>
  <c r="KT10" i="11" s="1"/>
  <c r="ML11" i="11"/>
  <c r="MM11" i="11" s="1"/>
  <c r="KO18" i="11"/>
  <c r="CW24" i="11"/>
  <c r="DH28" i="11"/>
  <c r="DI28" i="11" s="1"/>
  <c r="LZ33" i="11"/>
  <c r="LL34" i="11"/>
  <c r="EE38" i="11"/>
  <c r="EF38" i="11" s="1"/>
  <c r="DF15" i="11"/>
  <c r="EE19" i="11"/>
  <c r="EF19" i="11" s="1"/>
  <c r="CV25" i="11"/>
  <c r="CV29" i="11"/>
  <c r="MY36" i="11"/>
  <c r="MZ36" i="11" s="1"/>
  <c r="DH37" i="11"/>
  <c r="DI32" i="11"/>
  <c r="DL32" i="11" s="1"/>
  <c r="LQ40" i="11"/>
  <c r="LS40" i="11"/>
  <c r="CV40" i="11"/>
  <c r="CI15" i="11"/>
  <c r="CO11" i="11"/>
  <c r="CP11" i="11"/>
  <c r="DJ18" i="11"/>
  <c r="DL18" i="11"/>
  <c r="KK21" i="11"/>
  <c r="KI21" i="11"/>
  <c r="KH21" i="11"/>
  <c r="KJ21" i="11"/>
  <c r="KZ29" i="11"/>
  <c r="MF36" i="11"/>
  <c r="MD36" i="11"/>
  <c r="LY10" i="11"/>
  <c r="DH13" i="11"/>
  <c r="DI13" i="11" s="1"/>
  <c r="LY17" i="11"/>
  <c r="LB24" i="11"/>
  <c r="LC24" i="11" s="1"/>
  <c r="CW26" i="11"/>
  <c r="CY26" i="11"/>
  <c r="EE29" i="11"/>
  <c r="EF29" i="11" s="1"/>
  <c r="KH36" i="11"/>
  <c r="KK36" i="11"/>
  <c r="KJ36" i="11"/>
  <c r="KI36" i="11"/>
  <c r="EJ11" i="11"/>
  <c r="EL11" i="11"/>
  <c r="LS11" i="11"/>
  <c r="LQ11" i="11"/>
  <c r="CU16" i="11"/>
  <c r="ML16" i="11"/>
  <c r="MM16" i="11" s="1"/>
  <c r="KS20" i="11"/>
  <c r="KQ20" i="11"/>
  <c r="KS24" i="11"/>
  <c r="KQ24" i="11"/>
  <c r="KF30" i="11"/>
  <c r="KD30" i="11"/>
  <c r="CV34" i="11"/>
  <c r="CV38" i="11"/>
  <c r="CY38" i="11" s="1"/>
  <c r="KP32" i="11"/>
  <c r="KS32" i="11" s="1"/>
  <c r="CI16" i="11"/>
  <c r="KN22" i="11"/>
  <c r="KR22" i="11"/>
  <c r="KT22" i="11" s="1"/>
  <c r="KF24" i="11"/>
  <c r="KD24" i="11"/>
  <c r="KG24" i="11" s="1"/>
  <c r="ML26" i="11"/>
  <c r="MM26" i="11" s="1"/>
  <c r="DS31" i="11"/>
  <c r="LF36" i="11"/>
  <c r="LD36" i="11"/>
  <c r="MB14" i="11"/>
  <c r="MC14" i="11" s="1"/>
  <c r="ML22" i="11"/>
  <c r="MM22" i="11" s="1"/>
  <c r="KJ19" i="11"/>
  <c r="KK19" i="11"/>
  <c r="KI19" i="11"/>
  <c r="KH19" i="11"/>
  <c r="CJ14" i="11"/>
  <c r="CL14" i="11"/>
  <c r="KS16" i="11"/>
  <c r="FE17" i="11"/>
  <c r="FF17" i="11" s="1"/>
  <c r="LF14" i="11"/>
  <c r="LD14" i="11"/>
  <c r="KO34" i="11"/>
  <c r="KP34" i="11" s="1"/>
  <c r="KO38" i="11"/>
  <c r="DR10" i="11"/>
  <c r="DS10" i="11" s="1"/>
  <c r="LZ11" i="11"/>
  <c r="CL19" i="11"/>
  <c r="CV24" i="11"/>
  <c r="LY28" i="11"/>
  <c r="LZ28" i="11" s="1"/>
  <c r="KS40" i="11"/>
  <c r="KQ40" i="11"/>
  <c r="KF12" i="11"/>
  <c r="KD12" i="11"/>
  <c r="DS19" i="11"/>
  <c r="MM36" i="11"/>
  <c r="DR37" i="11"/>
  <c r="DG18" i="11"/>
  <c r="DK18" i="11"/>
  <c r="LD28" i="11"/>
  <c r="KQ28" i="11"/>
  <c r="KS28" i="11"/>
  <c r="MA36" i="11"/>
  <c r="ME36" i="11"/>
  <c r="FE11" i="11"/>
  <c r="FF11" i="11" s="1"/>
  <c r="CW13" i="11"/>
  <c r="LO17" i="11"/>
  <c r="LP17" i="11" s="1"/>
  <c r="CX26" i="11"/>
  <c r="CT26" i="11"/>
  <c r="DJ30" i="11"/>
  <c r="LO37" i="11"/>
  <c r="LP37" i="11" s="1"/>
  <c r="CX12" i="11"/>
  <c r="CT12" i="11"/>
  <c r="LN11" i="11"/>
  <c r="LR11" i="11"/>
  <c r="DH16" i="11"/>
  <c r="DI16" i="11" s="1"/>
  <c r="KN20" i="11"/>
  <c r="KR20" i="11"/>
  <c r="KN24" i="11"/>
  <c r="KR24" i="11"/>
  <c r="KF27" i="11"/>
  <c r="KD27" i="11"/>
  <c r="KG27" i="11" s="1"/>
  <c r="KE30" i="11"/>
  <c r="KA30" i="11"/>
  <c r="KD38" i="11"/>
  <c r="KQ13" i="11"/>
  <c r="EE18" i="11"/>
  <c r="LD23" i="11"/>
  <c r="DT26" i="11"/>
  <c r="DX26" i="11"/>
  <c r="MB26" i="11"/>
  <c r="MC26" i="11" s="1"/>
  <c r="LE36" i="11"/>
  <c r="LA36" i="11"/>
  <c r="MB22" i="11"/>
  <c r="MC22" i="11" s="1"/>
  <c r="KF25" i="11"/>
  <c r="LB27" i="11"/>
  <c r="EP33" i="11"/>
  <c r="EO33" i="11"/>
  <c r="EN33" i="11"/>
  <c r="EQ33" i="11"/>
  <c r="CG14" i="11"/>
  <c r="CK14" i="11"/>
  <c r="MY14" i="11"/>
  <c r="MZ14" i="11" s="1"/>
  <c r="EU17" i="11"/>
  <c r="EV17" i="11" s="1"/>
  <c r="LE14" i="11"/>
  <c r="LA14" i="11"/>
  <c r="CL26" i="11"/>
  <c r="DU35" i="11"/>
  <c r="DV35" i="11" s="1"/>
  <c r="DH10" i="11"/>
  <c r="CP12" i="11"/>
  <c r="CO12" i="11"/>
  <c r="CN12" i="11"/>
  <c r="CQ12" i="11"/>
  <c r="KF15" i="11"/>
  <c r="KD15" i="11"/>
  <c r="LL18" i="11"/>
  <c r="CO27" i="11"/>
  <c r="CQ27" i="11"/>
  <c r="CN27" i="11"/>
  <c r="KS25" i="11"/>
  <c r="KQ25" i="11"/>
  <c r="LO28" i="11"/>
  <c r="ER35" i="11"/>
  <c r="ES35" i="11" s="1"/>
  <c r="LL38" i="11"/>
  <c r="EJ26" i="11"/>
  <c r="EL26" i="11"/>
  <c r="KA12" i="11"/>
  <c r="KE12" i="11"/>
  <c r="LF16" i="11"/>
  <c r="LD16" i="11"/>
  <c r="DL26" i="11"/>
  <c r="DJ26" i="11"/>
  <c r="CG37" i="11"/>
  <c r="CK37" i="11"/>
  <c r="CM37" i="11" s="1"/>
  <c r="LL35" i="11"/>
  <c r="LM35" i="11" s="1"/>
  <c r="CW20" i="11"/>
  <c r="CY20" i="11"/>
  <c r="LL15" i="11"/>
  <c r="LM15" i="11" s="1"/>
  <c r="LC28" i="11"/>
  <c r="CM29" i="11"/>
  <c r="DD35" i="11"/>
  <c r="DC35" i="11"/>
  <c r="DB35" i="11"/>
  <c r="DA35" i="11"/>
  <c r="ES11" i="11"/>
  <c r="CV13" i="11"/>
  <c r="CW23" i="11"/>
  <c r="CY23" i="11"/>
  <c r="DI30" i="11"/>
  <c r="FH33" i="11"/>
  <c r="DH39" i="11"/>
  <c r="DI39" i="11" s="1"/>
  <c r="CW12" i="11"/>
  <c r="CY12" i="11"/>
  <c r="DR16" i="11"/>
  <c r="DS16" i="11" s="1"/>
  <c r="CM25" i="11"/>
  <c r="LY32" i="11"/>
  <c r="KC38" i="11"/>
  <c r="KF38" i="11" s="1"/>
  <c r="KP13" i="11"/>
  <c r="LC23" i="11"/>
  <c r="LF23" i="11" s="1"/>
  <c r="DY26" i="11"/>
  <c r="DW26" i="11"/>
  <c r="KO27" i="11"/>
  <c r="LB39" i="11"/>
  <c r="LC39" i="11" s="1"/>
  <c r="LL27" i="11"/>
  <c r="LM27" i="11" s="1"/>
  <c r="CM13" i="11"/>
  <c r="MM14" i="11"/>
  <c r="KE16" i="11"/>
  <c r="KG16" i="11" s="1"/>
  <c r="KA16" i="11"/>
  <c r="KD17" i="11"/>
  <c r="KF17" i="11"/>
  <c r="LG31" i="11"/>
  <c r="KS31" i="11"/>
  <c r="KQ31" i="11"/>
  <c r="LG40" i="11"/>
  <c r="CU15" i="11"/>
  <c r="CV15" i="11" s="1"/>
  <c r="LB18" i="11"/>
  <c r="LC18" i="11" s="1"/>
  <c r="CY32" i="11"/>
  <c r="CW32" i="11"/>
  <c r="EK26" i="11"/>
  <c r="EG26" i="11"/>
  <c r="LA16" i="11"/>
  <c r="LE16" i="11"/>
  <c r="LY21" i="11"/>
  <c r="LZ21" i="11" s="1"/>
  <c r="CW22" i="11"/>
  <c r="CY22" i="11"/>
  <c r="CM28" i="11"/>
  <c r="CJ31" i="11"/>
  <c r="CL31" i="11"/>
  <c r="KO35" i="11"/>
  <c r="KP35" i="11" s="1"/>
  <c r="LB35" i="11"/>
  <c r="LC35" i="11" s="1"/>
  <c r="CT20" i="11"/>
  <c r="CX20" i="11"/>
  <c r="KS29" i="11"/>
  <c r="KQ29" i="11"/>
  <c r="KO12" i="11"/>
  <c r="LB15" i="11"/>
  <c r="LC15" i="11" s="1"/>
  <c r="KS21" i="11"/>
  <c r="KQ21" i="11"/>
  <c r="FR26" i="11"/>
  <c r="FS26" i="11" s="1"/>
  <c r="CW11" i="11"/>
  <c r="CY11" i="11"/>
  <c r="KR17" i="11"/>
  <c r="KT17" i="11" s="1"/>
  <c r="KN17" i="11"/>
  <c r="ML20" i="11"/>
  <c r="MM20" i="11" s="1"/>
  <c r="CX23" i="11"/>
  <c r="CT23" i="11"/>
  <c r="KT26" i="11"/>
  <c r="ML40" i="11"/>
  <c r="MM40" i="11" s="1"/>
  <c r="LF13" i="11"/>
  <c r="LD13" i="11"/>
  <c r="DW11" i="11"/>
  <c r="DY11" i="11"/>
  <c r="LS23" i="11"/>
  <c r="LQ23" i="11"/>
  <c r="CL25" i="11"/>
  <c r="LO32" i="11"/>
  <c r="DL31" i="11"/>
  <c r="DJ31" i="11"/>
  <c r="DJ33" i="11"/>
  <c r="LQ36" i="11"/>
  <c r="EE39" i="11"/>
  <c r="KN11" i="11"/>
  <c r="KR11" i="11"/>
  <c r="KT11" i="11" s="1"/>
  <c r="CJ20" i="11"/>
  <c r="DR25" i="11"/>
  <c r="DS25" i="11" s="1"/>
  <c r="ER30" i="11"/>
  <c r="ES30" i="11" s="1"/>
  <c r="KR39" i="11"/>
  <c r="KN39" i="11"/>
  <c r="DA39" i="11"/>
  <c r="DC39" i="11"/>
  <c r="DD39" i="11"/>
  <c r="DB39" i="11"/>
  <c r="CW14" i="11"/>
  <c r="CY17" i="11"/>
  <c r="LY24" i="11"/>
  <c r="LZ24" i="11" s="1"/>
  <c r="KA37" i="11"/>
  <c r="KE37" i="11"/>
  <c r="KG37" i="11" s="1"/>
  <c r="KD39" i="11"/>
  <c r="KG39" i="11" s="1"/>
  <c r="KF39" i="11"/>
  <c r="CL13" i="11"/>
  <c r="LD11" i="11"/>
  <c r="LD22" i="11"/>
  <c r="KA17" i="11"/>
  <c r="KE17" i="11"/>
  <c r="KN31" i="11"/>
  <c r="KR31" i="11"/>
  <c r="CX27" i="11"/>
  <c r="CT27" i="11"/>
  <c r="CY18" i="11"/>
  <c r="LD21" i="11"/>
  <c r="LQ25" i="11"/>
  <c r="CX32" i="11"/>
  <c r="CT32" i="11"/>
  <c r="KK10" i="11"/>
  <c r="KJ10" i="11"/>
  <c r="KE20" i="11"/>
  <c r="KG20" i="11" s="1"/>
  <c r="KA20" i="11"/>
  <c r="LO21" i="11"/>
  <c r="LP21" i="11" s="1"/>
  <c r="CT22" i="11"/>
  <c r="CX22" i="11"/>
  <c r="CM34" i="11"/>
  <c r="CK39" i="11"/>
  <c r="CM39" i="11" s="1"/>
  <c r="CG39" i="11"/>
  <c r="CJ36" i="11"/>
  <c r="CW37" i="11"/>
  <c r="KR29" i="11"/>
  <c r="KN29" i="11"/>
  <c r="CY36" i="11"/>
  <c r="CW36" i="11"/>
  <c r="LB12" i="11"/>
  <c r="LC12" i="11" s="1"/>
  <c r="LA17" i="11"/>
  <c r="LE17" i="11"/>
  <c r="DJ23" i="11"/>
  <c r="FH26" i="11"/>
  <c r="CT11" i="11"/>
  <c r="CX11" i="11"/>
  <c r="LO16" i="11"/>
  <c r="LB19" i="11"/>
  <c r="LC19" i="11" s="1"/>
  <c r="KD29" i="11"/>
  <c r="DR27" i="11"/>
  <c r="DS27" i="11" s="1"/>
  <c r="EE32" i="11"/>
  <c r="EF32" i="11" s="1"/>
  <c r="CO33" i="11"/>
  <c r="CN33" i="11"/>
  <c r="CQ33" i="11"/>
  <c r="CP33" i="11"/>
  <c r="MB40" i="11"/>
  <c r="MC40" i="11" s="1"/>
  <c r="LE13" i="11"/>
  <c r="LA13" i="11"/>
  <c r="CM18" i="11"/>
  <c r="KR19" i="11"/>
  <c r="KN19" i="11"/>
  <c r="LQ26" i="11"/>
  <c r="DX30" i="11"/>
  <c r="DT30" i="11"/>
  <c r="DI33" i="11"/>
  <c r="LP36" i="11"/>
  <c r="DS39" i="11"/>
  <c r="EE12" i="11"/>
  <c r="CI20" i="11"/>
  <c r="CL20" i="11" s="1"/>
  <c r="LY19" i="11"/>
  <c r="LZ19" i="11" s="1"/>
  <c r="DF25" i="11"/>
  <c r="EF30" i="11"/>
  <c r="DH34" i="11"/>
  <c r="DI34" i="11" s="1"/>
  <c r="KS39" i="11"/>
  <c r="KQ39" i="11"/>
  <c r="DR14" i="11"/>
  <c r="DS14" i="11" s="1"/>
  <c r="CV14" i="11"/>
  <c r="CX31" i="11"/>
  <c r="CT31" i="11"/>
  <c r="KF37" i="11"/>
  <c r="DR40" i="11"/>
  <c r="LC11" i="11"/>
  <c r="LC22" i="11"/>
  <c r="LF22" i="11" s="1"/>
  <c r="CW28" i="11"/>
  <c r="LO33" i="11"/>
  <c r="LP33" i="11" s="1"/>
  <c r="LG37" i="11"/>
  <c r="CW27" i="11"/>
  <c r="CY27" i="11"/>
  <c r="O12" i="11"/>
  <c r="LC21" i="11"/>
  <c r="LP25" i="11"/>
  <c r="LS25" i="11" s="1"/>
  <c r="EE28" i="11"/>
  <c r="EF28" i="11" s="1"/>
  <c r="DH36" i="11"/>
  <c r="DI36" i="11" s="1"/>
  <c r="KW37" i="11"/>
  <c r="KU37" i="11"/>
  <c r="KX37" i="11"/>
  <c r="KV37" i="11"/>
  <c r="DQ17" i="11"/>
  <c r="DP17" i="11"/>
  <c r="DO17" i="11"/>
  <c r="DN17" i="11"/>
  <c r="DR24" i="11"/>
  <c r="DS24" i="11" s="1"/>
  <c r="ML25" i="11"/>
  <c r="KH33" i="11"/>
  <c r="KJ33" i="11"/>
  <c r="KI33" i="11"/>
  <c r="KK33" i="11"/>
  <c r="DW17" i="11"/>
  <c r="CI36" i="11"/>
  <c r="CL36" i="11" s="1"/>
  <c r="CV37" i="11"/>
  <c r="LL12" i="11"/>
  <c r="LM12" i="11" s="1"/>
  <c r="LF17" i="11"/>
  <c r="LD17" i="11"/>
  <c r="LG17" i="11" s="1"/>
  <c r="DI23" i="11"/>
  <c r="DL23" i="11" s="1"/>
  <c r="KQ23" i="11"/>
  <c r="KS23" i="11"/>
  <c r="KK26" i="11"/>
  <c r="KC29" i="11"/>
  <c r="DF27" i="11"/>
  <c r="DS32" i="11"/>
  <c r="KS33" i="11"/>
  <c r="KQ33" i="11"/>
  <c r="KK31" i="11"/>
  <c r="KI31" i="11"/>
  <c r="KH31" i="11"/>
  <c r="KJ31" i="11"/>
  <c r="DL12" i="11"/>
  <c r="DJ12" i="11"/>
  <c r="DM12" i="11" s="1"/>
  <c r="CL18" i="11"/>
  <c r="DF20" i="11"/>
  <c r="KS19" i="11"/>
  <c r="KQ19" i="11"/>
  <c r="LP26" i="11"/>
  <c r="DY30" i="11"/>
  <c r="DW30" i="11"/>
  <c r="EY33" i="11"/>
  <c r="EW33" i="11"/>
  <c r="ML37" i="11"/>
  <c r="MM37" i="11" s="1"/>
  <c r="DS12" i="11"/>
  <c r="KI14" i="11"/>
  <c r="KK14" i="11"/>
  <c r="KJ14" i="11"/>
  <c r="KH14" i="11"/>
  <c r="LO22" i="11"/>
  <c r="LM19" i="11"/>
  <c r="LL30" i="11"/>
  <c r="LM30" i="11" s="1"/>
  <c r="DS34" i="11"/>
  <c r="CU21" i="11"/>
  <c r="CV21" i="11" s="1"/>
  <c r="DF14" i="11"/>
  <c r="EH17" i="11"/>
  <c r="EI17" i="11" s="1"/>
  <c r="KD18" i="11"/>
  <c r="KF18" i="11"/>
  <c r="CW31" i="11"/>
  <c r="CY31" i="11"/>
  <c r="LY39" i="11"/>
  <c r="LZ39" i="11" s="1"/>
  <c r="DF40" i="11"/>
  <c r="CV28" i="11"/>
  <c r="CY28" i="11" s="1"/>
  <c r="KP36" i="11"/>
  <c r="LP14" i="11"/>
  <c r="EF22" i="11"/>
  <c r="LF25" i="11"/>
  <c r="LD25" i="11"/>
  <c r="DS28" i="11"/>
  <c r="KJ32" i="11"/>
  <c r="KI32" i="11"/>
  <c r="KH32" i="11"/>
  <c r="KK32" i="11"/>
  <c r="DR36" i="11"/>
  <c r="KS10" i="11"/>
  <c r="KF20" i="11"/>
  <c r="DF24" i="11"/>
  <c r="LZ25" i="11"/>
  <c r="KF34" i="11"/>
  <c r="KD34" i="11"/>
  <c r="DV17" i="11"/>
  <c r="DY17" i="11" s="1"/>
  <c r="DV33" i="11"/>
  <c r="EW26" i="11"/>
  <c r="EY26" i="11"/>
  <c r="KS15" i="11"/>
  <c r="KQ15" i="11"/>
  <c r="KI28" i="10"/>
  <c r="KK28" i="10"/>
  <c r="KJ28" i="10"/>
  <c r="KH28" i="10"/>
  <c r="CN31" i="10"/>
  <c r="CQ31" i="10"/>
  <c r="CP31" i="10"/>
  <c r="CO31" i="10"/>
  <c r="KN32" i="10"/>
  <c r="KR32" i="10"/>
  <c r="LA23" i="10"/>
  <c r="LE23" i="10"/>
  <c r="LR32" i="10"/>
  <c r="LN32" i="10"/>
  <c r="CQ26" i="10"/>
  <c r="CO26" i="10"/>
  <c r="CP26" i="10"/>
  <c r="CN26" i="10"/>
  <c r="CT16" i="10"/>
  <c r="CX16" i="10"/>
  <c r="CG38" i="10"/>
  <c r="CK38" i="10"/>
  <c r="CT37" i="10"/>
  <c r="CX37" i="10"/>
  <c r="KN40" i="10"/>
  <c r="KR40" i="10"/>
  <c r="LO13" i="10"/>
  <c r="KW17" i="10"/>
  <c r="KV17" i="10"/>
  <c r="KU17" i="10"/>
  <c r="KX17" i="10"/>
  <c r="KK17" i="10"/>
  <c r="KI17" i="10"/>
  <c r="KJ17" i="10"/>
  <c r="KH17" i="10"/>
  <c r="KN11" i="10"/>
  <c r="KR11" i="10"/>
  <c r="KH35" i="10"/>
  <c r="KJ35" i="10"/>
  <c r="KI35" i="10"/>
  <c r="KK35" i="10"/>
  <c r="KN19" i="10"/>
  <c r="KR19" i="10"/>
  <c r="EH20" i="10"/>
  <c r="DU23" i="10"/>
  <c r="EU24" i="10"/>
  <c r="DR36" i="10"/>
  <c r="DS36" i="10" s="1"/>
  <c r="KO25" i="10"/>
  <c r="KP25" i="10" s="1"/>
  <c r="FE18" i="10"/>
  <c r="DR32" i="10"/>
  <c r="CW12" i="10"/>
  <c r="LJ24" i="10"/>
  <c r="LI24" i="10"/>
  <c r="LK24" i="10"/>
  <c r="LH24" i="10"/>
  <c r="LO11" i="10"/>
  <c r="LP11" i="10" s="1"/>
  <c r="KN24" i="10"/>
  <c r="KR24" i="10"/>
  <c r="EH10" i="10"/>
  <c r="EI10" i="10" s="1"/>
  <c r="CX11" i="10"/>
  <c r="CT11" i="10"/>
  <c r="CQ18" i="10"/>
  <c r="CN18" i="10"/>
  <c r="CP18" i="10"/>
  <c r="CO18" i="10"/>
  <c r="CQ35" i="10"/>
  <c r="CP35" i="10"/>
  <c r="CO35" i="10"/>
  <c r="CN35" i="10"/>
  <c r="DH40" i="10"/>
  <c r="KD14" i="10"/>
  <c r="KF14" i="10"/>
  <c r="KO16" i="10"/>
  <c r="KP16" i="10" s="1"/>
  <c r="KA21" i="10"/>
  <c r="KE21" i="10"/>
  <c r="KG21" i="10" s="1"/>
  <c r="CU21" i="10"/>
  <c r="KF26" i="10"/>
  <c r="KD26" i="10"/>
  <c r="LL30" i="10"/>
  <c r="LM30" i="10" s="1"/>
  <c r="KG38" i="10"/>
  <c r="DJ15" i="10"/>
  <c r="DL15" i="10"/>
  <c r="DR34" i="10"/>
  <c r="DS34" i="10" s="1"/>
  <c r="DH35" i="10"/>
  <c r="DI35" i="10" s="1"/>
  <c r="DP10" i="10"/>
  <c r="DO10" i="10"/>
  <c r="DQ10" i="10"/>
  <c r="DN10" i="10"/>
  <c r="DR29" i="10"/>
  <c r="DS29" i="10" s="1"/>
  <c r="CJ34" i="10"/>
  <c r="CL34" i="10"/>
  <c r="DH37" i="10"/>
  <c r="DI37" i="10" s="1"/>
  <c r="LF38" i="10"/>
  <c r="LD38" i="10"/>
  <c r="CG12" i="10"/>
  <c r="CK12" i="10"/>
  <c r="DR16" i="10"/>
  <c r="DS16" i="10" s="1"/>
  <c r="CG33" i="10"/>
  <c r="CK33" i="10"/>
  <c r="CM33" i="10" s="1"/>
  <c r="CG39" i="10"/>
  <c r="CK39" i="10"/>
  <c r="CL12" i="10"/>
  <c r="DR14" i="10"/>
  <c r="DK19" i="10"/>
  <c r="DG19" i="10"/>
  <c r="DR28" i="10"/>
  <c r="DS28" i="10" s="1"/>
  <c r="LY28" i="10"/>
  <c r="LZ28" i="10" s="1"/>
  <c r="DR31" i="10"/>
  <c r="MY19" i="10"/>
  <c r="MZ19" i="10" s="1"/>
  <c r="LF28" i="10"/>
  <c r="LD28" i="10"/>
  <c r="LF13" i="10"/>
  <c r="LD13" i="10"/>
  <c r="DW10" i="10"/>
  <c r="LO18" i="10"/>
  <c r="DR26" i="10"/>
  <c r="DS26" i="10" s="1"/>
  <c r="LB29" i="10"/>
  <c r="KS35" i="10"/>
  <c r="KQ35" i="10"/>
  <c r="LD35" i="10"/>
  <c r="CU17" i="10"/>
  <c r="CV17" i="10" s="1"/>
  <c r="LY13" i="10"/>
  <c r="LZ13" i="10" s="1"/>
  <c r="DG13" i="10"/>
  <c r="DK13" i="10"/>
  <c r="ML12" i="10"/>
  <c r="MM12" i="10" s="1"/>
  <c r="KQ30" i="10"/>
  <c r="CY28" i="10"/>
  <c r="CW28" i="10"/>
  <c r="KA14" i="10"/>
  <c r="KE14" i="10"/>
  <c r="KQ12" i="10"/>
  <c r="KS12" i="10"/>
  <c r="EH19" i="10"/>
  <c r="EI19" i="10" s="1"/>
  <c r="KE26" i="10"/>
  <c r="KA26" i="10"/>
  <c r="LB30" i="10"/>
  <c r="CG13" i="10"/>
  <c r="CK13" i="10"/>
  <c r="CM13" i="10" s="1"/>
  <c r="LL16" i="10"/>
  <c r="LM16" i="10" s="1"/>
  <c r="DG15" i="10"/>
  <c r="DK15" i="10"/>
  <c r="ER20" i="10"/>
  <c r="CU29" i="10"/>
  <c r="CV29" i="10" s="1"/>
  <c r="DH34" i="10"/>
  <c r="DI34" i="10" s="1"/>
  <c r="KO36" i="10"/>
  <c r="DH29" i="10"/>
  <c r="DI29" i="10" s="1"/>
  <c r="CG34" i="10"/>
  <c r="CK34" i="10"/>
  <c r="CU39" i="10"/>
  <c r="LA38" i="10"/>
  <c r="LE38" i="10"/>
  <c r="DK20" i="10"/>
  <c r="DM20" i="10" s="1"/>
  <c r="DG20" i="10"/>
  <c r="EE23" i="10"/>
  <c r="EF23" i="10" s="1"/>
  <c r="KS40" i="10"/>
  <c r="KQ40" i="10"/>
  <c r="CK14" i="10"/>
  <c r="CM14" i="10" s="1"/>
  <c r="CG14" i="10"/>
  <c r="DH14" i="10"/>
  <c r="DI14" i="10" s="1"/>
  <c r="KS23" i="10"/>
  <c r="KQ23" i="10"/>
  <c r="DH28" i="10"/>
  <c r="LO28" i="10"/>
  <c r="LP28" i="10" s="1"/>
  <c r="DH31" i="10"/>
  <c r="DI31" i="10" s="1"/>
  <c r="MO19" i="10"/>
  <c r="MP19" i="10" s="1"/>
  <c r="KS20" i="10"/>
  <c r="KQ20" i="10"/>
  <c r="LE28" i="10"/>
  <c r="LA28" i="10"/>
  <c r="LA13" i="10"/>
  <c r="LE13" i="10"/>
  <c r="DW13" i="10"/>
  <c r="DY13" i="10"/>
  <c r="KR35" i="10"/>
  <c r="KN35" i="10"/>
  <c r="CL38" i="10"/>
  <c r="CJ38" i="10"/>
  <c r="LC35" i="10"/>
  <c r="DJ13" i="10"/>
  <c r="DL13" i="10"/>
  <c r="LZ12" i="10"/>
  <c r="CQ25" i="10"/>
  <c r="CN25" i="10"/>
  <c r="CP25" i="10"/>
  <c r="CO25" i="10"/>
  <c r="KA29" i="10"/>
  <c r="KE29" i="10"/>
  <c r="KG29" i="10" s="1"/>
  <c r="KP30" i="10"/>
  <c r="KS30" i="10" s="1"/>
  <c r="KO34" i="10"/>
  <c r="DR38" i="10"/>
  <c r="DS38" i="10" s="1"/>
  <c r="CX28" i="10"/>
  <c r="CT28" i="10"/>
  <c r="DB15" i="10"/>
  <c r="DA15" i="10"/>
  <c r="DD15" i="10"/>
  <c r="DC15" i="10"/>
  <c r="KN12" i="10"/>
  <c r="KR12" i="10"/>
  <c r="DU20" i="10"/>
  <c r="DV20" i="10" s="1"/>
  <c r="CJ29" i="10"/>
  <c r="DH33" i="10"/>
  <c r="DI33" i="10" s="1"/>
  <c r="KE40" i="10"/>
  <c r="KA40" i="10"/>
  <c r="LB16" i="10"/>
  <c r="LC16" i="10" s="1"/>
  <c r="KQ18" i="10"/>
  <c r="DC20" i="10"/>
  <c r="DB20" i="10"/>
  <c r="DA20" i="10"/>
  <c r="DD20" i="10"/>
  <c r="DH27" i="10"/>
  <c r="DI27" i="10" s="1"/>
  <c r="DU33" i="10"/>
  <c r="DV33" i="10" s="1"/>
  <c r="LL36" i="10"/>
  <c r="LM36" i="10" s="1"/>
  <c r="KK11" i="10"/>
  <c r="KI11" i="10"/>
  <c r="KH11" i="10"/>
  <c r="KJ11" i="10"/>
  <c r="KS11" i="10"/>
  <c r="KQ11" i="10"/>
  <c r="DJ23" i="10"/>
  <c r="EE27" i="10"/>
  <c r="EF27" i="10" s="1"/>
  <c r="KA33" i="10"/>
  <c r="KE33" i="10"/>
  <c r="DH39" i="10"/>
  <c r="DI39" i="10" s="1"/>
  <c r="LB10" i="10"/>
  <c r="ED24" i="10"/>
  <c r="EC24" i="10"/>
  <c r="EB24" i="10"/>
  <c r="EA24" i="10"/>
  <c r="DA24" i="10"/>
  <c r="DD24" i="10"/>
  <c r="DC24" i="10"/>
  <c r="DB24" i="10"/>
  <c r="CP24" i="10"/>
  <c r="CQ24" i="10"/>
  <c r="CO24" i="10"/>
  <c r="CN24" i="10"/>
  <c r="LL26" i="10"/>
  <c r="KQ32" i="10"/>
  <c r="KS32" i="10"/>
  <c r="LO10" i="10"/>
  <c r="LP10" i="10" s="1"/>
  <c r="MB19" i="10"/>
  <c r="MC19" i="10" s="1"/>
  <c r="KQ19" i="10"/>
  <c r="KS19" i="10"/>
  <c r="KR23" i="10"/>
  <c r="KN23" i="10"/>
  <c r="KQ27" i="10"/>
  <c r="CX18" i="10"/>
  <c r="CZ18" i="10" s="1"/>
  <c r="CT18" i="10"/>
  <c r="KN20" i="10"/>
  <c r="KR20" i="10"/>
  <c r="MD32" i="10"/>
  <c r="DX13" i="10"/>
  <c r="DT13" i="10"/>
  <c r="CY16" i="10"/>
  <c r="CW16" i="10"/>
  <c r="DP18" i="10"/>
  <c r="DO18" i="10"/>
  <c r="DQ18" i="10"/>
  <c r="DN18" i="10"/>
  <c r="KF29" i="10"/>
  <c r="CG36" i="10"/>
  <c r="CK36" i="10"/>
  <c r="LY37" i="10"/>
  <c r="KQ39" i="10"/>
  <c r="CW40" i="10"/>
  <c r="LQ12" i="10"/>
  <c r="CW34" i="10"/>
  <c r="KD10" i="10"/>
  <c r="LE31" i="10"/>
  <c r="LA31" i="10"/>
  <c r="LY35" i="10"/>
  <c r="DF38" i="10"/>
  <c r="CT10" i="10"/>
  <c r="CX10" i="10"/>
  <c r="CU14" i="10"/>
  <c r="CV14" i="10" s="1"/>
  <c r="EH18" i="10"/>
  <c r="EI18" i="10" s="1"/>
  <c r="CI29" i="10"/>
  <c r="LL40" i="10"/>
  <c r="CK16" i="10"/>
  <c r="CM16" i="10" s="1"/>
  <c r="CG16" i="10"/>
  <c r="KP18" i="10"/>
  <c r="CU26" i="10"/>
  <c r="CV26" i="10" s="1"/>
  <c r="EE33" i="10"/>
  <c r="EF33" i="10" s="1"/>
  <c r="KZ36" i="10"/>
  <c r="CL10" i="10"/>
  <c r="CJ10" i="10"/>
  <c r="KF16" i="10"/>
  <c r="KD16" i="10"/>
  <c r="DI23" i="10"/>
  <c r="DL23" i="10" s="1"/>
  <c r="DS27" i="10"/>
  <c r="KF33" i="10"/>
  <c r="KD33" i="10"/>
  <c r="EE35" i="10"/>
  <c r="DR39" i="10"/>
  <c r="LB11" i="10"/>
  <c r="LC11" i="10" s="1"/>
  <c r="CW23" i="10"/>
  <c r="CY23" i="10"/>
  <c r="CL28" i="10"/>
  <c r="CJ28" i="10"/>
  <c r="KZ26" i="10"/>
  <c r="LY10" i="10"/>
  <c r="LZ10" i="10" s="1"/>
  <c r="DR21" i="10"/>
  <c r="DS21" i="10" s="1"/>
  <c r="MY24" i="10"/>
  <c r="MZ24" i="10" s="1"/>
  <c r="KT28" i="10"/>
  <c r="KP27" i="10"/>
  <c r="CL33" i="10"/>
  <c r="EE12" i="10"/>
  <c r="ML17" i="10"/>
  <c r="KF20" i="10"/>
  <c r="KD20" i="10"/>
  <c r="MC32" i="10"/>
  <c r="KS10" i="10"/>
  <c r="KQ10" i="10"/>
  <c r="CJ36" i="10"/>
  <c r="CL36" i="10"/>
  <c r="LM37" i="10"/>
  <c r="KP39" i="10"/>
  <c r="KS39" i="10" s="1"/>
  <c r="CV40" i="10"/>
  <c r="LP12" i="10"/>
  <c r="LS12" i="10" s="1"/>
  <c r="CV34" i="10"/>
  <c r="ML21" i="10"/>
  <c r="MM21" i="10" s="1"/>
  <c r="LL14" i="10"/>
  <c r="LM14" i="10" s="1"/>
  <c r="KC10" i="10"/>
  <c r="KF10" i="10" s="1"/>
  <c r="LD31" i="10"/>
  <c r="LF31" i="10"/>
  <c r="LM35" i="10"/>
  <c r="LY38" i="10"/>
  <c r="CY10" i="10"/>
  <c r="CW10" i="10"/>
  <c r="CN17" i="10"/>
  <c r="CP17" i="10"/>
  <c r="CQ17" i="10"/>
  <c r="CO17" i="10"/>
  <c r="KH22" i="10"/>
  <c r="KK22" i="10"/>
  <c r="KJ22" i="10"/>
  <c r="KI22" i="10"/>
  <c r="DR30" i="10"/>
  <c r="DS30" i="10" s="1"/>
  <c r="KZ40" i="10"/>
  <c r="CL15" i="10"/>
  <c r="CJ15" i="10"/>
  <c r="ES18" i="10"/>
  <c r="CJ30" i="10"/>
  <c r="CL30" i="10"/>
  <c r="CU32" i="10"/>
  <c r="CV32" i="10" s="1"/>
  <c r="CG10" i="10"/>
  <c r="CK10" i="10"/>
  <c r="CL16" i="10"/>
  <c r="KE16" i="10"/>
  <c r="KA16" i="10"/>
  <c r="CY30" i="10"/>
  <c r="CW30" i="10"/>
  <c r="DU35" i="10"/>
  <c r="DV35" i="10" s="1"/>
  <c r="LY11" i="10"/>
  <c r="LZ11" i="10" s="1"/>
  <c r="DX18" i="10"/>
  <c r="DZ18" i="10" s="1"/>
  <c r="DT18" i="10"/>
  <c r="CP19" i="10"/>
  <c r="CQ19" i="10"/>
  <c r="CO19" i="10"/>
  <c r="CN19" i="10"/>
  <c r="CX23" i="10"/>
  <c r="CT23" i="10"/>
  <c r="CG28" i="10"/>
  <c r="CK28" i="10"/>
  <c r="LL25" i="10"/>
  <c r="KG36" i="10"/>
  <c r="KS24" i="10"/>
  <c r="KQ24" i="10"/>
  <c r="KF21" i="10"/>
  <c r="DH21" i="10"/>
  <c r="DI21" i="10" s="1"/>
  <c r="MO24" i="10"/>
  <c r="KH34" i="10"/>
  <c r="KK34" i="10"/>
  <c r="KJ34" i="10"/>
  <c r="KI34" i="10"/>
  <c r="DU12" i="10"/>
  <c r="MB17" i="10"/>
  <c r="LL15" i="10"/>
  <c r="KE20" i="10"/>
  <c r="KA20" i="10"/>
  <c r="DL12" i="10"/>
  <c r="DJ12" i="10"/>
  <c r="KN10" i="10"/>
  <c r="KR10" i="10"/>
  <c r="CY18" i="10"/>
  <c r="DR17" i="10"/>
  <c r="DS17" i="10" s="1"/>
  <c r="LL20" i="10"/>
  <c r="LM20" i="10" s="1"/>
  <c r="LF23" i="10"/>
  <c r="LD23" i="10"/>
  <c r="FE24" i="10"/>
  <c r="FF24" i="10" s="1"/>
  <c r="LF32" i="10"/>
  <c r="LD32" i="10"/>
  <c r="CW38" i="10"/>
  <c r="CY38" i="10"/>
  <c r="KD39" i="10"/>
  <c r="KF39" i="10"/>
  <c r="KD18" i="10"/>
  <c r="CK15" i="10"/>
  <c r="CG15" i="10"/>
  <c r="KO15" i="10"/>
  <c r="KP15" i="10" s="1"/>
  <c r="MB24" i="10"/>
  <c r="MC24" i="10" s="1"/>
  <c r="KO33" i="10"/>
  <c r="KP33" i="10" s="1"/>
  <c r="LO17" i="10"/>
  <c r="LP17" i="10" s="1"/>
  <c r="DJ24" i="10"/>
  <c r="KD13" i="10"/>
  <c r="LB15" i="10"/>
  <c r="LC15" i="10" s="1"/>
  <c r="KA19" i="10"/>
  <c r="KE19" i="10"/>
  <c r="KO22" i="10"/>
  <c r="KP22" i="10" s="1"/>
  <c r="DK12" i="10"/>
  <c r="DG12" i="10"/>
  <c r="KQ13" i="10"/>
  <c r="DH17" i="10"/>
  <c r="DI17" i="10" s="1"/>
  <c r="LB20" i="10"/>
  <c r="CW31" i="10"/>
  <c r="MY32" i="10"/>
  <c r="MZ32" i="10" s="1"/>
  <c r="LE32" i="10"/>
  <c r="LA32" i="10"/>
  <c r="CX38" i="10"/>
  <c r="CT38" i="10"/>
  <c r="KA39" i="10"/>
  <c r="KE39" i="10"/>
  <c r="CW36" i="10"/>
  <c r="LR24" i="10"/>
  <c r="LN24" i="10"/>
  <c r="LO38" i="10"/>
  <c r="DH30" i="10"/>
  <c r="DI30" i="10" s="1"/>
  <c r="CG30" i="10"/>
  <c r="CK30" i="10"/>
  <c r="LS32" i="10"/>
  <c r="LQ32" i="10"/>
  <c r="LB25" i="10"/>
  <c r="LC25" i="10" s="1"/>
  <c r="KK15" i="10"/>
  <c r="KJ15" i="10"/>
  <c r="KI15" i="10"/>
  <c r="KH15" i="10"/>
  <c r="KC18" i="10"/>
  <c r="KF18" i="10" s="1"/>
  <c r="LQ24" i="10"/>
  <c r="LS24" i="10"/>
  <c r="DF36" i="10"/>
  <c r="CK40" i="10"/>
  <c r="CM40" i="10" s="1"/>
  <c r="CG40" i="10"/>
  <c r="ER15" i="10"/>
  <c r="ES15" i="10" s="1"/>
  <c r="KI27" i="10"/>
  <c r="KH27" i="10"/>
  <c r="KK27" i="10"/>
  <c r="KJ27" i="10"/>
  <c r="CM37" i="10"/>
  <c r="LR19" i="10"/>
  <c r="LN19" i="10"/>
  <c r="FE19" i="10"/>
  <c r="FF19" i="10" s="1"/>
  <c r="LE27" i="10"/>
  <c r="LG27" i="10" s="1"/>
  <c r="LA27" i="10"/>
  <c r="KE30" i="10"/>
  <c r="KG30" i="10" s="1"/>
  <c r="KA30" i="10"/>
  <c r="DF32" i="10"/>
  <c r="KG40" i="10"/>
  <c r="CL13" i="10"/>
  <c r="CV12" i="10"/>
  <c r="DC22" i="10"/>
  <c r="DD22" i="10"/>
  <c r="DA22" i="10"/>
  <c r="DB22" i="10"/>
  <c r="LD37" i="10"/>
  <c r="DA19" i="10"/>
  <c r="DD19" i="10"/>
  <c r="DC19" i="10"/>
  <c r="DB19" i="10"/>
  <c r="KD24" i="10"/>
  <c r="LL33" i="10"/>
  <c r="LM33" i="10" s="1"/>
  <c r="KE37" i="10"/>
  <c r="KG37" i="10" s="1"/>
  <c r="KA37" i="10"/>
  <c r="CW35" i="10"/>
  <c r="CT13" i="10"/>
  <c r="CX13" i="10"/>
  <c r="DL20" i="10"/>
  <c r="LZ21" i="10"/>
  <c r="DI24" i="10"/>
  <c r="DL24" i="10" s="1"/>
  <c r="LY31" i="10"/>
  <c r="LZ31" i="10" s="1"/>
  <c r="KR37" i="10"/>
  <c r="KN37" i="10"/>
  <c r="LL39" i="10"/>
  <c r="LM39" i="10" s="1"/>
  <c r="EH13" i="10"/>
  <c r="KC13" i="10"/>
  <c r="KF13" i="10" s="1"/>
  <c r="KD19" i="10"/>
  <c r="KG19" i="10" s="1"/>
  <c r="KF19" i="10"/>
  <c r="LB22" i="10"/>
  <c r="KF30" i="10"/>
  <c r="LL34" i="10"/>
  <c r="LM34" i="10" s="1"/>
  <c r="KP13" i="10"/>
  <c r="KG25" i="10"/>
  <c r="CV31" i="10"/>
  <c r="CY31" i="10" s="1"/>
  <c r="KO29" i="10"/>
  <c r="MM32" i="10"/>
  <c r="CV36" i="10"/>
  <c r="CY36" i="10" s="1"/>
  <c r="KQ14" i="10"/>
  <c r="LB14" i="10"/>
  <c r="LC14" i="10" s="1"/>
  <c r="DU15" i="10"/>
  <c r="DV15" i="10" s="1"/>
  <c r="CN11" i="10"/>
  <c r="CP11" i="10"/>
  <c r="CO11" i="10"/>
  <c r="CQ11" i="10"/>
  <c r="CX30" i="10"/>
  <c r="CT30" i="10"/>
  <c r="LB39" i="10"/>
  <c r="LC39" i="10" s="1"/>
  <c r="ER10" i="10"/>
  <c r="CY11" i="10"/>
  <c r="CW11" i="10"/>
  <c r="CN20" i="10"/>
  <c r="DR40" i="10"/>
  <c r="EF15" i="10"/>
  <c r="KO26" i="10"/>
  <c r="KP26" i="10" s="1"/>
  <c r="LS19" i="10"/>
  <c r="LQ19" i="10"/>
  <c r="ES19" i="10"/>
  <c r="KE31" i="10"/>
  <c r="KG31" i="10" s="1"/>
  <c r="KA31" i="10"/>
  <c r="KF40" i="10"/>
  <c r="KF31" i="10"/>
  <c r="DR37" i="10"/>
  <c r="DS37" i="10" s="1"/>
  <c r="LC37" i="10"/>
  <c r="LF37" i="10" s="1"/>
  <c r="DF16" i="10"/>
  <c r="KC24" i="10"/>
  <c r="KF24" i="10" s="1"/>
  <c r="KZ33" i="10"/>
  <c r="CJ39" i="10"/>
  <c r="CL39" i="10"/>
  <c r="CV35" i="10"/>
  <c r="CY35" i="10" s="1"/>
  <c r="CM12" i="10"/>
  <c r="CY13" i="10"/>
  <c r="CW13" i="10"/>
  <c r="DL19" i="10"/>
  <c r="DJ19" i="10"/>
  <c r="EH24" i="10"/>
  <c r="LM31" i="10"/>
  <c r="KS37" i="10"/>
  <c r="KQ37" i="10"/>
  <c r="ER13" i="10"/>
  <c r="ES13" i="10" s="1"/>
  <c r="LB18" i="10"/>
  <c r="LC18" i="10" s="1"/>
  <c r="LL22" i="10"/>
  <c r="KT31" i="10"/>
  <c r="KZ34" i="10"/>
  <c r="DV10" i="10"/>
  <c r="LY18" i="10"/>
  <c r="LZ18" i="10" s="1"/>
  <c r="DF26" i="10"/>
  <c r="LL29" i="10"/>
  <c r="LM29" i="10" s="1"/>
  <c r="KT38" i="10"/>
  <c r="CL40" i="10"/>
  <c r="CY37" i="10"/>
  <c r="CW37" i="10"/>
  <c r="KP14" i="10"/>
  <c r="KS14" i="10" s="1"/>
  <c r="KK26" i="9"/>
  <c r="KJ26" i="9"/>
  <c r="KI26" i="9"/>
  <c r="KH26" i="9"/>
  <c r="EH26" i="9"/>
  <c r="EI26" i="9" s="1"/>
  <c r="LE19" i="9"/>
  <c r="LA19" i="9"/>
  <c r="KR29" i="9"/>
  <c r="KN29" i="9"/>
  <c r="KH33" i="9"/>
  <c r="KJ33" i="9"/>
  <c r="KK33" i="9"/>
  <c r="KI33" i="9"/>
  <c r="CX34" i="9"/>
  <c r="CT34" i="9"/>
  <c r="LJ20" i="9"/>
  <c r="LI20" i="9"/>
  <c r="LH20" i="9"/>
  <c r="LK20" i="9"/>
  <c r="KR21" i="9"/>
  <c r="KN21" i="9"/>
  <c r="DH31" i="9"/>
  <c r="DI31" i="9" s="1"/>
  <c r="KN26" i="9"/>
  <c r="KR26" i="9"/>
  <c r="CO22" i="9"/>
  <c r="CQ22" i="9"/>
  <c r="CP22" i="9"/>
  <c r="CN22" i="9"/>
  <c r="LO17" i="9"/>
  <c r="LP17" i="9" s="1"/>
  <c r="CX39" i="9"/>
  <c r="CT39" i="9"/>
  <c r="CG36" i="9"/>
  <c r="CK36" i="9"/>
  <c r="DU16" i="9"/>
  <c r="DV16" i="9" s="1"/>
  <c r="CO19" i="9"/>
  <c r="CQ19" i="9"/>
  <c r="CP19" i="9"/>
  <c r="CN19" i="9"/>
  <c r="KN32" i="9"/>
  <c r="KR32" i="9"/>
  <c r="LB38" i="9"/>
  <c r="LC38" i="9" s="1"/>
  <c r="DH27" i="9"/>
  <c r="CX23" i="9"/>
  <c r="CT23" i="9"/>
  <c r="DT26" i="9"/>
  <c r="DX26" i="9"/>
  <c r="KI23" i="9"/>
  <c r="KH23" i="9"/>
  <c r="KK23" i="9"/>
  <c r="KJ23" i="9"/>
  <c r="CK30" i="9"/>
  <c r="CG30" i="9"/>
  <c r="DH39" i="9"/>
  <c r="DI39" i="9" s="1"/>
  <c r="DH24" i="9"/>
  <c r="DI24" i="9" s="1"/>
  <c r="DD22" i="9"/>
  <c r="DB22" i="9"/>
  <c r="DA22" i="9"/>
  <c r="DC22" i="9"/>
  <c r="KN40" i="9"/>
  <c r="KR40" i="9"/>
  <c r="KO25" i="9"/>
  <c r="DR17" i="9"/>
  <c r="LD39" i="9"/>
  <c r="DG20" i="9"/>
  <c r="DK20" i="9"/>
  <c r="CU12" i="9"/>
  <c r="CV12" i="9" s="1"/>
  <c r="LE30" i="9"/>
  <c r="LA30" i="9"/>
  <c r="KQ10" i="9"/>
  <c r="KQ28" i="9"/>
  <c r="DR35" i="9"/>
  <c r="DS35" i="9" s="1"/>
  <c r="KA25" i="9"/>
  <c r="KE25" i="9"/>
  <c r="CG31" i="9"/>
  <c r="CK31" i="9"/>
  <c r="DR30" i="9"/>
  <c r="LB17" i="9"/>
  <c r="LC17" i="9" s="1"/>
  <c r="DR15" i="9"/>
  <c r="DH34" i="9"/>
  <c r="DI34" i="9" s="1"/>
  <c r="CW32" i="9"/>
  <c r="KQ37" i="9"/>
  <c r="LY12" i="9"/>
  <c r="LZ12" i="9" s="1"/>
  <c r="DF17" i="9"/>
  <c r="KW30" i="9"/>
  <c r="KV30" i="9"/>
  <c r="KX30" i="9"/>
  <c r="KU30" i="9"/>
  <c r="DH32" i="9"/>
  <c r="DI32" i="9" s="1"/>
  <c r="CW33" i="9"/>
  <c r="KQ11" i="9"/>
  <c r="LC39" i="9"/>
  <c r="CJ17" i="9"/>
  <c r="CL17" i="9"/>
  <c r="NY19" i="9"/>
  <c r="NZ19" i="9" s="1"/>
  <c r="KD38" i="9"/>
  <c r="DR12" i="9"/>
  <c r="DS12" i="9" s="1"/>
  <c r="MB20" i="9"/>
  <c r="CZ28" i="9"/>
  <c r="LD30" i="9"/>
  <c r="LF30" i="9"/>
  <c r="LY13" i="9"/>
  <c r="LZ13" i="9" s="1"/>
  <c r="KP10" i="9"/>
  <c r="KP28" i="9"/>
  <c r="KS28" i="9" s="1"/>
  <c r="DF35" i="9"/>
  <c r="LL27" i="9"/>
  <c r="LM27" i="9" s="1"/>
  <c r="KA20" i="9"/>
  <c r="KE20" i="9"/>
  <c r="LL21" i="9"/>
  <c r="LM21" i="9" s="1"/>
  <c r="KQ22" i="9"/>
  <c r="LD33" i="9"/>
  <c r="CW10" i="9"/>
  <c r="ER20" i="9"/>
  <c r="ES20" i="9" s="1"/>
  <c r="DF30" i="9"/>
  <c r="DJ23" i="9"/>
  <c r="LD32" i="9"/>
  <c r="LF26" i="9"/>
  <c r="LD26" i="9"/>
  <c r="MR19" i="9"/>
  <c r="MN19" i="9"/>
  <c r="MB30" i="9"/>
  <c r="MC30" i="9" s="1"/>
  <c r="CP25" i="9"/>
  <c r="CO25" i="9"/>
  <c r="CQ25" i="9"/>
  <c r="CN25" i="9"/>
  <c r="CG17" i="9"/>
  <c r="CK17" i="9"/>
  <c r="DW26" i="9"/>
  <c r="DY26" i="9"/>
  <c r="KE15" i="9"/>
  <c r="KA15" i="9"/>
  <c r="DR21" i="9"/>
  <c r="DS21" i="9" s="1"/>
  <c r="KS21" i="9"/>
  <c r="KQ21" i="9"/>
  <c r="KU39" i="9"/>
  <c r="KW39" i="9"/>
  <c r="KX39" i="9"/>
  <c r="KV39" i="9"/>
  <c r="DH38" i="9"/>
  <c r="KD18" i="9"/>
  <c r="CG29" i="9"/>
  <c r="CK29" i="9"/>
  <c r="CM29" i="9" s="1"/>
  <c r="DR39" i="9"/>
  <c r="DS39" i="9" s="1"/>
  <c r="MB16" i="9"/>
  <c r="LE10" i="9"/>
  <c r="LG10" i="9" s="1"/>
  <c r="LA10" i="9"/>
  <c r="LY14" i="9"/>
  <c r="LZ14" i="9" s="1"/>
  <c r="CU17" i="9"/>
  <c r="CV17" i="9" s="1"/>
  <c r="DF15" i="9"/>
  <c r="CV32" i="9"/>
  <c r="KP37" i="9"/>
  <c r="KS37" i="9" s="1"/>
  <c r="LM12" i="9"/>
  <c r="CV33" i="9"/>
  <c r="CY18" i="9"/>
  <c r="CW18" i="9"/>
  <c r="DL26" i="9"/>
  <c r="DJ26" i="9"/>
  <c r="KP11" i="9"/>
  <c r="DH10" i="9"/>
  <c r="DI10" i="9" s="1"/>
  <c r="KS12" i="9"/>
  <c r="KQ12" i="9"/>
  <c r="LO16" i="9"/>
  <c r="LP16" i="9" s="1"/>
  <c r="NM19" i="9"/>
  <c r="EE32" i="9"/>
  <c r="EF32" i="9" s="1"/>
  <c r="KC38" i="9"/>
  <c r="KF38" i="9" s="1"/>
  <c r="CG23" i="9"/>
  <c r="CK23" i="9"/>
  <c r="CM23" i="9" s="1"/>
  <c r="LS22" i="9"/>
  <c r="LQ22" i="9"/>
  <c r="DF12" i="9"/>
  <c r="DP14" i="9"/>
  <c r="DQ14" i="9"/>
  <c r="DO14" i="9"/>
  <c r="DN14" i="9"/>
  <c r="LQ20" i="9"/>
  <c r="LS20" i="9"/>
  <c r="CO32" i="9"/>
  <c r="CN32" i="9"/>
  <c r="CQ32" i="9"/>
  <c r="CJ12" i="9"/>
  <c r="CL12" i="9"/>
  <c r="MY20" i="9"/>
  <c r="MZ20" i="9" s="1"/>
  <c r="KZ27" i="9"/>
  <c r="FR14" i="9"/>
  <c r="FS14" i="9" s="1"/>
  <c r="KZ21" i="9"/>
  <c r="KP22" i="9"/>
  <c r="KS22" i="9" s="1"/>
  <c r="LC33" i="9"/>
  <c r="CM40" i="9"/>
  <c r="CV10" i="9"/>
  <c r="CY10" i="9" s="1"/>
  <c r="EF20" i="9"/>
  <c r="DI23" i="9"/>
  <c r="DL23" i="9" s="1"/>
  <c r="LY37" i="9"/>
  <c r="LZ37" i="9" s="1"/>
  <c r="LC32" i="9"/>
  <c r="LF32" i="9" s="1"/>
  <c r="CW24" i="9"/>
  <c r="CY24" i="9"/>
  <c r="LO14" i="9"/>
  <c r="CK20" i="9"/>
  <c r="CM20" i="9" s="1"/>
  <c r="CG20" i="9"/>
  <c r="CK26" i="9"/>
  <c r="CM26" i="9" s="1"/>
  <c r="CG26" i="9"/>
  <c r="KQ29" i="9"/>
  <c r="KS29" i="9"/>
  <c r="KA37" i="9"/>
  <c r="KE37" i="9"/>
  <c r="KG37" i="9" s="1"/>
  <c r="LB15" i="9"/>
  <c r="LC15" i="9" s="1"/>
  <c r="EE16" i="9"/>
  <c r="EF16" i="9" s="1"/>
  <c r="CL26" i="9"/>
  <c r="CU27" i="9"/>
  <c r="CV27" i="9" s="1"/>
  <c r="LB29" i="9"/>
  <c r="KD39" i="9"/>
  <c r="CX18" i="9"/>
  <c r="CT18" i="9"/>
  <c r="DG26" i="9"/>
  <c r="DK26" i="9"/>
  <c r="LB37" i="9"/>
  <c r="LC37" i="9" s="1"/>
  <c r="EC14" i="9"/>
  <c r="ED14" i="9"/>
  <c r="EB14" i="9"/>
  <c r="EA14" i="9"/>
  <c r="KQ13" i="9"/>
  <c r="KR12" i="9"/>
  <c r="KN12" i="9"/>
  <c r="LG16" i="9"/>
  <c r="DC19" i="9"/>
  <c r="DD19" i="9"/>
  <c r="DB19" i="9"/>
  <c r="DA19" i="9"/>
  <c r="LW19" i="9"/>
  <c r="LX19" i="9"/>
  <c r="LV19" i="9"/>
  <c r="LU19" i="9"/>
  <c r="DR24" i="9"/>
  <c r="DS24" i="9" s="1"/>
  <c r="DU32" i="9"/>
  <c r="DV32" i="9" s="1"/>
  <c r="KQ35" i="9"/>
  <c r="CJ39" i="9"/>
  <c r="LN22" i="9"/>
  <c r="LR22" i="9"/>
  <c r="DR36" i="9"/>
  <c r="DS36" i="9" s="1"/>
  <c r="KI10" i="9"/>
  <c r="KH10" i="9"/>
  <c r="KK10" i="9"/>
  <c r="KJ10" i="9"/>
  <c r="LR20" i="9"/>
  <c r="LN20" i="9"/>
  <c r="CO27" i="9"/>
  <c r="CQ27" i="9"/>
  <c r="CN27" i="9"/>
  <c r="CP27" i="9"/>
  <c r="CM38" i="9"/>
  <c r="CG12" i="9"/>
  <c r="CK12" i="9"/>
  <c r="MO20" i="9"/>
  <c r="MP20" i="9" s="1"/>
  <c r="CJ37" i="9"/>
  <c r="CU31" i="9"/>
  <c r="CV31" i="9" s="1"/>
  <c r="EE38" i="9"/>
  <c r="EF38" i="9" s="1"/>
  <c r="FH14" i="9"/>
  <c r="DH25" i="9"/>
  <c r="DI25" i="9" s="1"/>
  <c r="CJ35" i="9"/>
  <c r="KD13" i="9"/>
  <c r="KQ26" i="9"/>
  <c r="KS26" i="9"/>
  <c r="LO37" i="9"/>
  <c r="LP37" i="9" s="1"/>
  <c r="KS40" i="9"/>
  <c r="KQ40" i="9"/>
  <c r="CW21" i="9"/>
  <c r="DW28" i="9"/>
  <c r="CT24" i="9"/>
  <c r="CX24" i="9"/>
  <c r="LB14" i="9"/>
  <c r="LC14" i="9" s="1"/>
  <c r="LQ10" i="9"/>
  <c r="LH23" i="9"/>
  <c r="LK23" i="9"/>
  <c r="KN17" i="9"/>
  <c r="KR17" i="9"/>
  <c r="LB36" i="9"/>
  <c r="LC36" i="9" s="1"/>
  <c r="KE21" i="9"/>
  <c r="KA21" i="9"/>
  <c r="KO38" i="9"/>
  <c r="KP38" i="9" s="1"/>
  <c r="CW23" i="9"/>
  <c r="CY23" i="9"/>
  <c r="DK16" i="9"/>
  <c r="DG16" i="9"/>
  <c r="CQ13" i="9"/>
  <c r="CP13" i="9"/>
  <c r="CO13" i="9"/>
  <c r="CN13" i="9"/>
  <c r="KR20" i="9"/>
  <c r="KT20" i="9" s="1"/>
  <c r="KN20" i="9"/>
  <c r="EE23" i="9"/>
  <c r="EF23" i="9" s="1"/>
  <c r="CY26" i="9"/>
  <c r="CW26" i="9"/>
  <c r="CY38" i="9"/>
  <c r="CW38" i="9"/>
  <c r="LL15" i="9"/>
  <c r="LM15" i="9" s="1"/>
  <c r="CN16" i="9"/>
  <c r="CQ16" i="9"/>
  <c r="CO16" i="9"/>
  <c r="CP16" i="9"/>
  <c r="DH18" i="9"/>
  <c r="DI18" i="9" s="1"/>
  <c r="LF22" i="9"/>
  <c r="LD22" i="9"/>
  <c r="LO23" i="9"/>
  <c r="LP23" i="9" s="1"/>
  <c r="LY26" i="9"/>
  <c r="EE34" i="9"/>
  <c r="EF34" i="9" s="1"/>
  <c r="KC39" i="9"/>
  <c r="KF39" i="9" s="1"/>
  <c r="LF28" i="9"/>
  <c r="LD28" i="9"/>
  <c r="KQ36" i="9"/>
  <c r="KS36" i="9"/>
  <c r="KP13" i="9"/>
  <c r="KS13" i="9" s="1"/>
  <c r="ML23" i="9"/>
  <c r="MM23" i="9" s="1"/>
  <c r="KP35" i="9"/>
  <c r="CI39" i="9"/>
  <c r="CL23" i="9"/>
  <c r="DF36" i="9"/>
  <c r="KW16" i="9"/>
  <c r="KU16" i="9"/>
  <c r="KX16" i="9"/>
  <c r="KV16" i="9"/>
  <c r="LY11" i="9"/>
  <c r="LZ11" i="9" s="1"/>
  <c r="MJ19" i="9"/>
  <c r="KS24" i="9"/>
  <c r="KQ24" i="9"/>
  <c r="LY28" i="9"/>
  <c r="LZ28" i="9" s="1"/>
  <c r="ML33" i="9"/>
  <c r="MM33" i="9" s="1"/>
  <c r="CI37" i="9"/>
  <c r="DS38" i="9"/>
  <c r="DR13" i="9"/>
  <c r="DS13" i="9" s="1"/>
  <c r="KS14" i="9"/>
  <c r="KQ14" i="9"/>
  <c r="O33" i="9"/>
  <c r="CI35" i="9"/>
  <c r="CL35" i="9" s="1"/>
  <c r="EE11" i="9"/>
  <c r="EF11" i="9" s="1"/>
  <c r="KC13" i="9"/>
  <c r="CW30" i="9"/>
  <c r="CY30" i="9"/>
  <c r="CV21" i="9"/>
  <c r="CY21" i="9" s="1"/>
  <c r="DV28" i="9"/>
  <c r="DY28" i="9" s="1"/>
  <c r="MB22" i="9"/>
  <c r="MC22" i="9" s="1"/>
  <c r="CU36" i="9"/>
  <c r="CV36" i="9" s="1"/>
  <c r="EJ14" i="9"/>
  <c r="KH14" i="9"/>
  <c r="KK14" i="9"/>
  <c r="KJ14" i="9"/>
  <c r="KI14" i="9"/>
  <c r="MB10" i="9"/>
  <c r="MC10" i="9" s="1"/>
  <c r="CY34" i="9"/>
  <c r="CW34" i="9"/>
  <c r="DH29" i="9"/>
  <c r="DI29" i="9" s="1"/>
  <c r="LB18" i="9"/>
  <c r="LC18" i="9" s="1"/>
  <c r="CO24" i="9"/>
  <c r="CN24" i="9"/>
  <c r="CQ24" i="9"/>
  <c r="CP24" i="9"/>
  <c r="LE26" i="9"/>
  <c r="LA26" i="9"/>
  <c r="CO21" i="9"/>
  <c r="CQ21" i="9"/>
  <c r="CP21" i="9"/>
  <c r="CN21" i="9"/>
  <c r="DU23" i="9"/>
  <c r="DV23" i="9" s="1"/>
  <c r="CX26" i="9"/>
  <c r="CT26" i="9"/>
  <c r="CX38" i="9"/>
  <c r="CT38" i="9"/>
  <c r="KD17" i="9"/>
  <c r="CW16" i="9"/>
  <c r="LE22" i="9"/>
  <c r="LA22" i="9"/>
  <c r="KE24" i="9"/>
  <c r="KG24" i="9" s="1"/>
  <c r="KA24" i="9"/>
  <c r="LO26" i="9"/>
  <c r="LP26" i="9" s="1"/>
  <c r="DU34" i="9"/>
  <c r="KF35" i="9"/>
  <c r="KD35" i="9"/>
  <c r="LE28" i="9"/>
  <c r="LA28" i="9"/>
  <c r="KR36" i="9"/>
  <c r="KN36" i="9"/>
  <c r="LY17" i="9"/>
  <c r="LZ17" i="9" s="1"/>
  <c r="CM11" i="9"/>
  <c r="EE18" i="9"/>
  <c r="EF18" i="9" s="1"/>
  <c r="DL22" i="9"/>
  <c r="DJ22" i="9"/>
  <c r="MB23" i="9"/>
  <c r="MC23" i="9" s="1"/>
  <c r="KS32" i="9"/>
  <c r="KQ32" i="9"/>
  <c r="KT32" i="9" s="1"/>
  <c r="KK12" i="9"/>
  <c r="KJ12" i="9"/>
  <c r="KI12" i="9"/>
  <c r="KH12" i="9"/>
  <c r="KE31" i="9"/>
  <c r="KG31" i="9" s="1"/>
  <c r="KA31" i="9"/>
  <c r="CY11" i="9"/>
  <c r="CW11" i="9"/>
  <c r="DR27" i="9"/>
  <c r="DS27" i="9" s="1"/>
  <c r="LO33" i="9"/>
  <c r="LP33" i="9" s="1"/>
  <c r="CU37" i="9"/>
  <c r="CV37" i="9" s="1"/>
  <c r="LO11" i="9"/>
  <c r="LP11" i="9" s="1"/>
  <c r="KR24" i="9"/>
  <c r="KN24" i="9"/>
  <c r="LO28" i="9"/>
  <c r="LP28" i="9" s="1"/>
  <c r="MB33" i="9"/>
  <c r="MC33" i="9" s="1"/>
  <c r="DR31" i="9"/>
  <c r="DS31" i="9" s="1"/>
  <c r="LL40" i="9"/>
  <c r="CU13" i="9"/>
  <c r="CV13" i="9" s="1"/>
  <c r="DH13" i="9"/>
  <c r="DI13" i="9" s="1"/>
  <c r="KN14" i="9"/>
  <c r="KR14" i="9"/>
  <c r="CJ30" i="9"/>
  <c r="CL30" i="9"/>
  <c r="DM33" i="9"/>
  <c r="LL35" i="9"/>
  <c r="LM35" i="9" s="1"/>
  <c r="DU11" i="9"/>
  <c r="KV19" i="9"/>
  <c r="KX19" i="9"/>
  <c r="KW19" i="9"/>
  <c r="KU19" i="9"/>
  <c r="CL36" i="9"/>
  <c r="CJ36" i="9"/>
  <c r="CL18" i="9"/>
  <c r="CJ18" i="9"/>
  <c r="CT30" i="9"/>
  <c r="CX30" i="9"/>
  <c r="LD34" i="9"/>
  <c r="LF34" i="9"/>
  <c r="KG19" i="9"/>
  <c r="CU15" i="9"/>
  <c r="CV15" i="9" s="1"/>
  <c r="KE30" i="9"/>
  <c r="KG30" i="9" s="1"/>
  <c r="KA30" i="9"/>
  <c r="KK40" i="9"/>
  <c r="KJ40" i="9"/>
  <c r="KI40" i="9"/>
  <c r="KH40" i="9"/>
  <c r="KC17" i="9"/>
  <c r="KF17" i="9" s="1"/>
  <c r="CV16" i="9"/>
  <c r="DU22" i="9"/>
  <c r="DV22" i="9" s="1"/>
  <c r="LB25" i="9"/>
  <c r="LC25" i="9" s="1"/>
  <c r="KA29" i="9"/>
  <c r="KE29" i="9"/>
  <c r="KG29" i="9" s="1"/>
  <c r="KE35" i="9"/>
  <c r="KA35" i="9"/>
  <c r="DB14" i="9"/>
  <c r="DD14" i="9"/>
  <c r="DC14" i="9"/>
  <c r="DA14" i="9"/>
  <c r="ER28" i="9"/>
  <c r="ES28" i="9" s="1"/>
  <c r="DR40" i="9"/>
  <c r="CQ34" i="9"/>
  <c r="CP34" i="9"/>
  <c r="CO34" i="9"/>
  <c r="CN34" i="9"/>
  <c r="CO15" i="9"/>
  <c r="CN15" i="9"/>
  <c r="CQ15" i="9"/>
  <c r="CP15" i="9"/>
  <c r="DU18" i="9"/>
  <c r="DV18" i="9" s="1"/>
  <c r="DK22" i="9"/>
  <c r="DG22" i="9"/>
  <c r="LY29" i="9"/>
  <c r="LZ29" i="9" s="1"/>
  <c r="ER33" i="9"/>
  <c r="ES33" i="9" s="1"/>
  <c r="DR29" i="9"/>
  <c r="CX11" i="9"/>
  <c r="CT11" i="9"/>
  <c r="EE10" i="9"/>
  <c r="EF10" i="9" s="1"/>
  <c r="ER26" i="9"/>
  <c r="ES26" i="9" s="1"/>
  <c r="KD28" i="9"/>
  <c r="KR34" i="9"/>
  <c r="KT34" i="9" s="1"/>
  <c r="KN34" i="9"/>
  <c r="DR37" i="9"/>
  <c r="DS37" i="9" s="1"/>
  <c r="CY39" i="9"/>
  <c r="CW39" i="9"/>
  <c r="LY18" i="9"/>
  <c r="CW20" i="9"/>
  <c r="KD27" i="9"/>
  <c r="LY32" i="9"/>
  <c r="LL38" i="9"/>
  <c r="LY34" i="9"/>
  <c r="LZ34" i="9" s="1"/>
  <c r="LD19" i="9"/>
  <c r="LG19" i="9" s="1"/>
  <c r="LF19" i="9"/>
  <c r="LB40" i="9"/>
  <c r="KQ18" i="9"/>
  <c r="DU20" i="9"/>
  <c r="DV20" i="9" s="1"/>
  <c r="LB35" i="9"/>
  <c r="LC35" i="9" s="1"/>
  <c r="KJ11" i="9"/>
  <c r="KI11" i="9"/>
  <c r="KH11" i="9"/>
  <c r="KK11" i="9"/>
  <c r="KG20" i="9"/>
  <c r="EE25" i="9"/>
  <c r="EF25" i="9" s="1"/>
  <c r="LY39" i="9"/>
  <c r="LZ39" i="9" s="1"/>
  <c r="CK18" i="9"/>
  <c r="CG18" i="9"/>
  <c r="LQ30" i="9"/>
  <c r="DT33" i="9"/>
  <c r="DX33" i="9"/>
  <c r="CW40" i="9"/>
  <c r="KQ15" i="9"/>
  <c r="LE34" i="9"/>
  <c r="LA34" i="9"/>
  <c r="KQ27" i="9"/>
  <c r="LO13" i="9"/>
  <c r="LB12" i="9"/>
  <c r="MS19" i="9"/>
  <c r="MQ19" i="9"/>
  <c r="ML22" i="9"/>
  <c r="MM22" i="9" s="1"/>
  <c r="KX23" i="9"/>
  <c r="KW23" i="9"/>
  <c r="KV23" i="9"/>
  <c r="KU23" i="9"/>
  <c r="ML30" i="9"/>
  <c r="MM30" i="9" s="1"/>
  <c r="LP10" i="9"/>
  <c r="LS10" i="9" s="1"/>
  <c r="NB19" i="9"/>
  <c r="NC19" i="9" s="1"/>
  <c r="EE22" i="9"/>
  <c r="EF22" i="9" s="1"/>
  <c r="LL25" i="9"/>
  <c r="LM25" i="9" s="1"/>
  <c r="KJ36" i="9"/>
  <c r="EI14" i="9"/>
  <c r="EF28" i="9"/>
  <c r="DF40" i="9"/>
  <c r="ML10" i="9"/>
  <c r="EU14" i="9"/>
  <c r="KS17" i="9"/>
  <c r="KQ17" i="9"/>
  <c r="DL20" i="9"/>
  <c r="DJ20" i="9"/>
  <c r="KF24" i="9"/>
  <c r="LM29" i="9"/>
  <c r="LL36" i="9"/>
  <c r="LM36" i="9" s="1"/>
  <c r="EF33" i="9"/>
  <c r="CU29" i="9"/>
  <c r="LB13" i="9"/>
  <c r="LC13" i="9" s="1"/>
  <c r="KF15" i="9"/>
  <c r="KD15" i="9"/>
  <c r="DS10" i="9"/>
  <c r="KD21" i="9"/>
  <c r="KF21" i="9"/>
  <c r="KC28" i="9"/>
  <c r="KF28" i="9" s="1"/>
  <c r="KS34" i="9"/>
  <c r="DF37" i="9"/>
  <c r="DF21" i="9"/>
  <c r="LB11" i="9"/>
  <c r="LM18" i="9"/>
  <c r="CV20" i="9"/>
  <c r="CY20" i="9" s="1"/>
  <c r="KC27" i="9"/>
  <c r="KF27" i="9" s="1"/>
  <c r="LM32" i="9"/>
  <c r="CU35" i="9"/>
  <c r="CV35" i="9" s="1"/>
  <c r="LM34" i="9"/>
  <c r="KF25" i="9"/>
  <c r="KD25" i="9"/>
  <c r="DH11" i="9"/>
  <c r="CO14" i="9"/>
  <c r="CQ14" i="9"/>
  <c r="CP14" i="9"/>
  <c r="CN14" i="9"/>
  <c r="KP18" i="9"/>
  <c r="KS18" i="9" s="1"/>
  <c r="KC18" i="9"/>
  <c r="CL31" i="9"/>
  <c r="CJ31" i="9"/>
  <c r="ML16" i="9"/>
  <c r="DS25" i="9"/>
  <c r="LM39" i="9"/>
  <c r="LP30" i="9"/>
  <c r="DY33" i="9"/>
  <c r="DW33" i="9"/>
  <c r="CV40" i="9"/>
  <c r="KP15" i="9"/>
  <c r="DL16" i="9"/>
  <c r="DJ16" i="9"/>
  <c r="KP27" i="9"/>
  <c r="KS27" i="9" s="1"/>
  <c r="DH23" i="8"/>
  <c r="DI23" i="8" s="1"/>
  <c r="LB24" i="8"/>
  <c r="LC24" i="8" s="1"/>
  <c r="CO20" i="8"/>
  <c r="CN20" i="8"/>
  <c r="CQ20" i="8"/>
  <c r="CP20" i="8"/>
  <c r="KH20" i="8"/>
  <c r="KK20" i="8"/>
  <c r="KJ20" i="8"/>
  <c r="KI20" i="8"/>
  <c r="KI34" i="8"/>
  <c r="KH34" i="8"/>
  <c r="KK34" i="8"/>
  <c r="KJ34" i="8"/>
  <c r="KN40" i="8"/>
  <c r="KR40" i="8"/>
  <c r="CG39" i="8"/>
  <c r="CK39" i="8"/>
  <c r="DT10" i="8"/>
  <c r="DX10" i="8"/>
  <c r="EH27" i="8"/>
  <c r="KR14" i="8"/>
  <c r="KN14" i="8"/>
  <c r="CX39" i="8"/>
  <c r="CT39" i="8"/>
  <c r="LE17" i="8"/>
  <c r="LA17" i="8"/>
  <c r="DH22" i="8"/>
  <c r="DI22" i="8" s="1"/>
  <c r="EG30" i="8"/>
  <c r="EK30" i="8"/>
  <c r="DH32" i="8"/>
  <c r="CX33" i="8"/>
  <c r="CT33" i="8"/>
  <c r="KI11" i="8"/>
  <c r="KH11" i="8"/>
  <c r="KK11" i="8"/>
  <c r="KJ11" i="8"/>
  <c r="LO36" i="8"/>
  <c r="LP36" i="8" s="1"/>
  <c r="CM16" i="8"/>
  <c r="CX29" i="8"/>
  <c r="CZ29" i="8" s="1"/>
  <c r="CT29" i="8"/>
  <c r="KD33" i="8"/>
  <c r="EH17" i="8"/>
  <c r="KQ28" i="8"/>
  <c r="CG37" i="8"/>
  <c r="CK37" i="8"/>
  <c r="CM37" i="8" s="1"/>
  <c r="KE18" i="8"/>
  <c r="KG18" i="8" s="1"/>
  <c r="KA18" i="8"/>
  <c r="KO16" i="8"/>
  <c r="KP16" i="8" s="1"/>
  <c r="CU26" i="8"/>
  <c r="CX38" i="8"/>
  <c r="CT38" i="8"/>
  <c r="MB17" i="8"/>
  <c r="KA21" i="8"/>
  <c r="KE21" i="8"/>
  <c r="KG21" i="8" s="1"/>
  <c r="LD20" i="8"/>
  <c r="DW30" i="8"/>
  <c r="KO37" i="8"/>
  <c r="KJ12" i="8"/>
  <c r="KI12" i="8"/>
  <c r="KH12" i="8"/>
  <c r="KK12" i="8"/>
  <c r="LA15" i="8"/>
  <c r="LE15" i="8"/>
  <c r="KQ22" i="8"/>
  <c r="LL19" i="8"/>
  <c r="LM19" i="8" s="1"/>
  <c r="CJ28" i="8"/>
  <c r="KD31" i="8"/>
  <c r="ME34" i="8"/>
  <c r="MA34" i="8"/>
  <c r="LL37" i="8"/>
  <c r="LM37" i="8" s="1"/>
  <c r="LB40" i="8"/>
  <c r="LA22" i="8"/>
  <c r="LE22" i="8"/>
  <c r="DK29" i="8"/>
  <c r="DG29" i="8"/>
  <c r="DG36" i="8"/>
  <c r="DK36" i="8"/>
  <c r="CQ18" i="8"/>
  <c r="CP18" i="8"/>
  <c r="CO18" i="8"/>
  <c r="CN18" i="8"/>
  <c r="CJ23" i="8"/>
  <c r="LL27" i="8"/>
  <c r="LE38" i="8"/>
  <c r="LA38" i="8"/>
  <c r="KN17" i="8"/>
  <c r="KR17" i="8"/>
  <c r="CW36" i="8"/>
  <c r="CT16" i="8"/>
  <c r="CX16" i="8"/>
  <c r="LL11" i="8"/>
  <c r="KI24" i="8"/>
  <c r="KH24" i="8"/>
  <c r="KJ24" i="8"/>
  <c r="KK24" i="8"/>
  <c r="LN34" i="8"/>
  <c r="LR34" i="8"/>
  <c r="KQ38" i="8"/>
  <c r="CW14" i="8"/>
  <c r="CY14" i="8"/>
  <c r="KX20" i="8"/>
  <c r="KW20" i="8"/>
  <c r="KV20" i="8"/>
  <c r="KU20" i="8"/>
  <c r="CI23" i="8"/>
  <c r="KZ27" i="8"/>
  <c r="CJ34" i="8"/>
  <c r="CL34" i="8"/>
  <c r="LY36" i="8"/>
  <c r="LZ36" i="8" s="1"/>
  <c r="KD39" i="8"/>
  <c r="KF39" i="8"/>
  <c r="CN40" i="8"/>
  <c r="CQ40" i="8"/>
  <c r="CP40" i="8"/>
  <c r="CO40" i="8"/>
  <c r="LL18" i="8"/>
  <c r="LM18" i="8" s="1"/>
  <c r="KH23" i="8"/>
  <c r="KK23" i="8"/>
  <c r="KI23" i="8"/>
  <c r="KJ23" i="8"/>
  <c r="CV36" i="8"/>
  <c r="KD17" i="8"/>
  <c r="KF17" i="8"/>
  <c r="CY29" i="8"/>
  <c r="CP21" i="8"/>
  <c r="KP28" i="8"/>
  <c r="LS34" i="8"/>
  <c r="LQ34" i="8"/>
  <c r="CY37" i="8"/>
  <c r="CW37" i="8"/>
  <c r="KP38" i="8"/>
  <c r="KS38" i="8" s="1"/>
  <c r="CO10" i="8"/>
  <c r="CN10" i="8"/>
  <c r="CQ10" i="8"/>
  <c r="CP10" i="8"/>
  <c r="LO17" i="8"/>
  <c r="EH15" i="8"/>
  <c r="KQ25" i="8"/>
  <c r="KS25" i="8"/>
  <c r="DJ27" i="8"/>
  <c r="DL27" i="8"/>
  <c r="CL37" i="8"/>
  <c r="LL12" i="8"/>
  <c r="LM12" i="8" s="1"/>
  <c r="FE15" i="8"/>
  <c r="FF15" i="8" s="1"/>
  <c r="LC20" i="8"/>
  <c r="CG24" i="8"/>
  <c r="CK24" i="8"/>
  <c r="CM24" i="8" s="1"/>
  <c r="DV30" i="8"/>
  <c r="DY30" i="8" s="1"/>
  <c r="NL34" i="8"/>
  <c r="CU40" i="8"/>
  <c r="CV40" i="8" s="1"/>
  <c r="LL10" i="8"/>
  <c r="LM10" i="8" s="1"/>
  <c r="LF15" i="8"/>
  <c r="LD15" i="8"/>
  <c r="KP22" i="8"/>
  <c r="KS22" i="8" s="1"/>
  <c r="KZ19" i="8"/>
  <c r="CI28" i="8"/>
  <c r="DL35" i="8"/>
  <c r="DJ35" i="8"/>
  <c r="ML20" i="8"/>
  <c r="MM20" i="8" s="1"/>
  <c r="LF28" i="8"/>
  <c r="LD28" i="8"/>
  <c r="DL36" i="8"/>
  <c r="DJ36" i="8"/>
  <c r="KX15" i="8"/>
  <c r="KW15" i="8"/>
  <c r="KV15" i="8"/>
  <c r="KU15" i="8"/>
  <c r="CX14" i="8"/>
  <c r="CT14" i="8"/>
  <c r="DG31" i="8"/>
  <c r="CG34" i="8"/>
  <c r="CK34" i="8"/>
  <c r="CP36" i="8"/>
  <c r="CO36" i="8"/>
  <c r="CN36" i="8"/>
  <c r="CQ36" i="8"/>
  <c r="KE39" i="8"/>
  <c r="KA39" i="8"/>
  <c r="DH12" i="8"/>
  <c r="DI12" i="8" s="1"/>
  <c r="KD15" i="8"/>
  <c r="LB18" i="8"/>
  <c r="LC18" i="8" s="1"/>
  <c r="KD29" i="8"/>
  <c r="KA36" i="8"/>
  <c r="KE36" i="8"/>
  <c r="LL33" i="8"/>
  <c r="LM33" i="8" s="1"/>
  <c r="KE17" i="8"/>
  <c r="KA17" i="8"/>
  <c r="CW23" i="8"/>
  <c r="LF17" i="8"/>
  <c r="LD17" i="8"/>
  <c r="KO19" i="8"/>
  <c r="KP19" i="8" s="1"/>
  <c r="CG26" i="8"/>
  <c r="CK26" i="8"/>
  <c r="EE29" i="8"/>
  <c r="EF29" i="8" s="1"/>
  <c r="CX37" i="8"/>
  <c r="CT37" i="8"/>
  <c r="ML13" i="8"/>
  <c r="MM13" i="8" s="1"/>
  <c r="ER10" i="8"/>
  <c r="DG15" i="8"/>
  <c r="DK15" i="8"/>
  <c r="DM15" i="8" s="1"/>
  <c r="KN25" i="8"/>
  <c r="KR25" i="8"/>
  <c r="DG27" i="8"/>
  <c r="DK27" i="8"/>
  <c r="KD30" i="8"/>
  <c r="LE34" i="8"/>
  <c r="LA34" i="8"/>
  <c r="LB12" i="8"/>
  <c r="DL15" i="8"/>
  <c r="EU15" i="8"/>
  <c r="CJ22" i="8"/>
  <c r="LB26" i="8"/>
  <c r="CP30" i="8"/>
  <c r="CQ30" i="8"/>
  <c r="CO30" i="8"/>
  <c r="CN30" i="8"/>
  <c r="NB34" i="8"/>
  <c r="LB39" i="8"/>
  <c r="LC39" i="8" s="1"/>
  <c r="LB10" i="8"/>
  <c r="LC10" i="8" s="1"/>
  <c r="KN21" i="8"/>
  <c r="KR21" i="8"/>
  <c r="LQ20" i="8"/>
  <c r="CK29" i="8"/>
  <c r="CM29" i="8" s="1"/>
  <c r="CG29" i="8"/>
  <c r="DR32" i="8"/>
  <c r="DS32" i="8" s="1"/>
  <c r="DG35" i="8"/>
  <c r="DK35" i="8"/>
  <c r="MB20" i="8"/>
  <c r="MC20" i="8" s="1"/>
  <c r="LA28" i="8"/>
  <c r="LE28" i="8"/>
  <c r="KQ31" i="8"/>
  <c r="CW11" i="8"/>
  <c r="CN19" i="8"/>
  <c r="CP19" i="8"/>
  <c r="CO19" i="8"/>
  <c r="CQ19" i="8"/>
  <c r="ML23" i="8"/>
  <c r="MM23" i="8" s="1"/>
  <c r="LY28" i="8"/>
  <c r="LZ28" i="8" s="1"/>
  <c r="CU22" i="8"/>
  <c r="KC15" i="8"/>
  <c r="KF15" i="8" s="1"/>
  <c r="KC29" i="8"/>
  <c r="KF29" i="8" s="1"/>
  <c r="EE38" i="8"/>
  <c r="EF38" i="8" s="1"/>
  <c r="KQ30" i="8"/>
  <c r="KS30" i="8"/>
  <c r="KZ33" i="8"/>
  <c r="LY14" i="8"/>
  <c r="LZ14" i="8" s="1"/>
  <c r="ER19" i="8"/>
  <c r="ES19" i="8" s="1"/>
  <c r="CV23" i="8"/>
  <c r="CY23" i="8" s="1"/>
  <c r="FR30" i="8"/>
  <c r="FS30" i="8" s="1"/>
  <c r="KF25" i="8"/>
  <c r="KD25" i="8"/>
  <c r="CJ26" i="8"/>
  <c r="CL26" i="8"/>
  <c r="DS29" i="8"/>
  <c r="KT36" i="8"/>
  <c r="KG38" i="8"/>
  <c r="LZ13" i="8"/>
  <c r="EF10" i="8"/>
  <c r="EE24" i="8"/>
  <c r="EF24" i="8" s="1"/>
  <c r="KC30" i="8"/>
  <c r="KF30" i="8" s="1"/>
  <c r="LF34" i="8"/>
  <c r="LD34" i="8"/>
  <c r="KO10" i="8"/>
  <c r="LY21" i="8"/>
  <c r="CI22" i="8"/>
  <c r="CL22" i="8" s="1"/>
  <c r="CL24" i="8"/>
  <c r="LL39" i="8"/>
  <c r="LM39" i="8" s="1"/>
  <c r="KQ21" i="8"/>
  <c r="KS21" i="8"/>
  <c r="LP20" i="8"/>
  <c r="CL29" i="8"/>
  <c r="KS39" i="8"/>
  <c r="KQ39" i="8"/>
  <c r="LY15" i="8"/>
  <c r="LQ23" i="8"/>
  <c r="LS23" i="8"/>
  <c r="DL25" i="8"/>
  <c r="DJ25" i="8"/>
  <c r="KP31" i="8"/>
  <c r="KS31" i="8" s="1"/>
  <c r="CU34" i="8"/>
  <c r="CV11" i="8"/>
  <c r="CY11" i="8" s="1"/>
  <c r="KQ33" i="8"/>
  <c r="MB23" i="8"/>
  <c r="MC23" i="8" s="1"/>
  <c r="LY22" i="8"/>
  <c r="LZ22" i="8" s="1"/>
  <c r="LO28" i="8"/>
  <c r="KK28" i="8"/>
  <c r="KJ28" i="8"/>
  <c r="KH28" i="8"/>
  <c r="KI28" i="8"/>
  <c r="CL39" i="8"/>
  <c r="CJ39" i="8"/>
  <c r="DK19" i="8"/>
  <c r="DM19" i="8" s="1"/>
  <c r="DG19" i="8"/>
  <c r="LB14" i="8"/>
  <c r="DU19" i="8"/>
  <c r="DR23" i="8"/>
  <c r="ER27" i="8"/>
  <c r="ES27" i="8" s="1"/>
  <c r="CY33" i="8"/>
  <c r="CW33" i="8"/>
  <c r="DU38" i="8"/>
  <c r="KN30" i="8"/>
  <c r="KR30" i="8"/>
  <c r="DJ33" i="8"/>
  <c r="CT10" i="8"/>
  <c r="CX10" i="8"/>
  <c r="CZ10" i="8" s="1"/>
  <c r="LO14" i="8"/>
  <c r="EH19" i="8"/>
  <c r="FH30" i="8"/>
  <c r="FI30" i="8" s="1"/>
  <c r="DA15" i="8"/>
  <c r="DD15" i="8"/>
  <c r="DC15" i="8"/>
  <c r="DB15" i="8"/>
  <c r="KE25" i="8"/>
  <c r="KA25" i="8"/>
  <c r="LB30" i="8"/>
  <c r="LC30" i="8" s="1"/>
  <c r="EE33" i="8"/>
  <c r="EF33" i="8" s="1"/>
  <c r="DH37" i="8"/>
  <c r="DK10" i="8"/>
  <c r="DM10" i="8" s="1"/>
  <c r="DG10" i="8"/>
  <c r="DR11" i="8"/>
  <c r="DS11" i="8" s="1"/>
  <c r="DR22" i="8"/>
  <c r="DS22" i="8" s="1"/>
  <c r="DU24" i="8"/>
  <c r="KJ27" i="8"/>
  <c r="KK27" i="8"/>
  <c r="KI27" i="8"/>
  <c r="KH27" i="8"/>
  <c r="KD37" i="8"/>
  <c r="KS40" i="8"/>
  <c r="KQ40" i="8"/>
  <c r="KT40" i="8" s="1"/>
  <c r="CJ13" i="8"/>
  <c r="LO21" i="8"/>
  <c r="LP21" i="8" s="1"/>
  <c r="DR18" i="8"/>
  <c r="LL25" i="8"/>
  <c r="DR40" i="8"/>
  <c r="KD16" i="8"/>
  <c r="ER20" i="8"/>
  <c r="DR21" i="8"/>
  <c r="LY26" i="8"/>
  <c r="LZ26" i="8" s="1"/>
  <c r="KN39" i="8"/>
  <c r="KR39" i="8"/>
  <c r="LO15" i="8"/>
  <c r="LP15" i="8" s="1"/>
  <c r="LN23" i="8"/>
  <c r="LR23" i="8"/>
  <c r="DG25" i="8"/>
  <c r="DK25" i="8"/>
  <c r="CJ32" i="8"/>
  <c r="DR34" i="8"/>
  <c r="DS34" i="8" s="1"/>
  <c r="DR26" i="8"/>
  <c r="DS26" i="8" s="1"/>
  <c r="KQ35" i="8"/>
  <c r="KP33" i="8"/>
  <c r="KS33" i="8" s="1"/>
  <c r="CQ17" i="8"/>
  <c r="CP17" i="8"/>
  <c r="CO17" i="8"/>
  <c r="CN17" i="8"/>
  <c r="LM22" i="8"/>
  <c r="EE25" i="8"/>
  <c r="LL31" i="8"/>
  <c r="LM31" i="8" s="1"/>
  <c r="DL38" i="8"/>
  <c r="DJ38" i="8"/>
  <c r="KK40" i="8"/>
  <c r="KJ40" i="8"/>
  <c r="KI40" i="8"/>
  <c r="KH40" i="8"/>
  <c r="DK17" i="8"/>
  <c r="DM17" i="8" s="1"/>
  <c r="DG17" i="8"/>
  <c r="DU17" i="8"/>
  <c r="DV17" i="8" s="1"/>
  <c r="DR16" i="8"/>
  <c r="DS16" i="8" s="1"/>
  <c r="LF23" i="8"/>
  <c r="LD23" i="8"/>
  <c r="CX24" i="8"/>
  <c r="CZ24" i="8" s="1"/>
  <c r="CT24" i="8"/>
  <c r="EU30" i="8"/>
  <c r="EV30" i="8" s="1"/>
  <c r="KN34" i="8"/>
  <c r="KR34" i="8"/>
  <c r="KT34" i="8" s="1"/>
  <c r="CG38" i="8"/>
  <c r="CK38" i="8"/>
  <c r="CM38" i="8" s="1"/>
  <c r="KO29" i="8"/>
  <c r="KP29" i="8" s="1"/>
  <c r="DI33" i="8"/>
  <c r="KE10" i="8"/>
  <c r="KG10" i="8" s="1"/>
  <c r="KA10" i="8"/>
  <c r="DC17" i="8"/>
  <c r="DB17" i="8"/>
  <c r="DA17" i="8"/>
  <c r="DD17" i="8"/>
  <c r="CY24" i="8"/>
  <c r="CY10" i="8"/>
  <c r="EE12" i="8"/>
  <c r="EF12" i="8" s="1"/>
  <c r="DL24" i="8"/>
  <c r="DJ24" i="8"/>
  <c r="LL30" i="8"/>
  <c r="LM30" i="8" s="1"/>
  <c r="DS33" i="8"/>
  <c r="DF11" i="8"/>
  <c r="LD21" i="8"/>
  <c r="KC37" i="8"/>
  <c r="LF13" i="8"/>
  <c r="LD13" i="8"/>
  <c r="CI13" i="8"/>
  <c r="CL13" i="8" s="1"/>
  <c r="DU20" i="8"/>
  <c r="DV20" i="8" s="1"/>
  <c r="DF18" i="8"/>
  <c r="KZ25" i="8"/>
  <c r="CQ27" i="8"/>
  <c r="CP27" i="8"/>
  <c r="CO27" i="8"/>
  <c r="CN27" i="8"/>
  <c r="CU32" i="8"/>
  <c r="CV32" i="8" s="1"/>
  <c r="CG35" i="8"/>
  <c r="CK35" i="8"/>
  <c r="CM35" i="8" s="1"/>
  <c r="DF40" i="8"/>
  <c r="KC16" i="8"/>
  <c r="KF16" i="8" s="1"/>
  <c r="EF20" i="8"/>
  <c r="DF21" i="8"/>
  <c r="LM26" i="8"/>
  <c r="KI35" i="8"/>
  <c r="LL35" i="8"/>
  <c r="LM35" i="8" s="1"/>
  <c r="DR39" i="8"/>
  <c r="CI32" i="8"/>
  <c r="DF34" i="8"/>
  <c r="DF26" i="8"/>
  <c r="KP35" i="8"/>
  <c r="DR14" i="8"/>
  <c r="KN18" i="8"/>
  <c r="KR18" i="8"/>
  <c r="CQ31" i="8"/>
  <c r="LB31" i="8"/>
  <c r="EE36" i="8"/>
  <c r="DG38" i="8"/>
  <c r="DK38" i="8"/>
  <c r="CG14" i="8"/>
  <c r="CK14" i="8"/>
  <c r="KQ13" i="8"/>
  <c r="DH16" i="8"/>
  <c r="LE23" i="8"/>
  <c r="LA23" i="8"/>
  <c r="KA26" i="8"/>
  <c r="KE26" i="8"/>
  <c r="KG26" i="8" s="1"/>
  <c r="DJ30" i="8"/>
  <c r="LY38" i="8"/>
  <c r="LZ38" i="8" s="1"/>
  <c r="LL29" i="8"/>
  <c r="LM29" i="8" s="1"/>
  <c r="KS14" i="8"/>
  <c r="KQ14" i="8"/>
  <c r="DY10" i="8"/>
  <c r="DW10" i="8"/>
  <c r="DU12" i="8"/>
  <c r="DK24" i="8"/>
  <c r="DG24" i="8"/>
  <c r="KQ32" i="8"/>
  <c r="KQ12" i="8"/>
  <c r="DD19" i="8"/>
  <c r="DC19" i="8"/>
  <c r="DB19" i="8"/>
  <c r="DA19" i="8"/>
  <c r="LE21" i="8"/>
  <c r="KO24" i="8"/>
  <c r="KP24" i="8" s="1"/>
  <c r="EL30" i="8"/>
  <c r="EJ30" i="8"/>
  <c r="MR34" i="8"/>
  <c r="MN34" i="8"/>
  <c r="KG36" i="8"/>
  <c r="CW39" i="8"/>
  <c r="CY39" i="8"/>
  <c r="LE13" i="8"/>
  <c r="LA13" i="8"/>
  <c r="KF18" i="8"/>
  <c r="LL16" i="8"/>
  <c r="LM16" i="8" s="1"/>
  <c r="DJ20" i="8"/>
  <c r="KW26" i="8"/>
  <c r="KV26" i="8"/>
  <c r="KU26" i="8"/>
  <c r="KX26" i="8"/>
  <c r="DH28" i="8"/>
  <c r="DI28" i="8" s="1"/>
  <c r="CW35" i="8"/>
  <c r="LQ13" i="8"/>
  <c r="CT18" i="8"/>
  <c r="CX18" i="8"/>
  <c r="CW20" i="8"/>
  <c r="CW28" i="8"/>
  <c r="LB35" i="8"/>
  <c r="LC35" i="8" s="1"/>
  <c r="DH39" i="8"/>
  <c r="DU35" i="8"/>
  <c r="DV35" i="8" s="1"/>
  <c r="EE37" i="8"/>
  <c r="EF37" i="8" s="1"/>
  <c r="KQ11" i="8"/>
  <c r="LD36" i="8"/>
  <c r="KR27" i="8"/>
  <c r="KN27" i="8"/>
  <c r="DU25" i="8"/>
  <c r="DV25" i="8" s="1"/>
  <c r="DF14" i="8"/>
  <c r="KS18" i="8"/>
  <c r="KQ18" i="8"/>
  <c r="DD25" i="8"/>
  <c r="DC25" i="8"/>
  <c r="DB25" i="8"/>
  <c r="DS36" i="8"/>
  <c r="LF38" i="8"/>
  <c r="LD38" i="8"/>
  <c r="KS27" i="8"/>
  <c r="KQ27" i="8"/>
  <c r="CJ14" i="8"/>
  <c r="CL14" i="8"/>
  <c r="KP13" i="8"/>
  <c r="KS13" i="8" s="1"/>
  <c r="KS17" i="8"/>
  <c r="KQ17" i="8"/>
  <c r="DU27" i="8"/>
  <c r="DI30" i="8"/>
  <c r="KC33" i="8"/>
  <c r="LM38" i="8"/>
  <c r="KZ29" i="8"/>
  <c r="CY16" i="8"/>
  <c r="CW16" i="8"/>
  <c r="CZ16" i="8" s="1"/>
  <c r="ER17" i="8"/>
  <c r="ES17" i="8" s="1"/>
  <c r="CP11" i="8"/>
  <c r="CO11" i="8"/>
  <c r="CN11" i="8"/>
  <c r="CQ11" i="8"/>
  <c r="KZ11" i="8"/>
  <c r="CU21" i="8"/>
  <c r="KP32" i="8"/>
  <c r="KS32" i="8" s="1"/>
  <c r="KP12" i="8"/>
  <c r="KG19" i="8"/>
  <c r="KT23" i="8"/>
  <c r="LL24" i="8"/>
  <c r="MS34" i="8"/>
  <c r="MQ34" i="8"/>
  <c r="KF36" i="8"/>
  <c r="CY38" i="8"/>
  <c r="CW38" i="8"/>
  <c r="CZ38" i="8" s="1"/>
  <c r="ML17" i="8"/>
  <c r="KZ16" i="8"/>
  <c r="DI20" i="8"/>
  <c r="DR28" i="8"/>
  <c r="DS28" i="8" s="1"/>
  <c r="CM33" i="8"/>
  <c r="CV35" i="8"/>
  <c r="LP13" i="8"/>
  <c r="KF21" i="8"/>
  <c r="CY18" i="8"/>
  <c r="CW18" i="8"/>
  <c r="CV20" i="8"/>
  <c r="CV28" i="8"/>
  <c r="KC31" i="8"/>
  <c r="KF31" i="8" s="1"/>
  <c r="MD34" i="8"/>
  <c r="MF34" i="8"/>
  <c r="KZ37" i="8"/>
  <c r="LL40" i="8"/>
  <c r="LF22" i="8"/>
  <c r="LD22" i="8"/>
  <c r="LG22" i="8" s="1"/>
  <c r="DL29" i="8"/>
  <c r="DJ29" i="8"/>
  <c r="EE35" i="8"/>
  <c r="EF35" i="8" s="1"/>
  <c r="DS37" i="8"/>
  <c r="KP11" i="8"/>
  <c r="KS11" i="8" s="1"/>
  <c r="LC36" i="8"/>
  <c r="LF36" i="8" s="1"/>
  <c r="LB18" i="7"/>
  <c r="LC18" i="7" s="1"/>
  <c r="KE32" i="7"/>
  <c r="KA32" i="7"/>
  <c r="LE40" i="7"/>
  <c r="LA40" i="7"/>
  <c r="KK40" i="7"/>
  <c r="KI40" i="7"/>
  <c r="KJ40" i="7"/>
  <c r="KH40" i="7"/>
  <c r="CX23" i="7"/>
  <c r="CT23" i="7"/>
  <c r="DK28" i="7"/>
  <c r="DG28" i="7"/>
  <c r="DU37" i="7"/>
  <c r="CG12" i="7"/>
  <c r="CK12" i="7"/>
  <c r="EH19" i="7"/>
  <c r="EI19" i="7" s="1"/>
  <c r="DX25" i="7"/>
  <c r="DT25" i="7"/>
  <c r="CT30" i="7"/>
  <c r="CX30" i="7"/>
  <c r="LE37" i="7"/>
  <c r="LA37" i="7"/>
  <c r="CG34" i="7"/>
  <c r="CK34" i="7"/>
  <c r="CT21" i="7"/>
  <c r="CX21" i="7"/>
  <c r="LO29" i="7"/>
  <c r="DX39" i="7"/>
  <c r="DT39" i="7"/>
  <c r="LA29" i="7"/>
  <c r="LE29" i="7"/>
  <c r="DU38" i="7"/>
  <c r="KH28" i="7"/>
  <c r="KI28" i="7"/>
  <c r="KK28" i="7"/>
  <c r="KJ28" i="7"/>
  <c r="KR20" i="7"/>
  <c r="KN20" i="7"/>
  <c r="DK24" i="7"/>
  <c r="DG24" i="7"/>
  <c r="DH21" i="7"/>
  <c r="DI21" i="7" s="1"/>
  <c r="KN40" i="7"/>
  <c r="KR40" i="7"/>
  <c r="KK21" i="7"/>
  <c r="KI21" i="7"/>
  <c r="KH21" i="7"/>
  <c r="KJ21" i="7"/>
  <c r="DH23" i="7"/>
  <c r="DI23" i="7" s="1"/>
  <c r="CO13" i="7"/>
  <c r="CN13" i="7"/>
  <c r="CQ13" i="7"/>
  <c r="CP13" i="7"/>
  <c r="KR38" i="7"/>
  <c r="KN38" i="7"/>
  <c r="LR35" i="7"/>
  <c r="KD15" i="7"/>
  <c r="DU28" i="7"/>
  <c r="DV28" i="7" s="1"/>
  <c r="DR36" i="7"/>
  <c r="KN19" i="7"/>
  <c r="KR19" i="7"/>
  <c r="KH35" i="7"/>
  <c r="KJ35" i="7"/>
  <c r="KK35" i="7"/>
  <c r="KI35" i="7"/>
  <c r="KA13" i="7"/>
  <c r="KE13" i="7"/>
  <c r="LA26" i="7"/>
  <c r="LE26" i="7"/>
  <c r="CW20" i="7"/>
  <c r="KQ26" i="7"/>
  <c r="LL32" i="7"/>
  <c r="CJ36" i="7"/>
  <c r="DR12" i="7"/>
  <c r="CU16" i="7"/>
  <c r="CV16" i="7" s="1"/>
  <c r="LB22" i="7"/>
  <c r="LC22" i="7" s="1"/>
  <c r="KE26" i="7"/>
  <c r="KG26" i="7" s="1"/>
  <c r="KA26" i="7"/>
  <c r="DU35" i="7"/>
  <c r="CX15" i="7"/>
  <c r="CT15" i="7"/>
  <c r="MB13" i="7"/>
  <c r="KE16" i="7"/>
  <c r="KA16" i="7"/>
  <c r="CJ19" i="7"/>
  <c r="MY30" i="7"/>
  <c r="MZ30" i="7" s="1"/>
  <c r="CO28" i="7"/>
  <c r="CN28" i="7"/>
  <c r="CP28" i="7"/>
  <c r="CQ28" i="7"/>
  <c r="KR32" i="7"/>
  <c r="KN32" i="7"/>
  <c r="DR11" i="7"/>
  <c r="DS11" i="7" s="1"/>
  <c r="LB16" i="7"/>
  <c r="CJ21" i="7"/>
  <c r="CT39" i="7"/>
  <c r="CX39" i="7"/>
  <c r="LD30" i="7"/>
  <c r="DK13" i="7"/>
  <c r="DG13" i="7"/>
  <c r="KA22" i="7"/>
  <c r="KE22" i="7"/>
  <c r="KQ34" i="7"/>
  <c r="DM39" i="7"/>
  <c r="CK35" i="7"/>
  <c r="CM35" i="7" s="1"/>
  <c r="CG35" i="7"/>
  <c r="KD18" i="7"/>
  <c r="CL35" i="7"/>
  <c r="KQ14" i="7"/>
  <c r="LO27" i="7"/>
  <c r="LP27" i="7" s="1"/>
  <c r="CJ31" i="7"/>
  <c r="LD34" i="7"/>
  <c r="KR37" i="7"/>
  <c r="KT37" i="7" s="1"/>
  <c r="KN37" i="7"/>
  <c r="MB40" i="7"/>
  <c r="MC40" i="7" s="1"/>
  <c r="LD27" i="7"/>
  <c r="LB31" i="7"/>
  <c r="KN12" i="7"/>
  <c r="KR12" i="7"/>
  <c r="KT12" i="7" s="1"/>
  <c r="CX22" i="7"/>
  <c r="CT22" i="7"/>
  <c r="DJ15" i="7"/>
  <c r="CW11" i="7"/>
  <c r="LR26" i="7"/>
  <c r="LN26" i="7"/>
  <c r="DH40" i="7"/>
  <c r="CP17" i="7"/>
  <c r="CN17" i="7"/>
  <c r="CQ17" i="7"/>
  <c r="CO17" i="7"/>
  <c r="CV20" i="7"/>
  <c r="CY20" i="7" s="1"/>
  <c r="KO18" i="7"/>
  <c r="KP26" i="7"/>
  <c r="KZ32" i="7"/>
  <c r="CI36" i="7"/>
  <c r="CL36" i="7" s="1"/>
  <c r="CQ37" i="7"/>
  <c r="CP37" i="7"/>
  <c r="CN37" i="7"/>
  <c r="CO37" i="7"/>
  <c r="CU12" i="7"/>
  <c r="DL20" i="7"/>
  <c r="DJ20" i="7"/>
  <c r="EE28" i="7"/>
  <c r="EF28" i="7" s="1"/>
  <c r="MB30" i="7"/>
  <c r="MC30" i="7" s="1"/>
  <c r="DF36" i="7"/>
  <c r="CY15" i="7"/>
  <c r="CW15" i="7"/>
  <c r="EE22" i="7"/>
  <c r="EF22" i="7" s="1"/>
  <c r="ER25" i="7"/>
  <c r="ES25" i="7" s="1"/>
  <c r="KQ19" i="7"/>
  <c r="KS19" i="7"/>
  <c r="KF26" i="7"/>
  <c r="CW27" i="7"/>
  <c r="CY27" i="7"/>
  <c r="MM30" i="7"/>
  <c r="CG39" i="7"/>
  <c r="CK39" i="7"/>
  <c r="CM39" i="7" s="1"/>
  <c r="DL35" i="7"/>
  <c r="DJ35" i="7"/>
  <c r="DF11" i="7"/>
  <c r="LL16" i="7"/>
  <c r="LM16" i="7" s="1"/>
  <c r="CI21" i="7"/>
  <c r="LY24" i="7"/>
  <c r="LZ24" i="7" s="1"/>
  <c r="KO28" i="7"/>
  <c r="DR34" i="7"/>
  <c r="DS34" i="7" s="1"/>
  <c r="LY36" i="7"/>
  <c r="CY39" i="7"/>
  <c r="CW39" i="7"/>
  <c r="KO11" i="7"/>
  <c r="LL11" i="7"/>
  <c r="LM11" i="7" s="1"/>
  <c r="KD22" i="7"/>
  <c r="KF22" i="7"/>
  <c r="KP34" i="7"/>
  <c r="KC18" i="7"/>
  <c r="KF18" i="7" s="1"/>
  <c r="KP14" i="7"/>
  <c r="KS14" i="7" s="1"/>
  <c r="DU20" i="7"/>
  <c r="DV20" i="7" s="1"/>
  <c r="ML23" i="7"/>
  <c r="MM23" i="7" s="1"/>
  <c r="CW28" i="7"/>
  <c r="CY28" i="7"/>
  <c r="CW34" i="7"/>
  <c r="CY34" i="7"/>
  <c r="LC34" i="7"/>
  <c r="LF34" i="7" s="1"/>
  <c r="KS37" i="7"/>
  <c r="DR40" i="7"/>
  <c r="LC27" i="7"/>
  <c r="LF27" i="7" s="1"/>
  <c r="LL31" i="7"/>
  <c r="KS12" i="7"/>
  <c r="KT27" i="7"/>
  <c r="CV11" i="7"/>
  <c r="CY11" i="7" s="1"/>
  <c r="LF12" i="7"/>
  <c r="LD12" i="7"/>
  <c r="KD39" i="7"/>
  <c r="CW14" i="7"/>
  <c r="EH25" i="7"/>
  <c r="EI25" i="7" s="1"/>
  <c r="DG35" i="7"/>
  <c r="DK35" i="7"/>
  <c r="LO24" i="7"/>
  <c r="LP24" i="7" s="1"/>
  <c r="LO36" i="7"/>
  <c r="LE36" i="7"/>
  <c r="LA36" i="7"/>
  <c r="CT28" i="7"/>
  <c r="CX28" i="7"/>
  <c r="DJ25" i="7"/>
  <c r="EH20" i="7"/>
  <c r="EI20" i="7" s="1"/>
  <c r="KN24" i="7"/>
  <c r="KR24" i="7"/>
  <c r="KC15" i="7"/>
  <c r="KF15" i="7" s="1"/>
  <c r="KC39" i="7"/>
  <c r="LB10" i="7"/>
  <c r="DA13" i="7"/>
  <c r="DC13" i="7"/>
  <c r="DD13" i="7"/>
  <c r="DB13" i="7"/>
  <c r="DK19" i="7"/>
  <c r="DG19" i="7"/>
  <c r="LB25" i="7"/>
  <c r="LC25" i="7" s="1"/>
  <c r="KO39" i="7"/>
  <c r="KP39" i="7" s="1"/>
  <c r="CV14" i="7"/>
  <c r="CY14" i="7" s="1"/>
  <c r="LY22" i="7"/>
  <c r="CU26" i="7"/>
  <c r="CV26" i="7" s="1"/>
  <c r="KA33" i="7"/>
  <c r="KE33" i="7"/>
  <c r="KG33" i="7" s="1"/>
  <c r="DR26" i="7"/>
  <c r="DS26" i="7" s="1"/>
  <c r="KV10" i="7"/>
  <c r="CJ15" i="7"/>
  <c r="KD13" i="7"/>
  <c r="KF13" i="7"/>
  <c r="LB19" i="7"/>
  <c r="CJ29" i="7"/>
  <c r="CL29" i="7"/>
  <c r="KQ33" i="7"/>
  <c r="CG25" i="7"/>
  <c r="CK25" i="7"/>
  <c r="KQ25" i="7"/>
  <c r="DR14" i="7"/>
  <c r="DS14" i="7" s="1"/>
  <c r="ER24" i="7"/>
  <c r="ES24" i="7" s="1"/>
  <c r="LD26" i="7"/>
  <c r="LF26" i="7"/>
  <c r="DH27" i="7"/>
  <c r="LD36" i="7"/>
  <c r="LF36" i="7"/>
  <c r="KE37" i="7"/>
  <c r="KG37" i="7" s="1"/>
  <c r="KA37" i="7"/>
  <c r="LQ40" i="7"/>
  <c r="LS40" i="7"/>
  <c r="ER13" i="7"/>
  <c r="ES13" i="7" s="1"/>
  <c r="LB28" i="7"/>
  <c r="LC28" i="7" s="1"/>
  <c r="MD34" i="7"/>
  <c r="CW38" i="7"/>
  <c r="DI25" i="7"/>
  <c r="DL25" i="7" s="1"/>
  <c r="LY14" i="7"/>
  <c r="ER20" i="7"/>
  <c r="ES20" i="7" s="1"/>
  <c r="LQ23" i="7"/>
  <c r="KS24" i="7"/>
  <c r="KQ24" i="7"/>
  <c r="LF38" i="7"/>
  <c r="LD38" i="7"/>
  <c r="DJ17" i="7"/>
  <c r="CX33" i="7"/>
  <c r="CZ33" i="7" s="1"/>
  <c r="CT33" i="7"/>
  <c r="CJ12" i="7"/>
  <c r="CL12" i="7"/>
  <c r="CT27" i="7"/>
  <c r="CX27" i="7"/>
  <c r="CQ20" i="7"/>
  <c r="CN20" i="7"/>
  <c r="CP20" i="7"/>
  <c r="CO20" i="7"/>
  <c r="DH34" i="7"/>
  <c r="DI34" i="7" s="1"/>
  <c r="KK12" i="7"/>
  <c r="KI12" i="7"/>
  <c r="KJ12" i="7"/>
  <c r="KH12" i="7"/>
  <c r="LR40" i="7"/>
  <c r="LN40" i="7"/>
  <c r="MB23" i="7"/>
  <c r="MC23" i="7" s="1"/>
  <c r="CW21" i="7"/>
  <c r="CY21" i="7"/>
  <c r="CJ10" i="7"/>
  <c r="CL10" i="7"/>
  <c r="KT22" i="7"/>
  <c r="CY17" i="7"/>
  <c r="CW17" i="7"/>
  <c r="KK24" i="7"/>
  <c r="KJ24" i="7"/>
  <c r="KI24" i="7"/>
  <c r="KH24" i="7"/>
  <c r="CM14" i="7"/>
  <c r="KO16" i="7"/>
  <c r="KP16" i="7" s="1"/>
  <c r="DH22" i="7"/>
  <c r="DI22" i="7" s="1"/>
  <c r="DJ19" i="7"/>
  <c r="DL19" i="7"/>
  <c r="LL25" i="7"/>
  <c r="LM25" i="7" s="1"/>
  <c r="ML37" i="7"/>
  <c r="MM37" i="7" s="1"/>
  <c r="LM22" i="7"/>
  <c r="ML26" i="7"/>
  <c r="MM26" i="7" s="1"/>
  <c r="CL26" i="7"/>
  <c r="CJ26" i="7"/>
  <c r="LL15" i="7"/>
  <c r="LM15" i="7" s="1"/>
  <c r="DF26" i="7"/>
  <c r="KN35" i="7"/>
  <c r="KR35" i="7"/>
  <c r="KT35" i="7" s="1"/>
  <c r="CI15" i="7"/>
  <c r="CL15" i="7" s="1"/>
  <c r="CG18" i="7"/>
  <c r="CK18" i="7"/>
  <c r="CM18" i="7" s="1"/>
  <c r="LL19" i="7"/>
  <c r="LM19" i="7" s="1"/>
  <c r="CU31" i="7"/>
  <c r="CV31" i="7" s="1"/>
  <c r="KP33" i="7"/>
  <c r="CL25" i="7"/>
  <c r="CJ25" i="7"/>
  <c r="KP25" i="7"/>
  <c r="DF14" i="7"/>
  <c r="EF24" i="7"/>
  <c r="CN27" i="7"/>
  <c r="CO27" i="7"/>
  <c r="CQ27" i="7"/>
  <c r="CP27" i="7"/>
  <c r="DR27" i="7"/>
  <c r="DR31" i="7"/>
  <c r="DS31" i="7" s="1"/>
  <c r="DD37" i="7"/>
  <c r="DB37" i="7"/>
  <c r="DA37" i="7"/>
  <c r="DC37" i="7"/>
  <c r="KF37" i="7"/>
  <c r="DR16" i="7"/>
  <c r="KK30" i="7"/>
  <c r="KJ30" i="7"/>
  <c r="KI30" i="7"/>
  <c r="KH30" i="7"/>
  <c r="EF13" i="7"/>
  <c r="CK24" i="7"/>
  <c r="CG24" i="7"/>
  <c r="LL28" i="7"/>
  <c r="LM28" i="7" s="1"/>
  <c r="MC34" i="7"/>
  <c r="CV38" i="7"/>
  <c r="KQ29" i="7"/>
  <c r="KS29" i="7"/>
  <c r="LM14" i="7"/>
  <c r="LP23" i="7"/>
  <c r="LS23" i="7" s="1"/>
  <c r="LA38" i="7"/>
  <c r="LE38" i="7"/>
  <c r="DJ37" i="7"/>
  <c r="DI17" i="7"/>
  <c r="DL17" i="7" s="1"/>
  <c r="CQ11" i="7"/>
  <c r="CP11" i="7"/>
  <c r="CO11" i="7"/>
  <c r="CN11" i="7"/>
  <c r="DU22" i="7"/>
  <c r="DV22" i="7" s="1"/>
  <c r="DU24" i="7"/>
  <c r="LD29" i="7"/>
  <c r="LF29" i="7"/>
  <c r="CG10" i="7"/>
  <c r="CK10" i="7"/>
  <c r="KI19" i="7"/>
  <c r="KK19" i="7"/>
  <c r="KJ19" i="7"/>
  <c r="KH19" i="7"/>
  <c r="CX17" i="7"/>
  <c r="CT17" i="7"/>
  <c r="LD37" i="7"/>
  <c r="LF37" i="7"/>
  <c r="LY12" i="7"/>
  <c r="LZ12" i="7" s="1"/>
  <c r="LO13" i="7"/>
  <c r="KA31" i="7"/>
  <c r="KE31" i="7"/>
  <c r="KG31" i="7" s="1"/>
  <c r="CU36" i="7"/>
  <c r="LD40" i="7"/>
  <c r="LF40" i="7"/>
  <c r="MB37" i="7"/>
  <c r="MB26" i="7"/>
  <c r="MC26" i="7" s="1"/>
  <c r="CG26" i="7"/>
  <c r="CK26" i="7"/>
  <c r="KF31" i="7"/>
  <c r="KF33" i="7"/>
  <c r="LL39" i="7"/>
  <c r="LB15" i="7"/>
  <c r="LC15" i="7" s="1"/>
  <c r="DU13" i="7"/>
  <c r="DV13" i="7" s="1"/>
  <c r="CU18" i="7"/>
  <c r="CV18" i="7" s="1"/>
  <c r="KR23" i="7"/>
  <c r="KT23" i="7" s="1"/>
  <c r="KN23" i="7"/>
  <c r="DR30" i="7"/>
  <c r="KD34" i="7"/>
  <c r="KF34" i="7"/>
  <c r="CM32" i="7"/>
  <c r="CW10" i="7"/>
  <c r="CY10" i="7"/>
  <c r="DR29" i="7"/>
  <c r="DH31" i="7"/>
  <c r="DI31" i="7" s="1"/>
  <c r="CJ34" i="7"/>
  <c r="CL34" i="7"/>
  <c r="KS40" i="7"/>
  <c r="KQ40" i="7"/>
  <c r="DH16" i="7"/>
  <c r="DI16" i="7" s="1"/>
  <c r="DH10" i="7"/>
  <c r="DI10" i="7" s="1"/>
  <c r="LY10" i="7"/>
  <c r="LZ10" i="7" s="1"/>
  <c r="CM23" i="7"/>
  <c r="KR29" i="7"/>
  <c r="KN29" i="7"/>
  <c r="KA11" i="7"/>
  <c r="KE11" i="7"/>
  <c r="CM24" i="7"/>
  <c r="KQ15" i="7"/>
  <c r="DI37" i="7"/>
  <c r="DL37" i="7" s="1"/>
  <c r="LL18" i="7"/>
  <c r="LM18" i="7" s="1"/>
  <c r="KD32" i="7"/>
  <c r="KF32" i="7"/>
  <c r="EE38" i="7"/>
  <c r="DL28" i="7"/>
  <c r="DJ28" i="7"/>
  <c r="KK38" i="7"/>
  <c r="KI38" i="7"/>
  <c r="KJ38" i="7"/>
  <c r="KH38" i="7"/>
  <c r="CG29" i="7"/>
  <c r="CK29" i="7"/>
  <c r="CU40" i="7"/>
  <c r="CV40" i="7" s="1"/>
  <c r="LB11" i="7"/>
  <c r="LC11" i="7" s="1"/>
  <c r="LY29" i="7"/>
  <c r="LZ29" i="7" s="1"/>
  <c r="LB14" i="7"/>
  <c r="ER19" i="7"/>
  <c r="ES19" i="7" s="1"/>
  <c r="CX34" i="7"/>
  <c r="CT34" i="7"/>
  <c r="LA12" i="7"/>
  <c r="LE12" i="7"/>
  <c r="CZ24" i="7"/>
  <c r="LY38" i="7"/>
  <c r="LZ38" i="7" s="1"/>
  <c r="LO12" i="7"/>
  <c r="LP12" i="7" s="1"/>
  <c r="KE23" i="7"/>
  <c r="KG23" i="7" s="1"/>
  <c r="KA23" i="7"/>
  <c r="LJ13" i="7"/>
  <c r="LK13" i="7"/>
  <c r="LI13" i="7"/>
  <c r="LH13" i="7"/>
  <c r="EE17" i="7"/>
  <c r="EF17" i="7" s="1"/>
  <c r="KV30" i="7"/>
  <c r="KU30" i="7"/>
  <c r="KX30" i="7"/>
  <c r="KW30" i="7"/>
  <c r="KK10" i="7"/>
  <c r="KJ10" i="7"/>
  <c r="KI10" i="7"/>
  <c r="CW23" i="7"/>
  <c r="CY23" i="7"/>
  <c r="DR21" i="7"/>
  <c r="LD24" i="7"/>
  <c r="LF24" i="7"/>
  <c r="LB39" i="7"/>
  <c r="LC39" i="7" s="1"/>
  <c r="EE15" i="7"/>
  <c r="EF15" i="7" s="1"/>
  <c r="LX30" i="7"/>
  <c r="LU30" i="7"/>
  <c r="LW30" i="7"/>
  <c r="LV30" i="7"/>
  <c r="DR18" i="7"/>
  <c r="DS18" i="7" s="1"/>
  <c r="CY19" i="7"/>
  <c r="CW19" i="7"/>
  <c r="DR23" i="7"/>
  <c r="DH30" i="7"/>
  <c r="DI30" i="7" s="1"/>
  <c r="KA34" i="7"/>
  <c r="KE34" i="7"/>
  <c r="LS35" i="7"/>
  <c r="LQ35" i="7"/>
  <c r="CX10" i="7"/>
  <c r="CT10" i="7"/>
  <c r="LL20" i="7"/>
  <c r="LM20" i="7" s="1"/>
  <c r="DH29" i="7"/>
  <c r="LB33" i="7"/>
  <c r="LC33" i="7" s="1"/>
  <c r="KG36" i="7"/>
  <c r="FE39" i="7"/>
  <c r="KS31" i="7"/>
  <c r="KQ31" i="7"/>
  <c r="LO10" i="7"/>
  <c r="CQ30" i="7"/>
  <c r="CP30" i="7"/>
  <c r="CO30" i="7"/>
  <c r="CN30" i="7"/>
  <c r="LY33" i="7"/>
  <c r="DW39" i="7"/>
  <c r="DZ39" i="7" s="1"/>
  <c r="DY39" i="7"/>
  <c r="ML27" i="7"/>
  <c r="MM27" i="7" s="1"/>
  <c r="EE10" i="7"/>
  <c r="KF11" i="7"/>
  <c r="KD11" i="7"/>
  <c r="DY19" i="7"/>
  <c r="DW19" i="7"/>
  <c r="CL24" i="7"/>
  <c r="KP15" i="7"/>
  <c r="KS15" i="7" s="1"/>
  <c r="DK38" i="7"/>
  <c r="DG38" i="7"/>
  <c r="LQ37" i="7"/>
  <c r="DG20" i="7"/>
  <c r="DK20" i="7"/>
  <c r="DY25" i="7"/>
  <c r="DW25" i="7"/>
  <c r="CY30" i="7"/>
  <c r="CW30" i="7"/>
  <c r="CX35" i="7"/>
  <c r="CZ35" i="7" s="1"/>
  <c r="CT35" i="7"/>
  <c r="LO38" i="7"/>
  <c r="O13" i="7"/>
  <c r="DH12" i="7"/>
  <c r="DI12" i="7" s="1"/>
  <c r="DU17" i="7"/>
  <c r="DJ24" i="7"/>
  <c r="DL24" i="7"/>
  <c r="EE35" i="7"/>
  <c r="EE37" i="7"/>
  <c r="EF37" i="7" s="1"/>
  <c r="KS38" i="7"/>
  <c r="KQ38" i="7"/>
  <c r="ML13" i="7"/>
  <c r="MM13" i="7" s="1"/>
  <c r="KF16" i="7"/>
  <c r="KD16" i="7"/>
  <c r="KG16" i="7" s="1"/>
  <c r="CI19" i="7"/>
  <c r="LE24" i="7"/>
  <c r="LA24" i="7"/>
  <c r="DU15" i="7"/>
  <c r="KS32" i="7"/>
  <c r="KQ32" i="7"/>
  <c r="KT32" i="7" s="1"/>
  <c r="KT13" i="7"/>
  <c r="DH18" i="7"/>
  <c r="DI18" i="7" s="1"/>
  <c r="CX19" i="7"/>
  <c r="CT19" i="7"/>
  <c r="CU29" i="7"/>
  <c r="EH39" i="7"/>
  <c r="LC30" i="7"/>
  <c r="LF30" i="7" s="1"/>
  <c r="DL13" i="7"/>
  <c r="DJ13" i="7"/>
  <c r="DM13" i="7" s="1"/>
  <c r="LB20" i="7"/>
  <c r="KI29" i="7"/>
  <c r="KH29" i="7"/>
  <c r="KK29" i="7"/>
  <c r="KJ29" i="7"/>
  <c r="EU39" i="7"/>
  <c r="KS20" i="7"/>
  <c r="KQ20" i="7"/>
  <c r="KT20" i="7" s="1"/>
  <c r="KN31" i="7"/>
  <c r="KR31" i="7"/>
  <c r="CI31" i="7"/>
  <c r="CL31" i="7" s="1"/>
  <c r="LO33" i="7"/>
  <c r="ML40" i="7"/>
  <c r="MB27" i="7"/>
  <c r="MC27" i="7" s="1"/>
  <c r="LT34" i="7"/>
  <c r="DU10" i="7"/>
  <c r="DX19" i="7"/>
  <c r="DT19" i="7"/>
  <c r="CY22" i="7"/>
  <c r="CW22" i="7"/>
  <c r="DI15" i="7"/>
  <c r="DL15" i="7" s="1"/>
  <c r="LQ26" i="7"/>
  <c r="LS26" i="7"/>
  <c r="DJ38" i="7"/>
  <c r="DL38" i="7"/>
  <c r="LP37" i="7"/>
  <c r="DH30" i="6"/>
  <c r="DI30" i="6" s="1"/>
  <c r="DK17" i="6"/>
  <c r="DG17" i="6"/>
  <c r="KR37" i="6"/>
  <c r="KN37" i="6"/>
  <c r="CQ16" i="6"/>
  <c r="CO16" i="6"/>
  <c r="CN16" i="6"/>
  <c r="CP16" i="6"/>
  <c r="KJ37" i="6"/>
  <c r="KI37" i="6"/>
  <c r="KH37" i="6"/>
  <c r="KK37" i="6"/>
  <c r="LE17" i="6"/>
  <c r="LA17" i="6"/>
  <c r="DT15" i="6"/>
  <c r="DX15" i="6"/>
  <c r="CK32" i="6"/>
  <c r="CG32" i="6"/>
  <c r="KA29" i="6"/>
  <c r="KE29" i="6"/>
  <c r="CN19" i="6"/>
  <c r="CQ19" i="6"/>
  <c r="CP19" i="6"/>
  <c r="CO19" i="6"/>
  <c r="DG14" i="6"/>
  <c r="DK14" i="6"/>
  <c r="DT21" i="6"/>
  <c r="DX21" i="6"/>
  <c r="DH27" i="6"/>
  <c r="LB36" i="6"/>
  <c r="MB13" i="6"/>
  <c r="LO21" i="6"/>
  <c r="LP21" i="6" s="1"/>
  <c r="CP14" i="6"/>
  <c r="CO14" i="6"/>
  <c r="CQ14" i="6"/>
  <c r="CN14" i="6"/>
  <c r="LB14" i="6"/>
  <c r="LC14" i="6" s="1"/>
  <c r="CQ27" i="6"/>
  <c r="CO27" i="6"/>
  <c r="CN27" i="6"/>
  <c r="CP27" i="6"/>
  <c r="LB31" i="6"/>
  <c r="LC31" i="6" s="1"/>
  <c r="DH23" i="6"/>
  <c r="EX15" i="6"/>
  <c r="ET15" i="6"/>
  <c r="KE20" i="6"/>
  <c r="KA20" i="6"/>
  <c r="LB16" i="6"/>
  <c r="LC16" i="6" s="1"/>
  <c r="LB20" i="6"/>
  <c r="KE31" i="6"/>
  <c r="KA31" i="6"/>
  <c r="LE35" i="6"/>
  <c r="LA35" i="6"/>
  <c r="CT19" i="6"/>
  <c r="CX19" i="6"/>
  <c r="LO28" i="6"/>
  <c r="LP28" i="6" s="1"/>
  <c r="KK34" i="6"/>
  <c r="KJ34" i="6"/>
  <c r="KI34" i="6"/>
  <c r="KH34" i="6"/>
  <c r="CN40" i="6"/>
  <c r="CP40" i="6"/>
  <c r="CQ40" i="6"/>
  <c r="CO40" i="6"/>
  <c r="KE26" i="6"/>
  <c r="KA26" i="6"/>
  <c r="DT17" i="6"/>
  <c r="DX17" i="6"/>
  <c r="CG28" i="6"/>
  <c r="CK28" i="6"/>
  <c r="LO11" i="6"/>
  <c r="LN13" i="6"/>
  <c r="LR13" i="6"/>
  <c r="CW21" i="6"/>
  <c r="KN17" i="6"/>
  <c r="KR17" i="6"/>
  <c r="CQ36" i="6"/>
  <c r="CP36" i="6"/>
  <c r="CO36" i="6"/>
  <c r="CN36" i="6"/>
  <c r="CU25" i="6"/>
  <c r="KQ11" i="6"/>
  <c r="MD19" i="6"/>
  <c r="KF12" i="6"/>
  <c r="KD12" i="6"/>
  <c r="FE13" i="6"/>
  <c r="FF13" i="6" s="1"/>
  <c r="CU31" i="6"/>
  <c r="CV31" i="6" s="1"/>
  <c r="CP12" i="6"/>
  <c r="CO12" i="6"/>
  <c r="CQ37" i="6"/>
  <c r="CO37" i="6"/>
  <c r="CN37" i="6"/>
  <c r="ER17" i="6"/>
  <c r="LS23" i="6"/>
  <c r="LQ23" i="6"/>
  <c r="KE35" i="6"/>
  <c r="KG35" i="6" s="1"/>
  <c r="KA35" i="6"/>
  <c r="KD39" i="6"/>
  <c r="KF39" i="6"/>
  <c r="KQ24" i="6"/>
  <c r="KS24" i="6"/>
  <c r="LO34" i="6"/>
  <c r="CL38" i="6"/>
  <c r="CJ38" i="6"/>
  <c r="KO16" i="6"/>
  <c r="KP16" i="6" s="1"/>
  <c r="DH18" i="6"/>
  <c r="DI18" i="6" s="1"/>
  <c r="LB25" i="6"/>
  <c r="KO12" i="6"/>
  <c r="KP12" i="6" s="1"/>
  <c r="KF16" i="6"/>
  <c r="KD16" i="6"/>
  <c r="KO18" i="6"/>
  <c r="DH32" i="6"/>
  <c r="DI32" i="6" s="1"/>
  <c r="CM39" i="6"/>
  <c r="LL29" i="6"/>
  <c r="LM29" i="6" s="1"/>
  <c r="NL35" i="6"/>
  <c r="NM35" i="6" s="1"/>
  <c r="DJ35" i="6"/>
  <c r="DL35" i="6"/>
  <c r="DL40" i="6"/>
  <c r="DJ40" i="6"/>
  <c r="KS14" i="6"/>
  <c r="KQ14" i="6"/>
  <c r="CW20" i="6"/>
  <c r="KE12" i="6"/>
  <c r="KA12" i="6"/>
  <c r="ER21" i="6"/>
  <c r="CW28" i="6"/>
  <c r="DB35" i="6"/>
  <c r="DA35" i="6"/>
  <c r="DD35" i="6"/>
  <c r="DC35" i="6"/>
  <c r="CJ22" i="6"/>
  <c r="DR27" i="6"/>
  <c r="DS27" i="6" s="1"/>
  <c r="KQ30" i="6"/>
  <c r="LL14" i="6"/>
  <c r="LY10" i="6"/>
  <c r="EH17" i="6"/>
  <c r="EI17" i="6" s="1"/>
  <c r="LN23" i="6"/>
  <c r="LR23" i="6"/>
  <c r="LD30" i="6"/>
  <c r="CK31" i="6"/>
  <c r="CM31" i="6" s="1"/>
  <c r="CG31" i="6"/>
  <c r="KE39" i="6"/>
  <c r="KA39" i="6"/>
  <c r="ML13" i="6"/>
  <c r="EG15" i="6"/>
  <c r="EK15" i="6"/>
  <c r="KE18" i="6"/>
  <c r="KA18" i="6"/>
  <c r="LQ19" i="6"/>
  <c r="KN24" i="6"/>
  <c r="KR24" i="6"/>
  <c r="CG38" i="6"/>
  <c r="CK38" i="6"/>
  <c r="DU18" i="6"/>
  <c r="DV18" i="6" s="1"/>
  <c r="KO20" i="6"/>
  <c r="KP20" i="6" s="1"/>
  <c r="KO29" i="6"/>
  <c r="KP29" i="6" s="1"/>
  <c r="EH29" i="6"/>
  <c r="CL31" i="6"/>
  <c r="DJ15" i="6"/>
  <c r="DR11" i="6"/>
  <c r="DS11" i="6" s="1"/>
  <c r="DW19" i="6"/>
  <c r="CG24" i="6"/>
  <c r="CK24" i="6"/>
  <c r="KA28" i="6"/>
  <c r="KE28" i="6"/>
  <c r="KG28" i="6" s="1"/>
  <c r="KQ27" i="6"/>
  <c r="LB11" i="6"/>
  <c r="KE16" i="6"/>
  <c r="KA16" i="6"/>
  <c r="ER19" i="6"/>
  <c r="ES19" i="6" s="1"/>
  <c r="KI24" i="6"/>
  <c r="KH24" i="6"/>
  <c r="KK24" i="6"/>
  <c r="KJ24" i="6"/>
  <c r="KJ27" i="6"/>
  <c r="KH27" i="6"/>
  <c r="KK27" i="6"/>
  <c r="KI27" i="6"/>
  <c r="DH36" i="6"/>
  <c r="DI36" i="6" s="1"/>
  <c r="LB29" i="6"/>
  <c r="LC29" i="6" s="1"/>
  <c r="NB35" i="6"/>
  <c r="NC35" i="6" s="1"/>
  <c r="DG35" i="6"/>
  <c r="DK35" i="6"/>
  <c r="DK40" i="6"/>
  <c r="DG40" i="6"/>
  <c r="LY11" i="6"/>
  <c r="KN14" i="6"/>
  <c r="KR14" i="6"/>
  <c r="KS39" i="6"/>
  <c r="KQ39" i="6"/>
  <c r="DU40" i="6"/>
  <c r="DV40" i="6" s="1"/>
  <c r="DH10" i="6"/>
  <c r="CQ33" i="6"/>
  <c r="CP33" i="6"/>
  <c r="CO33" i="6"/>
  <c r="CN33" i="6"/>
  <c r="DD17" i="6"/>
  <c r="DC17" i="6"/>
  <c r="DB17" i="6"/>
  <c r="DA17" i="6"/>
  <c r="EF21" i="6"/>
  <c r="ML24" i="6"/>
  <c r="MM24" i="6" s="1"/>
  <c r="CV28" i="6"/>
  <c r="CY28" i="6" s="1"/>
  <c r="KQ32" i="6"/>
  <c r="DR34" i="6"/>
  <c r="KD38" i="6"/>
  <c r="CU16" i="6"/>
  <c r="CV16" i="6" s="1"/>
  <c r="CW14" i="6"/>
  <c r="DR16" i="6"/>
  <c r="CI22" i="6"/>
  <c r="KP30" i="6"/>
  <c r="LL39" i="6"/>
  <c r="LM10" i="6"/>
  <c r="KW19" i="6"/>
  <c r="KX19" i="6"/>
  <c r="KV19" i="6"/>
  <c r="KU19" i="6"/>
  <c r="DH20" i="6"/>
  <c r="DI20" i="6" s="1"/>
  <c r="LC30" i="6"/>
  <c r="DR39" i="6"/>
  <c r="DS39" i="6" s="1"/>
  <c r="CT18" i="6"/>
  <c r="CX18" i="6"/>
  <c r="CZ18" i="6" s="1"/>
  <c r="EL15" i="6"/>
  <c r="EJ15" i="6"/>
  <c r="KF18" i="6"/>
  <c r="KD18" i="6"/>
  <c r="LP19" i="6"/>
  <c r="LS19" i="6" s="1"/>
  <c r="KQ23" i="6"/>
  <c r="DU29" i="6"/>
  <c r="DV29" i="6" s="1"/>
  <c r="LO33" i="6"/>
  <c r="LP33" i="6" s="1"/>
  <c r="EC13" i="6"/>
  <c r="EA13" i="6"/>
  <c r="EE18" i="6"/>
  <c r="EF18" i="6" s="1"/>
  <c r="KH23" i="6"/>
  <c r="KK23" i="6"/>
  <c r="KJ23" i="6"/>
  <c r="KI23" i="6"/>
  <c r="ER29" i="6"/>
  <c r="ES29" i="6" s="1"/>
  <c r="DI15" i="6"/>
  <c r="DL15" i="6" s="1"/>
  <c r="DF11" i="6"/>
  <c r="DV19" i="6"/>
  <c r="CL24" i="6"/>
  <c r="CJ24" i="6"/>
  <c r="KP27" i="6"/>
  <c r="LL12" i="6"/>
  <c r="EH19" i="6"/>
  <c r="CU24" i="6"/>
  <c r="KG32" i="6"/>
  <c r="DH37" i="6"/>
  <c r="DI37" i="6" s="1"/>
  <c r="CJ20" i="6"/>
  <c r="DJ29" i="6"/>
  <c r="FE35" i="6"/>
  <c r="EE36" i="6"/>
  <c r="EF36" i="6" s="1"/>
  <c r="LB40" i="6"/>
  <c r="DP13" i="6"/>
  <c r="DN13" i="6"/>
  <c r="DQ13" i="6"/>
  <c r="DO13" i="6"/>
  <c r="LN24" i="6"/>
  <c r="LR24" i="6"/>
  <c r="KR39" i="6"/>
  <c r="KN39" i="6"/>
  <c r="DH16" i="6"/>
  <c r="DI16" i="6" s="1"/>
  <c r="LZ24" i="6"/>
  <c r="LD27" i="6"/>
  <c r="KP32" i="6"/>
  <c r="KS32" i="6" s="1"/>
  <c r="DF34" i="6"/>
  <c r="KC38" i="6"/>
  <c r="KF38" i="6" s="1"/>
  <c r="FR15" i="6"/>
  <c r="CV14" i="6"/>
  <c r="DR26" i="6"/>
  <c r="KD33" i="6"/>
  <c r="KZ39" i="6"/>
  <c r="KE17" i="6"/>
  <c r="KG17" i="6" s="1"/>
  <c r="KA17" i="6"/>
  <c r="DR20" i="6"/>
  <c r="DS20" i="6" s="1"/>
  <c r="CJ30" i="6"/>
  <c r="CL30" i="6"/>
  <c r="CY32" i="6"/>
  <c r="CW32" i="6"/>
  <c r="KO36" i="6"/>
  <c r="DF39" i="6"/>
  <c r="LY17" i="6"/>
  <c r="ER12" i="6"/>
  <c r="ES12" i="6" s="1"/>
  <c r="KP23" i="6"/>
  <c r="LY30" i="6"/>
  <c r="LY33" i="6"/>
  <c r="LZ33" i="6" s="1"/>
  <c r="DL19" i="6"/>
  <c r="DJ19" i="6"/>
  <c r="DR33" i="6"/>
  <c r="LY25" i="6"/>
  <c r="LZ25" i="6" s="1"/>
  <c r="KF28" i="6"/>
  <c r="KG10" i="6"/>
  <c r="KZ12" i="6"/>
  <c r="DR24" i="6"/>
  <c r="KT28" i="6"/>
  <c r="EE32" i="6"/>
  <c r="EF32" i="6" s="1"/>
  <c r="DR37" i="6"/>
  <c r="DS37" i="6" s="1"/>
  <c r="CI20" i="6"/>
  <c r="CL20" i="6" s="1"/>
  <c r="DI29" i="6"/>
  <c r="DL29" i="6" s="1"/>
  <c r="ES35" i="6"/>
  <c r="DS36" i="6"/>
  <c r="LL40" i="6"/>
  <c r="LM40" i="6" s="1"/>
  <c r="LL18" i="6"/>
  <c r="LM18" i="6" s="1"/>
  <c r="LS24" i="6"/>
  <c r="LQ24" i="6"/>
  <c r="EJ13" i="6"/>
  <c r="EL13" i="6"/>
  <c r="LF28" i="6"/>
  <c r="LD28" i="6"/>
  <c r="CT26" i="6"/>
  <c r="CX26" i="6"/>
  <c r="CO35" i="6"/>
  <c r="CQ35" i="6"/>
  <c r="CN35" i="6"/>
  <c r="CP35" i="6"/>
  <c r="LN35" i="6"/>
  <c r="LR35" i="6"/>
  <c r="LH13" i="6"/>
  <c r="LK13" i="6"/>
  <c r="LJ13" i="6"/>
  <c r="EU13" i="6"/>
  <c r="CZ12" i="6"/>
  <c r="LL15" i="6"/>
  <c r="LF23" i="6"/>
  <c r="LD23" i="6"/>
  <c r="KJ25" i="6"/>
  <c r="KI25" i="6"/>
  <c r="KH25" i="6"/>
  <c r="KK25" i="6"/>
  <c r="LC27" i="6"/>
  <c r="LF27" i="6" s="1"/>
  <c r="KV33" i="6"/>
  <c r="KW33" i="6"/>
  <c r="KU33" i="6"/>
  <c r="KX33" i="6"/>
  <c r="CU34" i="6"/>
  <c r="EE40" i="6"/>
  <c r="EF40" i="6" s="1"/>
  <c r="FF15" i="6"/>
  <c r="DF26" i="6"/>
  <c r="KC33" i="6"/>
  <c r="KE40" i="6"/>
  <c r="KG40" i="6" s="1"/>
  <c r="KA40" i="6"/>
  <c r="DR10" i="6"/>
  <c r="DS10" i="6" s="1"/>
  <c r="CQ18" i="6"/>
  <c r="CP18" i="6"/>
  <c r="CO18" i="6"/>
  <c r="CN18" i="6"/>
  <c r="CG30" i="6"/>
  <c r="CK30" i="6"/>
  <c r="CX32" i="6"/>
  <c r="CT32" i="6"/>
  <c r="DU12" i="6"/>
  <c r="DV12" i="6" s="1"/>
  <c r="LO17" i="6"/>
  <c r="EH12" i="6"/>
  <c r="EI12" i="6" s="1"/>
  <c r="LY21" i="6"/>
  <c r="DR22" i="6"/>
  <c r="DS22" i="6" s="1"/>
  <c r="CK25" i="6"/>
  <c r="CM25" i="6" s="1"/>
  <c r="CG25" i="6"/>
  <c r="LO30" i="6"/>
  <c r="LP30" i="6" s="1"/>
  <c r="DK19" i="6"/>
  <c r="DG19" i="6"/>
  <c r="DH33" i="6"/>
  <c r="LO25" i="6"/>
  <c r="LP25" i="6" s="1"/>
  <c r="LQ35" i="6"/>
  <c r="LS35" i="6"/>
  <c r="EE14" i="6"/>
  <c r="CP21" i="6"/>
  <c r="CN21" i="6"/>
  <c r="CQ21" i="6"/>
  <c r="CO21" i="6"/>
  <c r="DH24" i="6"/>
  <c r="DI24" i="6" s="1"/>
  <c r="DU32" i="6"/>
  <c r="LB37" i="6"/>
  <c r="LL26" i="6"/>
  <c r="LY32" i="6"/>
  <c r="LZ32" i="6" s="1"/>
  <c r="MF35" i="6"/>
  <c r="MD35" i="6"/>
  <c r="LY37" i="6"/>
  <c r="LZ37" i="6" s="1"/>
  <c r="CJ10" i="6"/>
  <c r="CL10" i="6"/>
  <c r="LB18" i="6"/>
  <c r="EK13" i="6"/>
  <c r="EG13" i="6"/>
  <c r="EW15" i="6"/>
  <c r="EY15" i="6"/>
  <c r="CY30" i="6"/>
  <c r="CW30" i="6"/>
  <c r="LA28" i="6"/>
  <c r="LE28" i="6"/>
  <c r="CY27" i="6"/>
  <c r="CW27" i="6"/>
  <c r="KI22" i="6"/>
  <c r="KH22" i="6"/>
  <c r="KK22" i="6"/>
  <c r="KJ22" i="6"/>
  <c r="LE24" i="6"/>
  <c r="LG24" i="6" s="1"/>
  <c r="LA24" i="6"/>
  <c r="KF29" i="6"/>
  <c r="KD29" i="6"/>
  <c r="CM29" i="6"/>
  <c r="MO35" i="6"/>
  <c r="KO38" i="6"/>
  <c r="LB26" i="6"/>
  <c r="LO32" i="6"/>
  <c r="ME35" i="6"/>
  <c r="MA35" i="6"/>
  <c r="LO37" i="6"/>
  <c r="CK10" i="6"/>
  <c r="CG10" i="6"/>
  <c r="DR23" i="6"/>
  <c r="LF24" i="6"/>
  <c r="CW10" i="6"/>
  <c r="LA10" i="6"/>
  <c r="LE10" i="6"/>
  <c r="CX30" i="6"/>
  <c r="CT30" i="6"/>
  <c r="CT27" i="6"/>
  <c r="CX27" i="6"/>
  <c r="LE23" i="6"/>
  <c r="LA23" i="6"/>
  <c r="CW37" i="6"/>
  <c r="LY28" i="6"/>
  <c r="KE30" i="6"/>
  <c r="KA30" i="6"/>
  <c r="LL36" i="6"/>
  <c r="LM36" i="6" s="1"/>
  <c r="ML23" i="6"/>
  <c r="MM23" i="6" s="1"/>
  <c r="KQ21" i="6"/>
  <c r="CQ11" i="6"/>
  <c r="CP11" i="6"/>
  <c r="CO11" i="6"/>
  <c r="CN11" i="6"/>
  <c r="CJ23" i="6"/>
  <c r="DR25" i="6"/>
  <c r="DS25" i="6" s="1"/>
  <c r="DU14" i="6"/>
  <c r="DV14" i="6" s="1"/>
  <c r="CO13" i="6"/>
  <c r="CQ13" i="6"/>
  <c r="CP13" i="6"/>
  <c r="CN13" i="6"/>
  <c r="LE19" i="6"/>
  <c r="LG19" i="6" s="1"/>
  <c r="LA19" i="6"/>
  <c r="CV21" i="6"/>
  <c r="CY21" i="6" s="1"/>
  <c r="CY26" i="6"/>
  <c r="CW26" i="6"/>
  <c r="ML27" i="6"/>
  <c r="MM27" i="6" s="1"/>
  <c r="DH31" i="6"/>
  <c r="DI31" i="6" s="1"/>
  <c r="CV37" i="6"/>
  <c r="CY37" i="6" s="1"/>
  <c r="KS17" i="6"/>
  <c r="KQ17" i="6"/>
  <c r="KD15" i="6"/>
  <c r="KF15" i="6"/>
  <c r="CW13" i="6"/>
  <c r="LE21" i="6"/>
  <c r="LA21" i="6"/>
  <c r="CW22" i="6"/>
  <c r="KF30" i="6"/>
  <c r="KD30" i="6"/>
  <c r="EE38" i="6"/>
  <c r="EF38" i="6" s="1"/>
  <c r="KD14" i="6"/>
  <c r="KK13" i="6"/>
  <c r="KH13" i="6"/>
  <c r="KJ13" i="6"/>
  <c r="KI13" i="6"/>
  <c r="LZ23" i="6"/>
  <c r="KQ25" i="6"/>
  <c r="DR28" i="6"/>
  <c r="DS28" i="6" s="1"/>
  <c r="KQ13" i="6"/>
  <c r="KP21" i="6"/>
  <c r="KO31" i="6"/>
  <c r="KP31" i="6" s="1"/>
  <c r="ML34" i="6"/>
  <c r="MM34" i="6" s="1"/>
  <c r="KP11" i="6"/>
  <c r="KS11" i="6" s="1"/>
  <c r="MC19" i="6"/>
  <c r="MF19" i="6" s="1"/>
  <c r="CI23" i="6"/>
  <c r="CL23" i="6" s="1"/>
  <c r="DF25" i="6"/>
  <c r="KR35" i="6"/>
  <c r="KN35" i="6"/>
  <c r="DK38" i="6"/>
  <c r="DG38" i="6"/>
  <c r="CW40" i="6"/>
  <c r="MY19" i="6"/>
  <c r="MZ19" i="6" s="1"/>
  <c r="KO26" i="6"/>
  <c r="CZ29" i="6"/>
  <c r="EH35" i="6"/>
  <c r="CT38" i="6"/>
  <c r="CX38" i="6"/>
  <c r="CJ26" i="6"/>
  <c r="CX33" i="6"/>
  <c r="CT33" i="6"/>
  <c r="CK34" i="6"/>
  <c r="CG34" i="6"/>
  <c r="LL38" i="6"/>
  <c r="LM38" i="6" s="1"/>
  <c r="CT11" i="6"/>
  <c r="CX11" i="6"/>
  <c r="KQ15" i="6"/>
  <c r="DJ21" i="6"/>
  <c r="LQ27" i="6"/>
  <c r="CV10" i="6"/>
  <c r="LF10" i="6"/>
  <c r="LD10" i="6"/>
  <c r="CW39" i="6"/>
  <c r="LB15" i="6"/>
  <c r="KE15" i="6"/>
  <c r="KA15" i="6"/>
  <c r="DH22" i="6"/>
  <c r="DY15" i="6"/>
  <c r="DW15" i="6"/>
  <c r="KO40" i="6"/>
  <c r="KP40" i="6" s="1"/>
  <c r="KE11" i="6"/>
  <c r="KG11" i="6" s="1"/>
  <c r="KA11" i="6"/>
  <c r="KF26" i="6"/>
  <c r="KD26" i="6"/>
  <c r="LZ27" i="6"/>
  <c r="DR31" i="6"/>
  <c r="DY17" i="6"/>
  <c r="DW17" i="6"/>
  <c r="DR30" i="6"/>
  <c r="DS30" i="6" s="1"/>
  <c r="KA36" i="6"/>
  <c r="KE36" i="6"/>
  <c r="KG36" i="6" s="1"/>
  <c r="CT15" i="6"/>
  <c r="CX15" i="6"/>
  <c r="CZ15" i="6" s="1"/>
  <c r="LD17" i="6"/>
  <c r="LF17" i="6"/>
  <c r="CV13" i="6"/>
  <c r="CY13" i="6" s="1"/>
  <c r="LD21" i="6"/>
  <c r="LF21" i="6"/>
  <c r="CV22" i="6"/>
  <c r="DS38" i="6"/>
  <c r="KC14" i="6"/>
  <c r="DL17" i="6"/>
  <c r="DJ17" i="6"/>
  <c r="KF20" i="6"/>
  <c r="KD20" i="6"/>
  <c r="KP25" i="6"/>
  <c r="DF28" i="6"/>
  <c r="LB33" i="6"/>
  <c r="LC33" i="6" s="1"/>
  <c r="CZ36" i="6"/>
  <c r="KP13" i="6"/>
  <c r="KS13" i="6" s="1"/>
  <c r="CW19" i="6"/>
  <c r="CY19" i="6"/>
  <c r="CJ28" i="6"/>
  <c r="CL28" i="6"/>
  <c r="LL31" i="6"/>
  <c r="LM31" i="6" s="1"/>
  <c r="LZ34" i="6"/>
  <c r="KQ37" i="6"/>
  <c r="KS37" i="6"/>
  <c r="LL16" i="6"/>
  <c r="LM16" i="6" s="1"/>
  <c r="DJ14" i="6"/>
  <c r="DL14" i="6"/>
  <c r="LL20" i="6"/>
  <c r="LM20" i="6" s="1"/>
  <c r="KF31" i="6"/>
  <c r="KD31" i="6"/>
  <c r="CJ32" i="6"/>
  <c r="CL32" i="6"/>
  <c r="KS35" i="6"/>
  <c r="KQ35" i="6"/>
  <c r="DJ38" i="6"/>
  <c r="DL38" i="6"/>
  <c r="CV40" i="6"/>
  <c r="CY40" i="6" s="1"/>
  <c r="MM19" i="6"/>
  <c r="CU23" i="6"/>
  <c r="LB32" i="6"/>
  <c r="LC32" i="6" s="1"/>
  <c r="LF35" i="6"/>
  <c r="LD35" i="6"/>
  <c r="CY38" i="6"/>
  <c r="CW38" i="6"/>
  <c r="CI26" i="6"/>
  <c r="CL26" i="6" s="1"/>
  <c r="CY33" i="6"/>
  <c r="CW33" i="6"/>
  <c r="CJ34" i="6"/>
  <c r="CL34" i="6"/>
  <c r="KZ38" i="6"/>
  <c r="CY11" i="6"/>
  <c r="CW11" i="6"/>
  <c r="KP15" i="6"/>
  <c r="KS15" i="6" s="1"/>
  <c r="DY21" i="6"/>
  <c r="DW21" i="6"/>
  <c r="DI21" i="6"/>
  <c r="LP27" i="6"/>
  <c r="LS27" i="6" s="1"/>
  <c r="CV20" i="6"/>
  <c r="LQ13" i="6"/>
  <c r="LS13" i="6"/>
  <c r="CV39" i="6"/>
  <c r="CY39" i="6" s="1"/>
  <c r="DT13" i="5"/>
  <c r="DX13" i="5"/>
  <c r="KA19" i="5"/>
  <c r="KE19" i="5"/>
  <c r="CO15" i="5"/>
  <c r="CN15" i="5"/>
  <c r="CQ15" i="5"/>
  <c r="CP15" i="5"/>
  <c r="KN22" i="5"/>
  <c r="KR22" i="5"/>
  <c r="CQ39" i="5"/>
  <c r="CP39" i="5"/>
  <c r="CO39" i="5"/>
  <c r="CN39" i="5"/>
  <c r="KN12" i="5"/>
  <c r="KR12" i="5"/>
  <c r="KE32" i="5"/>
  <c r="KA32" i="5"/>
  <c r="CQ24" i="5"/>
  <c r="CP24" i="5"/>
  <c r="CN24" i="5"/>
  <c r="CO24" i="5"/>
  <c r="LE37" i="5"/>
  <c r="LA37" i="5"/>
  <c r="KK27" i="5"/>
  <c r="KI27" i="5"/>
  <c r="KJ27" i="5"/>
  <c r="KH27" i="5"/>
  <c r="DG39" i="5"/>
  <c r="DK39" i="5"/>
  <c r="DH19" i="5"/>
  <c r="DG31" i="5"/>
  <c r="DK31" i="5"/>
  <c r="LA10" i="5"/>
  <c r="LE10" i="5"/>
  <c r="LA28" i="5"/>
  <c r="LE28" i="5"/>
  <c r="KU30" i="5"/>
  <c r="KW30" i="5"/>
  <c r="KX30" i="5"/>
  <c r="KV30" i="5"/>
  <c r="MB30" i="5"/>
  <c r="CX33" i="5"/>
  <c r="CT33" i="5"/>
  <c r="EK13" i="5"/>
  <c r="EG13" i="5"/>
  <c r="LE38" i="5"/>
  <c r="LA38" i="5"/>
  <c r="LO21" i="5"/>
  <c r="CN40" i="5"/>
  <c r="CP40" i="5"/>
  <c r="CQ40" i="5"/>
  <c r="CO40" i="5"/>
  <c r="CT29" i="5"/>
  <c r="CX29" i="5"/>
  <c r="CG35" i="5"/>
  <c r="CK35" i="5"/>
  <c r="DH36" i="5"/>
  <c r="DI36" i="5" s="1"/>
  <c r="MR27" i="5"/>
  <c r="MN27" i="5"/>
  <c r="KQ24" i="5"/>
  <c r="KR10" i="5"/>
  <c r="KT10" i="5" s="1"/>
  <c r="KN10" i="5"/>
  <c r="CJ18" i="5"/>
  <c r="CL18" i="5"/>
  <c r="CQ21" i="5"/>
  <c r="CP21" i="5"/>
  <c r="CO21" i="5"/>
  <c r="CN21" i="5"/>
  <c r="NL27" i="5"/>
  <c r="DG38" i="5"/>
  <c r="DK38" i="5"/>
  <c r="KP24" i="5"/>
  <c r="KS24" i="5" s="1"/>
  <c r="LB32" i="5"/>
  <c r="DY40" i="5"/>
  <c r="DW40" i="5"/>
  <c r="DJ25" i="5"/>
  <c r="CN30" i="5"/>
  <c r="CP30" i="5"/>
  <c r="CQ30" i="5"/>
  <c r="CO30" i="5"/>
  <c r="CO34" i="5"/>
  <c r="CN34" i="5"/>
  <c r="CQ34" i="5"/>
  <c r="CP34" i="5"/>
  <c r="EE38" i="5"/>
  <c r="EF38" i="5" s="1"/>
  <c r="LB19" i="5"/>
  <c r="LC19" i="5" s="1"/>
  <c r="KK37" i="5"/>
  <c r="KJ37" i="5"/>
  <c r="KI37" i="5"/>
  <c r="KH37" i="5"/>
  <c r="EE21" i="5"/>
  <c r="EF21" i="5" s="1"/>
  <c r="KR38" i="5"/>
  <c r="KN38" i="5"/>
  <c r="KH15" i="5"/>
  <c r="KK15" i="5"/>
  <c r="KJ15" i="5"/>
  <c r="KI15" i="5"/>
  <c r="LY20" i="5"/>
  <c r="LZ20" i="5" s="1"/>
  <c r="LE22" i="5"/>
  <c r="LG22" i="5" s="1"/>
  <c r="LA22" i="5"/>
  <c r="LQ27" i="5"/>
  <c r="ML33" i="5"/>
  <c r="MM33" i="5" s="1"/>
  <c r="CT13" i="5"/>
  <c r="CX13" i="5"/>
  <c r="CZ13" i="5" s="1"/>
  <c r="MB22" i="5"/>
  <c r="LB21" i="5"/>
  <c r="LY24" i="5"/>
  <c r="LZ24" i="5" s="1"/>
  <c r="DR29" i="5"/>
  <c r="DR35" i="5"/>
  <c r="FH13" i="5"/>
  <c r="FI13" i="5" s="1"/>
  <c r="LO14" i="5"/>
  <c r="LP14" i="5" s="1"/>
  <c r="DR20" i="5"/>
  <c r="DS20" i="5" s="1"/>
  <c r="CG23" i="5"/>
  <c r="CK23" i="5"/>
  <c r="DX31" i="5"/>
  <c r="DT31" i="5"/>
  <c r="KQ35" i="5"/>
  <c r="DX39" i="5"/>
  <c r="DT39" i="5"/>
  <c r="CK10" i="5"/>
  <c r="CG10" i="5"/>
  <c r="LY31" i="5"/>
  <c r="LZ31" i="5" s="1"/>
  <c r="FE31" i="5"/>
  <c r="CG36" i="5"/>
  <c r="CK36" i="5"/>
  <c r="DH18" i="5"/>
  <c r="DI18" i="5" s="1"/>
  <c r="LR33" i="5"/>
  <c r="LN33" i="5"/>
  <c r="CW19" i="5"/>
  <c r="DH29" i="5"/>
  <c r="DI29" i="5" s="1"/>
  <c r="DH35" i="5"/>
  <c r="DI35" i="5" s="1"/>
  <c r="LL39" i="5"/>
  <c r="DW30" i="5"/>
  <c r="DH15" i="5"/>
  <c r="DI15" i="5" s="1"/>
  <c r="CU20" i="5"/>
  <c r="CV20" i="5" s="1"/>
  <c r="DL31" i="5"/>
  <c r="DJ31" i="5"/>
  <c r="CW37" i="5"/>
  <c r="LF10" i="5"/>
  <c r="LD10" i="5"/>
  <c r="DJ34" i="5"/>
  <c r="LO13" i="5"/>
  <c r="LP13" i="5" s="1"/>
  <c r="LB16" i="5"/>
  <c r="LC16" i="5" s="1"/>
  <c r="LL23" i="5"/>
  <c r="LM23" i="5" s="1"/>
  <c r="CM26" i="5"/>
  <c r="KD28" i="5"/>
  <c r="DR32" i="5"/>
  <c r="LL35" i="5"/>
  <c r="LM35" i="5" s="1"/>
  <c r="EE16" i="5"/>
  <c r="EF16" i="5" s="1"/>
  <c r="DW11" i="5"/>
  <c r="CT12" i="5"/>
  <c r="CX12" i="5"/>
  <c r="DT40" i="5"/>
  <c r="DX40" i="5"/>
  <c r="CN32" i="5"/>
  <c r="CQ32" i="5"/>
  <c r="CP32" i="5"/>
  <c r="CO32" i="5"/>
  <c r="DU21" i="5"/>
  <c r="DV21" i="5" s="1"/>
  <c r="LL25" i="5"/>
  <c r="LM25" i="5" s="1"/>
  <c r="DL39" i="5"/>
  <c r="DJ39" i="5"/>
  <c r="MB33" i="5"/>
  <c r="KD12" i="5"/>
  <c r="CJ20" i="5"/>
  <c r="LO24" i="5"/>
  <c r="LP24" i="5" s="1"/>
  <c r="CK11" i="5"/>
  <c r="CM11" i="5" s="1"/>
  <c r="CG11" i="5"/>
  <c r="KD11" i="5"/>
  <c r="KF11" i="5"/>
  <c r="KI16" i="5"/>
  <c r="KH16" i="5"/>
  <c r="KK16" i="5"/>
  <c r="KJ16" i="5"/>
  <c r="DA28" i="5"/>
  <c r="DD28" i="5"/>
  <c r="DC28" i="5"/>
  <c r="DB28" i="5"/>
  <c r="CK12" i="5"/>
  <c r="CM12" i="5" s="1"/>
  <c r="CG12" i="5"/>
  <c r="KQ18" i="5"/>
  <c r="KS18" i="5"/>
  <c r="KA23" i="5"/>
  <c r="KE23" i="5"/>
  <c r="KG23" i="5" s="1"/>
  <c r="ML36" i="5"/>
  <c r="CK38" i="5"/>
  <c r="CM38" i="5" s="1"/>
  <c r="CG38" i="5"/>
  <c r="LL11" i="5"/>
  <c r="LM11" i="5" s="1"/>
  <c r="CL38" i="5"/>
  <c r="DL22" i="5"/>
  <c r="DJ22" i="5"/>
  <c r="KZ25" i="5"/>
  <c r="LY28" i="5"/>
  <c r="LZ28" i="5" s="1"/>
  <c r="KF18" i="5"/>
  <c r="KD18" i="5"/>
  <c r="KC12" i="5"/>
  <c r="KF12" i="5" s="1"/>
  <c r="CI20" i="5"/>
  <c r="LF22" i="5"/>
  <c r="CY26" i="5"/>
  <c r="CW26" i="5"/>
  <c r="CW34" i="5"/>
  <c r="CY34" i="5"/>
  <c r="KZ39" i="5"/>
  <c r="DV30" i="5"/>
  <c r="DY30" i="5" s="1"/>
  <c r="CY13" i="5"/>
  <c r="DR15" i="5"/>
  <c r="DF20" i="5"/>
  <c r="CV37" i="5"/>
  <c r="CY37" i="5" s="1"/>
  <c r="KK14" i="5"/>
  <c r="DI34" i="5"/>
  <c r="LY13" i="5"/>
  <c r="LZ13" i="5" s="1"/>
  <c r="LL16" i="5"/>
  <c r="KO23" i="5"/>
  <c r="KP23" i="5" s="1"/>
  <c r="KC28" i="5"/>
  <c r="KF28" i="5" s="1"/>
  <c r="DF32" i="5"/>
  <c r="KZ35" i="5"/>
  <c r="CW39" i="5"/>
  <c r="DS16" i="5"/>
  <c r="CW32" i="5"/>
  <c r="DV11" i="5"/>
  <c r="DY11" i="5" s="1"/>
  <c r="CY12" i="5"/>
  <c r="CW12" i="5"/>
  <c r="KQ11" i="5"/>
  <c r="DW26" i="5"/>
  <c r="KE20" i="5"/>
  <c r="KG20" i="5" s="1"/>
  <c r="KA20" i="5"/>
  <c r="NB27" i="5"/>
  <c r="DC16" i="5"/>
  <c r="DB16" i="5"/>
  <c r="KF20" i="5"/>
  <c r="CU24" i="5"/>
  <c r="CV24" i="5" s="1"/>
  <c r="KK33" i="5"/>
  <c r="KJ33" i="5"/>
  <c r="KI33" i="5"/>
  <c r="KH33" i="5"/>
  <c r="DU38" i="5"/>
  <c r="DV38" i="5" s="1"/>
  <c r="LO20" i="5"/>
  <c r="LP20" i="5" s="1"/>
  <c r="DR19" i="5"/>
  <c r="LO10" i="5"/>
  <c r="LP10" i="5" s="1"/>
  <c r="KE11" i="5"/>
  <c r="KA11" i="5"/>
  <c r="LL17" i="5"/>
  <c r="CN25" i="5"/>
  <c r="CP25" i="5"/>
  <c r="CO25" i="5"/>
  <c r="CQ25" i="5"/>
  <c r="KK38" i="5"/>
  <c r="KJ38" i="5"/>
  <c r="KI38" i="5"/>
  <c r="KH38" i="5"/>
  <c r="ER30" i="5"/>
  <c r="ES30" i="5" s="1"/>
  <c r="KO40" i="5"/>
  <c r="KP40" i="5" s="1"/>
  <c r="ML10" i="5"/>
  <c r="DY13" i="5"/>
  <c r="DW13" i="5"/>
  <c r="KR18" i="5"/>
  <c r="KN18" i="5"/>
  <c r="DH21" i="5"/>
  <c r="DI21" i="5" s="1"/>
  <c r="KF32" i="5"/>
  <c r="KD32" i="5"/>
  <c r="MB36" i="5"/>
  <c r="MC36" i="5" s="1"/>
  <c r="CY38" i="5"/>
  <c r="CW38" i="5"/>
  <c r="LB11" i="5"/>
  <c r="DK22" i="5"/>
  <c r="DG22" i="5"/>
  <c r="ER11" i="5"/>
  <c r="KF13" i="5"/>
  <c r="KD13" i="5"/>
  <c r="KF19" i="5"/>
  <c r="KD19" i="5"/>
  <c r="CY22" i="5"/>
  <c r="CW22" i="5"/>
  <c r="LO28" i="5"/>
  <c r="CL35" i="5"/>
  <c r="CJ35" i="5"/>
  <c r="KE18" i="5"/>
  <c r="KA18" i="5"/>
  <c r="LF37" i="5"/>
  <c r="LD37" i="5"/>
  <c r="DH17" i="5"/>
  <c r="KD25" i="5"/>
  <c r="CT26" i="5"/>
  <c r="CX26" i="5"/>
  <c r="LO30" i="5"/>
  <c r="LP30" i="5" s="1"/>
  <c r="ML30" i="5"/>
  <c r="CT34" i="5"/>
  <c r="CX34" i="5"/>
  <c r="CQ37" i="5"/>
  <c r="CP37" i="5"/>
  <c r="CO37" i="5"/>
  <c r="CN37" i="5"/>
  <c r="DL13" i="5"/>
  <c r="DJ13" i="5"/>
  <c r="LL15" i="5"/>
  <c r="DY25" i="5"/>
  <c r="DW25" i="5"/>
  <c r="EE28" i="5"/>
  <c r="EF28" i="5" s="1"/>
  <c r="CY33" i="5"/>
  <c r="CW33" i="5"/>
  <c r="LY37" i="5"/>
  <c r="ER26" i="5"/>
  <c r="ES26" i="5" s="1"/>
  <c r="KQ16" i="5"/>
  <c r="KS16" i="5"/>
  <c r="KZ23" i="5"/>
  <c r="LL29" i="5"/>
  <c r="LM29" i="5" s="1"/>
  <c r="EE33" i="5"/>
  <c r="EF33" i="5" s="1"/>
  <c r="KQ36" i="5"/>
  <c r="KS36" i="5"/>
  <c r="CV39" i="5"/>
  <c r="CY39" i="5" s="1"/>
  <c r="CV32" i="5"/>
  <c r="DL23" i="5"/>
  <c r="DJ23" i="5"/>
  <c r="KP11" i="5"/>
  <c r="KS11" i="5" s="1"/>
  <c r="DV26" i="5"/>
  <c r="DY26" i="5" s="1"/>
  <c r="DR12" i="5"/>
  <c r="EH30" i="5"/>
  <c r="EI30" i="5" s="1"/>
  <c r="DU23" i="5"/>
  <c r="DV23" i="5" s="1"/>
  <c r="MB10" i="5"/>
  <c r="KD21" i="5"/>
  <c r="KK26" i="5"/>
  <c r="KJ26" i="5"/>
  <c r="KH26" i="5"/>
  <c r="KI26" i="5"/>
  <c r="LE36" i="5"/>
  <c r="LA36" i="5"/>
  <c r="CX38" i="5"/>
  <c r="CT38" i="5"/>
  <c r="CQ29" i="5"/>
  <c r="CP29" i="5"/>
  <c r="CO29" i="5"/>
  <c r="CN29" i="5"/>
  <c r="KQ13" i="5"/>
  <c r="CQ28" i="5"/>
  <c r="CP28" i="5"/>
  <c r="CO28" i="5"/>
  <c r="CN28" i="5"/>
  <c r="EH11" i="5"/>
  <c r="EI11" i="5" s="1"/>
  <c r="KE13" i="5"/>
  <c r="KA13" i="5"/>
  <c r="CK22" i="5"/>
  <c r="CM22" i="5" s="1"/>
  <c r="CG22" i="5"/>
  <c r="CT22" i="5"/>
  <c r="CX22" i="5"/>
  <c r="ML26" i="5"/>
  <c r="MM26" i="5" s="1"/>
  <c r="KD29" i="5"/>
  <c r="CJ19" i="5"/>
  <c r="CL22" i="5"/>
  <c r="KC25" i="5"/>
  <c r="KF25" i="5" s="1"/>
  <c r="CT25" i="5"/>
  <c r="CX25" i="5"/>
  <c r="CK33" i="5"/>
  <c r="CM33" i="5" s="1"/>
  <c r="CG33" i="5"/>
  <c r="KR37" i="5"/>
  <c r="KN37" i="5"/>
  <c r="DK13" i="5"/>
  <c r="DG13" i="5"/>
  <c r="LB15" i="5"/>
  <c r="LY21" i="5"/>
  <c r="LZ21" i="5" s="1"/>
  <c r="DX25" i="5"/>
  <c r="DT25" i="5"/>
  <c r="LI27" i="5"/>
  <c r="LK27" i="5"/>
  <c r="LJ27" i="5"/>
  <c r="LH27" i="5"/>
  <c r="DU28" i="5"/>
  <c r="LO37" i="5"/>
  <c r="LP37" i="5" s="1"/>
  <c r="EH26" i="5"/>
  <c r="EI26" i="5" s="1"/>
  <c r="DR36" i="5"/>
  <c r="KN16" i="5"/>
  <c r="KR16" i="5"/>
  <c r="LB29" i="5"/>
  <c r="LC29" i="5" s="1"/>
  <c r="DU33" i="5"/>
  <c r="DV33" i="5" s="1"/>
  <c r="KR36" i="5"/>
  <c r="KN36" i="5"/>
  <c r="KQ39" i="5"/>
  <c r="LD33" i="5"/>
  <c r="DG23" i="5"/>
  <c r="DK23" i="5"/>
  <c r="KS12" i="5"/>
  <c r="KQ12" i="5"/>
  <c r="CW10" i="5"/>
  <c r="CY29" i="5"/>
  <c r="CW29" i="5"/>
  <c r="DH33" i="5"/>
  <c r="LY18" i="5"/>
  <c r="LB17" i="5"/>
  <c r="LC17" i="5" s="1"/>
  <c r="LR36" i="5"/>
  <c r="LN36" i="5"/>
  <c r="ER40" i="5"/>
  <c r="ES40" i="5" s="1"/>
  <c r="DR10" i="5"/>
  <c r="DS10" i="5" s="1"/>
  <c r="CG31" i="5"/>
  <c r="CK31" i="5"/>
  <c r="CM31" i="5" s="1"/>
  <c r="LM18" i="5"/>
  <c r="DF12" i="5"/>
  <c r="KS21" i="5"/>
  <c r="KQ21" i="5"/>
  <c r="LQ22" i="5"/>
  <c r="LS22" i="5"/>
  <c r="KO32" i="5"/>
  <c r="LS36" i="5"/>
  <c r="LQ36" i="5"/>
  <c r="EF40" i="5"/>
  <c r="EE23" i="5"/>
  <c r="LF18" i="5"/>
  <c r="LD18" i="5"/>
  <c r="DF10" i="5"/>
  <c r="KC21" i="5"/>
  <c r="KF21" i="5" s="1"/>
  <c r="LF36" i="5"/>
  <c r="LD36" i="5"/>
  <c r="LY38" i="5"/>
  <c r="LZ38" i="5" s="1"/>
  <c r="KA10" i="5"/>
  <c r="KE10" i="5"/>
  <c r="KG10" i="5" s="1"/>
  <c r="KP13" i="5"/>
  <c r="KD36" i="5"/>
  <c r="KF36" i="5"/>
  <c r="ER22" i="5"/>
  <c r="KJ17" i="5"/>
  <c r="KI17" i="5"/>
  <c r="KH17" i="5"/>
  <c r="KK17" i="5"/>
  <c r="LB24" i="5"/>
  <c r="LC24" i="5" s="1"/>
  <c r="LZ26" i="5"/>
  <c r="KS28" i="5"/>
  <c r="KQ28" i="5"/>
  <c r="KC29" i="5"/>
  <c r="KF29" i="5" s="1"/>
  <c r="CI19" i="5"/>
  <c r="CL19" i="5" s="1"/>
  <c r="CY25" i="5"/>
  <c r="CW25" i="5"/>
  <c r="CL33" i="5"/>
  <c r="KS37" i="5"/>
  <c r="KQ37" i="5"/>
  <c r="DJ11" i="5"/>
  <c r="DL11" i="5"/>
  <c r="EE17" i="5"/>
  <c r="EF17" i="5" s="1"/>
  <c r="LD13" i="5"/>
  <c r="LF13" i="5"/>
  <c r="KO15" i="5"/>
  <c r="LD31" i="5"/>
  <c r="LF31" i="5"/>
  <c r="EL31" i="5"/>
  <c r="EJ31" i="5"/>
  <c r="CW27" i="5"/>
  <c r="CY27" i="5"/>
  <c r="KS29" i="5"/>
  <c r="KQ29" i="5"/>
  <c r="FE39" i="5"/>
  <c r="CY14" i="5"/>
  <c r="CW14" i="5"/>
  <c r="ER25" i="5"/>
  <c r="ES25" i="5" s="1"/>
  <c r="EE34" i="5"/>
  <c r="EF34" i="5" s="1"/>
  <c r="KP39" i="5"/>
  <c r="LC33" i="5"/>
  <c r="LF33" i="5" s="1"/>
  <c r="DJ28" i="5"/>
  <c r="CV10" i="5"/>
  <c r="CY10" i="5" s="1"/>
  <c r="CG18" i="5"/>
  <c r="CK18" i="5"/>
  <c r="KE35" i="5"/>
  <c r="KG35" i="5" s="1"/>
  <c r="KA35" i="5"/>
  <c r="LL12" i="5"/>
  <c r="LM12" i="5" s="1"/>
  <c r="KN21" i="5"/>
  <c r="KR21" i="5"/>
  <c r="KQ25" i="5"/>
  <c r="LE18" i="5"/>
  <c r="LA18" i="5"/>
  <c r="KQ17" i="5"/>
  <c r="KN20" i="5"/>
  <c r="KR20" i="5"/>
  <c r="KE22" i="5"/>
  <c r="KG22" i="5" s="1"/>
  <c r="KA22" i="5"/>
  <c r="DH27" i="5"/>
  <c r="DR37" i="5"/>
  <c r="DS37" i="5" s="1"/>
  <c r="LO38" i="5"/>
  <c r="LP38" i="5" s="1"/>
  <c r="KO19" i="5"/>
  <c r="DW22" i="5"/>
  <c r="LD20" i="5"/>
  <c r="LF28" i="5"/>
  <c r="LD28" i="5"/>
  <c r="KA36" i="5"/>
  <c r="KE36" i="5"/>
  <c r="EH22" i="5"/>
  <c r="EI22" i="5" s="1"/>
  <c r="DR14" i="5"/>
  <c r="DS14" i="5" s="1"/>
  <c r="KE24" i="5"/>
  <c r="KG24" i="5" s="1"/>
  <c r="KA24" i="5"/>
  <c r="KR28" i="5"/>
  <c r="KN28" i="5"/>
  <c r="CT30" i="5"/>
  <c r="CX30" i="5"/>
  <c r="CZ30" i="5" s="1"/>
  <c r="KS10" i="5"/>
  <c r="DJ26" i="5"/>
  <c r="LB14" i="5"/>
  <c r="LC14" i="5" s="1"/>
  <c r="KW14" i="5"/>
  <c r="KV14" i="5"/>
  <c r="KX14" i="5"/>
  <c r="KU14" i="5"/>
  <c r="CT23" i="5"/>
  <c r="CX23" i="5"/>
  <c r="KQ22" i="5"/>
  <c r="KS22" i="5"/>
  <c r="DR24" i="5"/>
  <c r="DS24" i="5" s="1"/>
  <c r="DJ30" i="5"/>
  <c r="DG11" i="5"/>
  <c r="DK11" i="5"/>
  <c r="DU17" i="5"/>
  <c r="DV17" i="5" s="1"/>
  <c r="LA13" i="5"/>
  <c r="LE13" i="5"/>
  <c r="MY22" i="5"/>
  <c r="LA31" i="5"/>
  <c r="LE31" i="5"/>
  <c r="EK31" i="5"/>
  <c r="EG31" i="5"/>
  <c r="CT27" i="5"/>
  <c r="CX27" i="5"/>
  <c r="KN29" i="5"/>
  <c r="KR29" i="5"/>
  <c r="KQ31" i="5"/>
  <c r="DJ40" i="5"/>
  <c r="CW17" i="5"/>
  <c r="EU39" i="5"/>
  <c r="EL13" i="5"/>
  <c r="EJ13" i="5"/>
  <c r="CM17" i="5"/>
  <c r="CX14" i="5"/>
  <c r="CT14" i="5"/>
  <c r="EH25" i="5"/>
  <c r="DU34" i="5"/>
  <c r="DV34" i="5" s="1"/>
  <c r="CU18" i="5"/>
  <c r="CV18" i="5" s="1"/>
  <c r="MS27" i="5"/>
  <c r="MQ27" i="5"/>
  <c r="DI28" i="5"/>
  <c r="DL28" i="5" s="1"/>
  <c r="EJ39" i="5"/>
  <c r="CT11" i="5"/>
  <c r="CX11" i="5"/>
  <c r="CZ11" i="5" s="1"/>
  <c r="LD38" i="5"/>
  <c r="LF38" i="5"/>
  <c r="KI30" i="5"/>
  <c r="KK30" i="5"/>
  <c r="KJ30" i="5"/>
  <c r="KH30" i="5"/>
  <c r="LR22" i="5"/>
  <c r="LN22" i="5"/>
  <c r="CU36" i="5"/>
  <c r="CV36" i="5" s="1"/>
  <c r="LB40" i="5"/>
  <c r="LC40" i="5" s="1"/>
  <c r="LK30" i="5"/>
  <c r="LJ30" i="5"/>
  <c r="LI30" i="5"/>
  <c r="LH30" i="5"/>
  <c r="KK40" i="5"/>
  <c r="KI40" i="5"/>
  <c r="KJ40" i="5"/>
  <c r="KH40" i="5"/>
  <c r="KZ12" i="5"/>
  <c r="DJ38" i="5"/>
  <c r="DL38" i="5"/>
  <c r="LL40" i="5"/>
  <c r="LM40" i="5" s="1"/>
  <c r="KP25" i="5"/>
  <c r="LL32" i="5"/>
  <c r="LM32" i="5" s="1"/>
  <c r="CK14" i="5"/>
  <c r="CM14" i="5" s="1"/>
  <c r="CG14" i="5"/>
  <c r="KP17" i="5"/>
  <c r="KS20" i="5"/>
  <c r="KQ20" i="5"/>
  <c r="DI25" i="5"/>
  <c r="DR27" i="5"/>
  <c r="DS27" i="5" s="1"/>
  <c r="DF37" i="5"/>
  <c r="CT40" i="5"/>
  <c r="CX40" i="5"/>
  <c r="CZ40" i="5" s="1"/>
  <c r="LL19" i="5"/>
  <c r="DV22" i="5"/>
  <c r="DY22" i="5" s="1"/>
  <c r="LC20" i="5"/>
  <c r="LF20" i="5" s="1"/>
  <c r="KS38" i="5"/>
  <c r="KQ38" i="5"/>
  <c r="KT38" i="5" s="1"/>
  <c r="DH16" i="5"/>
  <c r="DI16" i="5" s="1"/>
  <c r="DF14" i="5"/>
  <c r="LP27" i="5"/>
  <c r="DI26" i="5"/>
  <c r="EU13" i="5"/>
  <c r="EV13" i="5" s="1"/>
  <c r="CU15" i="5"/>
  <c r="CV15" i="5" s="1"/>
  <c r="CY23" i="5"/>
  <c r="CW23" i="5"/>
  <c r="ME27" i="5"/>
  <c r="MG27" i="5" s="1"/>
  <c r="MA27" i="5"/>
  <c r="DF24" i="5"/>
  <c r="KF35" i="5"/>
  <c r="DI30" i="5"/>
  <c r="DL30" i="5" s="1"/>
  <c r="CU35" i="5"/>
  <c r="FR13" i="5"/>
  <c r="LY14" i="5"/>
  <c r="LZ14" i="5" s="1"/>
  <c r="MM22" i="5"/>
  <c r="CJ23" i="5"/>
  <c r="CL23" i="5"/>
  <c r="DW31" i="5"/>
  <c r="DY31" i="5"/>
  <c r="KP31" i="5"/>
  <c r="KS31" i="5" s="1"/>
  <c r="KP35" i="5"/>
  <c r="KS35" i="5" s="1"/>
  <c r="DI40" i="5"/>
  <c r="DL40" i="5" s="1"/>
  <c r="CV17" i="5"/>
  <c r="CY17" i="5" s="1"/>
  <c r="DW39" i="5"/>
  <c r="DZ39" i="5" s="1"/>
  <c r="DY39" i="5"/>
  <c r="CJ10" i="5"/>
  <c r="CL10" i="5"/>
  <c r="LM31" i="5"/>
  <c r="ES31" i="5"/>
  <c r="CZ31" i="5"/>
  <c r="KG31" i="5"/>
  <c r="CL36" i="5"/>
  <c r="CJ36" i="5"/>
  <c r="DR18" i="5"/>
  <c r="DS18" i="5" s="1"/>
  <c r="LQ33" i="5"/>
  <c r="LS33" i="5"/>
  <c r="EI39" i="5"/>
  <c r="EL39" i="5" s="1"/>
  <c r="CV19" i="5"/>
  <c r="DU23" i="4"/>
  <c r="CT15" i="4"/>
  <c r="CX15" i="4"/>
  <c r="KR34" i="4"/>
  <c r="KN34" i="4"/>
  <c r="DG30" i="4"/>
  <c r="DK30" i="4"/>
  <c r="DH34" i="4"/>
  <c r="KR14" i="4"/>
  <c r="KN14" i="4"/>
  <c r="DH40" i="4"/>
  <c r="KJ19" i="4"/>
  <c r="KI19" i="4"/>
  <c r="KH19" i="4"/>
  <c r="KK19" i="4"/>
  <c r="LB36" i="4"/>
  <c r="EU14" i="4"/>
  <c r="EV14" i="4" s="1"/>
  <c r="CQ20" i="4"/>
  <c r="CN20" i="4"/>
  <c r="CP20" i="4"/>
  <c r="CO20" i="4"/>
  <c r="LA15" i="4"/>
  <c r="LE15" i="4"/>
  <c r="KR19" i="4"/>
  <c r="KN19" i="4"/>
  <c r="LB38" i="4"/>
  <c r="CT21" i="4"/>
  <c r="CX21" i="4"/>
  <c r="KN38" i="4"/>
  <c r="KR38" i="4"/>
  <c r="MB16" i="4"/>
  <c r="KK22" i="4"/>
  <c r="KH22" i="4"/>
  <c r="KJ22" i="4"/>
  <c r="KI22" i="4"/>
  <c r="CX30" i="4"/>
  <c r="CT30" i="4"/>
  <c r="DC13" i="4"/>
  <c r="DB13" i="4"/>
  <c r="DA13" i="4"/>
  <c r="DD13" i="4"/>
  <c r="MO13" i="4"/>
  <c r="LB22" i="4"/>
  <c r="DU35" i="4"/>
  <c r="CX35" i="4"/>
  <c r="CT35" i="4"/>
  <c r="LB26" i="4"/>
  <c r="DX17" i="4"/>
  <c r="DT17" i="4"/>
  <c r="DG28" i="4"/>
  <c r="DK28" i="4"/>
  <c r="LO19" i="4"/>
  <c r="LO29" i="4"/>
  <c r="KI35" i="4"/>
  <c r="KH35" i="4"/>
  <c r="KK35" i="4"/>
  <c r="KJ35" i="4"/>
  <c r="CX27" i="4"/>
  <c r="CT27" i="4"/>
  <c r="CK37" i="4"/>
  <c r="CM37" i="4" s="1"/>
  <c r="CG37" i="4"/>
  <c r="ER11" i="4"/>
  <c r="ES11" i="4" s="1"/>
  <c r="KD17" i="4"/>
  <c r="KQ23" i="4"/>
  <c r="DR26" i="4"/>
  <c r="DS26" i="4" s="1"/>
  <c r="DP15" i="4"/>
  <c r="CJ29" i="4"/>
  <c r="CL29" i="4"/>
  <c r="DB31" i="4"/>
  <c r="DA31" i="4"/>
  <c r="DD31" i="4"/>
  <c r="DC31" i="4"/>
  <c r="ER15" i="4"/>
  <c r="KQ21" i="4"/>
  <c r="CU29" i="4"/>
  <c r="CT38" i="4"/>
  <c r="CX38" i="4"/>
  <c r="KE34" i="4"/>
  <c r="KG34" i="4" s="1"/>
  <c r="KA34" i="4"/>
  <c r="LO35" i="4"/>
  <c r="LP35" i="4" s="1"/>
  <c r="CQ25" i="4"/>
  <c r="CP25" i="4"/>
  <c r="CO25" i="4"/>
  <c r="CN25" i="4"/>
  <c r="KQ36" i="4"/>
  <c r="DH19" i="4"/>
  <c r="EE28" i="4"/>
  <c r="EF28" i="4" s="1"/>
  <c r="CM34" i="4"/>
  <c r="DU20" i="4"/>
  <c r="DV20" i="4" s="1"/>
  <c r="LD37" i="4"/>
  <c r="LL28" i="4"/>
  <c r="LM28" i="4" s="1"/>
  <c r="LL11" i="4"/>
  <c r="LM11" i="4" s="1"/>
  <c r="CW35" i="4"/>
  <c r="CY35" i="4"/>
  <c r="LE20" i="4"/>
  <c r="LA20" i="4"/>
  <c r="EE33" i="4"/>
  <c r="EF33" i="4" s="1"/>
  <c r="MD13" i="4"/>
  <c r="CP30" i="4"/>
  <c r="CO30" i="4"/>
  <c r="CQ30" i="4"/>
  <c r="CN30" i="4"/>
  <c r="KO22" i="4"/>
  <c r="KP22" i="4" s="1"/>
  <c r="CP39" i="4"/>
  <c r="CO39" i="4"/>
  <c r="CN39" i="4"/>
  <c r="CQ39" i="4"/>
  <c r="EE20" i="4"/>
  <c r="EF20" i="4" s="1"/>
  <c r="KJ39" i="4"/>
  <c r="KI39" i="4"/>
  <c r="KH39" i="4"/>
  <c r="KK39" i="4"/>
  <c r="FE22" i="4"/>
  <c r="FF22" i="4" s="1"/>
  <c r="LY25" i="4"/>
  <c r="KZ28" i="4"/>
  <c r="DS33" i="4"/>
  <c r="CU37" i="4"/>
  <c r="CV37" i="4" s="1"/>
  <c r="CX11" i="4"/>
  <c r="CZ11" i="4" s="1"/>
  <c r="CT11" i="4"/>
  <c r="LD40" i="4"/>
  <c r="LF40" i="4"/>
  <c r="MC13" i="4"/>
  <c r="CX19" i="4"/>
  <c r="CT19" i="4"/>
  <c r="LY21" i="4"/>
  <c r="LZ21" i="4" s="1"/>
  <c r="DR38" i="4"/>
  <c r="KJ14" i="4"/>
  <c r="KH14" i="4"/>
  <c r="KK14" i="4"/>
  <c r="KI14" i="4"/>
  <c r="CY19" i="4"/>
  <c r="EH22" i="4"/>
  <c r="EI22" i="4" s="1"/>
  <c r="KG26" i="4"/>
  <c r="KS30" i="4"/>
  <c r="KQ30" i="4"/>
  <c r="KO32" i="4"/>
  <c r="KP32" i="4" s="1"/>
  <c r="LF19" i="4"/>
  <c r="LD19" i="4"/>
  <c r="KE10" i="4"/>
  <c r="KG10" i="4" s="1"/>
  <c r="KA10" i="4"/>
  <c r="ES22" i="4"/>
  <c r="LM25" i="4"/>
  <c r="KE40" i="4"/>
  <c r="KG40" i="4" s="1"/>
  <c r="KA40" i="4"/>
  <c r="EF11" i="4"/>
  <c r="KC17" i="4"/>
  <c r="KF17" i="4" s="1"/>
  <c r="KP23" i="4"/>
  <c r="DF26" i="4"/>
  <c r="CM31" i="4"/>
  <c r="DW31" i="4"/>
  <c r="KQ35" i="4"/>
  <c r="LA13" i="4"/>
  <c r="LE13" i="4"/>
  <c r="EF15" i="4"/>
  <c r="KP21" i="4"/>
  <c r="EE27" i="4"/>
  <c r="DR29" i="4"/>
  <c r="DS29" i="4" s="1"/>
  <c r="DR39" i="4"/>
  <c r="DS39" i="4" s="1"/>
  <c r="KJ12" i="4"/>
  <c r="LY23" i="4"/>
  <c r="LZ23" i="4" s="1"/>
  <c r="LA29" i="4"/>
  <c r="LE29" i="4"/>
  <c r="KQ39" i="4"/>
  <c r="CY38" i="4"/>
  <c r="CW38" i="4"/>
  <c r="LD18" i="4"/>
  <c r="CG29" i="4"/>
  <c r="CK29" i="4"/>
  <c r="KA30" i="4"/>
  <c r="KE30" i="4"/>
  <c r="KG30" i="4" s="1"/>
  <c r="KS38" i="4"/>
  <c r="KQ38" i="4"/>
  <c r="KQ19" i="4"/>
  <c r="KS19" i="4"/>
  <c r="CP11" i="4"/>
  <c r="CO11" i="4"/>
  <c r="CN11" i="4"/>
  <c r="CQ11" i="4"/>
  <c r="CZ19" i="4"/>
  <c r="CQ21" i="4"/>
  <c r="CO21" i="4"/>
  <c r="CP21" i="4"/>
  <c r="CN21" i="4"/>
  <c r="KD37" i="4"/>
  <c r="LE40" i="4"/>
  <c r="LA40" i="4"/>
  <c r="DH20" i="4"/>
  <c r="DL30" i="4"/>
  <c r="DJ30" i="4"/>
  <c r="DH38" i="4"/>
  <c r="DI38" i="4" s="1"/>
  <c r="CW20" i="4"/>
  <c r="CJ23" i="4"/>
  <c r="KR30" i="4"/>
  <c r="KN30" i="4"/>
  <c r="KQ15" i="4"/>
  <c r="EG31" i="4"/>
  <c r="EK31" i="4"/>
  <c r="CX12" i="4"/>
  <c r="CZ12" i="4" s="1"/>
  <c r="CT12" i="4"/>
  <c r="DH13" i="4"/>
  <c r="DI13" i="4" s="1"/>
  <c r="EE19" i="4"/>
  <c r="EF19" i="4" s="1"/>
  <c r="KJ20" i="4"/>
  <c r="KI20" i="4"/>
  <c r="KK20" i="4"/>
  <c r="KH20" i="4"/>
  <c r="CG27" i="4"/>
  <c r="CK27" i="4"/>
  <c r="CM27" i="4" s="1"/>
  <c r="DK32" i="4"/>
  <c r="DM32" i="4" s="1"/>
  <c r="DG32" i="4"/>
  <c r="CY12" i="4"/>
  <c r="KQ24" i="4"/>
  <c r="LY34" i="4"/>
  <c r="DV31" i="4"/>
  <c r="DY31" i="4" s="1"/>
  <c r="KP35" i="4"/>
  <c r="LF13" i="4"/>
  <c r="LD13" i="4"/>
  <c r="KD13" i="4"/>
  <c r="CU18" i="4"/>
  <c r="CV18" i="4" s="1"/>
  <c r="LB23" i="4"/>
  <c r="LC23" i="4" s="1"/>
  <c r="DS27" i="4"/>
  <c r="DF29" i="4"/>
  <c r="DF39" i="4"/>
  <c r="LM23" i="4"/>
  <c r="LF29" i="4"/>
  <c r="LD29" i="4"/>
  <c r="KP39" i="4"/>
  <c r="KS39" i="4" s="1"/>
  <c r="LD39" i="4"/>
  <c r="DJ35" i="4"/>
  <c r="LC18" i="4"/>
  <c r="LF18" i="4" s="1"/>
  <c r="CT32" i="4"/>
  <c r="CX32" i="4"/>
  <c r="CZ32" i="4" s="1"/>
  <c r="EH17" i="4"/>
  <c r="EI17" i="4" s="1"/>
  <c r="KK21" i="4"/>
  <c r="CT14" i="4"/>
  <c r="CX14" i="4"/>
  <c r="CZ14" i="4" s="1"/>
  <c r="CJ38" i="4"/>
  <c r="CT40" i="4"/>
  <c r="CX40" i="4"/>
  <c r="EJ14" i="4"/>
  <c r="KS34" i="4"/>
  <c r="KQ34" i="4"/>
  <c r="LB17" i="4"/>
  <c r="LC17" i="4" s="1"/>
  <c r="LL36" i="4"/>
  <c r="LM36" i="4" s="1"/>
  <c r="LO15" i="4"/>
  <c r="LP15" i="4" s="1"/>
  <c r="EE23" i="4"/>
  <c r="EF23" i="4" s="1"/>
  <c r="KO31" i="4"/>
  <c r="KP31" i="4" s="1"/>
  <c r="ML33" i="4"/>
  <c r="MM33" i="4" s="1"/>
  <c r="LE16" i="4"/>
  <c r="LG16" i="4" s="1"/>
  <c r="LA16" i="4"/>
  <c r="LY18" i="4"/>
  <c r="LZ18" i="4" s="1"/>
  <c r="LO21" i="4"/>
  <c r="LP21" i="4" s="1"/>
  <c r="DT32" i="4"/>
  <c r="DX32" i="4"/>
  <c r="KG29" i="4"/>
  <c r="LO12" i="4"/>
  <c r="LP12" i="4" s="1"/>
  <c r="DG22" i="4"/>
  <c r="DK22" i="4"/>
  <c r="DM22" i="4" s="1"/>
  <c r="CW28" i="4"/>
  <c r="DH36" i="4"/>
  <c r="DI36" i="4" s="1"/>
  <c r="LE19" i="4"/>
  <c r="LA19" i="4"/>
  <c r="KQ29" i="4"/>
  <c r="LY15" i="4"/>
  <c r="LZ15" i="4" s="1"/>
  <c r="DH25" i="4"/>
  <c r="DI25" i="4" s="1"/>
  <c r="LZ33" i="4"/>
  <c r="KC37" i="4"/>
  <c r="KF37" i="4" s="1"/>
  <c r="LY20" i="4"/>
  <c r="LZ20" i="4" s="1"/>
  <c r="CY11" i="4"/>
  <c r="LM18" i="4"/>
  <c r="DY32" i="4"/>
  <c r="DW32" i="4"/>
  <c r="CK16" i="4"/>
  <c r="CM16" i="4" s="1"/>
  <c r="CG16" i="4"/>
  <c r="CV20" i="4"/>
  <c r="CY20" i="4" s="1"/>
  <c r="CI23" i="4"/>
  <c r="CV28" i="4"/>
  <c r="CY28" i="4" s="1"/>
  <c r="DR36" i="4"/>
  <c r="DS36" i="4" s="1"/>
  <c r="KP15" i="4"/>
  <c r="EL31" i="4"/>
  <c r="EJ31" i="4"/>
  <c r="DS19" i="4"/>
  <c r="LL27" i="4"/>
  <c r="LM27" i="4" s="1"/>
  <c r="KP29" i="4"/>
  <c r="KP24" i="4"/>
  <c r="LY30" i="4"/>
  <c r="LZ30" i="4" s="1"/>
  <c r="LM34" i="4"/>
  <c r="KF40" i="4"/>
  <c r="KF24" i="4"/>
  <c r="KD24" i="4"/>
  <c r="ML12" i="4"/>
  <c r="KC13" i="4"/>
  <c r="KF13" i="4" s="1"/>
  <c r="DR18" i="4"/>
  <c r="DS18" i="4" s="1"/>
  <c r="LL24" i="4"/>
  <c r="LM24" i="4" s="1"/>
  <c r="KD25" i="4"/>
  <c r="KF25" i="4"/>
  <c r="KS25" i="4"/>
  <c r="KQ25" i="4"/>
  <c r="CL37" i="4"/>
  <c r="LL31" i="4"/>
  <c r="LM31" i="4" s="1"/>
  <c r="LC39" i="4"/>
  <c r="DI35" i="4"/>
  <c r="DL35" i="4" s="1"/>
  <c r="LQ16" i="4"/>
  <c r="LA21" i="4"/>
  <c r="LE21" i="4"/>
  <c r="KO26" i="4"/>
  <c r="DH37" i="4"/>
  <c r="KN16" i="4"/>
  <c r="KR16" i="4"/>
  <c r="LO20" i="4"/>
  <c r="KE28" i="4"/>
  <c r="KA28" i="4"/>
  <c r="LD34" i="4"/>
  <c r="LL38" i="4"/>
  <c r="LM38" i="4" s="1"/>
  <c r="DU11" i="4"/>
  <c r="DV11" i="4" s="1"/>
  <c r="CW17" i="4"/>
  <c r="CY21" i="4"/>
  <c r="CW21" i="4"/>
  <c r="LB25" i="4"/>
  <c r="LC25" i="4" s="1"/>
  <c r="KQ28" i="4"/>
  <c r="CW30" i="4"/>
  <c r="CY30" i="4"/>
  <c r="LY37" i="4"/>
  <c r="CW10" i="4"/>
  <c r="CW39" i="4"/>
  <c r="ML35" i="4"/>
  <c r="FE14" i="4"/>
  <c r="DL22" i="4"/>
  <c r="LB27" i="4"/>
  <c r="LC27" i="4" s="1"/>
  <c r="LB30" i="4"/>
  <c r="LC30" i="4" s="1"/>
  <c r="DR34" i="4"/>
  <c r="DS34" i="4" s="1"/>
  <c r="CN40" i="4"/>
  <c r="CQ40" i="4"/>
  <c r="CP40" i="4"/>
  <c r="CO40" i="4"/>
  <c r="DU13" i="4"/>
  <c r="DV13" i="4" s="1"/>
  <c r="DU15" i="4"/>
  <c r="DV15" i="4" s="1"/>
  <c r="CK24" i="4"/>
  <c r="CM24" i="4" s="1"/>
  <c r="CG24" i="4"/>
  <c r="LO30" i="4"/>
  <c r="LP30" i="4" s="1"/>
  <c r="CG36" i="4"/>
  <c r="CK36" i="4"/>
  <c r="CY15" i="4"/>
  <c r="CW15" i="4"/>
  <c r="KE24" i="4"/>
  <c r="KA24" i="4"/>
  <c r="LY39" i="4"/>
  <c r="LZ39" i="4" s="1"/>
  <c r="MB12" i="4"/>
  <c r="MC12" i="4" s="1"/>
  <c r="DH18" i="4"/>
  <c r="DI18" i="4" s="1"/>
  <c r="LB24" i="4"/>
  <c r="LC24" i="4" s="1"/>
  <c r="KA25" i="4"/>
  <c r="KE25" i="4"/>
  <c r="KR25" i="4"/>
  <c r="KN25" i="4"/>
  <c r="LB31" i="4"/>
  <c r="LC31" i="4" s="1"/>
  <c r="DY17" i="4"/>
  <c r="DW17" i="4"/>
  <c r="KQ12" i="4"/>
  <c r="LY19" i="4"/>
  <c r="LD12" i="4"/>
  <c r="DU12" i="4"/>
  <c r="CX33" i="4"/>
  <c r="CT33" i="4"/>
  <c r="LL22" i="4"/>
  <c r="LM22" i="4" s="1"/>
  <c r="DU30" i="4"/>
  <c r="CQ26" i="4"/>
  <c r="CP26" i="4"/>
  <c r="CO26" i="4"/>
  <c r="CN26" i="4"/>
  <c r="EE35" i="4"/>
  <c r="KE31" i="4"/>
  <c r="KA31" i="4"/>
  <c r="DT14" i="4"/>
  <c r="DX14" i="4"/>
  <c r="LD15" i="4"/>
  <c r="LF15" i="4"/>
  <c r="LL26" i="4"/>
  <c r="LM26" i="4" s="1"/>
  <c r="KS40" i="4"/>
  <c r="KQ40" i="4"/>
  <c r="LC12" i="4"/>
  <c r="LF12" i="4" s="1"/>
  <c r="KP36" i="4"/>
  <c r="CM19" i="4"/>
  <c r="KD15" i="4"/>
  <c r="LL14" i="4"/>
  <c r="LM14" i="4" s="1"/>
  <c r="CU24" i="4"/>
  <c r="CV24" i="4" s="1"/>
  <c r="CW34" i="4"/>
  <c r="DR37" i="4"/>
  <c r="KQ13" i="4"/>
  <c r="KS16" i="4"/>
  <c r="KQ16" i="4"/>
  <c r="EE25" i="4"/>
  <c r="EF25" i="4" s="1"/>
  <c r="DH12" i="4"/>
  <c r="DI12" i="4" s="1"/>
  <c r="KO10" i="4"/>
  <c r="KP10" i="4" s="1"/>
  <c r="KR18" i="4"/>
  <c r="KT18" i="4" s="1"/>
  <c r="KN18" i="4"/>
  <c r="CJ22" i="4"/>
  <c r="DR24" i="4"/>
  <c r="KF28" i="4"/>
  <c r="KD28" i="4"/>
  <c r="FE31" i="4"/>
  <c r="LC34" i="4"/>
  <c r="LF34" i="4" s="1"/>
  <c r="KT37" i="4"/>
  <c r="LY40" i="4"/>
  <c r="KX33" i="4"/>
  <c r="KW33" i="4"/>
  <c r="KV33" i="4"/>
  <c r="KU33" i="4"/>
  <c r="DH10" i="4"/>
  <c r="KS18" i="4"/>
  <c r="CV17" i="4"/>
  <c r="CW23" i="4"/>
  <c r="CU26" i="4"/>
  <c r="KP28" i="4"/>
  <c r="ER32" i="4"/>
  <c r="ES32" i="4" s="1"/>
  <c r="LM37" i="4"/>
  <c r="CV10" i="4"/>
  <c r="CY10" i="4" s="1"/>
  <c r="DJ23" i="4"/>
  <c r="DJ33" i="4"/>
  <c r="CV39" i="4"/>
  <c r="CY39" i="4" s="1"/>
  <c r="LZ35" i="4"/>
  <c r="KI11" i="4"/>
  <c r="KH11" i="4"/>
  <c r="KJ11" i="4"/>
  <c r="KK11" i="4"/>
  <c r="KG16" i="4"/>
  <c r="CJ28" i="4"/>
  <c r="KH32" i="4"/>
  <c r="KK32" i="4"/>
  <c r="KJ32" i="4"/>
  <c r="KI32" i="4"/>
  <c r="LD35" i="4"/>
  <c r="KO11" i="4"/>
  <c r="KP11" i="4" s="1"/>
  <c r="EE13" i="4"/>
  <c r="EF13" i="4" s="1"/>
  <c r="DH27" i="4"/>
  <c r="DI27" i="4" s="1"/>
  <c r="KG36" i="4"/>
  <c r="LL32" i="4"/>
  <c r="LM39" i="4"/>
  <c r="LL17" i="4"/>
  <c r="LM17" i="4" s="1"/>
  <c r="KQ27" i="4"/>
  <c r="CM36" i="4"/>
  <c r="CY32" i="4"/>
  <c r="KS14" i="4"/>
  <c r="KQ14" i="4"/>
  <c r="KN40" i="4"/>
  <c r="KR40" i="4"/>
  <c r="ML16" i="4"/>
  <c r="LY29" i="4"/>
  <c r="LZ29" i="4" s="1"/>
  <c r="DR40" i="4"/>
  <c r="CP13" i="4"/>
  <c r="CQ13" i="4"/>
  <c r="CO13" i="4"/>
  <c r="CN13" i="4"/>
  <c r="LB10" i="4"/>
  <c r="LC10" i="4" s="1"/>
  <c r="KE38" i="4"/>
  <c r="KG38" i="4" s="1"/>
  <c r="KA38" i="4"/>
  <c r="KW20" i="4"/>
  <c r="KU20" i="4"/>
  <c r="KX20" i="4"/>
  <c r="KV20" i="4"/>
  <c r="CQ14" i="4"/>
  <c r="CN14" i="4"/>
  <c r="CP14" i="4"/>
  <c r="CO14" i="4"/>
  <c r="KI33" i="4"/>
  <c r="KH33" i="4"/>
  <c r="KK33" i="4"/>
  <c r="KJ33" i="4"/>
  <c r="DJ28" i="4"/>
  <c r="DL28" i="4"/>
  <c r="KP12" i="4"/>
  <c r="KS12" i="4" s="1"/>
  <c r="CU36" i="4"/>
  <c r="CV36" i="4" s="1"/>
  <c r="KF34" i="4"/>
  <c r="MY13" i="4"/>
  <c r="MZ13" i="4" s="1"/>
  <c r="CQ15" i="4"/>
  <c r="CO15" i="4"/>
  <c r="CP15" i="4"/>
  <c r="CN15" i="4"/>
  <c r="KC15" i="4"/>
  <c r="KZ14" i="4"/>
  <c r="KA27" i="4"/>
  <c r="KE27" i="4"/>
  <c r="KG27" i="4" s="1"/>
  <c r="CV34" i="4"/>
  <c r="CY34" i="4" s="1"/>
  <c r="ER17" i="4"/>
  <c r="ES17" i="4" s="1"/>
  <c r="KP13" i="4"/>
  <c r="KS13" i="4" s="1"/>
  <c r="LP16" i="4"/>
  <c r="DS25" i="4"/>
  <c r="EE12" i="4"/>
  <c r="EF12" i="4" s="1"/>
  <c r="CQ17" i="4"/>
  <c r="CP17" i="4"/>
  <c r="CX22" i="4"/>
  <c r="CZ22" i="4" s="1"/>
  <c r="CT22" i="4"/>
  <c r="CI22" i="4"/>
  <c r="DF24" i="4"/>
  <c r="ES31" i="4"/>
  <c r="CW33" i="4"/>
  <c r="CY33" i="4"/>
  <c r="LM40" i="4"/>
  <c r="DR10" i="4"/>
  <c r="DS10" i="4" s="1"/>
  <c r="DX22" i="4"/>
  <c r="DZ22" i="4" s="1"/>
  <c r="DT22" i="4"/>
  <c r="CV23" i="4"/>
  <c r="CY23" i="4" s="1"/>
  <c r="DS28" i="4"/>
  <c r="EE30" i="4"/>
  <c r="EF32" i="4"/>
  <c r="CI38" i="4"/>
  <c r="DI23" i="4"/>
  <c r="DI33" i="4"/>
  <c r="DL33" i="4" s="1"/>
  <c r="CW40" i="4"/>
  <c r="CY40" i="4"/>
  <c r="LC37" i="4"/>
  <c r="LF37" i="4" s="1"/>
  <c r="LL10" i="4"/>
  <c r="LM10" i="4" s="1"/>
  <c r="DY22" i="4"/>
  <c r="CI28" i="4"/>
  <c r="KD31" i="4"/>
  <c r="KF31" i="4"/>
  <c r="LC35" i="4"/>
  <c r="LF35" i="4" s="1"/>
  <c r="LW13" i="4"/>
  <c r="LU13" i="4"/>
  <c r="LX13" i="4"/>
  <c r="LV13" i="4"/>
  <c r="KZ11" i="4"/>
  <c r="EI14" i="4"/>
  <c r="EL14" i="4" s="1"/>
  <c r="DY14" i="4"/>
  <c r="DW14" i="4"/>
  <c r="CY27" i="4"/>
  <c r="CW27" i="4"/>
  <c r="KZ32" i="4"/>
  <c r="LF21" i="4"/>
  <c r="LD21" i="4"/>
  <c r="KO17" i="4"/>
  <c r="KP17" i="4" s="1"/>
  <c r="KJ23" i="4"/>
  <c r="KI23" i="4"/>
  <c r="KH23" i="4"/>
  <c r="KK23" i="4"/>
  <c r="KP27" i="4"/>
  <c r="CL36" i="4"/>
  <c r="LD20" i="4"/>
  <c r="LF20" i="4"/>
  <c r="KA21" i="3"/>
  <c r="KE21" i="3"/>
  <c r="DH16" i="3"/>
  <c r="DI16" i="3" s="1"/>
  <c r="KW11" i="3"/>
  <c r="KV11" i="3"/>
  <c r="KU11" i="3"/>
  <c r="KX11" i="3"/>
  <c r="MB28" i="3"/>
  <c r="KR13" i="3"/>
  <c r="KN13" i="3"/>
  <c r="KE14" i="3"/>
  <c r="KA14" i="3"/>
  <c r="LE23" i="3"/>
  <c r="LA23" i="3"/>
  <c r="KE31" i="3"/>
  <c r="KA31" i="3"/>
  <c r="DU38" i="3"/>
  <c r="EH19" i="3"/>
  <c r="LO34" i="3"/>
  <c r="LP34" i="3" s="1"/>
  <c r="KH24" i="3"/>
  <c r="KK24" i="3"/>
  <c r="KJ24" i="3"/>
  <c r="KI24" i="3"/>
  <c r="KW20" i="3"/>
  <c r="KV20" i="3"/>
  <c r="KU20" i="3"/>
  <c r="KX20" i="3"/>
  <c r="KA26" i="3"/>
  <c r="KE26" i="3"/>
  <c r="KG26" i="3" s="1"/>
  <c r="DJ15" i="3"/>
  <c r="KA29" i="3"/>
  <c r="KE29" i="3"/>
  <c r="LD11" i="3"/>
  <c r="ML18" i="3"/>
  <c r="KQ22" i="3"/>
  <c r="LQ28" i="3"/>
  <c r="DU31" i="3"/>
  <c r="DV31" i="3" s="1"/>
  <c r="DU34" i="3"/>
  <c r="DT37" i="3"/>
  <c r="DX37" i="3"/>
  <c r="DU14" i="3"/>
  <c r="KR18" i="3"/>
  <c r="KN18" i="3"/>
  <c r="ER37" i="3"/>
  <c r="ES37" i="3" s="1"/>
  <c r="KO40" i="3"/>
  <c r="LO26" i="3"/>
  <c r="LP26" i="3" s="1"/>
  <c r="LB10" i="3"/>
  <c r="LC10" i="3" s="1"/>
  <c r="DR20" i="3"/>
  <c r="DH29" i="3"/>
  <c r="DI29" i="3" s="1"/>
  <c r="EE15" i="3"/>
  <c r="EF15" i="3" s="1"/>
  <c r="DH25" i="3"/>
  <c r="KE19" i="3"/>
  <c r="KA19" i="3"/>
  <c r="DX30" i="3"/>
  <c r="DZ30" i="3" s="1"/>
  <c r="DT30" i="3"/>
  <c r="KH12" i="3"/>
  <c r="KK12" i="3"/>
  <c r="KJ12" i="3"/>
  <c r="KI12" i="3"/>
  <c r="ER21" i="3"/>
  <c r="DR33" i="3"/>
  <c r="DS33" i="3" s="1"/>
  <c r="EE35" i="3"/>
  <c r="LD28" i="3"/>
  <c r="DK10" i="3"/>
  <c r="DG10" i="3"/>
  <c r="ML11" i="3"/>
  <c r="MM11" i="3" s="1"/>
  <c r="LO11" i="3"/>
  <c r="EH27" i="3"/>
  <c r="LC11" i="3"/>
  <c r="LF11" i="3" s="1"/>
  <c r="DJ12" i="3"/>
  <c r="LZ18" i="3"/>
  <c r="KP22" i="3"/>
  <c r="LL31" i="3"/>
  <c r="LB37" i="3"/>
  <c r="LC37" i="3" s="1"/>
  <c r="KQ18" i="3"/>
  <c r="KS18" i="3"/>
  <c r="LQ33" i="3"/>
  <c r="KO38" i="3"/>
  <c r="KQ35" i="3"/>
  <c r="DF20" i="3"/>
  <c r="KI33" i="3"/>
  <c r="KK33" i="3"/>
  <c r="KJ33" i="3"/>
  <c r="KH33" i="3"/>
  <c r="ER40" i="3"/>
  <c r="ES40" i="3" s="1"/>
  <c r="DS15" i="3"/>
  <c r="DM30" i="3"/>
  <c r="LB12" i="3"/>
  <c r="LC12" i="3" s="1"/>
  <c r="KF19" i="3"/>
  <c r="KD19" i="3"/>
  <c r="EF21" i="3"/>
  <c r="DF33" i="3"/>
  <c r="DS35" i="3"/>
  <c r="DW40" i="3"/>
  <c r="EH12" i="3"/>
  <c r="DT12" i="3"/>
  <c r="DX12" i="3"/>
  <c r="DG34" i="3"/>
  <c r="DK34" i="3"/>
  <c r="ER11" i="3"/>
  <c r="ES11" i="3" s="1"/>
  <c r="LO15" i="3"/>
  <c r="ER27" i="3"/>
  <c r="ES27" i="3" s="1"/>
  <c r="KO30" i="3"/>
  <c r="KP30" i="3" s="1"/>
  <c r="DY12" i="3"/>
  <c r="DW12" i="3"/>
  <c r="LD18" i="3"/>
  <c r="DL34" i="3"/>
  <c r="DJ34" i="3"/>
  <c r="DI12" i="3"/>
  <c r="DL12" i="3" s="1"/>
  <c r="LB20" i="3"/>
  <c r="KO31" i="3"/>
  <c r="LL22" i="3"/>
  <c r="LM22" i="3" s="1"/>
  <c r="KE23" i="3"/>
  <c r="KG23" i="3" s="1"/>
  <c r="KA23" i="3"/>
  <c r="LP33" i="3"/>
  <c r="KD39" i="3"/>
  <c r="KP35" i="3"/>
  <c r="DW23" i="3"/>
  <c r="LO35" i="3"/>
  <c r="EF40" i="3"/>
  <c r="KD10" i="3"/>
  <c r="DU19" i="3"/>
  <c r="DV19" i="3" s="1"/>
  <c r="KF26" i="3"/>
  <c r="LL36" i="3"/>
  <c r="LY37" i="3"/>
  <c r="LL12" i="3"/>
  <c r="ER19" i="3"/>
  <c r="DR28" i="3"/>
  <c r="DY30" i="3"/>
  <c r="LB14" i="3"/>
  <c r="DJ17" i="3"/>
  <c r="DR26" i="3"/>
  <c r="DS26" i="3" s="1"/>
  <c r="KQ28" i="3"/>
  <c r="KR33" i="3"/>
  <c r="KN33" i="3"/>
  <c r="LB32" i="3"/>
  <c r="LC32" i="3" s="1"/>
  <c r="DJ31" i="3"/>
  <c r="KQ39" i="3"/>
  <c r="DV40" i="3"/>
  <c r="DK11" i="3"/>
  <c r="DG11" i="3"/>
  <c r="KQ13" i="3"/>
  <c r="KS13" i="3"/>
  <c r="LZ11" i="3"/>
  <c r="KF14" i="3"/>
  <c r="KD14" i="3"/>
  <c r="EF11" i="3"/>
  <c r="DH14" i="3"/>
  <c r="DI14" i="3" s="1"/>
  <c r="KA32" i="3"/>
  <c r="KE32" i="3"/>
  <c r="KG32" i="3" s="1"/>
  <c r="KE40" i="3"/>
  <c r="KG40" i="3" s="1"/>
  <c r="KA40" i="3"/>
  <c r="LC18" i="3"/>
  <c r="KI18" i="3"/>
  <c r="KK18" i="3"/>
  <c r="KJ18" i="3"/>
  <c r="KH18" i="3"/>
  <c r="LY20" i="3"/>
  <c r="ML23" i="3"/>
  <c r="MM23" i="3" s="1"/>
  <c r="KQ26" i="3"/>
  <c r="KS26" i="3"/>
  <c r="KZ31" i="3"/>
  <c r="KO10" i="3"/>
  <c r="KZ22" i="3"/>
  <c r="LB35" i="3"/>
  <c r="LC35" i="3" s="1"/>
  <c r="KC39" i="3"/>
  <c r="KF39" i="3" s="1"/>
  <c r="DL37" i="3"/>
  <c r="DJ37" i="3"/>
  <c r="DV23" i="3"/>
  <c r="DY23" i="3" s="1"/>
  <c r="KS27" i="3"/>
  <c r="KQ27" i="3"/>
  <c r="KS29" i="3"/>
  <c r="KQ29" i="3"/>
  <c r="LY35" i="3"/>
  <c r="LZ35" i="3" s="1"/>
  <c r="LL40" i="3"/>
  <c r="KC10" i="3"/>
  <c r="ER23" i="3"/>
  <c r="ES23" i="3" s="1"/>
  <c r="KO25" i="3"/>
  <c r="KP25" i="3" s="1"/>
  <c r="KZ36" i="3"/>
  <c r="LM37" i="3"/>
  <c r="DW21" i="3"/>
  <c r="DF28" i="3"/>
  <c r="KA34" i="3"/>
  <c r="KE34" i="3"/>
  <c r="KG34" i="3" s="1"/>
  <c r="EJ10" i="3"/>
  <c r="LL14" i="3"/>
  <c r="LM14" i="3" s="1"/>
  <c r="DI17" i="3"/>
  <c r="DL17" i="3" s="1"/>
  <c r="DF26" i="3"/>
  <c r="KP28" i="3"/>
  <c r="KQ33" i="3"/>
  <c r="KS33" i="3"/>
  <c r="LL32" i="3"/>
  <c r="DI31" i="3"/>
  <c r="DL31" i="3" s="1"/>
  <c r="KP39" i="3"/>
  <c r="KS39" i="3" s="1"/>
  <c r="EE17" i="3"/>
  <c r="LQ23" i="3"/>
  <c r="DK23" i="3"/>
  <c r="DM23" i="3" s="1"/>
  <c r="DG23" i="3"/>
  <c r="FE10" i="3"/>
  <c r="DU13" i="3"/>
  <c r="DV13" i="3" s="1"/>
  <c r="KW15" i="3"/>
  <c r="KV15" i="3"/>
  <c r="KU15" i="3"/>
  <c r="KX15" i="3"/>
  <c r="DR16" i="3"/>
  <c r="O31" i="3"/>
  <c r="KS34" i="3"/>
  <c r="KQ34" i="3"/>
  <c r="ML15" i="3"/>
  <c r="KF21" i="3"/>
  <c r="KD21" i="3"/>
  <c r="LO20" i="3"/>
  <c r="MB23" i="3"/>
  <c r="KR26" i="3"/>
  <c r="KN26" i="3"/>
  <c r="DR39" i="3"/>
  <c r="LG15" i="3"/>
  <c r="KD22" i="3"/>
  <c r="LD23" i="3"/>
  <c r="LF23" i="3"/>
  <c r="ML28" i="3"/>
  <c r="MM28" i="3" s="1"/>
  <c r="LB39" i="3"/>
  <c r="LC39" i="3" s="1"/>
  <c r="DK37" i="3"/>
  <c r="DG37" i="3"/>
  <c r="KQ19" i="3"/>
  <c r="KR27" i="3"/>
  <c r="KN27" i="3"/>
  <c r="KR29" i="3"/>
  <c r="KN29" i="3"/>
  <c r="LB40" i="3"/>
  <c r="KE11" i="3"/>
  <c r="KG11" i="3" s="1"/>
  <c r="KA11" i="3"/>
  <c r="KG17" i="3"/>
  <c r="EH23" i="3"/>
  <c r="EI23" i="3" s="1"/>
  <c r="KE30" i="3"/>
  <c r="KG30" i="3" s="1"/>
  <c r="KA30" i="3"/>
  <c r="KQ14" i="3"/>
  <c r="DV21" i="3"/>
  <c r="DY21" i="3" s="1"/>
  <c r="EE25" i="3"/>
  <c r="DH35" i="3"/>
  <c r="DI35" i="3" s="1"/>
  <c r="EI10" i="3"/>
  <c r="EL10" i="3" s="1"/>
  <c r="KG15" i="3"/>
  <c r="DW27" i="3"/>
  <c r="LL29" i="3"/>
  <c r="LM29" i="3" s="1"/>
  <c r="DK21" i="3"/>
  <c r="DM21" i="3" s="1"/>
  <c r="DG21" i="3"/>
  <c r="KC22" i="3"/>
  <c r="KF22" i="3" s="1"/>
  <c r="EE36" i="3"/>
  <c r="LL39" i="3"/>
  <c r="LM39" i="3" s="1"/>
  <c r="KO36" i="3"/>
  <c r="KP36" i="3" s="1"/>
  <c r="KP19" i="3"/>
  <c r="LL38" i="3"/>
  <c r="LM38" i="3" s="1"/>
  <c r="DR22" i="3"/>
  <c r="DS22" i="3" s="1"/>
  <c r="KO32" i="3"/>
  <c r="KP32" i="3" s="1"/>
  <c r="KF30" i="3"/>
  <c r="DY10" i="3"/>
  <c r="DW10" i="3"/>
  <c r="KP14" i="3"/>
  <c r="KN23" i="3"/>
  <c r="KR23" i="3"/>
  <c r="KT23" i="3" s="1"/>
  <c r="DS25" i="3"/>
  <c r="DL36" i="3"/>
  <c r="DJ36" i="3"/>
  <c r="LL24" i="3"/>
  <c r="LM24" i="3" s="1"/>
  <c r="DV27" i="3"/>
  <c r="KZ29" i="3"/>
  <c r="KF34" i="3"/>
  <c r="KN37" i="3"/>
  <c r="KR37" i="3"/>
  <c r="KT37" i="3" s="1"/>
  <c r="MB15" i="3"/>
  <c r="MC15" i="3" s="1"/>
  <c r="KQ21" i="3"/>
  <c r="FE30" i="3"/>
  <c r="FF30" i="3" s="1"/>
  <c r="KK35" i="3"/>
  <c r="KJ35" i="3"/>
  <c r="KI35" i="3"/>
  <c r="KH35" i="3"/>
  <c r="DH39" i="3"/>
  <c r="DI39" i="3" s="1"/>
  <c r="LL13" i="3"/>
  <c r="LM13" i="3" s="1"/>
  <c r="LP23" i="3"/>
  <c r="LS23" i="3" s="1"/>
  <c r="KQ12" i="3"/>
  <c r="DR18" i="3"/>
  <c r="DS18" i="3" s="1"/>
  <c r="KJ25" i="3"/>
  <c r="KI25" i="3"/>
  <c r="KK25" i="3"/>
  <c r="KH25" i="3"/>
  <c r="ES30" i="3"/>
  <c r="KZ13" i="3"/>
  <c r="LB21" i="3"/>
  <c r="DU36" i="3"/>
  <c r="KE38" i="3"/>
  <c r="KA38" i="3"/>
  <c r="DJ38" i="3"/>
  <c r="KD13" i="3"/>
  <c r="LY34" i="3"/>
  <c r="LZ34" i="3" s="1"/>
  <c r="LD33" i="3"/>
  <c r="LB38" i="3"/>
  <c r="LL30" i="3"/>
  <c r="LM30" i="3" s="1"/>
  <c r="LL19" i="3"/>
  <c r="LM19" i="3" s="1"/>
  <c r="DH22" i="3"/>
  <c r="LL27" i="3"/>
  <c r="ML33" i="3"/>
  <c r="MM33" i="3" s="1"/>
  <c r="EE38" i="3"/>
  <c r="EF38" i="3" s="1"/>
  <c r="DR32" i="3"/>
  <c r="DS32" i="3" s="1"/>
  <c r="KS37" i="3"/>
  <c r="DX10" i="3"/>
  <c r="DT10" i="3"/>
  <c r="LL25" i="3"/>
  <c r="LM25" i="3" s="1"/>
  <c r="DK36" i="3"/>
  <c r="DG36" i="3"/>
  <c r="DW11" i="3"/>
  <c r="KK20" i="3"/>
  <c r="KJ20" i="3"/>
  <c r="KI20" i="3"/>
  <c r="KH20" i="3"/>
  <c r="LB24" i="3"/>
  <c r="DJ27" i="3"/>
  <c r="EU10" i="3"/>
  <c r="KR34" i="3"/>
  <c r="KN34" i="3"/>
  <c r="EH13" i="3"/>
  <c r="LB26" i="3"/>
  <c r="KD31" i="3"/>
  <c r="KF31" i="3"/>
  <c r="DJ13" i="3"/>
  <c r="DS17" i="3"/>
  <c r="LC28" i="3"/>
  <c r="ER13" i="3"/>
  <c r="DI15" i="3"/>
  <c r="KP21" i="3"/>
  <c r="KS21" i="3" s="1"/>
  <c r="DJ10" i="3"/>
  <c r="DL10" i="3"/>
  <c r="DI13" i="3"/>
  <c r="DL13" i="3" s="1"/>
  <c r="LO18" i="3"/>
  <c r="LP18" i="3" s="1"/>
  <c r="KD29" i="3"/>
  <c r="KF29" i="3"/>
  <c r="DL11" i="3"/>
  <c r="DJ11" i="3"/>
  <c r="ER12" i="3"/>
  <c r="ES12" i="3" s="1"/>
  <c r="KP12" i="3"/>
  <c r="DF18" i="3"/>
  <c r="LP28" i="3"/>
  <c r="EE31" i="3"/>
  <c r="EF31" i="3" s="1"/>
  <c r="EE34" i="3"/>
  <c r="DY37" i="3"/>
  <c r="DW37" i="3"/>
  <c r="EE14" i="3"/>
  <c r="EF14" i="3" s="1"/>
  <c r="KV17" i="3"/>
  <c r="KU17" i="3"/>
  <c r="LL21" i="3"/>
  <c r="LM21" i="3" s="1"/>
  <c r="LB34" i="3"/>
  <c r="LC34" i="3" s="1"/>
  <c r="EF37" i="3"/>
  <c r="KF38" i="3"/>
  <c r="KD38" i="3"/>
  <c r="DI38" i="3"/>
  <c r="DL38" i="3" s="1"/>
  <c r="LY26" i="3"/>
  <c r="LZ26" i="3" s="1"/>
  <c r="LL10" i="3"/>
  <c r="KC13" i="3"/>
  <c r="KF13" i="3" s="1"/>
  <c r="KF23" i="3"/>
  <c r="DR29" i="3"/>
  <c r="DS29" i="3" s="1"/>
  <c r="LC33" i="3"/>
  <c r="LF33" i="3" s="1"/>
  <c r="KZ30" i="3"/>
  <c r="KZ19" i="3"/>
  <c r="KZ27" i="3"/>
  <c r="LZ33" i="3"/>
  <c r="KE37" i="3"/>
  <c r="KG37" i="3" s="1"/>
  <c r="KA37" i="3"/>
  <c r="DF32" i="3"/>
  <c r="KS23" i="3"/>
  <c r="KZ25" i="3"/>
  <c r="DV11" i="3"/>
  <c r="DY11" i="3" s="1"/>
  <c r="KO24" i="3"/>
  <c r="DI27" i="3"/>
  <c r="EK39" i="2"/>
  <c r="EG39" i="2"/>
  <c r="EH27" i="2"/>
  <c r="EI27" i="2" s="1"/>
  <c r="LB32" i="2"/>
  <c r="LC32" i="2" s="1"/>
  <c r="DH18" i="2"/>
  <c r="DI18" i="2" s="1"/>
  <c r="LB40" i="2"/>
  <c r="DH28" i="2"/>
  <c r="DI28" i="2" s="1"/>
  <c r="DX20" i="2"/>
  <c r="DT20" i="2"/>
  <c r="DT10" i="2"/>
  <c r="DX10" i="2"/>
  <c r="DT23" i="2"/>
  <c r="DX23" i="2"/>
  <c r="EK32" i="2"/>
  <c r="EG32" i="2"/>
  <c r="KK12" i="2"/>
  <c r="KI12" i="2"/>
  <c r="KJ12" i="2"/>
  <c r="KH12" i="2"/>
  <c r="LA21" i="2"/>
  <c r="LE21" i="2"/>
  <c r="DU24" i="2"/>
  <c r="DV24" i="2" s="1"/>
  <c r="LO11" i="2"/>
  <c r="LP11" i="2" s="1"/>
  <c r="DU26" i="2"/>
  <c r="DX36" i="2"/>
  <c r="DT36" i="2"/>
  <c r="LB36" i="2"/>
  <c r="KA17" i="2"/>
  <c r="KE17" i="2"/>
  <c r="KR37" i="2"/>
  <c r="KN37" i="2"/>
  <c r="KN27" i="2"/>
  <c r="KR27" i="2"/>
  <c r="LB22" i="2"/>
  <c r="DH21" i="2"/>
  <c r="DI21" i="2" s="1"/>
  <c r="DH25" i="2"/>
  <c r="LO24" i="2"/>
  <c r="LP24" i="2" s="1"/>
  <c r="EG36" i="2"/>
  <c r="EK36" i="2"/>
  <c r="EX23" i="2"/>
  <c r="ET23" i="2"/>
  <c r="LN29" i="2"/>
  <c r="LR29" i="2"/>
  <c r="DH16" i="2"/>
  <c r="DI16" i="2" s="1"/>
  <c r="LO35" i="2"/>
  <c r="DG39" i="2"/>
  <c r="DK39" i="2"/>
  <c r="KH11" i="2"/>
  <c r="KK11" i="2"/>
  <c r="KJ11" i="2"/>
  <c r="KI11" i="2"/>
  <c r="MB19" i="2"/>
  <c r="KK25" i="2"/>
  <c r="KJ25" i="2"/>
  <c r="KI25" i="2"/>
  <c r="KH25" i="2"/>
  <c r="DX27" i="2"/>
  <c r="DT27" i="2"/>
  <c r="EH33" i="2"/>
  <c r="EI33" i="2" s="1"/>
  <c r="KR17" i="2"/>
  <c r="KN17" i="2"/>
  <c r="DH14" i="2"/>
  <c r="DI14" i="2" s="1"/>
  <c r="KE36" i="2"/>
  <c r="KA36" i="2"/>
  <c r="KE38" i="2"/>
  <c r="KG38" i="2" s="1"/>
  <c r="KA38" i="2"/>
  <c r="KR29" i="2"/>
  <c r="KN29" i="2"/>
  <c r="KD22" i="2"/>
  <c r="LB27" i="2"/>
  <c r="LC27" i="2" s="1"/>
  <c r="DH15" i="2"/>
  <c r="KH27" i="2"/>
  <c r="KK27" i="2"/>
  <c r="KI27" i="2"/>
  <c r="KJ27" i="2"/>
  <c r="EP13" i="2"/>
  <c r="EO13" i="2"/>
  <c r="EQ13" i="2"/>
  <c r="EN13" i="2"/>
  <c r="KD32" i="2"/>
  <c r="DW32" i="2"/>
  <c r="EW13" i="2"/>
  <c r="LL20" i="2"/>
  <c r="LM20" i="2" s="1"/>
  <c r="ER38" i="2"/>
  <c r="ES38" i="2" s="1"/>
  <c r="LL27" i="2"/>
  <c r="LM27" i="2" s="1"/>
  <c r="DJ23" i="2"/>
  <c r="KF15" i="2"/>
  <c r="KD15" i="2"/>
  <c r="DR15" i="2"/>
  <c r="LD28" i="2"/>
  <c r="DG20" i="2"/>
  <c r="DK20" i="2"/>
  <c r="DM20" i="2" s="1"/>
  <c r="KT23" i="2"/>
  <c r="DJ40" i="2"/>
  <c r="KC32" i="2"/>
  <c r="KF32" i="2" s="1"/>
  <c r="KE10" i="2"/>
  <c r="KG10" i="2" s="1"/>
  <c r="KA10" i="2"/>
  <c r="KO18" i="2"/>
  <c r="DV32" i="2"/>
  <c r="DY32" i="2" s="1"/>
  <c r="FE39" i="2"/>
  <c r="FF39" i="2" s="1"/>
  <c r="KN31" i="2"/>
  <c r="KR31" i="2"/>
  <c r="LL18" i="2"/>
  <c r="LM18" i="2" s="1"/>
  <c r="LD30" i="2"/>
  <c r="DH11" i="2"/>
  <c r="DI11" i="2" s="1"/>
  <c r="NB23" i="2"/>
  <c r="NC23" i="2" s="1"/>
  <c r="LL26" i="2"/>
  <c r="LM26" i="2" s="1"/>
  <c r="LY31" i="2"/>
  <c r="LZ31" i="2" s="1"/>
  <c r="KO32" i="2"/>
  <c r="KP32" i="2" s="1"/>
  <c r="KZ20" i="2"/>
  <c r="DR34" i="2"/>
  <c r="MB38" i="2"/>
  <c r="MC38" i="2" s="1"/>
  <c r="EF38" i="2"/>
  <c r="LD35" i="2"/>
  <c r="LS19" i="2"/>
  <c r="LQ19" i="2"/>
  <c r="DK27" i="2"/>
  <c r="DG27" i="2"/>
  <c r="KE13" i="2"/>
  <c r="KA13" i="2"/>
  <c r="LQ23" i="2"/>
  <c r="LB24" i="2"/>
  <c r="LC24" i="2" s="1"/>
  <c r="KR21" i="2"/>
  <c r="KN21" i="2"/>
  <c r="DR16" i="2"/>
  <c r="DS16" i="2" s="1"/>
  <c r="LL39" i="2"/>
  <c r="LM39" i="2" s="1"/>
  <c r="DR21" i="2"/>
  <c r="KC22" i="2"/>
  <c r="KF22" i="2" s="1"/>
  <c r="EE24" i="2"/>
  <c r="EF24" i="2" s="1"/>
  <c r="DR25" i="2"/>
  <c r="DS25" i="2" s="1"/>
  <c r="LB26" i="2"/>
  <c r="LC26" i="2" s="1"/>
  <c r="EU32" i="2"/>
  <c r="EV32" i="2" s="1"/>
  <c r="DY10" i="2"/>
  <c r="DW10" i="2"/>
  <c r="EE26" i="2"/>
  <c r="EF26" i="2" s="1"/>
  <c r="KQ17" i="2"/>
  <c r="KS17" i="2"/>
  <c r="LN19" i="2"/>
  <c r="LR19" i="2"/>
  <c r="LE23" i="2"/>
  <c r="LG23" i="2" s="1"/>
  <c r="LA23" i="2"/>
  <c r="DI23" i="2"/>
  <c r="DR12" i="2"/>
  <c r="DS12" i="2" s="1"/>
  <c r="LO38" i="2"/>
  <c r="LP38" i="2" s="1"/>
  <c r="LC28" i="2"/>
  <c r="KS15" i="2"/>
  <c r="KQ15" i="2"/>
  <c r="LF19" i="2"/>
  <c r="LD19" i="2"/>
  <c r="LY12" i="2"/>
  <c r="LZ12" i="2" s="1"/>
  <c r="KK37" i="2"/>
  <c r="KJ37" i="2"/>
  <c r="KI37" i="2"/>
  <c r="KH37" i="2"/>
  <c r="DI40" i="2"/>
  <c r="DL40" i="2" s="1"/>
  <c r="DL10" i="2"/>
  <c r="DJ10" i="2"/>
  <c r="KS16" i="2"/>
  <c r="KQ16" i="2"/>
  <c r="LY21" i="2"/>
  <c r="DU22" i="2"/>
  <c r="DV22" i="2" s="1"/>
  <c r="MY29" i="2"/>
  <c r="MZ29" i="2" s="1"/>
  <c r="ES39" i="2"/>
  <c r="KS31" i="2"/>
  <c r="KQ31" i="2"/>
  <c r="KZ18" i="2"/>
  <c r="LC30" i="2"/>
  <c r="LF30" i="2" s="1"/>
  <c r="LF29" i="2"/>
  <c r="LD29" i="2"/>
  <c r="DL33" i="2"/>
  <c r="DJ33" i="2"/>
  <c r="FE36" i="2"/>
  <c r="FF36" i="2" s="1"/>
  <c r="DR11" i="2"/>
  <c r="DS11" i="2" s="1"/>
  <c r="NL23" i="2"/>
  <c r="NM23" i="2" s="1"/>
  <c r="KS24" i="2"/>
  <c r="KQ24" i="2"/>
  <c r="LM31" i="2"/>
  <c r="DR37" i="2"/>
  <c r="DS37" i="2" s="1"/>
  <c r="LF31" i="2"/>
  <c r="LD31" i="2"/>
  <c r="DF34" i="2"/>
  <c r="ML38" i="2"/>
  <c r="MM38" i="2" s="1"/>
  <c r="LC35" i="2"/>
  <c r="LQ30" i="2"/>
  <c r="KN14" i="2"/>
  <c r="KR14" i="2"/>
  <c r="LY16" i="2"/>
  <c r="LZ16" i="2" s="1"/>
  <c r="KR28" i="2"/>
  <c r="KN28" i="2"/>
  <c r="DL39" i="2"/>
  <c r="DJ39" i="2"/>
  <c r="LM16" i="2"/>
  <c r="KH35" i="2"/>
  <c r="KI35" i="2"/>
  <c r="KK35" i="2"/>
  <c r="KJ35" i="2"/>
  <c r="KD17" i="2"/>
  <c r="KF17" i="2"/>
  <c r="DU33" i="2"/>
  <c r="DV33" i="2" s="1"/>
  <c r="LF21" i="2"/>
  <c r="LD21" i="2"/>
  <c r="DJ38" i="2"/>
  <c r="DK10" i="2"/>
  <c r="DG10" i="2"/>
  <c r="KR16" i="2"/>
  <c r="KN16" i="2"/>
  <c r="LO21" i="2"/>
  <c r="ER22" i="2"/>
  <c r="ES22" i="2" s="1"/>
  <c r="MO29" i="2"/>
  <c r="MP29" i="2" s="1"/>
  <c r="KG30" i="2"/>
  <c r="DH35" i="2"/>
  <c r="KH23" i="2"/>
  <c r="KJ23" i="2"/>
  <c r="KI23" i="2"/>
  <c r="KK23" i="2"/>
  <c r="MD29" i="2"/>
  <c r="LA29" i="2"/>
  <c r="LE29" i="2"/>
  <c r="DG33" i="2"/>
  <c r="DK33" i="2"/>
  <c r="EJ39" i="2"/>
  <c r="EL39" i="2"/>
  <c r="DY27" i="2"/>
  <c r="DW27" i="2"/>
  <c r="EU36" i="2"/>
  <c r="EV36" i="2" s="1"/>
  <c r="KA20" i="2"/>
  <c r="KE20" i="2"/>
  <c r="KG20" i="2" s="1"/>
  <c r="KN24" i="2"/>
  <c r="KR24" i="2"/>
  <c r="LL32" i="2"/>
  <c r="LM32" i="2" s="1"/>
  <c r="LB37" i="2"/>
  <c r="LC37" i="2" s="1"/>
  <c r="DH37" i="2"/>
  <c r="DI37" i="2" s="1"/>
  <c r="LY11" i="2"/>
  <c r="DY23" i="2"/>
  <c r="DW23" i="2"/>
  <c r="LA31" i="2"/>
  <c r="LE31" i="2"/>
  <c r="KQ36" i="2"/>
  <c r="LD16" i="2"/>
  <c r="LP30" i="2"/>
  <c r="LS30" i="2" s="1"/>
  <c r="EH10" i="2"/>
  <c r="DY36" i="2"/>
  <c r="DW36" i="2"/>
  <c r="LL22" i="2"/>
  <c r="LM22" i="2" s="1"/>
  <c r="DR28" i="2"/>
  <c r="DS28" i="2" s="1"/>
  <c r="KE15" i="2"/>
  <c r="KA15" i="2"/>
  <c r="DR18" i="2"/>
  <c r="DS18" i="2" s="1"/>
  <c r="LP23" i="2"/>
  <c r="KS37" i="2"/>
  <c r="KQ37" i="2"/>
  <c r="KK29" i="2"/>
  <c r="KI29" i="2"/>
  <c r="KH29" i="2"/>
  <c r="KJ29" i="2"/>
  <c r="KN10" i="2"/>
  <c r="KR10" i="2"/>
  <c r="DH12" i="2"/>
  <c r="DI12" i="2" s="1"/>
  <c r="KR15" i="2"/>
  <c r="KN15" i="2"/>
  <c r="LE19" i="2"/>
  <c r="LA19" i="2"/>
  <c r="LO12" i="2"/>
  <c r="LP12" i="2" s="1"/>
  <c r="MB30" i="2"/>
  <c r="MC30" i="2" s="1"/>
  <c r="LL17" i="2"/>
  <c r="KR35" i="2"/>
  <c r="KT35" i="2" s="1"/>
  <c r="KN35" i="2"/>
  <c r="KD39" i="2"/>
  <c r="KF39" i="2"/>
  <c r="KS10" i="2"/>
  <c r="KQ10" i="2"/>
  <c r="GE13" i="2"/>
  <c r="GF13" i="2" s="1"/>
  <c r="DH31" i="2"/>
  <c r="DI31" i="2" s="1"/>
  <c r="EE31" i="2"/>
  <c r="KS13" i="2"/>
  <c r="KQ13" i="2"/>
  <c r="KS22" i="2"/>
  <c r="KQ22" i="2"/>
  <c r="ML30" i="2"/>
  <c r="MM30" i="2" s="1"/>
  <c r="DI38" i="2"/>
  <c r="KZ17" i="2"/>
  <c r="DH17" i="2"/>
  <c r="DI17" i="2" s="1"/>
  <c r="EF22" i="2"/>
  <c r="KF26" i="2"/>
  <c r="KD26" i="2"/>
  <c r="KG33" i="2"/>
  <c r="DR35" i="2"/>
  <c r="DS35" i="2" s="1"/>
  <c r="DJ22" i="2"/>
  <c r="DL22" i="2"/>
  <c r="MC29" i="2"/>
  <c r="KG31" i="2"/>
  <c r="KG40" i="2"/>
  <c r="DJ13" i="2"/>
  <c r="DL13" i="2"/>
  <c r="KP36" i="2"/>
  <c r="KS36" i="2" s="1"/>
  <c r="LD10" i="2"/>
  <c r="LF10" i="2"/>
  <c r="LC16" i="2"/>
  <c r="LF16" i="2" s="1"/>
  <c r="LB39" i="2"/>
  <c r="DK36" i="2"/>
  <c r="DM36" i="2" s="1"/>
  <c r="DG36" i="2"/>
  <c r="LB11" i="2"/>
  <c r="LC11" i="2" s="1"/>
  <c r="KA34" i="2"/>
  <c r="KE34" i="2"/>
  <c r="KG34" i="2" s="1"/>
  <c r="LY10" i="2"/>
  <c r="LZ10" i="2" s="1"/>
  <c r="KR13" i="2"/>
  <c r="KN13" i="2"/>
  <c r="LY28" i="2"/>
  <c r="LZ28" i="2" s="1"/>
  <c r="FR23" i="2"/>
  <c r="KF38" i="2"/>
  <c r="LL13" i="2"/>
  <c r="LM13" i="2" s="1"/>
  <c r="KA26" i="2"/>
  <c r="KE26" i="2"/>
  <c r="EC39" i="2"/>
  <c r="EB39" i="2"/>
  <c r="ED39" i="2"/>
  <c r="EA39" i="2"/>
  <c r="KR12" i="2"/>
  <c r="KN12" i="2"/>
  <c r="DU17" i="2"/>
  <c r="DV17" i="2" s="1"/>
  <c r="DG22" i="2"/>
  <c r="DK22" i="2"/>
  <c r="KQ26" i="2"/>
  <c r="KQ11" i="2"/>
  <c r="DX13" i="2"/>
  <c r="DT13" i="2"/>
  <c r="LY24" i="2"/>
  <c r="LZ24" i="2" s="1"/>
  <c r="DG32" i="2"/>
  <c r="DK32" i="2"/>
  <c r="DG13" i="2"/>
  <c r="DK13" i="2"/>
  <c r="MQ23" i="2"/>
  <c r="LQ29" i="2"/>
  <c r="LT29" i="2" s="1"/>
  <c r="LS29" i="2"/>
  <c r="LY37" i="2"/>
  <c r="LZ37" i="2" s="1"/>
  <c r="EL36" i="2"/>
  <c r="EJ36" i="2"/>
  <c r="LE10" i="2"/>
  <c r="LA10" i="2"/>
  <c r="EW23" i="2"/>
  <c r="EY23" i="2"/>
  <c r="KN30" i="2"/>
  <c r="KR30" i="2"/>
  <c r="KT30" i="2" s="1"/>
  <c r="MA23" i="2"/>
  <c r="ME23" i="2"/>
  <c r="EH40" i="2"/>
  <c r="LB15" i="2"/>
  <c r="LC15" i="2" s="1"/>
  <c r="ML19" i="2"/>
  <c r="MM19" i="2" s="1"/>
  <c r="KE24" i="2"/>
  <c r="KA24" i="2"/>
  <c r="DH29" i="2"/>
  <c r="DI29" i="2" s="1"/>
  <c r="LL36" i="2"/>
  <c r="LY35" i="2"/>
  <c r="LZ35" i="2" s="1"/>
  <c r="KS27" i="2"/>
  <c r="KQ27" i="2"/>
  <c r="FH13" i="2"/>
  <c r="FI13" i="2" s="1"/>
  <c r="KK16" i="2"/>
  <c r="KI16" i="2"/>
  <c r="KH16" i="2"/>
  <c r="KJ16" i="2"/>
  <c r="LD25" i="2"/>
  <c r="DU40" i="2"/>
  <c r="DV40" i="2" s="1"/>
  <c r="KA39" i="2"/>
  <c r="KE39" i="2"/>
  <c r="FU13" i="2"/>
  <c r="FV13" i="2" s="1"/>
  <c r="KS30" i="2"/>
  <c r="LB14" i="2"/>
  <c r="LC14" i="2" s="1"/>
  <c r="DU31" i="2"/>
  <c r="DV31" i="2" s="1"/>
  <c r="KR22" i="2"/>
  <c r="KN22" i="2"/>
  <c r="KN40" i="2"/>
  <c r="KR40" i="2"/>
  <c r="KN19" i="2"/>
  <c r="KR19" i="2"/>
  <c r="ER10" i="2"/>
  <c r="ES10" i="2" s="1"/>
  <c r="DR14" i="2"/>
  <c r="DS14" i="2" s="1"/>
  <c r="DJ27" i="2"/>
  <c r="DL27" i="2"/>
  <c r="LC25" i="2"/>
  <c r="LF25" i="2" s="1"/>
  <c r="KV34" i="2"/>
  <c r="KU34" i="2"/>
  <c r="KX34" i="2"/>
  <c r="KW34" i="2"/>
  <c r="KO39" i="2"/>
  <c r="KD36" i="2"/>
  <c r="KF36" i="2"/>
  <c r="KQ14" i="2"/>
  <c r="KS14" i="2"/>
  <c r="MD23" i="2"/>
  <c r="MF23" i="2"/>
  <c r="KF34" i="2"/>
  <c r="ER40" i="2"/>
  <c r="ES40" i="2" s="1"/>
  <c r="LM10" i="2"/>
  <c r="KD13" i="2"/>
  <c r="KF13" i="2"/>
  <c r="LL14" i="2"/>
  <c r="LM14" i="2" s="1"/>
  <c r="LL15" i="2"/>
  <c r="LM15" i="2" s="1"/>
  <c r="KG21" i="2"/>
  <c r="LM28" i="2"/>
  <c r="KS40" i="2"/>
  <c r="KQ40" i="2"/>
  <c r="FF23" i="2"/>
  <c r="KS29" i="2"/>
  <c r="KQ29" i="2"/>
  <c r="KZ13" i="2"/>
  <c r="KS19" i="2"/>
  <c r="KQ19" i="2"/>
  <c r="DH24" i="2"/>
  <c r="DI24" i="2" s="1"/>
  <c r="KF24" i="2"/>
  <c r="KD24" i="2"/>
  <c r="KS28" i="2"/>
  <c r="KQ28" i="2"/>
  <c r="DR29" i="2"/>
  <c r="KS12" i="2"/>
  <c r="KQ12" i="2"/>
  <c r="EE17" i="2"/>
  <c r="EF17" i="2" s="1"/>
  <c r="KS21" i="2"/>
  <c r="KQ21" i="2"/>
  <c r="KP26" i="2"/>
  <c r="DL36" i="2"/>
  <c r="KP11" i="2"/>
  <c r="KS11" i="2" s="1"/>
  <c r="DY13" i="2"/>
  <c r="DW13" i="2"/>
  <c r="DH26" i="2"/>
  <c r="DI26" i="2" s="1"/>
  <c r="DL32" i="2"/>
  <c r="DJ32" i="2"/>
  <c r="MP23" i="2"/>
  <c r="MS23" i="2" s="1"/>
  <c r="LM37" i="2"/>
  <c r="LF12" i="2"/>
  <c r="LD12" i="2"/>
  <c r="DW20" i="2"/>
  <c r="DY20" i="2"/>
  <c r="EL32" i="2"/>
  <c r="EJ32" i="2"/>
  <c r="EV13" i="2"/>
  <c r="EY13" i="2" s="1"/>
  <c r="ER27" i="2"/>
  <c r="ES27" i="2" s="1"/>
  <c r="FE32" i="2"/>
  <c r="FF32" i="2" s="1"/>
  <c r="DU38" i="2"/>
  <c r="DV38" i="2" s="1"/>
  <c r="LL40" i="2"/>
  <c r="LM40" i="2" s="1"/>
  <c r="KO20" i="2"/>
  <c r="ER33" i="2"/>
  <c r="ES33" i="2" s="1"/>
  <c r="LE12" i="2"/>
  <c r="LA12" i="2"/>
  <c r="DD15" i="3" l="1"/>
  <c r="DA15" i="3"/>
  <c r="DB15" i="3"/>
  <c r="DC15" i="3"/>
  <c r="CZ33" i="8"/>
  <c r="KH27" i="7"/>
  <c r="KG38" i="3"/>
  <c r="LG12" i="10"/>
  <c r="LH12" i="10" s="1"/>
  <c r="KT29" i="12"/>
  <c r="LG33" i="2"/>
  <c r="KX33" i="9"/>
  <c r="KW33" i="9"/>
  <c r="KV33" i="9"/>
  <c r="KU33" i="9"/>
  <c r="CO11" i="12"/>
  <c r="KI27" i="7"/>
  <c r="KH26" i="11"/>
  <c r="KV27" i="5"/>
  <c r="CZ31" i="11"/>
  <c r="ML30" i="12"/>
  <c r="MM30" i="12" s="1"/>
  <c r="CQ11" i="12"/>
  <c r="CM27" i="10"/>
  <c r="KG34" i="5"/>
  <c r="CY30" i="11"/>
  <c r="CT30" i="11"/>
  <c r="CX30" i="11"/>
  <c r="CZ30" i="11" s="1"/>
  <c r="DD13" i="8"/>
  <c r="KX17" i="3"/>
  <c r="DO40" i="3"/>
  <c r="DB16" i="4"/>
  <c r="KX27" i="5"/>
  <c r="KH19" i="6"/>
  <c r="KV10" i="6"/>
  <c r="KU21" i="7"/>
  <c r="DL31" i="8"/>
  <c r="DC27" i="8"/>
  <c r="KK36" i="9"/>
  <c r="LI23" i="9"/>
  <c r="KT40" i="9"/>
  <c r="LC31" i="9"/>
  <c r="LE31" i="9" s="1"/>
  <c r="LG31" i="9" s="1"/>
  <c r="KT23" i="11"/>
  <c r="KT22" i="12"/>
  <c r="CQ10" i="12"/>
  <c r="DZ30" i="12"/>
  <c r="KJ17" i="12"/>
  <c r="CN21" i="12"/>
  <c r="CN11" i="12"/>
  <c r="KH31" i="12"/>
  <c r="CM10" i="9"/>
  <c r="KJ35" i="8"/>
  <c r="KH36" i="3"/>
  <c r="DN40" i="3"/>
  <c r="DA16" i="4"/>
  <c r="KI19" i="6"/>
  <c r="KW10" i="6"/>
  <c r="CN12" i="6"/>
  <c r="KV21" i="7"/>
  <c r="DD27" i="8"/>
  <c r="DA12" i="8"/>
  <c r="DW13" i="8"/>
  <c r="DZ13" i="8" s="1"/>
  <c r="CP25" i="8"/>
  <c r="KK32" i="8"/>
  <c r="KH36" i="9"/>
  <c r="KH34" i="9"/>
  <c r="KI31" i="12"/>
  <c r="CM15" i="8"/>
  <c r="DB14" i="2"/>
  <c r="CQ20" i="10"/>
  <c r="DD16" i="5"/>
  <c r="KK36" i="3"/>
  <c r="DP40" i="3"/>
  <c r="DC16" i="4"/>
  <c r="KI12" i="4"/>
  <c r="DN15" i="4"/>
  <c r="KH14" i="5"/>
  <c r="LG35" i="6"/>
  <c r="KJ19" i="6"/>
  <c r="CQ15" i="6"/>
  <c r="KG29" i="6"/>
  <c r="KX10" i="6"/>
  <c r="KW21" i="7"/>
  <c r="DA27" i="8"/>
  <c r="CN31" i="8"/>
  <c r="DB12" i="8"/>
  <c r="LF21" i="8"/>
  <c r="DY13" i="8"/>
  <c r="CQ21" i="8"/>
  <c r="KI32" i="8"/>
  <c r="DX13" i="8"/>
  <c r="KK34" i="9"/>
  <c r="MI19" i="9"/>
  <c r="LF19" i="10"/>
  <c r="KJ31" i="12"/>
  <c r="DA38" i="3"/>
  <c r="KI36" i="3"/>
  <c r="KK12" i="4"/>
  <c r="DQ15" i="4"/>
  <c r="CM10" i="5"/>
  <c r="KI14" i="5"/>
  <c r="EB13" i="6"/>
  <c r="MY34" i="7"/>
  <c r="MZ34" i="7" s="1"/>
  <c r="CX25" i="7"/>
  <c r="CZ25" i="7" s="1"/>
  <c r="CP31" i="8"/>
  <c r="DC12" i="8"/>
  <c r="KK35" i="8"/>
  <c r="CN21" i="8"/>
  <c r="KJ32" i="8"/>
  <c r="KI34" i="9"/>
  <c r="MH19" i="9"/>
  <c r="CO20" i="10"/>
  <c r="LA19" i="10"/>
  <c r="KI26" i="11"/>
  <c r="KH10" i="11"/>
  <c r="KK27" i="7"/>
  <c r="DB29" i="2"/>
  <c r="DD29" i="2"/>
  <c r="DA29" i="2"/>
  <c r="DC29" i="2"/>
  <c r="DD31" i="2"/>
  <c r="DA31" i="2"/>
  <c r="DB31" i="2"/>
  <c r="DC31" i="2"/>
  <c r="CT25" i="7"/>
  <c r="LY23" i="10"/>
  <c r="CZ36" i="12"/>
  <c r="CP12" i="4"/>
  <c r="CO12" i="4"/>
  <c r="CQ12" i="4"/>
  <c r="CN12" i="4"/>
  <c r="DA14" i="2"/>
  <c r="DD14" i="2"/>
  <c r="DB13" i="3"/>
  <c r="DC13" i="3"/>
  <c r="DD13" i="3"/>
  <c r="DA13" i="3"/>
  <c r="DD30" i="3"/>
  <c r="DA30" i="3"/>
  <c r="DB30" i="3"/>
  <c r="DC30" i="3"/>
  <c r="DC29" i="3"/>
  <c r="DD29" i="3"/>
  <c r="DA29" i="3"/>
  <c r="DB29" i="3"/>
  <c r="DB21" i="2"/>
  <c r="DC21" i="2"/>
  <c r="DD21" i="2"/>
  <c r="DA21" i="2"/>
  <c r="DB13" i="2"/>
  <c r="DC13" i="2"/>
  <c r="DD13" i="2"/>
  <c r="DA13" i="2"/>
  <c r="DB40" i="2"/>
  <c r="DC40" i="2"/>
  <c r="DD40" i="2"/>
  <c r="DA40" i="2"/>
  <c r="LJ33" i="2"/>
  <c r="LI33" i="2"/>
  <c r="LK33" i="2"/>
  <c r="LH33" i="2"/>
  <c r="KK26" i="12"/>
  <c r="KJ26" i="12"/>
  <c r="KI26" i="12"/>
  <c r="KH26" i="12"/>
  <c r="DM39" i="2"/>
  <c r="LG37" i="7"/>
  <c r="KT18" i="8"/>
  <c r="LT32" i="10"/>
  <c r="KG15" i="11"/>
  <c r="KH15" i="11" s="1"/>
  <c r="KI18" i="12"/>
  <c r="KG36" i="2"/>
  <c r="KT38" i="7"/>
  <c r="CM34" i="7"/>
  <c r="DM29" i="8"/>
  <c r="EM30" i="8"/>
  <c r="KT24" i="10"/>
  <c r="KT11" i="10"/>
  <c r="KW11" i="10" s="1"/>
  <c r="DM13" i="10"/>
  <c r="KT25" i="11"/>
  <c r="EM11" i="11"/>
  <c r="EM30" i="12"/>
  <c r="KK18" i="12"/>
  <c r="KG11" i="12"/>
  <c r="KT18" i="3"/>
  <c r="KT14" i="4"/>
  <c r="LG10" i="5"/>
  <c r="CZ22" i="7"/>
  <c r="KT14" i="8"/>
  <c r="CZ16" i="10"/>
  <c r="KH18" i="12"/>
  <c r="KG21" i="3"/>
  <c r="CZ19" i="6"/>
  <c r="CZ11" i="10"/>
  <c r="DD11" i="10" s="1"/>
  <c r="LG23" i="10"/>
  <c r="KT21" i="11"/>
  <c r="LT40" i="11"/>
  <c r="LY23" i="12"/>
  <c r="DZ37" i="3"/>
  <c r="DM24" i="7"/>
  <c r="KT17" i="8"/>
  <c r="KG18" i="11"/>
  <c r="KK18" i="11" s="1"/>
  <c r="DZ18" i="12"/>
  <c r="KG25" i="9"/>
  <c r="KG15" i="9"/>
  <c r="CM22" i="10"/>
  <c r="DZ27" i="12"/>
  <c r="LM25" i="2"/>
  <c r="DH12" i="6"/>
  <c r="DJ12" i="6" s="1"/>
  <c r="LG21" i="4"/>
  <c r="LG15" i="4"/>
  <c r="LG34" i="8"/>
  <c r="CK17" i="11"/>
  <c r="CM17" i="11" s="1"/>
  <c r="CG17" i="11"/>
  <c r="CL17" i="11"/>
  <c r="LZ25" i="2"/>
  <c r="ML25" i="2"/>
  <c r="DZ36" i="2"/>
  <c r="LF16" i="9"/>
  <c r="KT14" i="6"/>
  <c r="CZ27" i="12"/>
  <c r="DD27" i="12" s="1"/>
  <c r="KG13" i="5"/>
  <c r="KT27" i="2"/>
  <c r="LG18" i="5"/>
  <c r="DZ10" i="2"/>
  <c r="KT24" i="7"/>
  <c r="DS11" i="10"/>
  <c r="EE11" i="10"/>
  <c r="DH11" i="10"/>
  <c r="DJ11" i="10" s="1"/>
  <c r="DZ23" i="2"/>
  <c r="CM35" i="5"/>
  <c r="KG32" i="5"/>
  <c r="DM31" i="5"/>
  <c r="KT32" i="10"/>
  <c r="KW32" i="10" s="1"/>
  <c r="LG17" i="12"/>
  <c r="LJ17" i="12" s="1"/>
  <c r="KT37" i="5"/>
  <c r="CZ15" i="7"/>
  <c r="CM31" i="11"/>
  <c r="KI13" i="8"/>
  <c r="KH13" i="8"/>
  <c r="KK13" i="8"/>
  <c r="KJ13" i="8"/>
  <c r="KT35" i="10"/>
  <c r="KJ14" i="7"/>
  <c r="KI14" i="7"/>
  <c r="KH14" i="7"/>
  <c r="KK14" i="7"/>
  <c r="DZ17" i="4"/>
  <c r="CM32" i="6"/>
  <c r="KK25" i="12"/>
  <c r="KI40" i="12"/>
  <c r="KT19" i="4"/>
  <c r="CM25" i="7"/>
  <c r="CQ11" i="11"/>
  <c r="KH25" i="12"/>
  <c r="KJ40" i="12"/>
  <c r="DY35" i="6"/>
  <c r="DX35" i="6"/>
  <c r="DZ35" i="6" s="1"/>
  <c r="DT35" i="6"/>
  <c r="KT40" i="2"/>
  <c r="MG23" i="2"/>
  <c r="DZ31" i="5"/>
  <c r="LG17" i="8"/>
  <c r="KT33" i="11"/>
  <c r="KV33" i="11" s="1"/>
  <c r="KI25" i="12"/>
  <c r="LG36" i="5"/>
  <c r="CM16" i="5"/>
  <c r="DI19" i="2"/>
  <c r="LE17" i="3"/>
  <c r="LA17" i="3"/>
  <c r="LP33" i="2"/>
  <c r="LS33" i="2" s="1"/>
  <c r="LQ33" i="2"/>
  <c r="KG14" i="3"/>
  <c r="KT38" i="4"/>
  <c r="CZ27" i="5"/>
  <c r="KT35" i="6"/>
  <c r="LT35" i="6"/>
  <c r="DZ25" i="7"/>
  <c r="LG13" i="8"/>
  <c r="CZ23" i="9"/>
  <c r="CZ27" i="11"/>
  <c r="DC27" i="11" s="1"/>
  <c r="KT17" i="6"/>
  <c r="DM19" i="10"/>
  <c r="KT33" i="12"/>
  <c r="KT27" i="3"/>
  <c r="KT13" i="3"/>
  <c r="DZ17" i="6"/>
  <c r="MG35" i="6"/>
  <c r="KG21" i="9"/>
  <c r="KT26" i="12"/>
  <c r="KW26" i="12" s="1"/>
  <c r="CY25" i="10"/>
  <c r="CT25" i="10"/>
  <c r="CX25" i="10"/>
  <c r="CZ25" i="10" s="1"/>
  <c r="MG34" i="8"/>
  <c r="CX33" i="10"/>
  <c r="CZ33" i="10" s="1"/>
  <c r="CY33" i="10"/>
  <c r="CT33" i="10"/>
  <c r="KT17" i="2"/>
  <c r="LT19" i="2"/>
  <c r="KT33" i="3"/>
  <c r="KG36" i="5"/>
  <c r="KT40" i="7"/>
  <c r="CM30" i="9"/>
  <c r="LM26" i="5"/>
  <c r="LP31" i="11"/>
  <c r="LS31" i="11" s="1"/>
  <c r="CP38" i="11"/>
  <c r="CQ38" i="11"/>
  <c r="CN38" i="11"/>
  <c r="CO38" i="11"/>
  <c r="LG10" i="2"/>
  <c r="KT12" i="5"/>
  <c r="DM25" i="8"/>
  <c r="CZ14" i="8"/>
  <c r="KT40" i="10"/>
  <c r="KX40" i="10" s="1"/>
  <c r="LC33" i="4"/>
  <c r="LC21" i="7"/>
  <c r="CZ27" i="4"/>
  <c r="CZ33" i="4"/>
  <c r="KT25" i="4"/>
  <c r="KT22" i="5"/>
  <c r="DZ13" i="5"/>
  <c r="DZ15" i="6"/>
  <c r="CZ18" i="8"/>
  <c r="DV31" i="8"/>
  <c r="DY31" i="8" s="1"/>
  <c r="DW31" i="8"/>
  <c r="LP22" i="6"/>
  <c r="LS22" i="6" s="1"/>
  <c r="LQ22" i="6"/>
  <c r="LO32" i="8"/>
  <c r="LQ32" i="8" s="1"/>
  <c r="DV33" i="7"/>
  <c r="DY33" i="7" s="1"/>
  <c r="DW33" i="7"/>
  <c r="LZ24" i="9"/>
  <c r="ML24" i="9"/>
  <c r="MM24" i="9" s="1"/>
  <c r="MO24" i="9" s="1"/>
  <c r="CY25" i="4"/>
  <c r="CX25" i="4"/>
  <c r="CZ25" i="4" s="1"/>
  <c r="CT25" i="4"/>
  <c r="KG31" i="3"/>
  <c r="CO17" i="4"/>
  <c r="CM36" i="5"/>
  <c r="KT20" i="5"/>
  <c r="DA21" i="5"/>
  <c r="KW27" i="5"/>
  <c r="LT13" i="6"/>
  <c r="KG32" i="7"/>
  <c r="KW10" i="7"/>
  <c r="CQ25" i="8"/>
  <c r="DC13" i="8"/>
  <c r="LK12" i="10"/>
  <c r="KX34" i="12"/>
  <c r="LI29" i="12"/>
  <c r="KG18" i="4"/>
  <c r="KK18" i="4" s="1"/>
  <c r="CX27" i="10"/>
  <c r="CZ27" i="10" s="1"/>
  <c r="CT27" i="10"/>
  <c r="CY31" i="8"/>
  <c r="CT31" i="8"/>
  <c r="CX31" i="8"/>
  <c r="CZ31" i="8" s="1"/>
  <c r="LC34" i="2"/>
  <c r="DK22" i="10"/>
  <c r="DM22" i="10" s="1"/>
  <c r="DG22" i="10"/>
  <c r="DM38" i="5"/>
  <c r="DB21" i="5"/>
  <c r="KG20" i="6"/>
  <c r="KG26" i="6"/>
  <c r="DM38" i="7"/>
  <c r="KX10" i="7"/>
  <c r="KW34" i="12"/>
  <c r="LJ29" i="12"/>
  <c r="DH17" i="4"/>
  <c r="DJ17" i="4" s="1"/>
  <c r="EE33" i="7"/>
  <c r="ER33" i="7" s="1"/>
  <c r="KN36" i="7"/>
  <c r="KS36" i="7"/>
  <c r="KR36" i="7"/>
  <c r="KT36" i="7" s="1"/>
  <c r="DZ13" i="2"/>
  <c r="KH18" i="2"/>
  <c r="DZ27" i="2"/>
  <c r="DZ12" i="3"/>
  <c r="KG19" i="3"/>
  <c r="CZ30" i="4"/>
  <c r="DZ32" i="4"/>
  <c r="EM13" i="5"/>
  <c r="DD21" i="5"/>
  <c r="LG10" i="6"/>
  <c r="CM30" i="6"/>
  <c r="DZ19" i="7"/>
  <c r="LT35" i="7"/>
  <c r="CZ28" i="7"/>
  <c r="KH14" i="8"/>
  <c r="DM20" i="9"/>
  <c r="CM18" i="9"/>
  <c r="CM38" i="10"/>
  <c r="EZ33" i="11"/>
  <c r="LG14" i="11"/>
  <c r="EF19" i="12"/>
  <c r="EH19" i="12" s="1"/>
  <c r="EI19" i="12" s="1"/>
  <c r="EF30" i="3"/>
  <c r="LB17" i="10"/>
  <c r="LF17" i="3"/>
  <c r="LD17" i="3"/>
  <c r="LG17" i="3" s="1"/>
  <c r="DZ14" i="4"/>
  <c r="EM36" i="2"/>
  <c r="KI18" i="2"/>
  <c r="LG23" i="3"/>
  <c r="KT16" i="4"/>
  <c r="KH21" i="4"/>
  <c r="CZ14" i="5"/>
  <c r="LT26" i="7"/>
  <c r="LG24" i="7"/>
  <c r="KT27" i="8"/>
  <c r="CZ39" i="8"/>
  <c r="KI14" i="8"/>
  <c r="LT34" i="8"/>
  <c r="CZ30" i="10"/>
  <c r="DD30" i="10" s="1"/>
  <c r="KT19" i="10"/>
  <c r="KG34" i="11"/>
  <c r="DZ26" i="11"/>
  <c r="DM26" i="11"/>
  <c r="DQ26" i="11" s="1"/>
  <c r="LT17" i="12"/>
  <c r="LU17" i="12" s="1"/>
  <c r="KG23" i="11"/>
  <c r="KH23" i="11" s="1"/>
  <c r="CM38" i="7"/>
  <c r="KG28" i="4"/>
  <c r="KJ18" i="2"/>
  <c r="LG21" i="2"/>
  <c r="LG29" i="2"/>
  <c r="KI21" i="4"/>
  <c r="KT28" i="5"/>
  <c r="DZ21" i="6"/>
  <c r="CO15" i="6"/>
  <c r="LG29" i="7"/>
  <c r="CM39" i="8"/>
  <c r="KJ14" i="8"/>
  <c r="CM36" i="9"/>
  <c r="LG28" i="9"/>
  <c r="CZ13" i="12"/>
  <c r="DB13" i="12" s="1"/>
  <c r="KS33" i="2"/>
  <c r="KR33" i="2"/>
  <c r="KT33" i="2" s="1"/>
  <c r="KN33" i="2"/>
  <c r="CY27" i="10"/>
  <c r="LF23" i="7"/>
  <c r="LA23" i="7"/>
  <c r="LE23" i="7"/>
  <c r="LG23" i="7" s="1"/>
  <c r="KT14" i="2"/>
  <c r="KT29" i="2"/>
  <c r="KT37" i="2"/>
  <c r="EM39" i="2"/>
  <c r="CZ21" i="4"/>
  <c r="LG38" i="5"/>
  <c r="DM39" i="5"/>
  <c r="KT37" i="6"/>
  <c r="CN15" i="6"/>
  <c r="LG38" i="8"/>
  <c r="DZ10" i="8"/>
  <c r="CN25" i="8"/>
  <c r="DA13" i="8"/>
  <c r="MT19" i="9"/>
  <c r="LI12" i="10"/>
  <c r="KT15" i="11"/>
  <c r="KP26" i="5"/>
  <c r="LB24" i="9"/>
  <c r="LC24" i="9" s="1"/>
  <c r="LE35" i="7"/>
  <c r="LG35" i="7" s="1"/>
  <c r="LA35" i="7"/>
  <c r="LG29" i="4"/>
  <c r="CZ30" i="7"/>
  <c r="CZ23" i="7"/>
  <c r="LT19" i="10"/>
  <c r="DM31" i="11"/>
  <c r="LT23" i="12"/>
  <c r="CQ40" i="7"/>
  <c r="CO40" i="7"/>
  <c r="CN40" i="7"/>
  <c r="CP40" i="7"/>
  <c r="LM24" i="9"/>
  <c r="DI27" i="12"/>
  <c r="DL27" i="12" s="1"/>
  <c r="DJ27" i="12"/>
  <c r="DI33" i="7"/>
  <c r="KG24" i="2"/>
  <c r="DM22" i="2"/>
  <c r="KG13" i="2"/>
  <c r="LG28" i="5"/>
  <c r="LG13" i="5"/>
  <c r="DM17" i="6"/>
  <c r="CZ30" i="6"/>
  <c r="CM10" i="6"/>
  <c r="KG12" i="6"/>
  <c r="DK21" i="4"/>
  <c r="DG21" i="4"/>
  <c r="EK23" i="2"/>
  <c r="EG23" i="2"/>
  <c r="DU32" i="7"/>
  <c r="DV32" i="7" s="1"/>
  <c r="KN34" i="5"/>
  <c r="KR34" i="5"/>
  <c r="DU19" i="2"/>
  <c r="DU24" i="3"/>
  <c r="DW24" i="3" s="1"/>
  <c r="KN38" i="2"/>
  <c r="KR38" i="2"/>
  <c r="LG31" i="2"/>
  <c r="DM10" i="2"/>
  <c r="DM10" i="3"/>
  <c r="CZ15" i="4"/>
  <c r="KT34" i="4"/>
  <c r="LG13" i="4"/>
  <c r="KT30" i="4"/>
  <c r="LT33" i="5"/>
  <c r="CZ26" i="5"/>
  <c r="LG17" i="6"/>
  <c r="LT23" i="6"/>
  <c r="KT29" i="7"/>
  <c r="CZ27" i="7"/>
  <c r="CN22" i="7"/>
  <c r="CQ22" i="7"/>
  <c r="CO22" i="7"/>
  <c r="CP22" i="7"/>
  <c r="KN22" i="6"/>
  <c r="KR22" i="6"/>
  <c r="DG15" i="12"/>
  <c r="DK15" i="12"/>
  <c r="DU19" i="9"/>
  <c r="DV19" i="9" s="1"/>
  <c r="LO34" i="2"/>
  <c r="LP34" i="2" s="1"/>
  <c r="EZ15" i="6"/>
  <c r="CX15" i="12"/>
  <c r="CT15" i="12"/>
  <c r="CO22" i="10"/>
  <c r="CQ22" i="10"/>
  <c r="CN22" i="10"/>
  <c r="CP22" i="10"/>
  <c r="DM27" i="2"/>
  <c r="LT22" i="5"/>
  <c r="CZ27" i="6"/>
  <c r="CM10" i="7"/>
  <c r="DG31" i="4"/>
  <c r="DK31" i="4"/>
  <c r="EZ23" i="2"/>
  <c r="KG29" i="3"/>
  <c r="CM23" i="5"/>
  <c r="LG37" i="5"/>
  <c r="CM34" i="6"/>
  <c r="KT39" i="6"/>
  <c r="DM28" i="7"/>
  <c r="LG40" i="7"/>
  <c r="KG39" i="8"/>
  <c r="EH25" i="10"/>
  <c r="EJ25" i="10" s="1"/>
  <c r="MB31" i="11"/>
  <c r="MC31" i="11" s="1"/>
  <c r="KN39" i="12"/>
  <c r="KR39" i="12"/>
  <c r="KT31" i="2"/>
  <c r="DZ20" i="2"/>
  <c r="KG17" i="2"/>
  <c r="DM11" i="3"/>
  <c r="KT34" i="3"/>
  <c r="KT26" i="3"/>
  <c r="CZ40" i="4"/>
  <c r="CZ35" i="4"/>
  <c r="DM13" i="5"/>
  <c r="KG19" i="5"/>
  <c r="CZ12" i="5"/>
  <c r="KT18" i="5"/>
  <c r="CZ33" i="6"/>
  <c r="DM14" i="6"/>
  <c r="CM28" i="6"/>
  <c r="EM13" i="6"/>
  <c r="KI19" i="2"/>
  <c r="KH19" i="2"/>
  <c r="KJ19" i="2"/>
  <c r="KK19" i="2"/>
  <c r="EU20" i="2"/>
  <c r="EV20" i="2" s="1"/>
  <c r="DK30" i="2"/>
  <c r="DG30" i="2"/>
  <c r="DT17" i="12"/>
  <c r="DX17" i="12"/>
  <c r="DZ17" i="12" s="1"/>
  <c r="DY17" i="12"/>
  <c r="EM32" i="2"/>
  <c r="KT21" i="2"/>
  <c r="DM36" i="3"/>
  <c r="KG31" i="4"/>
  <c r="MT27" i="5"/>
  <c r="CZ33" i="5"/>
  <c r="LG21" i="6"/>
  <c r="DM19" i="6"/>
  <c r="CM24" i="6"/>
  <c r="KG18" i="6"/>
  <c r="DV22" i="10"/>
  <c r="DY22" i="10" s="1"/>
  <c r="DW22" i="10"/>
  <c r="CQ33" i="7"/>
  <c r="CN33" i="7"/>
  <c r="CO33" i="7"/>
  <c r="CP33" i="7"/>
  <c r="CQ32" i="10"/>
  <c r="CO32" i="10"/>
  <c r="CP32" i="10"/>
  <c r="CN32" i="10"/>
  <c r="LO17" i="7"/>
  <c r="LP17" i="7" s="1"/>
  <c r="CZ39" i="7"/>
  <c r="CM14" i="8"/>
  <c r="KT28" i="11"/>
  <c r="KU28" i="11" s="1"/>
  <c r="LG36" i="11"/>
  <c r="CZ18" i="12"/>
  <c r="DC18" i="12" s="1"/>
  <c r="NG29" i="12"/>
  <c r="NI29" i="12" s="1"/>
  <c r="CZ31" i="12"/>
  <c r="CP33" i="12"/>
  <c r="CO33" i="12"/>
  <c r="CN33" i="12"/>
  <c r="CQ33" i="12"/>
  <c r="CO18" i="4"/>
  <c r="CQ18" i="4"/>
  <c r="CP18" i="4"/>
  <c r="CN18" i="4"/>
  <c r="EE31" i="8"/>
  <c r="EE12" i="12"/>
  <c r="EF12" i="12" s="1"/>
  <c r="KE16" i="3"/>
  <c r="KG16" i="3" s="1"/>
  <c r="KA16" i="3"/>
  <c r="KW25" i="2"/>
  <c r="KU25" i="2"/>
  <c r="KX25" i="2"/>
  <c r="KV25" i="2"/>
  <c r="LF39" i="12"/>
  <c r="LD39" i="12"/>
  <c r="LB18" i="12"/>
  <c r="LC18" i="12" s="1"/>
  <c r="EE21" i="12"/>
  <c r="EF21" i="12" s="1"/>
  <c r="LB17" i="7"/>
  <c r="LC17" i="7" s="1"/>
  <c r="DJ24" i="3"/>
  <c r="DL24" i="3"/>
  <c r="LY32" i="8"/>
  <c r="LZ32" i="8" s="1"/>
  <c r="DH19" i="3"/>
  <c r="DI19" i="3" s="1"/>
  <c r="LB34" i="5"/>
  <c r="LC34" i="5" s="1"/>
  <c r="DU25" i="10"/>
  <c r="DV25" i="10" s="1"/>
  <c r="DJ25" i="10"/>
  <c r="DL25" i="10"/>
  <c r="DA30" i="8"/>
  <c r="DD30" i="8"/>
  <c r="DC30" i="8"/>
  <c r="DB30" i="8"/>
  <c r="EE19" i="2"/>
  <c r="CW15" i="12"/>
  <c r="CY15" i="12"/>
  <c r="LY18" i="12"/>
  <c r="ML18" i="12" s="1"/>
  <c r="MM18" i="12" s="1"/>
  <c r="LM33" i="4"/>
  <c r="LO33" i="4" s="1"/>
  <c r="DK24" i="3"/>
  <c r="DG24" i="3"/>
  <c r="KQ34" i="5"/>
  <c r="KS34" i="5"/>
  <c r="LB33" i="11"/>
  <c r="LC33" i="11" s="1"/>
  <c r="CZ32" i="7"/>
  <c r="CM39" i="10"/>
  <c r="KT31" i="12"/>
  <c r="KW31" i="12" s="1"/>
  <c r="KI23" i="11"/>
  <c r="KJ23" i="11"/>
  <c r="LM34" i="5"/>
  <c r="LY34" i="5"/>
  <c r="DJ21" i="4"/>
  <c r="DL21" i="4"/>
  <c r="FE20" i="2"/>
  <c r="ML31" i="11"/>
  <c r="MM31" i="11" s="1"/>
  <c r="MO31" i="11" s="1"/>
  <c r="DH28" i="9"/>
  <c r="DI28" i="9" s="1"/>
  <c r="DG25" i="10"/>
  <c r="DK25" i="10"/>
  <c r="LA34" i="6"/>
  <c r="LE34" i="6"/>
  <c r="CO27" i="10"/>
  <c r="CQ27" i="10"/>
  <c r="CN27" i="10"/>
  <c r="CP27" i="10"/>
  <c r="KQ39" i="12"/>
  <c r="KS39" i="12"/>
  <c r="DH21" i="12"/>
  <c r="DI21" i="12" s="1"/>
  <c r="DU15" i="12"/>
  <c r="EL23" i="2"/>
  <c r="EJ23" i="2"/>
  <c r="EM23" i="2" s="1"/>
  <c r="LY21" i="7"/>
  <c r="ML21" i="7" s="1"/>
  <c r="MM21" i="7" s="1"/>
  <c r="EE19" i="9"/>
  <c r="ER19" i="9" s="1"/>
  <c r="DW19" i="10"/>
  <c r="LY34" i="2"/>
  <c r="LB21" i="10"/>
  <c r="DM36" i="8"/>
  <c r="CZ39" i="9"/>
  <c r="CM30" i="10"/>
  <c r="CQ30" i="10" s="1"/>
  <c r="CM28" i="10"/>
  <c r="LG25" i="11"/>
  <c r="CZ36" i="11"/>
  <c r="LT23" i="11"/>
  <c r="LW23" i="11" s="1"/>
  <c r="KG15" i="12"/>
  <c r="CZ24" i="12"/>
  <c r="DD24" i="12" s="1"/>
  <c r="DA30" i="12"/>
  <c r="LY33" i="2"/>
  <c r="LZ33" i="2" s="1"/>
  <c r="MB33" i="2" s="1"/>
  <c r="KS31" i="9"/>
  <c r="KQ31" i="9"/>
  <c r="CP35" i="11"/>
  <c r="CO35" i="11"/>
  <c r="CQ35" i="11"/>
  <c r="CN35" i="11"/>
  <c r="LY31" i="9"/>
  <c r="LZ31" i="9" s="1"/>
  <c r="DL16" i="4"/>
  <c r="DJ16" i="4"/>
  <c r="LD34" i="6"/>
  <c r="LF34" i="6"/>
  <c r="EE15" i="12"/>
  <c r="ER15" i="12" s="1"/>
  <c r="ES15" i="12" s="1"/>
  <c r="EU15" i="12" s="1"/>
  <c r="EV15" i="12" s="1"/>
  <c r="CP12" i="8"/>
  <c r="CO12" i="8"/>
  <c r="CQ12" i="8"/>
  <c r="CN12" i="8"/>
  <c r="DH19" i="9"/>
  <c r="DJ19" i="9" s="1"/>
  <c r="LM21" i="7"/>
  <c r="LO21" i="7" s="1"/>
  <c r="LO33" i="12"/>
  <c r="LP33" i="12" s="1"/>
  <c r="DV19" i="10"/>
  <c r="DY19" i="10" s="1"/>
  <c r="CN15" i="8"/>
  <c r="CP15" i="8"/>
  <c r="CQ15" i="8"/>
  <c r="CO15" i="8"/>
  <c r="DH22" i="11"/>
  <c r="DI22" i="11" s="1"/>
  <c r="KT29" i="9"/>
  <c r="CZ37" i="10"/>
  <c r="DM15" i="10"/>
  <c r="EZ26" i="11"/>
  <c r="FA26" i="11" s="1"/>
  <c r="KT40" i="11"/>
  <c r="KW40" i="11" s="1"/>
  <c r="KT14" i="11"/>
  <c r="KU14" i="11" s="1"/>
  <c r="CZ12" i="12"/>
  <c r="DD12" i="12" s="1"/>
  <c r="KT38" i="12"/>
  <c r="DB30" i="12"/>
  <c r="DH12" i="12"/>
  <c r="DI12" i="12" s="1"/>
  <c r="KN31" i="9"/>
  <c r="KR31" i="9"/>
  <c r="LO31" i="9"/>
  <c r="LP31" i="9" s="1"/>
  <c r="CZ25" i="9"/>
  <c r="DG16" i="4"/>
  <c r="DK16" i="4"/>
  <c r="KI28" i="2"/>
  <c r="KH28" i="2"/>
  <c r="KJ28" i="2"/>
  <c r="KK28" i="2"/>
  <c r="KQ22" i="6"/>
  <c r="KS22" i="6"/>
  <c r="KA28" i="3"/>
  <c r="KE28" i="3"/>
  <c r="KG28" i="3" s="1"/>
  <c r="EE24" i="3"/>
  <c r="EF24" i="3" s="1"/>
  <c r="LB32" i="8"/>
  <c r="LD32" i="8" s="1"/>
  <c r="DJ14" i="4"/>
  <c r="CW19" i="12"/>
  <c r="KT34" i="6"/>
  <c r="LY35" i="7"/>
  <c r="ML35" i="7" s="1"/>
  <c r="KT21" i="10"/>
  <c r="CZ21" i="7"/>
  <c r="KG13" i="7"/>
  <c r="MT34" i="8"/>
  <c r="DM24" i="8"/>
  <c r="CZ11" i="9"/>
  <c r="CZ18" i="9"/>
  <c r="CZ13" i="10"/>
  <c r="DM12" i="10"/>
  <c r="DN12" i="10" s="1"/>
  <c r="DZ30" i="11"/>
  <c r="LQ18" i="12"/>
  <c r="LR18" i="12"/>
  <c r="DU15" i="8"/>
  <c r="DW15" i="8" s="1"/>
  <c r="KE32" i="9"/>
  <c r="KG32" i="9" s="1"/>
  <c r="KA32" i="9"/>
  <c r="KQ16" i="3"/>
  <c r="CG32" i="4"/>
  <c r="CK32" i="4"/>
  <c r="CM32" i="4" s="1"/>
  <c r="LY16" i="3"/>
  <c r="LM16" i="3"/>
  <c r="CL32" i="4"/>
  <c r="EK20" i="2"/>
  <c r="EG20" i="2"/>
  <c r="LB26" i="5"/>
  <c r="LC26" i="5" s="1"/>
  <c r="EE16" i="4"/>
  <c r="ER16" i="4" s="1"/>
  <c r="ES16" i="4" s="1"/>
  <c r="KQ18" i="12"/>
  <c r="KQ17" i="7"/>
  <c r="LB22" i="6"/>
  <c r="LC22" i="6" s="1"/>
  <c r="KK39" i="5"/>
  <c r="KI39" i="5"/>
  <c r="KH39" i="5"/>
  <c r="KJ39" i="5"/>
  <c r="LY17" i="3"/>
  <c r="ML17" i="3" s="1"/>
  <c r="CO33" i="9"/>
  <c r="CN33" i="9"/>
  <c r="CQ33" i="9"/>
  <c r="CP33" i="9"/>
  <c r="DI14" i="4"/>
  <c r="CV19" i="12"/>
  <c r="CY19" i="12" s="1"/>
  <c r="DU30" i="2"/>
  <c r="DV30" i="2" s="1"/>
  <c r="EE32" i="7"/>
  <c r="ER32" i="7" s="1"/>
  <c r="DJ30" i="2"/>
  <c r="DM30" i="2" s="1"/>
  <c r="DL30" i="2"/>
  <c r="EE21" i="4"/>
  <c r="ER21" i="4" s="1"/>
  <c r="LG15" i="8"/>
  <c r="CM34" i="8"/>
  <c r="CM31" i="9"/>
  <c r="KT17" i="9"/>
  <c r="KG35" i="9"/>
  <c r="KH35" i="9" s="1"/>
  <c r="DZ26" i="9"/>
  <c r="KT37" i="10"/>
  <c r="CM34" i="10"/>
  <c r="DZ11" i="11"/>
  <c r="LG31" i="12"/>
  <c r="LJ31" i="12" s="1"/>
  <c r="LT29" i="12"/>
  <c r="LU29" i="12" s="1"/>
  <c r="LT30" i="12"/>
  <c r="LX30" i="12" s="1"/>
  <c r="DZ34" i="12"/>
  <c r="EC34" i="12" s="1"/>
  <c r="LS18" i="12"/>
  <c r="KP16" i="3"/>
  <c r="DH11" i="4"/>
  <c r="DI11" i="4" s="1"/>
  <c r="LB38" i="2"/>
  <c r="LC38" i="2" s="1"/>
  <c r="LB16" i="3"/>
  <c r="LC16" i="3" s="1"/>
  <c r="EL20" i="2"/>
  <c r="EJ20" i="2"/>
  <c r="KF16" i="3"/>
  <c r="LY27" i="10"/>
  <c r="DS16" i="4"/>
  <c r="KP18" i="12"/>
  <c r="KS18" i="12" s="1"/>
  <c r="KP17" i="7"/>
  <c r="KS17" i="7" s="1"/>
  <c r="LY22" i="6"/>
  <c r="ML22" i="6" s="1"/>
  <c r="LM17" i="3"/>
  <c r="DH32" i="7"/>
  <c r="DI32" i="7" s="1"/>
  <c r="EE30" i="2"/>
  <c r="EF30" i="2" s="1"/>
  <c r="KG23" i="10"/>
  <c r="KQ33" i="5"/>
  <c r="KS33" i="5"/>
  <c r="DS21" i="4"/>
  <c r="DU21" i="4" s="1"/>
  <c r="DV19" i="12"/>
  <c r="DJ13" i="8"/>
  <c r="CZ34" i="9"/>
  <c r="KT24" i="9"/>
  <c r="KX24" i="9" s="1"/>
  <c r="KT26" i="9"/>
  <c r="LG30" i="9"/>
  <c r="CM10" i="10"/>
  <c r="LG13" i="11"/>
  <c r="EE22" i="10"/>
  <c r="EF22" i="10" s="1"/>
  <c r="ER25" i="10"/>
  <c r="FE25" i="10" s="1"/>
  <c r="ES25" i="10"/>
  <c r="DU12" i="12"/>
  <c r="DV12" i="12" s="1"/>
  <c r="LE39" i="12"/>
  <c r="LA39" i="12"/>
  <c r="CP40" i="11"/>
  <c r="CQ40" i="11"/>
  <c r="CO40" i="11"/>
  <c r="CN40" i="11"/>
  <c r="LO26" i="5"/>
  <c r="LP26" i="5" s="1"/>
  <c r="LO27" i="10"/>
  <c r="LP27" i="10" s="1"/>
  <c r="CQ31" i="12"/>
  <c r="CP31" i="12"/>
  <c r="CO31" i="12"/>
  <c r="CN31" i="12"/>
  <c r="CN33" i="4"/>
  <c r="CP33" i="4"/>
  <c r="CO33" i="4"/>
  <c r="CQ33" i="4"/>
  <c r="KS26" i="5"/>
  <c r="KR26" i="5"/>
  <c r="KT26" i="5" s="1"/>
  <c r="KN26" i="5"/>
  <c r="DU21" i="12"/>
  <c r="KE16" i="9"/>
  <c r="KG16" i="9" s="1"/>
  <c r="KA16" i="9"/>
  <c r="DJ15" i="12"/>
  <c r="DM15" i="12" s="1"/>
  <c r="DL15" i="12"/>
  <c r="LY17" i="7"/>
  <c r="LZ17" i="7" s="1"/>
  <c r="EE13" i="8"/>
  <c r="EF13" i="8" s="1"/>
  <c r="KQ38" i="2"/>
  <c r="KS38" i="2"/>
  <c r="KJ18" i="4"/>
  <c r="KN33" i="5"/>
  <c r="KR33" i="5"/>
  <c r="DL31" i="4"/>
  <c r="DJ31" i="4"/>
  <c r="DM31" i="4" s="1"/>
  <c r="CM23" i="10"/>
  <c r="DI13" i="8"/>
  <c r="DL13" i="8" s="1"/>
  <c r="EH31" i="12"/>
  <c r="CQ36" i="12"/>
  <c r="CP36" i="12"/>
  <c r="CO36" i="12"/>
  <c r="CN36" i="12"/>
  <c r="OB29" i="12"/>
  <c r="EH11" i="12"/>
  <c r="LE19" i="12"/>
  <c r="LA19" i="12"/>
  <c r="LA11" i="12"/>
  <c r="LE11" i="12"/>
  <c r="EH37" i="12"/>
  <c r="EH29" i="12"/>
  <c r="EI29" i="12" s="1"/>
  <c r="DK36" i="12"/>
  <c r="DG36" i="12"/>
  <c r="DD29" i="12"/>
  <c r="DC29" i="12"/>
  <c r="DB29" i="12"/>
  <c r="DA29" i="12"/>
  <c r="EU17" i="12"/>
  <c r="MO18" i="12"/>
  <c r="MP18" i="12" s="1"/>
  <c r="LO19" i="12"/>
  <c r="LP19" i="12" s="1"/>
  <c r="MB26" i="12"/>
  <c r="DU20" i="12"/>
  <c r="KH38" i="12"/>
  <c r="KK38" i="12"/>
  <c r="KJ38" i="12"/>
  <c r="KI38" i="12"/>
  <c r="NN29" i="12"/>
  <c r="NR29" i="12"/>
  <c r="LO16" i="12"/>
  <c r="KN32" i="12"/>
  <c r="KR32" i="12"/>
  <c r="LR27" i="12"/>
  <c r="LN27" i="12"/>
  <c r="LO11" i="12"/>
  <c r="LP11" i="12" s="1"/>
  <c r="KI29" i="12"/>
  <c r="KH29" i="12"/>
  <c r="KJ29" i="12"/>
  <c r="KK29" i="12"/>
  <c r="DU28" i="12"/>
  <c r="DV28" i="12" s="1"/>
  <c r="MO12" i="12"/>
  <c r="LR21" i="12"/>
  <c r="LN21" i="12"/>
  <c r="KW12" i="12"/>
  <c r="KU12" i="12"/>
  <c r="KV12" i="12"/>
  <c r="KX12" i="12"/>
  <c r="LK30" i="12"/>
  <c r="LI30" i="12"/>
  <c r="LJ30" i="12"/>
  <c r="LH30" i="12"/>
  <c r="DU39" i="12"/>
  <c r="DV39" i="12" s="1"/>
  <c r="MB20" i="12"/>
  <c r="KH32" i="12"/>
  <c r="KK32" i="12"/>
  <c r="KJ32" i="12"/>
  <c r="KI32" i="12"/>
  <c r="LE27" i="12"/>
  <c r="LA27" i="12"/>
  <c r="CX20" i="12"/>
  <c r="CT20" i="12"/>
  <c r="MA30" i="12"/>
  <c r="ME30" i="12"/>
  <c r="ME38" i="12"/>
  <c r="MA38" i="12"/>
  <c r="DU23" i="12"/>
  <c r="DV23" i="12" s="1"/>
  <c r="FH19" i="12"/>
  <c r="LA14" i="12"/>
  <c r="LE14" i="12"/>
  <c r="CT16" i="12"/>
  <c r="CX16" i="12"/>
  <c r="KN19" i="12"/>
  <c r="KR19" i="12"/>
  <c r="LO35" i="12"/>
  <c r="LP35" i="12" s="1"/>
  <c r="LA22" i="12"/>
  <c r="LE22" i="12"/>
  <c r="DU22" i="12"/>
  <c r="DU36" i="12"/>
  <c r="DM17" i="12"/>
  <c r="EE38" i="12"/>
  <c r="DB12" i="12"/>
  <c r="EU19" i="12"/>
  <c r="EV19" i="12" s="1"/>
  <c r="KG19" i="12"/>
  <c r="LB32" i="12"/>
  <c r="LC32" i="12" s="1"/>
  <c r="DY32" i="12"/>
  <c r="DW32" i="12"/>
  <c r="MY30" i="12"/>
  <c r="MZ30" i="12" s="1"/>
  <c r="DM19" i="12"/>
  <c r="LQ20" i="12"/>
  <c r="LS20" i="12"/>
  <c r="LD16" i="12"/>
  <c r="LF16" i="12"/>
  <c r="ML31" i="12"/>
  <c r="MF17" i="12"/>
  <c r="MD17" i="12"/>
  <c r="LT12" i="12"/>
  <c r="DQ18" i="12"/>
  <c r="DP18" i="12"/>
  <c r="DN18" i="12"/>
  <c r="DO18" i="12"/>
  <c r="CT40" i="12"/>
  <c r="CX40" i="12"/>
  <c r="EC30" i="12"/>
  <c r="EA30" i="12"/>
  <c r="EB30" i="12"/>
  <c r="ED30" i="12"/>
  <c r="LY40" i="12"/>
  <c r="LZ40" i="12" s="1"/>
  <c r="LF35" i="12"/>
  <c r="LD35" i="12"/>
  <c r="KS13" i="12"/>
  <c r="KQ13" i="12"/>
  <c r="EE16" i="12"/>
  <c r="EF16" i="12" s="1"/>
  <c r="LV30" i="12"/>
  <c r="KT40" i="12"/>
  <c r="DM34" i="12"/>
  <c r="LY10" i="12"/>
  <c r="LZ10" i="12" s="1"/>
  <c r="CT23" i="12"/>
  <c r="CX23" i="12"/>
  <c r="CZ23" i="12" s="1"/>
  <c r="LG38" i="12"/>
  <c r="DL22" i="12"/>
  <c r="DJ22" i="12"/>
  <c r="LD26" i="12"/>
  <c r="LF26" i="12"/>
  <c r="CY14" i="12"/>
  <c r="CW14" i="12"/>
  <c r="DC13" i="12"/>
  <c r="DA13" i="12"/>
  <c r="DD13" i="12"/>
  <c r="KW29" i="12"/>
  <c r="KU29" i="12"/>
  <c r="KX29" i="12"/>
  <c r="KV29" i="12"/>
  <c r="DJ36" i="12"/>
  <c r="DL36" i="12"/>
  <c r="EH18" i="12"/>
  <c r="EI18" i="12" s="1"/>
  <c r="DP30" i="12"/>
  <c r="DO30" i="12"/>
  <c r="DN30" i="12"/>
  <c r="DQ30" i="12"/>
  <c r="FR30" i="12"/>
  <c r="FS30" i="12" s="1"/>
  <c r="KK14" i="12"/>
  <c r="KH14" i="12"/>
  <c r="KJ14" i="12"/>
  <c r="KI14" i="12"/>
  <c r="FR19" i="12"/>
  <c r="FS19" i="12" s="1"/>
  <c r="MF38" i="12"/>
  <c r="MD38" i="12"/>
  <c r="LN20" i="12"/>
  <c r="LR20" i="12"/>
  <c r="LA16" i="12"/>
  <c r="LE16" i="12"/>
  <c r="MA17" i="12"/>
  <c r="ME17" i="12"/>
  <c r="LB40" i="12"/>
  <c r="LC40" i="12" s="1"/>
  <c r="CN38" i="12"/>
  <c r="CQ38" i="12"/>
  <c r="CP38" i="12"/>
  <c r="CO38" i="12"/>
  <c r="LY16" i="12"/>
  <c r="LZ16" i="12" s="1"/>
  <c r="LY19" i="12"/>
  <c r="LZ19" i="12" s="1"/>
  <c r="KI11" i="12"/>
  <c r="KK11" i="12"/>
  <c r="KJ11" i="12"/>
  <c r="KH11" i="12"/>
  <c r="LO40" i="12"/>
  <c r="LP40" i="12" s="1"/>
  <c r="LA35" i="12"/>
  <c r="LE35" i="12"/>
  <c r="ER33" i="12"/>
  <c r="KQ16" i="12"/>
  <c r="DW26" i="12"/>
  <c r="MY39" i="12"/>
  <c r="CT10" i="12"/>
  <c r="CX10" i="12"/>
  <c r="DJ31" i="12"/>
  <c r="KN13" i="12"/>
  <c r="KR13" i="12"/>
  <c r="DU16" i="12"/>
  <c r="DV16" i="12" s="1"/>
  <c r="CZ37" i="12"/>
  <c r="DH14" i="12"/>
  <c r="DI14" i="12" s="1"/>
  <c r="LO10" i="12"/>
  <c r="LP10" i="12" s="1"/>
  <c r="EC18" i="12"/>
  <c r="EB18" i="12"/>
  <c r="EA18" i="12"/>
  <c r="ED18" i="12"/>
  <c r="CX25" i="12"/>
  <c r="CT25" i="12"/>
  <c r="KK12" i="12"/>
  <c r="KJ12" i="12"/>
  <c r="KH12" i="12"/>
  <c r="KI12" i="12"/>
  <c r="DJ24" i="12"/>
  <c r="DK22" i="12"/>
  <c r="DG22" i="12"/>
  <c r="LE26" i="12"/>
  <c r="LA26" i="12"/>
  <c r="CX14" i="12"/>
  <c r="CT14" i="12"/>
  <c r="KG37" i="12"/>
  <c r="KT14" i="12"/>
  <c r="MG34" i="12"/>
  <c r="CO14" i="12"/>
  <c r="CN14" i="12"/>
  <c r="CQ14" i="12"/>
  <c r="CP14" i="12"/>
  <c r="FF30" i="12"/>
  <c r="LQ31" i="12"/>
  <c r="LS31" i="12"/>
  <c r="DJ39" i="12"/>
  <c r="DL39" i="12"/>
  <c r="KX20" i="12"/>
  <c r="KW20" i="12"/>
  <c r="KU20" i="12"/>
  <c r="KV20" i="12"/>
  <c r="MF33" i="12"/>
  <c r="MD33" i="12"/>
  <c r="EE13" i="12"/>
  <c r="ER32" i="12"/>
  <c r="KT24" i="12"/>
  <c r="DK32" i="12"/>
  <c r="DM32" i="12" s="1"/>
  <c r="DG32" i="12"/>
  <c r="MY38" i="12"/>
  <c r="MZ38" i="12" s="1"/>
  <c r="LY14" i="12"/>
  <c r="LZ14" i="12" s="1"/>
  <c r="DJ16" i="12"/>
  <c r="DL16" i="12"/>
  <c r="LD36" i="12"/>
  <c r="LF36" i="12"/>
  <c r="CO18" i="12"/>
  <c r="CN18" i="12"/>
  <c r="CQ18" i="12"/>
  <c r="CP18" i="12"/>
  <c r="EF33" i="12"/>
  <c r="KP16" i="12"/>
  <c r="KS16" i="12" s="1"/>
  <c r="DV26" i="12"/>
  <c r="DY26" i="12" s="1"/>
  <c r="MM39" i="12"/>
  <c r="CY10" i="12"/>
  <c r="CW10" i="12"/>
  <c r="DI31" i="12"/>
  <c r="LV23" i="12"/>
  <c r="LU23" i="12"/>
  <c r="LX23" i="12"/>
  <c r="LW23" i="12"/>
  <c r="KT30" i="12"/>
  <c r="LT38" i="12"/>
  <c r="DH20" i="12"/>
  <c r="DI20" i="12" s="1"/>
  <c r="EE14" i="12"/>
  <c r="EF14" i="12" s="1"/>
  <c r="LY15" i="12"/>
  <c r="LZ15" i="12" s="1"/>
  <c r="KQ10" i="12"/>
  <c r="KS10" i="12"/>
  <c r="EE35" i="12"/>
  <c r="EF35" i="12" s="1"/>
  <c r="DI24" i="12"/>
  <c r="EJ27" i="12"/>
  <c r="EL27" i="12"/>
  <c r="EU30" i="12"/>
  <c r="CT38" i="12"/>
  <c r="CX38" i="12"/>
  <c r="CZ38" i="12" s="1"/>
  <c r="LB13" i="12"/>
  <c r="LY24" i="12"/>
  <c r="DJ10" i="12"/>
  <c r="LQ25" i="12"/>
  <c r="LN31" i="12"/>
  <c r="LR31" i="12"/>
  <c r="CY38" i="12"/>
  <c r="DK39" i="12"/>
  <c r="DG39" i="12"/>
  <c r="LO13" i="12"/>
  <c r="LP13" i="12" s="1"/>
  <c r="CP39" i="12"/>
  <c r="CN39" i="12"/>
  <c r="CO39" i="12"/>
  <c r="CQ39" i="12"/>
  <c r="ME33" i="12"/>
  <c r="MA33" i="12"/>
  <c r="DU13" i="12"/>
  <c r="DV13" i="12" s="1"/>
  <c r="EH32" i="12"/>
  <c r="EI32" i="12" s="1"/>
  <c r="EE40" i="12"/>
  <c r="EF40" i="12" s="1"/>
  <c r="DD21" i="12"/>
  <c r="DC21" i="12"/>
  <c r="DB21" i="12"/>
  <c r="DA21" i="12"/>
  <c r="NQ29" i="12"/>
  <c r="NS29" i="12"/>
  <c r="LW17" i="12"/>
  <c r="MO38" i="12"/>
  <c r="MP38" i="12" s="1"/>
  <c r="KX31" i="12"/>
  <c r="KU31" i="12"/>
  <c r="LO14" i="12"/>
  <c r="LP14" i="12" s="1"/>
  <c r="MB39" i="12"/>
  <c r="MC39" i="12" s="1"/>
  <c r="KX23" i="12"/>
  <c r="KW23" i="12"/>
  <c r="KU23" i="12"/>
  <c r="KV23" i="12"/>
  <c r="LK17" i="12"/>
  <c r="LI17" i="12"/>
  <c r="LH17" i="12"/>
  <c r="MY17" i="12"/>
  <c r="MZ17" i="12" s="1"/>
  <c r="FE18" i="12"/>
  <c r="FF18" i="12" s="1"/>
  <c r="DK16" i="12"/>
  <c r="DG16" i="12"/>
  <c r="LS27" i="12"/>
  <c r="LQ27" i="12"/>
  <c r="LE36" i="12"/>
  <c r="LA36" i="12"/>
  <c r="LD25" i="12"/>
  <c r="LD10" i="12"/>
  <c r="KK20" i="12"/>
  <c r="KJ20" i="12"/>
  <c r="KI20" i="12"/>
  <c r="KH20" i="12"/>
  <c r="DC36" i="12"/>
  <c r="DB36" i="12"/>
  <c r="DA36" i="12"/>
  <c r="DD36" i="12"/>
  <c r="MB22" i="12"/>
  <c r="MC22" i="12" s="1"/>
  <c r="KG22" i="12"/>
  <c r="ER11" i="12"/>
  <c r="ES11" i="12" s="1"/>
  <c r="MB12" i="12"/>
  <c r="MC12" i="12" s="1"/>
  <c r="ED34" i="12"/>
  <c r="CW39" i="12"/>
  <c r="MY18" i="12"/>
  <c r="MZ18" i="12" s="1"/>
  <c r="DK26" i="12"/>
  <c r="DM26" i="12" s="1"/>
  <c r="DG26" i="12"/>
  <c r="EE28" i="12"/>
  <c r="EF28" i="12" s="1"/>
  <c r="DU14" i="12"/>
  <c r="LO15" i="12"/>
  <c r="LP15" i="12" s="1"/>
  <c r="KR10" i="12"/>
  <c r="KN10" i="12"/>
  <c r="DU35" i="12"/>
  <c r="DV35" i="12" s="1"/>
  <c r="DJ38" i="12"/>
  <c r="LO37" i="12"/>
  <c r="LP37" i="12" s="1"/>
  <c r="EE23" i="12"/>
  <c r="EF23" i="12" s="1"/>
  <c r="EK27" i="12"/>
  <c r="EG27" i="12"/>
  <c r="CT28" i="12"/>
  <c r="CX28" i="12"/>
  <c r="CZ28" i="12" s="1"/>
  <c r="KR27" i="12"/>
  <c r="KT27" i="12" s="1"/>
  <c r="KN27" i="12"/>
  <c r="CX26" i="12"/>
  <c r="CZ26" i="12" s="1"/>
  <c r="CT26" i="12"/>
  <c r="EQ30" i="12"/>
  <c r="EN30" i="12"/>
  <c r="EO30" i="12"/>
  <c r="EP30" i="12"/>
  <c r="LR34" i="12"/>
  <c r="LT34" i="12" s="1"/>
  <c r="LN34" i="12"/>
  <c r="CZ17" i="12"/>
  <c r="LM24" i="12"/>
  <c r="DI10" i="12"/>
  <c r="LP25" i="12"/>
  <c r="FE34" i="12"/>
  <c r="FF34" i="12" s="1"/>
  <c r="LY13" i="12"/>
  <c r="LZ13" i="12" s="1"/>
  <c r="KT15" i="12"/>
  <c r="LG12" i="12"/>
  <c r="EE10" i="12"/>
  <c r="EF10" i="12" s="1"/>
  <c r="DS40" i="12"/>
  <c r="ER24" i="12"/>
  <c r="DL29" i="12"/>
  <c r="DJ29" i="12"/>
  <c r="MY33" i="12"/>
  <c r="MZ33" i="12" s="1"/>
  <c r="DK37" i="12"/>
  <c r="DM37" i="12" s="1"/>
  <c r="DG37" i="12"/>
  <c r="DM33" i="12"/>
  <c r="KG36" i="12"/>
  <c r="CM23" i="12"/>
  <c r="DU37" i="12"/>
  <c r="DV37" i="12" s="1"/>
  <c r="MM17" i="12"/>
  <c r="ES18" i="12"/>
  <c r="DY11" i="12"/>
  <c r="DW11" i="12"/>
  <c r="EJ17" i="12"/>
  <c r="EL17" i="12"/>
  <c r="CZ40" i="12"/>
  <c r="LF28" i="12"/>
  <c r="LD28" i="12"/>
  <c r="LC25" i="12"/>
  <c r="LF25" i="12" s="1"/>
  <c r="LC10" i="12"/>
  <c r="KK21" i="12"/>
  <c r="KJ21" i="12"/>
  <c r="KI21" i="12"/>
  <c r="KH21" i="12"/>
  <c r="ML22" i="12"/>
  <c r="DL35" i="12"/>
  <c r="DJ35" i="12"/>
  <c r="KE30" i="12"/>
  <c r="KG30" i="12" s="1"/>
  <c r="KA30" i="12"/>
  <c r="CT32" i="12"/>
  <c r="CX32" i="12"/>
  <c r="CZ32" i="12" s="1"/>
  <c r="KE10" i="12"/>
  <c r="KG10" i="12" s="1"/>
  <c r="KA10" i="12"/>
  <c r="CW22" i="12"/>
  <c r="CY22" i="12"/>
  <c r="CV39" i="12"/>
  <c r="CY39" i="12" s="1"/>
  <c r="LE34" i="12"/>
  <c r="LA34" i="12"/>
  <c r="KV36" i="12"/>
  <c r="KU36" i="12"/>
  <c r="KX36" i="12"/>
  <c r="KW36" i="12"/>
  <c r="KN37" i="12"/>
  <c r="KR37" i="12"/>
  <c r="KT37" i="12" s="1"/>
  <c r="LB37" i="12"/>
  <c r="LC37" i="12" s="1"/>
  <c r="KE35" i="12"/>
  <c r="KG35" i="12" s="1"/>
  <c r="KA35" i="12"/>
  <c r="CY23" i="12"/>
  <c r="MS34" i="12"/>
  <c r="MQ34" i="12"/>
  <c r="DI38" i="12"/>
  <c r="LY37" i="12"/>
  <c r="DJ13" i="12"/>
  <c r="DL13" i="12"/>
  <c r="LF24" i="12"/>
  <c r="LD24" i="12"/>
  <c r="EU34" i="12"/>
  <c r="EV34" i="12" s="1"/>
  <c r="LY32" i="12"/>
  <c r="LZ32" i="12" s="1"/>
  <c r="ML36" i="12"/>
  <c r="MM36" i="12" s="1"/>
  <c r="DU10" i="12"/>
  <c r="DV10" i="12" s="1"/>
  <c r="KQ35" i="12"/>
  <c r="LD14" i="12"/>
  <c r="LF14" i="12"/>
  <c r="EH24" i="12"/>
  <c r="EI24" i="12" s="1"/>
  <c r="EE39" i="12"/>
  <c r="EF39" i="12" s="1"/>
  <c r="DK29" i="12"/>
  <c r="DG29" i="12"/>
  <c r="LE33" i="12"/>
  <c r="LG33" i="12" s="1"/>
  <c r="LA33" i="12"/>
  <c r="MO33" i="12"/>
  <c r="MP33" i="12" s="1"/>
  <c r="LI31" i="12"/>
  <c r="LK31" i="12"/>
  <c r="LY28" i="12"/>
  <c r="LZ28" i="12" s="1"/>
  <c r="CG34" i="12"/>
  <c r="CK34" i="12"/>
  <c r="CM34" i="12" s="1"/>
  <c r="DW31" i="12"/>
  <c r="LA20" i="12"/>
  <c r="LE20" i="12"/>
  <c r="LG20" i="12" s="1"/>
  <c r="DT11" i="12"/>
  <c r="DX11" i="12"/>
  <c r="EG17" i="12"/>
  <c r="EK17" i="12"/>
  <c r="LE28" i="12"/>
  <c r="LA28" i="12"/>
  <c r="DK35" i="12"/>
  <c r="DG35" i="12"/>
  <c r="ML27" i="12"/>
  <c r="MM27" i="12" s="1"/>
  <c r="LY35" i="12"/>
  <c r="LB15" i="12"/>
  <c r="CX22" i="12"/>
  <c r="CT22" i="12"/>
  <c r="DD31" i="12"/>
  <c r="DC31" i="12"/>
  <c r="DA31" i="12"/>
  <c r="DB31" i="12"/>
  <c r="ND34" i="12"/>
  <c r="LD27" i="12"/>
  <c r="LG27" i="12" s="1"/>
  <c r="LF27" i="12"/>
  <c r="EE20" i="12"/>
  <c r="NO34" i="12"/>
  <c r="NP34" i="12" s="1"/>
  <c r="MN34" i="12"/>
  <c r="MR34" i="12"/>
  <c r="DJ28" i="12"/>
  <c r="CZ25" i="12"/>
  <c r="DK13" i="12"/>
  <c r="DG13" i="12"/>
  <c r="LE24" i="12"/>
  <c r="LA24" i="12"/>
  <c r="MD30" i="12"/>
  <c r="MG30" i="12" s="1"/>
  <c r="MF30" i="12"/>
  <c r="KV22" i="12"/>
  <c r="KX22" i="12"/>
  <c r="KW22" i="12"/>
  <c r="KU22" i="12"/>
  <c r="MR29" i="12"/>
  <c r="MT29" i="12" s="1"/>
  <c r="MN29" i="12"/>
  <c r="ER36" i="12"/>
  <c r="ES36" i="12" s="1"/>
  <c r="MY21" i="12"/>
  <c r="MZ21" i="12" s="1"/>
  <c r="DH25" i="12"/>
  <c r="DI25" i="12" s="1"/>
  <c r="EE22" i="12"/>
  <c r="EF22" i="12" s="1"/>
  <c r="LK23" i="12"/>
  <c r="LJ23" i="12"/>
  <c r="LI23" i="12"/>
  <c r="LH23" i="12"/>
  <c r="EH34" i="12"/>
  <c r="EI34" i="12" s="1"/>
  <c r="EF36" i="12"/>
  <c r="MM21" i="12"/>
  <c r="DL40" i="12"/>
  <c r="DJ40" i="12"/>
  <c r="DY24" i="12"/>
  <c r="DW24" i="12"/>
  <c r="LM32" i="12"/>
  <c r="LZ36" i="12"/>
  <c r="ML25" i="12"/>
  <c r="MM25" i="12" s="1"/>
  <c r="KP35" i="12"/>
  <c r="KS35" i="12" s="1"/>
  <c r="DC34" i="12"/>
  <c r="DA34" i="12"/>
  <c r="DD34" i="12"/>
  <c r="DB34" i="12"/>
  <c r="KR25" i="12"/>
  <c r="KT25" i="12" s="1"/>
  <c r="KN25" i="12"/>
  <c r="LM28" i="12"/>
  <c r="DU33" i="12"/>
  <c r="DV33" i="12" s="1"/>
  <c r="DV31" i="12"/>
  <c r="FE27" i="12"/>
  <c r="DJ11" i="12"/>
  <c r="DL11" i="12"/>
  <c r="LZ27" i="12"/>
  <c r="CO30" i="12"/>
  <c r="CP30" i="12"/>
  <c r="CN30" i="12"/>
  <c r="CQ30" i="12"/>
  <c r="ER26" i="12"/>
  <c r="ES26" i="12" s="1"/>
  <c r="CZ33" i="12"/>
  <c r="NC34" i="12"/>
  <c r="NF34" i="12" s="1"/>
  <c r="KE13" i="12"/>
  <c r="KG13" i="12" s="1"/>
  <c r="KA13" i="12"/>
  <c r="EE25" i="12"/>
  <c r="DC35" i="12"/>
  <c r="DA35" i="12"/>
  <c r="DD35" i="12"/>
  <c r="DB35" i="12"/>
  <c r="NY34" i="12"/>
  <c r="LG34" i="12"/>
  <c r="KF13" i="12"/>
  <c r="DI28" i="12"/>
  <c r="DL28" i="12" s="1"/>
  <c r="CY25" i="12"/>
  <c r="LS36" i="12"/>
  <c r="LQ36" i="12"/>
  <c r="MF21" i="12"/>
  <c r="MD21" i="12"/>
  <c r="LS22" i="12"/>
  <c r="LQ22" i="12"/>
  <c r="KE16" i="12"/>
  <c r="KG16" i="12" s="1"/>
  <c r="KA16" i="12"/>
  <c r="DU38" i="12"/>
  <c r="KJ15" i="12"/>
  <c r="KK15" i="12"/>
  <c r="KI15" i="12"/>
  <c r="KH15" i="12"/>
  <c r="DH23" i="12"/>
  <c r="DI23" i="12" s="1"/>
  <c r="ER31" i="12"/>
  <c r="DT32" i="12"/>
  <c r="DX32" i="12"/>
  <c r="DK40" i="12"/>
  <c r="DG40" i="12"/>
  <c r="DT24" i="12"/>
  <c r="DX24" i="12"/>
  <c r="MO30" i="12"/>
  <c r="MP30" i="12" s="1"/>
  <c r="KT11" i="12"/>
  <c r="MB25" i="12"/>
  <c r="MB31" i="12"/>
  <c r="MK29" i="12"/>
  <c r="MI29" i="12"/>
  <c r="MJ29" i="12"/>
  <c r="MH29" i="12"/>
  <c r="DD18" i="12"/>
  <c r="CK20" i="12"/>
  <c r="CM20" i="12" s="1"/>
  <c r="CG20" i="12"/>
  <c r="ML20" i="12"/>
  <c r="LO26" i="12"/>
  <c r="CG25" i="12"/>
  <c r="CK25" i="12"/>
  <c r="CM25" i="12" s="1"/>
  <c r="OL29" i="12"/>
  <c r="KX33" i="12"/>
  <c r="KW33" i="12"/>
  <c r="KV33" i="12"/>
  <c r="KU33" i="12"/>
  <c r="KS32" i="12"/>
  <c r="KQ32" i="12"/>
  <c r="KT32" i="12" s="1"/>
  <c r="LW39" i="12"/>
  <c r="LX39" i="12"/>
  <c r="LV39" i="12"/>
  <c r="LU39" i="12"/>
  <c r="KX38" i="12"/>
  <c r="KW38" i="12"/>
  <c r="KV38" i="12"/>
  <c r="KU38" i="12"/>
  <c r="CY16" i="12"/>
  <c r="CW16" i="12"/>
  <c r="CZ16" i="12" s="1"/>
  <c r="EU27" i="12"/>
  <c r="EV27" i="12" s="1"/>
  <c r="LY11" i="12"/>
  <c r="ML26" i="12"/>
  <c r="DK11" i="12"/>
  <c r="DG11" i="12"/>
  <c r="CL34" i="12"/>
  <c r="KQ19" i="12"/>
  <c r="KT19" i="12" s="1"/>
  <c r="KS19" i="12"/>
  <c r="ER37" i="12"/>
  <c r="ES37" i="12" s="1"/>
  <c r="LF20" i="12"/>
  <c r="LA21" i="12"/>
  <c r="LE21" i="12"/>
  <c r="LG21" i="12" s="1"/>
  <c r="FE17" i="12"/>
  <c r="EC27" i="12"/>
  <c r="EB27" i="12"/>
  <c r="EA27" i="12"/>
  <c r="ED27" i="12"/>
  <c r="LF19" i="12"/>
  <c r="LD19" i="12"/>
  <c r="EH26" i="12"/>
  <c r="DU29" i="12"/>
  <c r="DU25" i="12"/>
  <c r="MY12" i="12"/>
  <c r="MZ12" i="12" s="1"/>
  <c r="LQ21" i="12"/>
  <c r="LT21" i="12" s="1"/>
  <c r="LS21" i="12"/>
  <c r="KR28" i="12"/>
  <c r="KT28" i="12" s="1"/>
  <c r="KN28" i="12"/>
  <c r="ER29" i="12"/>
  <c r="ES29" i="12" s="1"/>
  <c r="LD22" i="12"/>
  <c r="LF22" i="12"/>
  <c r="KI33" i="12"/>
  <c r="KH33" i="12"/>
  <c r="KK33" i="12"/>
  <c r="KJ33" i="12"/>
  <c r="KS27" i="12"/>
  <c r="CY26" i="12"/>
  <c r="CY20" i="12"/>
  <c r="CW20" i="12"/>
  <c r="KS28" i="12"/>
  <c r="LD11" i="12"/>
  <c r="LG11" i="12" s="1"/>
  <c r="LF11" i="12"/>
  <c r="LN36" i="12"/>
  <c r="LR36" i="12"/>
  <c r="MA21" i="12"/>
  <c r="ME21" i="12"/>
  <c r="LR22" i="12"/>
  <c r="LN22" i="12"/>
  <c r="KX17" i="11"/>
  <c r="KW17" i="11"/>
  <c r="KV17" i="11"/>
  <c r="KU17" i="11"/>
  <c r="CT15" i="11"/>
  <c r="CX15" i="11"/>
  <c r="LE12" i="11"/>
  <c r="LA12" i="11"/>
  <c r="KX11" i="11"/>
  <c r="KW11" i="11"/>
  <c r="KU11" i="11"/>
  <c r="KV11" i="11"/>
  <c r="LO15" i="11"/>
  <c r="MO16" i="11"/>
  <c r="MP16" i="11" s="1"/>
  <c r="DU24" i="11"/>
  <c r="DV24" i="11" s="1"/>
  <c r="CP39" i="11"/>
  <c r="CO39" i="11"/>
  <c r="CQ39" i="11"/>
  <c r="CN39" i="11"/>
  <c r="EU35" i="11"/>
  <c r="EV35" i="11" s="1"/>
  <c r="FH17" i="11"/>
  <c r="FI17" i="11" s="1"/>
  <c r="MO26" i="11"/>
  <c r="MP26" i="11" s="1"/>
  <c r="CO26" i="11"/>
  <c r="CN26" i="11"/>
  <c r="CQ26" i="11"/>
  <c r="CP26" i="11"/>
  <c r="MB24" i="11"/>
  <c r="MC24" i="11" s="1"/>
  <c r="LO27" i="11"/>
  <c r="LP27" i="11" s="1"/>
  <c r="EH29" i="11"/>
  <c r="EI29" i="11" s="1"/>
  <c r="EH19" i="11"/>
  <c r="DT22" i="11"/>
  <c r="DX22" i="11"/>
  <c r="DG16" i="11"/>
  <c r="DK16" i="11"/>
  <c r="KX22" i="11"/>
  <c r="KW22" i="11"/>
  <c r="KV22" i="11"/>
  <c r="KU22" i="11"/>
  <c r="MO11" i="11"/>
  <c r="MP11" i="11" s="1"/>
  <c r="CQ19" i="11"/>
  <c r="CP19" i="11"/>
  <c r="CO19" i="11"/>
  <c r="CN19" i="11"/>
  <c r="LN21" i="11"/>
  <c r="LR21" i="11"/>
  <c r="KV10" i="11"/>
  <c r="KU10" i="11"/>
  <c r="KW10" i="11"/>
  <c r="KX10" i="11"/>
  <c r="EH13" i="11"/>
  <c r="EI13" i="11" s="1"/>
  <c r="KK37" i="11"/>
  <c r="KJ37" i="11"/>
  <c r="KI37" i="11"/>
  <c r="KH37" i="11"/>
  <c r="MB21" i="11"/>
  <c r="MC21" i="11" s="1"/>
  <c r="CO37" i="11"/>
  <c r="CQ37" i="11"/>
  <c r="CP37" i="11"/>
  <c r="CN37" i="11"/>
  <c r="DB18" i="11"/>
  <c r="DA18" i="11"/>
  <c r="DD18" i="11"/>
  <c r="DC18" i="11"/>
  <c r="DU34" i="11"/>
  <c r="DV34" i="11" s="1"/>
  <c r="LJ17" i="11"/>
  <c r="LI17" i="11"/>
  <c r="LH17" i="11"/>
  <c r="LK17" i="11"/>
  <c r="ME40" i="11"/>
  <c r="MA40" i="11"/>
  <c r="KW21" i="11"/>
  <c r="KV21" i="11"/>
  <c r="KU21" i="11"/>
  <c r="KX21" i="11"/>
  <c r="MO14" i="11"/>
  <c r="MP14" i="11" s="1"/>
  <c r="ML32" i="11"/>
  <c r="MM32" i="11" s="1"/>
  <c r="DU28" i="11"/>
  <c r="KK16" i="11"/>
  <c r="KJ16" i="11"/>
  <c r="KH16" i="11"/>
  <c r="KI16" i="11"/>
  <c r="EL17" i="11"/>
  <c r="EJ17" i="11"/>
  <c r="LO19" i="11"/>
  <c r="MY37" i="11"/>
  <c r="LO12" i="11"/>
  <c r="LP12" i="11" s="1"/>
  <c r="DG36" i="11"/>
  <c r="DK36" i="11"/>
  <c r="LE11" i="11"/>
  <c r="LG11" i="11" s="1"/>
  <c r="LA11" i="11"/>
  <c r="DU14" i="11"/>
  <c r="DU39" i="11"/>
  <c r="DV39" i="11" s="1"/>
  <c r="LF19" i="11"/>
  <c r="LD19" i="11"/>
  <c r="CP34" i="11"/>
  <c r="CN34" i="11"/>
  <c r="CQ34" i="11"/>
  <c r="CO34" i="11"/>
  <c r="EE25" i="11"/>
  <c r="EF25" i="11" s="1"/>
  <c r="MY40" i="11"/>
  <c r="LA15" i="11"/>
  <c r="LE15" i="11"/>
  <c r="LE35" i="11"/>
  <c r="LA35" i="11"/>
  <c r="LF18" i="11"/>
  <c r="LD18" i="11"/>
  <c r="LI31" i="11"/>
  <c r="LK31" i="11"/>
  <c r="LJ31" i="11"/>
  <c r="LH31" i="11"/>
  <c r="EC26" i="11"/>
  <c r="EB26" i="11"/>
  <c r="ED26" i="11"/>
  <c r="EA26" i="11"/>
  <c r="EE16" i="11"/>
  <c r="DK30" i="11"/>
  <c r="DM30" i="11" s="1"/>
  <c r="DG30" i="11"/>
  <c r="LY35" i="11"/>
  <c r="LZ35" i="11" s="1"/>
  <c r="LG16" i="11"/>
  <c r="MD22" i="11"/>
  <c r="MF22" i="11"/>
  <c r="LQ17" i="11"/>
  <c r="LS17" i="11"/>
  <c r="EE10" i="11"/>
  <c r="EF10" i="11" s="1"/>
  <c r="KK25" i="11"/>
  <c r="KJ25" i="11"/>
  <c r="KI25" i="11"/>
  <c r="KH25" i="11"/>
  <c r="ME14" i="11"/>
  <c r="MA14" i="11"/>
  <c r="KT24" i="11"/>
  <c r="LT11" i="11"/>
  <c r="DL13" i="11"/>
  <c r="DJ13" i="11"/>
  <c r="NL36" i="11"/>
  <c r="EH38" i="11"/>
  <c r="EI38" i="11" s="1"/>
  <c r="DG38" i="11"/>
  <c r="DK38" i="11"/>
  <c r="EH31" i="11"/>
  <c r="LE26" i="11"/>
  <c r="LG26" i="11" s="1"/>
  <c r="LA26" i="11"/>
  <c r="LN20" i="11"/>
  <c r="LR20" i="11"/>
  <c r="DG19" i="11"/>
  <c r="DK19" i="11"/>
  <c r="MY33" i="11"/>
  <c r="LN39" i="11"/>
  <c r="LR39" i="11"/>
  <c r="EE21" i="11"/>
  <c r="MY23" i="11"/>
  <c r="MZ23" i="11" s="1"/>
  <c r="GR33" i="11"/>
  <c r="GS33" i="11" s="1"/>
  <c r="EJ35" i="11"/>
  <c r="EL35" i="11"/>
  <c r="LD27" i="11"/>
  <c r="LH25" i="11"/>
  <c r="LK25" i="11"/>
  <c r="LJ25" i="11"/>
  <c r="LI25" i="11"/>
  <c r="DH40" i="11"/>
  <c r="EG17" i="11"/>
  <c r="EK17" i="11"/>
  <c r="LQ22" i="11"/>
  <c r="MO37" i="11"/>
  <c r="DH20" i="11"/>
  <c r="DI20" i="11" s="1"/>
  <c r="KX33" i="11"/>
  <c r="KW33" i="11"/>
  <c r="KU33" i="11"/>
  <c r="CX37" i="11"/>
  <c r="CZ37" i="11" s="1"/>
  <c r="CT37" i="11"/>
  <c r="MY25" i="11"/>
  <c r="MZ25" i="11" s="1"/>
  <c r="EH28" i="11"/>
  <c r="DA27" i="11"/>
  <c r="EE40" i="11"/>
  <c r="EF40" i="11" s="1"/>
  <c r="KT39" i="11"/>
  <c r="LR36" i="11"/>
  <c r="LT36" i="11" s="1"/>
  <c r="LN36" i="11"/>
  <c r="CQ18" i="11"/>
  <c r="CP18" i="11"/>
  <c r="CO18" i="11"/>
  <c r="CN18" i="11"/>
  <c r="LE19" i="11"/>
  <c r="LA19" i="11"/>
  <c r="DU25" i="11"/>
  <c r="LS36" i="11"/>
  <c r="LU23" i="11"/>
  <c r="MO40" i="11"/>
  <c r="KQ12" i="11"/>
  <c r="KR35" i="11"/>
  <c r="KN35" i="11"/>
  <c r="ML21" i="11"/>
  <c r="MM21" i="11" s="1"/>
  <c r="LA18" i="11"/>
  <c r="LE18" i="11"/>
  <c r="LY27" i="11"/>
  <c r="LZ27" i="11" s="1"/>
  <c r="DU16" i="11"/>
  <c r="CQ29" i="11"/>
  <c r="CO29" i="11"/>
  <c r="CN29" i="11"/>
  <c r="CP29" i="11"/>
  <c r="LO35" i="11"/>
  <c r="LP35" i="11" s="1"/>
  <c r="FE35" i="11"/>
  <c r="FF35" i="11" s="1"/>
  <c r="MA22" i="11"/>
  <c r="ME22" i="11"/>
  <c r="LR17" i="11"/>
  <c r="LN17" i="11"/>
  <c r="KW28" i="11"/>
  <c r="KV28" i="11"/>
  <c r="EE37" i="11"/>
  <c r="EF37" i="11" s="1"/>
  <c r="KX40" i="11"/>
  <c r="DU10" i="11"/>
  <c r="DV10" i="11" s="1"/>
  <c r="LK14" i="11"/>
  <c r="LJ14" i="11"/>
  <c r="LI14" i="11"/>
  <c r="LH14" i="11"/>
  <c r="LI36" i="11"/>
  <c r="LK36" i="11"/>
  <c r="LJ36" i="11"/>
  <c r="LH36" i="11"/>
  <c r="ER29" i="11"/>
  <c r="ES29" i="11" s="1"/>
  <c r="DG13" i="11"/>
  <c r="DK13" i="11"/>
  <c r="CK15" i="11"/>
  <c r="CG15" i="11"/>
  <c r="NB36" i="11"/>
  <c r="NC36" i="11" s="1"/>
  <c r="LY34" i="11"/>
  <c r="LZ34" i="11" s="1"/>
  <c r="KQ18" i="11"/>
  <c r="MD16" i="11"/>
  <c r="DW29" i="11"/>
  <c r="LN10" i="11"/>
  <c r="LR10" i="11"/>
  <c r="CT19" i="11"/>
  <c r="CX19" i="11"/>
  <c r="CZ19" i="11" s="1"/>
  <c r="EE15" i="11"/>
  <c r="EF15" i="11" s="1"/>
  <c r="DU21" i="11"/>
  <c r="MO23" i="11"/>
  <c r="MP23" i="11" s="1"/>
  <c r="GH33" i="11"/>
  <c r="EG35" i="11"/>
  <c r="EK35" i="11"/>
  <c r="MO20" i="11"/>
  <c r="MP20" i="11" s="1"/>
  <c r="DT33" i="11"/>
  <c r="DX33" i="11"/>
  <c r="DZ33" i="11" s="1"/>
  <c r="EE36" i="11"/>
  <c r="EF36" i="11" s="1"/>
  <c r="MB39" i="11"/>
  <c r="MC39" i="11" s="1"/>
  <c r="DH14" i="11"/>
  <c r="DI14" i="11" s="1"/>
  <c r="LP22" i="11"/>
  <c r="LS22" i="11" s="1"/>
  <c r="FA33" i="11"/>
  <c r="FB33" i="11"/>
  <c r="FD33" i="11"/>
  <c r="FC33" i="11"/>
  <c r="CG36" i="11"/>
  <c r="CK36" i="11"/>
  <c r="CM36" i="11" s="1"/>
  <c r="MM25" i="11"/>
  <c r="ER28" i="11"/>
  <c r="ES28" i="11" s="1"/>
  <c r="LH37" i="11"/>
  <c r="LK37" i="11"/>
  <c r="LJ37" i="11"/>
  <c r="LI37" i="11"/>
  <c r="DS40" i="11"/>
  <c r="DG33" i="11"/>
  <c r="DK33" i="11"/>
  <c r="DM33" i="11" s="1"/>
  <c r="EH32" i="11"/>
  <c r="LQ16" i="11"/>
  <c r="CY37" i="11"/>
  <c r="DL33" i="11"/>
  <c r="KX26" i="11"/>
  <c r="KW26" i="11"/>
  <c r="KU26" i="11"/>
  <c r="KV26" i="11"/>
  <c r="CZ11" i="11"/>
  <c r="KP12" i="11"/>
  <c r="KS12" i="11" s="1"/>
  <c r="KQ35" i="11"/>
  <c r="KS35" i="11"/>
  <c r="KG17" i="11"/>
  <c r="DA17" i="11"/>
  <c r="DD17" i="11"/>
  <c r="DC17" i="11"/>
  <c r="DB17" i="11"/>
  <c r="LE23" i="11"/>
  <c r="LG23" i="11" s="1"/>
  <c r="LA23" i="11"/>
  <c r="CZ23" i="11"/>
  <c r="LE28" i="11"/>
  <c r="LG28" i="11" s="1"/>
  <c r="LA28" i="11"/>
  <c r="LQ28" i="11"/>
  <c r="LY18" i="11"/>
  <c r="LZ18" i="11" s="1"/>
  <c r="DJ10" i="11"/>
  <c r="ER18" i="11"/>
  <c r="LN37" i="11"/>
  <c r="LR37" i="11"/>
  <c r="LF28" i="11"/>
  <c r="DS37" i="11"/>
  <c r="KQ38" i="11"/>
  <c r="CG16" i="11"/>
  <c r="CK16" i="11"/>
  <c r="CM16" i="11" s="1"/>
  <c r="KT20" i="11"/>
  <c r="ML10" i="11"/>
  <c r="CX40" i="11"/>
  <c r="CZ40" i="11" s="1"/>
  <c r="CT40" i="11"/>
  <c r="CT29" i="11"/>
  <c r="CX29" i="11"/>
  <c r="CZ29" i="11" s="1"/>
  <c r="LM34" i="11"/>
  <c r="KP18" i="11"/>
  <c r="KS18" i="11" s="1"/>
  <c r="MC16" i="11"/>
  <c r="MF16" i="11" s="1"/>
  <c r="DV29" i="11"/>
  <c r="LS10" i="11"/>
  <c r="LQ10" i="11"/>
  <c r="DG11" i="11"/>
  <c r="DK11" i="11"/>
  <c r="DM11" i="11" s="1"/>
  <c r="DS15" i="11"/>
  <c r="EH34" i="11"/>
  <c r="EI34" i="11" s="1"/>
  <c r="EE20" i="11"/>
  <c r="ER23" i="11"/>
  <c r="MD20" i="11"/>
  <c r="LQ24" i="11"/>
  <c r="DX17" i="11"/>
  <c r="DZ17" i="11" s="1"/>
  <c r="DT17" i="11"/>
  <c r="DS36" i="11"/>
  <c r="EH22" i="11"/>
  <c r="EI22" i="11" s="1"/>
  <c r="ML39" i="11"/>
  <c r="MM39" i="11" s="1"/>
  <c r="CY21" i="11"/>
  <c r="CW21" i="11"/>
  <c r="DN12" i="11"/>
  <c r="DQ12" i="11"/>
  <c r="DP12" i="11"/>
  <c r="DO12" i="11"/>
  <c r="DU32" i="11"/>
  <c r="KX23" i="11"/>
  <c r="KW23" i="11"/>
  <c r="KV23" i="11"/>
  <c r="KU23" i="11"/>
  <c r="LN25" i="11"/>
  <c r="LR25" i="11"/>
  <c r="LT25" i="11" s="1"/>
  <c r="LS33" i="11"/>
  <c r="LQ33" i="11"/>
  <c r="DJ34" i="11"/>
  <c r="DL34" i="11"/>
  <c r="ML19" i="11"/>
  <c r="MM19" i="11" s="1"/>
  <c r="ER32" i="11"/>
  <c r="LP16" i="11"/>
  <c r="LS16" i="11" s="1"/>
  <c r="LF11" i="11"/>
  <c r="GE26" i="11"/>
  <c r="GF26" i="11" s="1"/>
  <c r="KT29" i="11"/>
  <c r="KR13" i="11"/>
  <c r="KT13" i="11" s="1"/>
  <c r="KN13" i="11"/>
  <c r="CZ12" i="11"/>
  <c r="CX13" i="11"/>
  <c r="CZ13" i="11" s="1"/>
  <c r="CT13" i="11"/>
  <c r="LP28" i="11"/>
  <c r="LM18" i="11"/>
  <c r="DI10" i="11"/>
  <c r="EW17" i="11"/>
  <c r="EY17" i="11"/>
  <c r="EF18" i="11"/>
  <c r="LQ37" i="11"/>
  <c r="LS37" i="11"/>
  <c r="CY13" i="11"/>
  <c r="MO36" i="11"/>
  <c r="ML28" i="11"/>
  <c r="KP38" i="11"/>
  <c r="KS38" i="11" s="1"/>
  <c r="DU31" i="11"/>
  <c r="DV31" i="11" s="1"/>
  <c r="KR32" i="11"/>
  <c r="KT32" i="11" s="1"/>
  <c r="KN32" i="11"/>
  <c r="EP11" i="11"/>
  <c r="EQ11" i="11"/>
  <c r="EO11" i="11"/>
  <c r="EN11" i="11"/>
  <c r="CZ26" i="11"/>
  <c r="LZ10" i="11"/>
  <c r="CT25" i="11"/>
  <c r="CX25" i="11"/>
  <c r="CZ25" i="11" s="1"/>
  <c r="MB33" i="11"/>
  <c r="MC33" i="11" s="1"/>
  <c r="MB23" i="11"/>
  <c r="DJ29" i="11"/>
  <c r="DL29" i="11"/>
  <c r="CL15" i="11"/>
  <c r="DW38" i="11"/>
  <c r="DY38" i="11"/>
  <c r="FE22" i="11"/>
  <c r="ER34" i="11"/>
  <c r="ES34" i="11" s="1"/>
  <c r="DS20" i="11"/>
  <c r="EF23" i="11"/>
  <c r="MC20" i="11"/>
  <c r="MF20" i="11" s="1"/>
  <c r="LP24" i="11"/>
  <c r="LS24" i="11" s="1"/>
  <c r="CQ28" i="11"/>
  <c r="CP28" i="11"/>
  <c r="CN28" i="11"/>
  <c r="CO28" i="11"/>
  <c r="KI34" i="11"/>
  <c r="KK34" i="11"/>
  <c r="KJ34" i="11"/>
  <c r="KH34" i="11"/>
  <c r="LR14" i="11"/>
  <c r="LN14" i="11"/>
  <c r="CX21" i="11"/>
  <c r="CT21" i="11"/>
  <c r="EA30" i="11"/>
  <c r="ED30" i="11"/>
  <c r="EC30" i="11"/>
  <c r="EB30" i="11"/>
  <c r="DH27" i="11"/>
  <c r="DK23" i="11"/>
  <c r="DM23" i="11" s="1"/>
  <c r="DG23" i="11"/>
  <c r="EE24" i="11"/>
  <c r="EF24" i="11" s="1"/>
  <c r="LE21" i="11"/>
  <c r="LG21" i="11" s="1"/>
  <c r="LA21" i="11"/>
  <c r="LN33" i="11"/>
  <c r="LR33" i="11"/>
  <c r="DG34" i="11"/>
  <c r="DK34" i="11"/>
  <c r="MB19" i="11"/>
  <c r="MC19" i="11" s="1"/>
  <c r="MD40" i="11"/>
  <c r="MF40" i="11"/>
  <c r="EE27" i="11"/>
  <c r="LQ21" i="11"/>
  <c r="LT21" i="11" s="1"/>
  <c r="LS21" i="11"/>
  <c r="ML24" i="11"/>
  <c r="MM24" i="11" s="1"/>
  <c r="DP31" i="11"/>
  <c r="DN31" i="11"/>
  <c r="DQ31" i="11"/>
  <c r="DO31" i="11"/>
  <c r="FU26" i="11"/>
  <c r="CP31" i="11"/>
  <c r="CO31" i="11"/>
  <c r="CQ31" i="11"/>
  <c r="CN31" i="11"/>
  <c r="CY15" i="11"/>
  <c r="CW15" i="11"/>
  <c r="CZ15" i="11" s="1"/>
  <c r="LD39" i="11"/>
  <c r="LF39" i="11"/>
  <c r="KE38" i="11"/>
  <c r="KG38" i="11" s="1"/>
  <c r="KA38" i="11"/>
  <c r="DL39" i="11"/>
  <c r="DJ39" i="11"/>
  <c r="EU11" i="11"/>
  <c r="LY15" i="11"/>
  <c r="KW25" i="11"/>
  <c r="KX25" i="11"/>
  <c r="KV25" i="11"/>
  <c r="KU25" i="11"/>
  <c r="KI15" i="11"/>
  <c r="DW35" i="11"/>
  <c r="DY35" i="11"/>
  <c r="ET17" i="11"/>
  <c r="EX17" i="11"/>
  <c r="MD26" i="11"/>
  <c r="MF26" i="11"/>
  <c r="KS13" i="11"/>
  <c r="DL30" i="11"/>
  <c r="FR11" i="11"/>
  <c r="MB28" i="11"/>
  <c r="MC28" i="11" s="1"/>
  <c r="KQ34" i="11"/>
  <c r="KS34" i="11"/>
  <c r="FR17" i="11"/>
  <c r="CX38" i="11"/>
  <c r="CZ38" i="11" s="1"/>
  <c r="CT38" i="11"/>
  <c r="LD24" i="11"/>
  <c r="LF24" i="11"/>
  <c r="MG36" i="11"/>
  <c r="DM18" i="11"/>
  <c r="LU40" i="11"/>
  <c r="LW40" i="11"/>
  <c r="LV40" i="11"/>
  <c r="LX40" i="11"/>
  <c r="DL28" i="11"/>
  <c r="DJ28" i="11"/>
  <c r="MY11" i="11"/>
  <c r="MZ11" i="11" s="1"/>
  <c r="DY22" i="11"/>
  <c r="DW22" i="11"/>
  <c r="ER13" i="11"/>
  <c r="ES13" i="11" s="1"/>
  <c r="DG29" i="11"/>
  <c r="DK29" i="11"/>
  <c r="CM15" i="11"/>
  <c r="CY29" i="11"/>
  <c r="DX38" i="11"/>
  <c r="DT38" i="11"/>
  <c r="EU22" i="11"/>
  <c r="EV22" i="11" s="1"/>
  <c r="LD30" i="11"/>
  <c r="LF30" i="11"/>
  <c r="MF37" i="11"/>
  <c r="MD37" i="11"/>
  <c r="DW13" i="11"/>
  <c r="DY13" i="11"/>
  <c r="ML13" i="11"/>
  <c r="MM13" i="11" s="1"/>
  <c r="LS20" i="11"/>
  <c r="KE29" i="11"/>
  <c r="KG29" i="11" s="1"/>
  <c r="KA29" i="11"/>
  <c r="CG20" i="11"/>
  <c r="CK20" i="11"/>
  <c r="CM20" i="11" s="1"/>
  <c r="EC11" i="11"/>
  <c r="EB11" i="11"/>
  <c r="ED11" i="11"/>
  <c r="EA11" i="11"/>
  <c r="DK39" i="11"/>
  <c r="DG39" i="11"/>
  <c r="EM26" i="11"/>
  <c r="DT35" i="11"/>
  <c r="DX35" i="11"/>
  <c r="NB14" i="11"/>
  <c r="NC14" i="11" s="1"/>
  <c r="MA26" i="11"/>
  <c r="ME26" i="11"/>
  <c r="DL16" i="11"/>
  <c r="DJ16" i="11"/>
  <c r="FH11" i="11"/>
  <c r="FI11" i="11" s="1"/>
  <c r="KR34" i="11"/>
  <c r="KN34" i="11"/>
  <c r="MO22" i="11"/>
  <c r="MP22" i="11" s="1"/>
  <c r="MY26" i="11"/>
  <c r="MZ26" i="11" s="1"/>
  <c r="CX34" i="11"/>
  <c r="CZ34" i="11" s="1"/>
  <c r="CT34" i="11"/>
  <c r="MY16" i="11"/>
  <c r="MZ16" i="11" s="1"/>
  <c r="LE24" i="11"/>
  <c r="LA24" i="11"/>
  <c r="DG32" i="11"/>
  <c r="DK32" i="11"/>
  <c r="DM32" i="11" s="1"/>
  <c r="ER19" i="11"/>
  <c r="ES19" i="11" s="1"/>
  <c r="DG28" i="11"/>
  <c r="DK28" i="11"/>
  <c r="KX16" i="11"/>
  <c r="KW16" i="11"/>
  <c r="KV16" i="11"/>
  <c r="KU16" i="11"/>
  <c r="CY34" i="11"/>
  <c r="DU23" i="11"/>
  <c r="LY29" i="11"/>
  <c r="LD34" i="11"/>
  <c r="LT14" i="11"/>
  <c r="LA30" i="11"/>
  <c r="LE30" i="11"/>
  <c r="ME37" i="11"/>
  <c r="MA37" i="11"/>
  <c r="DT13" i="11"/>
  <c r="DX13" i="11"/>
  <c r="MB13" i="11"/>
  <c r="LT20" i="11"/>
  <c r="DC31" i="11"/>
  <c r="DA31" i="11"/>
  <c r="DB31" i="11"/>
  <c r="DD31" i="11"/>
  <c r="EH30" i="11"/>
  <c r="EI30" i="11" s="1"/>
  <c r="LF12" i="11"/>
  <c r="LD12" i="11"/>
  <c r="LJ40" i="11"/>
  <c r="LI40" i="11"/>
  <c r="LH40" i="11"/>
  <c r="LK40" i="11"/>
  <c r="CT24" i="11"/>
  <c r="CX24" i="11"/>
  <c r="CZ24" i="11" s="1"/>
  <c r="KV15" i="11"/>
  <c r="KX15" i="11"/>
  <c r="KW15" i="11"/>
  <c r="KU15" i="11"/>
  <c r="MB25" i="11"/>
  <c r="LO30" i="11"/>
  <c r="LP30" i="11" s="1"/>
  <c r="LN26" i="11"/>
  <c r="LR26" i="11"/>
  <c r="LT26" i="11" s="1"/>
  <c r="CX14" i="11"/>
  <c r="CZ14" i="11" s="1"/>
  <c r="CT14" i="11"/>
  <c r="DH25" i="11"/>
  <c r="DI25" i="11" s="1"/>
  <c r="ER12" i="11"/>
  <c r="ES12" i="11" s="1"/>
  <c r="LS26" i="11"/>
  <c r="KF29" i="11"/>
  <c r="FJ26" i="11"/>
  <c r="DC36" i="11"/>
  <c r="DD36" i="11"/>
  <c r="DB36" i="11"/>
  <c r="DA36" i="11"/>
  <c r="KJ39" i="11"/>
  <c r="KH39" i="11"/>
  <c r="KK39" i="11"/>
  <c r="KI39" i="11"/>
  <c r="EU30" i="11"/>
  <c r="EV30" i="11" s="1"/>
  <c r="ER39" i="11"/>
  <c r="ES39" i="11" s="1"/>
  <c r="LQ32" i="11"/>
  <c r="LH13" i="11"/>
  <c r="LK13" i="11"/>
  <c r="LJ13" i="11"/>
  <c r="LI13" i="11"/>
  <c r="MY20" i="11"/>
  <c r="MZ20" i="11" s="1"/>
  <c r="CZ32" i="11"/>
  <c r="KT31" i="11"/>
  <c r="CQ13" i="11"/>
  <c r="CP13" i="11"/>
  <c r="CO13" i="11"/>
  <c r="CN13" i="11"/>
  <c r="KQ27" i="11"/>
  <c r="LZ32" i="11"/>
  <c r="FJ33" i="11"/>
  <c r="DO26" i="11"/>
  <c r="DN26" i="11"/>
  <c r="LY38" i="11"/>
  <c r="LZ38" i="11" s="1"/>
  <c r="NL14" i="11"/>
  <c r="NM14" i="11" s="1"/>
  <c r="LC27" i="11"/>
  <c r="LF27" i="11" s="1"/>
  <c r="KI27" i="11"/>
  <c r="KH27" i="11"/>
  <c r="KK27" i="11"/>
  <c r="KJ27" i="11"/>
  <c r="DU19" i="11"/>
  <c r="MY22" i="11"/>
  <c r="MZ22" i="11" s="1"/>
  <c r="KH24" i="11"/>
  <c r="KK24" i="11"/>
  <c r="KJ24" i="11"/>
  <c r="KI24" i="11"/>
  <c r="KG30" i="11"/>
  <c r="CW16" i="11"/>
  <c r="ML17" i="11"/>
  <c r="LB29" i="11"/>
  <c r="LC29" i="11" s="1"/>
  <c r="DJ37" i="11"/>
  <c r="DH15" i="11"/>
  <c r="DI15" i="11" s="1"/>
  <c r="DH21" i="11"/>
  <c r="DI21" i="11" s="1"/>
  <c r="CL16" i="11"/>
  <c r="FU33" i="11"/>
  <c r="FV33" i="11" s="1"/>
  <c r="LO13" i="11"/>
  <c r="LP13" i="11" s="1"/>
  <c r="LM29" i="11"/>
  <c r="CY40" i="11"/>
  <c r="DY33" i="11"/>
  <c r="CY25" i="11"/>
  <c r="LC34" i="11"/>
  <c r="LS14" i="11"/>
  <c r="LD32" i="11"/>
  <c r="LD10" i="11"/>
  <c r="LD38" i="11"/>
  <c r="DW18" i="11"/>
  <c r="KN36" i="11"/>
  <c r="KR36" i="11"/>
  <c r="KT36" i="11" s="1"/>
  <c r="KK20" i="11"/>
  <c r="KH20" i="11"/>
  <c r="KJ20" i="11"/>
  <c r="KI20" i="11"/>
  <c r="DU27" i="11"/>
  <c r="DV27" i="11" s="1"/>
  <c r="LA39" i="11"/>
  <c r="LE39" i="11"/>
  <c r="DH24" i="11"/>
  <c r="DI24" i="11" s="1"/>
  <c r="CX28" i="11"/>
  <c r="CZ28" i="11" s="1"/>
  <c r="CT28" i="11"/>
  <c r="LY30" i="11"/>
  <c r="LZ30" i="11" s="1"/>
  <c r="DU12" i="11"/>
  <c r="DV12" i="11" s="1"/>
  <c r="KT19" i="11"/>
  <c r="LY12" i="11"/>
  <c r="LZ12" i="11" s="1"/>
  <c r="DL36" i="11"/>
  <c r="DJ36" i="11"/>
  <c r="LE22" i="11"/>
  <c r="LG22" i="11" s="1"/>
  <c r="LA22" i="11"/>
  <c r="EE14" i="11"/>
  <c r="EF12" i="11"/>
  <c r="FI26" i="11"/>
  <c r="LF21" i="11"/>
  <c r="CY14" i="11"/>
  <c r="FE30" i="11"/>
  <c r="FF30" i="11" s="1"/>
  <c r="EF39" i="11"/>
  <c r="LP32" i="11"/>
  <c r="LS32" i="11" s="1"/>
  <c r="LD15" i="11"/>
  <c r="LG15" i="11" s="1"/>
  <c r="LF15" i="11"/>
  <c r="LD35" i="11"/>
  <c r="LF35" i="11"/>
  <c r="CZ22" i="11"/>
  <c r="KP27" i="11"/>
  <c r="KS27" i="11" s="1"/>
  <c r="CN25" i="11"/>
  <c r="CQ25" i="11"/>
  <c r="CP25" i="11"/>
  <c r="CO25" i="11"/>
  <c r="FI33" i="11"/>
  <c r="CZ20" i="11"/>
  <c r="LM38" i="11"/>
  <c r="KG12" i="11"/>
  <c r="MB11" i="11"/>
  <c r="CM14" i="11"/>
  <c r="MF14" i="11"/>
  <c r="MD14" i="11"/>
  <c r="CV16" i="11"/>
  <c r="LZ17" i="11"/>
  <c r="DI37" i="11"/>
  <c r="DL37" i="11" s="1"/>
  <c r="ER38" i="11"/>
  <c r="ES38" i="11" s="1"/>
  <c r="CY24" i="11"/>
  <c r="DL38" i="11"/>
  <c r="DJ38" i="11"/>
  <c r="ER31" i="11"/>
  <c r="ES31" i="11" s="1"/>
  <c r="KN30" i="11"/>
  <c r="KR30" i="11"/>
  <c r="KT30" i="11" s="1"/>
  <c r="CG24" i="11"/>
  <c r="CK24" i="11"/>
  <c r="CM24" i="11" s="1"/>
  <c r="DL19" i="11"/>
  <c r="DJ19" i="11"/>
  <c r="MM33" i="11"/>
  <c r="KS36" i="11"/>
  <c r="LS39" i="11"/>
  <c r="LQ39" i="11"/>
  <c r="LC32" i="11"/>
  <c r="LC10" i="11"/>
  <c r="LF10" i="11" s="1"/>
  <c r="CY19" i="11"/>
  <c r="LC38" i="11"/>
  <c r="LF38" i="11" s="1"/>
  <c r="DV18" i="11"/>
  <c r="DY18" i="11" s="1"/>
  <c r="CQ16" i="10"/>
  <c r="CO16" i="10"/>
  <c r="CP16" i="10"/>
  <c r="CN16" i="10"/>
  <c r="LN28" i="10"/>
  <c r="LR28" i="10"/>
  <c r="LK27" i="10"/>
  <c r="LJ27" i="10"/>
  <c r="LI27" i="10"/>
  <c r="LH27" i="10"/>
  <c r="MO12" i="10"/>
  <c r="MP12" i="10" s="1"/>
  <c r="KR25" i="10"/>
  <c r="KN25" i="10"/>
  <c r="LA18" i="10"/>
  <c r="LE18" i="10"/>
  <c r="FH19" i="10"/>
  <c r="FI19" i="10" s="1"/>
  <c r="FH24" i="10"/>
  <c r="FI24" i="10" s="1"/>
  <c r="ED18" i="10"/>
  <c r="EC18" i="10"/>
  <c r="EB18" i="10"/>
  <c r="EA18" i="10"/>
  <c r="EK18" i="10"/>
  <c r="EG18" i="10"/>
  <c r="LO29" i="10"/>
  <c r="LP29" i="10" s="1"/>
  <c r="KK31" i="10"/>
  <c r="KJ31" i="10"/>
  <c r="KH31" i="10"/>
  <c r="KI31" i="10"/>
  <c r="MB31" i="10"/>
  <c r="MC31" i="10" s="1"/>
  <c r="EU15" i="10"/>
  <c r="EV15" i="10" s="1"/>
  <c r="KK37" i="10"/>
  <c r="KJ37" i="10"/>
  <c r="KI37" i="10"/>
  <c r="KH37" i="10"/>
  <c r="ME24" i="10"/>
  <c r="MA24" i="10"/>
  <c r="LO14" i="10"/>
  <c r="LO16" i="10"/>
  <c r="LP16" i="10" s="1"/>
  <c r="LA14" i="10"/>
  <c r="LE14" i="10"/>
  <c r="CN40" i="10"/>
  <c r="CQ40" i="10"/>
  <c r="CP40" i="10"/>
  <c r="CO40" i="10"/>
  <c r="KR15" i="10"/>
  <c r="KN15" i="10"/>
  <c r="MO21" i="10"/>
  <c r="MP21" i="10" s="1"/>
  <c r="LO36" i="10"/>
  <c r="CQ14" i="10"/>
  <c r="CP14" i="10"/>
  <c r="CO14" i="10"/>
  <c r="CN14" i="10"/>
  <c r="LO30" i="10"/>
  <c r="DK21" i="10"/>
  <c r="DG21" i="10"/>
  <c r="DD37" i="10"/>
  <c r="DB37" i="10"/>
  <c r="DA37" i="10"/>
  <c r="DC37" i="10"/>
  <c r="MB18" i="10"/>
  <c r="LY22" i="10"/>
  <c r="LZ22" i="10" s="1"/>
  <c r="EJ24" i="10"/>
  <c r="CX35" i="10"/>
  <c r="CZ35" i="10" s="1"/>
  <c r="CT35" i="10"/>
  <c r="DU37" i="10"/>
  <c r="LE39" i="10"/>
  <c r="LA39" i="10"/>
  <c r="DX15" i="10"/>
  <c r="DT15" i="10"/>
  <c r="KQ29" i="10"/>
  <c r="EJ13" i="10"/>
  <c r="MB21" i="10"/>
  <c r="MC21" i="10" s="1"/>
  <c r="LO33" i="10"/>
  <c r="LP33" i="10" s="1"/>
  <c r="KK40" i="10"/>
  <c r="KJ40" i="10"/>
  <c r="KI40" i="10"/>
  <c r="KH40" i="10"/>
  <c r="DG30" i="10"/>
  <c r="DK30" i="10"/>
  <c r="LA15" i="10"/>
  <c r="LE15" i="10"/>
  <c r="KR33" i="10"/>
  <c r="KN33" i="10"/>
  <c r="DU17" i="10"/>
  <c r="DV17" i="10" s="1"/>
  <c r="LY15" i="10"/>
  <c r="LZ15" i="10" s="1"/>
  <c r="EU18" i="10"/>
  <c r="EV18" i="10" s="1"/>
  <c r="ML38" i="10"/>
  <c r="CX34" i="10"/>
  <c r="CZ34" i="10" s="1"/>
  <c r="CT34" i="10"/>
  <c r="KT10" i="10"/>
  <c r="ER12" i="10"/>
  <c r="LJ19" i="10"/>
  <c r="LH19" i="10"/>
  <c r="LK19" i="10"/>
  <c r="LI19" i="10"/>
  <c r="CZ23" i="10"/>
  <c r="ER35" i="10"/>
  <c r="ES35" i="10" s="1"/>
  <c r="EH33" i="10"/>
  <c r="EI33" i="10" s="1"/>
  <c r="LY40" i="10"/>
  <c r="LD10" i="10"/>
  <c r="LA16" i="10"/>
  <c r="LE16" i="10"/>
  <c r="MB12" i="10"/>
  <c r="MC12" i="10" s="1"/>
  <c r="LE35" i="10"/>
  <c r="LG35" i="10" s="1"/>
  <c r="LA35" i="10"/>
  <c r="KQ36" i="10"/>
  <c r="ML23" i="10"/>
  <c r="MM23" i="10" s="1"/>
  <c r="KX35" i="10"/>
  <c r="KW35" i="10"/>
  <c r="KV35" i="10"/>
  <c r="KU35" i="10"/>
  <c r="LQ18" i="10"/>
  <c r="NB19" i="10"/>
  <c r="DG37" i="10"/>
  <c r="DK37" i="10"/>
  <c r="DQ15" i="10"/>
  <c r="DP15" i="10"/>
  <c r="DO15" i="10"/>
  <c r="DN15" i="10"/>
  <c r="CW21" i="10"/>
  <c r="DJ40" i="10"/>
  <c r="LR11" i="10"/>
  <c r="LN11" i="10"/>
  <c r="EE32" i="10"/>
  <c r="EF32" i="10" s="1"/>
  <c r="EW24" i="10"/>
  <c r="LQ13" i="10"/>
  <c r="ML18" i="10"/>
  <c r="MM18" i="10" s="1"/>
  <c r="EI24" i="10"/>
  <c r="EE37" i="10"/>
  <c r="EF37" i="10" s="1"/>
  <c r="KS26" i="10"/>
  <c r="KQ26" i="10"/>
  <c r="KP29" i="10"/>
  <c r="KS29" i="10" s="1"/>
  <c r="LY39" i="10"/>
  <c r="LZ39" i="10" s="1"/>
  <c r="LY33" i="10"/>
  <c r="LZ33" i="10" s="1"/>
  <c r="DH32" i="10"/>
  <c r="DI32" i="10" s="1"/>
  <c r="LF25" i="10"/>
  <c r="LD25" i="10"/>
  <c r="DL30" i="10"/>
  <c r="DJ30" i="10"/>
  <c r="LM15" i="10"/>
  <c r="ML11" i="10"/>
  <c r="CM15" i="10"/>
  <c r="LZ38" i="10"/>
  <c r="LN12" i="10"/>
  <c r="LR12" i="10"/>
  <c r="KI21" i="10"/>
  <c r="KK21" i="10"/>
  <c r="KJ21" i="10"/>
  <c r="KH21" i="10"/>
  <c r="KG33" i="10"/>
  <c r="ER33" i="10"/>
  <c r="ES33" i="10" s="1"/>
  <c r="LM40" i="10"/>
  <c r="DH38" i="10"/>
  <c r="DI38" i="10" s="1"/>
  <c r="DC16" i="10"/>
  <c r="DB16" i="10"/>
  <c r="DA16" i="10"/>
  <c r="DD16" i="10"/>
  <c r="KW19" i="10"/>
  <c r="KV19" i="10"/>
  <c r="KU19" i="10"/>
  <c r="KX19" i="10"/>
  <c r="LC10" i="10"/>
  <c r="LF10" i="10" s="1"/>
  <c r="DY20" i="10"/>
  <c r="DW20" i="10"/>
  <c r="CP38" i="10"/>
  <c r="CO38" i="10"/>
  <c r="CN38" i="10"/>
  <c r="CQ38" i="10"/>
  <c r="DZ13" i="10"/>
  <c r="DL31" i="10"/>
  <c r="DJ31" i="10"/>
  <c r="DL14" i="10"/>
  <c r="DJ14" i="10"/>
  <c r="KP36" i="10"/>
  <c r="KS36" i="10" s="1"/>
  <c r="KT12" i="10"/>
  <c r="LZ23" i="10"/>
  <c r="LP18" i="10"/>
  <c r="NL19" i="10"/>
  <c r="NM19" i="10" s="1"/>
  <c r="EE16" i="10"/>
  <c r="EF16" i="10" s="1"/>
  <c r="CV21" i="10"/>
  <c r="DI40" i="10"/>
  <c r="LS11" i="10"/>
  <c r="LQ11" i="10"/>
  <c r="DS32" i="10"/>
  <c r="EV24" i="10"/>
  <c r="LP13" i="10"/>
  <c r="LS13" i="10" s="1"/>
  <c r="DW12" i="10"/>
  <c r="DX10" i="10"/>
  <c r="DZ10" i="10" s="1"/>
  <c r="DT10" i="10"/>
  <c r="LF18" i="10"/>
  <c r="LD18" i="10"/>
  <c r="DQ19" i="10"/>
  <c r="DN19" i="10"/>
  <c r="DO19" i="10"/>
  <c r="DP19" i="10"/>
  <c r="CQ39" i="10"/>
  <c r="CO39" i="10"/>
  <c r="CN39" i="10"/>
  <c r="CP39" i="10"/>
  <c r="KN26" i="10"/>
  <c r="KR26" i="10"/>
  <c r="LF14" i="10"/>
  <c r="LD14" i="10"/>
  <c r="CX31" i="10"/>
  <c r="CZ31" i="10" s="1"/>
  <c r="CT31" i="10"/>
  <c r="LD22" i="10"/>
  <c r="LO39" i="10"/>
  <c r="LP39" i="10" s="1"/>
  <c r="CN37" i="10"/>
  <c r="CQ37" i="10"/>
  <c r="CP37" i="10"/>
  <c r="CO37" i="10"/>
  <c r="FE15" i="10"/>
  <c r="FF15" i="10" s="1"/>
  <c r="LA25" i="10"/>
  <c r="LE25" i="10"/>
  <c r="LQ38" i="10"/>
  <c r="LD20" i="10"/>
  <c r="KJ30" i="10"/>
  <c r="KI30" i="10"/>
  <c r="KK30" i="10"/>
  <c r="KH30" i="10"/>
  <c r="MF24" i="10"/>
  <c r="MD24" i="10"/>
  <c r="FR24" i="10"/>
  <c r="FS24" i="10" s="1"/>
  <c r="MD17" i="10"/>
  <c r="MQ24" i="10"/>
  <c r="KV24" i="10"/>
  <c r="KW24" i="10"/>
  <c r="KU24" i="10"/>
  <c r="KX24" i="10"/>
  <c r="MB11" i="10"/>
  <c r="MC11" i="10" s="1"/>
  <c r="LO35" i="10"/>
  <c r="LP35" i="10" s="1"/>
  <c r="CT40" i="10"/>
  <c r="CX40" i="10"/>
  <c r="CZ40" i="10" s="1"/>
  <c r="ME32" i="10"/>
  <c r="MA32" i="10"/>
  <c r="KN27" i="10"/>
  <c r="KR27" i="10"/>
  <c r="KT27" i="10" s="1"/>
  <c r="MB10" i="10"/>
  <c r="MC10" i="10" s="1"/>
  <c r="KG16" i="10"/>
  <c r="CT26" i="10"/>
  <c r="CX26" i="10"/>
  <c r="CG29" i="10"/>
  <c r="CK29" i="10"/>
  <c r="CM29" i="10" s="1"/>
  <c r="ML35" i="10"/>
  <c r="MM35" i="10" s="1"/>
  <c r="ML37" i="10"/>
  <c r="MM37" i="10" s="1"/>
  <c r="LY26" i="10"/>
  <c r="LZ26" i="10" s="1"/>
  <c r="DG39" i="10"/>
  <c r="DK39" i="10"/>
  <c r="LY36" i="10"/>
  <c r="LZ36" i="10" s="1"/>
  <c r="DX20" i="10"/>
  <c r="DT20" i="10"/>
  <c r="DO13" i="10"/>
  <c r="DP13" i="10"/>
  <c r="DN13" i="10"/>
  <c r="DQ13" i="10"/>
  <c r="KT20" i="10"/>
  <c r="DK31" i="10"/>
  <c r="DG31" i="10"/>
  <c r="DG14" i="10"/>
  <c r="DK14" i="10"/>
  <c r="CW39" i="10"/>
  <c r="DG34" i="10"/>
  <c r="DK34" i="10"/>
  <c r="FE20" i="10"/>
  <c r="LD30" i="10"/>
  <c r="MB13" i="10"/>
  <c r="MC13" i="10" s="1"/>
  <c r="LD29" i="10"/>
  <c r="DY10" i="10"/>
  <c r="EE31" i="10"/>
  <c r="EF31" i="10" s="1"/>
  <c r="EE14" i="10"/>
  <c r="EF14" i="10" s="1"/>
  <c r="DU16" i="10"/>
  <c r="DV16" i="10" s="1"/>
  <c r="CQ34" i="10"/>
  <c r="CP34" i="10"/>
  <c r="CO34" i="10"/>
  <c r="CN34" i="10"/>
  <c r="FR18" i="10"/>
  <c r="FS18" i="10" s="1"/>
  <c r="DW23" i="10"/>
  <c r="LY25" i="10"/>
  <c r="LZ25" i="10" s="1"/>
  <c r="KX38" i="10"/>
  <c r="KW38" i="10"/>
  <c r="KV38" i="10"/>
  <c r="KU38" i="10"/>
  <c r="LB34" i="10"/>
  <c r="LC34" i="10" s="1"/>
  <c r="FE13" i="10"/>
  <c r="FF13" i="10" s="1"/>
  <c r="LB33" i="10"/>
  <c r="LC33" i="10" s="1"/>
  <c r="KK25" i="10"/>
  <c r="KJ25" i="10"/>
  <c r="KI25" i="10"/>
  <c r="KH25" i="10"/>
  <c r="LC22" i="10"/>
  <c r="LF22" i="10" s="1"/>
  <c r="LW32" i="10"/>
  <c r="LU32" i="10"/>
  <c r="LX32" i="10"/>
  <c r="LV32" i="10"/>
  <c r="LP38" i="10"/>
  <c r="LS38" i="10" s="1"/>
  <c r="LC20" i="10"/>
  <c r="KS22" i="10"/>
  <c r="KQ22" i="10"/>
  <c r="LK23" i="10"/>
  <c r="LJ23" i="10"/>
  <c r="LI23" i="10"/>
  <c r="LH23" i="10"/>
  <c r="MC17" i="10"/>
  <c r="MF17" i="10" s="1"/>
  <c r="MP24" i="10"/>
  <c r="DW35" i="10"/>
  <c r="DY35" i="10"/>
  <c r="LB40" i="10"/>
  <c r="LC40" i="10" s="1"/>
  <c r="KE10" i="10"/>
  <c r="KG10" i="10" s="1"/>
  <c r="KA10" i="10"/>
  <c r="KR39" i="10"/>
  <c r="KT39" i="10" s="1"/>
  <c r="KN39" i="10"/>
  <c r="KG20" i="10"/>
  <c r="KW28" i="10"/>
  <c r="KU28" i="10"/>
  <c r="KV28" i="10"/>
  <c r="KX28" i="10"/>
  <c r="ML10" i="10"/>
  <c r="MM10" i="10" s="1"/>
  <c r="LD11" i="10"/>
  <c r="LF11" i="10"/>
  <c r="DU27" i="10"/>
  <c r="CY26" i="10"/>
  <c r="CW26" i="10"/>
  <c r="LZ35" i="10"/>
  <c r="CY34" i="10"/>
  <c r="LZ37" i="10"/>
  <c r="CQ33" i="10"/>
  <c r="CP33" i="10"/>
  <c r="CO33" i="10"/>
  <c r="CN33" i="10"/>
  <c r="LM26" i="10"/>
  <c r="DL39" i="10"/>
  <c r="DJ39" i="10"/>
  <c r="KU11" i="10"/>
  <c r="KX11" i="10"/>
  <c r="DW33" i="10"/>
  <c r="DY33" i="10"/>
  <c r="DL33" i="10"/>
  <c r="DJ33" i="10"/>
  <c r="EE38" i="10"/>
  <c r="CV39" i="10"/>
  <c r="CY39" i="10" s="1"/>
  <c r="DL34" i="10"/>
  <c r="DJ34" i="10"/>
  <c r="ES20" i="10"/>
  <c r="LC30" i="10"/>
  <c r="LF30" i="10" s="1"/>
  <c r="ML13" i="10"/>
  <c r="MM13" i="10" s="1"/>
  <c r="LC29" i="10"/>
  <c r="DS31" i="10"/>
  <c r="DS14" i="10"/>
  <c r="EE29" i="10"/>
  <c r="EF29" i="10" s="1"/>
  <c r="DL35" i="10"/>
  <c r="DJ35" i="10"/>
  <c r="KJ38" i="10"/>
  <c r="KH38" i="10"/>
  <c r="KK38" i="10"/>
  <c r="KI38" i="10"/>
  <c r="FF18" i="10"/>
  <c r="DV23" i="10"/>
  <c r="DY23" i="10" s="1"/>
  <c r="KW31" i="10"/>
  <c r="KV31" i="10"/>
  <c r="KX31" i="10"/>
  <c r="KU31" i="10"/>
  <c r="EU13" i="10"/>
  <c r="EV13" i="10" s="1"/>
  <c r="DQ20" i="10"/>
  <c r="DO20" i="10"/>
  <c r="DN20" i="10"/>
  <c r="DP20" i="10"/>
  <c r="KA24" i="10"/>
  <c r="KE24" i="10"/>
  <c r="KG24" i="10" s="1"/>
  <c r="EH15" i="10"/>
  <c r="EI15" i="10" s="1"/>
  <c r="KR13" i="10"/>
  <c r="KT13" i="10" s="1"/>
  <c r="KN13" i="10"/>
  <c r="KA18" i="10"/>
  <c r="KE18" i="10"/>
  <c r="KG18" i="10" s="1"/>
  <c r="DL17" i="10"/>
  <c r="DJ17" i="10"/>
  <c r="KN22" i="10"/>
  <c r="KR22" i="10"/>
  <c r="KS15" i="10"/>
  <c r="KQ15" i="10"/>
  <c r="KG39" i="10"/>
  <c r="DO12" i="10"/>
  <c r="DV12" i="10"/>
  <c r="DY12" i="10" s="1"/>
  <c r="DL21" i="10"/>
  <c r="DJ21" i="10"/>
  <c r="KK36" i="10"/>
  <c r="KJ36" i="10"/>
  <c r="KH36" i="10"/>
  <c r="KI36" i="10"/>
  <c r="DT35" i="10"/>
  <c r="DX35" i="10"/>
  <c r="CY32" i="10"/>
  <c r="CW32" i="10"/>
  <c r="EE30" i="10"/>
  <c r="LG31" i="10"/>
  <c r="LO37" i="10"/>
  <c r="LP37" i="10" s="1"/>
  <c r="NL24" i="10"/>
  <c r="NM24" i="10" s="1"/>
  <c r="LB26" i="10"/>
  <c r="LC26" i="10" s="1"/>
  <c r="LE11" i="10"/>
  <c r="LA11" i="10"/>
  <c r="EL18" i="10"/>
  <c r="EJ18" i="10"/>
  <c r="EM18" i="10" s="1"/>
  <c r="LT12" i="10"/>
  <c r="KS27" i="10"/>
  <c r="MF19" i="10"/>
  <c r="MD19" i="10"/>
  <c r="DX33" i="10"/>
  <c r="DT33" i="10"/>
  <c r="DG33" i="10"/>
  <c r="DK33" i="10"/>
  <c r="DU38" i="10"/>
  <c r="DV38" i="10" s="1"/>
  <c r="MQ19" i="10"/>
  <c r="MS19" i="10"/>
  <c r="LQ28" i="10"/>
  <c r="LT28" i="10" s="1"/>
  <c r="LS28" i="10"/>
  <c r="ER23" i="10"/>
  <c r="ES23" i="10" s="1"/>
  <c r="CY29" i="10"/>
  <c r="CW29" i="10"/>
  <c r="CZ28" i="10"/>
  <c r="CY17" i="10"/>
  <c r="CW17" i="10"/>
  <c r="EE26" i="10"/>
  <c r="EF26" i="10" s="1"/>
  <c r="LG13" i="10"/>
  <c r="ML28" i="10"/>
  <c r="MM28" i="10" s="1"/>
  <c r="DU29" i="10"/>
  <c r="DV29" i="10" s="1"/>
  <c r="DG35" i="10"/>
  <c r="DK35" i="10"/>
  <c r="KS16" i="10"/>
  <c r="KQ16" i="10"/>
  <c r="EL10" i="10"/>
  <c r="EJ10" i="10"/>
  <c r="EJ20" i="10"/>
  <c r="DB13" i="10"/>
  <c r="DD13" i="10"/>
  <c r="DC13" i="10"/>
  <c r="DA13" i="10"/>
  <c r="DU30" i="10"/>
  <c r="DV30" i="10" s="1"/>
  <c r="FR25" i="10"/>
  <c r="FS25" i="10" s="1"/>
  <c r="LY14" i="10"/>
  <c r="LZ14" i="10" s="1"/>
  <c r="MY17" i="10"/>
  <c r="MZ17" i="10" s="1"/>
  <c r="NB24" i="10"/>
  <c r="NC24" i="10" s="1"/>
  <c r="CQ28" i="10"/>
  <c r="CP28" i="10"/>
  <c r="CO28" i="10"/>
  <c r="CN28" i="10"/>
  <c r="EE39" i="10"/>
  <c r="EF39" i="10" s="1"/>
  <c r="DG23" i="10"/>
  <c r="DK23" i="10"/>
  <c r="DM23" i="10" s="1"/>
  <c r="CQ10" i="10"/>
  <c r="CO10" i="10"/>
  <c r="CP10" i="10"/>
  <c r="CN10" i="10"/>
  <c r="KR18" i="10"/>
  <c r="KT18" i="10" s="1"/>
  <c r="KN18" i="10"/>
  <c r="CX14" i="10"/>
  <c r="CT14" i="10"/>
  <c r="MG32" i="10"/>
  <c r="ME19" i="10"/>
  <c r="MA19" i="10"/>
  <c r="DK27" i="10"/>
  <c r="DG27" i="10"/>
  <c r="KQ34" i="10"/>
  <c r="KJ29" i="10"/>
  <c r="KI29" i="10"/>
  <c r="KH29" i="10"/>
  <c r="KK29" i="10"/>
  <c r="MN19" i="10"/>
  <c r="MR19" i="10"/>
  <c r="DJ28" i="10"/>
  <c r="EH23" i="10"/>
  <c r="EI23" i="10" s="1"/>
  <c r="CX29" i="10"/>
  <c r="CT29" i="10"/>
  <c r="CT17" i="10"/>
  <c r="CX17" i="10"/>
  <c r="DU26" i="10"/>
  <c r="DV26" i="10" s="1"/>
  <c r="MB28" i="10"/>
  <c r="MC28" i="10" s="1"/>
  <c r="LG38" i="10"/>
  <c r="LR21" i="10"/>
  <c r="LN21" i="10"/>
  <c r="DU34" i="10"/>
  <c r="LY30" i="10"/>
  <c r="LZ30" i="10" s="1"/>
  <c r="KN16" i="10"/>
  <c r="KR16" i="10"/>
  <c r="EK10" i="10"/>
  <c r="EG10" i="10"/>
  <c r="KS25" i="10"/>
  <c r="KQ25" i="10"/>
  <c r="EI20" i="10"/>
  <c r="DH16" i="10"/>
  <c r="DI16" i="10" s="1"/>
  <c r="EE40" i="10"/>
  <c r="EF40" i="10" s="1"/>
  <c r="FE10" i="10"/>
  <c r="FF10" i="10" s="1"/>
  <c r="KI19" i="10"/>
  <c r="KK19" i="10"/>
  <c r="KJ19" i="10"/>
  <c r="KH19" i="10"/>
  <c r="CT12" i="10"/>
  <c r="CX12" i="10"/>
  <c r="CZ12" i="10" s="1"/>
  <c r="DK17" i="10"/>
  <c r="DG17" i="10"/>
  <c r="LR17" i="10"/>
  <c r="LN17" i="10"/>
  <c r="LO20" i="10"/>
  <c r="CX32" i="10"/>
  <c r="CT32" i="10"/>
  <c r="DH26" i="10"/>
  <c r="DI26" i="10" s="1"/>
  <c r="EU19" i="10"/>
  <c r="EV19" i="10" s="1"/>
  <c r="DS40" i="10"/>
  <c r="ES10" i="10"/>
  <c r="LY34" i="10"/>
  <c r="LZ34" i="10" s="1"/>
  <c r="KE13" i="10"/>
  <c r="KG13" i="10" s="1"/>
  <c r="KA13" i="10"/>
  <c r="NL32" i="10"/>
  <c r="NM32" i="10" s="1"/>
  <c r="LS17" i="10"/>
  <c r="LQ17" i="10"/>
  <c r="CZ38" i="10"/>
  <c r="LY20" i="10"/>
  <c r="LZ20" i="10" s="1"/>
  <c r="LM25" i="10"/>
  <c r="CZ10" i="10"/>
  <c r="FF25" i="10"/>
  <c r="CM36" i="10"/>
  <c r="MM17" i="10"/>
  <c r="EE21" i="10"/>
  <c r="DS39" i="10"/>
  <c r="CY14" i="10"/>
  <c r="CW14" i="10"/>
  <c r="MF32" i="10"/>
  <c r="LS10" i="10"/>
  <c r="LQ10" i="10"/>
  <c r="ER27" i="10"/>
  <c r="ES27" i="10" s="1"/>
  <c r="DJ27" i="10"/>
  <c r="DL27" i="10"/>
  <c r="KS18" i="10"/>
  <c r="CL29" i="10"/>
  <c r="KP34" i="10"/>
  <c r="LS23" i="10"/>
  <c r="LQ23" i="10"/>
  <c r="DI28" i="10"/>
  <c r="DL28" i="10" s="1"/>
  <c r="KV40" i="10"/>
  <c r="KU40" i="10"/>
  <c r="DJ29" i="10"/>
  <c r="DL29" i="10"/>
  <c r="EL19" i="10"/>
  <c r="EJ19" i="10"/>
  <c r="LG28" i="10"/>
  <c r="EE28" i="10"/>
  <c r="EF28" i="10" s="1"/>
  <c r="LS21" i="10"/>
  <c r="LQ21" i="10"/>
  <c r="EE34" i="10"/>
  <c r="EF34" i="10" s="1"/>
  <c r="KG26" i="10"/>
  <c r="CY12" i="10"/>
  <c r="EE36" i="10"/>
  <c r="EF36" i="10" s="1"/>
  <c r="LY29" i="10"/>
  <c r="LZ29" i="10" s="1"/>
  <c r="KW37" i="10"/>
  <c r="KU37" i="10"/>
  <c r="KV37" i="10"/>
  <c r="KX37" i="10"/>
  <c r="CX36" i="10"/>
  <c r="CZ36" i="10" s="1"/>
  <c r="CT36" i="10"/>
  <c r="LO34" i="10"/>
  <c r="LP34" i="10" s="1"/>
  <c r="ML31" i="10"/>
  <c r="MM31" i="10" s="1"/>
  <c r="DH36" i="10"/>
  <c r="DI36" i="10" s="1"/>
  <c r="CQ13" i="10"/>
  <c r="CP13" i="10"/>
  <c r="CO13" i="10"/>
  <c r="CN13" i="10"/>
  <c r="DB30" i="10"/>
  <c r="DA30" i="10"/>
  <c r="KR14" i="10"/>
  <c r="KT14" i="10" s="1"/>
  <c r="KN14" i="10"/>
  <c r="LM22" i="10"/>
  <c r="LO31" i="10"/>
  <c r="CO12" i="10"/>
  <c r="CN12" i="10"/>
  <c r="CQ12" i="10"/>
  <c r="CP12" i="10"/>
  <c r="LE37" i="10"/>
  <c r="LG37" i="10" s="1"/>
  <c r="LA37" i="10"/>
  <c r="LW19" i="10"/>
  <c r="LU19" i="10"/>
  <c r="LX19" i="10"/>
  <c r="LV19" i="10"/>
  <c r="LD39" i="10"/>
  <c r="LG39" i="10" s="1"/>
  <c r="LF39" i="10"/>
  <c r="DY15" i="10"/>
  <c r="DW15" i="10"/>
  <c r="MO32" i="10"/>
  <c r="EI13" i="10"/>
  <c r="EL13" i="10" s="1"/>
  <c r="DK24" i="10"/>
  <c r="DM24" i="10" s="1"/>
  <c r="DG24" i="10"/>
  <c r="FR19" i="10"/>
  <c r="FS19" i="10" s="1"/>
  <c r="LT24" i="10"/>
  <c r="NB32" i="10"/>
  <c r="NC32" i="10" s="1"/>
  <c r="KS13" i="10"/>
  <c r="LD15" i="10"/>
  <c r="LG15" i="10" s="1"/>
  <c r="LF15" i="10"/>
  <c r="KQ33" i="10"/>
  <c r="KS33" i="10"/>
  <c r="LG32" i="10"/>
  <c r="EE17" i="10"/>
  <c r="EF17" i="10" s="1"/>
  <c r="MY21" i="10"/>
  <c r="MZ21" i="10" s="1"/>
  <c r="DD18" i="10"/>
  <c r="DB18" i="10"/>
  <c r="DA18" i="10"/>
  <c r="DC18" i="10"/>
  <c r="EF12" i="10"/>
  <c r="DU21" i="10"/>
  <c r="EF35" i="10"/>
  <c r="LB36" i="10"/>
  <c r="LC36" i="10" s="1"/>
  <c r="CY40" i="10"/>
  <c r="LN10" i="10"/>
  <c r="LR10" i="10"/>
  <c r="EH27" i="10"/>
  <c r="LD16" i="10"/>
  <c r="LF16" i="10"/>
  <c r="KR30" i="10"/>
  <c r="KT30" i="10" s="1"/>
  <c r="KN30" i="10"/>
  <c r="LN23" i="10"/>
  <c r="LR23" i="10"/>
  <c r="KT23" i="10"/>
  <c r="DG29" i="10"/>
  <c r="DK29" i="10"/>
  <c r="LY16" i="10"/>
  <c r="LZ16" i="10" s="1"/>
  <c r="EG19" i="10"/>
  <c r="EK19" i="10"/>
  <c r="MY12" i="10"/>
  <c r="MZ12" i="10" s="1"/>
  <c r="LF35" i="10"/>
  <c r="DU28" i="10"/>
  <c r="DV28" i="10" s="1"/>
  <c r="DL37" i="10"/>
  <c r="DJ37" i="10"/>
  <c r="DM37" i="10" s="1"/>
  <c r="KG14" i="10"/>
  <c r="DU36" i="10"/>
  <c r="DV36" i="10" s="1"/>
  <c r="EU28" i="9"/>
  <c r="EV28" i="9" s="1"/>
  <c r="CT15" i="9"/>
  <c r="CX15" i="9"/>
  <c r="DU24" i="9"/>
  <c r="DV24" i="9" s="1"/>
  <c r="DG39" i="9"/>
  <c r="DK39" i="9"/>
  <c r="EH22" i="9"/>
  <c r="EI22" i="9" s="1"/>
  <c r="EH25" i="9"/>
  <c r="LE18" i="9"/>
  <c r="LA18" i="9"/>
  <c r="LN23" i="9"/>
  <c r="LR23" i="9"/>
  <c r="LA13" i="9"/>
  <c r="LE13" i="9"/>
  <c r="DU37" i="9"/>
  <c r="LO15" i="9"/>
  <c r="LP15" i="9" s="1"/>
  <c r="EH38" i="9"/>
  <c r="LR16" i="9"/>
  <c r="LN16" i="9"/>
  <c r="MB13" i="9"/>
  <c r="DT22" i="9"/>
  <c r="DX22" i="9"/>
  <c r="DU31" i="9"/>
  <c r="DV31" i="9" s="1"/>
  <c r="CQ26" i="9"/>
  <c r="CP26" i="9"/>
  <c r="CN26" i="9"/>
  <c r="CO26" i="9"/>
  <c r="CP23" i="9"/>
  <c r="CO23" i="9"/>
  <c r="CN23" i="9"/>
  <c r="CQ23" i="9"/>
  <c r="CX17" i="9"/>
  <c r="CT17" i="9"/>
  <c r="DK32" i="9"/>
  <c r="DG32" i="9"/>
  <c r="EU20" i="9"/>
  <c r="KH31" i="9"/>
  <c r="KK31" i="9"/>
  <c r="KJ31" i="9"/>
  <c r="KI31" i="9"/>
  <c r="LA15" i="9"/>
  <c r="LE15" i="9"/>
  <c r="OB19" i="9"/>
  <c r="OC19" i="9" s="1"/>
  <c r="LR26" i="9"/>
  <c r="LN26" i="9"/>
  <c r="KK37" i="9"/>
  <c r="KJ37" i="9"/>
  <c r="KI37" i="9"/>
  <c r="KH37" i="9"/>
  <c r="MB37" i="9"/>
  <c r="LO27" i="9"/>
  <c r="EU33" i="9"/>
  <c r="EV33" i="9" s="1"/>
  <c r="KJ30" i="9"/>
  <c r="KI30" i="9"/>
  <c r="KH30" i="9"/>
  <c r="KK30" i="9"/>
  <c r="EH34" i="9"/>
  <c r="DX32" i="9"/>
  <c r="DT32" i="9"/>
  <c r="FU14" i="9"/>
  <c r="LK10" i="9"/>
  <c r="LJ10" i="9"/>
  <c r="LI10" i="9"/>
  <c r="LH10" i="9"/>
  <c r="DG24" i="9"/>
  <c r="DK24" i="9"/>
  <c r="LR30" i="9"/>
  <c r="LT30" i="9" s="1"/>
  <c r="LN30" i="9"/>
  <c r="KR18" i="9"/>
  <c r="KT18" i="9" s="1"/>
  <c r="KN18" i="9"/>
  <c r="LD11" i="9"/>
  <c r="CW29" i="9"/>
  <c r="EH28" i="9"/>
  <c r="LY25" i="9"/>
  <c r="MY22" i="9"/>
  <c r="LK19" i="9"/>
  <c r="LJ19" i="9"/>
  <c r="LI19" i="9"/>
  <c r="LH19" i="9"/>
  <c r="EE40" i="9"/>
  <c r="CT16" i="9"/>
  <c r="CX16" i="9"/>
  <c r="CZ16" i="9" s="1"/>
  <c r="LG34" i="9"/>
  <c r="LY40" i="9"/>
  <c r="LZ40" i="9" s="1"/>
  <c r="DU27" i="9"/>
  <c r="DV27" i="9" s="1"/>
  <c r="EH18" i="9"/>
  <c r="EI18" i="9" s="1"/>
  <c r="KW20" i="9"/>
  <c r="KV20" i="9"/>
  <c r="KX20" i="9"/>
  <c r="KU20" i="9"/>
  <c r="DD34" i="9"/>
  <c r="DC34" i="9"/>
  <c r="DA34" i="9"/>
  <c r="DB34" i="9"/>
  <c r="MY33" i="9"/>
  <c r="DH36" i="9"/>
  <c r="DI36" i="9" s="1"/>
  <c r="ML26" i="9"/>
  <c r="MM26" i="9" s="1"/>
  <c r="CZ26" i="9"/>
  <c r="FJ14" i="9"/>
  <c r="LD29" i="9"/>
  <c r="ER16" i="9"/>
  <c r="ES16" i="9" s="1"/>
  <c r="CX10" i="9"/>
  <c r="CZ10" i="9" s="1"/>
  <c r="CT10" i="9"/>
  <c r="LB27" i="9"/>
  <c r="KR11" i="9"/>
  <c r="KT11" i="9" s="1"/>
  <c r="KN11" i="9"/>
  <c r="ML14" i="9"/>
  <c r="CM17" i="9"/>
  <c r="MB12" i="9"/>
  <c r="MC12" i="9" s="1"/>
  <c r="EE15" i="9"/>
  <c r="EF15" i="9" s="1"/>
  <c r="EE17" i="9"/>
  <c r="EF17" i="9" s="1"/>
  <c r="LN17" i="9"/>
  <c r="LR17" i="9"/>
  <c r="DG31" i="9"/>
  <c r="DK31" i="9"/>
  <c r="KA18" i="9"/>
  <c r="KE18" i="9"/>
  <c r="KG18" i="9" s="1"/>
  <c r="KN27" i="9"/>
  <c r="KR27" i="9"/>
  <c r="KT27" i="9" s="1"/>
  <c r="LO39" i="9"/>
  <c r="LP39" i="9" s="1"/>
  <c r="LO34" i="9"/>
  <c r="LP34" i="9" s="1"/>
  <c r="LC11" i="9"/>
  <c r="LF11" i="9" s="1"/>
  <c r="CV29" i="9"/>
  <c r="CY29" i="9" s="1"/>
  <c r="KX17" i="9"/>
  <c r="KV17" i="9"/>
  <c r="KU17" i="9"/>
  <c r="KW17" i="9"/>
  <c r="EK14" i="9"/>
  <c r="EM14" i="9" s="1"/>
  <c r="EG14" i="9"/>
  <c r="MY30" i="9"/>
  <c r="MZ30" i="9" s="1"/>
  <c r="MU19" i="9"/>
  <c r="MV19" i="9"/>
  <c r="MX19" i="9"/>
  <c r="MW19" i="9"/>
  <c r="LS30" i="9"/>
  <c r="KK20" i="9"/>
  <c r="KJ20" i="9"/>
  <c r="KI20" i="9"/>
  <c r="KH20" i="9"/>
  <c r="DY20" i="9"/>
  <c r="DW20" i="9"/>
  <c r="ML34" i="9"/>
  <c r="ER10" i="9"/>
  <c r="ES10" i="9" s="1"/>
  <c r="ML29" i="9"/>
  <c r="MM29" i="9" s="1"/>
  <c r="DS40" i="9"/>
  <c r="KA17" i="9"/>
  <c r="KE17" i="9"/>
  <c r="CN30" i="9"/>
  <c r="CQ30" i="9"/>
  <c r="CO30" i="9"/>
  <c r="CP30" i="9"/>
  <c r="LM40" i="9"/>
  <c r="EE27" i="9"/>
  <c r="EF27" i="9" s="1"/>
  <c r="ER18" i="9"/>
  <c r="ES18" i="9" s="1"/>
  <c r="EL14" i="9"/>
  <c r="CZ30" i="9"/>
  <c r="KT14" i="9"/>
  <c r="ML28" i="9"/>
  <c r="MM28" i="9" s="1"/>
  <c r="LZ26" i="9"/>
  <c r="KW26" i="9"/>
  <c r="KX26" i="9"/>
  <c r="KV26" i="9"/>
  <c r="KU26" i="9"/>
  <c r="FI14" i="9"/>
  <c r="CQ38" i="9"/>
  <c r="CP38" i="9"/>
  <c r="CO38" i="9"/>
  <c r="CN38" i="9"/>
  <c r="LC29" i="9"/>
  <c r="LF29" i="9" s="1"/>
  <c r="CN40" i="9"/>
  <c r="CQ40" i="9"/>
  <c r="CP40" i="9"/>
  <c r="CO40" i="9"/>
  <c r="NL20" i="9"/>
  <c r="NM20" i="9" s="1"/>
  <c r="LT22" i="9"/>
  <c r="NO19" i="9"/>
  <c r="DM26" i="9"/>
  <c r="LO12" i="9"/>
  <c r="LP12" i="9" s="1"/>
  <c r="KF18" i="9"/>
  <c r="KT21" i="9"/>
  <c r="LF31" i="9"/>
  <c r="LA39" i="9"/>
  <c r="LE39" i="9"/>
  <c r="ML12" i="9"/>
  <c r="DS15" i="9"/>
  <c r="DS17" i="9"/>
  <c r="LQ17" i="9"/>
  <c r="LS17" i="9"/>
  <c r="DL31" i="9"/>
  <c r="DJ31" i="9"/>
  <c r="KI25" i="9"/>
  <c r="KH25" i="9"/>
  <c r="KK25" i="9"/>
  <c r="KJ25" i="9"/>
  <c r="DM16" i="9"/>
  <c r="DU25" i="9"/>
  <c r="DV25" i="9" s="1"/>
  <c r="CY35" i="9"/>
  <c r="CW35" i="9"/>
  <c r="DH21" i="9"/>
  <c r="DI21" i="9" s="1"/>
  <c r="KH21" i="9"/>
  <c r="KK21" i="9"/>
  <c r="KJ21" i="9"/>
  <c r="KI21" i="9"/>
  <c r="EH33" i="9"/>
  <c r="EI33" i="9" s="1"/>
  <c r="ER22" i="9"/>
  <c r="ES22" i="9" s="1"/>
  <c r="MO30" i="9"/>
  <c r="DT20" i="9"/>
  <c r="DX20" i="9"/>
  <c r="MB34" i="9"/>
  <c r="EH10" i="9"/>
  <c r="EI10" i="9" s="1"/>
  <c r="MB29" i="9"/>
  <c r="LS11" i="9"/>
  <c r="LQ11" i="9"/>
  <c r="DD11" i="9"/>
  <c r="DC11" i="9"/>
  <c r="DB11" i="9"/>
  <c r="DA11" i="9"/>
  <c r="KW32" i="9"/>
  <c r="KV32" i="9"/>
  <c r="KU32" i="9"/>
  <c r="KX32" i="9"/>
  <c r="CQ11" i="9"/>
  <c r="CP11" i="9"/>
  <c r="CO11" i="9"/>
  <c r="CN11" i="9"/>
  <c r="MD10" i="9"/>
  <c r="MF10" i="9"/>
  <c r="CW36" i="9"/>
  <c r="CY36" i="9"/>
  <c r="KA13" i="9"/>
  <c r="KE13" i="9"/>
  <c r="KG13" i="9" s="1"/>
  <c r="MB28" i="9"/>
  <c r="MC28" i="9" s="1"/>
  <c r="ML11" i="9"/>
  <c r="CK39" i="9"/>
  <c r="CM39" i="9" s="1"/>
  <c r="CG39" i="9"/>
  <c r="KT36" i="9"/>
  <c r="ER23" i="9"/>
  <c r="ES23" i="9" s="1"/>
  <c r="LF36" i="9"/>
  <c r="LD36" i="9"/>
  <c r="KF13" i="9"/>
  <c r="MS20" i="9"/>
  <c r="MQ20" i="9"/>
  <c r="EE24" i="9"/>
  <c r="EF24" i="9" s="1"/>
  <c r="CW27" i="9"/>
  <c r="CY27" i="9"/>
  <c r="LD15" i="9"/>
  <c r="LF15" i="9"/>
  <c r="CZ24" i="9"/>
  <c r="LE33" i="9"/>
  <c r="LG33" i="9" s="1"/>
  <c r="LA33" i="9"/>
  <c r="NB20" i="9"/>
  <c r="NC20" i="9" s="1"/>
  <c r="LT20" i="9"/>
  <c r="KR37" i="9"/>
  <c r="KT37" i="9" s="1"/>
  <c r="KN37" i="9"/>
  <c r="ED26" i="9"/>
  <c r="EB26" i="9"/>
  <c r="EA26" i="9"/>
  <c r="EC26" i="9"/>
  <c r="MF30" i="9"/>
  <c r="MD30" i="9"/>
  <c r="LF33" i="9"/>
  <c r="LJ30" i="9"/>
  <c r="LH30" i="9"/>
  <c r="LK30" i="9"/>
  <c r="LI30" i="9"/>
  <c r="KS11" i="9"/>
  <c r="LF17" i="9"/>
  <c r="LD17" i="9"/>
  <c r="EE35" i="9"/>
  <c r="EF35" i="9" s="1"/>
  <c r="CY12" i="9"/>
  <c r="CW12" i="9"/>
  <c r="EL26" i="9"/>
  <c r="EJ26" i="9"/>
  <c r="MY16" i="9"/>
  <c r="MZ16" i="9" s="1"/>
  <c r="CX35" i="9"/>
  <c r="CT35" i="9"/>
  <c r="DH37" i="9"/>
  <c r="DI37" i="9" s="1"/>
  <c r="DU10" i="9"/>
  <c r="DV10" i="9" s="1"/>
  <c r="LO36" i="9"/>
  <c r="LP36" i="9" s="1"/>
  <c r="EW14" i="9"/>
  <c r="CN20" i="9"/>
  <c r="CQ20" i="9"/>
  <c r="CP20" i="9"/>
  <c r="CO20" i="9"/>
  <c r="LD12" i="9"/>
  <c r="LY38" i="9"/>
  <c r="ML18" i="9"/>
  <c r="KH24" i="9"/>
  <c r="KK24" i="9"/>
  <c r="KI24" i="9"/>
  <c r="KJ24" i="9"/>
  <c r="FE28" i="9"/>
  <c r="FF28" i="9" s="1"/>
  <c r="CQ18" i="9"/>
  <c r="CP18" i="9"/>
  <c r="CO18" i="9"/>
  <c r="CN18" i="9"/>
  <c r="DW11" i="9"/>
  <c r="LN11" i="9"/>
  <c r="LR11" i="9"/>
  <c r="ME10" i="9"/>
  <c r="MA10" i="9"/>
  <c r="CX36" i="9"/>
  <c r="CT36" i="9"/>
  <c r="EH11" i="9"/>
  <c r="EI11" i="9" s="1"/>
  <c r="DU13" i="9"/>
  <c r="DV13" i="9" s="1"/>
  <c r="KV24" i="9"/>
  <c r="MB11" i="9"/>
  <c r="MC11" i="9" s="1"/>
  <c r="KN35" i="9"/>
  <c r="KR35" i="9"/>
  <c r="KT35" i="9" s="1"/>
  <c r="LK28" i="9"/>
  <c r="LJ28" i="9"/>
  <c r="LI28" i="9"/>
  <c r="LH28" i="9"/>
  <c r="LS23" i="9"/>
  <c r="LQ23" i="9"/>
  <c r="EH23" i="9"/>
  <c r="EI23" i="9" s="1"/>
  <c r="LE36" i="9"/>
  <c r="LA36" i="9"/>
  <c r="ER38" i="9"/>
  <c r="ES38" i="9" s="1"/>
  <c r="MN20" i="9"/>
  <c r="MR20" i="9"/>
  <c r="LK16" i="9"/>
  <c r="LJ16" i="9"/>
  <c r="LI16" i="9"/>
  <c r="LH16" i="9"/>
  <c r="CT27" i="9"/>
  <c r="CX27" i="9"/>
  <c r="LQ14" i="9"/>
  <c r="LE32" i="9"/>
  <c r="LG32" i="9" s="1"/>
  <c r="LA32" i="9"/>
  <c r="CP29" i="9"/>
  <c r="CN29" i="9"/>
  <c r="CQ29" i="9"/>
  <c r="CO29" i="9"/>
  <c r="LS16" i="9"/>
  <c r="LQ16" i="9"/>
  <c r="DA18" i="9"/>
  <c r="DD18" i="9"/>
  <c r="DC18" i="9"/>
  <c r="DB18" i="9"/>
  <c r="CX32" i="9"/>
  <c r="CZ32" i="9" s="1"/>
  <c r="CT32" i="9"/>
  <c r="MD16" i="9"/>
  <c r="DJ38" i="9"/>
  <c r="DU21" i="9"/>
  <c r="DV21" i="9" s="1"/>
  <c r="MA30" i="9"/>
  <c r="ME30" i="9"/>
  <c r="LY27" i="9"/>
  <c r="LZ27" i="9" s="1"/>
  <c r="DD28" i="9"/>
  <c r="DC28" i="9"/>
  <c r="DB28" i="9"/>
  <c r="DA28" i="9"/>
  <c r="LA17" i="9"/>
  <c r="LE17" i="9"/>
  <c r="DU35" i="9"/>
  <c r="DV35" i="9" s="1"/>
  <c r="CX12" i="9"/>
  <c r="CT12" i="9"/>
  <c r="EG26" i="9"/>
  <c r="EK26" i="9"/>
  <c r="EE31" i="9"/>
  <c r="KN15" i="9"/>
  <c r="KR15" i="9"/>
  <c r="KT15" i="9" s="1"/>
  <c r="MM16" i="9"/>
  <c r="LO32" i="9"/>
  <c r="LP32" i="9" s="1"/>
  <c r="KK15" i="9"/>
  <c r="KH15" i="9"/>
  <c r="KJ15" i="9"/>
  <c r="KI15" i="9"/>
  <c r="LY36" i="9"/>
  <c r="LZ36" i="9" s="1"/>
  <c r="EV14" i="9"/>
  <c r="NF19" i="9"/>
  <c r="ND19" i="9"/>
  <c r="LC12" i="9"/>
  <c r="KS15" i="9"/>
  <c r="LM38" i="9"/>
  <c r="LZ18" i="9"/>
  <c r="LF25" i="9"/>
  <c r="LD25" i="9"/>
  <c r="DV11" i="9"/>
  <c r="DY11" i="9" s="1"/>
  <c r="DJ13" i="9"/>
  <c r="DL13" i="9"/>
  <c r="MD33" i="9"/>
  <c r="MF33" i="9"/>
  <c r="CY37" i="9"/>
  <c r="CW37" i="9"/>
  <c r="MD23" i="9"/>
  <c r="MF23" i="9"/>
  <c r="MD22" i="9"/>
  <c r="MF22" i="9"/>
  <c r="ER11" i="9"/>
  <c r="EE13" i="9"/>
  <c r="MY23" i="9"/>
  <c r="MZ23" i="9" s="1"/>
  <c r="LG22" i="9"/>
  <c r="LF14" i="9"/>
  <c r="LD14" i="9"/>
  <c r="KW40" i="9"/>
  <c r="KV40" i="9"/>
  <c r="KU40" i="9"/>
  <c r="KX40" i="9"/>
  <c r="CW31" i="9"/>
  <c r="CY31" i="9"/>
  <c r="CL39" i="9"/>
  <c r="LF37" i="9"/>
  <c r="LD37" i="9"/>
  <c r="LP14" i="9"/>
  <c r="LS14" i="9" s="1"/>
  <c r="KN22" i="9"/>
  <c r="KR22" i="9"/>
  <c r="KT22" i="9" s="1"/>
  <c r="CM12" i="9"/>
  <c r="KT12" i="9"/>
  <c r="DH15" i="9"/>
  <c r="DI15" i="9" s="1"/>
  <c r="MC16" i="9"/>
  <c r="DI38" i="9"/>
  <c r="DL38" i="9" s="1"/>
  <c r="EE21" i="9"/>
  <c r="EF21" i="9" s="1"/>
  <c r="DH30" i="9"/>
  <c r="DI30" i="9" s="1"/>
  <c r="DH35" i="9"/>
  <c r="DI35" i="9" s="1"/>
  <c r="MD20" i="9"/>
  <c r="CY32" i="9"/>
  <c r="EE30" i="9"/>
  <c r="EF30" i="9" s="1"/>
  <c r="KQ25" i="9"/>
  <c r="DJ27" i="9"/>
  <c r="LD40" i="9"/>
  <c r="ML32" i="9"/>
  <c r="MM32" i="9" s="1"/>
  <c r="DC39" i="9"/>
  <c r="DD39" i="9"/>
  <c r="DB39" i="9"/>
  <c r="DA39" i="9"/>
  <c r="EU26" i="9"/>
  <c r="EV26" i="9" s="1"/>
  <c r="EE29" i="9"/>
  <c r="EF29" i="9" s="1"/>
  <c r="LE25" i="9"/>
  <c r="LA25" i="9"/>
  <c r="CY15" i="9"/>
  <c r="CW15" i="9"/>
  <c r="CP36" i="9"/>
  <c r="CO36" i="9"/>
  <c r="CN36" i="9"/>
  <c r="CQ36" i="9"/>
  <c r="DG13" i="9"/>
  <c r="DK13" i="9"/>
  <c r="MA33" i="9"/>
  <c r="ME33" i="9"/>
  <c r="CX37" i="9"/>
  <c r="CT37" i="9"/>
  <c r="ME23" i="9"/>
  <c r="MA23" i="9"/>
  <c r="MB17" i="9"/>
  <c r="MC17" i="9" s="1"/>
  <c r="DW34" i="9"/>
  <c r="LF18" i="9"/>
  <c r="LD18" i="9"/>
  <c r="MA22" i="9"/>
  <c r="ME22" i="9"/>
  <c r="CG35" i="9"/>
  <c r="CK35" i="9"/>
  <c r="CM35" i="9" s="1"/>
  <c r="DU38" i="9"/>
  <c r="MO23" i="9"/>
  <c r="MP23" i="9" s="1"/>
  <c r="KA39" i="9"/>
  <c r="KE39" i="9"/>
  <c r="KG39" i="9" s="1"/>
  <c r="LY15" i="9"/>
  <c r="DD23" i="9"/>
  <c r="DC23" i="9"/>
  <c r="DA23" i="9"/>
  <c r="DB23" i="9"/>
  <c r="LE14" i="9"/>
  <c r="LA14" i="9"/>
  <c r="CT31" i="9"/>
  <c r="CX31" i="9"/>
  <c r="LA37" i="9"/>
  <c r="LE37" i="9"/>
  <c r="ML37" i="9"/>
  <c r="LB21" i="9"/>
  <c r="KA38" i="9"/>
  <c r="KE38" i="9"/>
  <c r="KG38" i="9" s="1"/>
  <c r="CT33" i="9"/>
  <c r="CX33" i="9"/>
  <c r="CZ33" i="9" s="1"/>
  <c r="EE39" i="9"/>
  <c r="EF39" i="9" s="1"/>
  <c r="LY21" i="9"/>
  <c r="LZ21" i="9" s="1"/>
  <c r="KR28" i="9"/>
  <c r="KT28" i="9" s="1"/>
  <c r="KN28" i="9"/>
  <c r="MC20" i="9"/>
  <c r="MF20" i="9" s="1"/>
  <c r="CY33" i="9"/>
  <c r="DS30" i="9"/>
  <c r="KP25" i="9"/>
  <c r="KS25" i="9" s="1"/>
  <c r="DL24" i="9"/>
  <c r="DJ24" i="9"/>
  <c r="DI27" i="9"/>
  <c r="DL27" i="9" s="1"/>
  <c r="CT40" i="9"/>
  <c r="CX40" i="9"/>
  <c r="CZ40" i="9" s="1"/>
  <c r="CO31" i="9"/>
  <c r="CN31" i="9"/>
  <c r="CQ31" i="9"/>
  <c r="CP31" i="9"/>
  <c r="DJ11" i="9"/>
  <c r="KE28" i="9"/>
  <c r="KG28" i="9" s="1"/>
  <c r="KA28" i="9"/>
  <c r="LO29" i="9"/>
  <c r="MY10" i="9"/>
  <c r="MZ10" i="9" s="1"/>
  <c r="NA19" i="9"/>
  <c r="NE19" i="9"/>
  <c r="LQ13" i="9"/>
  <c r="MB39" i="9"/>
  <c r="MC39" i="9" s="1"/>
  <c r="LO35" i="9"/>
  <c r="LP35" i="9" s="1"/>
  <c r="DZ33" i="9"/>
  <c r="DI11" i="9"/>
  <c r="CX20" i="9"/>
  <c r="CZ20" i="9" s="1"/>
  <c r="CT20" i="9"/>
  <c r="MM10" i="9"/>
  <c r="KJ29" i="9"/>
  <c r="KI29" i="9"/>
  <c r="KK29" i="9"/>
  <c r="KH29" i="9"/>
  <c r="LN10" i="9"/>
  <c r="LR10" i="9"/>
  <c r="LT10" i="9" s="1"/>
  <c r="LP13" i="9"/>
  <c r="LS13" i="9" s="1"/>
  <c r="CY40" i="9"/>
  <c r="ML39" i="9"/>
  <c r="LF35" i="9"/>
  <c r="LD35" i="9"/>
  <c r="LC40" i="9"/>
  <c r="LZ32" i="9"/>
  <c r="FE26" i="9"/>
  <c r="FF26" i="9" s="1"/>
  <c r="DS29" i="9"/>
  <c r="DY18" i="9"/>
  <c r="DW18" i="9"/>
  <c r="KI19" i="9"/>
  <c r="KJ19" i="9"/>
  <c r="KK19" i="9"/>
  <c r="KH19" i="9"/>
  <c r="LY35" i="9"/>
  <c r="LZ35" i="9" s="1"/>
  <c r="CY13" i="9"/>
  <c r="CW13" i="9"/>
  <c r="LS28" i="9"/>
  <c r="LQ28" i="9"/>
  <c r="LS33" i="9"/>
  <c r="LQ33" i="9"/>
  <c r="DM22" i="9"/>
  <c r="ML17" i="9"/>
  <c r="DV34" i="9"/>
  <c r="CY16" i="9"/>
  <c r="DY23" i="9"/>
  <c r="DW23" i="9"/>
  <c r="DL29" i="9"/>
  <c r="DJ29" i="9"/>
  <c r="DT28" i="9"/>
  <c r="DX28" i="9"/>
  <c r="DZ28" i="9" s="1"/>
  <c r="CG37" i="9"/>
  <c r="CK37" i="9"/>
  <c r="CM37" i="9" s="1"/>
  <c r="KR13" i="9"/>
  <c r="KT13" i="9" s="1"/>
  <c r="KN13" i="9"/>
  <c r="DL18" i="9"/>
  <c r="DJ18" i="9"/>
  <c r="CZ38" i="9"/>
  <c r="KQ38" i="9"/>
  <c r="KS38" i="9"/>
  <c r="LQ37" i="9"/>
  <c r="LS37" i="9"/>
  <c r="DJ25" i="9"/>
  <c r="DL25" i="9"/>
  <c r="CL37" i="9"/>
  <c r="EE36" i="9"/>
  <c r="KS35" i="9"/>
  <c r="KW29" i="9"/>
  <c r="KV29" i="9"/>
  <c r="KX29" i="9"/>
  <c r="KU29" i="9"/>
  <c r="DK23" i="9"/>
  <c r="DM23" i="9" s="1"/>
  <c r="DG23" i="9"/>
  <c r="ER32" i="9"/>
  <c r="DL10" i="9"/>
  <c r="DJ10" i="9"/>
  <c r="CW17" i="9"/>
  <c r="CY17" i="9"/>
  <c r="DU39" i="9"/>
  <c r="LG26" i="9"/>
  <c r="FE20" i="9"/>
  <c r="FF20" i="9" s="1"/>
  <c r="LO21" i="9"/>
  <c r="LP21" i="9" s="1"/>
  <c r="KN10" i="9"/>
  <c r="KR10" i="9"/>
  <c r="KT10" i="9" s="1"/>
  <c r="EE12" i="9"/>
  <c r="OL19" i="9"/>
  <c r="OM19" i="9" s="1"/>
  <c r="DL34" i="9"/>
  <c r="DJ34" i="9"/>
  <c r="KS10" i="9"/>
  <c r="LF39" i="9"/>
  <c r="LF38" i="9"/>
  <c r="LD38" i="9"/>
  <c r="DY16" i="9"/>
  <c r="DW16" i="9"/>
  <c r="KE27" i="9"/>
  <c r="KG27" i="9" s="1"/>
  <c r="KA27" i="9"/>
  <c r="LO18" i="9"/>
  <c r="LP18" i="9" s="1"/>
  <c r="LF13" i="9"/>
  <c r="LD13" i="9"/>
  <c r="LG13" i="9" s="1"/>
  <c r="DQ20" i="9"/>
  <c r="DP20" i="9"/>
  <c r="DO20" i="9"/>
  <c r="DN20" i="9"/>
  <c r="DH40" i="9"/>
  <c r="DI40" i="9" s="1"/>
  <c r="LO25" i="9"/>
  <c r="LP25" i="9" s="1"/>
  <c r="MO22" i="9"/>
  <c r="MP22" i="9" s="1"/>
  <c r="ER25" i="9"/>
  <c r="LE35" i="9"/>
  <c r="LA35" i="9"/>
  <c r="EE37" i="9"/>
  <c r="EF37" i="9" s="1"/>
  <c r="FE33" i="9"/>
  <c r="FF33" i="9" s="1"/>
  <c r="DT18" i="9"/>
  <c r="DX18" i="9"/>
  <c r="DY22" i="9"/>
  <c r="DW22" i="9"/>
  <c r="DQ33" i="9"/>
  <c r="DP33" i="9"/>
  <c r="DO33" i="9"/>
  <c r="DN33" i="9"/>
  <c r="CT13" i="9"/>
  <c r="CX13" i="9"/>
  <c r="LN28" i="9"/>
  <c r="LR28" i="9"/>
  <c r="LN33" i="9"/>
  <c r="LR33" i="9"/>
  <c r="LS26" i="9"/>
  <c r="LQ26" i="9"/>
  <c r="KG17" i="9"/>
  <c r="DT23" i="9"/>
  <c r="DX23" i="9"/>
  <c r="KW34" i="9"/>
  <c r="KV34" i="9"/>
  <c r="KU34" i="9"/>
  <c r="KX34" i="9"/>
  <c r="DK29" i="9"/>
  <c r="DG29" i="9"/>
  <c r="CT21" i="9"/>
  <c r="CX21" i="9"/>
  <c r="CZ21" i="9" s="1"/>
  <c r="MO33" i="9"/>
  <c r="ER34" i="9"/>
  <c r="ES34" i="9" s="1"/>
  <c r="DG18" i="9"/>
  <c r="DK18" i="9"/>
  <c r="KR38" i="9"/>
  <c r="KN38" i="9"/>
  <c r="LN37" i="9"/>
  <c r="LR37" i="9"/>
  <c r="DK25" i="9"/>
  <c r="DG25" i="9"/>
  <c r="DU36" i="9"/>
  <c r="DY32" i="9"/>
  <c r="DW32" i="9"/>
  <c r="EH16" i="9"/>
  <c r="EI16" i="9" s="1"/>
  <c r="EH20" i="9"/>
  <c r="EI20" i="9" s="1"/>
  <c r="GE14" i="9"/>
  <c r="GF14" i="9" s="1"/>
  <c r="DH12" i="9"/>
  <c r="DI12" i="9" s="1"/>
  <c r="EH32" i="9"/>
  <c r="DK10" i="9"/>
  <c r="DG10" i="9"/>
  <c r="MB14" i="9"/>
  <c r="ML13" i="9"/>
  <c r="MM13" i="9" s="1"/>
  <c r="DU12" i="9"/>
  <c r="DL32" i="9"/>
  <c r="DJ32" i="9"/>
  <c r="DM32" i="9" s="1"/>
  <c r="DH17" i="9"/>
  <c r="DI17" i="9" s="1"/>
  <c r="DG34" i="9"/>
  <c r="DK34" i="9"/>
  <c r="LG39" i="9"/>
  <c r="DL39" i="9"/>
  <c r="DJ39" i="9"/>
  <c r="DM39" i="9" s="1"/>
  <c r="LA38" i="9"/>
  <c r="LE38" i="9"/>
  <c r="DT16" i="9"/>
  <c r="DX16" i="9"/>
  <c r="EH37" i="8"/>
  <c r="DO31" i="8"/>
  <c r="DQ31" i="8"/>
  <c r="DP31" i="8"/>
  <c r="DN31" i="8"/>
  <c r="LO29" i="8"/>
  <c r="CQ38" i="8"/>
  <c r="CP38" i="8"/>
  <c r="CO38" i="8"/>
  <c r="CN38" i="8"/>
  <c r="DU28" i="8"/>
  <c r="DV28" i="8" s="1"/>
  <c r="DU34" i="8"/>
  <c r="DQ19" i="8"/>
  <c r="DP19" i="8"/>
  <c r="DN19" i="8"/>
  <c r="DO19" i="8"/>
  <c r="KX34" i="8"/>
  <c r="KW34" i="8"/>
  <c r="KV34" i="8"/>
  <c r="KU34" i="8"/>
  <c r="LO39" i="8"/>
  <c r="DQ15" i="8"/>
  <c r="DP15" i="8"/>
  <c r="DO15" i="8"/>
  <c r="DN15" i="8"/>
  <c r="CP24" i="8"/>
  <c r="CO24" i="8"/>
  <c r="CN24" i="8"/>
  <c r="CQ24" i="8"/>
  <c r="KK26" i="8"/>
  <c r="KJ26" i="8"/>
  <c r="KI26" i="8"/>
  <c r="KH26" i="8"/>
  <c r="KH10" i="8"/>
  <c r="KK10" i="8"/>
  <c r="KJ10" i="8"/>
  <c r="KI10" i="8"/>
  <c r="LR21" i="8"/>
  <c r="LN21" i="8"/>
  <c r="KN19" i="8"/>
  <c r="KR19" i="8"/>
  <c r="DT20" i="8"/>
  <c r="DX20" i="8"/>
  <c r="DU32" i="8"/>
  <c r="DV32" i="8" s="1"/>
  <c r="MO13" i="8"/>
  <c r="MP13" i="8" s="1"/>
  <c r="FH15" i="8"/>
  <c r="LO31" i="8"/>
  <c r="DG23" i="8"/>
  <c r="DK23" i="8"/>
  <c r="EH35" i="8"/>
  <c r="EI35" i="8" s="1"/>
  <c r="LY40" i="8"/>
  <c r="DC18" i="8"/>
  <c r="DB18" i="8"/>
  <c r="DA18" i="8"/>
  <c r="DD18" i="8"/>
  <c r="DK20" i="8"/>
  <c r="DM20" i="8" s="1"/>
  <c r="DG20" i="8"/>
  <c r="MU34" i="8"/>
  <c r="MX34" i="8"/>
  <c r="MW34" i="8"/>
  <c r="MV34" i="8"/>
  <c r="CW21" i="8"/>
  <c r="EU17" i="8"/>
  <c r="EV17" i="8" s="1"/>
  <c r="KA33" i="8"/>
  <c r="KE33" i="8"/>
  <c r="KG33" i="8" s="1"/>
  <c r="CP14" i="8"/>
  <c r="CN14" i="8"/>
  <c r="CQ14" i="8"/>
  <c r="CO14" i="8"/>
  <c r="KV18" i="8"/>
  <c r="KU18" i="8"/>
  <c r="KX18" i="8"/>
  <c r="KW18" i="8"/>
  <c r="DC39" i="8"/>
  <c r="DD39" i="8"/>
  <c r="DB39" i="8"/>
  <c r="DA39" i="8"/>
  <c r="DD10" i="8"/>
  <c r="DC10" i="8"/>
  <c r="DB10" i="8"/>
  <c r="DA10" i="8"/>
  <c r="MB38" i="8"/>
  <c r="MC38" i="8" s="1"/>
  <c r="DJ16" i="8"/>
  <c r="ER36" i="8"/>
  <c r="ES36" i="8" s="1"/>
  <c r="KR35" i="8"/>
  <c r="KT35" i="8" s="1"/>
  <c r="KN35" i="8"/>
  <c r="DN24" i="8"/>
  <c r="DQ24" i="8"/>
  <c r="DO24" i="8"/>
  <c r="DP24" i="8"/>
  <c r="ER25" i="8"/>
  <c r="MB26" i="8"/>
  <c r="EE40" i="8"/>
  <c r="EF40" i="8" s="1"/>
  <c r="EJ19" i="8"/>
  <c r="EE23" i="8"/>
  <c r="CP39" i="8"/>
  <c r="CO39" i="8"/>
  <c r="CQ39" i="8"/>
  <c r="CN39" i="8"/>
  <c r="LQ28" i="8"/>
  <c r="DO25" i="8"/>
  <c r="DN25" i="8"/>
  <c r="DP25" i="8"/>
  <c r="DQ25" i="8"/>
  <c r="CQ35" i="8"/>
  <c r="CP35" i="8"/>
  <c r="CO35" i="8"/>
  <c r="CN35" i="8"/>
  <c r="DU29" i="8"/>
  <c r="DV29" i="8" s="1"/>
  <c r="EU19" i="8"/>
  <c r="EH38" i="8"/>
  <c r="MB28" i="8"/>
  <c r="LE39" i="8"/>
  <c r="LA39" i="8"/>
  <c r="LD26" i="8"/>
  <c r="LD12" i="8"/>
  <c r="LJ17" i="8"/>
  <c r="LK17" i="8"/>
  <c r="LI17" i="8"/>
  <c r="LH17" i="8"/>
  <c r="LO33" i="8"/>
  <c r="MO20" i="8"/>
  <c r="LQ17" i="8"/>
  <c r="LW34" i="8"/>
  <c r="LV34" i="8"/>
  <c r="LU34" i="8"/>
  <c r="LX34" i="8"/>
  <c r="KJ39" i="8"/>
  <c r="KK39" i="8"/>
  <c r="KI39" i="8"/>
  <c r="KH39" i="8"/>
  <c r="DD14" i="8"/>
  <c r="DC14" i="8"/>
  <c r="DB14" i="8"/>
  <c r="DA14" i="8"/>
  <c r="KQ37" i="8"/>
  <c r="MD17" i="8"/>
  <c r="KR16" i="8"/>
  <c r="KN16" i="8"/>
  <c r="EJ17" i="8"/>
  <c r="LN36" i="8"/>
  <c r="LR36" i="8"/>
  <c r="DG22" i="8"/>
  <c r="DK22" i="8"/>
  <c r="ER35" i="8"/>
  <c r="LM40" i="8"/>
  <c r="LB16" i="8"/>
  <c r="CV21" i="8"/>
  <c r="FE17" i="8"/>
  <c r="DK30" i="8"/>
  <c r="DM30" i="8" s="1"/>
  <c r="DG30" i="8"/>
  <c r="KV27" i="8"/>
  <c r="KU27" i="8"/>
  <c r="KX27" i="8"/>
  <c r="KW27" i="8"/>
  <c r="DJ39" i="8"/>
  <c r="DL20" i="8"/>
  <c r="KI36" i="8"/>
  <c r="KH36" i="8"/>
  <c r="KK36" i="8"/>
  <c r="KJ36" i="8"/>
  <c r="DD24" i="8"/>
  <c r="DC24" i="8"/>
  <c r="DA24" i="8"/>
  <c r="DB24" i="8"/>
  <c r="ML38" i="8"/>
  <c r="MM38" i="8" s="1"/>
  <c r="DI16" i="8"/>
  <c r="DL16" i="8" s="1"/>
  <c r="EF36" i="8"/>
  <c r="DH26" i="8"/>
  <c r="LB25" i="8"/>
  <c r="LC25" i="8" s="1"/>
  <c r="KA37" i="8"/>
  <c r="KE37" i="8"/>
  <c r="KG37" i="8" s="1"/>
  <c r="DU16" i="8"/>
  <c r="LO22" i="8"/>
  <c r="LP22" i="8" s="1"/>
  <c r="EE26" i="8"/>
  <c r="EF26" i="8" s="1"/>
  <c r="ML26" i="8"/>
  <c r="MM26" i="8" s="1"/>
  <c r="DS40" i="8"/>
  <c r="EI19" i="8"/>
  <c r="DS23" i="8"/>
  <c r="LP28" i="8"/>
  <c r="LS28" i="8" s="1"/>
  <c r="CG22" i="8"/>
  <c r="CK22" i="8"/>
  <c r="CM22" i="8" s="1"/>
  <c r="KA30" i="8"/>
  <c r="KE30" i="8"/>
  <c r="KG30" i="8" s="1"/>
  <c r="FE19" i="8"/>
  <c r="FF19" i="8" s="1"/>
  <c r="ER38" i="8"/>
  <c r="ML28" i="8"/>
  <c r="MM28" i="8" s="1"/>
  <c r="LF39" i="8"/>
  <c r="LD39" i="8"/>
  <c r="LC26" i="8"/>
  <c r="LF26" i="8" s="1"/>
  <c r="LC12" i="8"/>
  <c r="LF12" i="8" s="1"/>
  <c r="LY33" i="8"/>
  <c r="LZ33" i="8" s="1"/>
  <c r="MY20" i="8"/>
  <c r="LY10" i="8"/>
  <c r="LZ10" i="8" s="1"/>
  <c r="KG17" i="8"/>
  <c r="LO18" i="8"/>
  <c r="LP18" i="8" s="1"/>
  <c r="MB36" i="8"/>
  <c r="MC36" i="8" s="1"/>
  <c r="LY11" i="8"/>
  <c r="LZ11" i="8" s="1"/>
  <c r="KP37" i="8"/>
  <c r="KS37" i="8" s="1"/>
  <c r="MC17" i="8"/>
  <c r="EI17" i="8"/>
  <c r="EL17" i="8" s="1"/>
  <c r="LS36" i="8"/>
  <c r="LQ36" i="8"/>
  <c r="DJ22" i="8"/>
  <c r="DL22" i="8"/>
  <c r="LB37" i="8"/>
  <c r="LC37" i="8" s="1"/>
  <c r="MY17" i="8"/>
  <c r="MZ17" i="8" s="1"/>
  <c r="LY24" i="8"/>
  <c r="LB11" i="8"/>
  <c r="LC11" i="8" s="1"/>
  <c r="DB16" i="8"/>
  <c r="DA16" i="8"/>
  <c r="DD16" i="8"/>
  <c r="DC16" i="8"/>
  <c r="DW27" i="8"/>
  <c r="DH14" i="8"/>
  <c r="DI14" i="8" s="1"/>
  <c r="DI39" i="8"/>
  <c r="DG28" i="8"/>
  <c r="DK28" i="8"/>
  <c r="LO16" i="8"/>
  <c r="KW14" i="8"/>
  <c r="KV14" i="8"/>
  <c r="KX14" i="8"/>
  <c r="KU14" i="8"/>
  <c r="DL30" i="8"/>
  <c r="LD31" i="8"/>
  <c r="EE14" i="8"/>
  <c r="EF14" i="8" s="1"/>
  <c r="DH34" i="8"/>
  <c r="DI34" i="8" s="1"/>
  <c r="DH18" i="8"/>
  <c r="DI18" i="8" s="1"/>
  <c r="EH12" i="8"/>
  <c r="EE16" i="8"/>
  <c r="EF16" i="8" s="1"/>
  <c r="DU26" i="8"/>
  <c r="DV26" i="8" s="1"/>
  <c r="EE21" i="8"/>
  <c r="EF21" i="8" s="1"/>
  <c r="LY25" i="8"/>
  <c r="KW40" i="8"/>
  <c r="KV40" i="8"/>
  <c r="KU40" i="8"/>
  <c r="KX40" i="8"/>
  <c r="DW24" i="8"/>
  <c r="DJ37" i="8"/>
  <c r="LQ14" i="8"/>
  <c r="DW38" i="8"/>
  <c r="DW19" i="8"/>
  <c r="MB22" i="8"/>
  <c r="ML21" i="8"/>
  <c r="MM21" i="8" s="1"/>
  <c r="EH24" i="8"/>
  <c r="EI24" i="8" s="1"/>
  <c r="CM26" i="8"/>
  <c r="MB14" i="8"/>
  <c r="KE29" i="8"/>
  <c r="KG29" i="8" s="1"/>
  <c r="KA29" i="8"/>
  <c r="MO23" i="8"/>
  <c r="MP23" i="8" s="1"/>
  <c r="ND34" i="8"/>
  <c r="EH29" i="8"/>
  <c r="EI29" i="8" s="1"/>
  <c r="DA29" i="8"/>
  <c r="DD29" i="8"/>
  <c r="DC29" i="8"/>
  <c r="DB29" i="8"/>
  <c r="DG12" i="8"/>
  <c r="DK12" i="8"/>
  <c r="DM35" i="8"/>
  <c r="LO10" i="8"/>
  <c r="LP10" i="8" s="1"/>
  <c r="LE20" i="8"/>
  <c r="LG20" i="8" s="1"/>
  <c r="LA20" i="8"/>
  <c r="DM27" i="8"/>
  <c r="KR28" i="8"/>
  <c r="KT28" i="8" s="1"/>
  <c r="KN28" i="8"/>
  <c r="CX36" i="8"/>
  <c r="CZ36" i="8" s="1"/>
  <c r="CT36" i="8"/>
  <c r="LY18" i="8"/>
  <c r="LZ18" i="8" s="1"/>
  <c r="ML36" i="8"/>
  <c r="MM36" i="8" s="1"/>
  <c r="CG23" i="8"/>
  <c r="CK23" i="8"/>
  <c r="CM23" i="8" s="1"/>
  <c r="LM11" i="8"/>
  <c r="DH40" i="8"/>
  <c r="DI40" i="8" s="1"/>
  <c r="LN13" i="8"/>
  <c r="LR13" i="8"/>
  <c r="LT13" i="8" s="1"/>
  <c r="MM17" i="8"/>
  <c r="LM24" i="8"/>
  <c r="DV27" i="8"/>
  <c r="DY27" i="8" s="1"/>
  <c r="LK38" i="8"/>
  <c r="LJ38" i="8"/>
  <c r="LI38" i="8"/>
  <c r="LH38" i="8"/>
  <c r="DW25" i="8"/>
  <c r="DY25" i="8"/>
  <c r="LF35" i="8"/>
  <c r="LD35" i="8"/>
  <c r="KI21" i="8"/>
  <c r="KK21" i="8"/>
  <c r="KJ21" i="8"/>
  <c r="KH21" i="8"/>
  <c r="DL28" i="8"/>
  <c r="DJ28" i="8"/>
  <c r="LY16" i="8"/>
  <c r="LZ16" i="8" s="1"/>
  <c r="LC31" i="8"/>
  <c r="LF31" i="8" s="1"/>
  <c r="DS14" i="8"/>
  <c r="CG32" i="8"/>
  <c r="CK32" i="8"/>
  <c r="CM32" i="8" s="1"/>
  <c r="CW32" i="8"/>
  <c r="CY32" i="8"/>
  <c r="LG21" i="8"/>
  <c r="ER12" i="8"/>
  <c r="ES12" i="8" s="1"/>
  <c r="EW30" i="8"/>
  <c r="EY30" i="8"/>
  <c r="DY17" i="8"/>
  <c r="DW17" i="8"/>
  <c r="DM38" i="8"/>
  <c r="LQ15" i="8"/>
  <c r="LS15" i="8"/>
  <c r="DS21" i="8"/>
  <c r="LM25" i="8"/>
  <c r="DV24" i="8"/>
  <c r="DI37" i="8"/>
  <c r="DL37" i="8" s="1"/>
  <c r="LP14" i="8"/>
  <c r="LS14" i="8" s="1"/>
  <c r="DV38" i="8"/>
  <c r="DV19" i="8"/>
  <c r="ML22" i="8"/>
  <c r="MM22" i="8" s="1"/>
  <c r="LT23" i="8"/>
  <c r="LN20" i="8"/>
  <c r="LR20" i="8"/>
  <c r="LT20" i="8" s="1"/>
  <c r="LZ21" i="8"/>
  <c r="ER24" i="8"/>
  <c r="ES24" i="8" s="1"/>
  <c r="KG25" i="8"/>
  <c r="ML14" i="8"/>
  <c r="MM14" i="8" s="1"/>
  <c r="KA15" i="8"/>
  <c r="KE15" i="8"/>
  <c r="KG15" i="8" s="1"/>
  <c r="MY23" i="8"/>
  <c r="MZ23" i="8" s="1"/>
  <c r="LS20" i="8"/>
  <c r="NC34" i="8"/>
  <c r="NF34" i="8" s="1"/>
  <c r="ER29" i="8"/>
  <c r="DL12" i="8"/>
  <c r="DJ12" i="8"/>
  <c r="CY40" i="8"/>
  <c r="CW40" i="8"/>
  <c r="MK34" i="8"/>
  <c r="MJ34" i="8"/>
  <c r="MI34" i="8"/>
  <c r="MH34" i="8"/>
  <c r="CX35" i="8"/>
  <c r="CZ35" i="8" s="1"/>
  <c r="CT35" i="8"/>
  <c r="DQ10" i="8"/>
  <c r="DP10" i="8"/>
  <c r="DO10" i="8"/>
  <c r="DN10" i="8"/>
  <c r="KX23" i="8"/>
  <c r="KW23" i="8"/>
  <c r="KU23" i="8"/>
  <c r="KV23" i="8"/>
  <c r="KW17" i="8"/>
  <c r="KV17" i="8"/>
  <c r="KU17" i="8"/>
  <c r="KX17" i="8"/>
  <c r="DT25" i="8"/>
  <c r="DX25" i="8"/>
  <c r="ER37" i="8"/>
  <c r="ES37" i="8" s="1"/>
  <c r="LE35" i="8"/>
  <c r="LA35" i="8"/>
  <c r="EP30" i="8"/>
  <c r="EO30" i="8"/>
  <c r="EN30" i="8"/>
  <c r="EQ30" i="8"/>
  <c r="DW12" i="8"/>
  <c r="EE39" i="8"/>
  <c r="EF39" i="8" s="1"/>
  <c r="LO26" i="8"/>
  <c r="LP26" i="8" s="1"/>
  <c r="CT32" i="8"/>
  <c r="CX32" i="8"/>
  <c r="DY20" i="8"/>
  <c r="DW20" i="8"/>
  <c r="DH11" i="8"/>
  <c r="DI11" i="8" s="1"/>
  <c r="DG33" i="8"/>
  <c r="DK33" i="8"/>
  <c r="DM33" i="8" s="1"/>
  <c r="ET30" i="8"/>
  <c r="EX30" i="8"/>
  <c r="DX17" i="8"/>
  <c r="DT17" i="8"/>
  <c r="EE34" i="8"/>
  <c r="EF34" i="8" s="1"/>
  <c r="LR15" i="8"/>
  <c r="LN15" i="8"/>
  <c r="FE20" i="8"/>
  <c r="EE18" i="8"/>
  <c r="EF18" i="8" s="1"/>
  <c r="DU22" i="8"/>
  <c r="DV22" i="8" s="1"/>
  <c r="EH33" i="8"/>
  <c r="EI33" i="8" s="1"/>
  <c r="DC33" i="8"/>
  <c r="DA33" i="8"/>
  <c r="DD33" i="8"/>
  <c r="DB33" i="8"/>
  <c r="LD14" i="8"/>
  <c r="EC13" i="8"/>
  <c r="EA13" i="8"/>
  <c r="ED13" i="8"/>
  <c r="EB13" i="8"/>
  <c r="CX11" i="8"/>
  <c r="CZ11" i="8" s="1"/>
  <c r="CT11" i="8"/>
  <c r="ML15" i="8"/>
  <c r="MM15" i="8" s="1"/>
  <c r="KQ10" i="8"/>
  <c r="EH10" i="8"/>
  <c r="DQ17" i="8"/>
  <c r="DP17" i="8"/>
  <c r="DO17" i="8"/>
  <c r="DN17" i="8"/>
  <c r="CW22" i="8"/>
  <c r="FE10" i="8"/>
  <c r="DN36" i="8"/>
  <c r="DQ36" i="8"/>
  <c r="DP36" i="8"/>
  <c r="DO36" i="8"/>
  <c r="CG28" i="8"/>
  <c r="CK28" i="8"/>
  <c r="CM28" i="8" s="1"/>
  <c r="CT40" i="8"/>
  <c r="CX40" i="8"/>
  <c r="FR15" i="8"/>
  <c r="FS15" i="8" s="1"/>
  <c r="KT25" i="8"/>
  <c r="CQ34" i="8"/>
  <c r="CP34" i="8"/>
  <c r="CO34" i="8"/>
  <c r="CN34" i="8"/>
  <c r="LD40" i="8"/>
  <c r="CL28" i="8"/>
  <c r="CQ37" i="8"/>
  <c r="CO37" i="8"/>
  <c r="CN37" i="8"/>
  <c r="CP37" i="8"/>
  <c r="KF33" i="8"/>
  <c r="DJ32" i="8"/>
  <c r="EJ27" i="8"/>
  <c r="LE24" i="8"/>
  <c r="LA24" i="8"/>
  <c r="DQ29" i="8"/>
  <c r="DP29" i="8"/>
  <c r="DN29" i="8"/>
  <c r="DO29" i="8"/>
  <c r="LA36" i="8"/>
  <c r="LE36" i="8"/>
  <c r="LG36" i="8" s="1"/>
  <c r="KE31" i="8"/>
  <c r="KG31" i="8" s="1"/>
  <c r="KA31" i="8"/>
  <c r="CQ33" i="8"/>
  <c r="CP33" i="8"/>
  <c r="CO33" i="8"/>
  <c r="CN33" i="8"/>
  <c r="DD38" i="8"/>
  <c r="DC38" i="8"/>
  <c r="DA38" i="8"/>
  <c r="DB38" i="8"/>
  <c r="KK19" i="8"/>
  <c r="KJ19" i="8"/>
  <c r="KI19" i="8"/>
  <c r="KH19" i="8"/>
  <c r="DU36" i="8"/>
  <c r="DW35" i="8"/>
  <c r="DY35" i="8"/>
  <c r="LS13" i="8"/>
  <c r="DV12" i="8"/>
  <c r="DY12" i="8" s="1"/>
  <c r="DS39" i="8"/>
  <c r="DH21" i="8"/>
  <c r="DI21" i="8" s="1"/>
  <c r="CG13" i="8"/>
  <c r="CK13" i="8"/>
  <c r="CM13" i="8" s="1"/>
  <c r="DU33" i="8"/>
  <c r="DV33" i="8" s="1"/>
  <c r="KS29" i="8"/>
  <c r="KQ29" i="8"/>
  <c r="ES20" i="8"/>
  <c r="DS18" i="8"/>
  <c r="KF37" i="8"/>
  <c r="EE22" i="8"/>
  <c r="EF22" i="8" s="1"/>
  <c r="ER33" i="8"/>
  <c r="LC14" i="8"/>
  <c r="CW34" i="8"/>
  <c r="LZ15" i="8"/>
  <c r="KT21" i="8"/>
  <c r="KP10" i="8"/>
  <c r="MB13" i="8"/>
  <c r="MC13" i="8" s="1"/>
  <c r="FU30" i="8"/>
  <c r="FV30" i="8" s="1"/>
  <c r="LB33" i="8"/>
  <c r="LC33" i="8" s="1"/>
  <c r="CV22" i="8"/>
  <c r="CY22" i="8" s="1"/>
  <c r="EW15" i="8"/>
  <c r="ES10" i="8"/>
  <c r="LB19" i="8"/>
  <c r="LC19" i="8" s="1"/>
  <c r="NY34" i="8"/>
  <c r="NZ34" i="8" s="1"/>
  <c r="EJ15" i="8"/>
  <c r="KR38" i="8"/>
  <c r="KT38" i="8" s="1"/>
  <c r="KN38" i="8"/>
  <c r="LB27" i="8"/>
  <c r="LC27" i="8" s="1"/>
  <c r="LY27" i="8"/>
  <c r="LZ27" i="8" s="1"/>
  <c r="LC40" i="8"/>
  <c r="LF40" i="8" s="1"/>
  <c r="LF20" i="8"/>
  <c r="CW26" i="8"/>
  <c r="DI32" i="8"/>
  <c r="EI27" i="8"/>
  <c r="LF24" i="8"/>
  <c r="LD24" i="8"/>
  <c r="KN11" i="8"/>
  <c r="KR11" i="8"/>
  <c r="KT11" i="8" s="1"/>
  <c r="LK22" i="8"/>
  <c r="LI22" i="8"/>
  <c r="LH22" i="8"/>
  <c r="LJ22" i="8"/>
  <c r="CT28" i="8"/>
  <c r="CX28" i="8"/>
  <c r="CZ28" i="8" s="1"/>
  <c r="KR12" i="8"/>
  <c r="KT12" i="8" s="1"/>
  <c r="KN12" i="8"/>
  <c r="LB29" i="8"/>
  <c r="LC29" i="8" s="1"/>
  <c r="KN13" i="8"/>
  <c r="KR13" i="8"/>
  <c r="KT13" i="8" s="1"/>
  <c r="DT35" i="8"/>
  <c r="DX35" i="8"/>
  <c r="CY28" i="8"/>
  <c r="KQ24" i="8"/>
  <c r="KS24" i="8"/>
  <c r="KS12" i="8"/>
  <c r="EC10" i="8"/>
  <c r="EB10" i="8"/>
  <c r="EA10" i="8"/>
  <c r="ED10" i="8"/>
  <c r="LY35" i="8"/>
  <c r="LZ35" i="8" s="1"/>
  <c r="EH20" i="8"/>
  <c r="KK18" i="8"/>
  <c r="KJ18" i="8"/>
  <c r="KI18" i="8"/>
  <c r="KH18" i="8"/>
  <c r="LY30" i="8"/>
  <c r="LZ30" i="8" s="1"/>
  <c r="KN29" i="8"/>
  <c r="KR29" i="8"/>
  <c r="LY31" i="8"/>
  <c r="LZ31" i="8" s="1"/>
  <c r="KR33" i="8"/>
  <c r="KT33" i="8" s="1"/>
  <c r="KN33" i="8"/>
  <c r="CL32" i="8"/>
  <c r="EE11" i="8"/>
  <c r="EF11" i="8" s="1"/>
  <c r="LF30" i="8"/>
  <c r="LD30" i="8"/>
  <c r="FJ30" i="8"/>
  <c r="FL30" i="8"/>
  <c r="FE27" i="8"/>
  <c r="FF27" i="8" s="1"/>
  <c r="MD23" i="8"/>
  <c r="MF23" i="8"/>
  <c r="CV34" i="8"/>
  <c r="CY34" i="8" s="1"/>
  <c r="KT39" i="8"/>
  <c r="KH38" i="8"/>
  <c r="KI38" i="8"/>
  <c r="KK38" i="8"/>
  <c r="KJ38" i="8"/>
  <c r="GE30" i="8"/>
  <c r="GF30" i="8" s="1"/>
  <c r="MD20" i="8"/>
  <c r="MF20" i="8"/>
  <c r="LF10" i="8"/>
  <c r="LD10" i="8"/>
  <c r="EV15" i="8"/>
  <c r="EY15" i="8" s="1"/>
  <c r="LD18" i="8"/>
  <c r="LF18" i="8"/>
  <c r="LG28" i="8"/>
  <c r="KR22" i="8"/>
  <c r="KT22" i="8" s="1"/>
  <c r="KN22" i="8"/>
  <c r="NM34" i="8"/>
  <c r="LY12" i="8"/>
  <c r="LZ12" i="8" s="1"/>
  <c r="EI15" i="8"/>
  <c r="EL15" i="8" s="1"/>
  <c r="CZ37" i="8"/>
  <c r="CY36" i="8"/>
  <c r="LM27" i="8"/>
  <c r="LY37" i="8"/>
  <c r="LY19" i="8"/>
  <c r="CV26" i="8"/>
  <c r="CY26" i="8" s="1"/>
  <c r="KS28" i="8"/>
  <c r="DU37" i="8"/>
  <c r="DV37" i="8" s="1"/>
  <c r="CT20" i="8"/>
  <c r="CX20" i="8"/>
  <c r="CZ20" i="8" s="1"/>
  <c r="EE28" i="8"/>
  <c r="KN32" i="8"/>
  <c r="KR32" i="8"/>
  <c r="KT32" i="8" s="1"/>
  <c r="LO38" i="8"/>
  <c r="LP38" i="8" s="1"/>
  <c r="CY20" i="8"/>
  <c r="CY35" i="8"/>
  <c r="KN24" i="8"/>
  <c r="KR24" i="8"/>
  <c r="LY29" i="8"/>
  <c r="LO35" i="8"/>
  <c r="LP35" i="8" s="1"/>
  <c r="KE16" i="8"/>
  <c r="KG16" i="8" s="1"/>
  <c r="KA16" i="8"/>
  <c r="LI13" i="8"/>
  <c r="LH13" i="8"/>
  <c r="LJ13" i="8"/>
  <c r="LK13" i="8"/>
  <c r="LO30" i="8"/>
  <c r="LP30" i="8" s="1"/>
  <c r="LG23" i="8"/>
  <c r="EF25" i="8"/>
  <c r="KS35" i="8"/>
  <c r="CP29" i="8"/>
  <c r="CO29" i="8"/>
  <c r="CN29" i="8"/>
  <c r="CQ29" i="8"/>
  <c r="LS21" i="8"/>
  <c r="LQ21" i="8"/>
  <c r="DU11" i="8"/>
  <c r="DV11" i="8" s="1"/>
  <c r="LA30" i="8"/>
  <c r="LE30" i="8"/>
  <c r="FG30" i="8"/>
  <c r="FK30" i="8"/>
  <c r="DL33" i="8"/>
  <c r="EU27" i="8"/>
  <c r="EV27" i="8" s="1"/>
  <c r="ME23" i="8"/>
  <c r="MA23" i="8"/>
  <c r="KR31" i="8"/>
  <c r="KT31" i="8" s="1"/>
  <c r="KN31" i="8"/>
  <c r="LY39" i="8"/>
  <c r="LZ39" i="8" s="1"/>
  <c r="LK34" i="8"/>
  <c r="LJ34" i="8"/>
  <c r="LI34" i="8"/>
  <c r="LH34" i="8"/>
  <c r="KV36" i="8"/>
  <c r="KW36" i="8"/>
  <c r="KX36" i="8"/>
  <c r="KU36" i="8"/>
  <c r="CX23" i="8"/>
  <c r="CZ23" i="8" s="1"/>
  <c r="CT23" i="8"/>
  <c r="KT30" i="8"/>
  <c r="MA20" i="8"/>
  <c r="ME20" i="8"/>
  <c r="EE32" i="8"/>
  <c r="EF32" i="8" s="1"/>
  <c r="LE10" i="8"/>
  <c r="LA10" i="8"/>
  <c r="MY13" i="8"/>
  <c r="KS19" i="8"/>
  <c r="KQ19" i="8"/>
  <c r="LA18" i="8"/>
  <c r="LE18" i="8"/>
  <c r="LJ15" i="8"/>
  <c r="LI15" i="8"/>
  <c r="LH15" i="8"/>
  <c r="LK15" i="8"/>
  <c r="DX30" i="8"/>
  <c r="DZ30" i="8" s="1"/>
  <c r="DT30" i="8"/>
  <c r="LO12" i="8"/>
  <c r="LP12" i="8" s="1"/>
  <c r="LP17" i="8"/>
  <c r="LS17" i="8" s="1"/>
  <c r="CL23" i="8"/>
  <c r="LO37" i="8"/>
  <c r="LP37" i="8" s="1"/>
  <c r="LO19" i="8"/>
  <c r="LP19" i="8" s="1"/>
  <c r="KS16" i="8"/>
  <c r="KQ16" i="8"/>
  <c r="CQ16" i="8"/>
  <c r="CP16" i="8"/>
  <c r="CO16" i="8"/>
  <c r="CN16" i="8"/>
  <c r="DL23" i="8"/>
  <c r="DJ23" i="8"/>
  <c r="CX18" i="7"/>
  <c r="CT18" i="7"/>
  <c r="DK34" i="7"/>
  <c r="DG34" i="7"/>
  <c r="CQ39" i="7"/>
  <c r="CO39" i="7"/>
  <c r="CN39" i="7"/>
  <c r="CP39" i="7"/>
  <c r="DT28" i="7"/>
  <c r="DX28" i="7"/>
  <c r="CX31" i="7"/>
  <c r="CT31" i="7"/>
  <c r="ME23" i="7"/>
  <c r="MA23" i="7"/>
  <c r="CX26" i="7"/>
  <c r="CT26" i="7"/>
  <c r="MO21" i="7"/>
  <c r="MP21" i="7" s="1"/>
  <c r="EG25" i="7"/>
  <c r="EK25" i="7"/>
  <c r="DK12" i="7"/>
  <c r="DG12" i="7"/>
  <c r="DB25" i="7"/>
  <c r="DD25" i="7"/>
  <c r="DC25" i="7"/>
  <c r="DA25" i="7"/>
  <c r="NB34" i="7"/>
  <c r="LN12" i="7"/>
  <c r="LR12" i="7"/>
  <c r="MA26" i="7"/>
  <c r="ME26" i="7"/>
  <c r="MO37" i="7"/>
  <c r="MP37" i="7" s="1"/>
  <c r="MB29" i="7"/>
  <c r="MC29" i="7" s="1"/>
  <c r="MB10" i="7"/>
  <c r="DU31" i="7"/>
  <c r="DV31" i="7" s="1"/>
  <c r="CQ18" i="7"/>
  <c r="CP18" i="7"/>
  <c r="CO18" i="7"/>
  <c r="CN18" i="7"/>
  <c r="LO16" i="7"/>
  <c r="LP16" i="7" s="1"/>
  <c r="KH23" i="7"/>
  <c r="KI23" i="7"/>
  <c r="KK23" i="7"/>
  <c r="KJ23" i="7"/>
  <c r="LA15" i="7"/>
  <c r="LE15" i="7"/>
  <c r="LO11" i="7"/>
  <c r="DK21" i="7"/>
  <c r="DG21" i="7"/>
  <c r="CT16" i="7"/>
  <c r="CX16" i="7"/>
  <c r="DG18" i="7"/>
  <c r="DK18" i="7"/>
  <c r="DA35" i="7"/>
  <c r="DC35" i="7"/>
  <c r="DB35" i="7"/>
  <c r="DD35" i="7"/>
  <c r="LO28" i="7"/>
  <c r="EU24" i="7"/>
  <c r="EV24" i="7" s="1"/>
  <c r="DU26" i="7"/>
  <c r="CX40" i="7"/>
  <c r="CT40" i="7"/>
  <c r="KX23" i="7"/>
  <c r="KW23" i="7"/>
  <c r="KV23" i="7"/>
  <c r="KU23" i="7"/>
  <c r="MB12" i="7"/>
  <c r="KW35" i="7"/>
  <c r="KX35" i="7"/>
  <c r="KV35" i="7"/>
  <c r="KU35" i="7"/>
  <c r="KJ37" i="7"/>
  <c r="KH37" i="7"/>
  <c r="KK37" i="7"/>
  <c r="KI37" i="7"/>
  <c r="DU14" i="7"/>
  <c r="KJ33" i="7"/>
  <c r="KI33" i="7"/>
  <c r="KH33" i="7"/>
  <c r="KK33" i="7"/>
  <c r="ME30" i="7"/>
  <c r="MA30" i="7"/>
  <c r="LR27" i="7"/>
  <c r="LN27" i="7"/>
  <c r="KK26" i="7"/>
  <c r="KJ26" i="7"/>
  <c r="KI26" i="7"/>
  <c r="KH26" i="7"/>
  <c r="LE18" i="7"/>
  <c r="LA18" i="7"/>
  <c r="DU34" i="7"/>
  <c r="DK15" i="7"/>
  <c r="DM15" i="7" s="1"/>
  <c r="DG15" i="7"/>
  <c r="LW34" i="7"/>
  <c r="LV34" i="7"/>
  <c r="LX34" i="7"/>
  <c r="LU34" i="7"/>
  <c r="EJ39" i="7"/>
  <c r="LQ38" i="7"/>
  <c r="MO27" i="7"/>
  <c r="MP27" i="7" s="1"/>
  <c r="FR39" i="7"/>
  <c r="DJ29" i="7"/>
  <c r="DU18" i="7"/>
  <c r="LE39" i="7"/>
  <c r="LA39" i="7"/>
  <c r="EH17" i="7"/>
  <c r="LE11" i="7"/>
  <c r="LA11" i="7"/>
  <c r="LO18" i="7"/>
  <c r="CO23" i="7"/>
  <c r="CN23" i="7"/>
  <c r="CQ23" i="7"/>
  <c r="CP23" i="7"/>
  <c r="CW36" i="7"/>
  <c r="LQ13" i="7"/>
  <c r="DT22" i="7"/>
  <c r="DX22" i="7"/>
  <c r="CX38" i="7"/>
  <c r="CZ38" i="7" s="1"/>
  <c r="CT38" i="7"/>
  <c r="KR33" i="7"/>
  <c r="KN33" i="7"/>
  <c r="KN16" i="7"/>
  <c r="KR16" i="7"/>
  <c r="KX22" i="7"/>
  <c r="KW22" i="7"/>
  <c r="KV22" i="7"/>
  <c r="KU22" i="7"/>
  <c r="CY38" i="7"/>
  <c r="LT40" i="7"/>
  <c r="LD19" i="7"/>
  <c r="ML22" i="7"/>
  <c r="LE25" i="7"/>
  <c r="LA25" i="7"/>
  <c r="LD10" i="7"/>
  <c r="EG20" i="7"/>
  <c r="EK20" i="7"/>
  <c r="LQ36" i="7"/>
  <c r="LY31" i="7"/>
  <c r="LZ31" i="7" s="1"/>
  <c r="CZ34" i="7"/>
  <c r="CQ35" i="7"/>
  <c r="CP35" i="7"/>
  <c r="CO35" i="7"/>
  <c r="CN35" i="7"/>
  <c r="KQ11" i="7"/>
  <c r="ML36" i="7"/>
  <c r="MM36" i="7" s="1"/>
  <c r="CG21" i="7"/>
  <c r="CK21" i="7"/>
  <c r="CM21" i="7" s="1"/>
  <c r="MO30" i="7"/>
  <c r="MP30" i="7" s="1"/>
  <c r="EH22" i="7"/>
  <c r="EH28" i="7"/>
  <c r="EI28" i="7" s="1"/>
  <c r="LD31" i="7"/>
  <c r="LD16" i="7"/>
  <c r="MD13" i="7"/>
  <c r="LE22" i="7"/>
  <c r="LA22" i="7"/>
  <c r="DW38" i="7"/>
  <c r="LQ29" i="7"/>
  <c r="EK19" i="7"/>
  <c r="EG19" i="7"/>
  <c r="LN37" i="7"/>
  <c r="LR37" i="7"/>
  <c r="LT37" i="7" s="1"/>
  <c r="MN34" i="7"/>
  <c r="MR34" i="7"/>
  <c r="MO13" i="7"/>
  <c r="MP13" i="7" s="1"/>
  <c r="DA22" i="7"/>
  <c r="DD22" i="7"/>
  <c r="DC22" i="7"/>
  <c r="DB22" i="7"/>
  <c r="MD27" i="7"/>
  <c r="MF27" i="7"/>
  <c r="MQ34" i="7"/>
  <c r="MS34" i="7"/>
  <c r="KW38" i="7"/>
  <c r="KU38" i="7"/>
  <c r="KV38" i="7"/>
  <c r="KX38" i="7"/>
  <c r="MY27" i="7"/>
  <c r="FF39" i="7"/>
  <c r="LY20" i="7"/>
  <c r="LZ20" i="7" s="1"/>
  <c r="DJ30" i="7"/>
  <c r="DL30" i="7"/>
  <c r="FE19" i="7"/>
  <c r="FF19" i="7" s="1"/>
  <c r="DQ28" i="7"/>
  <c r="DN28" i="7"/>
  <c r="DP28" i="7"/>
  <c r="DO28" i="7"/>
  <c r="CQ24" i="7"/>
  <c r="CP24" i="7"/>
  <c r="CO24" i="7"/>
  <c r="CN24" i="7"/>
  <c r="CZ10" i="7"/>
  <c r="ME34" i="7"/>
  <c r="MG34" i="7" s="1"/>
  <c r="MA34" i="7"/>
  <c r="MY26" i="7"/>
  <c r="MZ26" i="7" s="1"/>
  <c r="LY25" i="7"/>
  <c r="LZ25" i="7" s="1"/>
  <c r="CQ14" i="7"/>
  <c r="CP14" i="7"/>
  <c r="CO14" i="7"/>
  <c r="CN14" i="7"/>
  <c r="MF34" i="7"/>
  <c r="LG26" i="7"/>
  <c r="LC19" i="7"/>
  <c r="LZ22" i="7"/>
  <c r="KA39" i="7"/>
  <c r="KE39" i="7"/>
  <c r="KG39" i="7" s="1"/>
  <c r="LS24" i="7"/>
  <c r="LQ24" i="7"/>
  <c r="KF39" i="7"/>
  <c r="LM31" i="7"/>
  <c r="KE18" i="7"/>
  <c r="KG18" i="7" s="1"/>
  <c r="KA18" i="7"/>
  <c r="KP11" i="7"/>
  <c r="LZ36" i="7"/>
  <c r="ER22" i="7"/>
  <c r="ES22" i="7" s="1"/>
  <c r="DM20" i="7"/>
  <c r="CG36" i="7"/>
  <c r="CK36" i="7"/>
  <c r="CM36" i="7" s="1"/>
  <c r="EE11" i="7"/>
  <c r="EF11" i="7" s="1"/>
  <c r="NL30" i="7"/>
  <c r="NM30" i="7" s="1"/>
  <c r="MC13" i="7"/>
  <c r="MF13" i="7" s="1"/>
  <c r="LF22" i="7"/>
  <c r="LD22" i="7"/>
  <c r="DV38" i="7"/>
  <c r="LP29" i="7"/>
  <c r="LS29" i="7" s="1"/>
  <c r="EL19" i="7"/>
  <c r="EJ19" i="7"/>
  <c r="LQ10" i="7"/>
  <c r="CW40" i="7"/>
  <c r="CY40" i="7"/>
  <c r="ML10" i="7"/>
  <c r="MM10" i="7" s="1"/>
  <c r="LI29" i="7"/>
  <c r="LH29" i="7"/>
  <c r="LK29" i="7"/>
  <c r="LJ29" i="7"/>
  <c r="MO26" i="7"/>
  <c r="MP26" i="7" s="1"/>
  <c r="KR34" i="7"/>
  <c r="KT34" i="7" s="1"/>
  <c r="KN34" i="7"/>
  <c r="MY40" i="7"/>
  <c r="KX13" i="7"/>
  <c r="KW13" i="7"/>
  <c r="KV13" i="7"/>
  <c r="KU13" i="7"/>
  <c r="EH37" i="7"/>
  <c r="EI37" i="7" s="1"/>
  <c r="DC30" i="7"/>
  <c r="DA30" i="7"/>
  <c r="DD30" i="7"/>
  <c r="DB30" i="7"/>
  <c r="EC39" i="7"/>
  <c r="ED39" i="7"/>
  <c r="EA39" i="7"/>
  <c r="EB39" i="7"/>
  <c r="LP10" i="7"/>
  <c r="LS10" i="7" s="1"/>
  <c r="LA33" i="7"/>
  <c r="LE33" i="7"/>
  <c r="EE23" i="7"/>
  <c r="EE21" i="7"/>
  <c r="EF21" i="7" s="1"/>
  <c r="MB38" i="7"/>
  <c r="MC38" i="7" s="1"/>
  <c r="LD14" i="7"/>
  <c r="ER38" i="7"/>
  <c r="DG10" i="7"/>
  <c r="DK10" i="7"/>
  <c r="CP34" i="7"/>
  <c r="CO34" i="7"/>
  <c r="CQ34" i="7"/>
  <c r="CN34" i="7"/>
  <c r="CQ32" i="7"/>
  <c r="CP32" i="7"/>
  <c r="CO32" i="7"/>
  <c r="CN32" i="7"/>
  <c r="LY39" i="7"/>
  <c r="LZ39" i="7" s="1"/>
  <c r="MD37" i="7"/>
  <c r="DW24" i="7"/>
  <c r="EE16" i="7"/>
  <c r="EF16" i="7" s="1"/>
  <c r="DH14" i="7"/>
  <c r="DI14" i="7" s="1"/>
  <c r="LO19" i="7"/>
  <c r="LP19" i="7" s="1"/>
  <c r="LO15" i="7"/>
  <c r="LO22" i="7"/>
  <c r="LP22" i="7" s="1"/>
  <c r="DC33" i="7"/>
  <c r="DB33" i="7"/>
  <c r="DA33" i="7"/>
  <c r="DD33" i="7"/>
  <c r="FE20" i="7"/>
  <c r="LE28" i="7"/>
  <c r="LA28" i="7"/>
  <c r="KT33" i="7"/>
  <c r="KI13" i="7"/>
  <c r="KH13" i="7"/>
  <c r="KK13" i="7"/>
  <c r="KJ13" i="7"/>
  <c r="LG12" i="7"/>
  <c r="EE40" i="7"/>
  <c r="EF40" i="7" s="1"/>
  <c r="MO23" i="7"/>
  <c r="MP23" i="7" s="1"/>
  <c r="EE34" i="7"/>
  <c r="EF34" i="7" s="1"/>
  <c r="DH11" i="7"/>
  <c r="CW12" i="7"/>
  <c r="KN26" i="7"/>
  <c r="KR26" i="7"/>
  <c r="KT26" i="7" s="1"/>
  <c r="DJ40" i="7"/>
  <c r="MF40" i="7"/>
  <c r="MD40" i="7"/>
  <c r="DL18" i="7"/>
  <c r="DJ18" i="7"/>
  <c r="DK30" i="7"/>
  <c r="DG30" i="7"/>
  <c r="EU19" i="7"/>
  <c r="MF26" i="7"/>
  <c r="MD26" i="7"/>
  <c r="CW31" i="7"/>
  <c r="CY31" i="7"/>
  <c r="LO25" i="7"/>
  <c r="LP25" i="7" s="1"/>
  <c r="LR24" i="7"/>
  <c r="LN24" i="7"/>
  <c r="LE27" i="7"/>
  <c r="LG27" i="7" s="1"/>
  <c r="LA27" i="7"/>
  <c r="DD28" i="7"/>
  <c r="DC28" i="7"/>
  <c r="DB28" i="7"/>
  <c r="DA28" i="7"/>
  <c r="LY16" i="7"/>
  <c r="LZ16" i="7" s="1"/>
  <c r="DD27" i="7"/>
  <c r="DC27" i="7"/>
  <c r="DB27" i="7"/>
  <c r="DA27" i="7"/>
  <c r="DC15" i="7"/>
  <c r="DB15" i="7"/>
  <c r="DA15" i="7"/>
  <c r="DD15" i="7"/>
  <c r="LB32" i="7"/>
  <c r="DU11" i="7"/>
  <c r="DV11" i="7" s="1"/>
  <c r="NB30" i="7"/>
  <c r="NC30" i="7" s="1"/>
  <c r="CY16" i="7"/>
  <c r="CW16" i="7"/>
  <c r="DP38" i="7"/>
  <c r="DN38" i="7"/>
  <c r="DQ38" i="7"/>
  <c r="DO38" i="7"/>
  <c r="MM40" i="7"/>
  <c r="DQ13" i="7"/>
  <c r="DP13" i="7"/>
  <c r="DO13" i="7"/>
  <c r="DN13" i="7"/>
  <c r="KU32" i="7"/>
  <c r="KX32" i="7"/>
  <c r="KV32" i="7"/>
  <c r="KW32" i="7"/>
  <c r="CK19" i="7"/>
  <c r="CM19" i="7" s="1"/>
  <c r="CG19" i="7"/>
  <c r="ER37" i="7"/>
  <c r="ES37" i="7" s="1"/>
  <c r="DP24" i="7"/>
  <c r="DO24" i="7"/>
  <c r="DN24" i="7"/>
  <c r="DQ24" i="7"/>
  <c r="KG11" i="7"/>
  <c r="ML33" i="7"/>
  <c r="MM33" i="7" s="1"/>
  <c r="KT31" i="7"/>
  <c r="LD33" i="7"/>
  <c r="LF33" i="7"/>
  <c r="DS23" i="7"/>
  <c r="DS21" i="7"/>
  <c r="ML38" i="7"/>
  <c r="MM38" i="7" s="1"/>
  <c r="LC14" i="7"/>
  <c r="EF38" i="7"/>
  <c r="DL10" i="7"/>
  <c r="DJ10" i="7"/>
  <c r="DG31" i="7"/>
  <c r="DK31" i="7"/>
  <c r="DX13" i="7"/>
  <c r="DT13" i="7"/>
  <c r="LM39" i="7"/>
  <c r="MC37" i="7"/>
  <c r="LJ37" i="7"/>
  <c r="LH37" i="7"/>
  <c r="LK37" i="7"/>
  <c r="LI37" i="7"/>
  <c r="DV24" i="7"/>
  <c r="DY24" i="7" s="1"/>
  <c r="LN23" i="7"/>
  <c r="LR23" i="7"/>
  <c r="LT23" i="7" s="1"/>
  <c r="DS16" i="7"/>
  <c r="EE27" i="7"/>
  <c r="EF27" i="7" s="1"/>
  <c r="KR25" i="7"/>
  <c r="KT25" i="7" s="1"/>
  <c r="KN25" i="7"/>
  <c r="LY19" i="7"/>
  <c r="LZ19" i="7" s="1"/>
  <c r="LY15" i="7"/>
  <c r="DM19" i="7"/>
  <c r="DD21" i="7"/>
  <c r="DC21" i="7"/>
  <c r="DB21" i="7"/>
  <c r="DA21" i="7"/>
  <c r="LG38" i="7"/>
  <c r="ML14" i="7"/>
  <c r="MM14" i="7" s="1"/>
  <c r="LF28" i="7"/>
  <c r="LD28" i="7"/>
  <c r="LG36" i="7"/>
  <c r="KS33" i="7"/>
  <c r="CT14" i="7"/>
  <c r="CX14" i="7"/>
  <c r="CZ14" i="7" s="1"/>
  <c r="KA15" i="7"/>
  <c r="KE15" i="7"/>
  <c r="KG15" i="7" s="1"/>
  <c r="DS40" i="7"/>
  <c r="MY23" i="7"/>
  <c r="KG22" i="7"/>
  <c r="KQ28" i="7"/>
  <c r="DM35" i="7"/>
  <c r="DH36" i="7"/>
  <c r="DI36" i="7" s="1"/>
  <c r="CV12" i="7"/>
  <c r="CY12" i="7" s="1"/>
  <c r="KQ18" i="7"/>
  <c r="DI40" i="7"/>
  <c r="ME40" i="7"/>
  <c r="MA40" i="7"/>
  <c r="LS27" i="7"/>
  <c r="LQ27" i="7"/>
  <c r="DP39" i="7"/>
  <c r="DO39" i="7"/>
  <c r="DN39" i="7"/>
  <c r="DQ39" i="7"/>
  <c r="DW35" i="7"/>
  <c r="EE12" i="7"/>
  <c r="EF12" i="7" s="1"/>
  <c r="LY32" i="7"/>
  <c r="LZ32" i="7" s="1"/>
  <c r="EE36" i="7"/>
  <c r="EF36" i="7" s="1"/>
  <c r="DW37" i="7"/>
  <c r="KW12" i="7"/>
  <c r="KU12" i="7"/>
  <c r="KX12" i="7"/>
  <c r="KV12" i="7"/>
  <c r="LQ33" i="7"/>
  <c r="CW29" i="7"/>
  <c r="DW17" i="7"/>
  <c r="ED25" i="7"/>
  <c r="EC25" i="7"/>
  <c r="EB25" i="7"/>
  <c r="EA25" i="7"/>
  <c r="KN15" i="7"/>
  <c r="KR15" i="7"/>
  <c r="KT15" i="7" s="1"/>
  <c r="LZ33" i="7"/>
  <c r="LW35" i="7"/>
  <c r="LU35" i="7"/>
  <c r="LX35" i="7"/>
  <c r="LV35" i="7"/>
  <c r="CZ19" i="7"/>
  <c r="ER15" i="7"/>
  <c r="ES15" i="7" s="1"/>
  <c r="DC24" i="7"/>
  <c r="DB24" i="7"/>
  <c r="DD24" i="7"/>
  <c r="DA24" i="7"/>
  <c r="DG37" i="7"/>
  <c r="DK37" i="7"/>
  <c r="DM37" i="7" s="1"/>
  <c r="DL16" i="7"/>
  <c r="DJ16" i="7"/>
  <c r="DL31" i="7"/>
  <c r="DJ31" i="7"/>
  <c r="KG34" i="7"/>
  <c r="DY13" i="7"/>
  <c r="DW13" i="7"/>
  <c r="LO14" i="7"/>
  <c r="LP14" i="7" s="1"/>
  <c r="DS27" i="7"/>
  <c r="CP25" i="7"/>
  <c r="CQ25" i="7"/>
  <c r="CO25" i="7"/>
  <c r="CN25" i="7"/>
  <c r="DL22" i="7"/>
  <c r="DJ22" i="7"/>
  <c r="LZ14" i="7"/>
  <c r="FE13" i="7"/>
  <c r="FF13" i="7" s="1"/>
  <c r="KS39" i="7"/>
  <c r="KQ39" i="7"/>
  <c r="CX11" i="7"/>
  <c r="CZ11" i="7" s="1"/>
  <c r="CT11" i="7"/>
  <c r="DW20" i="7"/>
  <c r="DY20" i="7"/>
  <c r="KP28" i="7"/>
  <c r="KT19" i="7"/>
  <c r="KP18" i="7"/>
  <c r="KS18" i="7" s="1"/>
  <c r="CL21" i="7"/>
  <c r="CL19" i="7"/>
  <c r="DV35" i="7"/>
  <c r="DY35" i="7" s="1"/>
  <c r="DS12" i="7"/>
  <c r="LM32" i="7"/>
  <c r="DS36" i="7"/>
  <c r="DV37" i="7"/>
  <c r="DY37" i="7" s="1"/>
  <c r="MA27" i="7"/>
  <c r="ME27" i="7"/>
  <c r="DL12" i="7"/>
  <c r="DJ12" i="7"/>
  <c r="LS37" i="7"/>
  <c r="KI36" i="7"/>
  <c r="KK36" i="7"/>
  <c r="KH36" i="7"/>
  <c r="KJ36" i="7"/>
  <c r="LK24" i="7"/>
  <c r="LJ24" i="7"/>
  <c r="LI24" i="7"/>
  <c r="LH24" i="7"/>
  <c r="LD15" i="7"/>
  <c r="LG15" i="7" s="1"/>
  <c r="LF15" i="7"/>
  <c r="EE31" i="7"/>
  <c r="EF31" i="7" s="1"/>
  <c r="CQ10" i="7"/>
  <c r="CP10" i="7"/>
  <c r="CO10" i="7"/>
  <c r="CN10" i="7"/>
  <c r="FE24" i="7"/>
  <c r="EE26" i="7"/>
  <c r="MY21" i="7"/>
  <c r="MZ21" i="7" s="1"/>
  <c r="ER35" i="7"/>
  <c r="ES35" i="7" s="1"/>
  <c r="LX26" i="7"/>
  <c r="LW26" i="7"/>
  <c r="LV26" i="7"/>
  <c r="LU26" i="7"/>
  <c r="DW10" i="7"/>
  <c r="LP33" i="7"/>
  <c r="LS33" i="7" s="1"/>
  <c r="EW39" i="7"/>
  <c r="LD20" i="7"/>
  <c r="LA30" i="7"/>
  <c r="LE30" i="7"/>
  <c r="LG30" i="7" s="1"/>
  <c r="CV29" i="7"/>
  <c r="CY29" i="7" s="1"/>
  <c r="DW15" i="7"/>
  <c r="EF35" i="7"/>
  <c r="DV17" i="7"/>
  <c r="ER10" i="7"/>
  <c r="ES10" i="7" s="1"/>
  <c r="NL34" i="7"/>
  <c r="NM34" i="7" s="1"/>
  <c r="EH15" i="7"/>
  <c r="DD23" i="7"/>
  <c r="DC23" i="7"/>
  <c r="DB23" i="7"/>
  <c r="DA23" i="7"/>
  <c r="KW37" i="7"/>
  <c r="KU37" i="7"/>
  <c r="KX37" i="7"/>
  <c r="KV37" i="7"/>
  <c r="ML29" i="7"/>
  <c r="MM29" i="7" s="1"/>
  <c r="KK32" i="7"/>
  <c r="KJ32" i="7"/>
  <c r="KI32" i="7"/>
  <c r="KH32" i="7"/>
  <c r="DK16" i="7"/>
  <c r="DG16" i="7"/>
  <c r="EE29" i="7"/>
  <c r="EF29" i="7" s="1"/>
  <c r="EE30" i="7"/>
  <c r="LJ40" i="7"/>
  <c r="LI40" i="7"/>
  <c r="LK40" i="7"/>
  <c r="LH40" i="7"/>
  <c r="EH13" i="7"/>
  <c r="EI13" i="7" s="1"/>
  <c r="KK31" i="7"/>
  <c r="KI31" i="7"/>
  <c r="KH31" i="7"/>
  <c r="KJ31" i="7"/>
  <c r="MY37" i="7"/>
  <c r="MZ37" i="7" s="1"/>
  <c r="DG22" i="7"/>
  <c r="DK22" i="7"/>
  <c r="CZ17" i="7"/>
  <c r="MD23" i="7"/>
  <c r="MF23" i="7"/>
  <c r="DJ34" i="7"/>
  <c r="DL34" i="7"/>
  <c r="KW24" i="7"/>
  <c r="KV24" i="7"/>
  <c r="KU24" i="7"/>
  <c r="KX24" i="7"/>
  <c r="DK25" i="7"/>
  <c r="DM25" i="7" s="1"/>
  <c r="DG25" i="7"/>
  <c r="EU13" i="7"/>
  <c r="EV13" i="7" s="1"/>
  <c r="DJ27" i="7"/>
  <c r="EE14" i="7"/>
  <c r="EF14" i="7" s="1"/>
  <c r="CM29" i="7"/>
  <c r="KN39" i="7"/>
  <c r="KR39" i="7"/>
  <c r="EL25" i="7"/>
  <c r="EJ25" i="7"/>
  <c r="KW27" i="7"/>
  <c r="KV27" i="7"/>
  <c r="KU27" i="7"/>
  <c r="KX27" i="7"/>
  <c r="LA34" i="7"/>
  <c r="LE34" i="7"/>
  <c r="LG34" i="7" s="1"/>
  <c r="DT20" i="7"/>
  <c r="DX20" i="7"/>
  <c r="DD39" i="7"/>
  <c r="DB39" i="7"/>
  <c r="DA39" i="7"/>
  <c r="DC39" i="7"/>
  <c r="ML24" i="7"/>
  <c r="MM24" i="7" s="1"/>
  <c r="FE25" i="7"/>
  <c r="MF30" i="7"/>
  <c r="MD30" i="7"/>
  <c r="CT20" i="7"/>
  <c r="CX20" i="7"/>
  <c r="CZ20" i="7" s="1"/>
  <c r="KS34" i="7"/>
  <c r="DL23" i="7"/>
  <c r="DJ23" i="7"/>
  <c r="KW20" i="7"/>
  <c r="KV20" i="7"/>
  <c r="KU20" i="7"/>
  <c r="KX20" i="7"/>
  <c r="ED19" i="7"/>
  <c r="EA19" i="7"/>
  <c r="EB19" i="7"/>
  <c r="EC19" i="7"/>
  <c r="LO20" i="7"/>
  <c r="LP20" i="7" s="1"/>
  <c r="LQ12" i="7"/>
  <c r="LS12" i="7"/>
  <c r="CY18" i="7"/>
  <c r="CW18" i="7"/>
  <c r="ML12" i="7"/>
  <c r="MM12" i="7" s="1"/>
  <c r="LY28" i="7"/>
  <c r="LZ28" i="7" s="1"/>
  <c r="EH24" i="7"/>
  <c r="DH26" i="7"/>
  <c r="EU20" i="7"/>
  <c r="EV20" i="7" s="1"/>
  <c r="KH16" i="7"/>
  <c r="KK16" i="7"/>
  <c r="KI16" i="7"/>
  <c r="KJ16" i="7"/>
  <c r="DV10" i="7"/>
  <c r="CG31" i="7"/>
  <c r="CK31" i="7"/>
  <c r="CM31" i="7" s="1"/>
  <c r="EV39" i="7"/>
  <c r="LC20" i="7"/>
  <c r="EI39" i="7"/>
  <c r="DV15" i="7"/>
  <c r="DY15" i="7" s="1"/>
  <c r="MY13" i="7"/>
  <c r="MZ13" i="7" s="1"/>
  <c r="LP38" i="7"/>
  <c r="LS38" i="7" s="1"/>
  <c r="EF10" i="7"/>
  <c r="DI29" i="7"/>
  <c r="DL29" i="7" s="1"/>
  <c r="EE18" i="7"/>
  <c r="EF18" i="7" s="1"/>
  <c r="LF39" i="7"/>
  <c r="LD39" i="7"/>
  <c r="ER17" i="7"/>
  <c r="ES17" i="7" s="1"/>
  <c r="LD11" i="7"/>
  <c r="LF11" i="7"/>
  <c r="LY18" i="7"/>
  <c r="LZ18" i="7" s="1"/>
  <c r="KW40" i="7"/>
  <c r="KV40" i="7"/>
  <c r="KU40" i="7"/>
  <c r="KX40" i="7"/>
  <c r="DS29" i="7"/>
  <c r="DS30" i="7"/>
  <c r="CV36" i="7"/>
  <c r="CY36" i="7" s="1"/>
  <c r="LP13" i="7"/>
  <c r="LS13" i="7" s="1"/>
  <c r="DY22" i="7"/>
  <c r="DW22" i="7"/>
  <c r="DK17" i="7"/>
  <c r="DM17" i="7" s="1"/>
  <c r="DG17" i="7"/>
  <c r="KX29" i="7"/>
  <c r="KW29" i="7"/>
  <c r="KV29" i="7"/>
  <c r="KU29" i="7"/>
  <c r="KW36" i="7"/>
  <c r="KU36" i="7"/>
  <c r="KX36" i="7"/>
  <c r="KV36" i="7"/>
  <c r="CG15" i="7"/>
  <c r="CK15" i="7"/>
  <c r="CM15" i="7" s="1"/>
  <c r="CM26" i="7"/>
  <c r="KS16" i="7"/>
  <c r="KQ16" i="7"/>
  <c r="KT16" i="7" s="1"/>
  <c r="CM12" i="7"/>
  <c r="DI27" i="7"/>
  <c r="DL27" i="7" s="1"/>
  <c r="KS25" i="7"/>
  <c r="CY26" i="7"/>
  <c r="CW26" i="7"/>
  <c r="CZ26" i="7" s="1"/>
  <c r="LF25" i="7"/>
  <c r="LD25" i="7"/>
  <c r="LC10" i="7"/>
  <c r="EJ20" i="7"/>
  <c r="EM20" i="7" s="1"/>
  <c r="EL20" i="7"/>
  <c r="LP36" i="7"/>
  <c r="LS36" i="7" s="1"/>
  <c r="KR14" i="7"/>
  <c r="KT14" i="7" s="1"/>
  <c r="KN14" i="7"/>
  <c r="LY11" i="7"/>
  <c r="LZ11" i="7" s="1"/>
  <c r="MB24" i="7"/>
  <c r="MC24" i="7" s="1"/>
  <c r="EU25" i="7"/>
  <c r="EV25" i="7" s="1"/>
  <c r="ER28" i="7"/>
  <c r="LC31" i="7"/>
  <c r="LF31" i="7" s="1"/>
  <c r="LC16" i="7"/>
  <c r="LF16" i="7" s="1"/>
  <c r="KS26" i="7"/>
  <c r="DY28" i="7"/>
  <c r="DW28" i="7"/>
  <c r="DG23" i="7"/>
  <c r="DK23" i="7"/>
  <c r="DL21" i="7"/>
  <c r="DJ21" i="7"/>
  <c r="DM21" i="7" s="1"/>
  <c r="LF18" i="7"/>
  <c r="LD18" i="7"/>
  <c r="LG18" i="7" s="1"/>
  <c r="KJ36" i="6"/>
  <c r="KI36" i="6"/>
  <c r="KH36" i="6"/>
  <c r="KK36" i="6"/>
  <c r="EU12" i="6"/>
  <c r="DU39" i="6"/>
  <c r="CX31" i="6"/>
  <c r="CT31" i="6"/>
  <c r="CQ25" i="6"/>
  <c r="CP25" i="6"/>
  <c r="CN25" i="6"/>
  <c r="CO25" i="6"/>
  <c r="DG32" i="6"/>
  <c r="DK32" i="6"/>
  <c r="LR21" i="6"/>
  <c r="LN21" i="6"/>
  <c r="MO23" i="6"/>
  <c r="LK24" i="6"/>
  <c r="LJ24" i="6"/>
  <c r="LI24" i="6"/>
  <c r="LH24" i="6"/>
  <c r="DU22" i="6"/>
  <c r="DV22" i="6" s="1"/>
  <c r="DU11" i="6"/>
  <c r="EH36" i="6"/>
  <c r="KI40" i="6"/>
  <c r="KJ40" i="6"/>
  <c r="KH40" i="6"/>
  <c r="KK40" i="6"/>
  <c r="DG30" i="6"/>
  <c r="DK30" i="6"/>
  <c r="LA33" i="6"/>
  <c r="LE33" i="6"/>
  <c r="NB19" i="6"/>
  <c r="LH19" i="6"/>
  <c r="LK19" i="6"/>
  <c r="LJ19" i="6"/>
  <c r="LI19" i="6"/>
  <c r="EH18" i="6"/>
  <c r="EI18" i="6" s="1"/>
  <c r="LA31" i="6"/>
  <c r="LE31" i="6"/>
  <c r="LO31" i="6"/>
  <c r="LP31" i="6" s="1"/>
  <c r="LO29" i="6"/>
  <c r="LJ21" i="6"/>
  <c r="LK21" i="6"/>
  <c r="LI21" i="6"/>
  <c r="LH21" i="6"/>
  <c r="MB27" i="6"/>
  <c r="MC27" i="6" s="1"/>
  <c r="MO34" i="6"/>
  <c r="KK11" i="6"/>
  <c r="KJ11" i="6"/>
  <c r="KI11" i="6"/>
  <c r="KH11" i="6"/>
  <c r="DK24" i="6"/>
  <c r="DG24" i="6"/>
  <c r="DK16" i="6"/>
  <c r="DG16" i="6"/>
  <c r="CT20" i="6"/>
  <c r="CX20" i="6"/>
  <c r="CZ20" i="6" s="1"/>
  <c r="DK21" i="6"/>
  <c r="DM21" i="6" s="1"/>
  <c r="DG21" i="6"/>
  <c r="CN34" i="6"/>
  <c r="CP34" i="6"/>
  <c r="CO34" i="6"/>
  <c r="CQ34" i="6"/>
  <c r="LF32" i="6"/>
  <c r="LD32" i="6"/>
  <c r="KW35" i="6"/>
  <c r="KX35" i="6"/>
  <c r="KV35" i="6"/>
  <c r="KU35" i="6"/>
  <c r="DB18" i="6"/>
  <c r="DA18" i="6"/>
  <c r="DD18" i="6"/>
  <c r="DC18" i="6"/>
  <c r="KK17" i="6"/>
  <c r="KJ17" i="6"/>
  <c r="KI17" i="6"/>
  <c r="KH17" i="6"/>
  <c r="LK17" i="6"/>
  <c r="LJ17" i="6"/>
  <c r="LI17" i="6"/>
  <c r="LH17" i="6"/>
  <c r="CX10" i="6"/>
  <c r="CZ10" i="6" s="1"/>
  <c r="CT10" i="6"/>
  <c r="DH25" i="6"/>
  <c r="DI25" i="6" s="1"/>
  <c r="KN31" i="6"/>
  <c r="KR31" i="6"/>
  <c r="MB23" i="6"/>
  <c r="ER38" i="6"/>
  <c r="DK31" i="6"/>
  <c r="DG31" i="6"/>
  <c r="DY14" i="6"/>
  <c r="DW14" i="6"/>
  <c r="MQ35" i="6"/>
  <c r="CQ10" i="6"/>
  <c r="CP10" i="6"/>
  <c r="CO10" i="6"/>
  <c r="CN10" i="6"/>
  <c r="LY26" i="6"/>
  <c r="LS25" i="6"/>
  <c r="LQ25" i="6"/>
  <c r="LS30" i="6"/>
  <c r="LQ30" i="6"/>
  <c r="EL12" i="6"/>
  <c r="EJ12" i="6"/>
  <c r="EE10" i="6"/>
  <c r="EH40" i="6"/>
  <c r="DC12" i="6"/>
  <c r="DB12" i="6"/>
  <c r="DA12" i="6"/>
  <c r="DD12" i="6"/>
  <c r="LO40" i="6"/>
  <c r="LP40" i="6" s="1"/>
  <c r="EH32" i="6"/>
  <c r="MB25" i="6"/>
  <c r="MB33" i="6"/>
  <c r="MC33" i="6" s="1"/>
  <c r="DH39" i="6"/>
  <c r="DU20" i="6"/>
  <c r="DV20" i="6" s="1"/>
  <c r="DL37" i="6"/>
  <c r="DJ37" i="6"/>
  <c r="LY12" i="6"/>
  <c r="LZ12" i="6" s="1"/>
  <c r="CQ31" i="6"/>
  <c r="CO31" i="6"/>
  <c r="CP31" i="6"/>
  <c r="CN31" i="6"/>
  <c r="LR33" i="6"/>
  <c r="LN33" i="6"/>
  <c r="EM15" i="6"/>
  <c r="DK20" i="6"/>
  <c r="DG20" i="6"/>
  <c r="KR30" i="6"/>
  <c r="KT30" i="6" s="1"/>
  <c r="KN30" i="6"/>
  <c r="MO24" i="6"/>
  <c r="DY40" i="6"/>
  <c r="DW40" i="6"/>
  <c r="DL36" i="6"/>
  <c r="DJ36" i="6"/>
  <c r="KR29" i="6"/>
  <c r="KN29" i="6"/>
  <c r="MY13" i="6"/>
  <c r="NO35" i="6"/>
  <c r="NP35" i="6" s="1"/>
  <c r="KG16" i="6"/>
  <c r="DG18" i="6"/>
  <c r="DK18" i="6"/>
  <c r="KT24" i="6"/>
  <c r="FE17" i="6"/>
  <c r="FF17" i="6" s="1"/>
  <c r="LD16" i="6"/>
  <c r="LF16" i="6"/>
  <c r="LD36" i="6"/>
  <c r="DU28" i="6"/>
  <c r="DV28" i="6" s="1"/>
  <c r="ED21" i="6"/>
  <c r="EC21" i="6"/>
  <c r="EB21" i="6"/>
  <c r="EA21" i="6"/>
  <c r="DA33" i="6"/>
  <c r="DC33" i="6"/>
  <c r="DB33" i="6"/>
  <c r="DD33" i="6"/>
  <c r="LA32" i="6"/>
  <c r="LE32" i="6"/>
  <c r="LY31" i="6"/>
  <c r="LZ31" i="6" s="1"/>
  <c r="EB17" i="6"/>
  <c r="EA17" i="6"/>
  <c r="ED17" i="6"/>
  <c r="EC17" i="6"/>
  <c r="LO38" i="6"/>
  <c r="NL19" i="6"/>
  <c r="CG23" i="6"/>
  <c r="CK23" i="6"/>
  <c r="CM23" i="6" s="1"/>
  <c r="KN21" i="6"/>
  <c r="KR21" i="6"/>
  <c r="KT21" i="6" s="1"/>
  <c r="EH38" i="6"/>
  <c r="MO27" i="6"/>
  <c r="MP27" i="6" s="1"/>
  <c r="DX14" i="6"/>
  <c r="DT14" i="6"/>
  <c r="EE23" i="6"/>
  <c r="EF23" i="6" s="1"/>
  <c r="LQ32" i="6"/>
  <c r="CQ29" i="6"/>
  <c r="CP29" i="6"/>
  <c r="CO29" i="6"/>
  <c r="CN29" i="6"/>
  <c r="FC15" i="6"/>
  <c r="FB15" i="6"/>
  <c r="FD15" i="6"/>
  <c r="FA15" i="6"/>
  <c r="MB37" i="6"/>
  <c r="MC37" i="6" s="1"/>
  <c r="LD37" i="6"/>
  <c r="LN25" i="6"/>
  <c r="LR25" i="6"/>
  <c r="LR30" i="6"/>
  <c r="LN30" i="6"/>
  <c r="EG12" i="6"/>
  <c r="EK12" i="6"/>
  <c r="DU10" i="6"/>
  <c r="DV10" i="6" s="1"/>
  <c r="CW34" i="6"/>
  <c r="EW13" i="6"/>
  <c r="DU36" i="6"/>
  <c r="DV36" i="6" s="1"/>
  <c r="KX28" i="6"/>
  <c r="KW28" i="6"/>
  <c r="KV28" i="6"/>
  <c r="KU28" i="6"/>
  <c r="EE33" i="6"/>
  <c r="EF33" i="6" s="1"/>
  <c r="ML30" i="6"/>
  <c r="MM30" i="6" s="1"/>
  <c r="KQ36" i="6"/>
  <c r="CX14" i="6"/>
  <c r="CZ14" i="6" s="1"/>
  <c r="CT14" i="6"/>
  <c r="MB24" i="6"/>
  <c r="MC24" i="6" s="1"/>
  <c r="ER36" i="6"/>
  <c r="ES36" i="6" s="1"/>
  <c r="DG37" i="6"/>
  <c r="DK37" i="6"/>
  <c r="KR27" i="6"/>
  <c r="KT27" i="6" s="1"/>
  <c r="KN27" i="6"/>
  <c r="FE29" i="6"/>
  <c r="FF29" i="6" s="1"/>
  <c r="ER18" i="6"/>
  <c r="ES18" i="6" s="1"/>
  <c r="DW29" i="6"/>
  <c r="DY29" i="6"/>
  <c r="CK22" i="6"/>
  <c r="CM22" i="6" s="1"/>
  <c r="CG22" i="6"/>
  <c r="EH21" i="6"/>
  <c r="EI21" i="6" s="1"/>
  <c r="DT40" i="6"/>
  <c r="DX40" i="6"/>
  <c r="DG36" i="6"/>
  <c r="DK36" i="6"/>
  <c r="KS27" i="6"/>
  <c r="EE11" i="6"/>
  <c r="KS20" i="6"/>
  <c r="KQ20" i="6"/>
  <c r="EJ17" i="6"/>
  <c r="EL17" i="6"/>
  <c r="EE27" i="6"/>
  <c r="EF27" i="6" s="1"/>
  <c r="KX14" i="6"/>
  <c r="KW14" i="6"/>
  <c r="KV14" i="6"/>
  <c r="KU14" i="6"/>
  <c r="KS16" i="6"/>
  <c r="KQ16" i="6"/>
  <c r="LA16" i="6"/>
  <c r="LE16" i="6"/>
  <c r="LD31" i="6"/>
  <c r="LF31" i="6"/>
  <c r="LC36" i="6"/>
  <c r="LF36" i="6" s="1"/>
  <c r="KA14" i="6"/>
  <c r="KE14" i="6"/>
  <c r="KG14" i="6" s="1"/>
  <c r="CW23" i="6"/>
  <c r="DQ14" i="6"/>
  <c r="DP14" i="6"/>
  <c r="DN14" i="6"/>
  <c r="DO14" i="6"/>
  <c r="DH28" i="6"/>
  <c r="DI28" i="6" s="1"/>
  <c r="DU38" i="6"/>
  <c r="KN40" i="6"/>
  <c r="KR40" i="6"/>
  <c r="LD15" i="6"/>
  <c r="LY38" i="6"/>
  <c r="MA19" i="6"/>
  <c r="ME19" i="6"/>
  <c r="MG19" i="6" s="1"/>
  <c r="KG30" i="6"/>
  <c r="MY27" i="6"/>
  <c r="MZ27" i="6" s="1"/>
  <c r="DU25" i="6"/>
  <c r="DV25" i="6" s="1"/>
  <c r="ML28" i="6"/>
  <c r="DS23" i="6"/>
  <c r="LP32" i="6"/>
  <c r="LS32" i="6" s="1"/>
  <c r="KJ29" i="6"/>
  <c r="KI29" i="6"/>
  <c r="KK29" i="6"/>
  <c r="KH29" i="6"/>
  <c r="DD27" i="6"/>
  <c r="DC27" i="6"/>
  <c r="DB27" i="6"/>
  <c r="DA27" i="6"/>
  <c r="ML37" i="6"/>
  <c r="LC37" i="6"/>
  <c r="LF37" i="6" s="1"/>
  <c r="DJ33" i="6"/>
  <c r="LQ17" i="6"/>
  <c r="MY22" i="6"/>
  <c r="MZ22" i="6" s="1"/>
  <c r="CV34" i="6"/>
  <c r="EV13" i="6"/>
  <c r="EY13" i="6" s="1"/>
  <c r="EN13" i="6"/>
  <c r="EQ13" i="6"/>
  <c r="EP13" i="6"/>
  <c r="EO13" i="6"/>
  <c r="EU35" i="6"/>
  <c r="EV35" i="6" s="1"/>
  <c r="EE24" i="6"/>
  <c r="EF24" i="6" s="1"/>
  <c r="DS33" i="6"/>
  <c r="LZ30" i="6"/>
  <c r="KP36" i="6"/>
  <c r="GE15" i="6"/>
  <c r="GF15" i="6" s="1"/>
  <c r="FR35" i="6"/>
  <c r="KK32" i="6"/>
  <c r="KJ32" i="6"/>
  <c r="KI32" i="6"/>
  <c r="KH32" i="6"/>
  <c r="KI28" i="6"/>
  <c r="KK28" i="6"/>
  <c r="KJ28" i="6"/>
  <c r="KH28" i="6"/>
  <c r="EU29" i="6"/>
  <c r="EV29" i="6" s="1"/>
  <c r="DX29" i="6"/>
  <c r="DT29" i="6"/>
  <c r="EE16" i="6"/>
  <c r="EE34" i="6"/>
  <c r="KX39" i="6"/>
  <c r="KU39" i="6"/>
  <c r="KW39" i="6"/>
  <c r="KV39" i="6"/>
  <c r="EU19" i="6"/>
  <c r="KN20" i="6"/>
  <c r="KR20" i="6"/>
  <c r="EG17" i="6"/>
  <c r="EK17" i="6"/>
  <c r="DU27" i="6"/>
  <c r="DV27" i="6" s="1"/>
  <c r="LY29" i="6"/>
  <c r="KN12" i="6"/>
  <c r="KR12" i="6"/>
  <c r="KN16" i="6"/>
  <c r="KR16" i="6"/>
  <c r="KG39" i="6"/>
  <c r="CY31" i="6"/>
  <c r="CW31" i="6"/>
  <c r="LQ11" i="6"/>
  <c r="DJ27" i="6"/>
  <c r="LD33" i="6"/>
  <c r="LF33" i="6"/>
  <c r="CT39" i="6"/>
  <c r="CX39" i="6"/>
  <c r="CZ39" i="6" s="1"/>
  <c r="KR15" i="6"/>
  <c r="KT15" i="6" s="1"/>
  <c r="KN15" i="6"/>
  <c r="CK26" i="6"/>
  <c r="CM26" i="6" s="1"/>
  <c r="CG26" i="6"/>
  <c r="CV23" i="6"/>
  <c r="CY23" i="6" s="1"/>
  <c r="CQ32" i="6"/>
  <c r="CP32" i="6"/>
  <c r="CO32" i="6"/>
  <c r="CN32" i="6"/>
  <c r="CQ28" i="6"/>
  <c r="CP28" i="6"/>
  <c r="CO28" i="6"/>
  <c r="CN28" i="6"/>
  <c r="KR25" i="6"/>
  <c r="KT25" i="6" s="1"/>
  <c r="KN25" i="6"/>
  <c r="CT22" i="6"/>
  <c r="CX22" i="6"/>
  <c r="CZ22" i="6" s="1"/>
  <c r="EE31" i="6"/>
  <c r="EF31" i="6" s="1"/>
  <c r="KQ40" i="6"/>
  <c r="KS40" i="6"/>
  <c r="LC15" i="6"/>
  <c r="EJ35" i="6"/>
  <c r="KR11" i="6"/>
  <c r="KT11" i="6" s="1"/>
  <c r="KN11" i="6"/>
  <c r="KG15" i="6"/>
  <c r="CZ26" i="6"/>
  <c r="EE25" i="6"/>
  <c r="EF25" i="6" s="1"/>
  <c r="KS21" i="6"/>
  <c r="LZ28" i="6"/>
  <c r="LD26" i="6"/>
  <c r="MK35" i="6"/>
  <c r="MI35" i="6"/>
  <c r="MJ35" i="6"/>
  <c r="MH35" i="6"/>
  <c r="DW32" i="6"/>
  <c r="ER14" i="6"/>
  <c r="ES14" i="6" s="1"/>
  <c r="DI33" i="6"/>
  <c r="DL33" i="6" s="1"/>
  <c r="LP17" i="6"/>
  <c r="LS17" i="6" s="1"/>
  <c r="MM22" i="6"/>
  <c r="LT24" i="6"/>
  <c r="DG29" i="6"/>
  <c r="DK29" i="6"/>
  <c r="DM29" i="6" s="1"/>
  <c r="DS24" i="6"/>
  <c r="KN23" i="6"/>
  <c r="KR23" i="6"/>
  <c r="KT23" i="6" s="1"/>
  <c r="CZ32" i="6"/>
  <c r="LB39" i="6"/>
  <c r="LC39" i="6" s="1"/>
  <c r="FS15" i="6"/>
  <c r="FF35" i="6"/>
  <c r="CW24" i="6"/>
  <c r="CP24" i="6"/>
  <c r="CO24" i="6"/>
  <c r="CN24" i="6"/>
  <c r="CQ24" i="6"/>
  <c r="DS16" i="6"/>
  <c r="DS34" i="6"/>
  <c r="FE19" i="6"/>
  <c r="FF19" i="6" s="1"/>
  <c r="DT18" i="6"/>
  <c r="DX18" i="6"/>
  <c r="ML10" i="6"/>
  <c r="FE21" i="6"/>
  <c r="FF21" i="6" s="1"/>
  <c r="DM40" i="6"/>
  <c r="CQ39" i="6"/>
  <c r="CP39" i="6"/>
  <c r="CO39" i="6"/>
  <c r="CN39" i="6"/>
  <c r="KS12" i="6"/>
  <c r="KQ12" i="6"/>
  <c r="CM38" i="6"/>
  <c r="FH13" i="6"/>
  <c r="FI13" i="6" s="1"/>
  <c r="CW25" i="6"/>
  <c r="LP11" i="6"/>
  <c r="DI27" i="6"/>
  <c r="DL27" i="6" s="1"/>
  <c r="LD18" i="6"/>
  <c r="LO16" i="6"/>
  <c r="LP16" i="6" s="1"/>
  <c r="CZ11" i="6"/>
  <c r="CZ38" i="6"/>
  <c r="MO19" i="6"/>
  <c r="MP19" i="6" s="1"/>
  <c r="KG31" i="6"/>
  <c r="LY16" i="6"/>
  <c r="KH20" i="6"/>
  <c r="KK20" i="6"/>
  <c r="KJ20" i="6"/>
  <c r="KI20" i="6"/>
  <c r="DS31" i="6"/>
  <c r="ED15" i="6"/>
  <c r="EC15" i="6"/>
  <c r="EB15" i="6"/>
  <c r="EA15" i="6"/>
  <c r="DL21" i="6"/>
  <c r="EI35" i="6"/>
  <c r="KK35" i="6"/>
  <c r="KH35" i="6"/>
  <c r="KJ35" i="6"/>
  <c r="KI35" i="6"/>
  <c r="EE28" i="6"/>
  <c r="CY22" i="6"/>
  <c r="KW17" i="6"/>
  <c r="KV17" i="6"/>
  <c r="KU17" i="6"/>
  <c r="KX17" i="6"/>
  <c r="LC26" i="6"/>
  <c r="DV32" i="6"/>
  <c r="DY32" i="6" s="1"/>
  <c r="EF14" i="6"/>
  <c r="DY12" i="6"/>
  <c r="DW12" i="6"/>
  <c r="KA33" i="6"/>
  <c r="KE33" i="6"/>
  <c r="KG33" i="6" s="1"/>
  <c r="LG23" i="6"/>
  <c r="CG20" i="6"/>
  <c r="CK20" i="6"/>
  <c r="CM20" i="6" s="1"/>
  <c r="LB12" i="6"/>
  <c r="LC12" i="6" s="1"/>
  <c r="KF33" i="6"/>
  <c r="KE38" i="6"/>
  <c r="KG38" i="6" s="1"/>
  <c r="KA38" i="6"/>
  <c r="DJ16" i="6"/>
  <c r="DL16" i="6"/>
  <c r="CV24" i="6"/>
  <c r="CY24" i="6" s="1"/>
  <c r="KS23" i="6"/>
  <c r="CY14" i="6"/>
  <c r="ND35" i="6"/>
  <c r="NF35" i="6"/>
  <c r="DY18" i="6"/>
  <c r="DW18" i="6"/>
  <c r="LZ10" i="6"/>
  <c r="CL22" i="6"/>
  <c r="ES21" i="6"/>
  <c r="FR13" i="6"/>
  <c r="FS13" i="6" s="1"/>
  <c r="CV25" i="6"/>
  <c r="CT40" i="6"/>
  <c r="CX40" i="6"/>
  <c r="CZ40" i="6" s="1"/>
  <c r="KQ38" i="6"/>
  <c r="EJ19" i="6"/>
  <c r="DT19" i="6"/>
  <c r="DX19" i="6"/>
  <c r="DZ19" i="6" s="1"/>
  <c r="LN19" i="6"/>
  <c r="LR19" i="6"/>
  <c r="LT19" i="6" s="1"/>
  <c r="EE39" i="6"/>
  <c r="EF39" i="6" s="1"/>
  <c r="LO10" i="6"/>
  <c r="NA35" i="6"/>
  <c r="NE35" i="6"/>
  <c r="EJ29" i="6"/>
  <c r="LY14" i="6"/>
  <c r="DJ32" i="6"/>
  <c r="DL32" i="6"/>
  <c r="LD25" i="6"/>
  <c r="LQ34" i="6"/>
  <c r="LV23" i="6"/>
  <c r="LU23" i="6"/>
  <c r="LX23" i="6"/>
  <c r="LW23" i="6"/>
  <c r="KK12" i="6"/>
  <c r="KJ12" i="6"/>
  <c r="KI12" i="6"/>
  <c r="KH12" i="6"/>
  <c r="LS21" i="6"/>
  <c r="LQ21" i="6"/>
  <c r="DL30" i="6"/>
  <c r="DJ30" i="6"/>
  <c r="DD19" i="6"/>
  <c r="DC19" i="6"/>
  <c r="DB19" i="6"/>
  <c r="DA19" i="6"/>
  <c r="DU30" i="6"/>
  <c r="DC29" i="6"/>
  <c r="DB29" i="6"/>
  <c r="DA29" i="6"/>
  <c r="DD29" i="6"/>
  <c r="LQ37" i="6"/>
  <c r="DB15" i="6"/>
  <c r="DA15" i="6"/>
  <c r="DD15" i="6"/>
  <c r="DC15" i="6"/>
  <c r="DX12" i="6"/>
  <c r="DT12" i="6"/>
  <c r="DH26" i="6"/>
  <c r="DI26" i="6" s="1"/>
  <c r="LO18" i="6"/>
  <c r="LP18" i="6" s="1"/>
  <c r="DU37" i="6"/>
  <c r="DV37" i="6" s="1"/>
  <c r="KK10" i="6"/>
  <c r="KJ10" i="6"/>
  <c r="KI10" i="6"/>
  <c r="KH10" i="6"/>
  <c r="DO19" i="6"/>
  <c r="DN19" i="6"/>
  <c r="DQ19" i="6"/>
  <c r="DP19" i="6"/>
  <c r="FE12" i="6"/>
  <c r="FF12" i="6" s="1"/>
  <c r="DH34" i="6"/>
  <c r="DI34" i="6" s="1"/>
  <c r="LB38" i="6"/>
  <c r="LI35" i="6"/>
  <c r="LK35" i="6"/>
  <c r="LJ35" i="6"/>
  <c r="LH35" i="6"/>
  <c r="KX37" i="6"/>
  <c r="KW37" i="6"/>
  <c r="KV37" i="6"/>
  <c r="KU37" i="6"/>
  <c r="KR13" i="6"/>
  <c r="KT13" i="6" s="1"/>
  <c r="KN13" i="6"/>
  <c r="DQ17" i="6"/>
  <c r="DP17" i="6"/>
  <c r="DO17" i="6"/>
  <c r="DN17" i="6"/>
  <c r="CX13" i="6"/>
  <c r="CZ13" i="6" s="1"/>
  <c r="CT13" i="6"/>
  <c r="EE30" i="6"/>
  <c r="KK26" i="6"/>
  <c r="KJ26" i="6"/>
  <c r="KI26" i="6"/>
  <c r="KH26" i="6"/>
  <c r="DJ22" i="6"/>
  <c r="LJ10" i="6"/>
  <c r="LI10" i="6"/>
  <c r="LH10" i="6"/>
  <c r="LK10" i="6"/>
  <c r="KQ26" i="6"/>
  <c r="MY34" i="6"/>
  <c r="MZ34" i="6" s="1"/>
  <c r="KS25" i="6"/>
  <c r="KF14" i="6"/>
  <c r="CT37" i="6"/>
  <c r="CX37" i="6"/>
  <c r="CZ37" i="6" s="1"/>
  <c r="LO36" i="6"/>
  <c r="LP36" i="6" s="1"/>
  <c r="LP37" i="6"/>
  <c r="KP38" i="6"/>
  <c r="DD30" i="6"/>
  <c r="DB30" i="6"/>
  <c r="DC30" i="6"/>
  <c r="DA30" i="6"/>
  <c r="LC18" i="6"/>
  <c r="ML32" i="6"/>
  <c r="MM32" i="6" s="1"/>
  <c r="DL24" i="6"/>
  <c r="DJ24" i="6"/>
  <c r="ML21" i="6"/>
  <c r="MM21" i="6" s="1"/>
  <c r="FH15" i="6"/>
  <c r="FI15" i="6" s="1"/>
  <c r="LY15" i="6"/>
  <c r="LZ15" i="6" s="1"/>
  <c r="LY18" i="6"/>
  <c r="LZ18" i="6" s="1"/>
  <c r="EE37" i="6"/>
  <c r="EF37" i="6" s="1"/>
  <c r="ML17" i="6"/>
  <c r="MM17" i="6" s="1"/>
  <c r="CQ30" i="6"/>
  <c r="CP30" i="6"/>
  <c r="CO30" i="6"/>
  <c r="CN30" i="6"/>
  <c r="EE26" i="6"/>
  <c r="EF26" i="6" s="1"/>
  <c r="KR32" i="6"/>
  <c r="KT32" i="6" s="1"/>
  <c r="KN32" i="6"/>
  <c r="LD40" i="6"/>
  <c r="EI19" i="6"/>
  <c r="EL19" i="6" s="1"/>
  <c r="DH11" i="6"/>
  <c r="DI11" i="6" s="1"/>
  <c r="KJ18" i="6"/>
  <c r="KK18" i="6"/>
  <c r="KI18" i="6"/>
  <c r="KH18" i="6"/>
  <c r="LE30" i="6"/>
  <c r="LG30" i="6" s="1"/>
  <c r="LA30" i="6"/>
  <c r="LY39" i="6"/>
  <c r="LZ39" i="6" s="1"/>
  <c r="CT16" i="6"/>
  <c r="CX16" i="6"/>
  <c r="CX28" i="6"/>
  <c r="CZ28" i="6" s="1"/>
  <c r="CT28" i="6"/>
  <c r="DJ10" i="6"/>
  <c r="ML11" i="6"/>
  <c r="MM11" i="6" s="1"/>
  <c r="LE29" i="6"/>
  <c r="LA29" i="6"/>
  <c r="LD11" i="6"/>
  <c r="DY19" i="6"/>
  <c r="EI29" i="6"/>
  <c r="EL29" i="6" s="1"/>
  <c r="LF30" i="6"/>
  <c r="LM14" i="6"/>
  <c r="DM35" i="6"/>
  <c r="KQ18" i="6"/>
  <c r="LC25" i="6"/>
  <c r="LP34" i="6"/>
  <c r="LR28" i="6"/>
  <c r="LN28" i="6"/>
  <c r="LD20" i="6"/>
  <c r="DJ23" i="6"/>
  <c r="LA14" i="6"/>
  <c r="LE14" i="6"/>
  <c r="MD13" i="6"/>
  <c r="LV13" i="6"/>
  <c r="LX13" i="6"/>
  <c r="LW13" i="6"/>
  <c r="LU13" i="6"/>
  <c r="CX21" i="6"/>
  <c r="CZ21" i="6" s="1"/>
  <c r="CT21" i="6"/>
  <c r="MY23" i="6"/>
  <c r="MZ23" i="6" s="1"/>
  <c r="MB32" i="6"/>
  <c r="EE22" i="6"/>
  <c r="LO20" i="6"/>
  <c r="LN27" i="6"/>
  <c r="LR27" i="6"/>
  <c r="LT27" i="6" s="1"/>
  <c r="DM38" i="6"/>
  <c r="LY20" i="6"/>
  <c r="LZ20" i="6" s="1"/>
  <c r="MB34" i="6"/>
  <c r="MC34" i="6" s="1"/>
  <c r="DD36" i="6"/>
  <c r="DC36" i="6"/>
  <c r="DA36" i="6"/>
  <c r="DB36" i="6"/>
  <c r="DI22" i="6"/>
  <c r="KP26" i="6"/>
  <c r="KS26" i="6" s="1"/>
  <c r="KS31" i="6"/>
  <c r="KQ31" i="6"/>
  <c r="DL31" i="6"/>
  <c r="DJ31" i="6"/>
  <c r="DM31" i="6" s="1"/>
  <c r="LY36" i="6"/>
  <c r="CY10" i="6"/>
  <c r="MP35" i="6"/>
  <c r="MS35" i="6" s="1"/>
  <c r="LM26" i="6"/>
  <c r="LU35" i="6"/>
  <c r="LX35" i="6"/>
  <c r="LV35" i="6"/>
  <c r="LW35" i="6"/>
  <c r="LZ21" i="6"/>
  <c r="ER40" i="6"/>
  <c r="ES40" i="6" s="1"/>
  <c r="LE27" i="6"/>
  <c r="LG27" i="6" s="1"/>
  <c r="LA27" i="6"/>
  <c r="LM15" i="6"/>
  <c r="LG28" i="6"/>
  <c r="LY40" i="6"/>
  <c r="ER32" i="6"/>
  <c r="ES32" i="6" s="1"/>
  <c r="ML25" i="6"/>
  <c r="ML33" i="6"/>
  <c r="LZ17" i="6"/>
  <c r="EE20" i="6"/>
  <c r="EF20" i="6" s="1"/>
  <c r="DS26" i="6"/>
  <c r="LC40" i="6"/>
  <c r="LF40" i="6" s="1"/>
  <c r="LM12" i="6"/>
  <c r="DG15" i="6"/>
  <c r="DK15" i="6"/>
  <c r="DM15" i="6" s="1"/>
  <c r="LQ33" i="6"/>
  <c r="LS33" i="6"/>
  <c r="DJ20" i="6"/>
  <c r="DL20" i="6"/>
  <c r="LM39" i="6"/>
  <c r="CY16" i="6"/>
  <c r="CW16" i="6"/>
  <c r="MY24" i="6"/>
  <c r="DI10" i="6"/>
  <c r="DL10" i="6" s="1"/>
  <c r="LZ11" i="6"/>
  <c r="LD29" i="6"/>
  <c r="LF29" i="6"/>
  <c r="LC11" i="6"/>
  <c r="LF11" i="6" s="1"/>
  <c r="KQ29" i="6"/>
  <c r="KT29" i="6" s="1"/>
  <c r="KS29" i="6"/>
  <c r="MM13" i="6"/>
  <c r="KS30" i="6"/>
  <c r="CY20" i="6"/>
  <c r="NY35" i="6"/>
  <c r="NZ35" i="6" s="1"/>
  <c r="KP18" i="6"/>
  <c r="DJ18" i="6"/>
  <c r="DL18" i="6"/>
  <c r="ES17" i="6"/>
  <c r="LS28" i="6"/>
  <c r="LQ28" i="6"/>
  <c r="LC20" i="6"/>
  <c r="DI23" i="6"/>
  <c r="DL23" i="6" s="1"/>
  <c r="LF14" i="6"/>
  <c r="LD14" i="6"/>
  <c r="MC13" i="6"/>
  <c r="KK24" i="5"/>
  <c r="KJ24" i="5"/>
  <c r="KI24" i="5"/>
  <c r="KH24" i="5"/>
  <c r="EH17" i="5"/>
  <c r="CQ31" i="5"/>
  <c r="CP31" i="5"/>
  <c r="CO31" i="5"/>
  <c r="CN31" i="5"/>
  <c r="LO29" i="5"/>
  <c r="DB11" i="5"/>
  <c r="DA11" i="5"/>
  <c r="DC11" i="5"/>
  <c r="DD11" i="5"/>
  <c r="DU37" i="5"/>
  <c r="KK20" i="5"/>
  <c r="KJ20" i="5"/>
  <c r="KI20" i="5"/>
  <c r="KH20" i="5"/>
  <c r="DK36" i="5"/>
  <c r="DG36" i="5"/>
  <c r="DU18" i="5"/>
  <c r="DD40" i="5"/>
  <c r="DC40" i="5"/>
  <c r="DB40" i="5"/>
  <c r="DA40" i="5"/>
  <c r="DT34" i="5"/>
  <c r="DX34" i="5"/>
  <c r="CQ12" i="5"/>
  <c r="CP12" i="5"/>
  <c r="CO12" i="5"/>
  <c r="CN12" i="5"/>
  <c r="DT38" i="5"/>
  <c r="DX38" i="5"/>
  <c r="EX13" i="5"/>
  <c r="ET13" i="5"/>
  <c r="CN14" i="5"/>
  <c r="CQ14" i="5"/>
  <c r="CP14" i="5"/>
  <c r="CO14" i="5"/>
  <c r="KH22" i="5"/>
  <c r="KK22" i="5"/>
  <c r="KJ22" i="5"/>
  <c r="KI22" i="5"/>
  <c r="CN22" i="5"/>
  <c r="CQ22" i="5"/>
  <c r="CP22" i="5"/>
  <c r="CO22" i="5"/>
  <c r="EU26" i="5"/>
  <c r="LA19" i="5"/>
  <c r="LE19" i="5"/>
  <c r="LO12" i="5"/>
  <c r="LO25" i="5"/>
  <c r="EH38" i="5"/>
  <c r="MK27" i="5"/>
  <c r="MJ27" i="5"/>
  <c r="MI27" i="5"/>
  <c r="MH27" i="5"/>
  <c r="EH34" i="5"/>
  <c r="LO11" i="5"/>
  <c r="LO35" i="5"/>
  <c r="LP35" i="5" s="1"/>
  <c r="CX19" i="5"/>
  <c r="CZ19" i="5" s="1"/>
  <c r="CT19" i="5"/>
  <c r="KK31" i="5"/>
  <c r="KJ31" i="5"/>
  <c r="KI31" i="5"/>
  <c r="KH31" i="5"/>
  <c r="CX17" i="5"/>
  <c r="CZ17" i="5" s="1"/>
  <c r="CT17" i="5"/>
  <c r="MO22" i="5"/>
  <c r="CQ11" i="5"/>
  <c r="CP11" i="5"/>
  <c r="CO11" i="5"/>
  <c r="CN11" i="5"/>
  <c r="KU38" i="5"/>
  <c r="KX38" i="5"/>
  <c r="KW38" i="5"/>
  <c r="KV38" i="5"/>
  <c r="LY19" i="5"/>
  <c r="LO40" i="5"/>
  <c r="LP40" i="5" s="1"/>
  <c r="CX18" i="5"/>
  <c r="CT18" i="5"/>
  <c r="EQ13" i="5"/>
  <c r="EP13" i="5"/>
  <c r="EN13" i="5"/>
  <c r="EO13" i="5"/>
  <c r="LE14" i="5"/>
  <c r="LA14" i="5"/>
  <c r="DU14" i="5"/>
  <c r="DV14" i="5" s="1"/>
  <c r="LN38" i="5"/>
  <c r="LR38" i="5"/>
  <c r="DD14" i="5"/>
  <c r="DC14" i="5"/>
  <c r="DA14" i="5"/>
  <c r="DB14" i="5"/>
  <c r="DD27" i="5"/>
  <c r="DC27" i="5"/>
  <c r="DB27" i="5"/>
  <c r="DA27" i="5"/>
  <c r="LK13" i="5"/>
  <c r="LI13" i="5"/>
  <c r="LH13" i="5"/>
  <c r="LJ13" i="5"/>
  <c r="DD30" i="5"/>
  <c r="DC30" i="5"/>
  <c r="DB30" i="5"/>
  <c r="DA30" i="5"/>
  <c r="MB26" i="5"/>
  <c r="FE22" i="5"/>
  <c r="FF22" i="5" s="1"/>
  <c r="MB38" i="5"/>
  <c r="ER23" i="5"/>
  <c r="LU22" i="5"/>
  <c r="LX22" i="5"/>
  <c r="LW22" i="5"/>
  <c r="LV22" i="5"/>
  <c r="DJ33" i="5"/>
  <c r="DX33" i="5"/>
  <c r="DT33" i="5"/>
  <c r="EG26" i="5"/>
  <c r="EK26" i="5"/>
  <c r="EG30" i="5"/>
  <c r="EK30" i="5"/>
  <c r="KR11" i="5"/>
  <c r="KT11" i="5" s="1"/>
  <c r="KN11" i="5"/>
  <c r="EH33" i="5"/>
  <c r="ML37" i="5"/>
  <c r="LY15" i="5"/>
  <c r="LZ15" i="5" s="1"/>
  <c r="KJ32" i="5"/>
  <c r="KK32" i="5"/>
  <c r="KI32" i="5"/>
  <c r="KH32" i="5"/>
  <c r="MY10" i="5"/>
  <c r="MZ10" i="5" s="1"/>
  <c r="EU30" i="5"/>
  <c r="EV30" i="5" s="1"/>
  <c r="EE19" i="5"/>
  <c r="EF19" i="5" s="1"/>
  <c r="DU16" i="5"/>
  <c r="LY16" i="5"/>
  <c r="MD33" i="5"/>
  <c r="EE32" i="5"/>
  <c r="LE16" i="5"/>
  <c r="LA16" i="5"/>
  <c r="DD13" i="5"/>
  <c r="DC13" i="5"/>
  <c r="DB13" i="5"/>
  <c r="DA13" i="5"/>
  <c r="DK29" i="5"/>
  <c r="DG29" i="5"/>
  <c r="DG18" i="5"/>
  <c r="DK18" i="5"/>
  <c r="LR14" i="5"/>
  <c r="LN14" i="5"/>
  <c r="NY27" i="5"/>
  <c r="LQ21" i="5"/>
  <c r="MD30" i="5"/>
  <c r="DJ19" i="5"/>
  <c r="DH14" i="5"/>
  <c r="DI14" i="5" s="1"/>
  <c r="EK39" i="5"/>
  <c r="EM39" i="5" s="1"/>
  <c r="EG39" i="5"/>
  <c r="DC31" i="5"/>
  <c r="DB31" i="5"/>
  <c r="DA31" i="5"/>
  <c r="DD31" i="5"/>
  <c r="DK40" i="5"/>
  <c r="DM40" i="5" s="1"/>
  <c r="DG40" i="5"/>
  <c r="ML14" i="5"/>
  <c r="MM14" i="5" s="1"/>
  <c r="DH24" i="5"/>
  <c r="DI24" i="5" s="1"/>
  <c r="KR17" i="5"/>
  <c r="KT17" i="5" s="1"/>
  <c r="KN17" i="5"/>
  <c r="KW22" i="5"/>
  <c r="KX22" i="5"/>
  <c r="KV22" i="5"/>
  <c r="KU22" i="5"/>
  <c r="LD14" i="5"/>
  <c r="LF14" i="5"/>
  <c r="EJ22" i="5"/>
  <c r="EL22" i="5"/>
  <c r="KS17" i="5"/>
  <c r="EM31" i="5"/>
  <c r="CZ25" i="5"/>
  <c r="LD24" i="5"/>
  <c r="LF24" i="5"/>
  <c r="LJ36" i="5"/>
  <c r="LK36" i="5"/>
  <c r="LI36" i="5"/>
  <c r="LH36" i="5"/>
  <c r="EF23" i="5"/>
  <c r="KT21" i="5"/>
  <c r="LF17" i="5"/>
  <c r="LD17" i="5"/>
  <c r="CZ29" i="5"/>
  <c r="LD29" i="5"/>
  <c r="LF29" i="5"/>
  <c r="LQ37" i="5"/>
  <c r="LS37" i="5"/>
  <c r="DM23" i="5"/>
  <c r="LZ37" i="5"/>
  <c r="LM15" i="5"/>
  <c r="KJ19" i="5"/>
  <c r="KI19" i="5"/>
  <c r="KH19" i="5"/>
  <c r="KK19" i="5"/>
  <c r="MM10" i="5"/>
  <c r="FE30" i="5"/>
  <c r="DS19" i="5"/>
  <c r="LM16" i="5"/>
  <c r="CT37" i="5"/>
  <c r="CX37" i="5"/>
  <c r="CZ37" i="5" s="1"/>
  <c r="CZ34" i="5"/>
  <c r="ML28" i="5"/>
  <c r="LS24" i="5"/>
  <c r="LQ24" i="5"/>
  <c r="MC33" i="5"/>
  <c r="MF33" i="5" s="1"/>
  <c r="DS32" i="5"/>
  <c r="LS13" i="5"/>
  <c r="LQ13" i="5"/>
  <c r="DP31" i="5"/>
  <c r="DO31" i="5"/>
  <c r="DN31" i="5"/>
  <c r="DQ31" i="5"/>
  <c r="FJ13" i="5"/>
  <c r="FL13" i="5"/>
  <c r="ML24" i="5"/>
  <c r="MY33" i="5"/>
  <c r="MZ33" i="5" s="1"/>
  <c r="ML20" i="5"/>
  <c r="MM20" i="5" s="1"/>
  <c r="ER21" i="5"/>
  <c r="DZ40" i="5"/>
  <c r="NM27" i="5"/>
  <c r="LP21" i="5"/>
  <c r="LS21" i="5" s="1"/>
  <c r="MC30" i="5"/>
  <c r="DI19" i="5"/>
  <c r="DL19" i="5" s="1"/>
  <c r="MB14" i="5"/>
  <c r="MC14" i="5" s="1"/>
  <c r="EY13" i="5"/>
  <c r="EW13" i="5"/>
  <c r="EZ13" i="5" s="1"/>
  <c r="DQ38" i="5"/>
  <c r="DO38" i="5"/>
  <c r="DP38" i="5"/>
  <c r="DN38" i="5"/>
  <c r="DY34" i="5"/>
  <c r="DW34" i="5"/>
  <c r="EW39" i="5"/>
  <c r="NL22" i="5"/>
  <c r="NM22" i="5" s="1"/>
  <c r="CP33" i="5"/>
  <c r="CQ33" i="5"/>
  <c r="CN33" i="5"/>
  <c r="CO33" i="5"/>
  <c r="EG22" i="5"/>
  <c r="EK22" i="5"/>
  <c r="EE37" i="5"/>
  <c r="EF37" i="5" s="1"/>
  <c r="LE33" i="5"/>
  <c r="LG33" i="5" s="1"/>
  <c r="LA33" i="5"/>
  <c r="FR39" i="5"/>
  <c r="ER17" i="5"/>
  <c r="ES17" i="5" s="1"/>
  <c r="LA24" i="5"/>
  <c r="LE24" i="5"/>
  <c r="KI36" i="5"/>
  <c r="KH36" i="5"/>
  <c r="KJ36" i="5"/>
  <c r="KK36" i="5"/>
  <c r="EH40" i="5"/>
  <c r="EI40" i="5" s="1"/>
  <c r="LE17" i="5"/>
  <c r="LA17" i="5"/>
  <c r="LA29" i="5"/>
  <c r="LE29" i="5"/>
  <c r="LR37" i="5"/>
  <c r="LN37" i="5"/>
  <c r="LY29" i="5"/>
  <c r="LZ29" i="5" s="1"/>
  <c r="DC33" i="5"/>
  <c r="DD33" i="5"/>
  <c r="DA33" i="5"/>
  <c r="DB33" i="5"/>
  <c r="DQ13" i="5"/>
  <c r="DP13" i="5"/>
  <c r="DO13" i="5"/>
  <c r="DN13" i="5"/>
  <c r="LD11" i="5"/>
  <c r="DK21" i="5"/>
  <c r="DG21" i="5"/>
  <c r="KN40" i="5"/>
  <c r="KR40" i="5"/>
  <c r="LY17" i="5"/>
  <c r="LN20" i="5"/>
  <c r="LR20" i="5"/>
  <c r="MB13" i="5"/>
  <c r="MC13" i="5" s="1"/>
  <c r="DH20" i="5"/>
  <c r="DI20" i="5" s="1"/>
  <c r="DD26" i="5"/>
  <c r="DC26" i="5"/>
  <c r="DB26" i="5"/>
  <c r="DA26" i="5"/>
  <c r="MB28" i="5"/>
  <c r="LY11" i="5"/>
  <c r="LZ11" i="5" s="1"/>
  <c r="KU18" i="5"/>
  <c r="KX18" i="5"/>
  <c r="KW18" i="5"/>
  <c r="KV18" i="5"/>
  <c r="LR24" i="5"/>
  <c r="LN24" i="5"/>
  <c r="DP39" i="5"/>
  <c r="DO39" i="5"/>
  <c r="DQ39" i="5"/>
  <c r="DN39" i="5"/>
  <c r="LN13" i="5"/>
  <c r="LR13" i="5"/>
  <c r="FG13" i="5"/>
  <c r="FK13" i="5"/>
  <c r="MB24" i="5"/>
  <c r="MC24" i="5" s="1"/>
  <c r="MO33" i="5"/>
  <c r="MP33" i="5" s="1"/>
  <c r="MB20" i="5"/>
  <c r="MC20" i="5" s="1"/>
  <c r="EH21" i="5"/>
  <c r="LD19" i="5"/>
  <c r="LF19" i="5"/>
  <c r="KN35" i="5"/>
  <c r="KR35" i="5"/>
  <c r="KT35" i="5" s="1"/>
  <c r="LU33" i="5"/>
  <c r="LV33" i="5"/>
  <c r="LX33" i="5"/>
  <c r="LW33" i="5"/>
  <c r="LO31" i="5"/>
  <c r="GE13" i="5"/>
  <c r="GF13" i="5" s="1"/>
  <c r="DK26" i="5"/>
  <c r="DM26" i="5" s="1"/>
  <c r="DG26" i="5"/>
  <c r="DT22" i="5"/>
  <c r="DX22" i="5"/>
  <c r="DZ22" i="5" s="1"/>
  <c r="DH37" i="5"/>
  <c r="LB12" i="5"/>
  <c r="EJ25" i="5"/>
  <c r="EV39" i="5"/>
  <c r="MZ22" i="5"/>
  <c r="DJ27" i="5"/>
  <c r="KR39" i="5"/>
  <c r="KT39" i="5" s="1"/>
  <c r="KN39" i="5"/>
  <c r="FF39" i="5"/>
  <c r="CG19" i="5"/>
  <c r="CK19" i="5"/>
  <c r="CM19" i="5" s="1"/>
  <c r="KN13" i="5"/>
  <c r="KR13" i="5"/>
  <c r="KT13" i="5" s="1"/>
  <c r="LT36" i="5"/>
  <c r="DH12" i="5"/>
  <c r="DI12" i="5" s="1"/>
  <c r="DU10" i="5"/>
  <c r="DV10" i="5" s="1"/>
  <c r="ML18" i="5"/>
  <c r="DW28" i="5"/>
  <c r="MB21" i="5"/>
  <c r="MC21" i="5" s="1"/>
  <c r="MD10" i="5"/>
  <c r="CX32" i="5"/>
  <c r="CZ32" i="5" s="1"/>
  <c r="CT32" i="5"/>
  <c r="LB23" i="5"/>
  <c r="LC23" i="5" s="1"/>
  <c r="MY30" i="5"/>
  <c r="CP35" i="5"/>
  <c r="CO35" i="5"/>
  <c r="CN35" i="5"/>
  <c r="CQ35" i="5"/>
  <c r="KK13" i="5"/>
  <c r="KJ13" i="5"/>
  <c r="KI13" i="5"/>
  <c r="KH13" i="5"/>
  <c r="LC11" i="5"/>
  <c r="DJ21" i="5"/>
  <c r="DL21" i="5"/>
  <c r="KS40" i="5"/>
  <c r="KQ40" i="5"/>
  <c r="LM17" i="5"/>
  <c r="LS20" i="5"/>
  <c r="LQ20" i="5"/>
  <c r="ND27" i="5"/>
  <c r="DC12" i="5"/>
  <c r="DB12" i="5"/>
  <c r="DA12" i="5"/>
  <c r="DD12" i="5"/>
  <c r="LB35" i="5"/>
  <c r="ML13" i="5"/>
  <c r="MM13" i="5" s="1"/>
  <c r="EE15" i="5"/>
  <c r="EF15" i="5" s="1"/>
  <c r="LB25" i="5"/>
  <c r="LC25" i="5" s="1"/>
  <c r="LI22" i="5"/>
  <c r="LH22" i="5"/>
  <c r="LK22" i="5"/>
  <c r="LJ22" i="5"/>
  <c r="LY39" i="5"/>
  <c r="LZ39" i="5" s="1"/>
  <c r="FR31" i="5"/>
  <c r="FS31" i="5" s="1"/>
  <c r="EE35" i="5"/>
  <c r="LD21" i="5"/>
  <c r="LD32" i="5"/>
  <c r="EU31" i="5"/>
  <c r="EV31" i="5" s="1"/>
  <c r="LE20" i="5"/>
  <c r="LG20" i="5" s="1"/>
  <c r="LA20" i="5"/>
  <c r="LY12" i="5"/>
  <c r="LZ12" i="5" s="1"/>
  <c r="KN31" i="5"/>
  <c r="KR31" i="5"/>
  <c r="KT31" i="5" s="1"/>
  <c r="DL26" i="5"/>
  <c r="FS13" i="5"/>
  <c r="CZ23" i="5"/>
  <c r="LR27" i="5"/>
  <c r="LT27" i="5" s="1"/>
  <c r="LN27" i="5"/>
  <c r="EE27" i="5"/>
  <c r="EF27" i="5" s="1"/>
  <c r="LY32" i="5"/>
  <c r="LD40" i="5"/>
  <c r="LF40" i="5"/>
  <c r="DG28" i="5"/>
  <c r="DK28" i="5"/>
  <c r="DM28" i="5" s="1"/>
  <c r="EI25" i="5"/>
  <c r="DI27" i="5"/>
  <c r="DL27" i="5" s="1"/>
  <c r="KK10" i="5"/>
  <c r="KJ10" i="5"/>
  <c r="KI10" i="5"/>
  <c r="KH10" i="5"/>
  <c r="LG31" i="5"/>
  <c r="DM11" i="5"/>
  <c r="KX10" i="5"/>
  <c r="KW10" i="5"/>
  <c r="KV10" i="5"/>
  <c r="KU10" i="5"/>
  <c r="KE21" i="5"/>
  <c r="KG21" i="5" s="1"/>
  <c r="KA21" i="5"/>
  <c r="LO18" i="5"/>
  <c r="EE10" i="5"/>
  <c r="EF10" i="5" s="1"/>
  <c r="LZ18" i="5"/>
  <c r="KS39" i="5"/>
  <c r="DV28" i="5"/>
  <c r="DY28" i="5" s="1"/>
  <c r="ML21" i="5"/>
  <c r="MM21" i="5" s="1"/>
  <c r="KS13" i="5"/>
  <c r="MC10" i="5"/>
  <c r="MF10" i="5" s="1"/>
  <c r="CX39" i="5"/>
  <c r="CZ39" i="5" s="1"/>
  <c r="CT39" i="5"/>
  <c r="ER28" i="5"/>
  <c r="MM30" i="5"/>
  <c r="CZ38" i="5"/>
  <c r="CY24" i="5"/>
  <c r="CW24" i="5"/>
  <c r="NC27" i="5"/>
  <c r="DH32" i="5"/>
  <c r="DI32" i="5" s="1"/>
  <c r="DK34" i="5"/>
  <c r="DM34" i="5" s="1"/>
  <c r="DG34" i="5"/>
  <c r="DS15" i="5"/>
  <c r="ER16" i="5"/>
  <c r="ES16" i="5" s="1"/>
  <c r="CN26" i="5"/>
  <c r="CQ26" i="5"/>
  <c r="CO26" i="5"/>
  <c r="CP26" i="5"/>
  <c r="DL34" i="5"/>
  <c r="CY20" i="5"/>
  <c r="CW20" i="5"/>
  <c r="LM39" i="5"/>
  <c r="CY19" i="5"/>
  <c r="FF31" i="5"/>
  <c r="DS35" i="5"/>
  <c r="LC21" i="5"/>
  <c r="LF21" i="5" s="1"/>
  <c r="LC32" i="5"/>
  <c r="LF32" i="5" s="1"/>
  <c r="CQ10" i="5"/>
  <c r="CP10" i="5"/>
  <c r="CO10" i="5"/>
  <c r="CN10" i="5"/>
  <c r="ED31" i="5"/>
  <c r="EB31" i="5"/>
  <c r="EA31" i="5"/>
  <c r="EC31" i="5"/>
  <c r="LO32" i="5"/>
  <c r="LP32" i="5" s="1"/>
  <c r="MW27" i="5"/>
  <c r="MU27" i="5"/>
  <c r="MX27" i="5"/>
  <c r="MV27" i="5"/>
  <c r="EG11" i="5"/>
  <c r="EK11" i="5"/>
  <c r="DX23" i="5"/>
  <c r="DT23" i="5"/>
  <c r="EE12" i="5"/>
  <c r="KT16" i="5"/>
  <c r="EH28" i="5"/>
  <c r="EI28" i="5" s="1"/>
  <c r="LN30" i="5"/>
  <c r="LR30" i="5"/>
  <c r="DJ17" i="5"/>
  <c r="LQ28" i="5"/>
  <c r="FE11" i="5"/>
  <c r="FF11" i="5" s="1"/>
  <c r="CQ38" i="5"/>
  <c r="CO38" i="5"/>
  <c r="CN38" i="5"/>
  <c r="CP38" i="5"/>
  <c r="CX24" i="5"/>
  <c r="CT24" i="5"/>
  <c r="DX11" i="5"/>
  <c r="DZ11" i="5" s="1"/>
  <c r="DT11" i="5"/>
  <c r="KA28" i="5"/>
  <c r="KE28" i="5"/>
  <c r="KG28" i="5" s="1"/>
  <c r="CK20" i="5"/>
  <c r="CM20" i="5" s="1"/>
  <c r="CG20" i="5"/>
  <c r="MY36" i="5"/>
  <c r="MZ36" i="5" s="1"/>
  <c r="CL20" i="5"/>
  <c r="LY25" i="5"/>
  <c r="LZ25" i="5" s="1"/>
  <c r="EH16" i="5"/>
  <c r="LO23" i="5"/>
  <c r="LJ10" i="5"/>
  <c r="LK10" i="5"/>
  <c r="LI10" i="5"/>
  <c r="LH10" i="5"/>
  <c r="CT20" i="5"/>
  <c r="CX20" i="5"/>
  <c r="DK35" i="5"/>
  <c r="DG35" i="5"/>
  <c r="MB31" i="5"/>
  <c r="MC31" i="5" s="1"/>
  <c r="DU20" i="5"/>
  <c r="DV20" i="5" s="1"/>
  <c r="EE29" i="5"/>
  <c r="MD22" i="5"/>
  <c r="LS27" i="5"/>
  <c r="ER38" i="5"/>
  <c r="KR24" i="5"/>
  <c r="KT24" i="5" s="1"/>
  <c r="KN24" i="5"/>
  <c r="EE18" i="5"/>
  <c r="EF18" i="5" s="1"/>
  <c r="CW35" i="5"/>
  <c r="DU27" i="5"/>
  <c r="LE40" i="5"/>
  <c r="LA40" i="5"/>
  <c r="KK35" i="5"/>
  <c r="KJ35" i="5"/>
  <c r="KH35" i="5"/>
  <c r="KI35" i="5"/>
  <c r="KQ19" i="5"/>
  <c r="ER34" i="5"/>
  <c r="KT29" i="5"/>
  <c r="KQ15" i="5"/>
  <c r="KW37" i="5"/>
  <c r="KX37" i="5"/>
  <c r="KV37" i="5"/>
  <c r="KU37" i="5"/>
  <c r="KE29" i="5"/>
  <c r="KG29" i="5" s="1"/>
  <c r="KA29" i="5"/>
  <c r="DH10" i="5"/>
  <c r="DI10" i="5" s="1"/>
  <c r="KQ32" i="5"/>
  <c r="EU40" i="5"/>
  <c r="EV40" i="5" s="1"/>
  <c r="KV12" i="5"/>
  <c r="KU12" i="5"/>
  <c r="KX12" i="5"/>
  <c r="KW12" i="5"/>
  <c r="EE36" i="5"/>
  <c r="EF36" i="5" s="1"/>
  <c r="LD15" i="5"/>
  <c r="MO26" i="5"/>
  <c r="MP26" i="5" s="1"/>
  <c r="CO36" i="5"/>
  <c r="CP36" i="5"/>
  <c r="CN36" i="5"/>
  <c r="CQ36" i="5"/>
  <c r="CV35" i="5"/>
  <c r="CW15" i="5"/>
  <c r="CY15" i="5"/>
  <c r="DL16" i="5"/>
  <c r="DJ16" i="5"/>
  <c r="DK25" i="5"/>
  <c r="DM25" i="5" s="1"/>
  <c r="DG25" i="5"/>
  <c r="KN25" i="5"/>
  <c r="KR25" i="5"/>
  <c r="KT25" i="5" s="1"/>
  <c r="CW36" i="5"/>
  <c r="CY36" i="5"/>
  <c r="DW17" i="5"/>
  <c r="DY17" i="5"/>
  <c r="EE24" i="5"/>
  <c r="KP19" i="5"/>
  <c r="KS19" i="5" s="1"/>
  <c r="KS25" i="5"/>
  <c r="FE25" i="5"/>
  <c r="FF25" i="5" s="1"/>
  <c r="KP15" i="5"/>
  <c r="KX28" i="5"/>
  <c r="KW28" i="5"/>
  <c r="KU28" i="5"/>
  <c r="KV28" i="5"/>
  <c r="KK23" i="5"/>
  <c r="KJ23" i="5"/>
  <c r="KH23" i="5"/>
  <c r="KI23" i="5"/>
  <c r="LK18" i="5"/>
  <c r="LJ18" i="5"/>
  <c r="LI18" i="5"/>
  <c r="LH18" i="5"/>
  <c r="KP32" i="5"/>
  <c r="KS32" i="5" s="1"/>
  <c r="FE40" i="5"/>
  <c r="FF40" i="5" s="1"/>
  <c r="DS36" i="5"/>
  <c r="LC15" i="5"/>
  <c r="LF15" i="5" s="1"/>
  <c r="MY26" i="5"/>
  <c r="EL11" i="5"/>
  <c r="EJ11" i="5"/>
  <c r="DW23" i="5"/>
  <c r="DY23" i="5"/>
  <c r="DS12" i="5"/>
  <c r="KT36" i="5"/>
  <c r="DZ25" i="5"/>
  <c r="LS30" i="5"/>
  <c r="LQ30" i="5"/>
  <c r="DI17" i="5"/>
  <c r="DL17" i="5" s="1"/>
  <c r="LP28" i="5"/>
  <c r="LS28" i="5" s="1"/>
  <c r="ES11" i="5"/>
  <c r="MD36" i="5"/>
  <c r="MF36" i="5"/>
  <c r="ED13" i="5"/>
  <c r="EC13" i="5"/>
  <c r="EB13" i="5"/>
  <c r="EA13" i="5"/>
  <c r="LQ10" i="5"/>
  <c r="LS10" i="5"/>
  <c r="KS23" i="5"/>
  <c r="KQ23" i="5"/>
  <c r="DT30" i="5"/>
  <c r="DX30" i="5"/>
  <c r="DZ30" i="5" s="1"/>
  <c r="KE12" i="5"/>
  <c r="KG12" i="5" s="1"/>
  <c r="KA12" i="5"/>
  <c r="DM22" i="5"/>
  <c r="MM36" i="5"/>
  <c r="KG11" i="5"/>
  <c r="DW21" i="5"/>
  <c r="DY21" i="5"/>
  <c r="LY23" i="5"/>
  <c r="LZ23" i="5" s="1"/>
  <c r="DL15" i="5"/>
  <c r="DJ15" i="5"/>
  <c r="DL35" i="5"/>
  <c r="DJ35" i="5"/>
  <c r="ML31" i="5"/>
  <c r="MM31" i="5" s="1"/>
  <c r="EE20" i="5"/>
  <c r="DS29" i="5"/>
  <c r="MC22" i="5"/>
  <c r="DL25" i="5"/>
  <c r="LJ28" i="5"/>
  <c r="LI28" i="5"/>
  <c r="LH28" i="5"/>
  <c r="LK28" i="5"/>
  <c r="EA39" i="5"/>
  <c r="EC39" i="5"/>
  <c r="EB39" i="5"/>
  <c r="ED39" i="5"/>
  <c r="CQ23" i="5"/>
  <c r="CO23" i="5"/>
  <c r="CP23" i="5"/>
  <c r="CN23" i="5"/>
  <c r="DK30" i="5"/>
  <c r="DM30" i="5" s="1"/>
  <c r="DG30" i="5"/>
  <c r="CT15" i="5"/>
  <c r="CX15" i="5"/>
  <c r="DK16" i="5"/>
  <c r="DG16" i="5"/>
  <c r="LM19" i="5"/>
  <c r="KW20" i="5"/>
  <c r="KV20" i="5"/>
  <c r="KU20" i="5"/>
  <c r="KX20" i="5"/>
  <c r="LY40" i="5"/>
  <c r="CT36" i="5"/>
  <c r="CX36" i="5"/>
  <c r="LH38" i="5"/>
  <c r="LK38" i="5"/>
  <c r="LJ38" i="5"/>
  <c r="LI38" i="5"/>
  <c r="CY18" i="5"/>
  <c r="CW18" i="5"/>
  <c r="CQ17" i="5"/>
  <c r="CP17" i="5"/>
  <c r="CO17" i="5"/>
  <c r="CN17" i="5"/>
  <c r="DT17" i="5"/>
  <c r="DX17" i="5"/>
  <c r="DU24" i="5"/>
  <c r="EE14" i="5"/>
  <c r="EF14" i="5" s="1"/>
  <c r="LQ38" i="5"/>
  <c r="LT38" i="5" s="1"/>
  <c r="LS38" i="5"/>
  <c r="CX10" i="5"/>
  <c r="CZ10" i="5" s="1"/>
  <c r="CT10" i="5"/>
  <c r="EU25" i="5"/>
  <c r="EV25" i="5" s="1"/>
  <c r="ES22" i="5"/>
  <c r="ML38" i="5"/>
  <c r="MM38" i="5" s="1"/>
  <c r="DI33" i="5"/>
  <c r="DY33" i="5"/>
  <c r="DW33" i="5"/>
  <c r="EJ26" i="5"/>
  <c r="EL26" i="5"/>
  <c r="KE25" i="5"/>
  <c r="KG25" i="5" s="1"/>
  <c r="KA25" i="5"/>
  <c r="EJ30" i="5"/>
  <c r="EM30" i="5" s="1"/>
  <c r="EL30" i="5"/>
  <c r="DT26" i="5"/>
  <c r="DX26" i="5"/>
  <c r="DZ26" i="5" s="1"/>
  <c r="ER33" i="5"/>
  <c r="ES33" i="5" s="1"/>
  <c r="FE26" i="5"/>
  <c r="LJ37" i="5"/>
  <c r="LI37" i="5"/>
  <c r="LK37" i="5"/>
  <c r="LH37" i="5"/>
  <c r="CZ22" i="5"/>
  <c r="ME36" i="5"/>
  <c r="MA36" i="5"/>
  <c r="LR10" i="5"/>
  <c r="LN10" i="5"/>
  <c r="DY38" i="5"/>
  <c r="DW38" i="5"/>
  <c r="DZ38" i="5" s="1"/>
  <c r="CY32" i="5"/>
  <c r="KR23" i="5"/>
  <c r="KN23" i="5"/>
  <c r="LB39" i="5"/>
  <c r="LC39" i="5" s="1"/>
  <c r="KG18" i="5"/>
  <c r="DX21" i="5"/>
  <c r="DT21" i="5"/>
  <c r="LY35" i="5"/>
  <c r="LZ35" i="5" s="1"/>
  <c r="LF16" i="5"/>
  <c r="LD16" i="5"/>
  <c r="DK15" i="5"/>
  <c r="DG15" i="5"/>
  <c r="DJ29" i="5"/>
  <c r="DL29" i="5"/>
  <c r="DJ18" i="5"/>
  <c r="DL18" i="5"/>
  <c r="LQ14" i="5"/>
  <c r="LS14" i="5"/>
  <c r="CM18" i="5"/>
  <c r="DL36" i="5"/>
  <c r="DJ36" i="5"/>
  <c r="KJ27" i="4"/>
  <c r="KI27" i="4"/>
  <c r="KH27" i="4"/>
  <c r="KK27" i="4"/>
  <c r="MB30" i="4"/>
  <c r="MC30" i="4" s="1"/>
  <c r="MB20" i="4"/>
  <c r="ED22" i="4"/>
  <c r="EC22" i="4"/>
  <c r="EB22" i="4"/>
  <c r="EA22" i="4"/>
  <c r="LO14" i="4"/>
  <c r="LP14" i="4" s="1"/>
  <c r="LA31" i="4"/>
  <c r="LE31" i="4"/>
  <c r="DG18" i="4"/>
  <c r="DK18" i="4"/>
  <c r="CQ24" i="4"/>
  <c r="CP24" i="4"/>
  <c r="CO24" i="4"/>
  <c r="CN24" i="4"/>
  <c r="EU16" i="4"/>
  <c r="KK40" i="4"/>
  <c r="KJ40" i="4"/>
  <c r="KI40" i="4"/>
  <c r="KH40" i="4"/>
  <c r="KN32" i="4"/>
  <c r="KR32" i="4"/>
  <c r="LO28" i="4"/>
  <c r="DX15" i="4"/>
  <c r="DT15" i="4"/>
  <c r="LO27" i="4"/>
  <c r="MB15" i="4"/>
  <c r="MC15" i="4" s="1"/>
  <c r="CT36" i="4"/>
  <c r="CX36" i="4"/>
  <c r="EH23" i="4"/>
  <c r="EI23" i="4" s="1"/>
  <c r="DQ32" i="4"/>
  <c r="DP32" i="4"/>
  <c r="DO32" i="4"/>
  <c r="DN32" i="4"/>
  <c r="EH20" i="4"/>
  <c r="EI20" i="4" s="1"/>
  <c r="EU11" i="4"/>
  <c r="LE10" i="4"/>
  <c r="LA10" i="4"/>
  <c r="KN10" i="4"/>
  <c r="KR10" i="4"/>
  <c r="DD11" i="4"/>
  <c r="DC11" i="4"/>
  <c r="DB11" i="4"/>
  <c r="DA11" i="4"/>
  <c r="EK17" i="4"/>
  <c r="EG17" i="4"/>
  <c r="CG28" i="4"/>
  <c r="CK28" i="4"/>
  <c r="CM28" i="4" s="1"/>
  <c r="DH24" i="4"/>
  <c r="DW30" i="4"/>
  <c r="LA25" i="4"/>
  <c r="LE25" i="4"/>
  <c r="KQ26" i="4"/>
  <c r="MY12" i="4"/>
  <c r="MZ12" i="4" s="1"/>
  <c r="LN21" i="4"/>
  <c r="LR21" i="4"/>
  <c r="LE17" i="4"/>
  <c r="LA17" i="4"/>
  <c r="DU27" i="4"/>
  <c r="DV27" i="4" s="1"/>
  <c r="ER27" i="4"/>
  <c r="LD22" i="4"/>
  <c r="MD16" i="4"/>
  <c r="LD38" i="4"/>
  <c r="LB32" i="4"/>
  <c r="CK38" i="4"/>
  <c r="CM38" i="4" s="1"/>
  <c r="CG38" i="4"/>
  <c r="KX18" i="4"/>
  <c r="KW18" i="4"/>
  <c r="KU18" i="4"/>
  <c r="KV18" i="4"/>
  <c r="CK22" i="4"/>
  <c r="CM22" i="4" s="1"/>
  <c r="CG22" i="4"/>
  <c r="ER12" i="4"/>
  <c r="ES12" i="4" s="1"/>
  <c r="DM28" i="4"/>
  <c r="ML29" i="4"/>
  <c r="MM29" i="4" s="1"/>
  <c r="LO39" i="4"/>
  <c r="LP39" i="4" s="1"/>
  <c r="ER13" i="4"/>
  <c r="ES13" i="4" s="1"/>
  <c r="CT10" i="4"/>
  <c r="CX10" i="4"/>
  <c r="CZ10" i="4" s="1"/>
  <c r="KN36" i="4"/>
  <c r="KR36" i="4"/>
  <c r="KT36" i="4" s="1"/>
  <c r="DV30" i="4"/>
  <c r="DY30" i="4" s="1"/>
  <c r="LF25" i="4"/>
  <c r="LD25" i="4"/>
  <c r="LY38" i="4"/>
  <c r="KP26" i="4"/>
  <c r="DK35" i="4"/>
  <c r="DM35" i="4" s="1"/>
  <c r="DG35" i="4"/>
  <c r="KG25" i="4"/>
  <c r="KG24" i="4"/>
  <c r="EE36" i="4"/>
  <c r="EF36" i="4" s="1"/>
  <c r="LS12" i="4"/>
  <c r="LQ12" i="4"/>
  <c r="ML18" i="4"/>
  <c r="LF17" i="4"/>
  <c r="LD17" i="4"/>
  <c r="CL38" i="4"/>
  <c r="KR39" i="4"/>
  <c r="KT39" i="4" s="1"/>
  <c r="KN39" i="4"/>
  <c r="LF23" i="4"/>
  <c r="LD23" i="4"/>
  <c r="KN35" i="4"/>
  <c r="KR35" i="4"/>
  <c r="KT35" i="4" s="1"/>
  <c r="KR21" i="4"/>
  <c r="KT21" i="4" s="1"/>
  <c r="KN21" i="4"/>
  <c r="CQ31" i="4"/>
  <c r="CP31" i="4"/>
  <c r="CO31" i="4"/>
  <c r="CN31" i="4"/>
  <c r="LO25" i="4"/>
  <c r="DU33" i="4"/>
  <c r="DV33" i="4" s="1"/>
  <c r="DW20" i="4"/>
  <c r="DY20" i="4"/>
  <c r="KS36" i="4"/>
  <c r="LC22" i="4"/>
  <c r="LF22" i="4" s="1"/>
  <c r="MC16" i="4"/>
  <c r="LC38" i="4"/>
  <c r="EU17" i="4"/>
  <c r="EV17" i="4" s="1"/>
  <c r="KR27" i="4"/>
  <c r="KN27" i="4"/>
  <c r="KQ10" i="4"/>
  <c r="KS10" i="4"/>
  <c r="LY14" i="4"/>
  <c r="LZ14" i="4" s="1"/>
  <c r="LD31" i="4"/>
  <c r="LF31" i="4"/>
  <c r="DT11" i="4"/>
  <c r="DX11" i="4"/>
  <c r="KN15" i="4"/>
  <c r="KR15" i="4"/>
  <c r="KT15" i="4" s="1"/>
  <c r="KR31" i="4"/>
  <c r="KN31" i="4"/>
  <c r="EJ17" i="4"/>
  <c r="EL17" i="4"/>
  <c r="DD19" i="4"/>
  <c r="DC19" i="4"/>
  <c r="DB19" i="4"/>
  <c r="DA19" i="4"/>
  <c r="KS32" i="4"/>
  <c r="KQ32" i="4"/>
  <c r="DB14" i="4"/>
  <c r="DA14" i="4"/>
  <c r="DD14" i="4"/>
  <c r="DC14" i="4"/>
  <c r="LG20" i="4"/>
  <c r="DC27" i="4"/>
  <c r="DD27" i="4"/>
  <c r="DB27" i="4"/>
  <c r="DA27" i="4"/>
  <c r="LY10" i="4"/>
  <c r="LZ10" i="4" s="1"/>
  <c r="EH32" i="4"/>
  <c r="EI32" i="4" s="1"/>
  <c r="EE10" i="4"/>
  <c r="EF10" i="4" s="1"/>
  <c r="DU25" i="4"/>
  <c r="DV25" i="4" s="1"/>
  <c r="LB14" i="4"/>
  <c r="LC14" i="4" s="1"/>
  <c r="NB13" i="4"/>
  <c r="NC13" i="4" s="1"/>
  <c r="MY16" i="4"/>
  <c r="MZ16" i="4" s="1"/>
  <c r="CO36" i="4"/>
  <c r="CQ36" i="4"/>
  <c r="CP36" i="4"/>
  <c r="CN36" i="4"/>
  <c r="LY32" i="4"/>
  <c r="LZ32" i="4" s="1"/>
  <c r="EH13" i="4"/>
  <c r="EI13" i="4" s="1"/>
  <c r="LO37" i="4"/>
  <c r="LP37" i="4" s="1"/>
  <c r="CX17" i="4"/>
  <c r="CZ17" i="4" s="1"/>
  <c r="CT17" i="4"/>
  <c r="ML40" i="4"/>
  <c r="MM40" i="4" s="1"/>
  <c r="EE24" i="4"/>
  <c r="EF24" i="4" s="1"/>
  <c r="DG12" i="4"/>
  <c r="DK12" i="4"/>
  <c r="EE37" i="4"/>
  <c r="EF37" i="4" s="1"/>
  <c r="LE12" i="4"/>
  <c r="LG12" i="4" s="1"/>
  <c r="LA12" i="4"/>
  <c r="ER35" i="4"/>
  <c r="LO22" i="4"/>
  <c r="LP22" i="4" s="1"/>
  <c r="ML19" i="4"/>
  <c r="CQ37" i="4"/>
  <c r="CO37" i="4"/>
  <c r="CP37" i="4"/>
  <c r="CN37" i="4"/>
  <c r="DL18" i="4"/>
  <c r="DJ18" i="4"/>
  <c r="FR14" i="4"/>
  <c r="ML37" i="4"/>
  <c r="DC21" i="4"/>
  <c r="DB21" i="4"/>
  <c r="DD21" i="4"/>
  <c r="DA21" i="4"/>
  <c r="LO38" i="4"/>
  <c r="LP38" i="4" s="1"/>
  <c r="LQ20" i="4"/>
  <c r="LE39" i="4"/>
  <c r="LG39" i="4" s="1"/>
  <c r="LA39" i="4"/>
  <c r="LO24" i="4"/>
  <c r="LP24" i="4" s="1"/>
  <c r="LY27" i="4"/>
  <c r="DU36" i="4"/>
  <c r="DV36" i="4" s="1"/>
  <c r="EC32" i="4"/>
  <c r="EB32" i="4"/>
  <c r="EA32" i="4"/>
  <c r="ED32" i="4"/>
  <c r="LJ16" i="4"/>
  <c r="LI16" i="4"/>
  <c r="LK16" i="4"/>
  <c r="LH16" i="4"/>
  <c r="LN12" i="4"/>
  <c r="LR12" i="4"/>
  <c r="MB18" i="4"/>
  <c r="ER23" i="4"/>
  <c r="KX34" i="4"/>
  <c r="KW34" i="4"/>
  <c r="KV34" i="4"/>
  <c r="KU34" i="4"/>
  <c r="LI29" i="4"/>
  <c r="LH29" i="4"/>
  <c r="LK29" i="4"/>
  <c r="LJ29" i="4"/>
  <c r="LE23" i="4"/>
  <c r="LA23" i="4"/>
  <c r="DX31" i="4"/>
  <c r="DZ31" i="4" s="1"/>
  <c r="DT31" i="4"/>
  <c r="EH19" i="4"/>
  <c r="EI19" i="4" s="1"/>
  <c r="DK38" i="4"/>
  <c r="DG38" i="4"/>
  <c r="EH15" i="4"/>
  <c r="EI15" i="4" s="1"/>
  <c r="DH26" i="4"/>
  <c r="DI26" i="4" s="1"/>
  <c r="EU22" i="4"/>
  <c r="EV22" i="4" s="1"/>
  <c r="KX30" i="4"/>
  <c r="KW30" i="4"/>
  <c r="KU30" i="4"/>
  <c r="KV30" i="4"/>
  <c r="ME13" i="4"/>
  <c r="MG13" i="4" s="1"/>
  <c r="MA13" i="4"/>
  <c r="DQ31" i="4"/>
  <c r="DP31" i="4"/>
  <c r="DO31" i="4"/>
  <c r="DN31" i="4"/>
  <c r="DD35" i="4"/>
  <c r="DC35" i="4"/>
  <c r="DB35" i="4"/>
  <c r="DA35" i="4"/>
  <c r="DT20" i="4"/>
  <c r="DX20" i="4"/>
  <c r="DU26" i="4"/>
  <c r="DV26" i="4" s="1"/>
  <c r="LQ29" i="4"/>
  <c r="LD26" i="4"/>
  <c r="MQ13" i="4"/>
  <c r="EX14" i="4"/>
  <c r="ET14" i="4"/>
  <c r="DJ40" i="4"/>
  <c r="LB11" i="4"/>
  <c r="LC11" i="4" s="1"/>
  <c r="EH12" i="4"/>
  <c r="EI12" i="4" s="1"/>
  <c r="MB29" i="4"/>
  <c r="MC29" i="4" s="1"/>
  <c r="KJ28" i="4"/>
  <c r="KH28" i="4"/>
  <c r="KI28" i="4"/>
  <c r="KK28" i="4"/>
  <c r="CQ19" i="4"/>
  <c r="CP19" i="4"/>
  <c r="CO19" i="4"/>
  <c r="CN19" i="4"/>
  <c r="LN30" i="4"/>
  <c r="LR30" i="4"/>
  <c r="KR29" i="4"/>
  <c r="KT29" i="4" s="1"/>
  <c r="KN29" i="4"/>
  <c r="KS29" i="4"/>
  <c r="FE11" i="4"/>
  <c r="DD32" i="4"/>
  <c r="DC32" i="4"/>
  <c r="DB32" i="4"/>
  <c r="DA32" i="4"/>
  <c r="LO10" i="4"/>
  <c r="ER30" i="4"/>
  <c r="DU10" i="4"/>
  <c r="DV10" i="4" s="1"/>
  <c r="LR16" i="4"/>
  <c r="LT16" i="4" s="1"/>
  <c r="LN16" i="4"/>
  <c r="KE15" i="4"/>
  <c r="KG15" i="4" s="1"/>
  <c r="KA15" i="4"/>
  <c r="NL13" i="4"/>
  <c r="MM16" i="4"/>
  <c r="LM32" i="4"/>
  <c r="KQ11" i="4"/>
  <c r="KS11" i="4"/>
  <c r="MB35" i="4"/>
  <c r="MC35" i="4" s="1"/>
  <c r="FE32" i="4"/>
  <c r="FF32" i="4" s="1"/>
  <c r="LZ40" i="4"/>
  <c r="DS24" i="4"/>
  <c r="DL12" i="4"/>
  <c r="DJ12" i="4"/>
  <c r="DS37" i="4"/>
  <c r="KF15" i="4"/>
  <c r="KT40" i="4"/>
  <c r="EF35" i="4"/>
  <c r="LY22" i="4"/>
  <c r="LZ22" i="4" s="1"/>
  <c r="LZ19" i="4"/>
  <c r="MF12" i="4"/>
  <c r="MD12" i="4"/>
  <c r="DC15" i="4"/>
  <c r="DB15" i="4"/>
  <c r="DA15" i="4"/>
  <c r="DD15" i="4"/>
  <c r="EE34" i="4"/>
  <c r="EF34" i="4" s="1"/>
  <c r="FF14" i="4"/>
  <c r="LZ37" i="4"/>
  <c r="LP20" i="4"/>
  <c r="LS20" i="4" s="1"/>
  <c r="LY31" i="4"/>
  <c r="LZ31" i="4" s="1"/>
  <c r="LY24" i="4"/>
  <c r="DQ22" i="4"/>
  <c r="DP22" i="4"/>
  <c r="DO22" i="4"/>
  <c r="DN22" i="4"/>
  <c r="CT28" i="4"/>
  <c r="CX28" i="4"/>
  <c r="CZ28" i="4" s="1"/>
  <c r="KE37" i="4"/>
  <c r="KA37" i="4"/>
  <c r="DJ36" i="4"/>
  <c r="DL36" i="4"/>
  <c r="KK29" i="4"/>
  <c r="KJ29" i="4"/>
  <c r="KI29" i="4"/>
  <c r="KH29" i="4"/>
  <c r="LS15" i="4"/>
  <c r="LQ15" i="4"/>
  <c r="CW18" i="4"/>
  <c r="CY18" i="4"/>
  <c r="ER19" i="4"/>
  <c r="KS15" i="4"/>
  <c r="DJ38" i="4"/>
  <c r="DL38" i="4"/>
  <c r="KG37" i="4"/>
  <c r="EE39" i="4"/>
  <c r="KR23" i="4"/>
  <c r="KT23" i="4" s="1"/>
  <c r="KN23" i="4"/>
  <c r="LB28" i="4"/>
  <c r="LC28" i="4" s="1"/>
  <c r="LY11" i="4"/>
  <c r="LZ11" i="4" s="1"/>
  <c r="CO34" i="4"/>
  <c r="CN34" i="4"/>
  <c r="CQ34" i="4"/>
  <c r="CP34" i="4"/>
  <c r="CM29" i="4"/>
  <c r="EE26" i="4"/>
  <c r="LP29" i="4"/>
  <c r="LC26" i="4"/>
  <c r="MP13" i="4"/>
  <c r="MS13" i="4" s="1"/>
  <c r="EW14" i="4"/>
  <c r="EY14" i="4"/>
  <c r="DI40" i="4"/>
  <c r="CT23" i="4"/>
  <c r="CX23" i="4"/>
  <c r="CZ23" i="4" s="1"/>
  <c r="DG23" i="4"/>
  <c r="DK23" i="4"/>
  <c r="DM23" i="4" s="1"/>
  <c r="LF10" i="4"/>
  <c r="LD10" i="4"/>
  <c r="LG10" i="4" s="1"/>
  <c r="LK15" i="4"/>
  <c r="LI15" i="4"/>
  <c r="LH15" i="4"/>
  <c r="LJ15" i="4"/>
  <c r="LA24" i="4"/>
  <c r="LE24" i="4"/>
  <c r="ML20" i="4"/>
  <c r="MM20" i="4" s="1"/>
  <c r="KK38" i="4"/>
  <c r="KI38" i="4"/>
  <c r="KJ38" i="4"/>
  <c r="KH38" i="4"/>
  <c r="EB14" i="4"/>
  <c r="ED14" i="4"/>
  <c r="EC14" i="4"/>
  <c r="EA14" i="4"/>
  <c r="LA37" i="4"/>
  <c r="LE37" i="4"/>
  <c r="LG37" i="4" s="1"/>
  <c r="EF30" i="4"/>
  <c r="LO40" i="4"/>
  <c r="LP40" i="4" s="1"/>
  <c r="KR13" i="4"/>
  <c r="KT13" i="4" s="1"/>
  <c r="KN13" i="4"/>
  <c r="KH34" i="4"/>
  <c r="KI34" i="4"/>
  <c r="KK34" i="4"/>
  <c r="KJ34" i="4"/>
  <c r="KS27" i="4"/>
  <c r="KH36" i="4"/>
  <c r="KK36" i="4"/>
  <c r="KJ36" i="4"/>
  <c r="KI36" i="4"/>
  <c r="KN11" i="4"/>
  <c r="KR11" i="4"/>
  <c r="CL28" i="4"/>
  <c r="CX39" i="4"/>
  <c r="CZ39" i="4" s="1"/>
  <c r="CT39" i="4"/>
  <c r="EU32" i="4"/>
  <c r="DJ10" i="4"/>
  <c r="KX37" i="4"/>
  <c r="KW37" i="4"/>
  <c r="KV37" i="4"/>
  <c r="KU37" i="4"/>
  <c r="CL22" i="4"/>
  <c r="EH25" i="4"/>
  <c r="EI25" i="4" s="1"/>
  <c r="MA12" i="4"/>
  <c r="ME12" i="4"/>
  <c r="DW15" i="4"/>
  <c r="DY15" i="4"/>
  <c r="DU34" i="4"/>
  <c r="DV34" i="4" s="1"/>
  <c r="MY35" i="4"/>
  <c r="CY17" i="4"/>
  <c r="LO31" i="4"/>
  <c r="LP31" i="4" s="1"/>
  <c r="DU18" i="4"/>
  <c r="DV18" i="4" s="1"/>
  <c r="LO34" i="4"/>
  <c r="LP34" i="4" s="1"/>
  <c r="DU19" i="4"/>
  <c r="DV19" i="4" s="1"/>
  <c r="CK23" i="4"/>
  <c r="CM23" i="4" s="1"/>
  <c r="CG23" i="4"/>
  <c r="FE21" i="4"/>
  <c r="FF21" i="4" s="1"/>
  <c r="MB33" i="4"/>
  <c r="MC33" i="4" s="1"/>
  <c r="FE16" i="4"/>
  <c r="DK36" i="4"/>
  <c r="DG36" i="4"/>
  <c r="LN15" i="4"/>
  <c r="LR15" i="4"/>
  <c r="LE18" i="4"/>
  <c r="LG18" i="4" s="1"/>
  <c r="LA18" i="4"/>
  <c r="KK30" i="4"/>
  <c r="KJ30" i="4"/>
  <c r="KI30" i="4"/>
  <c r="KH30" i="4"/>
  <c r="CX18" i="4"/>
  <c r="CT18" i="4"/>
  <c r="ML34" i="4"/>
  <c r="MM34" i="4" s="1"/>
  <c r="DK13" i="4"/>
  <c r="DG13" i="4"/>
  <c r="DM30" i="4"/>
  <c r="DU39" i="4"/>
  <c r="DV39" i="4" s="1"/>
  <c r="KA17" i="4"/>
  <c r="KE17" i="4"/>
  <c r="KG17" i="4" s="1"/>
  <c r="KK26" i="4"/>
  <c r="KJ26" i="4"/>
  <c r="KI26" i="4"/>
  <c r="KH26" i="4"/>
  <c r="EE38" i="4"/>
  <c r="EF38" i="4" s="1"/>
  <c r="LG40" i="4"/>
  <c r="ML25" i="4"/>
  <c r="MM25" i="4" s="1"/>
  <c r="MF13" i="4"/>
  <c r="LO11" i="4"/>
  <c r="LP11" i="4" s="1"/>
  <c r="EH28" i="4"/>
  <c r="EI28" i="4" s="1"/>
  <c r="CW29" i="4"/>
  <c r="FE15" i="4"/>
  <c r="KS23" i="4"/>
  <c r="LQ19" i="4"/>
  <c r="LD36" i="4"/>
  <c r="DD40" i="4"/>
  <c r="DC40" i="4"/>
  <c r="DB40" i="4"/>
  <c r="DA40" i="4"/>
  <c r="DG27" i="4"/>
  <c r="DK27" i="4"/>
  <c r="LE27" i="4"/>
  <c r="LA27" i="4"/>
  <c r="CX37" i="4"/>
  <c r="CT37" i="4"/>
  <c r="KS17" i="4"/>
  <c r="KQ17" i="4"/>
  <c r="LE35" i="4"/>
  <c r="LG35" i="4" s="1"/>
  <c r="LA35" i="4"/>
  <c r="DU28" i="4"/>
  <c r="FE17" i="4"/>
  <c r="FF17" i="4" s="1"/>
  <c r="KT27" i="4"/>
  <c r="KR28" i="4"/>
  <c r="KT28" i="4" s="1"/>
  <c r="KN28" i="4"/>
  <c r="DI10" i="4"/>
  <c r="DL10" i="4" s="1"/>
  <c r="LE34" i="4"/>
  <c r="LG34" i="4" s="1"/>
  <c r="LA34" i="4"/>
  <c r="ER25" i="4"/>
  <c r="LY26" i="4"/>
  <c r="LZ26" i="4" s="1"/>
  <c r="ML39" i="4"/>
  <c r="MM39" i="4" s="1"/>
  <c r="DY13" i="4"/>
  <c r="DW13" i="4"/>
  <c r="LF30" i="4"/>
  <c r="LD30" i="4"/>
  <c r="MM35" i="4"/>
  <c r="DD30" i="4"/>
  <c r="DC30" i="4"/>
  <c r="DB30" i="4"/>
  <c r="DA30" i="4"/>
  <c r="EE18" i="4"/>
  <c r="EF18" i="4" s="1"/>
  <c r="CT20" i="4"/>
  <c r="CX20" i="4"/>
  <c r="CZ20" i="4" s="1"/>
  <c r="ES21" i="4"/>
  <c r="DJ25" i="4"/>
  <c r="DL25" i="4"/>
  <c r="MY33" i="4"/>
  <c r="MZ33" i="4" s="1"/>
  <c r="LY36" i="4"/>
  <c r="LZ36" i="4" s="1"/>
  <c r="LO23" i="4"/>
  <c r="LP23" i="4" s="1"/>
  <c r="LZ34" i="4"/>
  <c r="DL13" i="4"/>
  <c r="DJ13" i="4"/>
  <c r="ML23" i="4"/>
  <c r="MM23" i="4" s="1"/>
  <c r="EE29" i="4"/>
  <c r="EF29" i="4" s="1"/>
  <c r="KS35" i="4"/>
  <c r="EH11" i="4"/>
  <c r="EI11" i="4" s="1"/>
  <c r="LG19" i="4"/>
  <c r="EL22" i="4"/>
  <c r="EJ22" i="4"/>
  <c r="DS38" i="4"/>
  <c r="LZ25" i="4"/>
  <c r="KS22" i="4"/>
  <c r="KQ22" i="4"/>
  <c r="ER33" i="4"/>
  <c r="ES33" i="4" s="1"/>
  <c r="ER28" i="4"/>
  <c r="ES28" i="4" s="1"/>
  <c r="CV29" i="4"/>
  <c r="ES15" i="4"/>
  <c r="LP19" i="4"/>
  <c r="LS19" i="4" s="1"/>
  <c r="LC36" i="4"/>
  <c r="DG25" i="4"/>
  <c r="DK25" i="4"/>
  <c r="ML15" i="4"/>
  <c r="MM15" i="4" s="1"/>
  <c r="MO33" i="4"/>
  <c r="LO36" i="4"/>
  <c r="LP36" i="4" s="1"/>
  <c r="DH39" i="4"/>
  <c r="DJ20" i="4"/>
  <c r="KX19" i="4"/>
  <c r="KW19" i="4"/>
  <c r="KV19" i="4"/>
  <c r="KU19" i="4"/>
  <c r="DU29" i="4"/>
  <c r="DV29" i="4" s="1"/>
  <c r="DD12" i="4"/>
  <c r="DC12" i="4"/>
  <c r="DB12" i="4"/>
  <c r="DA12" i="4"/>
  <c r="EG22" i="4"/>
  <c r="EK22" i="4"/>
  <c r="MB21" i="4"/>
  <c r="FH22" i="4"/>
  <c r="FI22" i="4" s="1"/>
  <c r="ER20" i="4"/>
  <c r="ES20" i="4" s="1"/>
  <c r="KN22" i="4"/>
  <c r="KR22" i="4"/>
  <c r="EH33" i="4"/>
  <c r="LY28" i="4"/>
  <c r="LZ28" i="4" s="1"/>
  <c r="DJ19" i="4"/>
  <c r="LN35" i="4"/>
  <c r="LR35" i="4"/>
  <c r="DW35" i="4"/>
  <c r="DJ34" i="4"/>
  <c r="DW23" i="4"/>
  <c r="KN17" i="4"/>
  <c r="KR17" i="4"/>
  <c r="CQ27" i="4"/>
  <c r="CP27" i="4"/>
  <c r="CO27" i="4"/>
  <c r="CN27" i="4"/>
  <c r="DD33" i="4"/>
  <c r="DC33" i="4"/>
  <c r="DB33" i="4"/>
  <c r="DA33" i="4"/>
  <c r="CW36" i="4"/>
  <c r="CY36" i="4"/>
  <c r="EE40" i="4"/>
  <c r="EF40" i="4" s="1"/>
  <c r="LO17" i="4"/>
  <c r="LP17" i="4" s="1"/>
  <c r="KK16" i="4"/>
  <c r="KI16" i="4"/>
  <c r="KJ16" i="4"/>
  <c r="KH16" i="4"/>
  <c r="CW26" i="4"/>
  <c r="FR31" i="4"/>
  <c r="FS31" i="4" s="1"/>
  <c r="KW16" i="4"/>
  <c r="KV16" i="4"/>
  <c r="KU16" i="4"/>
  <c r="KX16" i="4"/>
  <c r="CT24" i="4"/>
  <c r="CX24" i="4"/>
  <c r="LO26" i="4"/>
  <c r="LP26" i="4" s="1"/>
  <c r="DW12" i="4"/>
  <c r="EC17" i="4"/>
  <c r="ED17" i="4"/>
  <c r="EB17" i="4"/>
  <c r="EA17" i="4"/>
  <c r="MB39" i="4"/>
  <c r="MC39" i="4" s="1"/>
  <c r="DX13" i="4"/>
  <c r="DT13" i="4"/>
  <c r="LA30" i="4"/>
  <c r="LE30" i="4"/>
  <c r="CN16" i="4"/>
  <c r="CP16" i="4"/>
  <c r="CO16" i="4"/>
  <c r="CQ16" i="4"/>
  <c r="DJ37" i="4"/>
  <c r="DA22" i="4"/>
  <c r="DD22" i="4"/>
  <c r="DC22" i="4"/>
  <c r="DB22" i="4"/>
  <c r="KX25" i="4"/>
  <c r="KW25" i="4"/>
  <c r="KV25" i="4"/>
  <c r="KU25" i="4"/>
  <c r="KA13" i="4"/>
  <c r="KE13" i="4"/>
  <c r="KG13" i="4" s="1"/>
  <c r="ML30" i="4"/>
  <c r="EM31" i="4"/>
  <c r="LO18" i="4"/>
  <c r="MB23" i="4"/>
  <c r="MC23" i="4" s="1"/>
  <c r="LI21" i="4"/>
  <c r="LH21" i="4"/>
  <c r="LK21" i="4"/>
  <c r="LJ21" i="4"/>
  <c r="EG14" i="4"/>
  <c r="EK14" i="4"/>
  <c r="EM14" i="4" s="1"/>
  <c r="KK31" i="4"/>
  <c r="KJ31" i="4"/>
  <c r="KI31" i="4"/>
  <c r="KH31" i="4"/>
  <c r="DK33" i="4"/>
  <c r="DM33" i="4" s="1"/>
  <c r="DG33" i="4"/>
  <c r="EU31" i="4"/>
  <c r="EV31" i="4" s="1"/>
  <c r="CX34" i="4"/>
  <c r="CZ34" i="4" s="1"/>
  <c r="CT34" i="4"/>
  <c r="KR12" i="4"/>
  <c r="KT12" i="4" s="1"/>
  <c r="KN12" i="4"/>
  <c r="DS40" i="4"/>
  <c r="KU14" i="4"/>
  <c r="KW14" i="4"/>
  <c r="KV14" i="4"/>
  <c r="KX14" i="4"/>
  <c r="LY17" i="4"/>
  <c r="LZ17" i="4" s="1"/>
  <c r="DJ27" i="4"/>
  <c r="DL27" i="4"/>
  <c r="DL23" i="4"/>
  <c r="CV26" i="4"/>
  <c r="FF31" i="4"/>
  <c r="CY24" i="4"/>
  <c r="CW24" i="4"/>
  <c r="KH10" i="4"/>
  <c r="KI10" i="4"/>
  <c r="KK10" i="4"/>
  <c r="KJ10" i="4"/>
  <c r="DV12" i="4"/>
  <c r="LD24" i="4"/>
  <c r="LF24" i="4"/>
  <c r="LQ30" i="4"/>
  <c r="LS30" i="4"/>
  <c r="LF27" i="4"/>
  <c r="LD27" i="4"/>
  <c r="KS28" i="4"/>
  <c r="DW11" i="4"/>
  <c r="DY11" i="4"/>
  <c r="DI37" i="4"/>
  <c r="LS16" i="4"/>
  <c r="MM12" i="4"/>
  <c r="KN24" i="4"/>
  <c r="KR24" i="4"/>
  <c r="KT24" i="4" s="1"/>
  <c r="LQ21" i="4"/>
  <c r="LS21" i="4"/>
  <c r="KS31" i="4"/>
  <c r="KQ31" i="4"/>
  <c r="LF39" i="4"/>
  <c r="DH29" i="4"/>
  <c r="DI29" i="4" s="1"/>
  <c r="LJ13" i="4"/>
  <c r="LI13" i="4"/>
  <c r="LH13" i="4"/>
  <c r="LK13" i="4"/>
  <c r="KS24" i="4"/>
  <c r="CL23" i="4"/>
  <c r="DI20" i="4"/>
  <c r="DL20" i="4" s="1"/>
  <c r="KV38" i="4"/>
  <c r="KU38" i="4"/>
  <c r="KX38" i="4"/>
  <c r="KW38" i="4"/>
  <c r="CZ38" i="4"/>
  <c r="EF27" i="4"/>
  <c r="ML21" i="4"/>
  <c r="CY37" i="4"/>
  <c r="CW37" i="4"/>
  <c r="FR22" i="4"/>
  <c r="FS22" i="4" s="1"/>
  <c r="DI19" i="4"/>
  <c r="LS35" i="4"/>
  <c r="LQ35" i="4"/>
  <c r="KS21" i="4"/>
  <c r="DV35" i="4"/>
  <c r="DY35" i="4" s="1"/>
  <c r="DI34" i="4"/>
  <c r="DV23" i="4"/>
  <c r="DY23" i="4" s="1"/>
  <c r="DQ23" i="3"/>
  <c r="DN23" i="3"/>
  <c r="DP23" i="3"/>
  <c r="DO23" i="3"/>
  <c r="KW23" i="3"/>
  <c r="KV23" i="3"/>
  <c r="KX23" i="3"/>
  <c r="KU23" i="3"/>
  <c r="DN21" i="3"/>
  <c r="DQ21" i="3"/>
  <c r="DP21" i="3"/>
  <c r="DO21" i="3"/>
  <c r="DK16" i="3"/>
  <c r="DG16" i="3"/>
  <c r="DX31" i="3"/>
  <c r="DT31" i="3"/>
  <c r="EU23" i="3"/>
  <c r="LO39" i="3"/>
  <c r="DK39" i="3"/>
  <c r="DG39" i="3"/>
  <c r="EH15" i="3"/>
  <c r="LN26" i="3"/>
  <c r="LR26" i="3"/>
  <c r="LA39" i="3"/>
  <c r="LE39" i="3"/>
  <c r="LN34" i="3"/>
  <c r="LR34" i="3"/>
  <c r="KN36" i="3"/>
  <c r="KR36" i="3"/>
  <c r="KK23" i="3"/>
  <c r="KJ23" i="3"/>
  <c r="KI23" i="3"/>
  <c r="KH23" i="3"/>
  <c r="LO19" i="3"/>
  <c r="MO11" i="3"/>
  <c r="LO25" i="3"/>
  <c r="KI32" i="3"/>
  <c r="KH32" i="3"/>
  <c r="KK32" i="3"/>
  <c r="KJ32" i="3"/>
  <c r="MB26" i="3"/>
  <c r="LK17" i="3"/>
  <c r="LJ17" i="3"/>
  <c r="LI17" i="3"/>
  <c r="LH17" i="3"/>
  <c r="LY10" i="3"/>
  <c r="DU22" i="3"/>
  <c r="MB11" i="3"/>
  <c r="LN28" i="3"/>
  <c r="LR28" i="3"/>
  <c r="LT28" i="3" s="1"/>
  <c r="LB13" i="3"/>
  <c r="LC13" i="3" s="1"/>
  <c r="LQ20" i="3"/>
  <c r="KI14" i="3"/>
  <c r="KJ14" i="3"/>
  <c r="KH14" i="3"/>
  <c r="KK14" i="3"/>
  <c r="LY12" i="3"/>
  <c r="FE21" i="3"/>
  <c r="LD14" i="3"/>
  <c r="LM12" i="3"/>
  <c r="LQ35" i="3"/>
  <c r="KN35" i="3"/>
  <c r="KR35" i="3"/>
  <c r="KT35" i="3" s="1"/>
  <c r="LO22" i="3"/>
  <c r="LP22" i="3" s="1"/>
  <c r="DM34" i="3"/>
  <c r="KS30" i="3"/>
  <c r="KQ30" i="3"/>
  <c r="FE40" i="3"/>
  <c r="DH20" i="3"/>
  <c r="KU18" i="3"/>
  <c r="KW18" i="3"/>
  <c r="KX18" i="3"/>
  <c r="KV18" i="3"/>
  <c r="MB18" i="3"/>
  <c r="EE33" i="3"/>
  <c r="ES21" i="3"/>
  <c r="DJ25" i="3"/>
  <c r="EE20" i="3"/>
  <c r="EU37" i="3"/>
  <c r="EV37" i="3" s="1"/>
  <c r="KK29" i="3"/>
  <c r="KJ29" i="3"/>
  <c r="KI29" i="3"/>
  <c r="KH29" i="3"/>
  <c r="LE32" i="3"/>
  <c r="LA32" i="3"/>
  <c r="EH40" i="3"/>
  <c r="KN22" i="3"/>
  <c r="KR22" i="3"/>
  <c r="KT22" i="3" s="1"/>
  <c r="LD24" i="3"/>
  <c r="KI17" i="3"/>
  <c r="KH17" i="3"/>
  <c r="KK17" i="3"/>
  <c r="KJ17" i="3"/>
  <c r="KX34" i="3"/>
  <c r="KV34" i="3"/>
  <c r="KW34" i="3"/>
  <c r="KU34" i="3"/>
  <c r="LY14" i="3"/>
  <c r="LZ14" i="3" s="1"/>
  <c r="LY40" i="3"/>
  <c r="LZ40" i="3" s="1"/>
  <c r="ML20" i="3"/>
  <c r="MM20" i="3" s="1"/>
  <c r="KX37" i="3"/>
  <c r="KW37" i="3"/>
  <c r="KV37" i="3"/>
  <c r="KU37" i="3"/>
  <c r="LY21" i="3"/>
  <c r="LZ21" i="3" s="1"/>
  <c r="EB37" i="3"/>
  <c r="EA37" i="3"/>
  <c r="ED37" i="3"/>
  <c r="EC37" i="3"/>
  <c r="KN12" i="3"/>
  <c r="KR12" i="3"/>
  <c r="KT12" i="3" s="1"/>
  <c r="LS18" i="3"/>
  <c r="LQ18" i="3"/>
  <c r="FE13" i="3"/>
  <c r="FF13" i="3" s="1"/>
  <c r="LA28" i="3"/>
  <c r="LE28" i="3"/>
  <c r="LG28" i="3" s="1"/>
  <c r="LC24" i="3"/>
  <c r="MY33" i="3"/>
  <c r="ML34" i="3"/>
  <c r="MM34" i="3" s="1"/>
  <c r="DU18" i="3"/>
  <c r="LY38" i="3"/>
  <c r="KN19" i="3"/>
  <c r="KR19" i="3"/>
  <c r="KT19" i="3" s="1"/>
  <c r="KK34" i="3"/>
  <c r="KJ34" i="3"/>
  <c r="KI34" i="3"/>
  <c r="KH34" i="3"/>
  <c r="DK35" i="3"/>
  <c r="DG35" i="3"/>
  <c r="LJ23" i="3"/>
  <c r="LI23" i="3"/>
  <c r="LH23" i="3"/>
  <c r="LK23" i="3"/>
  <c r="KI21" i="3"/>
  <c r="KH21" i="3"/>
  <c r="KK21" i="3"/>
  <c r="KJ21" i="3"/>
  <c r="LB36" i="3"/>
  <c r="LM40" i="3"/>
  <c r="KQ10" i="3"/>
  <c r="LZ20" i="3"/>
  <c r="KK40" i="3"/>
  <c r="KJ40" i="3"/>
  <c r="KI40" i="3"/>
  <c r="KH40" i="3"/>
  <c r="KX13" i="3"/>
  <c r="KW13" i="3"/>
  <c r="KV13" i="3"/>
  <c r="KU13" i="3"/>
  <c r="DT40" i="3"/>
  <c r="DX40" i="3"/>
  <c r="DZ40" i="3" s="1"/>
  <c r="LC14" i="3"/>
  <c r="ML37" i="3"/>
  <c r="DX19" i="3"/>
  <c r="DT19" i="3"/>
  <c r="LP35" i="3"/>
  <c r="LY22" i="3"/>
  <c r="LZ22" i="3" s="1"/>
  <c r="EU27" i="3"/>
  <c r="EH21" i="3"/>
  <c r="DI25" i="3"/>
  <c r="DS20" i="3"/>
  <c r="FE37" i="3"/>
  <c r="DW14" i="3"/>
  <c r="KS22" i="3"/>
  <c r="EJ19" i="3"/>
  <c r="MD28" i="3"/>
  <c r="KQ24" i="3"/>
  <c r="LD26" i="3"/>
  <c r="MO28" i="3"/>
  <c r="LY32" i="3"/>
  <c r="KQ40" i="3"/>
  <c r="ML26" i="3"/>
  <c r="MM26" i="3" s="1"/>
  <c r="LR18" i="3"/>
  <c r="LN18" i="3"/>
  <c r="LC26" i="3"/>
  <c r="LF26" i="3" s="1"/>
  <c r="KH37" i="3"/>
  <c r="KK37" i="3"/>
  <c r="KI37" i="3"/>
  <c r="KJ37" i="3"/>
  <c r="LP20" i="3"/>
  <c r="LS20" i="3" s="1"/>
  <c r="LM32" i="3"/>
  <c r="KV27" i="3"/>
  <c r="KU27" i="3"/>
  <c r="KX27" i="3"/>
  <c r="KW27" i="3"/>
  <c r="DT11" i="3"/>
  <c r="DX11" i="3"/>
  <c r="DZ11" i="3" s="1"/>
  <c r="DH32" i="3"/>
  <c r="DI32" i="3" s="1"/>
  <c r="LB19" i="3"/>
  <c r="LC19" i="3" s="1"/>
  <c r="DG38" i="3"/>
  <c r="DK38" i="3"/>
  <c r="DM38" i="3" s="1"/>
  <c r="DG13" i="3"/>
  <c r="DK13" i="3"/>
  <c r="DM13" i="3" s="1"/>
  <c r="ES13" i="3"/>
  <c r="DU17" i="3"/>
  <c r="DV17" i="3" s="1"/>
  <c r="MO33" i="3"/>
  <c r="LY19" i="3"/>
  <c r="MB34" i="3"/>
  <c r="EE18" i="3"/>
  <c r="LY13" i="3"/>
  <c r="FR30" i="3"/>
  <c r="MF15" i="3"/>
  <c r="MD15" i="3"/>
  <c r="LB29" i="3"/>
  <c r="LC29" i="3" s="1"/>
  <c r="DU25" i="3"/>
  <c r="KQ32" i="3"/>
  <c r="KS32" i="3"/>
  <c r="LY29" i="3"/>
  <c r="LZ29" i="3" s="1"/>
  <c r="DL35" i="3"/>
  <c r="DJ35" i="3"/>
  <c r="KW33" i="3"/>
  <c r="KU33" i="3"/>
  <c r="KX33" i="3"/>
  <c r="KV33" i="3"/>
  <c r="KQ25" i="3"/>
  <c r="KS25" i="3"/>
  <c r="ML35" i="3"/>
  <c r="DT23" i="3"/>
  <c r="DX23" i="3"/>
  <c r="DZ23" i="3" s="1"/>
  <c r="LD35" i="3"/>
  <c r="LF35" i="3"/>
  <c r="KP10" i="3"/>
  <c r="LE18" i="3"/>
  <c r="LG18" i="3" s="1"/>
  <c r="LA18" i="3"/>
  <c r="LZ37" i="3"/>
  <c r="DY19" i="3"/>
  <c r="DW19" i="3"/>
  <c r="FE27" i="3"/>
  <c r="KJ19" i="3"/>
  <c r="KH19" i="3"/>
  <c r="KK19" i="3"/>
  <c r="KI19" i="3"/>
  <c r="KS35" i="3"/>
  <c r="LD10" i="3"/>
  <c r="LF10" i="3"/>
  <c r="DV14" i="3"/>
  <c r="EI19" i="3"/>
  <c r="EL19" i="3" s="1"/>
  <c r="MC28" i="3"/>
  <c r="EW10" i="3"/>
  <c r="KE10" i="3"/>
  <c r="KG10" i="3" s="1"/>
  <c r="KA10" i="3"/>
  <c r="LS34" i="3"/>
  <c r="LQ34" i="3"/>
  <c r="KP24" i="3"/>
  <c r="KS24" i="3" s="1"/>
  <c r="LO21" i="3"/>
  <c r="LP21" i="3" s="1"/>
  <c r="DK15" i="3"/>
  <c r="DM15" i="3" s="1"/>
  <c r="DG15" i="3"/>
  <c r="EV10" i="3"/>
  <c r="EY10" i="3" s="1"/>
  <c r="ER38" i="3"/>
  <c r="ES38" i="3" s="1"/>
  <c r="DQ36" i="3"/>
  <c r="DO36" i="3"/>
  <c r="DN36" i="3"/>
  <c r="DP36" i="3"/>
  <c r="LO38" i="3"/>
  <c r="LP38" i="3" s="1"/>
  <c r="LO37" i="3"/>
  <c r="LP37" i="3" s="1"/>
  <c r="LB30" i="3"/>
  <c r="LC30" i="3" s="1"/>
  <c r="EJ13" i="3"/>
  <c r="LY27" i="3"/>
  <c r="LZ27" i="3" s="1"/>
  <c r="DW36" i="3"/>
  <c r="FH30" i="3"/>
  <c r="MA15" i="3"/>
  <c r="ME15" i="3"/>
  <c r="DX27" i="3"/>
  <c r="DZ27" i="3" s="1"/>
  <c r="DT27" i="3"/>
  <c r="KN32" i="3"/>
  <c r="KR32" i="3"/>
  <c r="KQ36" i="3"/>
  <c r="KS36" i="3"/>
  <c r="LO29" i="3"/>
  <c r="ER25" i="3"/>
  <c r="LD40" i="3"/>
  <c r="LF39" i="3"/>
  <c r="LD39" i="3"/>
  <c r="DX13" i="3"/>
  <c r="DT13" i="3"/>
  <c r="ER17" i="3"/>
  <c r="ES17" i="3" s="1"/>
  <c r="KN28" i="3"/>
  <c r="KR28" i="3"/>
  <c r="KT28" i="3" s="1"/>
  <c r="KN25" i="3"/>
  <c r="KR25" i="3"/>
  <c r="MB35" i="3"/>
  <c r="MC35" i="3" s="1"/>
  <c r="LA35" i="3"/>
  <c r="LE35" i="3"/>
  <c r="LB31" i="3"/>
  <c r="LC31" i="3" s="1"/>
  <c r="KS28" i="3"/>
  <c r="EE28" i="3"/>
  <c r="LY36" i="3"/>
  <c r="KQ31" i="3"/>
  <c r="LQ15" i="3"/>
  <c r="KQ38" i="3"/>
  <c r="LE37" i="3"/>
  <c r="LA37" i="3"/>
  <c r="EJ27" i="3"/>
  <c r="ER15" i="3"/>
  <c r="ES15" i="3" s="1"/>
  <c r="LA10" i="3"/>
  <c r="LE10" i="3"/>
  <c r="DW34" i="3"/>
  <c r="MY18" i="3"/>
  <c r="MZ18" i="3" s="1"/>
  <c r="DW38" i="3"/>
  <c r="EH14" i="3"/>
  <c r="EH38" i="3"/>
  <c r="EI38" i="3" s="1"/>
  <c r="EG23" i="3"/>
  <c r="EK23" i="3"/>
  <c r="MY15" i="3"/>
  <c r="MZ15" i="3" s="1"/>
  <c r="LO14" i="3"/>
  <c r="LP14" i="3" s="1"/>
  <c r="MO23" i="3"/>
  <c r="MP23" i="3" s="1"/>
  <c r="KR30" i="3"/>
  <c r="KN30" i="3"/>
  <c r="KI26" i="3"/>
  <c r="KJ26" i="3"/>
  <c r="KH26" i="3"/>
  <c r="KK26" i="3"/>
  <c r="DU33" i="3"/>
  <c r="DV33" i="3" s="1"/>
  <c r="LS28" i="3"/>
  <c r="KK11" i="3"/>
  <c r="KJ11" i="3"/>
  <c r="KI11" i="3"/>
  <c r="KH11" i="3"/>
  <c r="DH18" i="3"/>
  <c r="DI18" i="3" s="1"/>
  <c r="DQ11" i="3"/>
  <c r="DP11" i="3"/>
  <c r="DO11" i="3"/>
  <c r="DN11" i="3"/>
  <c r="EG10" i="3"/>
  <c r="EK10" i="3"/>
  <c r="EM10" i="3" s="1"/>
  <c r="KA39" i="3"/>
  <c r="KE39" i="3"/>
  <c r="KG39" i="3" s="1"/>
  <c r="KJ38" i="3"/>
  <c r="KK38" i="3"/>
  <c r="KI38" i="3"/>
  <c r="KH38" i="3"/>
  <c r="ER34" i="3"/>
  <c r="LO30" i="3"/>
  <c r="LO13" i="3"/>
  <c r="LP13" i="3" s="1"/>
  <c r="LB25" i="3"/>
  <c r="LC25" i="3" s="1"/>
  <c r="LE33" i="3"/>
  <c r="LG33" i="3" s="1"/>
  <c r="LA33" i="3"/>
  <c r="EF34" i="3"/>
  <c r="FE12" i="3"/>
  <c r="FF12" i="3" s="1"/>
  <c r="DQ10" i="3"/>
  <c r="DP10" i="3"/>
  <c r="DO10" i="3"/>
  <c r="DN10" i="3"/>
  <c r="EI13" i="3"/>
  <c r="EE32" i="3"/>
  <c r="LM27" i="3"/>
  <c r="LY30" i="3"/>
  <c r="LZ30" i="3" s="1"/>
  <c r="DV36" i="3"/>
  <c r="DY36" i="3" s="1"/>
  <c r="EU30" i="3"/>
  <c r="KS12" i="3"/>
  <c r="LY24" i="3"/>
  <c r="KE22" i="3"/>
  <c r="KG22" i="3" s="1"/>
  <c r="KA22" i="3"/>
  <c r="DY27" i="3"/>
  <c r="EF25" i="3"/>
  <c r="LC40" i="3"/>
  <c r="LF40" i="3" s="1"/>
  <c r="LK15" i="3"/>
  <c r="LJ15" i="3"/>
  <c r="LI15" i="3"/>
  <c r="LH15" i="3"/>
  <c r="DY13" i="3"/>
  <c r="DW13" i="3"/>
  <c r="EF17" i="3"/>
  <c r="DH26" i="3"/>
  <c r="DI26" i="3" s="1"/>
  <c r="LB22" i="3"/>
  <c r="DJ14" i="3"/>
  <c r="DL14" i="3"/>
  <c r="EE26" i="3"/>
  <c r="DS28" i="3"/>
  <c r="LM36" i="3"/>
  <c r="KP31" i="3"/>
  <c r="LF18" i="3"/>
  <c r="LP15" i="3"/>
  <c r="LS15" i="3" s="1"/>
  <c r="DY40" i="3"/>
  <c r="LF12" i="3"/>
  <c r="LD12" i="3"/>
  <c r="DU15" i="3"/>
  <c r="KP38" i="3"/>
  <c r="KS38" i="3" s="1"/>
  <c r="LF37" i="3"/>
  <c r="LD37" i="3"/>
  <c r="EI27" i="3"/>
  <c r="EL27" i="3" s="1"/>
  <c r="LF28" i="3"/>
  <c r="DL29" i="3"/>
  <c r="DJ29" i="3"/>
  <c r="DV34" i="3"/>
  <c r="DY34" i="3" s="1"/>
  <c r="MM18" i="3"/>
  <c r="DL15" i="3"/>
  <c r="DV38" i="3"/>
  <c r="DY38" i="3" s="1"/>
  <c r="ER36" i="3"/>
  <c r="DK12" i="3"/>
  <c r="DM12" i="3" s="1"/>
  <c r="DG12" i="3"/>
  <c r="EU40" i="3"/>
  <c r="EV40" i="3" s="1"/>
  <c r="MY11" i="3"/>
  <c r="MB33" i="3"/>
  <c r="MC33" i="3" s="1"/>
  <c r="DU29" i="3"/>
  <c r="DV29" i="3" s="1"/>
  <c r="EH37" i="3"/>
  <c r="EI37" i="3" s="1"/>
  <c r="EU12" i="3"/>
  <c r="KN21" i="3"/>
  <c r="KR21" i="3"/>
  <c r="KT21" i="3" s="1"/>
  <c r="LY25" i="3"/>
  <c r="DU32" i="3"/>
  <c r="DV32" i="3" s="1"/>
  <c r="DJ22" i="3"/>
  <c r="LD38" i="3"/>
  <c r="LD21" i="3"/>
  <c r="LR23" i="3"/>
  <c r="LT23" i="3" s="1"/>
  <c r="LN23" i="3"/>
  <c r="DL39" i="3"/>
  <c r="DJ39" i="3"/>
  <c r="LO24" i="3"/>
  <c r="KN14" i="3"/>
  <c r="KR14" i="3"/>
  <c r="KT14" i="3" s="1"/>
  <c r="LY39" i="3"/>
  <c r="DT21" i="3"/>
  <c r="DX21" i="3"/>
  <c r="DZ21" i="3" s="1"/>
  <c r="EE39" i="3"/>
  <c r="MD23" i="3"/>
  <c r="EE16" i="3"/>
  <c r="FR10" i="3"/>
  <c r="KN39" i="3"/>
  <c r="KR39" i="3"/>
  <c r="KT39" i="3" s="1"/>
  <c r="DH28" i="3"/>
  <c r="FE23" i="3"/>
  <c r="FF23" i="3" s="1"/>
  <c r="KU26" i="3"/>
  <c r="KX26" i="3"/>
  <c r="KW26" i="3"/>
  <c r="KV26" i="3"/>
  <c r="DK14" i="3"/>
  <c r="DG14" i="3"/>
  <c r="DU26" i="3"/>
  <c r="FE19" i="3"/>
  <c r="LR33" i="3"/>
  <c r="LT33" i="3" s="1"/>
  <c r="LN33" i="3"/>
  <c r="LD20" i="3"/>
  <c r="EC12" i="3"/>
  <c r="EB12" i="3"/>
  <c r="EA12" i="3"/>
  <c r="ED12" i="3"/>
  <c r="EU11" i="3"/>
  <c r="EJ12" i="3"/>
  <c r="DU35" i="3"/>
  <c r="DV35" i="3" s="1"/>
  <c r="LE12" i="3"/>
  <c r="LA12" i="3"/>
  <c r="LY31" i="3"/>
  <c r="LZ31" i="3" s="1"/>
  <c r="LQ11" i="3"/>
  <c r="ER35" i="3"/>
  <c r="DK29" i="3"/>
  <c r="DG29" i="3"/>
  <c r="LS26" i="3"/>
  <c r="LQ26" i="3"/>
  <c r="LA34" i="3"/>
  <c r="LE34" i="3"/>
  <c r="DL16" i="3"/>
  <c r="DJ16" i="3"/>
  <c r="KE13" i="3"/>
  <c r="KG13" i="3" s="1"/>
  <c r="KA13" i="3"/>
  <c r="EH31" i="3"/>
  <c r="DG27" i="3"/>
  <c r="DK27" i="3"/>
  <c r="DM27" i="3" s="1"/>
  <c r="LB27" i="3"/>
  <c r="EE29" i="3"/>
  <c r="LM10" i="3"/>
  <c r="LF34" i="3"/>
  <c r="LD34" i="3"/>
  <c r="ER14" i="3"/>
  <c r="ES14" i="3" s="1"/>
  <c r="ER31" i="3"/>
  <c r="ES31" i="3" s="1"/>
  <c r="KH31" i="3"/>
  <c r="KJ31" i="3"/>
  <c r="KK31" i="3"/>
  <c r="KI31" i="3"/>
  <c r="DL27" i="3"/>
  <c r="KK30" i="3"/>
  <c r="KJ30" i="3"/>
  <c r="KI30" i="3"/>
  <c r="KH30" i="3"/>
  <c r="DI22" i="3"/>
  <c r="DL22" i="3" s="1"/>
  <c r="LC38" i="3"/>
  <c r="LC21" i="3"/>
  <c r="DZ10" i="3"/>
  <c r="EE22" i="3"/>
  <c r="EF22" i="3" s="1"/>
  <c r="EF36" i="3"/>
  <c r="KK15" i="3"/>
  <c r="KJ15" i="3"/>
  <c r="KI15" i="3"/>
  <c r="KH15" i="3"/>
  <c r="KS14" i="3"/>
  <c r="EJ23" i="3"/>
  <c r="EL23" i="3"/>
  <c r="KS19" i="3"/>
  <c r="MY28" i="3"/>
  <c r="DS39" i="3"/>
  <c r="MC23" i="3"/>
  <c r="MM15" i="3"/>
  <c r="DS16" i="3"/>
  <c r="FF10" i="3"/>
  <c r="DG31" i="3"/>
  <c r="DK31" i="3"/>
  <c r="DM31" i="3" s="1"/>
  <c r="DK17" i="3"/>
  <c r="DM17" i="3" s="1"/>
  <c r="DG17" i="3"/>
  <c r="KT29" i="3"/>
  <c r="DM37" i="3"/>
  <c r="MY23" i="3"/>
  <c r="EH11" i="3"/>
  <c r="EI11" i="3" s="1"/>
  <c r="LF32" i="3"/>
  <c r="LD32" i="3"/>
  <c r="ES19" i="3"/>
  <c r="KF10" i="3"/>
  <c r="LC20" i="3"/>
  <c r="FE11" i="3"/>
  <c r="EI12" i="3"/>
  <c r="EL12" i="3" s="1"/>
  <c r="DH33" i="3"/>
  <c r="ED30" i="3"/>
  <c r="EC30" i="3"/>
  <c r="EB30" i="3"/>
  <c r="EA30" i="3"/>
  <c r="DQ30" i="3"/>
  <c r="DP30" i="3"/>
  <c r="DO30" i="3"/>
  <c r="DN30" i="3"/>
  <c r="LS33" i="3"/>
  <c r="LM31" i="3"/>
  <c r="LE11" i="3"/>
  <c r="LG11" i="3" s="1"/>
  <c r="LA11" i="3"/>
  <c r="LP11" i="3"/>
  <c r="LS11" i="3" s="1"/>
  <c r="EF35" i="3"/>
  <c r="KP40" i="3"/>
  <c r="DY31" i="3"/>
  <c r="DW31" i="3"/>
  <c r="EU33" i="2"/>
  <c r="EV33" i="2" s="1"/>
  <c r="KJ20" i="2"/>
  <c r="KH20" i="2"/>
  <c r="KK20" i="2"/>
  <c r="KI20" i="2"/>
  <c r="NA23" i="2"/>
  <c r="NE23" i="2"/>
  <c r="LO20" i="2"/>
  <c r="LP20" i="2" s="1"/>
  <c r="DK16" i="2"/>
  <c r="DG16" i="2"/>
  <c r="LK23" i="2"/>
  <c r="LJ23" i="2"/>
  <c r="LH23" i="2"/>
  <c r="LI23" i="2"/>
  <c r="LE24" i="2"/>
  <c r="LA24" i="2"/>
  <c r="ME30" i="2"/>
  <c r="MA30" i="2"/>
  <c r="LN11" i="2"/>
  <c r="LR11" i="2"/>
  <c r="LA37" i="2"/>
  <c r="LE37" i="2"/>
  <c r="MB16" i="2"/>
  <c r="NO23" i="2"/>
  <c r="NP23" i="2" s="1"/>
  <c r="EG33" i="2"/>
  <c r="EK33" i="2"/>
  <c r="EG27" i="2"/>
  <c r="EK27" i="2"/>
  <c r="DK26" i="2"/>
  <c r="DG26" i="2"/>
  <c r="DT38" i="2"/>
  <c r="DX38" i="2"/>
  <c r="LO32" i="2"/>
  <c r="LP32" i="2" s="1"/>
  <c r="LR12" i="2"/>
  <c r="LN12" i="2"/>
  <c r="LO15" i="2"/>
  <c r="LP15" i="2" s="1"/>
  <c r="DQ36" i="2"/>
  <c r="DP36" i="2"/>
  <c r="DN36" i="2"/>
  <c r="DO36" i="2"/>
  <c r="DK28" i="2"/>
  <c r="DG28" i="2"/>
  <c r="LA14" i="2"/>
  <c r="LE14" i="2"/>
  <c r="MR29" i="2"/>
  <c r="MN29" i="2"/>
  <c r="MB12" i="2"/>
  <c r="FH39" i="2"/>
  <c r="FI39" i="2" s="1"/>
  <c r="EU38" i="2"/>
  <c r="EV38" i="2" s="1"/>
  <c r="DG21" i="2"/>
  <c r="DK21" i="2"/>
  <c r="EU10" i="2"/>
  <c r="EU40" i="2"/>
  <c r="EV40" i="2" s="1"/>
  <c r="MO30" i="2"/>
  <c r="MP30" i="2" s="1"/>
  <c r="DU37" i="2"/>
  <c r="DV37" i="2" s="1"/>
  <c r="KX17" i="2"/>
  <c r="KW17" i="2"/>
  <c r="KV17" i="2"/>
  <c r="KU17" i="2"/>
  <c r="LE26" i="2"/>
  <c r="LA26" i="2"/>
  <c r="EE21" i="2"/>
  <c r="EH38" i="2"/>
  <c r="KN32" i="2"/>
  <c r="KR32" i="2"/>
  <c r="LO18" i="2"/>
  <c r="MD33" i="2"/>
  <c r="MD19" i="2"/>
  <c r="LQ35" i="2"/>
  <c r="LD22" i="2"/>
  <c r="LD36" i="2"/>
  <c r="LD40" i="2"/>
  <c r="LE32" i="2"/>
  <c r="LA32" i="2"/>
  <c r="EN32" i="2"/>
  <c r="EQ32" i="2"/>
  <c r="EP32" i="2"/>
  <c r="EO32" i="2"/>
  <c r="KX21" i="2"/>
  <c r="KW21" i="2"/>
  <c r="KV21" i="2"/>
  <c r="KU21" i="2"/>
  <c r="EJ40" i="2"/>
  <c r="GE23" i="2"/>
  <c r="GF23" i="2" s="1"/>
  <c r="KK38" i="2"/>
  <c r="KJ38" i="2"/>
  <c r="KI38" i="2"/>
  <c r="KH38" i="2"/>
  <c r="KX30" i="2"/>
  <c r="KV30" i="2"/>
  <c r="KU30" i="2"/>
  <c r="KW30" i="2"/>
  <c r="LY17" i="2"/>
  <c r="LZ17" i="2" s="1"/>
  <c r="DG12" i="2"/>
  <c r="DK12" i="2"/>
  <c r="KW37" i="2"/>
  <c r="KX37" i="2"/>
  <c r="KV37" i="2"/>
  <c r="KU37" i="2"/>
  <c r="ML11" i="2"/>
  <c r="MM11" i="2" s="1"/>
  <c r="DJ35" i="2"/>
  <c r="LQ21" i="2"/>
  <c r="LI21" i="2"/>
  <c r="LH21" i="2"/>
  <c r="LK21" i="2"/>
  <c r="LJ21" i="2"/>
  <c r="DT33" i="2"/>
  <c r="DX33" i="2"/>
  <c r="DQ39" i="2"/>
  <c r="DO39" i="2"/>
  <c r="DP39" i="2"/>
  <c r="DN39" i="2"/>
  <c r="FH36" i="2"/>
  <c r="LB18" i="2"/>
  <c r="ML21" i="2"/>
  <c r="MM21" i="2" s="1"/>
  <c r="LG12" i="2"/>
  <c r="DL24" i="2"/>
  <c r="DJ24" i="2"/>
  <c r="KK36" i="2"/>
  <c r="KJ36" i="2"/>
  <c r="KI36" i="2"/>
  <c r="KH36" i="2"/>
  <c r="LE25" i="2"/>
  <c r="LG25" i="2" s="1"/>
  <c r="LA25" i="2"/>
  <c r="DY40" i="2"/>
  <c r="DW40" i="2"/>
  <c r="FL13" i="2"/>
  <c r="FJ13" i="2"/>
  <c r="ML35" i="2"/>
  <c r="MM35" i="2" s="1"/>
  <c r="DL29" i="2"/>
  <c r="DJ29" i="2"/>
  <c r="EI40" i="2"/>
  <c r="LW29" i="2"/>
  <c r="LV29" i="2"/>
  <c r="LU29" i="2"/>
  <c r="LX29" i="2"/>
  <c r="FS23" i="2"/>
  <c r="LA16" i="2"/>
  <c r="LE16" i="2"/>
  <c r="LG16" i="2" s="1"/>
  <c r="KG26" i="2"/>
  <c r="LB17" i="2"/>
  <c r="KT13" i="2"/>
  <c r="LM17" i="2"/>
  <c r="DL12" i="2"/>
  <c r="DJ12" i="2"/>
  <c r="EE18" i="2"/>
  <c r="EF18" i="2" s="1"/>
  <c r="LY22" i="2"/>
  <c r="LZ22" i="2" s="1"/>
  <c r="ED36" i="2"/>
  <c r="EC36" i="2"/>
  <c r="EB36" i="2"/>
  <c r="EA36" i="2"/>
  <c r="LZ11" i="2"/>
  <c r="LP21" i="2"/>
  <c r="DM33" i="2"/>
  <c r="KT16" i="2"/>
  <c r="DG23" i="2"/>
  <c r="DK23" i="2"/>
  <c r="DM23" i="2" s="1"/>
  <c r="ER26" i="2"/>
  <c r="ES26" i="2" s="1"/>
  <c r="DS21" i="2"/>
  <c r="MD38" i="2"/>
  <c r="MF38" i="2"/>
  <c r="KQ32" i="2"/>
  <c r="KS32" i="2"/>
  <c r="LY18" i="2"/>
  <c r="MC33" i="2"/>
  <c r="MC19" i="2"/>
  <c r="MF19" i="2" s="1"/>
  <c r="LP35" i="2"/>
  <c r="LC22" i="2"/>
  <c r="LC36" i="2"/>
  <c r="LF36" i="2" s="1"/>
  <c r="LC40" i="2"/>
  <c r="LD32" i="2"/>
  <c r="LF32" i="2"/>
  <c r="EU27" i="2"/>
  <c r="EV27" i="2" s="1"/>
  <c r="DG29" i="2"/>
  <c r="DK29" i="2"/>
  <c r="KJ33" i="2"/>
  <c r="KK33" i="2"/>
  <c r="KH33" i="2"/>
  <c r="KI33" i="2"/>
  <c r="KT19" i="2"/>
  <c r="KQ39" i="2"/>
  <c r="DT40" i="2"/>
  <c r="DX40" i="2"/>
  <c r="FK13" i="2"/>
  <c r="FG13" i="2"/>
  <c r="LY36" i="2"/>
  <c r="EP36" i="2"/>
  <c r="EO36" i="2"/>
  <c r="EN36" i="2"/>
  <c r="EQ36" i="2"/>
  <c r="ML28" i="2"/>
  <c r="MM28" i="2" s="1"/>
  <c r="DP30" i="2"/>
  <c r="DN30" i="2"/>
  <c r="DO30" i="2"/>
  <c r="DQ30" i="2"/>
  <c r="DK38" i="2"/>
  <c r="DM38" i="2" s="1"/>
  <c r="DG38" i="2"/>
  <c r="GR13" i="2"/>
  <c r="DU18" i="2"/>
  <c r="DV18" i="2" s="1"/>
  <c r="LO22" i="2"/>
  <c r="DL37" i="2"/>
  <c r="DJ37" i="2"/>
  <c r="EO39" i="2"/>
  <c r="EQ39" i="2"/>
  <c r="EP39" i="2"/>
  <c r="EN39" i="2"/>
  <c r="KJ17" i="2"/>
  <c r="KI17" i="2"/>
  <c r="KH17" i="2"/>
  <c r="KK17" i="2"/>
  <c r="EE37" i="2"/>
  <c r="KI10" i="2"/>
  <c r="KK10" i="2"/>
  <c r="KJ10" i="2"/>
  <c r="KH10" i="2"/>
  <c r="KT15" i="2"/>
  <c r="EH26" i="2"/>
  <c r="EI26" i="2" s="1"/>
  <c r="LW19" i="2"/>
  <c r="LU19" i="2"/>
  <c r="LX19" i="2"/>
  <c r="LV19" i="2"/>
  <c r="MA38" i="2"/>
  <c r="ME38" i="2"/>
  <c r="ML31" i="2"/>
  <c r="MM31" i="2" s="1"/>
  <c r="DL11" i="2"/>
  <c r="DJ11" i="2"/>
  <c r="DX32" i="2"/>
  <c r="DZ32" i="2" s="1"/>
  <c r="DT32" i="2"/>
  <c r="DL23" i="2"/>
  <c r="FE38" i="2"/>
  <c r="DJ14" i="2"/>
  <c r="DL14" i="2"/>
  <c r="LS24" i="2"/>
  <c r="LQ24" i="2"/>
  <c r="DY24" i="2"/>
  <c r="DW24" i="2"/>
  <c r="DJ18" i="2"/>
  <c r="DL18" i="2"/>
  <c r="KW40" i="2"/>
  <c r="KV40" i="2"/>
  <c r="KU40" i="2"/>
  <c r="KX40" i="2"/>
  <c r="LD39" i="2"/>
  <c r="FH32" i="2"/>
  <c r="FI32" i="2" s="1"/>
  <c r="EH17" i="2"/>
  <c r="EI17" i="2" s="1"/>
  <c r="LO28" i="2"/>
  <c r="LP28" i="2" s="1"/>
  <c r="FE40" i="2"/>
  <c r="FF40" i="2" s="1"/>
  <c r="FR32" i="2"/>
  <c r="FS32" i="2" s="1"/>
  <c r="ER17" i="2"/>
  <c r="ES17" i="2" s="1"/>
  <c r="KK21" i="2"/>
  <c r="KJ21" i="2"/>
  <c r="KI21" i="2"/>
  <c r="KH21" i="2"/>
  <c r="KP39" i="2"/>
  <c r="MB28" i="2"/>
  <c r="MC28" i="2" s="1"/>
  <c r="ME29" i="2"/>
  <c r="MG29" i="2" s="1"/>
  <c r="MA29" i="2"/>
  <c r="EH22" i="2"/>
  <c r="EI22" i="2" s="1"/>
  <c r="GH13" i="2"/>
  <c r="GI13" i="2" s="1"/>
  <c r="EJ10" i="2"/>
  <c r="LO31" i="2"/>
  <c r="LP31" i="2" s="1"/>
  <c r="LI29" i="2"/>
  <c r="LK29" i="2"/>
  <c r="LJ29" i="2"/>
  <c r="LH29" i="2"/>
  <c r="DQ10" i="2"/>
  <c r="DP10" i="2"/>
  <c r="DO10" i="2"/>
  <c r="DN10" i="2"/>
  <c r="EB10" i="2"/>
  <c r="EA10" i="2"/>
  <c r="ED10" i="2"/>
  <c r="EC10" i="2"/>
  <c r="DU25" i="2"/>
  <c r="LD24" i="2"/>
  <c r="LF24" i="2"/>
  <c r="EE34" i="2"/>
  <c r="EF34" i="2" s="1"/>
  <c r="MB31" i="2"/>
  <c r="DK11" i="2"/>
  <c r="DG11" i="2"/>
  <c r="KQ18" i="2"/>
  <c r="DK14" i="2"/>
  <c r="DG14" i="2"/>
  <c r="LR24" i="2"/>
  <c r="LN24" i="2"/>
  <c r="DT24" i="2"/>
  <c r="DX24" i="2"/>
  <c r="DJ28" i="2"/>
  <c r="DL28" i="2"/>
  <c r="DK18" i="2"/>
  <c r="DG18" i="2"/>
  <c r="EJ27" i="2"/>
  <c r="EL27" i="2"/>
  <c r="DY38" i="2"/>
  <c r="DW38" i="2"/>
  <c r="DJ26" i="2"/>
  <c r="DL26" i="2"/>
  <c r="LD14" i="2"/>
  <c r="LG14" i="2" s="1"/>
  <c r="LF14" i="2"/>
  <c r="MB35" i="2"/>
  <c r="FE33" i="2"/>
  <c r="FF33" i="2" s="1"/>
  <c r="EC13" i="2"/>
  <c r="EA13" i="2"/>
  <c r="EB13" i="2"/>
  <c r="ED13" i="2"/>
  <c r="EE29" i="2"/>
  <c r="EF29" i="2" s="1"/>
  <c r="LO14" i="2"/>
  <c r="LP14" i="2" s="1"/>
  <c r="KQ20" i="2"/>
  <c r="LO37" i="2"/>
  <c r="LP37" i="2" s="1"/>
  <c r="DS29" i="2"/>
  <c r="LY14" i="2"/>
  <c r="LZ14" i="2" s="1"/>
  <c r="DQ27" i="2"/>
  <c r="DN27" i="2"/>
  <c r="DP27" i="2"/>
  <c r="DO27" i="2"/>
  <c r="KK34" i="2"/>
  <c r="KJ34" i="2"/>
  <c r="KI34" i="2"/>
  <c r="KH34" i="2"/>
  <c r="LM36" i="2"/>
  <c r="LK10" i="2"/>
  <c r="LJ10" i="2"/>
  <c r="LI10" i="2"/>
  <c r="LH10" i="2"/>
  <c r="DM13" i="2"/>
  <c r="ER31" i="2"/>
  <c r="ES31" i="2" s="1"/>
  <c r="DG37" i="2"/>
  <c r="DK37" i="2"/>
  <c r="KK30" i="2"/>
  <c r="KH30" i="2"/>
  <c r="KI30" i="2"/>
  <c r="KJ30" i="2"/>
  <c r="LA35" i="2"/>
  <c r="LE35" i="2"/>
  <c r="LG35" i="2" s="1"/>
  <c r="NB29" i="2"/>
  <c r="NC29" i="2" s="1"/>
  <c r="KP20" i="2"/>
  <c r="EX13" i="2"/>
  <c r="EZ13" i="2" s="1"/>
  <c r="ET13" i="2"/>
  <c r="MN23" i="2"/>
  <c r="MR23" i="2"/>
  <c r="MT23" i="2" s="1"/>
  <c r="KR11" i="2"/>
  <c r="KT11" i="2" s="1"/>
  <c r="KN11" i="2"/>
  <c r="KT12" i="2"/>
  <c r="KT28" i="2"/>
  <c r="LB13" i="2"/>
  <c r="KX35" i="2"/>
  <c r="KW35" i="2"/>
  <c r="KV35" i="2"/>
  <c r="KU35" i="2"/>
  <c r="EE14" i="2"/>
  <c r="MY19" i="2"/>
  <c r="MZ19" i="2" s="1"/>
  <c r="ML24" i="2"/>
  <c r="KK40" i="2"/>
  <c r="KI40" i="2"/>
  <c r="KJ40" i="2"/>
  <c r="KH40" i="2"/>
  <c r="EE35" i="2"/>
  <c r="EF35" i="2" s="1"/>
  <c r="EF31" i="2"/>
  <c r="KT10" i="2"/>
  <c r="LN23" i="2"/>
  <c r="LR23" i="2"/>
  <c r="LT23" i="2" s="1"/>
  <c r="EI10" i="2"/>
  <c r="EL10" i="2" s="1"/>
  <c r="MY38" i="2"/>
  <c r="MZ38" i="2" s="1"/>
  <c r="KT24" i="2"/>
  <c r="NL29" i="2"/>
  <c r="NM29" i="2" s="1"/>
  <c r="LE28" i="2"/>
  <c r="LG28" i="2" s="1"/>
  <c r="LA28" i="2"/>
  <c r="EE12" i="2"/>
  <c r="EF12" i="2" s="1"/>
  <c r="EE25" i="2"/>
  <c r="LO39" i="2"/>
  <c r="LP39" i="2" s="1"/>
  <c r="DS34" i="2"/>
  <c r="LO26" i="2"/>
  <c r="LP26" i="2" s="1"/>
  <c r="KP18" i="2"/>
  <c r="KS18" i="2" s="1"/>
  <c r="EE15" i="2"/>
  <c r="EF15" i="2" s="1"/>
  <c r="DJ15" i="2"/>
  <c r="DJ25" i="2"/>
  <c r="DW26" i="2"/>
  <c r="LY40" i="2"/>
  <c r="LZ40" i="2" s="1"/>
  <c r="DM32" i="2"/>
  <c r="KX29" i="2"/>
  <c r="KW29" i="2"/>
  <c r="KU29" i="2"/>
  <c r="KV29" i="2"/>
  <c r="KH13" i="2"/>
  <c r="KK13" i="2"/>
  <c r="KJ13" i="2"/>
  <c r="KI13" i="2"/>
  <c r="MK23" i="2"/>
  <c r="MI23" i="2"/>
  <c r="MH23" i="2"/>
  <c r="MJ23" i="2"/>
  <c r="DU14" i="2"/>
  <c r="DV14" i="2" s="1"/>
  <c r="FY13" i="2"/>
  <c r="FW13" i="2"/>
  <c r="KX27" i="2"/>
  <c r="KW27" i="2"/>
  <c r="KU27" i="2"/>
  <c r="KV27" i="2"/>
  <c r="MO19" i="2"/>
  <c r="MP19" i="2" s="1"/>
  <c r="MB24" i="2"/>
  <c r="MC24" i="2" s="1"/>
  <c r="DY17" i="2"/>
  <c r="DW17" i="2"/>
  <c r="LY13" i="2"/>
  <c r="LZ13" i="2" s="1"/>
  <c r="LF11" i="2"/>
  <c r="LD11" i="2"/>
  <c r="KK31" i="2"/>
  <c r="KI31" i="2"/>
  <c r="KJ31" i="2"/>
  <c r="KH31" i="2"/>
  <c r="DQ22" i="2"/>
  <c r="DP22" i="2"/>
  <c r="DO22" i="2"/>
  <c r="DN22" i="2"/>
  <c r="DU35" i="2"/>
  <c r="DV35" i="2" s="1"/>
  <c r="DO20" i="2"/>
  <c r="DQ20" i="2"/>
  <c r="DP20" i="2"/>
  <c r="DN20" i="2"/>
  <c r="MD30" i="2"/>
  <c r="MF30" i="2"/>
  <c r="EE28" i="2"/>
  <c r="EF28" i="2" s="1"/>
  <c r="LN30" i="2"/>
  <c r="LR30" i="2"/>
  <c r="LT30" i="2" s="1"/>
  <c r="LF37" i="2"/>
  <c r="LD37" i="2"/>
  <c r="EW36" i="2"/>
  <c r="EY36" i="2"/>
  <c r="MS29" i="2"/>
  <c r="MQ29" i="2"/>
  <c r="ML16" i="2"/>
  <c r="MM16" i="2" s="1"/>
  <c r="MO38" i="2"/>
  <c r="MP38" i="2" s="1"/>
  <c r="EE11" i="2"/>
  <c r="EF11" i="2" s="1"/>
  <c r="LA30" i="2"/>
  <c r="LE30" i="2"/>
  <c r="LG30" i="2" s="1"/>
  <c r="KU31" i="2"/>
  <c r="KW31" i="2"/>
  <c r="KV31" i="2"/>
  <c r="KX31" i="2"/>
  <c r="DY22" i="2"/>
  <c r="DW22" i="2"/>
  <c r="ML12" i="2"/>
  <c r="MM12" i="2" s="1"/>
  <c r="LQ38" i="2"/>
  <c r="LS38" i="2"/>
  <c r="DU12" i="2"/>
  <c r="DV12" i="2" s="1"/>
  <c r="EW32" i="2"/>
  <c r="EY32" i="2"/>
  <c r="ER24" i="2"/>
  <c r="ES24" i="2" s="1"/>
  <c r="LY39" i="2"/>
  <c r="LZ39" i="2" s="1"/>
  <c r="LS23" i="2"/>
  <c r="LB20" i="2"/>
  <c r="LC20" i="2" s="1"/>
  <c r="LY26" i="2"/>
  <c r="LZ26" i="2" s="1"/>
  <c r="LF28" i="2"/>
  <c r="DS15" i="2"/>
  <c r="LY27" i="2"/>
  <c r="LZ27" i="2" s="1"/>
  <c r="DI15" i="2"/>
  <c r="DL15" i="2" s="1"/>
  <c r="DI25" i="2"/>
  <c r="DL25" i="2" s="1"/>
  <c r="DV26" i="2"/>
  <c r="DK24" i="2"/>
  <c r="DG24" i="2"/>
  <c r="LO40" i="2"/>
  <c r="FE27" i="2"/>
  <c r="EC20" i="2"/>
  <c r="EA20" i="2"/>
  <c r="ED20" i="2"/>
  <c r="EB20" i="2"/>
  <c r="KK24" i="2"/>
  <c r="KJ24" i="2"/>
  <c r="KI24" i="2"/>
  <c r="KH24" i="2"/>
  <c r="LY15" i="2"/>
  <c r="LZ15" i="2" s="1"/>
  <c r="LO10" i="2"/>
  <c r="LP10" i="2" s="1"/>
  <c r="DY31" i="2"/>
  <c r="DW31" i="2"/>
  <c r="FT13" i="2"/>
  <c r="FX13" i="2"/>
  <c r="LF15" i="2"/>
  <c r="LD15" i="2"/>
  <c r="ML37" i="2"/>
  <c r="DX17" i="2"/>
  <c r="DT17" i="2"/>
  <c r="LO13" i="2"/>
  <c r="ML10" i="2"/>
  <c r="MM10" i="2" s="1"/>
  <c r="LA11" i="2"/>
  <c r="LE11" i="2"/>
  <c r="DL17" i="2"/>
  <c r="DJ17" i="2"/>
  <c r="MY30" i="2"/>
  <c r="MZ30" i="2" s="1"/>
  <c r="DL31" i="2"/>
  <c r="DJ31" i="2"/>
  <c r="DU28" i="2"/>
  <c r="EC23" i="2"/>
  <c r="EB23" i="2"/>
  <c r="ED23" i="2"/>
  <c r="EA23" i="2"/>
  <c r="EX36" i="2"/>
  <c r="ET36" i="2"/>
  <c r="FE22" i="2"/>
  <c r="DH34" i="2"/>
  <c r="DI34" i="2" s="1"/>
  <c r="DU11" i="2"/>
  <c r="DV11" i="2" s="1"/>
  <c r="DX22" i="2"/>
  <c r="DT22" i="2"/>
  <c r="DK40" i="2"/>
  <c r="DM40" i="2" s="1"/>
  <c r="DG40" i="2"/>
  <c r="LN38" i="2"/>
  <c r="LR38" i="2"/>
  <c r="ET32" i="2"/>
  <c r="EX32" i="2"/>
  <c r="EH24" i="2"/>
  <c r="EI24" i="2" s="1"/>
  <c r="EE16" i="2"/>
  <c r="EF16" i="2" s="1"/>
  <c r="KX23" i="2"/>
  <c r="KW23" i="2"/>
  <c r="KU23" i="2"/>
  <c r="KV23" i="2"/>
  <c r="KG15" i="2"/>
  <c r="LO27" i="2"/>
  <c r="LP27" i="2" s="1"/>
  <c r="LY20" i="2"/>
  <c r="LF27" i="2"/>
  <c r="LD27" i="2"/>
  <c r="KN26" i="2"/>
  <c r="KR26" i="2"/>
  <c r="KT26" i="2" s="1"/>
  <c r="FH23" i="2"/>
  <c r="FI23" i="2" s="1"/>
  <c r="KV14" i="2"/>
  <c r="KU14" i="2"/>
  <c r="KW14" i="2"/>
  <c r="KX14" i="2"/>
  <c r="FE10" i="2"/>
  <c r="FF10" i="2" s="1"/>
  <c r="DT31" i="2"/>
  <c r="DX31" i="2"/>
  <c r="LE15" i="2"/>
  <c r="LA15" i="2"/>
  <c r="FA23" i="2"/>
  <c r="FC23" i="2"/>
  <c r="FD23" i="2"/>
  <c r="FB23" i="2"/>
  <c r="MB37" i="2"/>
  <c r="MC37" i="2" s="1"/>
  <c r="KS26" i="2"/>
  <c r="MB10" i="2"/>
  <c r="LC39" i="2"/>
  <c r="KR36" i="2"/>
  <c r="KT36" i="2" s="1"/>
  <c r="KN36" i="2"/>
  <c r="DG17" i="2"/>
  <c r="DK17" i="2"/>
  <c r="KT22" i="2"/>
  <c r="DG31" i="2"/>
  <c r="DK31" i="2"/>
  <c r="KG39" i="2"/>
  <c r="LQ12" i="2"/>
  <c r="LS12" i="2"/>
  <c r="LY32" i="2"/>
  <c r="LZ32" i="2" s="1"/>
  <c r="ED27" i="2"/>
  <c r="EC27" i="2"/>
  <c r="EB27" i="2"/>
  <c r="EA27" i="2"/>
  <c r="MF29" i="2"/>
  <c r="DI35" i="2"/>
  <c r="EU22" i="2"/>
  <c r="EV22" i="2" s="1"/>
  <c r="DL38" i="2"/>
  <c r="DY33" i="2"/>
  <c r="DW33" i="2"/>
  <c r="LO16" i="2"/>
  <c r="LP16" i="2" s="1"/>
  <c r="LK31" i="2"/>
  <c r="LJ31" i="2"/>
  <c r="LI31" i="2"/>
  <c r="LH31" i="2"/>
  <c r="NY23" i="2"/>
  <c r="NZ23" i="2" s="1"/>
  <c r="FR36" i="2"/>
  <c r="FS36" i="2" s="1"/>
  <c r="EU39" i="2"/>
  <c r="EV39" i="2" s="1"/>
  <c r="LZ21" i="2"/>
  <c r="LG19" i="2"/>
  <c r="LF26" i="2"/>
  <c r="LD26" i="2"/>
  <c r="KE22" i="2"/>
  <c r="KG22" i="2" s="1"/>
  <c r="KA22" i="2"/>
  <c r="DU16" i="2"/>
  <c r="DV16" i="2" s="1"/>
  <c r="LF35" i="2"/>
  <c r="NF23" i="2"/>
  <c r="ND23" i="2"/>
  <c r="NG23" i="2" s="1"/>
  <c r="FR39" i="2"/>
  <c r="KA32" i="2"/>
  <c r="KE32" i="2"/>
  <c r="KG32" i="2" s="1"/>
  <c r="LE27" i="2"/>
  <c r="LA27" i="2"/>
  <c r="EJ33" i="2"/>
  <c r="EL33" i="2"/>
  <c r="DL16" i="2"/>
  <c r="DJ16" i="2"/>
  <c r="DM16" i="2" s="1"/>
  <c r="DL21" i="2"/>
  <c r="DJ21" i="2"/>
  <c r="LS11" i="2"/>
  <c r="LQ11" i="2"/>
  <c r="CZ16" i="6" l="1"/>
  <c r="LJ12" i="10"/>
  <c r="LG22" i="7"/>
  <c r="LG24" i="2"/>
  <c r="KT31" i="4"/>
  <c r="KU24" i="9"/>
  <c r="DQ12" i="10"/>
  <c r="KH18" i="11"/>
  <c r="KK15" i="11"/>
  <c r="NH29" i="12"/>
  <c r="DC12" i="12"/>
  <c r="KJ34" i="5"/>
  <c r="KK34" i="5"/>
  <c r="KI34" i="5"/>
  <c r="KH34" i="5"/>
  <c r="DM29" i="5"/>
  <c r="CZ15" i="9"/>
  <c r="KW24" i="9"/>
  <c r="KI35" i="9"/>
  <c r="LA31" i="9"/>
  <c r="DC30" i="10"/>
  <c r="KW40" i="10"/>
  <c r="KV11" i="10"/>
  <c r="KI18" i="11"/>
  <c r="LG12" i="11"/>
  <c r="KJ15" i="11"/>
  <c r="NJ29" i="12"/>
  <c r="KV31" i="12"/>
  <c r="DA12" i="12"/>
  <c r="LT34" i="3"/>
  <c r="EM26" i="5"/>
  <c r="KJ35" i="9"/>
  <c r="DA11" i="10"/>
  <c r="KU32" i="10"/>
  <c r="KJ18" i="11"/>
  <c r="NK29" i="12"/>
  <c r="KK35" i="9"/>
  <c r="CO30" i="10"/>
  <c r="DB11" i="10"/>
  <c r="KV32" i="10"/>
  <c r="CZ20" i="12"/>
  <c r="LG37" i="2"/>
  <c r="DM39" i="3"/>
  <c r="CN30" i="10"/>
  <c r="KT25" i="10"/>
  <c r="DC11" i="10"/>
  <c r="KX32" i="10"/>
  <c r="DD27" i="11"/>
  <c r="DA18" i="12"/>
  <c r="EB34" i="12"/>
  <c r="LU30" i="12"/>
  <c r="KK23" i="11"/>
  <c r="DM23" i="8"/>
  <c r="CP30" i="10"/>
  <c r="DP12" i="10"/>
  <c r="LG35" i="11"/>
  <c r="LI35" i="11" s="1"/>
  <c r="DB27" i="11"/>
  <c r="DB18" i="12"/>
  <c r="EA34" i="12"/>
  <c r="LW30" i="12"/>
  <c r="DD30" i="11"/>
  <c r="DC30" i="11"/>
  <c r="DB30" i="11"/>
  <c r="DA30" i="11"/>
  <c r="LT26" i="9"/>
  <c r="CP10" i="9"/>
  <c r="CO10" i="9"/>
  <c r="CN10" i="9"/>
  <c r="CQ10" i="9"/>
  <c r="DM16" i="3"/>
  <c r="DM10" i="7"/>
  <c r="LT21" i="8"/>
  <c r="LX21" i="8" s="1"/>
  <c r="DP26" i="11"/>
  <c r="KU40" i="11"/>
  <c r="LG14" i="12"/>
  <c r="CZ14" i="10"/>
  <c r="DD14" i="10" s="1"/>
  <c r="DM16" i="11"/>
  <c r="MG40" i="11"/>
  <c r="KV14" i="11"/>
  <c r="KV40" i="11"/>
  <c r="KX26" i="12"/>
  <c r="LV29" i="12"/>
  <c r="LR31" i="11"/>
  <c r="LT31" i="11" s="1"/>
  <c r="MG14" i="11"/>
  <c r="MJ14" i="11" s="1"/>
  <c r="KW14" i="11"/>
  <c r="KU26" i="12"/>
  <c r="LW29" i="12"/>
  <c r="DA27" i="12"/>
  <c r="DA24" i="12"/>
  <c r="LN31" i="11"/>
  <c r="DM38" i="11"/>
  <c r="KX14" i="11"/>
  <c r="KV26" i="12"/>
  <c r="LX29" i="12"/>
  <c r="DB27" i="12"/>
  <c r="DB24" i="12"/>
  <c r="DM19" i="11"/>
  <c r="KX28" i="11"/>
  <c r="LG19" i="12"/>
  <c r="LH31" i="12"/>
  <c r="DC27" i="12"/>
  <c r="DC24" i="12"/>
  <c r="KT15" i="10"/>
  <c r="ML23" i="12"/>
  <c r="LZ23" i="12"/>
  <c r="MB23" i="12" s="1"/>
  <c r="MC23" i="12" s="1"/>
  <c r="DM26" i="2"/>
  <c r="DM28" i="2"/>
  <c r="DM36" i="11"/>
  <c r="DN36" i="11" s="1"/>
  <c r="KT34" i="5"/>
  <c r="EF11" i="10"/>
  <c r="EH11" i="10" s="1"/>
  <c r="ER11" i="10"/>
  <c r="FE11" i="10" s="1"/>
  <c r="CP17" i="11"/>
  <c r="CO17" i="11"/>
  <c r="CN17" i="11"/>
  <c r="CQ17" i="11"/>
  <c r="LG32" i="3"/>
  <c r="LG37" i="3"/>
  <c r="DM18" i="5"/>
  <c r="LX23" i="11"/>
  <c r="DU11" i="10"/>
  <c r="MG24" i="10"/>
  <c r="LV23" i="11"/>
  <c r="KH18" i="4"/>
  <c r="KI18" i="4"/>
  <c r="MM25" i="2"/>
  <c r="MO25" i="2" s="1"/>
  <c r="MY25" i="2"/>
  <c r="DI12" i="6"/>
  <c r="DZ33" i="5"/>
  <c r="MB25" i="2"/>
  <c r="MD25" i="2" s="1"/>
  <c r="LG26" i="2"/>
  <c r="LG25" i="7"/>
  <c r="DI11" i="10"/>
  <c r="LO25" i="2"/>
  <c r="LQ25" i="2" s="1"/>
  <c r="CZ31" i="6"/>
  <c r="LG18" i="9"/>
  <c r="FE15" i="12"/>
  <c r="FF15" i="12" s="1"/>
  <c r="KT39" i="12"/>
  <c r="MP24" i="9"/>
  <c r="MS24" i="9" s="1"/>
  <c r="MQ24" i="9"/>
  <c r="DM32" i="6"/>
  <c r="DP32" i="6" s="1"/>
  <c r="LT25" i="6"/>
  <c r="LG18" i="10"/>
  <c r="LT11" i="10"/>
  <c r="DL19" i="2"/>
  <c r="DK19" i="2"/>
  <c r="DM19" i="2" s="1"/>
  <c r="DG19" i="2"/>
  <c r="DZ22" i="7"/>
  <c r="DM21" i="10"/>
  <c r="DN21" i="10" s="1"/>
  <c r="CN16" i="5"/>
  <c r="MG23" i="7"/>
  <c r="LG28" i="7"/>
  <c r="EB35" i="6"/>
  <c r="EC35" i="6"/>
  <c r="EA35" i="6"/>
  <c r="ED35" i="6"/>
  <c r="LG34" i="6"/>
  <c r="LJ34" i="6" s="1"/>
  <c r="LT20" i="5"/>
  <c r="LT28" i="6"/>
  <c r="KT36" i="3"/>
  <c r="DM31" i="9"/>
  <c r="DQ31" i="9" s="1"/>
  <c r="EF21" i="4"/>
  <c r="EH21" i="4" s="1"/>
  <c r="EI21" i="4" s="1"/>
  <c r="MA31" i="11"/>
  <c r="ME31" i="11"/>
  <c r="EB17" i="12"/>
  <c r="EA17" i="12"/>
  <c r="ED17" i="12"/>
  <c r="EC17" i="12"/>
  <c r="DM35" i="5"/>
  <c r="LT17" i="9"/>
  <c r="LU17" i="9" s="1"/>
  <c r="EH30" i="3"/>
  <c r="EI30" i="3" s="1"/>
  <c r="LG32" i="2"/>
  <c r="DZ23" i="5"/>
  <c r="DZ15" i="10"/>
  <c r="EF32" i="7"/>
  <c r="LP32" i="8"/>
  <c r="LT15" i="4"/>
  <c r="KT31" i="6"/>
  <c r="KX31" i="6" s="1"/>
  <c r="DM34" i="7"/>
  <c r="DM34" i="11"/>
  <c r="EM27" i="2"/>
  <c r="CZ16" i="7"/>
  <c r="DB33" i="10"/>
  <c r="DD33" i="10"/>
  <c r="DC33" i="10"/>
  <c r="DA33" i="10"/>
  <c r="MG38" i="2"/>
  <c r="KT39" i="7"/>
  <c r="CZ31" i="7"/>
  <c r="DC31" i="7" s="1"/>
  <c r="LT16" i="9"/>
  <c r="LG15" i="9"/>
  <c r="CZ26" i="10"/>
  <c r="LT22" i="12"/>
  <c r="LX22" i="12" s="1"/>
  <c r="EF15" i="12"/>
  <c r="EH15" i="12" s="1"/>
  <c r="DD25" i="10"/>
  <c r="DC25" i="10"/>
  <c r="DB25" i="10"/>
  <c r="DA25" i="10"/>
  <c r="LN33" i="2"/>
  <c r="LR33" i="2"/>
  <c r="LT33" i="2" s="1"/>
  <c r="LG39" i="3"/>
  <c r="LG27" i="4"/>
  <c r="LI27" i="4" s="1"/>
  <c r="KT33" i="10"/>
  <c r="DM34" i="10"/>
  <c r="LA21" i="7"/>
  <c r="LE21" i="7"/>
  <c r="LG21" i="7" s="1"/>
  <c r="LF21" i="7"/>
  <c r="EM23" i="3"/>
  <c r="CZ17" i="9"/>
  <c r="DC17" i="9" s="1"/>
  <c r="LT37" i="11"/>
  <c r="LU37" i="11" s="1"/>
  <c r="LZ17" i="3"/>
  <c r="KT31" i="9"/>
  <c r="EF19" i="9"/>
  <c r="DM25" i="10"/>
  <c r="LE33" i="4"/>
  <c r="LG33" i="4" s="1"/>
  <c r="LA33" i="4"/>
  <c r="LF33" i="4"/>
  <c r="LK35" i="7"/>
  <c r="LJ35" i="7"/>
  <c r="LI35" i="7"/>
  <c r="LH35" i="7"/>
  <c r="DO22" i="10"/>
  <c r="DN22" i="10"/>
  <c r="DP22" i="10"/>
  <c r="DQ22" i="10"/>
  <c r="LA24" i="9"/>
  <c r="LE24" i="9"/>
  <c r="LJ23" i="7"/>
  <c r="LH23" i="7"/>
  <c r="LI23" i="7"/>
  <c r="LK23" i="7"/>
  <c r="LD17" i="10"/>
  <c r="DA25" i="4"/>
  <c r="DD25" i="4"/>
  <c r="DC25" i="4"/>
  <c r="DB25" i="4"/>
  <c r="DZ33" i="2"/>
  <c r="DM24" i="6"/>
  <c r="LG39" i="8"/>
  <c r="LT37" i="9"/>
  <c r="LV17" i="12"/>
  <c r="EF16" i="4"/>
  <c r="EH16" i="4" s="1"/>
  <c r="DL33" i="7"/>
  <c r="DK33" i="7"/>
  <c r="DM33" i="7" s="1"/>
  <c r="DG33" i="7"/>
  <c r="LF34" i="2"/>
  <c r="LA34" i="2"/>
  <c r="LE34" i="2"/>
  <c r="LG34" i="2" s="1"/>
  <c r="DZ13" i="3"/>
  <c r="KT25" i="3"/>
  <c r="KV25" i="3" s="1"/>
  <c r="DM35" i="3"/>
  <c r="DM36" i="5"/>
  <c r="DZ34" i="5"/>
  <c r="LX17" i="12"/>
  <c r="DC31" i="8"/>
  <c r="DB31" i="8"/>
  <c r="DA31" i="8"/>
  <c r="DD31" i="8"/>
  <c r="DM11" i="2"/>
  <c r="EZ14" i="4"/>
  <c r="LT33" i="6"/>
  <c r="DZ22" i="11"/>
  <c r="DM13" i="12"/>
  <c r="EM20" i="2"/>
  <c r="EO20" i="2" s="1"/>
  <c r="EF33" i="7"/>
  <c r="MY24" i="9"/>
  <c r="NL24" i="9" s="1"/>
  <c r="NM24" i="9" s="1"/>
  <c r="DZ38" i="2"/>
  <c r="DZ18" i="6"/>
  <c r="LT23" i="10"/>
  <c r="LV23" i="10" s="1"/>
  <c r="FB26" i="11"/>
  <c r="LZ22" i="6"/>
  <c r="LC32" i="8"/>
  <c r="LF32" i="8" s="1"/>
  <c r="DI19" i="9"/>
  <c r="DL19" i="9" s="1"/>
  <c r="ES33" i="7"/>
  <c r="FE33" i="7"/>
  <c r="MB24" i="9"/>
  <c r="MD24" i="9" s="1"/>
  <c r="LR22" i="6"/>
  <c r="LT22" i="6" s="1"/>
  <c r="LN22" i="6"/>
  <c r="LG35" i="3"/>
  <c r="LT30" i="4"/>
  <c r="KT10" i="4"/>
  <c r="KU10" i="4" s="1"/>
  <c r="LG33" i="6"/>
  <c r="EM17" i="6"/>
  <c r="CZ40" i="7"/>
  <c r="FC26" i="11"/>
  <c r="LG22" i="12"/>
  <c r="DK27" i="12"/>
  <c r="DM27" i="12" s="1"/>
  <c r="DG27" i="12"/>
  <c r="LD24" i="9"/>
  <c r="LF24" i="9"/>
  <c r="KV33" i="2"/>
  <c r="KW33" i="2"/>
  <c r="KU33" i="2"/>
  <c r="KX33" i="2"/>
  <c r="DI17" i="4"/>
  <c r="DZ28" i="7"/>
  <c r="LT21" i="10"/>
  <c r="LW21" i="10" s="1"/>
  <c r="LT39" i="11"/>
  <c r="FD26" i="11"/>
  <c r="DM16" i="4"/>
  <c r="LZ18" i="12"/>
  <c r="LO24" i="9"/>
  <c r="LP24" i="9" s="1"/>
  <c r="CO38" i="7"/>
  <c r="CN38" i="7"/>
  <c r="CQ38" i="7"/>
  <c r="CP38" i="7"/>
  <c r="DC27" i="10"/>
  <c r="DB27" i="10"/>
  <c r="DD27" i="10"/>
  <c r="DA27" i="10"/>
  <c r="DM21" i="2"/>
  <c r="EM33" i="2"/>
  <c r="LT35" i="4"/>
  <c r="LU35" i="4" s="1"/>
  <c r="DM12" i="8"/>
  <c r="CZ17" i="10"/>
  <c r="LG19" i="11"/>
  <c r="LG28" i="12"/>
  <c r="LH28" i="12" s="1"/>
  <c r="LZ35" i="7"/>
  <c r="LC17" i="10"/>
  <c r="LF17" i="10" s="1"/>
  <c r="DT33" i="7"/>
  <c r="DX33" i="7"/>
  <c r="DZ33" i="7" s="1"/>
  <c r="DT31" i="8"/>
  <c r="DX31" i="8"/>
  <c r="DZ31" i="8" s="1"/>
  <c r="LG11" i="2"/>
  <c r="LT11" i="2"/>
  <c r="MG30" i="2"/>
  <c r="FM13" i="2"/>
  <c r="DM18" i="4"/>
  <c r="DT19" i="9"/>
  <c r="DX19" i="9"/>
  <c r="MB17" i="7"/>
  <c r="MC17" i="7" s="1"/>
  <c r="LE26" i="5"/>
  <c r="LA26" i="5"/>
  <c r="LN33" i="12"/>
  <c r="LR33" i="12"/>
  <c r="LT21" i="4"/>
  <c r="EM17" i="4"/>
  <c r="EQ17" i="4" s="1"/>
  <c r="LG31" i="4"/>
  <c r="MT29" i="2"/>
  <c r="KT32" i="2"/>
  <c r="CZ37" i="4"/>
  <c r="LE38" i="2"/>
  <c r="LA38" i="2"/>
  <c r="DK22" i="11"/>
  <c r="DG22" i="11"/>
  <c r="LE34" i="5"/>
  <c r="LA34" i="5"/>
  <c r="LT12" i="2"/>
  <c r="FZ13" i="2"/>
  <c r="CZ36" i="4"/>
  <c r="LA22" i="6"/>
  <c r="LE22" i="6"/>
  <c r="LT38" i="2"/>
  <c r="LU38" i="2" s="1"/>
  <c r="DZ31" i="2"/>
  <c r="LU31" i="11"/>
  <c r="LW31" i="11"/>
  <c r="LX31" i="11"/>
  <c r="LV31" i="11"/>
  <c r="KK16" i="9"/>
  <c r="KI16" i="9"/>
  <c r="KH16" i="9"/>
  <c r="KJ16" i="9"/>
  <c r="MB32" i="8"/>
  <c r="MD32" i="8" s="1"/>
  <c r="ET20" i="2"/>
  <c r="EX20" i="2"/>
  <c r="DZ22" i="2"/>
  <c r="DZ31" i="3"/>
  <c r="EH30" i="2"/>
  <c r="KH28" i="3"/>
  <c r="KJ28" i="3"/>
  <c r="KK28" i="3"/>
  <c r="KI28" i="3"/>
  <c r="MB31" i="9"/>
  <c r="MC31" i="9" s="1"/>
  <c r="KT19" i="8"/>
  <c r="EZ17" i="11"/>
  <c r="CO23" i="10"/>
  <c r="CN23" i="10"/>
  <c r="CP23" i="10"/>
  <c r="CQ23" i="10"/>
  <c r="DX12" i="12"/>
  <c r="DT12" i="12"/>
  <c r="DG32" i="7"/>
  <c r="DK32" i="7"/>
  <c r="ML27" i="10"/>
  <c r="MM27" i="10" s="1"/>
  <c r="KK32" i="9"/>
  <c r="KJ32" i="9"/>
  <c r="KH32" i="9"/>
  <c r="KI32" i="9"/>
  <c r="DJ11" i="4"/>
  <c r="DL11" i="4"/>
  <c r="MM35" i="7"/>
  <c r="MY35" i="7"/>
  <c r="MZ35" i="7" s="1"/>
  <c r="LN31" i="9"/>
  <c r="LR31" i="9"/>
  <c r="LP21" i="7"/>
  <c r="LQ21" i="7"/>
  <c r="ES19" i="9"/>
  <c r="FE19" i="9"/>
  <c r="FR19" i="9" s="1"/>
  <c r="FS19" i="9" s="1"/>
  <c r="DL28" i="9"/>
  <c r="DJ28" i="9"/>
  <c r="LO34" i="5"/>
  <c r="LP34" i="5" s="1"/>
  <c r="LA33" i="11"/>
  <c r="LE33" i="11"/>
  <c r="ER19" i="2"/>
  <c r="ES19" i="2" s="1"/>
  <c r="EU19" i="2" s="1"/>
  <c r="DT25" i="10"/>
  <c r="DX25" i="10"/>
  <c r="DX22" i="10"/>
  <c r="DZ22" i="10" s="1"/>
  <c r="DT22" i="10"/>
  <c r="DY32" i="7"/>
  <c r="DW32" i="7"/>
  <c r="LG10" i="3"/>
  <c r="CZ24" i="4"/>
  <c r="DZ15" i="4"/>
  <c r="LG31" i="6"/>
  <c r="LJ31" i="6" s="1"/>
  <c r="LG39" i="7"/>
  <c r="LJ39" i="7" s="1"/>
  <c r="CZ18" i="7"/>
  <c r="LT27" i="7"/>
  <c r="LU27" i="7" s="1"/>
  <c r="DM18" i="7"/>
  <c r="CZ40" i="8"/>
  <c r="DM28" i="8"/>
  <c r="DZ23" i="9"/>
  <c r="EC23" i="9" s="1"/>
  <c r="LT23" i="9"/>
  <c r="LW23" i="9" s="1"/>
  <c r="DM27" i="10"/>
  <c r="DN27" i="10" s="1"/>
  <c r="LG14" i="10"/>
  <c r="DQ15" i="12"/>
  <c r="DO15" i="12"/>
  <c r="DP15" i="12"/>
  <c r="DN15" i="12"/>
  <c r="KX26" i="5"/>
  <c r="KW26" i="5"/>
  <c r="KV26" i="5"/>
  <c r="KU26" i="5"/>
  <c r="DY12" i="12"/>
  <c r="DW12" i="12"/>
  <c r="DY19" i="12"/>
  <c r="DX19" i="12"/>
  <c r="DZ19" i="12" s="1"/>
  <c r="DT19" i="12"/>
  <c r="DL32" i="7"/>
  <c r="DJ32" i="7"/>
  <c r="LZ27" i="10"/>
  <c r="KN16" i="3"/>
  <c r="KR16" i="3"/>
  <c r="KT16" i="3" s="1"/>
  <c r="DW30" i="2"/>
  <c r="DY30" i="2"/>
  <c r="MM17" i="3"/>
  <c r="MY17" i="3"/>
  <c r="KH16" i="3"/>
  <c r="KJ16" i="3"/>
  <c r="KK16" i="3"/>
  <c r="KI16" i="3"/>
  <c r="KW34" i="6"/>
  <c r="KU34" i="6"/>
  <c r="KV34" i="6"/>
  <c r="KX34" i="6"/>
  <c r="EH24" i="3"/>
  <c r="EI24" i="3" s="1"/>
  <c r="LS31" i="9"/>
  <c r="LQ31" i="9"/>
  <c r="LD21" i="10"/>
  <c r="DW15" i="12"/>
  <c r="MP31" i="11"/>
  <c r="MQ31" i="11"/>
  <c r="LF33" i="11"/>
  <c r="LD33" i="11"/>
  <c r="LP33" i="4"/>
  <c r="LS33" i="4" s="1"/>
  <c r="LQ33" i="4"/>
  <c r="EF19" i="2"/>
  <c r="DY25" i="10"/>
  <c r="DW25" i="10"/>
  <c r="DM24" i="3"/>
  <c r="LG39" i="12"/>
  <c r="ER12" i="12"/>
  <c r="ES12" i="12" s="1"/>
  <c r="KT22" i="6"/>
  <c r="DV24" i="3"/>
  <c r="LG26" i="12"/>
  <c r="LK26" i="12" s="1"/>
  <c r="EU25" i="10"/>
  <c r="EV25" i="10" s="1"/>
  <c r="DV21" i="4"/>
  <c r="DY21" i="4" s="1"/>
  <c r="DW21" i="4"/>
  <c r="LO17" i="3"/>
  <c r="LQ17" i="3" s="1"/>
  <c r="DT30" i="2"/>
  <c r="DX30" i="2"/>
  <c r="MB17" i="3"/>
  <c r="MC17" i="3" s="1"/>
  <c r="KS16" i="3"/>
  <c r="ER24" i="3"/>
  <c r="LC21" i="10"/>
  <c r="LF21" i="10" s="1"/>
  <c r="DV15" i="12"/>
  <c r="MY31" i="11"/>
  <c r="MZ31" i="11" s="1"/>
  <c r="LF17" i="7"/>
  <c r="LD17" i="7"/>
  <c r="EH12" i="12"/>
  <c r="EI12" i="12" s="1"/>
  <c r="EY20" i="2"/>
  <c r="EW20" i="2"/>
  <c r="DM18" i="6"/>
  <c r="DQ18" i="6" s="1"/>
  <c r="DM33" i="10"/>
  <c r="DO33" i="10" s="1"/>
  <c r="LT10" i="11"/>
  <c r="EH13" i="8"/>
  <c r="EI13" i="8" s="1"/>
  <c r="LN27" i="10"/>
  <c r="LR27" i="10"/>
  <c r="MB22" i="6"/>
  <c r="MC22" i="6" s="1"/>
  <c r="EQ20" i="2"/>
  <c r="EN20" i="2"/>
  <c r="CX19" i="12"/>
  <c r="CZ19" i="12" s="1"/>
  <c r="CT19" i="12"/>
  <c r="ML34" i="2"/>
  <c r="MM34" i="2" s="1"/>
  <c r="MO34" i="2" s="1"/>
  <c r="MP34" i="2" s="1"/>
  <c r="MN34" i="2" s="1"/>
  <c r="DG21" i="12"/>
  <c r="DK21" i="12"/>
  <c r="LK34" i="6"/>
  <c r="FR20" i="2"/>
  <c r="FS20" i="2" s="1"/>
  <c r="KX34" i="5"/>
  <c r="KW34" i="5"/>
  <c r="KV34" i="5"/>
  <c r="KU34" i="5"/>
  <c r="LF34" i="5"/>
  <c r="LD34" i="5"/>
  <c r="LE17" i="7"/>
  <c r="LA17" i="7"/>
  <c r="ER31" i="8"/>
  <c r="ES31" i="8" s="1"/>
  <c r="EU31" i="8" s="1"/>
  <c r="LN34" i="2"/>
  <c r="LR34" i="2"/>
  <c r="DW19" i="2"/>
  <c r="LT26" i="3"/>
  <c r="LG12" i="3"/>
  <c r="DM12" i="4"/>
  <c r="LG17" i="4"/>
  <c r="DZ21" i="5"/>
  <c r="DZ17" i="5"/>
  <c r="KT40" i="5"/>
  <c r="KW40" i="5" s="1"/>
  <c r="LG19" i="5"/>
  <c r="LI19" i="5" s="1"/>
  <c r="LG29" i="5"/>
  <c r="DM30" i="6"/>
  <c r="DM16" i="6"/>
  <c r="DQ16" i="6" s="1"/>
  <c r="DZ29" i="6"/>
  <c r="DM37" i="6"/>
  <c r="LG32" i="6"/>
  <c r="LT12" i="7"/>
  <c r="LU12" i="7" s="1"/>
  <c r="MG26" i="7"/>
  <c r="MJ26" i="7" s="1"/>
  <c r="MT34" i="7"/>
  <c r="KT16" i="8"/>
  <c r="LG18" i="8"/>
  <c r="LJ18" i="8" s="1"/>
  <c r="LG24" i="8"/>
  <c r="EZ30" i="8"/>
  <c r="DZ22" i="9"/>
  <c r="DZ16" i="9"/>
  <c r="EB16" i="9" s="1"/>
  <c r="EM26" i="9"/>
  <c r="EQ26" i="9" s="1"/>
  <c r="LT10" i="10"/>
  <c r="LT17" i="11"/>
  <c r="MT34" i="12"/>
  <c r="MV34" i="12" s="1"/>
  <c r="LT27" i="12"/>
  <c r="MG17" i="12"/>
  <c r="ER13" i="8"/>
  <c r="ES13" i="8" s="1"/>
  <c r="EU13" i="8" s="1"/>
  <c r="DW21" i="12"/>
  <c r="LQ27" i="10"/>
  <c r="LS27" i="10"/>
  <c r="KT33" i="5"/>
  <c r="DG14" i="4"/>
  <c r="DK14" i="4"/>
  <c r="DM14" i="4" s="1"/>
  <c r="LT18" i="12"/>
  <c r="DG12" i="12"/>
  <c r="DK12" i="12"/>
  <c r="LZ34" i="2"/>
  <c r="DL21" i="12"/>
  <c r="DJ21" i="12"/>
  <c r="FF20" i="2"/>
  <c r="DG19" i="3"/>
  <c r="DK19" i="3"/>
  <c r="EH21" i="12"/>
  <c r="EI21" i="12" s="1"/>
  <c r="EF31" i="8"/>
  <c r="LR17" i="7"/>
  <c r="LN17" i="7"/>
  <c r="LS34" i="2"/>
  <c r="LQ34" i="2"/>
  <c r="DV19" i="2"/>
  <c r="DY19" i="2" s="1"/>
  <c r="DM21" i="4"/>
  <c r="MG21" i="12"/>
  <c r="MK21" i="12" s="1"/>
  <c r="DM29" i="12"/>
  <c r="DN29" i="12" s="1"/>
  <c r="DV21" i="12"/>
  <c r="LS26" i="5"/>
  <c r="LQ26" i="5"/>
  <c r="KK23" i="10"/>
  <c r="KH23" i="10"/>
  <c r="KI23" i="10"/>
  <c r="KJ23" i="10"/>
  <c r="KN17" i="7"/>
  <c r="KR17" i="7"/>
  <c r="KT17" i="7" s="1"/>
  <c r="ES32" i="7"/>
  <c r="FE32" i="7"/>
  <c r="FR32" i="7" s="1"/>
  <c r="LO16" i="3"/>
  <c r="DV15" i="8"/>
  <c r="DL14" i="4"/>
  <c r="DL12" i="12"/>
  <c r="DJ12" i="12"/>
  <c r="DT19" i="10"/>
  <c r="DX19" i="10"/>
  <c r="DZ19" i="10" s="1"/>
  <c r="LZ21" i="7"/>
  <c r="EJ30" i="3"/>
  <c r="CZ15" i="12"/>
  <c r="DJ19" i="3"/>
  <c r="DM19" i="3" s="1"/>
  <c r="DL19" i="3"/>
  <c r="ER21" i="12"/>
  <c r="ES21" i="12" s="1"/>
  <c r="LQ17" i="7"/>
  <c r="LS17" i="7"/>
  <c r="MD31" i="11"/>
  <c r="MG31" i="11" s="1"/>
  <c r="MF31" i="11"/>
  <c r="LT14" i="5"/>
  <c r="LV14" i="5" s="1"/>
  <c r="CZ18" i="5"/>
  <c r="MG36" i="5"/>
  <c r="LG14" i="5"/>
  <c r="DM20" i="6"/>
  <c r="DN20" i="6" s="1"/>
  <c r="LT21" i="6"/>
  <c r="NG35" i="6"/>
  <c r="LT30" i="6"/>
  <c r="LU30" i="6" s="1"/>
  <c r="LG11" i="7"/>
  <c r="LH11" i="7" s="1"/>
  <c r="DZ13" i="7"/>
  <c r="LG33" i="7"/>
  <c r="MG27" i="7"/>
  <c r="MJ27" i="7" s="1"/>
  <c r="DZ20" i="8"/>
  <c r="EB20" i="8" s="1"/>
  <c r="MG23" i="9"/>
  <c r="LG25" i="9"/>
  <c r="LG16" i="10"/>
  <c r="LH16" i="10" s="1"/>
  <c r="KT35" i="11"/>
  <c r="KW35" i="11" s="1"/>
  <c r="EM17" i="11"/>
  <c r="DM35" i="12"/>
  <c r="DP35" i="12" s="1"/>
  <c r="DM36" i="12"/>
  <c r="DO36" i="12" s="1"/>
  <c r="ML17" i="7"/>
  <c r="MM17" i="7" s="1"/>
  <c r="LR26" i="5"/>
  <c r="LN26" i="5"/>
  <c r="ER22" i="10"/>
  <c r="KR18" i="12"/>
  <c r="KT18" i="12" s="1"/>
  <c r="KN18" i="12"/>
  <c r="LF16" i="3"/>
  <c r="LD16" i="3"/>
  <c r="LD38" i="2"/>
  <c r="LF38" i="2"/>
  <c r="EL19" i="12"/>
  <c r="EJ19" i="12"/>
  <c r="ML16" i="3"/>
  <c r="MM16" i="3" s="1"/>
  <c r="LZ16" i="3"/>
  <c r="KV21" i="10"/>
  <c r="KU21" i="10"/>
  <c r="KX21" i="10"/>
  <c r="KW21" i="10"/>
  <c r="ML31" i="9"/>
  <c r="ML33" i="2"/>
  <c r="KW39" i="12"/>
  <c r="KV39" i="12"/>
  <c r="KU39" i="12"/>
  <c r="KX39" i="12"/>
  <c r="LF18" i="12"/>
  <c r="LD18" i="12"/>
  <c r="EI25" i="10"/>
  <c r="DW19" i="9"/>
  <c r="DZ19" i="9" s="1"/>
  <c r="DY19" i="9"/>
  <c r="DZ11" i="4"/>
  <c r="LT12" i="4"/>
  <c r="LX12" i="4" s="1"/>
  <c r="LG16" i="5"/>
  <c r="LK16" i="5" s="1"/>
  <c r="DM21" i="5"/>
  <c r="DO21" i="5" s="1"/>
  <c r="MG30" i="7"/>
  <c r="EM25" i="7"/>
  <c r="DM12" i="7"/>
  <c r="DQ12" i="7" s="1"/>
  <c r="EM19" i="7"/>
  <c r="DZ32" i="9"/>
  <c r="LT33" i="9"/>
  <c r="LX33" i="9" s="1"/>
  <c r="DM24" i="9"/>
  <c r="DO24" i="9" s="1"/>
  <c r="LT11" i="9"/>
  <c r="LW11" i="9" s="1"/>
  <c r="DM30" i="10"/>
  <c r="DZ38" i="11"/>
  <c r="EB38" i="11" s="1"/>
  <c r="LT36" i="12"/>
  <c r="LU36" i="12" s="1"/>
  <c r="DG13" i="8"/>
  <c r="DK13" i="8"/>
  <c r="DM13" i="8" s="1"/>
  <c r="EH22" i="10"/>
  <c r="EI22" i="10" s="1"/>
  <c r="ER30" i="2"/>
  <c r="ES30" i="2" s="1"/>
  <c r="DU16" i="4"/>
  <c r="DV16" i="4" s="1"/>
  <c r="LE16" i="3"/>
  <c r="LA16" i="3"/>
  <c r="DK11" i="4"/>
  <c r="DG11" i="4"/>
  <c r="EG19" i="12"/>
  <c r="EK19" i="12"/>
  <c r="LD22" i="6"/>
  <c r="LF22" i="6"/>
  <c r="LD26" i="5"/>
  <c r="LG26" i="5" s="1"/>
  <c r="LF26" i="5"/>
  <c r="CO32" i="4"/>
  <c r="CQ32" i="4"/>
  <c r="CN32" i="4"/>
  <c r="CP32" i="4"/>
  <c r="MB35" i="7"/>
  <c r="LE32" i="8"/>
  <c r="LG32" i="8" s="1"/>
  <c r="LA32" i="8"/>
  <c r="DC25" i="9"/>
  <c r="DA25" i="9"/>
  <c r="DB25" i="9"/>
  <c r="DD25" i="9"/>
  <c r="DL22" i="11"/>
  <c r="DJ22" i="11"/>
  <c r="LS33" i="12"/>
  <c r="LQ33" i="12"/>
  <c r="EP23" i="2"/>
  <c r="EN23" i="2"/>
  <c r="EO23" i="2"/>
  <c r="EQ23" i="2"/>
  <c r="DG28" i="9"/>
  <c r="DK28" i="9"/>
  <c r="LZ34" i="5"/>
  <c r="MB34" i="5" s="1"/>
  <c r="ML34" i="5"/>
  <c r="MY34" i="5" s="1"/>
  <c r="DC32" i="7"/>
  <c r="DB32" i="7"/>
  <c r="DA32" i="7"/>
  <c r="DD32" i="7"/>
  <c r="DQ25" i="10"/>
  <c r="DP25" i="10"/>
  <c r="DO25" i="10"/>
  <c r="DN25" i="10"/>
  <c r="ML32" i="8"/>
  <c r="LA18" i="12"/>
  <c r="LE18" i="12"/>
  <c r="KT38" i="2"/>
  <c r="DT32" i="7"/>
  <c r="DX32" i="7"/>
  <c r="EU26" i="12"/>
  <c r="MO36" i="12"/>
  <c r="MP36" i="12" s="1"/>
  <c r="KH35" i="12"/>
  <c r="KK35" i="12"/>
  <c r="KJ35" i="12"/>
  <c r="KI35" i="12"/>
  <c r="MR30" i="12"/>
  <c r="MN30" i="12"/>
  <c r="CQ34" i="12"/>
  <c r="CO34" i="12"/>
  <c r="CP34" i="12"/>
  <c r="CN34" i="12"/>
  <c r="MN33" i="12"/>
  <c r="MR33" i="12"/>
  <c r="KH10" i="12"/>
  <c r="KI10" i="12"/>
  <c r="KK10" i="12"/>
  <c r="KJ10" i="12"/>
  <c r="MB10" i="12"/>
  <c r="CQ25" i="12"/>
  <c r="CP25" i="12"/>
  <c r="CO25" i="12"/>
  <c r="CN25" i="12"/>
  <c r="KK16" i="12"/>
  <c r="KJ16" i="12"/>
  <c r="KI16" i="12"/>
  <c r="KH16" i="12"/>
  <c r="KU25" i="12"/>
  <c r="KX25" i="12"/>
  <c r="KW25" i="12"/>
  <c r="KV25" i="12"/>
  <c r="DD32" i="12"/>
  <c r="DC32" i="12"/>
  <c r="DB32" i="12"/>
  <c r="DA32" i="12"/>
  <c r="DN37" i="12"/>
  <c r="DQ37" i="12"/>
  <c r="DP37" i="12"/>
  <c r="DO37" i="12"/>
  <c r="CQ20" i="12"/>
  <c r="CP20" i="12"/>
  <c r="CN20" i="12"/>
  <c r="CO20" i="12"/>
  <c r="LU34" i="12"/>
  <c r="LX34" i="12"/>
  <c r="LW34" i="12"/>
  <c r="LV34" i="12"/>
  <c r="LK33" i="12"/>
  <c r="LJ33" i="12"/>
  <c r="LI33" i="12"/>
  <c r="LH33" i="12"/>
  <c r="KV37" i="12"/>
  <c r="KX37" i="12"/>
  <c r="KW37" i="12"/>
  <c r="KU37" i="12"/>
  <c r="DX13" i="12"/>
  <c r="DT13" i="12"/>
  <c r="LN10" i="12"/>
  <c r="LR10" i="12"/>
  <c r="KW27" i="12"/>
  <c r="KX27" i="12"/>
  <c r="KV27" i="12"/>
  <c r="KU27" i="12"/>
  <c r="ME39" i="12"/>
  <c r="MA39" i="12"/>
  <c r="LI21" i="12"/>
  <c r="LH21" i="12"/>
  <c r="LK21" i="12"/>
  <c r="LJ21" i="12"/>
  <c r="KH13" i="12"/>
  <c r="KK13" i="12"/>
  <c r="KI13" i="12"/>
  <c r="KJ13" i="12"/>
  <c r="MU29" i="12"/>
  <c r="MX29" i="12"/>
  <c r="MW29" i="12"/>
  <c r="MV29" i="12"/>
  <c r="KH30" i="12"/>
  <c r="KK30" i="12"/>
  <c r="KI30" i="12"/>
  <c r="KJ30" i="12"/>
  <c r="DC26" i="12"/>
  <c r="DD26" i="12"/>
  <c r="DB26" i="12"/>
  <c r="DA26" i="12"/>
  <c r="DX35" i="12"/>
  <c r="DT35" i="12"/>
  <c r="DD38" i="12"/>
  <c r="DB38" i="12"/>
  <c r="DA38" i="12"/>
  <c r="DC38" i="12"/>
  <c r="NR34" i="12"/>
  <c r="NN34" i="12"/>
  <c r="DP26" i="12"/>
  <c r="DO26" i="12"/>
  <c r="DN26" i="12"/>
  <c r="DQ26" i="12"/>
  <c r="ER25" i="12"/>
  <c r="LK11" i="12"/>
  <c r="LJ11" i="12"/>
  <c r="LI11" i="12"/>
  <c r="LH11" i="12"/>
  <c r="DW29" i="12"/>
  <c r="KX19" i="12"/>
  <c r="KV19" i="12"/>
  <c r="KU19" i="12"/>
  <c r="KW19" i="12"/>
  <c r="EX27" i="12"/>
  <c r="ET27" i="12"/>
  <c r="MY20" i="12"/>
  <c r="MZ20" i="12" s="1"/>
  <c r="MD31" i="12"/>
  <c r="FE31" i="12"/>
  <c r="FF31" i="12" s="1"/>
  <c r="DW38" i="12"/>
  <c r="LX36" i="12"/>
  <c r="OL34" i="12"/>
  <c r="FR27" i="12"/>
  <c r="EU36" i="12"/>
  <c r="MJ30" i="12"/>
  <c r="MI30" i="12"/>
  <c r="MK30" i="12"/>
  <c r="MH30" i="12"/>
  <c r="LD15" i="12"/>
  <c r="MB28" i="12"/>
  <c r="LJ14" i="12"/>
  <c r="LI14" i="12"/>
  <c r="LK14" i="12"/>
  <c r="LH14" i="12"/>
  <c r="MB32" i="12"/>
  <c r="ML37" i="12"/>
  <c r="MY22" i="12"/>
  <c r="LI28" i="12"/>
  <c r="KK36" i="12"/>
  <c r="KI36" i="12"/>
  <c r="KH36" i="12"/>
  <c r="KJ36" i="12"/>
  <c r="FE24" i="12"/>
  <c r="MB13" i="12"/>
  <c r="MC13" i="12" s="1"/>
  <c r="DD17" i="12"/>
  <c r="DC17" i="12"/>
  <c r="DB17" i="12"/>
  <c r="DA17" i="12"/>
  <c r="EH23" i="12"/>
  <c r="EI23" i="12" s="1"/>
  <c r="DW14" i="12"/>
  <c r="EU11" i="12"/>
  <c r="LR14" i="12"/>
  <c r="LN14" i="12"/>
  <c r="ML24" i="12"/>
  <c r="MM24" i="12" s="1"/>
  <c r="DK24" i="12"/>
  <c r="DM24" i="12" s="1"/>
  <c r="DG24" i="12"/>
  <c r="EH14" i="12"/>
  <c r="EI14" i="12" s="1"/>
  <c r="EH33" i="12"/>
  <c r="EI33" i="12" s="1"/>
  <c r="DM16" i="12"/>
  <c r="NB38" i="12"/>
  <c r="NC38" i="12" s="1"/>
  <c r="MG33" i="12"/>
  <c r="DX16" i="12"/>
  <c r="DT16" i="12"/>
  <c r="NL39" i="12"/>
  <c r="NM39" i="12" s="1"/>
  <c r="LJ38" i="12"/>
  <c r="LI38" i="12"/>
  <c r="LK38" i="12"/>
  <c r="LH38" i="12"/>
  <c r="KW40" i="12"/>
  <c r="KV40" i="12"/>
  <c r="KU40" i="12"/>
  <c r="KX40" i="12"/>
  <c r="DQ32" i="12"/>
  <c r="DN32" i="12"/>
  <c r="DP32" i="12"/>
  <c r="DO32" i="12"/>
  <c r="DW22" i="12"/>
  <c r="FJ19" i="12"/>
  <c r="MQ12" i="12"/>
  <c r="LN11" i="12"/>
  <c r="LR11" i="12"/>
  <c r="MD26" i="12"/>
  <c r="EK29" i="12"/>
  <c r="EG29" i="12"/>
  <c r="OD29" i="12"/>
  <c r="DV29" i="12"/>
  <c r="EY27" i="12"/>
  <c r="EW27" i="12"/>
  <c r="MM20" i="12"/>
  <c r="MC31" i="12"/>
  <c r="MF31" i="12" s="1"/>
  <c r="ES31" i="12"/>
  <c r="DV38" i="12"/>
  <c r="NA34" i="12"/>
  <c r="NE34" i="12"/>
  <c r="NG34" i="12" s="1"/>
  <c r="MB27" i="12"/>
  <c r="FF27" i="12"/>
  <c r="KR35" i="12"/>
  <c r="KT35" i="12" s="1"/>
  <c r="KN35" i="12"/>
  <c r="DM40" i="12"/>
  <c r="ER22" i="12"/>
  <c r="LJ27" i="12"/>
  <c r="LK27" i="12"/>
  <c r="LI27" i="12"/>
  <c r="LH27" i="12"/>
  <c r="LC15" i="12"/>
  <c r="EY34" i="12"/>
  <c r="EW34" i="12"/>
  <c r="LZ37" i="12"/>
  <c r="LD37" i="12"/>
  <c r="LF37" i="12"/>
  <c r="MM22" i="12"/>
  <c r="DZ11" i="12"/>
  <c r="DN33" i="12"/>
  <c r="DQ33" i="12"/>
  <c r="DP33" i="12"/>
  <c r="DO33" i="12"/>
  <c r="ES24" i="12"/>
  <c r="FR34" i="12"/>
  <c r="LQ37" i="12"/>
  <c r="LS37" i="12"/>
  <c r="ER28" i="12"/>
  <c r="FR18" i="12"/>
  <c r="FS18" i="12" s="1"/>
  <c r="ER40" i="12"/>
  <c r="ES40" i="12" s="1"/>
  <c r="LZ24" i="12"/>
  <c r="ER35" i="12"/>
  <c r="ML14" i="12"/>
  <c r="DY16" i="12"/>
  <c r="DW16" i="12"/>
  <c r="MZ39" i="12"/>
  <c r="ML19" i="12"/>
  <c r="MM19" i="12" s="1"/>
  <c r="LD40" i="12"/>
  <c r="LF40" i="12"/>
  <c r="MG38" i="12"/>
  <c r="GE30" i="12"/>
  <c r="GF30" i="12" s="1"/>
  <c r="EJ18" i="12"/>
  <c r="EL18" i="12"/>
  <c r="LG16" i="12"/>
  <c r="LF32" i="12"/>
  <c r="LD32" i="12"/>
  <c r="DV22" i="12"/>
  <c r="DY22" i="12" s="1"/>
  <c r="FI19" i="12"/>
  <c r="MP12" i="12"/>
  <c r="LS11" i="12"/>
  <c r="LQ11" i="12"/>
  <c r="MC26" i="12"/>
  <c r="MF26" i="12" s="1"/>
  <c r="EJ29" i="12"/>
  <c r="EL29" i="12"/>
  <c r="OC29" i="12"/>
  <c r="OF29" i="12" s="1"/>
  <c r="DD20" i="12"/>
  <c r="DB20" i="12"/>
  <c r="DC20" i="12"/>
  <c r="DA20" i="12"/>
  <c r="EJ26" i="12"/>
  <c r="FR17" i="12"/>
  <c r="DC16" i="12"/>
  <c r="DB16" i="12"/>
  <c r="DA16" i="12"/>
  <c r="DD16" i="12"/>
  <c r="OY29" i="12"/>
  <c r="MD25" i="12"/>
  <c r="DK23" i="12"/>
  <c r="DG23" i="12"/>
  <c r="KX28" i="12"/>
  <c r="KW28" i="12"/>
  <c r="KU28" i="12"/>
  <c r="KV28" i="12"/>
  <c r="DD33" i="12"/>
  <c r="DC33" i="12"/>
  <c r="DB33" i="12"/>
  <c r="DA33" i="12"/>
  <c r="LI20" i="12"/>
  <c r="LH20" i="12"/>
  <c r="LK20" i="12"/>
  <c r="LJ20" i="12"/>
  <c r="DT31" i="12"/>
  <c r="DX31" i="12"/>
  <c r="DZ31" i="12" s="1"/>
  <c r="MO25" i="12"/>
  <c r="EH22" i="12"/>
  <c r="ML35" i="12"/>
  <c r="ET34" i="12"/>
  <c r="EX34" i="12"/>
  <c r="DG38" i="12"/>
  <c r="DK38" i="12"/>
  <c r="DM38" i="12" s="1"/>
  <c r="LA37" i="12"/>
  <c r="LE37" i="12"/>
  <c r="DD40" i="12"/>
  <c r="DC40" i="12"/>
  <c r="DB40" i="12"/>
  <c r="DA40" i="12"/>
  <c r="DU40" i="12"/>
  <c r="FH34" i="12"/>
  <c r="LN37" i="12"/>
  <c r="LR37" i="12"/>
  <c r="DY35" i="12"/>
  <c r="DW35" i="12"/>
  <c r="EH28" i="12"/>
  <c r="EI28" i="12" s="1"/>
  <c r="FH18" i="12"/>
  <c r="EH40" i="12"/>
  <c r="LD13" i="12"/>
  <c r="EH35" i="12"/>
  <c r="DG20" i="12"/>
  <c r="DK20" i="12"/>
  <c r="DK31" i="12"/>
  <c r="DM31" i="12" s="1"/>
  <c r="DG31" i="12"/>
  <c r="MB14" i="12"/>
  <c r="KJ37" i="12"/>
  <c r="KI37" i="12"/>
  <c r="KK37" i="12"/>
  <c r="KH37" i="12"/>
  <c r="MB19" i="12"/>
  <c r="LE40" i="12"/>
  <c r="LA40" i="12"/>
  <c r="FU30" i="12"/>
  <c r="FV30" i="12" s="1"/>
  <c r="EK18" i="12"/>
  <c r="EG18" i="12"/>
  <c r="LE32" i="12"/>
  <c r="LA32" i="12"/>
  <c r="ER38" i="12"/>
  <c r="ES38" i="12" s="1"/>
  <c r="DT23" i="12"/>
  <c r="DX23" i="12"/>
  <c r="MD20" i="12"/>
  <c r="DX28" i="12"/>
  <c r="DT28" i="12"/>
  <c r="LN19" i="12"/>
  <c r="LR19" i="12"/>
  <c r="EJ37" i="12"/>
  <c r="EX15" i="12"/>
  <c r="ET15" i="12"/>
  <c r="DW25" i="12"/>
  <c r="LK22" i="12"/>
  <c r="LJ22" i="12"/>
  <c r="LI22" i="12"/>
  <c r="LH22" i="12"/>
  <c r="LX21" i="12"/>
  <c r="LU21" i="12"/>
  <c r="LW21" i="12"/>
  <c r="LV21" i="12"/>
  <c r="EI26" i="12"/>
  <c r="EL26" i="12" s="1"/>
  <c r="FF17" i="12"/>
  <c r="OM29" i="12"/>
  <c r="MC25" i="12"/>
  <c r="DL23" i="12"/>
  <c r="DJ23" i="12"/>
  <c r="DY33" i="12"/>
  <c r="DW33" i="12"/>
  <c r="MY25" i="12"/>
  <c r="MZ25" i="12" s="1"/>
  <c r="MO21" i="12"/>
  <c r="MP21" i="12" s="1"/>
  <c r="MD23" i="12"/>
  <c r="MF23" i="12"/>
  <c r="DL25" i="12"/>
  <c r="DJ25" i="12"/>
  <c r="DD23" i="12"/>
  <c r="DB23" i="12"/>
  <c r="DC23" i="12"/>
  <c r="DA23" i="12"/>
  <c r="LZ35" i="12"/>
  <c r="ER39" i="12"/>
  <c r="ES39" i="12" s="1"/>
  <c r="DY10" i="12"/>
  <c r="DW10" i="12"/>
  <c r="LG24" i="12"/>
  <c r="EU18" i="12"/>
  <c r="ER10" i="12"/>
  <c r="ES10" i="12" s="1"/>
  <c r="KK22" i="12"/>
  <c r="KJ22" i="12"/>
  <c r="KI22" i="12"/>
  <c r="KH22" i="12"/>
  <c r="NL17" i="12"/>
  <c r="NM17" i="12" s="1"/>
  <c r="EJ32" i="12"/>
  <c r="EL32" i="12"/>
  <c r="LC13" i="12"/>
  <c r="DL20" i="12"/>
  <c r="DJ20" i="12"/>
  <c r="CZ10" i="12"/>
  <c r="KX24" i="12"/>
  <c r="KW24" i="12"/>
  <c r="KV24" i="12"/>
  <c r="KU24" i="12"/>
  <c r="DM39" i="12"/>
  <c r="LS40" i="12"/>
  <c r="LQ40" i="12"/>
  <c r="ML16" i="12"/>
  <c r="MM16" i="12" s="1"/>
  <c r="GE19" i="12"/>
  <c r="LG35" i="12"/>
  <c r="LU12" i="12"/>
  <c r="LX12" i="12"/>
  <c r="LW12" i="12"/>
  <c r="LV12" i="12"/>
  <c r="LT20" i="12"/>
  <c r="KI19" i="12"/>
  <c r="KH19" i="12"/>
  <c r="KK19" i="12"/>
  <c r="KJ19" i="12"/>
  <c r="EF38" i="12"/>
  <c r="DY23" i="12"/>
  <c r="DW23" i="12"/>
  <c r="MC20" i="12"/>
  <c r="MF20" i="12" s="1"/>
  <c r="DY28" i="12"/>
  <c r="DW28" i="12"/>
  <c r="LS19" i="12"/>
  <c r="LQ19" i="12"/>
  <c r="EI37" i="12"/>
  <c r="EW15" i="12"/>
  <c r="EY15" i="12"/>
  <c r="LK34" i="12"/>
  <c r="LJ34" i="12"/>
  <c r="LI34" i="12"/>
  <c r="LH34" i="12"/>
  <c r="NB12" i="12"/>
  <c r="LJ19" i="12"/>
  <c r="LK19" i="12"/>
  <c r="LI19" i="12"/>
  <c r="LH19" i="12"/>
  <c r="MY26" i="12"/>
  <c r="KX32" i="12"/>
  <c r="KW32" i="12"/>
  <c r="KV32" i="12"/>
  <c r="KU32" i="12"/>
  <c r="KV11" i="12"/>
  <c r="KX11" i="12"/>
  <c r="KW11" i="12"/>
  <c r="KU11" i="12"/>
  <c r="DK28" i="12"/>
  <c r="DM28" i="12" s="1"/>
  <c r="DG28" i="12"/>
  <c r="FE26" i="12"/>
  <c r="DT33" i="12"/>
  <c r="DX33" i="12"/>
  <c r="MB36" i="12"/>
  <c r="MC36" i="12" s="1"/>
  <c r="EH36" i="12"/>
  <c r="EI36" i="12" s="1"/>
  <c r="MA23" i="12"/>
  <c r="ME23" i="12"/>
  <c r="DG25" i="12"/>
  <c r="DK25" i="12"/>
  <c r="MO27" i="12"/>
  <c r="MP27" i="12" s="1"/>
  <c r="DY31" i="12"/>
  <c r="EH39" i="12"/>
  <c r="EI39" i="12" s="1"/>
  <c r="DT10" i="12"/>
  <c r="DX10" i="12"/>
  <c r="EM17" i="12"/>
  <c r="MO17" i="12"/>
  <c r="MP17" i="12" s="1"/>
  <c r="NB33" i="12"/>
  <c r="NC33" i="12" s="1"/>
  <c r="EH10" i="12"/>
  <c r="EI10" i="12" s="1"/>
  <c r="LR25" i="12"/>
  <c r="LT25" i="12" s="1"/>
  <c r="LN25" i="12"/>
  <c r="DL38" i="12"/>
  <c r="ME22" i="12"/>
  <c r="MA22" i="12"/>
  <c r="NB17" i="12"/>
  <c r="NC17" i="12" s="1"/>
  <c r="NT29" i="12"/>
  <c r="EK32" i="12"/>
  <c r="EG32" i="12"/>
  <c r="KT10" i="12"/>
  <c r="LX38" i="12"/>
  <c r="LW38" i="12"/>
  <c r="LV38" i="12"/>
  <c r="LU38" i="12"/>
  <c r="FE32" i="12"/>
  <c r="FF32" i="12" s="1"/>
  <c r="MK34" i="12"/>
  <c r="MI34" i="12"/>
  <c r="MJ34" i="12"/>
  <c r="MH34" i="12"/>
  <c r="DL24" i="12"/>
  <c r="FH15" i="12"/>
  <c r="LS10" i="12"/>
  <c r="LQ10" i="12"/>
  <c r="LR40" i="12"/>
  <c r="LN40" i="12"/>
  <c r="MB16" i="12"/>
  <c r="MC16" i="12" s="1"/>
  <c r="FU19" i="12"/>
  <c r="FV19" i="12" s="1"/>
  <c r="DM22" i="12"/>
  <c r="MK17" i="12"/>
  <c r="MJ17" i="12"/>
  <c r="MI17" i="12"/>
  <c r="MH17" i="12"/>
  <c r="DQ19" i="12"/>
  <c r="DP19" i="12"/>
  <c r="DO19" i="12"/>
  <c r="DN19" i="12"/>
  <c r="EW19" i="12"/>
  <c r="EY19" i="12"/>
  <c r="DQ17" i="12"/>
  <c r="DP17" i="12"/>
  <c r="DO17" i="12"/>
  <c r="DN17" i="12"/>
  <c r="LS35" i="12"/>
  <c r="LQ35" i="12"/>
  <c r="DY39" i="12"/>
  <c r="DW39" i="12"/>
  <c r="MS18" i="12"/>
  <c r="MQ18" i="12"/>
  <c r="NL12" i="12"/>
  <c r="NM12" i="12" s="1"/>
  <c r="FE37" i="12"/>
  <c r="FF37" i="12" s="1"/>
  <c r="MM26" i="12"/>
  <c r="EF25" i="12"/>
  <c r="LO28" i="12"/>
  <c r="LP28" i="12" s="1"/>
  <c r="EL34" i="12"/>
  <c r="EJ34" i="12"/>
  <c r="NL21" i="12"/>
  <c r="NM21" i="12" s="1"/>
  <c r="DD25" i="12"/>
  <c r="DC25" i="12"/>
  <c r="DB25" i="12"/>
  <c r="DA25" i="12"/>
  <c r="NQ34" i="12"/>
  <c r="NS34" i="12"/>
  <c r="MY27" i="12"/>
  <c r="EL24" i="12"/>
  <c r="EJ24" i="12"/>
  <c r="CT39" i="12"/>
  <c r="CX39" i="12"/>
  <c r="CZ39" i="12" s="1"/>
  <c r="DY37" i="12"/>
  <c r="DW37" i="12"/>
  <c r="NL33" i="12"/>
  <c r="NM33" i="12" s="1"/>
  <c r="LK12" i="12"/>
  <c r="LJ12" i="12"/>
  <c r="LI12" i="12"/>
  <c r="LH12" i="12"/>
  <c r="DK10" i="12"/>
  <c r="DM10" i="12" s="1"/>
  <c r="DG10" i="12"/>
  <c r="LS15" i="12"/>
  <c r="LQ15" i="12"/>
  <c r="NL18" i="12"/>
  <c r="NM18" i="12" s="1"/>
  <c r="MF12" i="12"/>
  <c r="MD12" i="12"/>
  <c r="MD22" i="12"/>
  <c r="MF22" i="12"/>
  <c r="LU27" i="12"/>
  <c r="LW27" i="12"/>
  <c r="LV27" i="12"/>
  <c r="LX27" i="12"/>
  <c r="MQ38" i="12"/>
  <c r="MS38" i="12"/>
  <c r="LS13" i="12"/>
  <c r="LQ13" i="12"/>
  <c r="LS25" i="12"/>
  <c r="EM27" i="12"/>
  <c r="ML15" i="12"/>
  <c r="MM15" i="12" s="1"/>
  <c r="KX30" i="12"/>
  <c r="KV30" i="12"/>
  <c r="KU30" i="12"/>
  <c r="KW30" i="12"/>
  <c r="MO39" i="12"/>
  <c r="MP39" i="12" s="1"/>
  <c r="ES32" i="12"/>
  <c r="KX14" i="12"/>
  <c r="KW14" i="12"/>
  <c r="KV14" i="12"/>
  <c r="KU14" i="12"/>
  <c r="DJ14" i="12"/>
  <c r="DL14" i="12"/>
  <c r="DL31" i="12"/>
  <c r="CZ14" i="12"/>
  <c r="ER16" i="12"/>
  <c r="ES16" i="12" s="1"/>
  <c r="ML40" i="12"/>
  <c r="NL30" i="12"/>
  <c r="EX19" i="12"/>
  <c r="ET19" i="12"/>
  <c r="LR35" i="12"/>
  <c r="LN35" i="12"/>
  <c r="DX39" i="12"/>
  <c r="DT39" i="12"/>
  <c r="MR18" i="12"/>
  <c r="MN18" i="12"/>
  <c r="EU29" i="12"/>
  <c r="EU37" i="12"/>
  <c r="ML11" i="12"/>
  <c r="LQ26" i="12"/>
  <c r="MQ30" i="12"/>
  <c r="MS30" i="12"/>
  <c r="LO32" i="12"/>
  <c r="EK34" i="12"/>
  <c r="EG34" i="12"/>
  <c r="NB21" i="12"/>
  <c r="ER20" i="12"/>
  <c r="MS33" i="12"/>
  <c r="MQ33" i="12"/>
  <c r="MT33" i="12" s="1"/>
  <c r="EK24" i="12"/>
  <c r="EG24" i="12"/>
  <c r="MY36" i="12"/>
  <c r="DQ13" i="12"/>
  <c r="DP13" i="12"/>
  <c r="DO13" i="12"/>
  <c r="DN13" i="12"/>
  <c r="LA10" i="12"/>
  <c r="LE10" i="12"/>
  <c r="LG10" i="12" s="1"/>
  <c r="DT37" i="12"/>
  <c r="DX37" i="12"/>
  <c r="KU15" i="12"/>
  <c r="KX15" i="12"/>
  <c r="KW15" i="12"/>
  <c r="KV15" i="12"/>
  <c r="LO24" i="12"/>
  <c r="LP24" i="12" s="1"/>
  <c r="LR15" i="12"/>
  <c r="LN15" i="12"/>
  <c r="NB18" i="12"/>
  <c r="NC18" i="12" s="1"/>
  <c r="MA12" i="12"/>
  <c r="ME12" i="12"/>
  <c r="MF39" i="12"/>
  <c r="MD39" i="12"/>
  <c r="MR38" i="12"/>
  <c r="MN38" i="12"/>
  <c r="DY13" i="12"/>
  <c r="DW13" i="12"/>
  <c r="LN13" i="12"/>
  <c r="LR13" i="12"/>
  <c r="EW30" i="12"/>
  <c r="MB15" i="12"/>
  <c r="MC15" i="12" s="1"/>
  <c r="DX26" i="12"/>
  <c r="DZ26" i="12" s="1"/>
  <c r="DT26" i="12"/>
  <c r="LG36" i="12"/>
  <c r="ER13" i="12"/>
  <c r="ES13" i="12" s="1"/>
  <c r="LT31" i="12"/>
  <c r="DK14" i="12"/>
  <c r="DG14" i="12"/>
  <c r="FE33" i="12"/>
  <c r="ML10" i="12"/>
  <c r="MM10" i="12" s="1"/>
  <c r="EH16" i="12"/>
  <c r="MB40" i="12"/>
  <c r="MY31" i="12"/>
  <c r="NB30" i="12"/>
  <c r="NC30" i="12" s="1"/>
  <c r="DW36" i="12"/>
  <c r="LQ16" i="12"/>
  <c r="DW20" i="12"/>
  <c r="EW17" i="12"/>
  <c r="EJ11" i="12"/>
  <c r="EJ31" i="12"/>
  <c r="MJ21" i="12"/>
  <c r="MI21" i="12"/>
  <c r="MH21" i="12"/>
  <c r="FE29" i="12"/>
  <c r="DV25" i="12"/>
  <c r="LZ11" i="12"/>
  <c r="LP26" i="12"/>
  <c r="NZ34" i="12"/>
  <c r="DM11" i="12"/>
  <c r="DZ24" i="12"/>
  <c r="FE36" i="12"/>
  <c r="EF20" i="12"/>
  <c r="ML28" i="12"/>
  <c r="MM28" i="12" s="1"/>
  <c r="ML32" i="12"/>
  <c r="MM32" i="12" s="1"/>
  <c r="CZ22" i="12"/>
  <c r="LA25" i="12"/>
  <c r="LE25" i="12"/>
  <c r="LG25" i="12" s="1"/>
  <c r="CO23" i="12"/>
  <c r="CN23" i="12"/>
  <c r="CP23" i="12"/>
  <c r="CQ23" i="12"/>
  <c r="ML13" i="12"/>
  <c r="MM13" i="12" s="1"/>
  <c r="DB28" i="12"/>
  <c r="DA28" i="12"/>
  <c r="DC28" i="12"/>
  <c r="DD28" i="12"/>
  <c r="ER23" i="12"/>
  <c r="ES23" i="12" s="1"/>
  <c r="DV14" i="12"/>
  <c r="FE11" i="12"/>
  <c r="LF10" i="12"/>
  <c r="LQ14" i="12"/>
  <c r="LS14" i="12"/>
  <c r="DL10" i="12"/>
  <c r="EV30" i="12"/>
  <c r="ER14" i="12"/>
  <c r="ES14" i="12" s="1"/>
  <c r="KN16" i="12"/>
  <c r="KR16" i="12"/>
  <c r="KT16" i="12" s="1"/>
  <c r="NL38" i="12"/>
  <c r="NM38" i="12" s="1"/>
  <c r="EF13" i="12"/>
  <c r="FH30" i="12"/>
  <c r="FI30" i="12" s="1"/>
  <c r="DD37" i="12"/>
  <c r="DC37" i="12"/>
  <c r="DB37" i="12"/>
  <c r="DA37" i="12"/>
  <c r="ES33" i="12"/>
  <c r="DP34" i="12"/>
  <c r="DO34" i="12"/>
  <c r="DN34" i="12"/>
  <c r="DQ34" i="12"/>
  <c r="KT13" i="12"/>
  <c r="MM31" i="12"/>
  <c r="DZ32" i="12"/>
  <c r="DV36" i="12"/>
  <c r="DY36" i="12" s="1"/>
  <c r="LP16" i="12"/>
  <c r="DV20" i="12"/>
  <c r="EV17" i="12"/>
  <c r="EY17" i="12" s="1"/>
  <c r="EI11" i="12"/>
  <c r="EI31" i="12"/>
  <c r="DB34" i="11"/>
  <c r="DD34" i="11"/>
  <c r="DC34" i="11"/>
  <c r="DA34" i="11"/>
  <c r="KK29" i="11"/>
  <c r="KJ29" i="11"/>
  <c r="KI29" i="11"/>
  <c r="KH29" i="11"/>
  <c r="DA37" i="11"/>
  <c r="DC37" i="11"/>
  <c r="DB37" i="11"/>
  <c r="DD37" i="11"/>
  <c r="KW36" i="11"/>
  <c r="KX36" i="11"/>
  <c r="KV36" i="11"/>
  <c r="KU36" i="11"/>
  <c r="CQ16" i="11"/>
  <c r="CO16" i="11"/>
  <c r="CN16" i="11"/>
  <c r="CP16" i="11"/>
  <c r="LN27" i="11"/>
  <c r="LR27" i="11"/>
  <c r="DT24" i="11"/>
  <c r="DX24" i="11"/>
  <c r="CQ24" i="11"/>
  <c r="CP24" i="11"/>
  <c r="CO24" i="11"/>
  <c r="CN24" i="11"/>
  <c r="DD38" i="11"/>
  <c r="DC38" i="11"/>
  <c r="DA38" i="11"/>
  <c r="DB38" i="11"/>
  <c r="MA24" i="11"/>
  <c r="ME24" i="11"/>
  <c r="EX22" i="11"/>
  <c r="ET22" i="11"/>
  <c r="LK21" i="11"/>
  <c r="LJ21" i="11"/>
  <c r="LI21" i="11"/>
  <c r="LH21" i="11"/>
  <c r="ED17" i="11"/>
  <c r="EC17" i="11"/>
  <c r="EB17" i="11"/>
  <c r="EA17" i="11"/>
  <c r="DQ11" i="11"/>
  <c r="DP11" i="11"/>
  <c r="DO11" i="11"/>
  <c r="DN11" i="11"/>
  <c r="MB35" i="11"/>
  <c r="KV30" i="11"/>
  <c r="KU30" i="11"/>
  <c r="KX30" i="11"/>
  <c r="KW30" i="11"/>
  <c r="MB38" i="11"/>
  <c r="LU36" i="11"/>
  <c r="LX36" i="11"/>
  <c r="LW36" i="11"/>
  <c r="LV36" i="11"/>
  <c r="CO20" i="11"/>
  <c r="CN20" i="11"/>
  <c r="CQ20" i="11"/>
  <c r="CP20" i="11"/>
  <c r="DK20" i="11"/>
  <c r="DG20" i="11"/>
  <c r="LN12" i="11"/>
  <c r="LR12" i="11"/>
  <c r="MN11" i="11"/>
  <c r="MR11" i="11"/>
  <c r="DD28" i="11"/>
  <c r="DC28" i="11"/>
  <c r="DB28" i="11"/>
  <c r="DA28" i="11"/>
  <c r="NB11" i="11"/>
  <c r="NC11" i="11" s="1"/>
  <c r="KK38" i="11"/>
  <c r="KI38" i="11"/>
  <c r="KJ38" i="11"/>
  <c r="KH38" i="11"/>
  <c r="LK22" i="11"/>
  <c r="LJ22" i="11"/>
  <c r="LI22" i="11"/>
  <c r="LH22" i="11"/>
  <c r="DN23" i="11"/>
  <c r="DQ23" i="11"/>
  <c r="DP23" i="11"/>
  <c r="DO23" i="11"/>
  <c r="DD13" i="11"/>
  <c r="DB13" i="11"/>
  <c r="DA13" i="11"/>
  <c r="DC13" i="11"/>
  <c r="EU28" i="11"/>
  <c r="EV28" i="11" s="1"/>
  <c r="EK38" i="11"/>
  <c r="EG38" i="11"/>
  <c r="MN26" i="11"/>
  <c r="MR26" i="11"/>
  <c r="LE32" i="11"/>
  <c r="LG32" i="11" s="1"/>
  <c r="LA32" i="11"/>
  <c r="LO38" i="11"/>
  <c r="LP38" i="11" s="1"/>
  <c r="DD22" i="11"/>
  <c r="DC22" i="11"/>
  <c r="DB22" i="11"/>
  <c r="DA22" i="11"/>
  <c r="FH30" i="11"/>
  <c r="FI30" i="11" s="1"/>
  <c r="DT12" i="11"/>
  <c r="DX12" i="11"/>
  <c r="LA34" i="11"/>
  <c r="LE34" i="11"/>
  <c r="LG34" i="11" s="1"/>
  <c r="FX33" i="11"/>
  <c r="FT33" i="11"/>
  <c r="DW19" i="11"/>
  <c r="NO14" i="11"/>
  <c r="NP14" i="11" s="1"/>
  <c r="EX30" i="11"/>
  <c r="ET30" i="11"/>
  <c r="EU12" i="11"/>
  <c r="LR30" i="11"/>
  <c r="LN30" i="11"/>
  <c r="MD13" i="11"/>
  <c r="LW14" i="11"/>
  <c r="LU14" i="11"/>
  <c r="LX14" i="11"/>
  <c r="LV14" i="11"/>
  <c r="DW23" i="11"/>
  <c r="NB16" i="11"/>
  <c r="NC16" i="11" s="1"/>
  <c r="LK26" i="11"/>
  <c r="LJ26" i="11"/>
  <c r="LI26" i="11"/>
  <c r="LH26" i="11"/>
  <c r="EC22" i="11"/>
  <c r="EB22" i="11"/>
  <c r="EA22" i="11"/>
  <c r="ED22" i="11"/>
  <c r="GE17" i="11"/>
  <c r="GF17" i="11" s="1"/>
  <c r="ML15" i="11"/>
  <c r="FW26" i="11"/>
  <c r="MA19" i="11"/>
  <c r="ME19" i="11"/>
  <c r="EH24" i="11"/>
  <c r="DU20" i="11"/>
  <c r="DV20" i="11" s="1"/>
  <c r="MY28" i="11"/>
  <c r="EH18" i="11"/>
  <c r="EI18" i="11" s="1"/>
  <c r="DC12" i="11"/>
  <c r="DA12" i="11"/>
  <c r="DB12" i="11"/>
  <c r="DD12" i="11"/>
  <c r="DN34" i="11"/>
  <c r="DQ34" i="11"/>
  <c r="DP34" i="11"/>
  <c r="DO34" i="11"/>
  <c r="CZ21" i="11"/>
  <c r="ER20" i="11"/>
  <c r="LW10" i="11"/>
  <c r="LV10" i="11"/>
  <c r="LU10" i="11"/>
  <c r="LX10" i="11"/>
  <c r="FE18" i="11"/>
  <c r="FF18" i="11" s="1"/>
  <c r="MA39" i="11"/>
  <c r="ME39" i="11"/>
  <c r="EH15" i="11"/>
  <c r="NA36" i="11"/>
  <c r="NE36" i="11"/>
  <c r="DT10" i="11"/>
  <c r="DX10" i="11"/>
  <c r="FH35" i="11"/>
  <c r="FI35" i="11" s="1"/>
  <c r="DW16" i="11"/>
  <c r="MQ37" i="11"/>
  <c r="ER21" i="11"/>
  <c r="ES21" i="11" s="1"/>
  <c r="KV24" i="11"/>
  <c r="KU24" i="11"/>
  <c r="KX24" i="11"/>
  <c r="KW24" i="11"/>
  <c r="ER10" i="11"/>
  <c r="MO32" i="11"/>
  <c r="EJ19" i="11"/>
  <c r="EX35" i="11"/>
  <c r="ET35" i="11"/>
  <c r="MN16" i="11"/>
  <c r="MR16" i="11"/>
  <c r="LX39" i="11"/>
  <c r="LU39" i="11"/>
  <c r="LW39" i="11"/>
  <c r="LV39" i="11"/>
  <c r="CQ14" i="11"/>
  <c r="CP14" i="11"/>
  <c r="CO14" i="11"/>
  <c r="CN14" i="11"/>
  <c r="DD20" i="11"/>
  <c r="DC20" i="11"/>
  <c r="DB20" i="11"/>
  <c r="DA20" i="11"/>
  <c r="ML30" i="11"/>
  <c r="MM30" i="11" s="1"/>
  <c r="DJ24" i="11"/>
  <c r="DL24" i="11"/>
  <c r="DD19" i="11"/>
  <c r="DC19" i="11"/>
  <c r="DB19" i="11"/>
  <c r="DA19" i="11"/>
  <c r="LF29" i="11"/>
  <c r="LD29" i="11"/>
  <c r="DV19" i="11"/>
  <c r="NY14" i="11"/>
  <c r="DD14" i="11"/>
  <c r="DC14" i="11"/>
  <c r="DB14" i="11"/>
  <c r="DA14" i="11"/>
  <c r="DL25" i="11"/>
  <c r="DJ25" i="11"/>
  <c r="EL30" i="11"/>
  <c r="EJ30" i="11"/>
  <c r="MC13" i="11"/>
  <c r="MF13" i="11" s="1"/>
  <c r="DV23" i="11"/>
  <c r="FE19" i="11"/>
  <c r="FF19" i="11" s="1"/>
  <c r="FJ11" i="11"/>
  <c r="FL11" i="11"/>
  <c r="NF14" i="11"/>
  <c r="ND14" i="11"/>
  <c r="MG37" i="11"/>
  <c r="FS17" i="11"/>
  <c r="LZ15" i="11"/>
  <c r="LG39" i="11"/>
  <c r="FV26" i="11"/>
  <c r="LU21" i="11"/>
  <c r="LX21" i="11"/>
  <c r="LW21" i="11"/>
  <c r="LV21" i="11"/>
  <c r="FE34" i="11"/>
  <c r="MD33" i="11"/>
  <c r="MF33" i="11"/>
  <c r="MM28" i="11"/>
  <c r="LT33" i="11"/>
  <c r="EF20" i="11"/>
  <c r="ES18" i="11"/>
  <c r="KK17" i="11"/>
  <c r="KJ17" i="11"/>
  <c r="KI17" i="11"/>
  <c r="KH17" i="11"/>
  <c r="MF39" i="11"/>
  <c r="MD39" i="11"/>
  <c r="ER15" i="11"/>
  <c r="LS35" i="11"/>
  <c r="LQ35" i="11"/>
  <c r="ML27" i="11"/>
  <c r="MM27" i="11" s="1"/>
  <c r="EF21" i="11"/>
  <c r="DY39" i="11"/>
  <c r="DW39" i="11"/>
  <c r="MQ14" i="11"/>
  <c r="MS14" i="11"/>
  <c r="EI19" i="11"/>
  <c r="EY35" i="11"/>
  <c r="EW35" i="11"/>
  <c r="MS16" i="11"/>
  <c r="MQ16" i="11"/>
  <c r="FE38" i="11"/>
  <c r="FK33" i="11"/>
  <c r="FM33" i="11" s="1"/>
  <c r="FG33" i="11"/>
  <c r="LJ35" i="11"/>
  <c r="DP36" i="11"/>
  <c r="MB30" i="11"/>
  <c r="MC30" i="11" s="1"/>
  <c r="DK24" i="11"/>
  <c r="DG24" i="11"/>
  <c r="DL21" i="11"/>
  <c r="DJ21" i="11"/>
  <c r="LA29" i="11"/>
  <c r="LE29" i="11"/>
  <c r="DK25" i="11"/>
  <c r="DG25" i="11"/>
  <c r="EG30" i="11"/>
  <c r="EK30" i="11"/>
  <c r="LF34" i="11"/>
  <c r="EU19" i="11"/>
  <c r="EV19" i="11" s="1"/>
  <c r="FG11" i="11"/>
  <c r="FK11" i="11"/>
  <c r="NA14" i="11"/>
  <c r="NE14" i="11"/>
  <c r="CQ15" i="11"/>
  <c r="CP15" i="11"/>
  <c r="CO15" i="11"/>
  <c r="CN15" i="11"/>
  <c r="DQ18" i="11"/>
  <c r="DP18" i="11"/>
  <c r="DO18" i="11"/>
  <c r="DN18" i="11"/>
  <c r="EW11" i="11"/>
  <c r="DC15" i="11"/>
  <c r="DD15" i="11"/>
  <c r="DB15" i="11"/>
  <c r="DA15" i="11"/>
  <c r="CQ36" i="11"/>
  <c r="CO36" i="11"/>
  <c r="CP36" i="11"/>
  <c r="CN36" i="11"/>
  <c r="EU34" i="11"/>
  <c r="DM29" i="11"/>
  <c r="ME33" i="11"/>
  <c r="MA33" i="11"/>
  <c r="MQ36" i="11"/>
  <c r="FD17" i="11"/>
  <c r="FC17" i="11"/>
  <c r="FB17" i="11"/>
  <c r="FA17" i="11"/>
  <c r="LN16" i="11"/>
  <c r="LR16" i="11"/>
  <c r="LT16" i="11" s="1"/>
  <c r="DW32" i="11"/>
  <c r="MO39" i="11"/>
  <c r="DT29" i="11"/>
  <c r="DX29" i="11"/>
  <c r="DZ29" i="11" s="1"/>
  <c r="DU37" i="11"/>
  <c r="DV37" i="11" s="1"/>
  <c r="DD23" i="11"/>
  <c r="DC23" i="11"/>
  <c r="DB23" i="11"/>
  <c r="DA23" i="11"/>
  <c r="EH36" i="11"/>
  <c r="GJ33" i="11"/>
  <c r="KU32" i="11"/>
  <c r="KX32" i="11"/>
  <c r="KW32" i="11"/>
  <c r="KV32" i="11"/>
  <c r="LR35" i="11"/>
  <c r="LN35" i="11"/>
  <c r="MB27" i="11"/>
  <c r="MC27" i="11" s="1"/>
  <c r="DW25" i="11"/>
  <c r="EM35" i="11"/>
  <c r="EL38" i="11"/>
  <c r="EJ38" i="11"/>
  <c r="LX17" i="11"/>
  <c r="LW17" i="11"/>
  <c r="LV17" i="11"/>
  <c r="LU17" i="11"/>
  <c r="DX39" i="11"/>
  <c r="DT39" i="11"/>
  <c r="LQ12" i="11"/>
  <c r="LS12" i="11"/>
  <c r="MN14" i="11"/>
  <c r="MR14" i="11"/>
  <c r="EK13" i="11"/>
  <c r="EG13" i="11"/>
  <c r="EG29" i="11"/>
  <c r="EK29" i="11"/>
  <c r="LQ15" i="11"/>
  <c r="EU38" i="11"/>
  <c r="MD11" i="11"/>
  <c r="FG26" i="11"/>
  <c r="FK26" i="11"/>
  <c r="FM26" i="11" s="1"/>
  <c r="DK21" i="11"/>
  <c r="DG21" i="11"/>
  <c r="MY17" i="11"/>
  <c r="MZ17" i="11" s="1"/>
  <c r="FL33" i="11"/>
  <c r="KX31" i="11"/>
  <c r="KV31" i="11"/>
  <c r="KU31" i="11"/>
  <c r="KW31" i="11"/>
  <c r="FL26" i="11"/>
  <c r="MD25" i="11"/>
  <c r="DD25" i="11"/>
  <c r="DC25" i="11"/>
  <c r="DB25" i="11"/>
  <c r="DA25" i="11"/>
  <c r="NB26" i="11"/>
  <c r="NC26" i="11" s="1"/>
  <c r="DQ30" i="11"/>
  <c r="DP30" i="11"/>
  <c r="DO30" i="11"/>
  <c r="DN30" i="11"/>
  <c r="NL11" i="11"/>
  <c r="MK36" i="11"/>
  <c r="MJ36" i="11"/>
  <c r="MH36" i="11"/>
  <c r="MI36" i="11"/>
  <c r="KT34" i="11"/>
  <c r="MG26" i="11"/>
  <c r="EV11" i="11"/>
  <c r="ER27" i="11"/>
  <c r="ES27" i="11" s="1"/>
  <c r="DJ27" i="11"/>
  <c r="FR22" i="11"/>
  <c r="FS22" i="11" s="1"/>
  <c r="MD23" i="11"/>
  <c r="MP36" i="11"/>
  <c r="MS36" i="11" s="1"/>
  <c r="DK10" i="11"/>
  <c r="DM10" i="11" s="1"/>
  <c r="DG10" i="11"/>
  <c r="KU29" i="11"/>
  <c r="KX29" i="11"/>
  <c r="KW29" i="11"/>
  <c r="KV29" i="11"/>
  <c r="FE32" i="11"/>
  <c r="FF32" i="11" s="1"/>
  <c r="DV32" i="11"/>
  <c r="MY39" i="11"/>
  <c r="EK34" i="11"/>
  <c r="EG34" i="11"/>
  <c r="MA16" i="11"/>
  <c r="ME16" i="11"/>
  <c r="MG16" i="11" s="1"/>
  <c r="MY10" i="11"/>
  <c r="MZ10" i="11" s="1"/>
  <c r="DL10" i="11"/>
  <c r="EJ32" i="11"/>
  <c r="ER36" i="11"/>
  <c r="GI33" i="11"/>
  <c r="GL33" i="11" s="1"/>
  <c r="MQ40" i="11"/>
  <c r="DV25" i="11"/>
  <c r="EJ28" i="11"/>
  <c r="NY36" i="11"/>
  <c r="LK23" i="11"/>
  <c r="LJ23" i="11"/>
  <c r="LI23" i="11"/>
  <c r="LH23" i="11"/>
  <c r="ER16" i="11"/>
  <c r="ES16" i="11" s="1"/>
  <c r="NL40" i="11"/>
  <c r="NM40" i="11" s="1"/>
  <c r="DW14" i="11"/>
  <c r="NL37" i="11"/>
  <c r="EL13" i="11"/>
  <c r="EJ13" i="11"/>
  <c r="EM13" i="11" s="1"/>
  <c r="EL29" i="11"/>
  <c r="EJ29" i="11"/>
  <c r="LP15" i="11"/>
  <c r="LS15" i="11" s="1"/>
  <c r="DX18" i="11"/>
  <c r="DZ18" i="11" s="1"/>
  <c r="DT18" i="11"/>
  <c r="MO33" i="11"/>
  <c r="MP33" i="11" s="1"/>
  <c r="DG37" i="11"/>
  <c r="DK37" i="11"/>
  <c r="DM37" i="11" s="1"/>
  <c r="MC11" i="11"/>
  <c r="MF11" i="11" s="1"/>
  <c r="LH15" i="11"/>
  <c r="LK15" i="11"/>
  <c r="LJ15" i="11"/>
  <c r="LI15" i="11"/>
  <c r="ML12" i="11"/>
  <c r="MM12" i="11" s="1"/>
  <c r="LO29" i="11"/>
  <c r="DB24" i="11"/>
  <c r="DC24" i="11"/>
  <c r="DA24" i="11"/>
  <c r="DD24" i="11"/>
  <c r="MM17" i="11"/>
  <c r="NL22" i="11"/>
  <c r="MB32" i="11"/>
  <c r="DA32" i="11"/>
  <c r="DD32" i="11"/>
  <c r="DC32" i="11"/>
  <c r="DB32" i="11"/>
  <c r="MC25" i="11"/>
  <c r="EC33" i="11"/>
  <c r="ED33" i="11"/>
  <c r="EB33" i="11"/>
  <c r="EA33" i="11"/>
  <c r="NL26" i="11"/>
  <c r="NM26" i="11" s="1"/>
  <c r="DP16" i="11"/>
  <c r="DO16" i="11"/>
  <c r="DQ16" i="11"/>
  <c r="DN16" i="11"/>
  <c r="MY13" i="11"/>
  <c r="MZ13" i="11" s="1"/>
  <c r="LG30" i="11"/>
  <c r="DM28" i="11"/>
  <c r="MF28" i="11"/>
  <c r="MD28" i="11"/>
  <c r="DM39" i="11"/>
  <c r="EF27" i="11"/>
  <c r="DI27" i="11"/>
  <c r="FF22" i="11"/>
  <c r="MC23" i="11"/>
  <c r="LH28" i="11"/>
  <c r="LK28" i="11"/>
  <c r="LJ28" i="11"/>
  <c r="LI28" i="11"/>
  <c r="LO18" i="11"/>
  <c r="LP18" i="11" s="1"/>
  <c r="GR26" i="11"/>
  <c r="ES32" i="11"/>
  <c r="EJ22" i="11"/>
  <c r="EL22" i="11"/>
  <c r="EL34" i="11"/>
  <c r="EJ34" i="11"/>
  <c r="MM10" i="11"/>
  <c r="ML18" i="11"/>
  <c r="MM18" i="11" s="1"/>
  <c r="KN12" i="11"/>
  <c r="KR12" i="11"/>
  <c r="KT12" i="11" s="1"/>
  <c r="EI32" i="11"/>
  <c r="EL32" i="11" s="1"/>
  <c r="MS23" i="11"/>
  <c r="MQ23" i="11"/>
  <c r="MP40" i="11"/>
  <c r="KU39" i="11"/>
  <c r="KX39" i="11"/>
  <c r="KV39" i="11"/>
  <c r="KW39" i="11"/>
  <c r="EI28" i="11"/>
  <c r="EL28" i="11" s="1"/>
  <c r="HE33" i="11"/>
  <c r="HF33" i="11" s="1"/>
  <c r="NM36" i="11"/>
  <c r="EF16" i="11"/>
  <c r="MZ40" i="11"/>
  <c r="DV14" i="11"/>
  <c r="MZ37" i="11"/>
  <c r="MF21" i="11"/>
  <c r="MD21" i="11"/>
  <c r="LA38" i="11"/>
  <c r="LE38" i="11"/>
  <c r="LG38" i="11" s="1"/>
  <c r="DO19" i="11"/>
  <c r="DN19" i="11"/>
  <c r="DQ19" i="11"/>
  <c r="DP19" i="11"/>
  <c r="FE31" i="11"/>
  <c r="MB17" i="11"/>
  <c r="KI12" i="11"/>
  <c r="KH12" i="11"/>
  <c r="KJ12" i="11"/>
  <c r="KK12" i="11"/>
  <c r="LR32" i="11"/>
  <c r="LT32" i="11" s="1"/>
  <c r="LN32" i="11"/>
  <c r="EH12" i="11"/>
  <c r="MB12" i="11"/>
  <c r="MC12" i="11" s="1"/>
  <c r="DY27" i="11"/>
  <c r="DW27" i="11"/>
  <c r="LF32" i="11"/>
  <c r="LS13" i="11"/>
  <c r="LQ13" i="11"/>
  <c r="DL15" i="11"/>
  <c r="DJ15" i="11"/>
  <c r="NB22" i="11"/>
  <c r="NC22" i="11" s="1"/>
  <c r="ML38" i="11"/>
  <c r="MM38" i="11" s="1"/>
  <c r="NL20" i="11"/>
  <c r="FE39" i="11"/>
  <c r="FF39" i="11" s="1"/>
  <c r="DD40" i="11"/>
  <c r="DC40" i="11"/>
  <c r="DA40" i="11"/>
  <c r="DB40" i="11"/>
  <c r="MS22" i="11"/>
  <c r="MQ22" i="11"/>
  <c r="EN26" i="11"/>
  <c r="EQ26" i="11"/>
  <c r="EP26" i="11"/>
  <c r="EO26" i="11"/>
  <c r="MO13" i="11"/>
  <c r="MP13" i="11" s="1"/>
  <c r="FE13" i="11"/>
  <c r="LG24" i="11"/>
  <c r="ME28" i="11"/>
  <c r="MA28" i="11"/>
  <c r="LN24" i="11"/>
  <c r="LR24" i="11"/>
  <c r="LT24" i="11" s="1"/>
  <c r="MB10" i="11"/>
  <c r="MC10" i="11" s="1"/>
  <c r="DY31" i="11"/>
  <c r="DW31" i="11"/>
  <c r="LR28" i="11"/>
  <c r="LT28" i="11" s="1"/>
  <c r="LN28" i="11"/>
  <c r="GH26" i="11"/>
  <c r="GI26" i="11" s="1"/>
  <c r="MY19" i="11"/>
  <c r="MZ19" i="11" s="1"/>
  <c r="EK22" i="11"/>
  <c r="EG22" i="11"/>
  <c r="DU15" i="11"/>
  <c r="DV15" i="11" s="1"/>
  <c r="KR18" i="11"/>
  <c r="KT18" i="11" s="1"/>
  <c r="KN18" i="11"/>
  <c r="KX20" i="11"/>
  <c r="KW20" i="11"/>
  <c r="KV20" i="11"/>
  <c r="KU20" i="11"/>
  <c r="MB18" i="11"/>
  <c r="MC18" i="11" s="1"/>
  <c r="DD11" i="11"/>
  <c r="DB11" i="11"/>
  <c r="DC11" i="11"/>
  <c r="DA11" i="11"/>
  <c r="FE28" i="11"/>
  <c r="FF28" i="11" s="1"/>
  <c r="LN22" i="11"/>
  <c r="LR22" i="11"/>
  <c r="LT22" i="11" s="1"/>
  <c r="MR23" i="11"/>
  <c r="MN23" i="11"/>
  <c r="ML34" i="11"/>
  <c r="FE29" i="11"/>
  <c r="FF29" i="11" s="1"/>
  <c r="ER37" i="11"/>
  <c r="ES37" i="11" s="1"/>
  <c r="MY21" i="11"/>
  <c r="ER40" i="11"/>
  <c r="ES40" i="11" s="1"/>
  <c r="NL25" i="11"/>
  <c r="NM25" i="11" s="1"/>
  <c r="DJ40" i="11"/>
  <c r="GU33" i="11"/>
  <c r="NL33" i="11"/>
  <c r="EJ31" i="11"/>
  <c r="DM13" i="11"/>
  <c r="MG22" i="11"/>
  <c r="LG18" i="11"/>
  <c r="LQ19" i="11"/>
  <c r="DW28" i="11"/>
  <c r="MA21" i="11"/>
  <c r="ME21" i="11"/>
  <c r="LS27" i="11"/>
  <c r="LQ27" i="11"/>
  <c r="LT27" i="11" s="1"/>
  <c r="MS26" i="11"/>
  <c r="MQ26" i="11"/>
  <c r="EU31" i="11"/>
  <c r="CX16" i="11"/>
  <c r="CZ16" i="11" s="1"/>
  <c r="CT16" i="11"/>
  <c r="ER14" i="11"/>
  <c r="KW19" i="11"/>
  <c r="KU19" i="11"/>
  <c r="KX19" i="11"/>
  <c r="KV19" i="11"/>
  <c r="DX27" i="11"/>
  <c r="DT27" i="11"/>
  <c r="MJ31" i="11"/>
  <c r="MK31" i="11"/>
  <c r="MI31" i="11"/>
  <c r="MH31" i="11"/>
  <c r="LN13" i="11"/>
  <c r="LR13" i="11"/>
  <c r="DG15" i="11"/>
  <c r="DK15" i="11"/>
  <c r="CY16" i="11"/>
  <c r="NB20" i="11"/>
  <c r="EU39" i="11"/>
  <c r="EV39" i="11" s="1"/>
  <c r="LU25" i="11"/>
  <c r="LX25" i="11"/>
  <c r="LW25" i="11"/>
  <c r="LV25" i="11"/>
  <c r="ML29" i="11"/>
  <c r="MM29" i="11" s="1"/>
  <c r="MR22" i="11"/>
  <c r="MN22" i="11"/>
  <c r="KX13" i="11"/>
  <c r="KW13" i="11"/>
  <c r="KU13" i="11"/>
  <c r="KV13" i="11"/>
  <c r="LV26" i="11"/>
  <c r="LU26" i="11"/>
  <c r="LX26" i="11"/>
  <c r="LW26" i="11"/>
  <c r="EY22" i="11"/>
  <c r="EW22" i="11"/>
  <c r="EZ22" i="11" s="1"/>
  <c r="EU13" i="11"/>
  <c r="EV13" i="11" s="1"/>
  <c r="GE11" i="11"/>
  <c r="GF11" i="11" s="1"/>
  <c r="MO24" i="11"/>
  <c r="MK40" i="11"/>
  <c r="MJ40" i="11"/>
  <c r="MH40" i="11"/>
  <c r="MI40" i="11"/>
  <c r="MA20" i="11"/>
  <c r="ME20" i="11"/>
  <c r="MG20" i="11" s="1"/>
  <c r="EC38" i="11"/>
  <c r="DD26" i="11"/>
  <c r="DC26" i="11"/>
  <c r="DB26" i="11"/>
  <c r="DA26" i="11"/>
  <c r="DX31" i="11"/>
  <c r="DT31" i="11"/>
  <c r="DQ33" i="11"/>
  <c r="DP33" i="11"/>
  <c r="DO33" i="11"/>
  <c r="DN33" i="11"/>
  <c r="MO19" i="11"/>
  <c r="DU36" i="11"/>
  <c r="DV36" i="11" s="1"/>
  <c r="FE23" i="11"/>
  <c r="LO34" i="11"/>
  <c r="LP34" i="11" s="1"/>
  <c r="MO25" i="11"/>
  <c r="DG14" i="11"/>
  <c r="DK14" i="11"/>
  <c r="MR20" i="11"/>
  <c r="MN20" i="11"/>
  <c r="DW21" i="11"/>
  <c r="MB34" i="11"/>
  <c r="EU29" i="11"/>
  <c r="EH37" i="11"/>
  <c r="EI37" i="11" s="1"/>
  <c r="MO21" i="11"/>
  <c r="MP21" i="11" s="1"/>
  <c r="EH40" i="11"/>
  <c r="NB25" i="11"/>
  <c r="NC25" i="11" s="1"/>
  <c r="DL20" i="11"/>
  <c r="DJ20" i="11"/>
  <c r="DI40" i="11"/>
  <c r="NL23" i="11"/>
  <c r="MZ33" i="11"/>
  <c r="EI31" i="11"/>
  <c r="EL31" i="11" s="1"/>
  <c r="LI16" i="11"/>
  <c r="LH16" i="11"/>
  <c r="LK16" i="11"/>
  <c r="LJ16" i="11"/>
  <c r="ER25" i="11"/>
  <c r="ES25" i="11" s="1"/>
  <c r="LP19" i="11"/>
  <c r="DV28" i="11"/>
  <c r="DY28" i="11" s="1"/>
  <c r="DY34" i="11"/>
  <c r="DW34" i="11"/>
  <c r="FL17" i="11"/>
  <c r="FJ17" i="11"/>
  <c r="EH39" i="11"/>
  <c r="LE10" i="11"/>
  <c r="LG10" i="11" s="1"/>
  <c r="LA10" i="11"/>
  <c r="DQ32" i="11"/>
  <c r="DO32" i="11"/>
  <c r="DN32" i="11"/>
  <c r="DP32" i="11"/>
  <c r="DN38" i="11"/>
  <c r="DO38" i="11"/>
  <c r="DQ38" i="11"/>
  <c r="DP38" i="11"/>
  <c r="MK14" i="11"/>
  <c r="KN27" i="11"/>
  <c r="KR27" i="11"/>
  <c r="KT27" i="11" s="1"/>
  <c r="FR30" i="11"/>
  <c r="EF14" i="11"/>
  <c r="DY12" i="11"/>
  <c r="DW12" i="11"/>
  <c r="FY33" i="11"/>
  <c r="FW33" i="11"/>
  <c r="FZ33" i="11" s="1"/>
  <c r="KK30" i="11"/>
  <c r="KJ30" i="11"/>
  <c r="KI30" i="11"/>
  <c r="KH30" i="11"/>
  <c r="LE27" i="11"/>
  <c r="LG27" i="11" s="1"/>
  <c r="LA27" i="11"/>
  <c r="EY30" i="11"/>
  <c r="EW30" i="11"/>
  <c r="FE12" i="11"/>
  <c r="FF12" i="11" s="1"/>
  <c r="LS30" i="11"/>
  <c r="LQ30" i="11"/>
  <c r="LJ12" i="11"/>
  <c r="LI12" i="11"/>
  <c r="LH12" i="11"/>
  <c r="LK12" i="11"/>
  <c r="LV20" i="11"/>
  <c r="LU20" i="11"/>
  <c r="LX20" i="11"/>
  <c r="LW20" i="11"/>
  <c r="LZ29" i="11"/>
  <c r="NL16" i="11"/>
  <c r="NM16" i="11" s="1"/>
  <c r="DZ13" i="11"/>
  <c r="FS11" i="11"/>
  <c r="DZ35" i="11"/>
  <c r="MY24" i="11"/>
  <c r="MZ24" i="11" s="1"/>
  <c r="MF19" i="11"/>
  <c r="MD19" i="11"/>
  <c r="MG19" i="11" s="1"/>
  <c r="ER24" i="11"/>
  <c r="EH23" i="11"/>
  <c r="EI23" i="11" s="1"/>
  <c r="DB29" i="11"/>
  <c r="DA29" i="11"/>
  <c r="DC29" i="11"/>
  <c r="DD29" i="11"/>
  <c r="KR38" i="11"/>
  <c r="KT38" i="11" s="1"/>
  <c r="KN38" i="11"/>
  <c r="LX37" i="11"/>
  <c r="ES23" i="11"/>
  <c r="LS28" i="11"/>
  <c r="LK11" i="11"/>
  <c r="LJ11" i="11"/>
  <c r="LI11" i="11"/>
  <c r="LH11" i="11"/>
  <c r="DU40" i="11"/>
  <c r="DV40" i="11" s="1"/>
  <c r="DL14" i="11"/>
  <c r="DJ14" i="11"/>
  <c r="MS20" i="11"/>
  <c r="MQ20" i="11"/>
  <c r="DV21" i="11"/>
  <c r="DY21" i="11" s="1"/>
  <c r="DY29" i="11"/>
  <c r="NF36" i="11"/>
  <c r="ND36" i="11"/>
  <c r="DW10" i="11"/>
  <c r="DY10" i="11"/>
  <c r="FR35" i="11"/>
  <c r="DV16" i="11"/>
  <c r="MP37" i="11"/>
  <c r="NB23" i="11"/>
  <c r="LV11" i="11"/>
  <c r="LU11" i="11"/>
  <c r="LX11" i="11"/>
  <c r="LW11" i="11"/>
  <c r="EH10" i="11"/>
  <c r="ML35" i="11"/>
  <c r="EH25" i="11"/>
  <c r="EI25" i="11" s="1"/>
  <c r="LH19" i="11"/>
  <c r="LK19" i="11"/>
  <c r="LJ19" i="11"/>
  <c r="LI19" i="11"/>
  <c r="EO17" i="11"/>
  <c r="EN17" i="11"/>
  <c r="EP17" i="11"/>
  <c r="EQ17" i="11"/>
  <c r="MY32" i="11"/>
  <c r="MZ32" i="11" s="1"/>
  <c r="DT34" i="11"/>
  <c r="DX34" i="11"/>
  <c r="MS11" i="11"/>
  <c r="MQ11" i="11"/>
  <c r="MD24" i="11"/>
  <c r="MG24" i="11" s="1"/>
  <c r="MF24" i="11"/>
  <c r="FK17" i="11"/>
  <c r="FG17" i="11"/>
  <c r="DY24" i="11"/>
  <c r="DW24" i="11"/>
  <c r="EH17" i="10"/>
  <c r="EK23" i="10"/>
  <c r="EG23" i="10"/>
  <c r="DN23" i="10"/>
  <c r="DQ23" i="10"/>
  <c r="DP23" i="10"/>
  <c r="DO23" i="10"/>
  <c r="KK24" i="10"/>
  <c r="KI24" i="10"/>
  <c r="KJ24" i="10"/>
  <c r="KH24" i="10"/>
  <c r="MO13" i="10"/>
  <c r="MP13" i="10" s="1"/>
  <c r="KK10" i="10"/>
  <c r="KJ10" i="10"/>
  <c r="KH10" i="10"/>
  <c r="KI10" i="10"/>
  <c r="FH13" i="10"/>
  <c r="LN39" i="10"/>
  <c r="LR39" i="10"/>
  <c r="LK37" i="10"/>
  <c r="LJ37" i="10"/>
  <c r="LI37" i="10"/>
  <c r="LH37" i="10"/>
  <c r="LE34" i="10"/>
  <c r="LA34" i="10"/>
  <c r="MB26" i="10"/>
  <c r="DD36" i="10"/>
  <c r="DC36" i="10"/>
  <c r="DB36" i="10"/>
  <c r="DA36" i="10"/>
  <c r="KK13" i="10"/>
  <c r="KJ13" i="10"/>
  <c r="KH13" i="10"/>
  <c r="KI13" i="10"/>
  <c r="NB17" i="10"/>
  <c r="KK18" i="10"/>
  <c r="KJ18" i="10"/>
  <c r="KI18" i="10"/>
  <c r="KH18" i="10"/>
  <c r="MB33" i="10"/>
  <c r="MC33" i="10" s="1"/>
  <c r="LA36" i="10"/>
  <c r="LE36" i="10"/>
  <c r="NB21" i="10"/>
  <c r="FU19" i="10"/>
  <c r="FV19" i="10" s="1"/>
  <c r="DX29" i="10"/>
  <c r="DT29" i="10"/>
  <c r="EH29" i="10"/>
  <c r="MA10" i="10"/>
  <c r="ME10" i="10"/>
  <c r="EX18" i="10"/>
  <c r="ET18" i="10"/>
  <c r="KU30" i="10"/>
  <c r="KX30" i="10"/>
  <c r="KW30" i="10"/>
  <c r="KV30" i="10"/>
  <c r="DK36" i="10"/>
  <c r="DG36" i="10"/>
  <c r="EH40" i="10"/>
  <c r="EI40" i="10" s="1"/>
  <c r="DD31" i="10"/>
  <c r="DC31" i="10"/>
  <c r="DA31" i="10"/>
  <c r="DB31" i="10"/>
  <c r="MB22" i="10"/>
  <c r="MC22" i="10" s="1"/>
  <c r="DQ24" i="10"/>
  <c r="DP24" i="10"/>
  <c r="DN24" i="10"/>
  <c r="DO24" i="10"/>
  <c r="FU25" i="10"/>
  <c r="MO35" i="10"/>
  <c r="DK38" i="10"/>
  <c r="DG38" i="10"/>
  <c r="EX13" i="10"/>
  <c r="ET13" i="10"/>
  <c r="KV39" i="10"/>
  <c r="KU39" i="10"/>
  <c r="KX39" i="10"/>
  <c r="KW39" i="10"/>
  <c r="MB25" i="10"/>
  <c r="MC25" i="10" s="1"/>
  <c r="CQ29" i="10"/>
  <c r="CP29" i="10"/>
  <c r="CO29" i="10"/>
  <c r="CN29" i="10"/>
  <c r="NB12" i="10"/>
  <c r="NC12" i="10" s="1"/>
  <c r="NA32" i="10"/>
  <c r="NE32" i="10"/>
  <c r="MB29" i="10"/>
  <c r="MC29" i="10" s="1"/>
  <c r="MB20" i="10"/>
  <c r="MC20" i="10" s="1"/>
  <c r="EG15" i="10"/>
  <c r="EK15" i="10"/>
  <c r="LE33" i="10"/>
  <c r="LA33" i="10"/>
  <c r="DX16" i="10"/>
  <c r="DT16" i="10"/>
  <c r="EU33" i="10"/>
  <c r="EV33" i="10" s="1"/>
  <c r="EH32" i="10"/>
  <c r="EI32" i="10" s="1"/>
  <c r="FG19" i="10"/>
  <c r="FK19" i="10"/>
  <c r="KK14" i="10"/>
  <c r="KJ14" i="10"/>
  <c r="KI14" i="10"/>
  <c r="KH14" i="10"/>
  <c r="KX23" i="10"/>
  <c r="KW23" i="10"/>
  <c r="KV23" i="10"/>
  <c r="KU23" i="10"/>
  <c r="ER36" i="10"/>
  <c r="ER28" i="10"/>
  <c r="KN34" i="10"/>
  <c r="KR34" i="10"/>
  <c r="KT34" i="10" s="1"/>
  <c r="ER21" i="10"/>
  <c r="ES21" i="10" s="1"/>
  <c r="ET19" i="10"/>
  <c r="EX19" i="10"/>
  <c r="LQ20" i="10"/>
  <c r="KU25" i="10"/>
  <c r="KW25" i="10"/>
  <c r="KX25" i="10"/>
  <c r="KV25" i="10"/>
  <c r="DW34" i="10"/>
  <c r="DY26" i="10"/>
  <c r="DW26" i="10"/>
  <c r="KS34" i="10"/>
  <c r="MK32" i="10"/>
  <c r="MJ32" i="10"/>
  <c r="MI32" i="10"/>
  <c r="MH32" i="10"/>
  <c r="DD28" i="10"/>
  <c r="DC28" i="10"/>
  <c r="DB28" i="10"/>
  <c r="DA28" i="10"/>
  <c r="MT19" i="10"/>
  <c r="ER30" i="10"/>
  <c r="ES30" i="10" s="1"/>
  <c r="LE29" i="10"/>
  <c r="LG29" i="10" s="1"/>
  <c r="LA29" i="10"/>
  <c r="ER38" i="10"/>
  <c r="ES38" i="10" s="1"/>
  <c r="KK20" i="10"/>
  <c r="KJ20" i="10"/>
  <c r="KI20" i="10"/>
  <c r="KH20" i="10"/>
  <c r="DZ35" i="10"/>
  <c r="KT22" i="10"/>
  <c r="KV20" i="10"/>
  <c r="KU20" i="10"/>
  <c r="KX20" i="10"/>
  <c r="KW20" i="10"/>
  <c r="ML36" i="10"/>
  <c r="GE24" i="10"/>
  <c r="GF24" i="10" s="1"/>
  <c r="MB23" i="10"/>
  <c r="MB38" i="10"/>
  <c r="MC38" i="10" s="1"/>
  <c r="EG24" i="10"/>
  <c r="EK24" i="10"/>
  <c r="EM24" i="10" s="1"/>
  <c r="EL33" i="10"/>
  <c r="EJ33" i="10"/>
  <c r="FE12" i="10"/>
  <c r="FF12" i="10" s="1"/>
  <c r="DW37" i="10"/>
  <c r="MD18" i="10"/>
  <c r="LQ30" i="10"/>
  <c r="LQ14" i="10"/>
  <c r="DQ37" i="10"/>
  <c r="DP37" i="10"/>
  <c r="DO37" i="10"/>
  <c r="DN37" i="10"/>
  <c r="EH35" i="10"/>
  <c r="EI35" i="10" s="1"/>
  <c r="LJ32" i="10"/>
  <c r="LI32" i="10"/>
  <c r="LH32" i="10"/>
  <c r="LK32" i="10"/>
  <c r="EK13" i="10"/>
  <c r="EM13" i="10" s="1"/>
  <c r="EG13" i="10"/>
  <c r="LK28" i="10"/>
  <c r="LJ28" i="10"/>
  <c r="LI28" i="10"/>
  <c r="LH28" i="10"/>
  <c r="EF21" i="10"/>
  <c r="DD38" i="10"/>
  <c r="DC38" i="10"/>
  <c r="DB38" i="10"/>
  <c r="DA38" i="10"/>
  <c r="EW19" i="10"/>
  <c r="EY19" i="10"/>
  <c r="LP20" i="10"/>
  <c r="LS20" i="10" s="1"/>
  <c r="DJ16" i="10"/>
  <c r="DL16" i="10"/>
  <c r="DV34" i="10"/>
  <c r="DY34" i="10" s="1"/>
  <c r="NF24" i="10"/>
  <c r="ND24" i="10"/>
  <c r="DW30" i="10"/>
  <c r="DY30" i="10"/>
  <c r="EM10" i="10"/>
  <c r="MY28" i="10"/>
  <c r="CZ29" i="10"/>
  <c r="DY38" i="10"/>
  <c r="DW38" i="10"/>
  <c r="LF26" i="10"/>
  <c r="LD26" i="10"/>
  <c r="EF30" i="10"/>
  <c r="KI39" i="10"/>
  <c r="KK39" i="10"/>
  <c r="KJ39" i="10"/>
  <c r="KH39" i="10"/>
  <c r="DM35" i="10"/>
  <c r="EF38" i="10"/>
  <c r="MB37" i="10"/>
  <c r="LG11" i="10"/>
  <c r="MR24" i="10"/>
  <c r="MT24" i="10" s="1"/>
  <c r="MN24" i="10"/>
  <c r="LA22" i="10"/>
  <c r="LE22" i="10"/>
  <c r="LG22" i="10" s="1"/>
  <c r="LF29" i="10"/>
  <c r="MY37" i="10"/>
  <c r="MZ37" i="10" s="1"/>
  <c r="MH24" i="10"/>
  <c r="MJ24" i="10"/>
  <c r="MK24" i="10"/>
  <c r="MI24" i="10"/>
  <c r="DK40" i="10"/>
  <c r="DM40" i="10" s="1"/>
  <c r="DG40" i="10"/>
  <c r="KX12" i="10"/>
  <c r="KW12" i="10"/>
  <c r="KV12" i="10"/>
  <c r="KU12" i="10"/>
  <c r="KJ33" i="10"/>
  <c r="KI33" i="10"/>
  <c r="KH33" i="10"/>
  <c r="KK33" i="10"/>
  <c r="CQ15" i="10"/>
  <c r="CP15" i="10"/>
  <c r="CN15" i="10"/>
  <c r="CO15" i="10"/>
  <c r="LG25" i="10"/>
  <c r="ML39" i="10"/>
  <c r="MM39" i="10" s="1"/>
  <c r="MY18" i="10"/>
  <c r="MZ18" i="10" s="1"/>
  <c r="FE35" i="10"/>
  <c r="ES12" i="10"/>
  <c r="ML15" i="10"/>
  <c r="MM15" i="10" s="1"/>
  <c r="DV37" i="10"/>
  <c r="DY37" i="10" s="1"/>
  <c r="MC18" i="10"/>
  <c r="LP30" i="10"/>
  <c r="LP14" i="10"/>
  <c r="LS14" i="10" s="1"/>
  <c r="NO32" i="10"/>
  <c r="NP32" i="10" s="1"/>
  <c r="DW21" i="10"/>
  <c r="NL21" i="10"/>
  <c r="LW24" i="10"/>
  <c r="LX24" i="10"/>
  <c r="LV24" i="10"/>
  <c r="LU24" i="10"/>
  <c r="MQ32" i="10"/>
  <c r="LQ31" i="10"/>
  <c r="DL36" i="10"/>
  <c r="DJ36" i="10"/>
  <c r="KK26" i="10"/>
  <c r="KJ26" i="10"/>
  <c r="KH26" i="10"/>
  <c r="KI26" i="10"/>
  <c r="LK35" i="10"/>
  <c r="LJ35" i="10"/>
  <c r="LI35" i="10"/>
  <c r="LH35" i="10"/>
  <c r="DD40" i="10"/>
  <c r="DC40" i="10"/>
  <c r="DB40" i="10"/>
  <c r="DA40" i="10"/>
  <c r="MO17" i="10"/>
  <c r="EJ11" i="10"/>
  <c r="DK16" i="10"/>
  <c r="DG16" i="10"/>
  <c r="KW18" i="10"/>
  <c r="KV18" i="10"/>
  <c r="KU18" i="10"/>
  <c r="KX18" i="10"/>
  <c r="NE24" i="10"/>
  <c r="NA24" i="10"/>
  <c r="DX30" i="10"/>
  <c r="DT30" i="10"/>
  <c r="MO28" i="10"/>
  <c r="MP28" i="10" s="1"/>
  <c r="DT38" i="10"/>
  <c r="DX38" i="10"/>
  <c r="LV12" i="10"/>
  <c r="LU12" i="10"/>
  <c r="LX12" i="10"/>
  <c r="LW12" i="10"/>
  <c r="LE26" i="10"/>
  <c r="LA26" i="10"/>
  <c r="CZ32" i="10"/>
  <c r="KU15" i="10"/>
  <c r="KW15" i="10"/>
  <c r="KX15" i="10"/>
  <c r="KV15" i="10"/>
  <c r="DD35" i="10"/>
  <c r="DC35" i="10"/>
  <c r="DB35" i="10"/>
  <c r="DA35" i="10"/>
  <c r="MY13" i="10"/>
  <c r="MZ13" i="10" s="1"/>
  <c r="DP33" i="10"/>
  <c r="DM39" i="10"/>
  <c r="MO10" i="10"/>
  <c r="MP10" i="10" s="1"/>
  <c r="ME17" i="10"/>
  <c r="MG17" i="10" s="1"/>
  <c r="MA17" i="10"/>
  <c r="LA20" i="10"/>
  <c r="LE20" i="10"/>
  <c r="LG20" i="10" s="1"/>
  <c r="LF34" i="10"/>
  <c r="LD34" i="10"/>
  <c r="DY16" i="10"/>
  <c r="DW16" i="10"/>
  <c r="MA13" i="10"/>
  <c r="ME13" i="10"/>
  <c r="MO37" i="10"/>
  <c r="MP37" i="10" s="1"/>
  <c r="KK16" i="10"/>
  <c r="KJ16" i="10"/>
  <c r="KH16" i="10"/>
  <c r="KI16" i="10"/>
  <c r="LJ14" i="10"/>
  <c r="LI14" i="10"/>
  <c r="LH14" i="10"/>
  <c r="LK14" i="10"/>
  <c r="CX21" i="10"/>
  <c r="CZ21" i="10" s="1"/>
  <c r="CT21" i="10"/>
  <c r="KN36" i="10"/>
  <c r="KR36" i="10"/>
  <c r="KT36" i="10" s="1"/>
  <c r="MY11" i="10"/>
  <c r="MB39" i="10"/>
  <c r="MO18" i="10"/>
  <c r="MP18" i="10" s="1"/>
  <c r="EU35" i="10"/>
  <c r="EV35" i="10" s="1"/>
  <c r="KV10" i="10"/>
  <c r="KU10" i="10"/>
  <c r="KX10" i="10"/>
  <c r="KW10" i="10"/>
  <c r="MB15" i="10"/>
  <c r="LQ36" i="10"/>
  <c r="LO25" i="10"/>
  <c r="DW28" i="10"/>
  <c r="DY28" i="10"/>
  <c r="DV21" i="10"/>
  <c r="KX33" i="10"/>
  <c r="KV33" i="10"/>
  <c r="KW33" i="10"/>
  <c r="KU33" i="10"/>
  <c r="MP32" i="10"/>
  <c r="MS32" i="10" s="1"/>
  <c r="LP31" i="10"/>
  <c r="LS31" i="10" s="1"/>
  <c r="MY31" i="10"/>
  <c r="MZ31" i="10" s="1"/>
  <c r="ER34" i="10"/>
  <c r="EM19" i="10"/>
  <c r="DG28" i="10"/>
  <c r="DK28" i="10"/>
  <c r="DM28" i="10" s="1"/>
  <c r="CP36" i="10"/>
  <c r="CO36" i="10"/>
  <c r="CN36" i="10"/>
  <c r="CQ36" i="10"/>
  <c r="LT17" i="10"/>
  <c r="EI11" i="10"/>
  <c r="ER39" i="10"/>
  <c r="KT16" i="10"/>
  <c r="LI13" i="10"/>
  <c r="LH13" i="10"/>
  <c r="LK13" i="10"/>
  <c r="LJ13" i="10"/>
  <c r="FE23" i="10"/>
  <c r="FF23" i="10" s="1"/>
  <c r="EN18" i="10"/>
  <c r="EP18" i="10"/>
  <c r="EO18" i="10"/>
  <c r="EQ18" i="10"/>
  <c r="NY24" i="10"/>
  <c r="NZ24" i="10" s="1"/>
  <c r="DT23" i="10"/>
  <c r="DX23" i="10"/>
  <c r="DZ23" i="10" s="1"/>
  <c r="LE30" i="10"/>
  <c r="LG30" i="10" s="1"/>
  <c r="LA30" i="10"/>
  <c r="MB35" i="10"/>
  <c r="MC35" i="10" s="1"/>
  <c r="MY10" i="10"/>
  <c r="LR38" i="10"/>
  <c r="LT38" i="10" s="1"/>
  <c r="LN38" i="10"/>
  <c r="GE18" i="10"/>
  <c r="GF18" i="10" s="1"/>
  <c r="ER14" i="10"/>
  <c r="MF13" i="10"/>
  <c r="MD13" i="10"/>
  <c r="DD34" i="10"/>
  <c r="DB34" i="10"/>
  <c r="DA34" i="10"/>
  <c r="DC34" i="10"/>
  <c r="LS35" i="10"/>
  <c r="LQ35" i="10"/>
  <c r="ER16" i="10"/>
  <c r="DM14" i="10"/>
  <c r="MM11" i="10"/>
  <c r="DL32" i="10"/>
  <c r="DJ32" i="10"/>
  <c r="KR29" i="10"/>
  <c r="KT29" i="10" s="1"/>
  <c r="KN29" i="10"/>
  <c r="MD12" i="10"/>
  <c r="MF12" i="10"/>
  <c r="DD23" i="10"/>
  <c r="DB23" i="10"/>
  <c r="DA23" i="10"/>
  <c r="DC23" i="10"/>
  <c r="DY17" i="10"/>
  <c r="DW17" i="10"/>
  <c r="LP36" i="10"/>
  <c r="LS36" i="10" s="1"/>
  <c r="DT28" i="10"/>
  <c r="DX28" i="10"/>
  <c r="ML16" i="10"/>
  <c r="MM16" i="10" s="1"/>
  <c r="LI16" i="10"/>
  <c r="EH12" i="10"/>
  <c r="ED15" i="10"/>
  <c r="EB15" i="10"/>
  <c r="EC15" i="10"/>
  <c r="EA15" i="10"/>
  <c r="LO22" i="10"/>
  <c r="MO31" i="10"/>
  <c r="MP31" i="10" s="1"/>
  <c r="EH34" i="10"/>
  <c r="EI34" i="10" s="1"/>
  <c r="FH25" i="10"/>
  <c r="FI25" i="10" s="1"/>
  <c r="ML34" i="10"/>
  <c r="MM34" i="10" s="1"/>
  <c r="DJ26" i="10"/>
  <c r="DL26" i="10"/>
  <c r="LH38" i="10"/>
  <c r="LJ38" i="10"/>
  <c r="LI38" i="10"/>
  <c r="LK38" i="10"/>
  <c r="EH39" i="10"/>
  <c r="EI39" i="10" s="1"/>
  <c r="NL17" i="10"/>
  <c r="ER26" i="10"/>
  <c r="ES26" i="10" s="1"/>
  <c r="EU23" i="10"/>
  <c r="EV23" i="10" s="1"/>
  <c r="NO24" i="10"/>
  <c r="NP24" i="10" s="1"/>
  <c r="DT12" i="10"/>
  <c r="DX12" i="10"/>
  <c r="DZ12" i="10" s="1"/>
  <c r="FH18" i="10"/>
  <c r="FI18" i="10" s="1"/>
  <c r="ER29" i="10"/>
  <c r="ES29" i="10" s="1"/>
  <c r="EU20" i="10"/>
  <c r="EV20" i="10" s="1"/>
  <c r="LO26" i="10"/>
  <c r="DC26" i="10"/>
  <c r="DB26" i="10"/>
  <c r="DA26" i="10"/>
  <c r="DD26" i="10"/>
  <c r="FU18" i="10"/>
  <c r="EH14" i="10"/>
  <c r="EI14" i="10" s="1"/>
  <c r="MF10" i="10"/>
  <c r="MD10" i="10"/>
  <c r="MG10" i="10" s="1"/>
  <c r="LN35" i="10"/>
  <c r="LR35" i="10"/>
  <c r="MS24" i="10"/>
  <c r="LN13" i="10"/>
  <c r="LR13" i="10"/>
  <c r="LT13" i="10" s="1"/>
  <c r="EH16" i="10"/>
  <c r="EI16" i="10" s="1"/>
  <c r="DZ20" i="10"/>
  <c r="LO15" i="10"/>
  <c r="DG32" i="10"/>
  <c r="DK32" i="10"/>
  <c r="KT26" i="10"/>
  <c r="DL40" i="10"/>
  <c r="MA12" i="10"/>
  <c r="ME12" i="10"/>
  <c r="DT17" i="10"/>
  <c r="DX17" i="10"/>
  <c r="LS33" i="10"/>
  <c r="LQ33" i="10"/>
  <c r="MS21" i="10"/>
  <c r="MQ21" i="10"/>
  <c r="EW15" i="10"/>
  <c r="EY15" i="10"/>
  <c r="LS29" i="10"/>
  <c r="LQ29" i="10"/>
  <c r="FL24" i="10"/>
  <c r="FJ24" i="10"/>
  <c r="MS12" i="10"/>
  <c r="MQ12" i="10"/>
  <c r="DY36" i="10"/>
  <c r="DW36" i="10"/>
  <c r="MB16" i="10"/>
  <c r="MC16" i="10" s="1"/>
  <c r="LK15" i="10"/>
  <c r="LJ15" i="10"/>
  <c r="LI15" i="10"/>
  <c r="LH15" i="10"/>
  <c r="LS34" i="10"/>
  <c r="LQ34" i="10"/>
  <c r="FE27" i="10"/>
  <c r="DC14" i="10"/>
  <c r="DC10" i="10"/>
  <c r="DB10" i="10"/>
  <c r="DD10" i="10"/>
  <c r="DA10" i="10"/>
  <c r="KX13" i="10"/>
  <c r="KU13" i="10"/>
  <c r="KV13" i="10"/>
  <c r="KW13" i="10"/>
  <c r="MB34" i="10"/>
  <c r="MC34" i="10" s="1"/>
  <c r="DK26" i="10"/>
  <c r="DG26" i="10"/>
  <c r="FR10" i="10"/>
  <c r="MF28" i="10"/>
  <c r="MD28" i="10"/>
  <c r="ML14" i="10"/>
  <c r="EH26" i="10"/>
  <c r="LS37" i="10"/>
  <c r="LQ37" i="10"/>
  <c r="DU14" i="10"/>
  <c r="DV14" i="10" s="1"/>
  <c r="DP34" i="10"/>
  <c r="DO34" i="10"/>
  <c r="DN34" i="10"/>
  <c r="DQ34" i="10"/>
  <c r="DZ33" i="10"/>
  <c r="LD40" i="10"/>
  <c r="LF40" i="10"/>
  <c r="ER31" i="10"/>
  <c r="ES31" i="10" s="1"/>
  <c r="MY35" i="10"/>
  <c r="MZ35" i="10" s="1"/>
  <c r="MD11" i="10"/>
  <c r="MF11" i="10"/>
  <c r="FR15" i="10"/>
  <c r="LS39" i="10"/>
  <c r="LQ39" i="10"/>
  <c r="ET24" i="10"/>
  <c r="EX24" i="10"/>
  <c r="EZ24" i="10" s="1"/>
  <c r="NO19" i="10"/>
  <c r="NP19" i="10" s="1"/>
  <c r="DM31" i="10"/>
  <c r="DL38" i="10"/>
  <c r="DJ38" i="10"/>
  <c r="DM38" i="10" s="1"/>
  <c r="FR11" i="10"/>
  <c r="FS11" i="10" s="1"/>
  <c r="EY24" i="10"/>
  <c r="ND19" i="10"/>
  <c r="MO23" i="10"/>
  <c r="MP23" i="10" s="1"/>
  <c r="ML40" i="10"/>
  <c r="MY38" i="10"/>
  <c r="LN33" i="10"/>
  <c r="LR33" i="10"/>
  <c r="EL24" i="10"/>
  <c r="MN21" i="10"/>
  <c r="MR21" i="10"/>
  <c r="EX15" i="10"/>
  <c r="ET15" i="10"/>
  <c r="LN29" i="10"/>
  <c r="LR29" i="10"/>
  <c r="FK24" i="10"/>
  <c r="FG24" i="10"/>
  <c r="MR12" i="10"/>
  <c r="MN12" i="10"/>
  <c r="DT36" i="10"/>
  <c r="DX36" i="10"/>
  <c r="EJ27" i="10"/>
  <c r="GE19" i="10"/>
  <c r="GF19" i="10" s="1"/>
  <c r="LN34" i="10"/>
  <c r="LR34" i="10"/>
  <c r="ML29" i="10"/>
  <c r="MM29" i="10" s="1"/>
  <c r="DM29" i="10"/>
  <c r="LU23" i="10"/>
  <c r="EU27" i="10"/>
  <c r="EU10" i="10"/>
  <c r="FH10" i="10"/>
  <c r="FI10" i="10" s="1"/>
  <c r="MB30" i="10"/>
  <c r="ME28" i="10"/>
  <c r="MA28" i="10"/>
  <c r="EL23" i="10"/>
  <c r="EJ23" i="10"/>
  <c r="EM23" i="10" s="1"/>
  <c r="MB14" i="10"/>
  <c r="MC14" i="10" s="1"/>
  <c r="DD17" i="10"/>
  <c r="DC17" i="10"/>
  <c r="DB17" i="10"/>
  <c r="DA17" i="10"/>
  <c r="LW28" i="10"/>
  <c r="LU28" i="10"/>
  <c r="LX28" i="10"/>
  <c r="LV28" i="10"/>
  <c r="LR37" i="10"/>
  <c r="LN37" i="10"/>
  <c r="DM17" i="10"/>
  <c r="EL15" i="10"/>
  <c r="EJ15" i="10"/>
  <c r="EY13" i="10"/>
  <c r="EW13" i="10"/>
  <c r="EZ13" i="10" s="1"/>
  <c r="DU31" i="10"/>
  <c r="DV31" i="10" s="1"/>
  <c r="DW27" i="10"/>
  <c r="LE40" i="10"/>
  <c r="LA40" i="10"/>
  <c r="KX14" i="10"/>
  <c r="KV14" i="10"/>
  <c r="KU14" i="10"/>
  <c r="KW14" i="10"/>
  <c r="LF33" i="10"/>
  <c r="LD33" i="10"/>
  <c r="EH31" i="10"/>
  <c r="EI31" i="10" s="1"/>
  <c r="FR20" i="10"/>
  <c r="MA11" i="10"/>
  <c r="ME11" i="10"/>
  <c r="FH15" i="10"/>
  <c r="FI15" i="10" s="1"/>
  <c r="LI18" i="10"/>
  <c r="LH18" i="10"/>
  <c r="LK18" i="10"/>
  <c r="LJ18" i="10"/>
  <c r="DU32" i="10"/>
  <c r="DV32" i="10" s="1"/>
  <c r="NY19" i="10"/>
  <c r="NZ19" i="10" s="1"/>
  <c r="LA10" i="10"/>
  <c r="LE10" i="10"/>
  <c r="LG10" i="10" s="1"/>
  <c r="LO40" i="10"/>
  <c r="LP40" i="10" s="1"/>
  <c r="FF11" i="10"/>
  <c r="ER37" i="10"/>
  <c r="ES37" i="10" s="1"/>
  <c r="CY21" i="10"/>
  <c r="NC19" i="10"/>
  <c r="MY23" i="10"/>
  <c r="MZ23" i="10" s="1"/>
  <c r="LZ40" i="10"/>
  <c r="MM38" i="10"/>
  <c r="MF21" i="10"/>
  <c r="MD21" i="10"/>
  <c r="LS16" i="10"/>
  <c r="LQ16" i="10"/>
  <c r="MF31" i="10"/>
  <c r="MD31" i="10"/>
  <c r="DD12" i="10"/>
  <c r="DC12" i="10"/>
  <c r="DB12" i="10"/>
  <c r="DA12" i="10"/>
  <c r="NL12" i="10"/>
  <c r="EI27" i="10"/>
  <c r="EL27" i="10" s="1"/>
  <c r="LD36" i="10"/>
  <c r="LG36" i="10" s="1"/>
  <c r="LF36" i="10"/>
  <c r="ER17" i="10"/>
  <c r="ES17" i="10" s="1"/>
  <c r="NF32" i="10"/>
  <c r="ND32" i="10"/>
  <c r="NG32" i="10" s="1"/>
  <c r="LK39" i="10"/>
  <c r="LJ39" i="10"/>
  <c r="LI39" i="10"/>
  <c r="LH39" i="10"/>
  <c r="EH36" i="10"/>
  <c r="EH28" i="10"/>
  <c r="LX10" i="10"/>
  <c r="LV10" i="10"/>
  <c r="LW10" i="10"/>
  <c r="LU10" i="10"/>
  <c r="DU39" i="10"/>
  <c r="DV39" i="10" s="1"/>
  <c r="ML20" i="10"/>
  <c r="NY32" i="10"/>
  <c r="NZ32" i="10" s="1"/>
  <c r="DU40" i="10"/>
  <c r="ER40" i="10"/>
  <c r="ES40" i="10" s="1"/>
  <c r="EG20" i="10"/>
  <c r="EK20" i="10"/>
  <c r="EM20" i="10" s="1"/>
  <c r="ML30" i="10"/>
  <c r="MM30" i="10" s="1"/>
  <c r="DX26" i="10"/>
  <c r="DT26" i="10"/>
  <c r="KX27" i="10"/>
  <c r="KW27" i="10"/>
  <c r="KV27" i="10"/>
  <c r="KU27" i="10"/>
  <c r="GE25" i="10"/>
  <c r="EL20" i="10"/>
  <c r="DW29" i="10"/>
  <c r="DY29" i="10"/>
  <c r="MG19" i="10"/>
  <c r="LJ31" i="10"/>
  <c r="LI31" i="10"/>
  <c r="LH31" i="10"/>
  <c r="LK31" i="10"/>
  <c r="EA10" i="10"/>
  <c r="EC10" i="10"/>
  <c r="ED10" i="10"/>
  <c r="EB10" i="10"/>
  <c r="CX39" i="10"/>
  <c r="CZ39" i="10" s="1"/>
  <c r="CT39" i="10"/>
  <c r="DV27" i="10"/>
  <c r="DY27" i="10" s="1"/>
  <c r="FR13" i="10"/>
  <c r="FS13" i="10" s="1"/>
  <c r="ML25" i="10"/>
  <c r="MM25" i="10" s="1"/>
  <c r="FF20" i="10"/>
  <c r="MB36" i="10"/>
  <c r="MC36" i="10" s="1"/>
  <c r="ML26" i="10"/>
  <c r="MM26" i="10" s="1"/>
  <c r="FU24" i="10"/>
  <c r="FV24" i="10" s="1"/>
  <c r="LF20" i="10"/>
  <c r="LU11" i="10"/>
  <c r="LW11" i="10"/>
  <c r="LV11" i="10"/>
  <c r="LX11" i="10"/>
  <c r="LR18" i="10"/>
  <c r="LT18" i="10" s="1"/>
  <c r="LN18" i="10"/>
  <c r="EA13" i="10"/>
  <c r="EC13" i="10"/>
  <c r="EB13" i="10"/>
  <c r="ED13" i="10"/>
  <c r="FE33" i="10"/>
  <c r="FF33" i="10" s="1"/>
  <c r="DP30" i="10"/>
  <c r="DO30" i="10"/>
  <c r="DN30" i="10"/>
  <c r="DQ30" i="10"/>
  <c r="ML33" i="10"/>
  <c r="EH37" i="10"/>
  <c r="EI37" i="10" s="1"/>
  <c r="ER32" i="10"/>
  <c r="ES32" i="10" s="1"/>
  <c r="LS18" i="10"/>
  <c r="EK33" i="10"/>
  <c r="EG33" i="10"/>
  <c r="EY18" i="10"/>
  <c r="EW18" i="10"/>
  <c r="EZ18" i="10" s="1"/>
  <c r="ME21" i="10"/>
  <c r="MA21" i="10"/>
  <c r="ML22" i="10"/>
  <c r="MM22" i="10" s="1"/>
  <c r="LR16" i="10"/>
  <c r="LN16" i="10"/>
  <c r="ME31" i="10"/>
  <c r="MA31" i="10"/>
  <c r="FJ19" i="10"/>
  <c r="FL19" i="10"/>
  <c r="DD20" i="9"/>
  <c r="DA20" i="9"/>
  <c r="DC20" i="9"/>
  <c r="DB20" i="9"/>
  <c r="MB21" i="9"/>
  <c r="MC21" i="9" s="1"/>
  <c r="EU22" i="9"/>
  <c r="EU18" i="9"/>
  <c r="EV18" i="9" s="1"/>
  <c r="EU34" i="9"/>
  <c r="EV34" i="9" s="1"/>
  <c r="LK33" i="9"/>
  <c r="LJ33" i="9"/>
  <c r="LH33" i="9"/>
  <c r="LI33" i="9"/>
  <c r="KH27" i="9"/>
  <c r="KK27" i="9"/>
  <c r="KJ27" i="9"/>
  <c r="KI27" i="9"/>
  <c r="CQ37" i="9"/>
  <c r="CP37" i="9"/>
  <c r="CO37" i="9"/>
  <c r="CN37" i="9"/>
  <c r="DG35" i="9"/>
  <c r="DK35" i="9"/>
  <c r="NB16" i="9"/>
  <c r="NC16" i="9" s="1"/>
  <c r="NO20" i="9"/>
  <c r="EG18" i="9"/>
  <c r="EK18" i="9"/>
  <c r="DD40" i="9"/>
  <c r="DC40" i="9"/>
  <c r="DB40" i="9"/>
  <c r="DA40" i="9"/>
  <c r="MB27" i="9"/>
  <c r="MC27" i="9" s="1"/>
  <c r="EH35" i="9"/>
  <c r="EI35" i="9" s="1"/>
  <c r="ME12" i="9"/>
  <c r="MA12" i="9"/>
  <c r="DX27" i="9"/>
  <c r="DT27" i="9"/>
  <c r="DB21" i="9"/>
  <c r="DA21" i="9"/>
  <c r="DC21" i="9"/>
  <c r="DD21" i="9"/>
  <c r="ED28" i="9"/>
  <c r="EB28" i="9"/>
  <c r="EA28" i="9"/>
  <c r="EC28" i="9"/>
  <c r="FU19" i="9"/>
  <c r="FV19" i="9" s="1"/>
  <c r="KX37" i="9"/>
  <c r="KW37" i="9"/>
  <c r="KV37" i="9"/>
  <c r="KU37" i="9"/>
  <c r="MO13" i="9"/>
  <c r="ME39" i="9"/>
  <c r="MA39" i="9"/>
  <c r="KI38" i="9"/>
  <c r="KH38" i="9"/>
  <c r="KJ38" i="9"/>
  <c r="KK38" i="9"/>
  <c r="CQ35" i="9"/>
  <c r="CP35" i="9"/>
  <c r="CO35" i="9"/>
  <c r="CN35" i="9"/>
  <c r="ME17" i="9"/>
  <c r="MA17" i="9"/>
  <c r="LR32" i="9"/>
  <c r="LN32" i="9"/>
  <c r="EU23" i="9"/>
  <c r="LR34" i="9"/>
  <c r="LN34" i="9"/>
  <c r="DN23" i="9"/>
  <c r="DQ23" i="9"/>
  <c r="DP23" i="9"/>
  <c r="DO23" i="9"/>
  <c r="LW10" i="9"/>
  <c r="LV10" i="9"/>
  <c r="LU10" i="9"/>
  <c r="LX10" i="9"/>
  <c r="KI39" i="9"/>
  <c r="KK39" i="9"/>
  <c r="KJ39" i="9"/>
  <c r="KH39" i="9"/>
  <c r="EH29" i="9"/>
  <c r="DX21" i="9"/>
  <c r="DT21" i="9"/>
  <c r="LK32" i="9"/>
  <c r="LJ32" i="9"/>
  <c r="LI32" i="9"/>
  <c r="LH32" i="9"/>
  <c r="DT10" i="9"/>
  <c r="DX10" i="9"/>
  <c r="EP14" i="9"/>
  <c r="EN14" i="9"/>
  <c r="EQ14" i="9"/>
  <c r="EO14" i="9"/>
  <c r="LR39" i="9"/>
  <c r="LN39" i="9"/>
  <c r="FH33" i="9"/>
  <c r="KX10" i="9"/>
  <c r="KW10" i="9"/>
  <c r="KV10" i="9"/>
  <c r="KU10" i="9"/>
  <c r="ET26" i="9"/>
  <c r="EX26" i="9"/>
  <c r="KV15" i="9"/>
  <c r="KU15" i="9"/>
  <c r="KW15" i="9"/>
  <c r="KX15" i="9"/>
  <c r="DG37" i="9"/>
  <c r="DK37" i="9"/>
  <c r="EH24" i="9"/>
  <c r="EI24" i="9" s="1"/>
  <c r="DG21" i="9"/>
  <c r="DK21" i="9"/>
  <c r="EU16" i="9"/>
  <c r="EX33" i="9"/>
  <c r="ET33" i="9"/>
  <c r="EK22" i="9"/>
  <c r="EG22" i="9"/>
  <c r="DK17" i="9"/>
  <c r="DG17" i="9"/>
  <c r="MD14" i="9"/>
  <c r="EJ32" i="9"/>
  <c r="EG16" i="9"/>
  <c r="EK16" i="9"/>
  <c r="FE25" i="9"/>
  <c r="LS25" i="9"/>
  <c r="LQ25" i="9"/>
  <c r="OO19" i="9"/>
  <c r="OP19" i="9" s="1"/>
  <c r="FH20" i="9"/>
  <c r="FI20" i="9" s="1"/>
  <c r="DM10" i="9"/>
  <c r="DM25" i="9"/>
  <c r="ED23" i="9"/>
  <c r="MB32" i="9"/>
  <c r="LQ29" i="9"/>
  <c r="KX28" i="9"/>
  <c r="KU28" i="9"/>
  <c r="KW28" i="9"/>
  <c r="KV28" i="9"/>
  <c r="LD21" i="9"/>
  <c r="LJ18" i="9"/>
  <c r="LH18" i="9"/>
  <c r="LK18" i="9"/>
  <c r="LI18" i="9"/>
  <c r="MY32" i="9"/>
  <c r="MZ32" i="9" s="1"/>
  <c r="ER30" i="9"/>
  <c r="ES30" i="9" s="1"/>
  <c r="MA16" i="9"/>
  <c r="ME16" i="9"/>
  <c r="LG37" i="9"/>
  <c r="ER13" i="9"/>
  <c r="ES13" i="9" s="1"/>
  <c r="CZ37" i="9"/>
  <c r="EX14" i="9"/>
  <c r="EZ14" i="9" s="1"/>
  <c r="ET14" i="9"/>
  <c r="MF16" i="9"/>
  <c r="CQ39" i="9"/>
  <c r="CP39" i="9"/>
  <c r="CO39" i="9"/>
  <c r="CN39" i="9"/>
  <c r="MY18" i="9"/>
  <c r="MD34" i="9"/>
  <c r="MY12" i="9"/>
  <c r="MZ12" i="9" s="1"/>
  <c r="MY34" i="9"/>
  <c r="MZ34" i="9" s="1"/>
  <c r="MO26" i="9"/>
  <c r="ER40" i="9"/>
  <c r="ES40" i="9" s="1"/>
  <c r="ML25" i="9"/>
  <c r="MM25" i="9" s="1"/>
  <c r="EJ34" i="9"/>
  <c r="LQ27" i="9"/>
  <c r="DT31" i="9"/>
  <c r="DX31" i="9"/>
  <c r="EJ38" i="9"/>
  <c r="DJ17" i="9"/>
  <c r="DL17" i="9"/>
  <c r="MC14" i="9"/>
  <c r="EI32" i="9"/>
  <c r="EJ16" i="9"/>
  <c r="EL16" i="9"/>
  <c r="ES25" i="9"/>
  <c r="DL40" i="9"/>
  <c r="DJ40" i="9"/>
  <c r="LG38" i="9"/>
  <c r="OY19" i="9"/>
  <c r="OZ19" i="9" s="1"/>
  <c r="FR20" i="9"/>
  <c r="FS20" i="9" s="1"/>
  <c r="LT28" i="9"/>
  <c r="LE40" i="9"/>
  <c r="LG40" i="9" s="1"/>
  <c r="LA40" i="9"/>
  <c r="LP29" i="9"/>
  <c r="DU30" i="9"/>
  <c r="DV30" i="9" s="1"/>
  <c r="LC21" i="9"/>
  <c r="LF21" i="9" s="1"/>
  <c r="LF40" i="9"/>
  <c r="DL35" i="9"/>
  <c r="DJ35" i="9"/>
  <c r="DJ15" i="9"/>
  <c r="DL15" i="9"/>
  <c r="EF13" i="9"/>
  <c r="MB18" i="9"/>
  <c r="MC18" i="9" s="1"/>
  <c r="ML36" i="9"/>
  <c r="MO16" i="9"/>
  <c r="MP16" i="9" s="1"/>
  <c r="EL23" i="9"/>
  <c r="EJ23" i="9"/>
  <c r="DY13" i="9"/>
  <c r="DW13" i="9"/>
  <c r="FR28" i="9"/>
  <c r="MM18" i="9"/>
  <c r="LG17" i="9"/>
  <c r="MT20" i="9"/>
  <c r="KX36" i="9"/>
  <c r="KV36" i="9"/>
  <c r="KW36" i="9"/>
  <c r="KU36" i="9"/>
  <c r="MC34" i="9"/>
  <c r="EJ33" i="9"/>
  <c r="EL33" i="9"/>
  <c r="CZ35" i="9"/>
  <c r="MM12" i="9"/>
  <c r="LQ12" i="9"/>
  <c r="LS12" i="9"/>
  <c r="MB26" i="9"/>
  <c r="ER27" i="9"/>
  <c r="MM34" i="9"/>
  <c r="CP17" i="9"/>
  <c r="CO17" i="9"/>
  <c r="CN17" i="9"/>
  <c r="CQ17" i="9"/>
  <c r="MY26" i="9"/>
  <c r="MZ26" i="9" s="1"/>
  <c r="EF40" i="9"/>
  <c r="LZ25" i="9"/>
  <c r="EI34" i="9"/>
  <c r="LP27" i="9"/>
  <c r="LS27" i="9" s="1"/>
  <c r="DY31" i="9"/>
  <c r="DW31" i="9"/>
  <c r="EI38" i="9"/>
  <c r="DO39" i="9"/>
  <c r="DN39" i="9"/>
  <c r="DQ39" i="9"/>
  <c r="DP39" i="9"/>
  <c r="DP32" i="9"/>
  <c r="DO32" i="9"/>
  <c r="DN32" i="9"/>
  <c r="DQ32" i="9"/>
  <c r="DG12" i="9"/>
  <c r="DK12" i="9"/>
  <c r="EA32" i="9"/>
  <c r="ED32" i="9"/>
  <c r="EC32" i="9"/>
  <c r="EB32" i="9"/>
  <c r="MQ33" i="9"/>
  <c r="KX27" i="9"/>
  <c r="KV27" i="9"/>
  <c r="KU27" i="9"/>
  <c r="KW27" i="9"/>
  <c r="DK40" i="9"/>
  <c r="DG40" i="9"/>
  <c r="ER12" i="9"/>
  <c r="ES12" i="9" s="1"/>
  <c r="LJ26" i="9"/>
  <c r="LK26" i="9"/>
  <c r="LI26" i="9"/>
  <c r="LH26" i="9"/>
  <c r="FE32" i="9"/>
  <c r="FF32" i="9" s="1"/>
  <c r="KU13" i="9"/>
  <c r="KX13" i="9"/>
  <c r="KW13" i="9"/>
  <c r="KV13" i="9"/>
  <c r="LX37" i="9"/>
  <c r="LW37" i="9"/>
  <c r="LV37" i="9"/>
  <c r="LU37" i="9"/>
  <c r="LG35" i="9"/>
  <c r="DC32" i="9"/>
  <c r="DD32" i="9"/>
  <c r="DB32" i="9"/>
  <c r="DA32" i="9"/>
  <c r="EH39" i="9"/>
  <c r="EI39" i="9" s="1"/>
  <c r="MY37" i="9"/>
  <c r="ML15" i="9"/>
  <c r="MM15" i="9" s="1"/>
  <c r="DW38" i="9"/>
  <c r="DD16" i="9"/>
  <c r="DB16" i="9"/>
  <c r="DA16" i="9"/>
  <c r="DC16" i="9"/>
  <c r="EY26" i="9"/>
  <c r="EW26" i="9"/>
  <c r="KX22" i="9"/>
  <c r="KW22" i="9"/>
  <c r="KV22" i="9"/>
  <c r="KU22" i="9"/>
  <c r="DK15" i="9"/>
  <c r="DG15" i="9"/>
  <c r="FE11" i="9"/>
  <c r="FF11" i="9" s="1"/>
  <c r="LO38" i="9"/>
  <c r="LP38" i="9" s="1"/>
  <c r="MB36" i="9"/>
  <c r="MC36" i="9" s="1"/>
  <c r="KX11" i="9"/>
  <c r="KW11" i="9"/>
  <c r="KV11" i="9"/>
  <c r="KU11" i="9"/>
  <c r="EK23" i="9"/>
  <c r="EG23" i="9"/>
  <c r="DX13" i="9"/>
  <c r="DT13" i="9"/>
  <c r="FH28" i="9"/>
  <c r="ML38" i="9"/>
  <c r="MM38" i="9" s="1"/>
  <c r="DL37" i="9"/>
  <c r="DJ37" i="9"/>
  <c r="KJ18" i="9"/>
  <c r="KI18" i="9"/>
  <c r="KH18" i="9"/>
  <c r="KK18" i="9"/>
  <c r="DD24" i="9"/>
  <c r="DB24" i="9"/>
  <c r="DC24" i="9"/>
  <c r="DA24" i="9"/>
  <c r="LX11" i="9"/>
  <c r="EK33" i="9"/>
  <c r="EG33" i="9"/>
  <c r="DP31" i="9"/>
  <c r="LN12" i="9"/>
  <c r="LR12" i="9"/>
  <c r="MO28" i="9"/>
  <c r="MP28" i="9" s="1"/>
  <c r="EH27" i="9"/>
  <c r="EI27" i="9" s="1"/>
  <c r="DU40" i="9"/>
  <c r="DZ20" i="9"/>
  <c r="LS39" i="9"/>
  <c r="LQ39" i="9"/>
  <c r="LK31" i="9"/>
  <c r="LJ31" i="9"/>
  <c r="LI31" i="9"/>
  <c r="LH31" i="9"/>
  <c r="LD27" i="9"/>
  <c r="DK36" i="9"/>
  <c r="DG36" i="9"/>
  <c r="DY27" i="9"/>
  <c r="DW27" i="9"/>
  <c r="EJ28" i="9"/>
  <c r="MD37" i="9"/>
  <c r="OA19" i="9"/>
  <c r="OE19" i="9"/>
  <c r="EW20" i="9"/>
  <c r="LR15" i="9"/>
  <c r="LN15" i="9"/>
  <c r="DT24" i="9"/>
  <c r="DX24" i="9"/>
  <c r="DL12" i="9"/>
  <c r="DJ12" i="9"/>
  <c r="MP33" i="9"/>
  <c r="EC22" i="9"/>
  <c r="EB22" i="9"/>
  <c r="EA22" i="9"/>
  <c r="ED22" i="9"/>
  <c r="ER37" i="9"/>
  <c r="ES37" i="9" s="1"/>
  <c r="MS22" i="9"/>
  <c r="MQ22" i="9"/>
  <c r="LS18" i="9"/>
  <c r="LQ18" i="9"/>
  <c r="EF12" i="9"/>
  <c r="ES32" i="9"/>
  <c r="DX34" i="9"/>
  <c r="DZ34" i="9" s="1"/>
  <c r="DT34" i="9"/>
  <c r="CZ13" i="9"/>
  <c r="DZ18" i="9"/>
  <c r="DG11" i="9"/>
  <c r="DK11" i="9"/>
  <c r="DM11" i="9" s="1"/>
  <c r="ER39" i="9"/>
  <c r="MM37" i="9"/>
  <c r="LZ15" i="9"/>
  <c r="DV38" i="9"/>
  <c r="DY34" i="9"/>
  <c r="DC15" i="9"/>
  <c r="DA15" i="9"/>
  <c r="DB15" i="9"/>
  <c r="DD15" i="9"/>
  <c r="DL30" i="9"/>
  <c r="DJ30" i="9"/>
  <c r="KX12" i="9"/>
  <c r="KW12" i="9"/>
  <c r="KV12" i="9"/>
  <c r="KU12" i="9"/>
  <c r="LG14" i="9"/>
  <c r="ES11" i="9"/>
  <c r="MG33" i="9"/>
  <c r="KX18" i="9"/>
  <c r="KW18" i="9"/>
  <c r="KV18" i="9"/>
  <c r="KU18" i="9"/>
  <c r="FE38" i="9"/>
  <c r="LV23" i="9"/>
  <c r="MF11" i="9"/>
  <c r="MD11" i="9"/>
  <c r="EL11" i="9"/>
  <c r="EJ11" i="9"/>
  <c r="LZ38" i="9"/>
  <c r="CZ36" i="9"/>
  <c r="DY25" i="9"/>
  <c r="DW25" i="9"/>
  <c r="DO26" i="9"/>
  <c r="DN26" i="9"/>
  <c r="DQ26" i="9"/>
  <c r="DP26" i="9"/>
  <c r="MY28" i="9"/>
  <c r="MZ28" i="9" s="1"/>
  <c r="LO40" i="9"/>
  <c r="MY29" i="9"/>
  <c r="ER17" i="9"/>
  <c r="DD10" i="9"/>
  <c r="DC10" i="9"/>
  <c r="DB10" i="9"/>
  <c r="DA10" i="9"/>
  <c r="LC27" i="9"/>
  <c r="LF27" i="9" s="1"/>
  <c r="DL36" i="9"/>
  <c r="DJ36" i="9"/>
  <c r="ML40" i="9"/>
  <c r="EI28" i="9"/>
  <c r="EL28" i="9" s="1"/>
  <c r="MC37" i="9"/>
  <c r="OF19" i="9"/>
  <c r="OD19" i="9"/>
  <c r="EV20" i="9"/>
  <c r="LQ15" i="9"/>
  <c r="LS15" i="9"/>
  <c r="DY24" i="9"/>
  <c r="DW24" i="9"/>
  <c r="LK39" i="9"/>
  <c r="LJ39" i="9"/>
  <c r="LI39" i="9"/>
  <c r="LH39" i="9"/>
  <c r="DW12" i="9"/>
  <c r="GH14" i="9"/>
  <c r="GI14" i="9" s="1"/>
  <c r="DW36" i="9"/>
  <c r="EH37" i="9"/>
  <c r="MR22" i="9"/>
  <c r="MN22" i="9"/>
  <c r="LR18" i="9"/>
  <c r="LN18" i="9"/>
  <c r="DW39" i="9"/>
  <c r="ER36" i="9"/>
  <c r="KT38" i="9"/>
  <c r="MY17" i="9"/>
  <c r="MY39" i="9"/>
  <c r="EC33" i="9"/>
  <c r="EB33" i="9"/>
  <c r="EA33" i="9"/>
  <c r="ED33" i="9"/>
  <c r="DG27" i="9"/>
  <c r="DK27" i="9"/>
  <c r="DM27" i="9" s="1"/>
  <c r="ME20" i="9"/>
  <c r="MG20" i="9" s="1"/>
  <c r="MA20" i="9"/>
  <c r="DK30" i="9"/>
  <c r="DG30" i="9"/>
  <c r="CQ12" i="9"/>
  <c r="CP12" i="9"/>
  <c r="CO12" i="9"/>
  <c r="CN12" i="9"/>
  <c r="GE19" i="9"/>
  <c r="GF19" i="9" s="1"/>
  <c r="ER31" i="9"/>
  <c r="DY21" i="9"/>
  <c r="DW21" i="9"/>
  <c r="EU38" i="9"/>
  <c r="EV38" i="9" s="1"/>
  <c r="ME11" i="9"/>
  <c r="MA11" i="9"/>
  <c r="EK11" i="9"/>
  <c r="EG11" i="9"/>
  <c r="EY14" i="9"/>
  <c r="MG30" i="9"/>
  <c r="LJ15" i="9"/>
  <c r="LI15" i="9"/>
  <c r="LK15" i="9"/>
  <c r="LH15" i="9"/>
  <c r="MY11" i="9"/>
  <c r="MZ11" i="9" s="1"/>
  <c r="MD29" i="9"/>
  <c r="LU30" i="9"/>
  <c r="LX30" i="9"/>
  <c r="LW30" i="9"/>
  <c r="LV30" i="9"/>
  <c r="DX25" i="9"/>
  <c r="DT25" i="9"/>
  <c r="NQ19" i="9"/>
  <c r="FK14" i="9"/>
  <c r="FM14" i="9" s="1"/>
  <c r="FG14" i="9"/>
  <c r="KX14" i="9"/>
  <c r="KW14" i="9"/>
  <c r="KU14" i="9"/>
  <c r="KV14" i="9"/>
  <c r="MO29" i="9"/>
  <c r="EH17" i="9"/>
  <c r="MY14" i="9"/>
  <c r="MZ14" i="9" s="1"/>
  <c r="NL33" i="9"/>
  <c r="NM33" i="9" s="1"/>
  <c r="MB40" i="9"/>
  <c r="MC40" i="9" s="1"/>
  <c r="NL22" i="9"/>
  <c r="NM22" i="9" s="1"/>
  <c r="FW14" i="9"/>
  <c r="MD13" i="9"/>
  <c r="DW37" i="9"/>
  <c r="EJ25" i="9"/>
  <c r="DV12" i="9"/>
  <c r="GR14" i="9"/>
  <c r="GS14" i="9" s="1"/>
  <c r="DV36" i="9"/>
  <c r="DY36" i="9" s="1"/>
  <c r="DM34" i="9"/>
  <c r="DV39" i="9"/>
  <c r="DY39" i="9" s="1"/>
  <c r="EF36" i="9"/>
  <c r="DA38" i="9"/>
  <c r="DD38" i="9"/>
  <c r="DC38" i="9"/>
  <c r="DB38" i="9"/>
  <c r="MM17" i="9"/>
  <c r="ML35" i="9"/>
  <c r="DU29" i="9"/>
  <c r="MM39" i="9"/>
  <c r="LS35" i="9"/>
  <c r="LQ35" i="9"/>
  <c r="DL11" i="9"/>
  <c r="DP24" i="9"/>
  <c r="ER21" i="9"/>
  <c r="LK22" i="9"/>
  <c r="LJ22" i="9"/>
  <c r="LH22" i="9"/>
  <c r="LI22" i="9"/>
  <c r="MG22" i="9"/>
  <c r="DM13" i="9"/>
  <c r="LA12" i="9"/>
  <c r="LE12" i="9"/>
  <c r="LG12" i="9" s="1"/>
  <c r="EF31" i="9"/>
  <c r="KK13" i="9"/>
  <c r="KJ13" i="9"/>
  <c r="KI13" i="9"/>
  <c r="KH13" i="9"/>
  <c r="LS36" i="9"/>
  <c r="LQ36" i="9"/>
  <c r="CZ12" i="9"/>
  <c r="LU20" i="9"/>
  <c r="LX20" i="9"/>
  <c r="LW20" i="9"/>
  <c r="LV20" i="9"/>
  <c r="LG36" i="9"/>
  <c r="MM11" i="9"/>
  <c r="MG10" i="9"/>
  <c r="MC29" i="9"/>
  <c r="MQ30" i="9"/>
  <c r="DQ16" i="9"/>
  <c r="DP16" i="9"/>
  <c r="DN16" i="9"/>
  <c r="DO16" i="9"/>
  <c r="LX17" i="9"/>
  <c r="NP19" i="9"/>
  <c r="NS19" i="9" s="1"/>
  <c r="LE29" i="9"/>
  <c r="LG29" i="9" s="1"/>
  <c r="LA29" i="9"/>
  <c r="DD30" i="9"/>
  <c r="DC30" i="9"/>
  <c r="DB30" i="9"/>
  <c r="DA30" i="9"/>
  <c r="FE10" i="9"/>
  <c r="NL30" i="9"/>
  <c r="NM30" i="9" s="1"/>
  <c r="CX29" i="9"/>
  <c r="CZ29" i="9" s="1"/>
  <c r="CT29" i="9"/>
  <c r="ER15" i="9"/>
  <c r="MM14" i="9"/>
  <c r="FL14" i="9"/>
  <c r="MZ33" i="9"/>
  <c r="LH34" i="9"/>
  <c r="LK34" i="9"/>
  <c r="LI34" i="9"/>
  <c r="LJ34" i="9"/>
  <c r="MZ22" i="9"/>
  <c r="FV14" i="9"/>
  <c r="MC13" i="9"/>
  <c r="MF13" i="9" s="1"/>
  <c r="DV37" i="9"/>
  <c r="DY37" i="9" s="1"/>
  <c r="EI25" i="9"/>
  <c r="EL25" i="9" s="1"/>
  <c r="EJ20" i="9"/>
  <c r="EL20" i="9"/>
  <c r="KK17" i="9"/>
  <c r="KI17" i="9"/>
  <c r="KH17" i="9"/>
  <c r="KJ17" i="9"/>
  <c r="LS21" i="9"/>
  <c r="LQ21" i="9"/>
  <c r="DM18" i="9"/>
  <c r="DM29" i="9"/>
  <c r="DQ22" i="9"/>
  <c r="DO22" i="9"/>
  <c r="DN22" i="9"/>
  <c r="DP22" i="9"/>
  <c r="MB35" i="9"/>
  <c r="MC35" i="9" s="1"/>
  <c r="FR26" i="9"/>
  <c r="FS26" i="9" s="1"/>
  <c r="MO10" i="9"/>
  <c r="LN35" i="9"/>
  <c r="LR35" i="9"/>
  <c r="NL10" i="9"/>
  <c r="NM10" i="9" s="1"/>
  <c r="KX35" i="9"/>
  <c r="KV35" i="9"/>
  <c r="KU35" i="9"/>
  <c r="KW35" i="9"/>
  <c r="MS23" i="9"/>
  <c r="MQ23" i="9"/>
  <c r="MD17" i="9"/>
  <c r="MF17" i="9"/>
  <c r="EH21" i="9"/>
  <c r="EI21" i="9" s="1"/>
  <c r="CZ31" i="9"/>
  <c r="NL23" i="9"/>
  <c r="DT11" i="9"/>
  <c r="DX11" i="9"/>
  <c r="DZ11" i="9" s="1"/>
  <c r="NG19" i="9"/>
  <c r="DW35" i="9"/>
  <c r="DY35" i="9"/>
  <c r="LF12" i="9"/>
  <c r="LN36" i="9"/>
  <c r="LR36" i="9"/>
  <c r="NL16" i="9"/>
  <c r="NF20" i="9"/>
  <c r="ND20" i="9"/>
  <c r="CZ27" i="9"/>
  <c r="MD28" i="9"/>
  <c r="MF28" i="9"/>
  <c r="EL10" i="9"/>
  <c r="EJ10" i="9"/>
  <c r="MP30" i="9"/>
  <c r="DU17" i="9"/>
  <c r="LV22" i="9"/>
  <c r="LU22" i="9"/>
  <c r="LX22" i="9"/>
  <c r="LW22" i="9"/>
  <c r="EU10" i="9"/>
  <c r="NB30" i="9"/>
  <c r="NC30" i="9" s="1"/>
  <c r="LE11" i="9"/>
  <c r="LG11" i="9" s="1"/>
  <c r="LA11" i="9"/>
  <c r="EH15" i="9"/>
  <c r="NY24" i="9"/>
  <c r="NZ24" i="9" s="1"/>
  <c r="EY28" i="9"/>
  <c r="EW28" i="9"/>
  <c r="MY13" i="9"/>
  <c r="EG20" i="9"/>
  <c r="EK20" i="9"/>
  <c r="FE34" i="9"/>
  <c r="FF34" i="9" s="1"/>
  <c r="LU26" i="9"/>
  <c r="LX26" i="9"/>
  <c r="LW26" i="9"/>
  <c r="LV26" i="9"/>
  <c r="FR33" i="9"/>
  <c r="LN25" i="9"/>
  <c r="LR25" i="9"/>
  <c r="LH13" i="9"/>
  <c r="LK13" i="9"/>
  <c r="LJ13" i="9"/>
  <c r="LI13" i="9"/>
  <c r="DD33" i="9"/>
  <c r="DC33" i="9"/>
  <c r="DB33" i="9"/>
  <c r="DA33" i="9"/>
  <c r="LN21" i="9"/>
  <c r="LR21" i="9"/>
  <c r="DA17" i="9"/>
  <c r="LU33" i="9"/>
  <c r="FH26" i="9"/>
  <c r="FI26" i="9" s="1"/>
  <c r="LR13" i="9"/>
  <c r="LT13" i="9" s="1"/>
  <c r="LN13" i="9"/>
  <c r="MF39" i="9"/>
  <c r="MD39" i="9"/>
  <c r="MG39" i="9" s="1"/>
  <c r="NB10" i="9"/>
  <c r="KN25" i="9"/>
  <c r="KR25" i="9"/>
  <c r="KT25" i="9" s="1"/>
  <c r="ML21" i="9"/>
  <c r="MM21" i="9" s="1"/>
  <c r="MR23" i="9"/>
  <c r="MN23" i="9"/>
  <c r="ER29" i="9"/>
  <c r="ES29" i="9" s="1"/>
  <c r="MO32" i="9"/>
  <c r="EH30" i="9"/>
  <c r="DG38" i="9"/>
  <c r="DK38" i="9"/>
  <c r="DM38" i="9" s="1"/>
  <c r="LN14" i="9"/>
  <c r="LR14" i="9"/>
  <c r="LT14" i="9" s="1"/>
  <c r="NB23" i="9"/>
  <c r="MK23" i="9"/>
  <c r="MJ23" i="9"/>
  <c r="MH23" i="9"/>
  <c r="MI23" i="9"/>
  <c r="LK25" i="9"/>
  <c r="LJ25" i="9"/>
  <c r="LI25" i="9"/>
  <c r="LH25" i="9"/>
  <c r="LS32" i="9"/>
  <c r="LQ32" i="9"/>
  <c r="DX35" i="9"/>
  <c r="DT35" i="9"/>
  <c r="ML27" i="9"/>
  <c r="MM27" i="9" s="1"/>
  <c r="MG16" i="9"/>
  <c r="LU16" i="9"/>
  <c r="LW16" i="9"/>
  <c r="LV16" i="9"/>
  <c r="LX16" i="9"/>
  <c r="KH28" i="9"/>
  <c r="KJ28" i="9"/>
  <c r="KK28" i="9"/>
  <c r="KI28" i="9"/>
  <c r="DY10" i="9"/>
  <c r="DW10" i="9"/>
  <c r="EN26" i="9"/>
  <c r="ER35" i="9"/>
  <c r="NA20" i="9"/>
  <c r="NE20" i="9"/>
  <c r="ER24" i="9"/>
  <c r="FE23" i="9"/>
  <c r="FF23" i="9" s="1"/>
  <c r="MA28" i="9"/>
  <c r="ME28" i="9"/>
  <c r="EK10" i="9"/>
  <c r="EG10" i="9"/>
  <c r="FE22" i="9"/>
  <c r="DJ21" i="9"/>
  <c r="DL21" i="9"/>
  <c r="DU15" i="9"/>
  <c r="KX21" i="9"/>
  <c r="KU21" i="9"/>
  <c r="KW21" i="9"/>
  <c r="KV21" i="9"/>
  <c r="NY20" i="9"/>
  <c r="NZ20" i="9" s="1"/>
  <c r="FE18" i="9"/>
  <c r="FF18" i="9" s="1"/>
  <c r="LS34" i="9"/>
  <c r="LQ34" i="9"/>
  <c r="LT34" i="9" s="1"/>
  <c r="MF12" i="9"/>
  <c r="MD12" i="9"/>
  <c r="MG12" i="9" s="1"/>
  <c r="FE16" i="9"/>
  <c r="FF16" i="9" s="1"/>
  <c r="DD26" i="9"/>
  <c r="DC26" i="9"/>
  <c r="DB26" i="9"/>
  <c r="DA26" i="9"/>
  <c r="EL18" i="9"/>
  <c r="EJ18" i="9"/>
  <c r="EM18" i="9" s="1"/>
  <c r="NO24" i="9"/>
  <c r="NP24" i="9" s="1"/>
  <c r="EY33" i="9"/>
  <c r="EW33" i="9"/>
  <c r="EZ33" i="9" s="1"/>
  <c r="EJ22" i="9"/>
  <c r="EL22" i="9"/>
  <c r="ET28" i="9"/>
  <c r="EX28" i="9"/>
  <c r="KX31" i="8"/>
  <c r="KV31" i="8"/>
  <c r="KU31" i="8"/>
  <c r="KW31" i="8"/>
  <c r="CO23" i="8"/>
  <c r="CN23" i="8"/>
  <c r="CQ23" i="8"/>
  <c r="CP23" i="8"/>
  <c r="EH16" i="8"/>
  <c r="EI16" i="8" s="1"/>
  <c r="LE11" i="8"/>
  <c r="LA11" i="8"/>
  <c r="ME36" i="8"/>
  <c r="MA36" i="8"/>
  <c r="KJ33" i="8"/>
  <c r="KI33" i="8"/>
  <c r="KH33" i="8"/>
  <c r="KK33" i="8"/>
  <c r="EK35" i="8"/>
  <c r="EG35" i="8"/>
  <c r="KU22" i="8"/>
  <c r="KX22" i="8"/>
  <c r="KW22" i="8"/>
  <c r="KV22" i="8"/>
  <c r="LE29" i="8"/>
  <c r="LA29" i="8"/>
  <c r="DD11" i="8"/>
  <c r="DC11" i="8"/>
  <c r="DB11" i="8"/>
  <c r="DA11" i="8"/>
  <c r="NB23" i="8"/>
  <c r="NC23" i="8" s="1"/>
  <c r="KH29" i="8"/>
  <c r="KJ29" i="8"/>
  <c r="KI29" i="8"/>
  <c r="KK29" i="8"/>
  <c r="MO38" i="8"/>
  <c r="DD20" i="8"/>
  <c r="DC20" i="8"/>
  <c r="DB20" i="8"/>
  <c r="DA20" i="8"/>
  <c r="FH27" i="8"/>
  <c r="KX11" i="8"/>
  <c r="KW11" i="8"/>
  <c r="KV11" i="8"/>
  <c r="KU11" i="8"/>
  <c r="CO13" i="8"/>
  <c r="CQ13" i="8"/>
  <c r="CP13" i="8"/>
  <c r="CN13" i="8"/>
  <c r="KK15" i="8"/>
  <c r="KJ15" i="8"/>
  <c r="KI15" i="8"/>
  <c r="KH15" i="8"/>
  <c r="LV20" i="8"/>
  <c r="LU20" i="8"/>
  <c r="LX20" i="8"/>
  <c r="LW20" i="8"/>
  <c r="DQ20" i="8"/>
  <c r="DP20" i="8"/>
  <c r="DO20" i="8"/>
  <c r="DN20" i="8"/>
  <c r="ET27" i="8"/>
  <c r="EX27" i="8"/>
  <c r="KX12" i="8"/>
  <c r="KW12" i="8"/>
  <c r="KV12" i="8"/>
  <c r="KU12" i="8"/>
  <c r="KX38" i="8"/>
  <c r="KW38" i="8"/>
  <c r="KU38" i="8"/>
  <c r="KV38" i="8"/>
  <c r="KJ31" i="8"/>
  <c r="KH31" i="8"/>
  <c r="KK31" i="8"/>
  <c r="KI31" i="8"/>
  <c r="DD23" i="8"/>
  <c r="DA23" i="8"/>
  <c r="DC23" i="8"/>
  <c r="DB23" i="8"/>
  <c r="DT37" i="8"/>
  <c r="DX37" i="8"/>
  <c r="KX33" i="8"/>
  <c r="KV33" i="8"/>
  <c r="KW33" i="8"/>
  <c r="KU33" i="8"/>
  <c r="DG21" i="8"/>
  <c r="DK21" i="8"/>
  <c r="LK36" i="8"/>
  <c r="LJ36" i="8"/>
  <c r="LH36" i="8"/>
  <c r="LI36" i="8"/>
  <c r="LK20" i="8"/>
  <c r="LJ20" i="8"/>
  <c r="LI20" i="8"/>
  <c r="LH20" i="8"/>
  <c r="DG34" i="8"/>
  <c r="DK34" i="8"/>
  <c r="LE37" i="8"/>
  <c r="LA37" i="8"/>
  <c r="LN10" i="8"/>
  <c r="LR10" i="8"/>
  <c r="EH32" i="8"/>
  <c r="EI32" i="8" s="1"/>
  <c r="LE33" i="8"/>
  <c r="LA33" i="8"/>
  <c r="MO22" i="8"/>
  <c r="MP22" i="8" s="1"/>
  <c r="EK29" i="8"/>
  <c r="EG29" i="8"/>
  <c r="EH14" i="8"/>
  <c r="EI14" i="8" s="1"/>
  <c r="LN38" i="8"/>
  <c r="LR38" i="8"/>
  <c r="MB27" i="8"/>
  <c r="MC27" i="8" s="1"/>
  <c r="MO21" i="8"/>
  <c r="MP21" i="8" s="1"/>
  <c r="DX22" i="8"/>
  <c r="DT22" i="8"/>
  <c r="MR13" i="8"/>
  <c r="MN13" i="8"/>
  <c r="KX32" i="8"/>
  <c r="KW32" i="8"/>
  <c r="KU32" i="8"/>
  <c r="KV32" i="8"/>
  <c r="KX13" i="8"/>
  <c r="KV13" i="8"/>
  <c r="KW13" i="8"/>
  <c r="KU13" i="8"/>
  <c r="MN23" i="8"/>
  <c r="MR23" i="8"/>
  <c r="KW19" i="8"/>
  <c r="KV19" i="8"/>
  <c r="KU19" i="8"/>
  <c r="KX19" i="8"/>
  <c r="KK16" i="8"/>
  <c r="KJ16" i="8"/>
  <c r="KI16" i="8"/>
  <c r="KH16" i="8"/>
  <c r="LN35" i="8"/>
  <c r="LR35" i="8"/>
  <c r="ER28" i="8"/>
  <c r="ML19" i="8"/>
  <c r="MB12" i="8"/>
  <c r="MC12" i="8" s="1"/>
  <c r="GH30" i="8"/>
  <c r="GI30" i="8" s="1"/>
  <c r="LE27" i="8"/>
  <c r="LA27" i="8"/>
  <c r="LQ37" i="8"/>
  <c r="LS37" i="8"/>
  <c r="LS30" i="8"/>
  <c r="LQ30" i="8"/>
  <c r="LQ35" i="8"/>
  <c r="LS35" i="8"/>
  <c r="EF28" i="8"/>
  <c r="LZ19" i="8"/>
  <c r="ML12" i="8"/>
  <c r="MM12" i="8" s="1"/>
  <c r="LG10" i="8"/>
  <c r="KX39" i="8"/>
  <c r="KW39" i="8"/>
  <c r="KV39" i="8"/>
  <c r="KU39" i="8"/>
  <c r="FM30" i="8"/>
  <c r="ML31" i="8"/>
  <c r="MM31" i="8" s="1"/>
  <c r="FY30" i="8"/>
  <c r="FW30" i="8"/>
  <c r="EU20" i="8"/>
  <c r="ER18" i="8"/>
  <c r="ES18" i="8" s="1"/>
  <c r="EC20" i="8"/>
  <c r="LV13" i="8"/>
  <c r="LU13" i="8"/>
  <c r="LX13" i="8"/>
  <c r="LW13" i="8"/>
  <c r="DO12" i="8"/>
  <c r="DN12" i="8"/>
  <c r="DQ12" i="8"/>
  <c r="DP12" i="8"/>
  <c r="MB21" i="8"/>
  <c r="MC21" i="8" s="1"/>
  <c r="DT19" i="8"/>
  <c r="DX19" i="8"/>
  <c r="DZ19" i="8" s="1"/>
  <c r="LT15" i="8"/>
  <c r="LJ21" i="8"/>
  <c r="LI21" i="8"/>
  <c r="LH21" i="8"/>
  <c r="LK21" i="8"/>
  <c r="ML16" i="8"/>
  <c r="LG35" i="8"/>
  <c r="DT27" i="8"/>
  <c r="DX27" i="8"/>
  <c r="DZ27" i="8" s="1"/>
  <c r="DL14" i="8"/>
  <c r="DJ14" i="8"/>
  <c r="ML11" i="8"/>
  <c r="ML10" i="8"/>
  <c r="MM10" i="8" s="1"/>
  <c r="LA26" i="8"/>
  <c r="LE26" i="8"/>
  <c r="FR19" i="8"/>
  <c r="FS19" i="8" s="1"/>
  <c r="DU23" i="8"/>
  <c r="DV23" i="8" s="1"/>
  <c r="LN22" i="8"/>
  <c r="LR22" i="8"/>
  <c r="DJ26" i="8"/>
  <c r="CX21" i="8"/>
  <c r="CZ21" i="8" s="1"/>
  <c r="CT21" i="8"/>
  <c r="DY29" i="8"/>
  <c r="DW29" i="8"/>
  <c r="EH40" i="8"/>
  <c r="MD38" i="8"/>
  <c r="MF38" i="8"/>
  <c r="EY17" i="8"/>
  <c r="EW17" i="8"/>
  <c r="NL13" i="8"/>
  <c r="NM13" i="8" s="1"/>
  <c r="ML29" i="8"/>
  <c r="MM29" i="8" s="1"/>
  <c r="ML37" i="8"/>
  <c r="MM37" i="8" s="1"/>
  <c r="NO34" i="8"/>
  <c r="CX34" i="8"/>
  <c r="CZ34" i="8" s="1"/>
  <c r="CT34" i="8"/>
  <c r="LG30" i="8"/>
  <c r="MB31" i="8"/>
  <c r="MC31" i="8" s="1"/>
  <c r="LJ24" i="8"/>
  <c r="LI24" i="8"/>
  <c r="LK24" i="8"/>
  <c r="LH24" i="8"/>
  <c r="CQ28" i="8"/>
  <c r="CO28" i="8"/>
  <c r="CN28" i="8"/>
  <c r="CP28" i="8"/>
  <c r="EU10" i="8"/>
  <c r="EV10" i="8" s="1"/>
  <c r="FT30" i="8"/>
  <c r="FX30" i="8"/>
  <c r="LA14" i="8"/>
  <c r="LE14" i="8"/>
  <c r="LG14" i="8" s="1"/>
  <c r="CO32" i="8"/>
  <c r="CN32" i="8"/>
  <c r="CQ32" i="8"/>
  <c r="CP32" i="8"/>
  <c r="DL21" i="8"/>
  <c r="DJ21" i="8"/>
  <c r="DZ35" i="8"/>
  <c r="FR10" i="8"/>
  <c r="FS10" i="8" s="1"/>
  <c r="EJ10" i="8"/>
  <c r="EH18" i="8"/>
  <c r="DT38" i="8"/>
  <c r="DX38" i="8"/>
  <c r="DZ38" i="8" s="1"/>
  <c r="DO38" i="8"/>
  <c r="DN38" i="8"/>
  <c r="DQ38" i="8"/>
  <c r="DP38" i="8"/>
  <c r="MB16" i="8"/>
  <c r="MC16" i="8" s="1"/>
  <c r="LO24" i="8"/>
  <c r="LO11" i="8"/>
  <c r="LP11" i="8" s="1"/>
  <c r="DO35" i="8"/>
  <c r="DN35" i="8"/>
  <c r="DQ35" i="8"/>
  <c r="DP35" i="8"/>
  <c r="EL29" i="8"/>
  <c r="EJ29" i="8"/>
  <c r="MD22" i="8"/>
  <c r="ML25" i="8"/>
  <c r="MM25" i="8" s="1"/>
  <c r="EJ12" i="8"/>
  <c r="LQ16" i="8"/>
  <c r="ML24" i="8"/>
  <c r="MB11" i="8"/>
  <c r="MC11" i="8" s="1"/>
  <c r="MB10" i="8"/>
  <c r="MC10" i="8" s="1"/>
  <c r="LJ39" i="8"/>
  <c r="LH39" i="8"/>
  <c r="LK39" i="8"/>
  <c r="LI39" i="8"/>
  <c r="FH19" i="8"/>
  <c r="FI19" i="8" s="1"/>
  <c r="EG19" i="8"/>
  <c r="EK19" i="8"/>
  <c r="EM19" i="8" s="1"/>
  <c r="DW16" i="8"/>
  <c r="EH36" i="8"/>
  <c r="LD16" i="8"/>
  <c r="DX29" i="8"/>
  <c r="DT29" i="8"/>
  <c r="MD26" i="8"/>
  <c r="ME38" i="8"/>
  <c r="MA38" i="8"/>
  <c r="EX17" i="8"/>
  <c r="ET17" i="8"/>
  <c r="EL35" i="8"/>
  <c r="EJ35" i="8"/>
  <c r="MS13" i="8"/>
  <c r="MQ13" i="8"/>
  <c r="MZ13" i="8"/>
  <c r="LZ29" i="8"/>
  <c r="LZ37" i="8"/>
  <c r="EJ20" i="8"/>
  <c r="LE40" i="8"/>
  <c r="LA40" i="8"/>
  <c r="KI30" i="8"/>
  <c r="KK30" i="8"/>
  <c r="KJ30" i="8"/>
  <c r="KH30" i="8"/>
  <c r="ME13" i="8"/>
  <c r="MA13" i="8"/>
  <c r="FE33" i="8"/>
  <c r="FF33" i="8" s="1"/>
  <c r="KT29" i="8"/>
  <c r="DU39" i="8"/>
  <c r="DW36" i="8"/>
  <c r="FF10" i="8"/>
  <c r="EI10" i="8"/>
  <c r="EL10" i="8" s="1"/>
  <c r="FR20" i="8"/>
  <c r="FS20" i="8" s="1"/>
  <c r="FE29" i="8"/>
  <c r="LN14" i="8"/>
  <c r="LR14" i="8"/>
  <c r="LT14" i="8" s="1"/>
  <c r="DZ17" i="8"/>
  <c r="CZ32" i="8"/>
  <c r="DP28" i="8"/>
  <c r="DO28" i="8"/>
  <c r="DQ28" i="8"/>
  <c r="DN28" i="8"/>
  <c r="MO17" i="8"/>
  <c r="MD14" i="8"/>
  <c r="MC22" i="8"/>
  <c r="MF22" i="8" s="1"/>
  <c r="LZ25" i="8"/>
  <c r="EI12" i="8"/>
  <c r="EL12" i="8" s="1"/>
  <c r="LP16" i="8"/>
  <c r="LS16" i="8" s="1"/>
  <c r="LZ24" i="8"/>
  <c r="DM22" i="8"/>
  <c r="NL20" i="8"/>
  <c r="NM20" i="8" s="1"/>
  <c r="DU40" i="8"/>
  <c r="DV16" i="8"/>
  <c r="DY16" i="8" s="1"/>
  <c r="DG16" i="8"/>
  <c r="DK16" i="8"/>
  <c r="DM16" i="8" s="1"/>
  <c r="LC16" i="8"/>
  <c r="LF16" i="8" s="1"/>
  <c r="MD28" i="8"/>
  <c r="ER23" i="8"/>
  <c r="MC26" i="8"/>
  <c r="MF26" i="8" s="1"/>
  <c r="DT32" i="8"/>
  <c r="DX32" i="8"/>
  <c r="LQ39" i="8"/>
  <c r="KU16" i="8"/>
  <c r="KX16" i="8"/>
  <c r="KW16" i="8"/>
  <c r="KV16" i="8"/>
  <c r="KU30" i="8"/>
  <c r="KX30" i="8"/>
  <c r="KW30" i="8"/>
  <c r="KV30" i="8"/>
  <c r="DY11" i="8"/>
  <c r="DW11" i="8"/>
  <c r="LO27" i="8"/>
  <c r="LP27" i="8" s="1"/>
  <c r="MG20" i="8"/>
  <c r="MG23" i="8"/>
  <c r="ER11" i="8"/>
  <c r="EI20" i="8"/>
  <c r="EL20" i="8" s="1"/>
  <c r="EK27" i="8"/>
  <c r="EM27" i="8" s="1"/>
  <c r="EG27" i="8"/>
  <c r="MD13" i="8"/>
  <c r="MF13" i="8"/>
  <c r="ES33" i="8"/>
  <c r="DV36" i="8"/>
  <c r="EL27" i="8"/>
  <c r="EL33" i="8"/>
  <c r="EJ33" i="8"/>
  <c r="FF20" i="8"/>
  <c r="FE37" i="8"/>
  <c r="FF37" i="8" s="1"/>
  <c r="ES29" i="8"/>
  <c r="MY14" i="8"/>
  <c r="MZ14" i="8" s="1"/>
  <c r="LV23" i="8"/>
  <c r="LU23" i="8"/>
  <c r="LX23" i="8"/>
  <c r="LW23" i="8"/>
  <c r="DG37" i="8"/>
  <c r="DK37" i="8"/>
  <c r="DM37" i="8" s="1"/>
  <c r="DZ25" i="8"/>
  <c r="MC14" i="8"/>
  <c r="MF14" i="8" s="1"/>
  <c r="ER21" i="8"/>
  <c r="ES21" i="8" s="1"/>
  <c r="DJ18" i="8"/>
  <c r="DL18" i="8"/>
  <c r="NL17" i="8"/>
  <c r="NM17" i="8" s="1"/>
  <c r="LT36" i="8"/>
  <c r="MZ20" i="8"/>
  <c r="MY26" i="8"/>
  <c r="LO40" i="8"/>
  <c r="LP40" i="8" s="1"/>
  <c r="MC28" i="8"/>
  <c r="MF28" i="8" s="1"/>
  <c r="EF23" i="8"/>
  <c r="KX35" i="8"/>
  <c r="KW35" i="8"/>
  <c r="KV35" i="8"/>
  <c r="KU35" i="8"/>
  <c r="CY21" i="8"/>
  <c r="DY32" i="8"/>
  <c r="DW32" i="8"/>
  <c r="LP39" i="8"/>
  <c r="LS39" i="8" s="1"/>
  <c r="LR17" i="8"/>
  <c r="LT17" i="8" s="1"/>
  <c r="LN17" i="8"/>
  <c r="DT11" i="8"/>
  <c r="DX11" i="8"/>
  <c r="LS38" i="8"/>
  <c r="LQ38" i="8"/>
  <c r="DW37" i="8"/>
  <c r="DY37" i="8"/>
  <c r="LI28" i="8"/>
  <c r="LH28" i="8"/>
  <c r="LK28" i="8"/>
  <c r="LJ28" i="8"/>
  <c r="EH11" i="8"/>
  <c r="ML30" i="8"/>
  <c r="ML35" i="8"/>
  <c r="MM35" i="8" s="1"/>
  <c r="KT24" i="8"/>
  <c r="DG32" i="8"/>
  <c r="DK32" i="8"/>
  <c r="DM32" i="8" s="1"/>
  <c r="ML27" i="8"/>
  <c r="MM27" i="8" s="1"/>
  <c r="OL34" i="8"/>
  <c r="KN10" i="8"/>
  <c r="KR10" i="8"/>
  <c r="KT10" i="8" s="1"/>
  <c r="ER22" i="8"/>
  <c r="DW33" i="8"/>
  <c r="DY33" i="8"/>
  <c r="DL32" i="8"/>
  <c r="KS10" i="8"/>
  <c r="EK33" i="8"/>
  <c r="EG33" i="8"/>
  <c r="LQ26" i="8"/>
  <c r="LS26" i="8"/>
  <c r="EU37" i="8"/>
  <c r="CQ22" i="8"/>
  <c r="CO22" i="8"/>
  <c r="CN22" i="8"/>
  <c r="CP22" i="8"/>
  <c r="MO14" i="8"/>
  <c r="MP14" i="8" s="1"/>
  <c r="DT24" i="8"/>
  <c r="DX24" i="8"/>
  <c r="DZ24" i="8" s="1"/>
  <c r="MY36" i="8"/>
  <c r="DO27" i="8"/>
  <c r="DQ27" i="8"/>
  <c r="DP27" i="8"/>
  <c r="DN27" i="8"/>
  <c r="CP26" i="8"/>
  <c r="CN26" i="8"/>
  <c r="CQ26" i="8"/>
  <c r="CO26" i="8"/>
  <c r="DY19" i="8"/>
  <c r="DY24" i="8"/>
  <c r="EH21" i="8"/>
  <c r="DK18" i="8"/>
  <c r="DG18" i="8"/>
  <c r="NB17" i="8"/>
  <c r="MF36" i="8"/>
  <c r="MD36" i="8"/>
  <c r="MO28" i="8"/>
  <c r="MP28" i="8" s="1"/>
  <c r="MO26" i="8"/>
  <c r="MP26" i="8" s="1"/>
  <c r="MY38" i="8"/>
  <c r="FE35" i="8"/>
  <c r="FF35" i="8" s="1"/>
  <c r="MQ20" i="8"/>
  <c r="EJ38" i="8"/>
  <c r="EL19" i="8"/>
  <c r="FE25" i="8"/>
  <c r="FF25" i="8" s="1"/>
  <c r="EU36" i="8"/>
  <c r="LQ31" i="8"/>
  <c r="DW34" i="8"/>
  <c r="LQ29" i="8"/>
  <c r="DP23" i="8"/>
  <c r="DN23" i="8"/>
  <c r="DQ23" i="8"/>
  <c r="DO23" i="8"/>
  <c r="LS19" i="8"/>
  <c r="LQ19" i="8"/>
  <c r="LQ12" i="8"/>
  <c r="LS12" i="8"/>
  <c r="EY27" i="8"/>
  <c r="EW27" i="8"/>
  <c r="LU21" i="8"/>
  <c r="EH25" i="8"/>
  <c r="EI25" i="8" s="1"/>
  <c r="DD37" i="8"/>
  <c r="DC37" i="8"/>
  <c r="DA37" i="8"/>
  <c r="DB37" i="8"/>
  <c r="FR27" i="8"/>
  <c r="MB30" i="8"/>
  <c r="MB35" i="8"/>
  <c r="DD35" i="8"/>
  <c r="DB35" i="8"/>
  <c r="DA35" i="8"/>
  <c r="DC35" i="8"/>
  <c r="KX28" i="8"/>
  <c r="KW28" i="8"/>
  <c r="KU28" i="8"/>
  <c r="KV28" i="8"/>
  <c r="DD36" i="8"/>
  <c r="DB36" i="8"/>
  <c r="DC36" i="8"/>
  <c r="DA36" i="8"/>
  <c r="OB34" i="8"/>
  <c r="CT22" i="8"/>
  <c r="CX22" i="8"/>
  <c r="CZ22" i="8" s="1"/>
  <c r="KW21" i="8"/>
  <c r="KV21" i="8"/>
  <c r="KX21" i="8"/>
  <c r="KU21" i="8"/>
  <c r="EH22" i="8"/>
  <c r="EI22" i="8" s="1"/>
  <c r="DX33" i="8"/>
  <c r="DT33" i="8"/>
  <c r="DT12" i="8"/>
  <c r="DX12" i="8"/>
  <c r="DZ12" i="8" s="1"/>
  <c r="KX25" i="8"/>
  <c r="KW25" i="8"/>
  <c r="KV25" i="8"/>
  <c r="KU25" i="8"/>
  <c r="MY15" i="8"/>
  <c r="MZ15" i="8" s="1"/>
  <c r="LF14" i="8"/>
  <c r="LR26" i="8"/>
  <c r="LN26" i="8"/>
  <c r="NA34" i="8"/>
  <c r="NE34" i="8"/>
  <c r="NG34" i="8" s="1"/>
  <c r="KH25" i="8"/>
  <c r="KK25" i="8"/>
  <c r="KI25" i="8"/>
  <c r="KJ25" i="8"/>
  <c r="LO25" i="8"/>
  <c r="FB30" i="8"/>
  <c r="FD30" i="8"/>
  <c r="FC30" i="8"/>
  <c r="FA30" i="8"/>
  <c r="DU14" i="8"/>
  <c r="DL40" i="8"/>
  <c r="DJ40" i="8"/>
  <c r="MO36" i="8"/>
  <c r="EL24" i="8"/>
  <c r="EJ24" i="8"/>
  <c r="DY38" i="8"/>
  <c r="DW26" i="8"/>
  <c r="DY26" i="8"/>
  <c r="DK39" i="8"/>
  <c r="DM39" i="8" s="1"/>
  <c r="DG39" i="8"/>
  <c r="EG17" i="8"/>
  <c r="EK17" i="8"/>
  <c r="EM17" i="8" s="1"/>
  <c r="LS18" i="8"/>
  <c r="LQ18" i="8"/>
  <c r="ML33" i="8"/>
  <c r="MM33" i="8" s="1"/>
  <c r="MY28" i="8"/>
  <c r="MZ28" i="8" s="1"/>
  <c r="ER26" i="8"/>
  <c r="ES26" i="8" s="1"/>
  <c r="LF25" i="8"/>
  <c r="LD25" i="8"/>
  <c r="ES35" i="8"/>
  <c r="MP20" i="8"/>
  <c r="MS20" i="8" s="1"/>
  <c r="EI38" i="8"/>
  <c r="ES25" i="8"/>
  <c r="FE36" i="8"/>
  <c r="FF36" i="8" s="1"/>
  <c r="LP31" i="8"/>
  <c r="LS31" i="8" s="1"/>
  <c r="DV34" i="8"/>
  <c r="DY34" i="8" s="1"/>
  <c r="LP29" i="8"/>
  <c r="LS29" i="8" s="1"/>
  <c r="LR19" i="8"/>
  <c r="LN19" i="8"/>
  <c r="LN12" i="8"/>
  <c r="LR12" i="8"/>
  <c r="ER32" i="8"/>
  <c r="ML39" i="8"/>
  <c r="LI23" i="8"/>
  <c r="LH23" i="8"/>
  <c r="LK23" i="8"/>
  <c r="LJ23" i="8"/>
  <c r="CX26" i="8"/>
  <c r="CZ26" i="8" s="1"/>
  <c r="CT26" i="8"/>
  <c r="EG15" i="8"/>
  <c r="EK15" i="8"/>
  <c r="EM15" i="8" s="1"/>
  <c r="LK18" i="8"/>
  <c r="GR30" i="8"/>
  <c r="DO33" i="8"/>
  <c r="DN33" i="8"/>
  <c r="DQ33" i="8"/>
  <c r="DP33" i="8"/>
  <c r="LF29" i="8"/>
  <c r="LD29" i="8"/>
  <c r="LD27" i="8"/>
  <c r="LG27" i="8" s="1"/>
  <c r="LF27" i="8"/>
  <c r="LD19" i="8"/>
  <c r="LF19" i="8"/>
  <c r="MB15" i="8"/>
  <c r="MC15" i="8" s="1"/>
  <c r="LG40" i="8"/>
  <c r="GE15" i="8"/>
  <c r="MO15" i="8"/>
  <c r="DW22" i="8"/>
  <c r="DZ22" i="8" s="1"/>
  <c r="DY22" i="8"/>
  <c r="ER34" i="8"/>
  <c r="ES34" i="8" s="1"/>
  <c r="DL11" i="8"/>
  <c r="DJ11" i="8"/>
  <c r="ER39" i="8"/>
  <c r="DD40" i="8"/>
  <c r="DC40" i="8"/>
  <c r="DB40" i="8"/>
  <c r="DA40" i="8"/>
  <c r="FE24" i="8"/>
  <c r="FF24" i="8" s="1"/>
  <c r="MY22" i="8"/>
  <c r="MZ22" i="8" s="1"/>
  <c r="DU21" i="8"/>
  <c r="DV21" i="8" s="1"/>
  <c r="FE12" i="8"/>
  <c r="FF12" i="8" s="1"/>
  <c r="LE31" i="8"/>
  <c r="LG31" i="8" s="1"/>
  <c r="LA31" i="8"/>
  <c r="DK40" i="8"/>
  <c r="DG40" i="8"/>
  <c r="ML18" i="8"/>
  <c r="MM18" i="8" s="1"/>
  <c r="EK24" i="8"/>
  <c r="EG24" i="8"/>
  <c r="DX26" i="8"/>
  <c r="DT26" i="8"/>
  <c r="DL34" i="8"/>
  <c r="DJ34" i="8"/>
  <c r="DM34" i="8" s="1"/>
  <c r="LF37" i="8"/>
  <c r="LD37" i="8"/>
  <c r="LG37" i="8" s="1"/>
  <c r="ME17" i="8"/>
  <c r="MG17" i="8" s="1"/>
  <c r="MA17" i="8"/>
  <c r="LR18" i="8"/>
  <c r="LN18" i="8"/>
  <c r="MB33" i="8"/>
  <c r="MC33" i="8" s="1"/>
  <c r="FE38" i="8"/>
  <c r="FF38" i="8" s="1"/>
  <c r="EH26" i="8"/>
  <c r="LE25" i="8"/>
  <c r="LA25" i="8"/>
  <c r="FR17" i="8"/>
  <c r="FS17" i="8" s="1"/>
  <c r="LQ33" i="8"/>
  <c r="EW19" i="8"/>
  <c r="ML40" i="8"/>
  <c r="MM40" i="8" s="1"/>
  <c r="FJ15" i="8"/>
  <c r="DX28" i="8"/>
  <c r="DT28" i="8"/>
  <c r="EJ37" i="8"/>
  <c r="LR37" i="8"/>
  <c r="LN37" i="8"/>
  <c r="MB39" i="8"/>
  <c r="LR30" i="8"/>
  <c r="LN30" i="8"/>
  <c r="EX15" i="8"/>
  <c r="EZ15" i="8" s="1"/>
  <c r="ET15" i="8"/>
  <c r="LE19" i="8"/>
  <c r="LA19" i="8"/>
  <c r="LF33" i="8"/>
  <c r="LD33" i="8"/>
  <c r="DU18" i="8"/>
  <c r="DD28" i="8"/>
  <c r="DB28" i="8"/>
  <c r="DC28" i="8"/>
  <c r="DA28" i="8"/>
  <c r="FU15" i="8"/>
  <c r="FV15" i="8" s="1"/>
  <c r="KI37" i="8"/>
  <c r="KJ37" i="8"/>
  <c r="KK37" i="8"/>
  <c r="KH37" i="8"/>
  <c r="EH34" i="8"/>
  <c r="EI34" i="8" s="1"/>
  <c r="DK11" i="8"/>
  <c r="DG11" i="8"/>
  <c r="EH39" i="8"/>
  <c r="NL23" i="8"/>
  <c r="NM23" i="8" s="1"/>
  <c r="EU24" i="8"/>
  <c r="EV24" i="8" s="1"/>
  <c r="EC31" i="8"/>
  <c r="EA31" i="8"/>
  <c r="ED31" i="8"/>
  <c r="EB31" i="8"/>
  <c r="EU12" i="8"/>
  <c r="EV12" i="8" s="1"/>
  <c r="DN30" i="8"/>
  <c r="DQ30" i="8"/>
  <c r="DP30" i="8"/>
  <c r="DO30" i="8"/>
  <c r="ED30" i="8"/>
  <c r="EC30" i="8"/>
  <c r="EB30" i="8"/>
  <c r="EA30" i="8"/>
  <c r="MB18" i="8"/>
  <c r="MC18" i="8" s="1"/>
  <c r="LS10" i="8"/>
  <c r="LQ10" i="8"/>
  <c r="LT10" i="8" s="1"/>
  <c r="MS23" i="8"/>
  <c r="MQ23" i="8"/>
  <c r="MT23" i="8" s="1"/>
  <c r="MY21" i="8"/>
  <c r="MZ21" i="8" s="1"/>
  <c r="ER16" i="8"/>
  <c r="ES16" i="8" s="1"/>
  <c r="ER14" i="8"/>
  <c r="ES14" i="8" s="1"/>
  <c r="DG14" i="8"/>
  <c r="DK14" i="8"/>
  <c r="LF11" i="8"/>
  <c r="LD11" i="8"/>
  <c r="KN37" i="8"/>
  <c r="KR37" i="8"/>
  <c r="KT37" i="8" s="1"/>
  <c r="KK17" i="8"/>
  <c r="KJ17" i="8"/>
  <c r="KI17" i="8"/>
  <c r="KH17" i="8"/>
  <c r="LE12" i="8"/>
  <c r="LG12" i="8" s="1"/>
  <c r="LA12" i="8"/>
  <c r="ES38" i="8"/>
  <c r="LN28" i="8"/>
  <c r="LR28" i="8"/>
  <c r="LT28" i="8" s="1"/>
  <c r="LS22" i="8"/>
  <c r="LQ22" i="8"/>
  <c r="LT22" i="8" s="1"/>
  <c r="DI26" i="8"/>
  <c r="DL39" i="8"/>
  <c r="FF17" i="8"/>
  <c r="MF17" i="8"/>
  <c r="LP33" i="8"/>
  <c r="LS33" i="8" s="1"/>
  <c r="LG26" i="8"/>
  <c r="EV19" i="8"/>
  <c r="EY19" i="8" s="1"/>
  <c r="ER40" i="8"/>
  <c r="ES40" i="8" s="1"/>
  <c r="LZ40" i="8"/>
  <c r="FI15" i="8"/>
  <c r="FL15" i="8" s="1"/>
  <c r="DW28" i="8"/>
  <c r="DY28" i="8"/>
  <c r="EI37" i="8"/>
  <c r="EL37" i="8" s="1"/>
  <c r="EH29" i="7"/>
  <c r="LV23" i="7"/>
  <c r="LX23" i="7"/>
  <c r="LW23" i="7"/>
  <c r="LU23" i="7"/>
  <c r="EU37" i="7"/>
  <c r="EV37" i="7" s="1"/>
  <c r="EH21" i="7"/>
  <c r="EI21" i="7" s="1"/>
  <c r="EX25" i="7"/>
  <c r="ET25" i="7"/>
  <c r="DN17" i="7"/>
  <c r="DQ17" i="7"/>
  <c r="DP17" i="7"/>
  <c r="DO17" i="7"/>
  <c r="CP31" i="7"/>
  <c r="CO31" i="7"/>
  <c r="CQ31" i="7"/>
  <c r="CN31" i="7"/>
  <c r="MO29" i="7"/>
  <c r="MP29" i="7" s="1"/>
  <c r="EH31" i="7"/>
  <c r="EI31" i="7" s="1"/>
  <c r="KK15" i="7"/>
  <c r="KJ15" i="7"/>
  <c r="KI15" i="7"/>
  <c r="KH15" i="7"/>
  <c r="MO14" i="7"/>
  <c r="EH40" i="7"/>
  <c r="LR19" i="7"/>
  <c r="LN19" i="7"/>
  <c r="MB20" i="7"/>
  <c r="LV37" i="7"/>
  <c r="LU37" i="7"/>
  <c r="LX37" i="7"/>
  <c r="LW37" i="7"/>
  <c r="MA24" i="7"/>
  <c r="ME24" i="7"/>
  <c r="MO12" i="7"/>
  <c r="MP12" i="7" s="1"/>
  <c r="MO33" i="7"/>
  <c r="EU22" i="7"/>
  <c r="EV22" i="7" s="1"/>
  <c r="MB11" i="7"/>
  <c r="MC11" i="7" s="1"/>
  <c r="LI34" i="7"/>
  <c r="LK34" i="7"/>
  <c r="LJ34" i="7"/>
  <c r="LH34" i="7"/>
  <c r="FH13" i="7"/>
  <c r="DB14" i="7"/>
  <c r="DD14" i="7"/>
  <c r="DC14" i="7"/>
  <c r="DA14" i="7"/>
  <c r="LR25" i="7"/>
  <c r="LN25" i="7"/>
  <c r="KH39" i="7"/>
  <c r="KK39" i="7"/>
  <c r="KJ39" i="7"/>
  <c r="KI39" i="7"/>
  <c r="MO24" i="7"/>
  <c r="DN25" i="7"/>
  <c r="DO25" i="7"/>
  <c r="DQ25" i="7"/>
  <c r="DP25" i="7"/>
  <c r="LN14" i="7"/>
  <c r="LR14" i="7"/>
  <c r="NE30" i="7"/>
  <c r="NA30" i="7"/>
  <c r="EH16" i="7"/>
  <c r="MO10" i="7"/>
  <c r="MP10" i="7" s="1"/>
  <c r="EH11" i="7"/>
  <c r="EI11" i="7" s="1"/>
  <c r="MB31" i="7"/>
  <c r="MC31" i="7" s="1"/>
  <c r="EH18" i="7"/>
  <c r="LJ30" i="7"/>
  <c r="LI30" i="7"/>
  <c r="LH30" i="7"/>
  <c r="LK30" i="7"/>
  <c r="KU25" i="7"/>
  <c r="KW25" i="7"/>
  <c r="KV25" i="7"/>
  <c r="KX25" i="7"/>
  <c r="MO36" i="7"/>
  <c r="LN16" i="7"/>
  <c r="LR16" i="7"/>
  <c r="CQ15" i="7"/>
  <c r="CP15" i="7"/>
  <c r="CO15" i="7"/>
  <c r="CN15" i="7"/>
  <c r="EH27" i="7"/>
  <c r="DD20" i="7"/>
  <c r="DC20" i="7"/>
  <c r="DB20" i="7"/>
  <c r="DA20" i="7"/>
  <c r="EU10" i="7"/>
  <c r="LK27" i="7"/>
  <c r="LJ27" i="7"/>
  <c r="LI27" i="7"/>
  <c r="LH27" i="7"/>
  <c r="LR22" i="7"/>
  <c r="LN22" i="7"/>
  <c r="EK28" i="7"/>
  <c r="EG28" i="7"/>
  <c r="MR21" i="7"/>
  <c r="MN21" i="7"/>
  <c r="ER26" i="7"/>
  <c r="DP21" i="7"/>
  <c r="DQ21" i="7"/>
  <c r="DO21" i="7"/>
  <c r="DN21" i="7"/>
  <c r="EQ20" i="7"/>
  <c r="EP20" i="7"/>
  <c r="EO20" i="7"/>
  <c r="EN20" i="7"/>
  <c r="DA38" i="7"/>
  <c r="DC38" i="7"/>
  <c r="DB38" i="7"/>
  <c r="DD38" i="7"/>
  <c r="LJ11" i="7"/>
  <c r="EK39" i="7"/>
  <c r="EM39" i="7" s="1"/>
  <c r="EG39" i="7"/>
  <c r="EY20" i="7"/>
  <c r="EW20" i="7"/>
  <c r="MJ30" i="7"/>
  <c r="MH30" i="7"/>
  <c r="MK30" i="7"/>
  <c r="MI30" i="7"/>
  <c r="ER14" i="7"/>
  <c r="EJ13" i="7"/>
  <c r="EL13" i="7"/>
  <c r="EF26" i="7"/>
  <c r="DU36" i="7"/>
  <c r="DV36" i="7" s="1"/>
  <c r="KV19" i="7"/>
  <c r="KU19" i="7"/>
  <c r="KX19" i="7"/>
  <c r="KW19" i="7"/>
  <c r="DM22" i="7"/>
  <c r="DM31" i="7"/>
  <c r="DQ35" i="7"/>
  <c r="DP35" i="7"/>
  <c r="DO35" i="7"/>
  <c r="DN35" i="7"/>
  <c r="DU23" i="7"/>
  <c r="ML16" i="7"/>
  <c r="MM16" i="7" s="1"/>
  <c r="CQ36" i="7"/>
  <c r="CO36" i="7"/>
  <c r="CP36" i="7"/>
  <c r="CN36" i="7"/>
  <c r="MS26" i="7"/>
  <c r="MQ26" i="7"/>
  <c r="DX38" i="7"/>
  <c r="DZ38" i="7" s="1"/>
  <c r="DT38" i="7"/>
  <c r="LQ18" i="7"/>
  <c r="DW18" i="7"/>
  <c r="LQ28" i="7"/>
  <c r="MD10" i="7"/>
  <c r="EU17" i="7"/>
  <c r="EV17" i="7" s="1"/>
  <c r="LE20" i="7"/>
  <c r="LG20" i="7" s="1"/>
  <c r="LA20" i="7"/>
  <c r="DD18" i="7"/>
  <c r="DC18" i="7"/>
  <c r="DB18" i="7"/>
  <c r="DA18" i="7"/>
  <c r="KV26" i="7"/>
  <c r="KW26" i="7"/>
  <c r="KU26" i="7"/>
  <c r="KX26" i="7"/>
  <c r="EG13" i="7"/>
  <c r="EK13" i="7"/>
  <c r="EJ15" i="7"/>
  <c r="LF20" i="7"/>
  <c r="LO32" i="7"/>
  <c r="LP32" i="7" s="1"/>
  <c r="KN28" i="7"/>
  <c r="KR28" i="7"/>
  <c r="KT28" i="7" s="1"/>
  <c r="GE32" i="7"/>
  <c r="GF32" i="7" s="1"/>
  <c r="EH36" i="7"/>
  <c r="CP19" i="7"/>
  <c r="CN19" i="7"/>
  <c r="CO19" i="7"/>
  <c r="CQ19" i="7"/>
  <c r="KS28" i="7"/>
  <c r="LI38" i="7"/>
  <c r="LK38" i="7"/>
  <c r="LJ38" i="7"/>
  <c r="LH38" i="7"/>
  <c r="ML15" i="7"/>
  <c r="MM15" i="7" s="1"/>
  <c r="DU16" i="7"/>
  <c r="DV16" i="7" s="1"/>
  <c r="ME37" i="7"/>
  <c r="MG37" i="7" s="1"/>
  <c r="MA37" i="7"/>
  <c r="EH38" i="7"/>
  <c r="EI38" i="7" s="1"/>
  <c r="MO40" i="7"/>
  <c r="MP40" i="7" s="1"/>
  <c r="MB16" i="7"/>
  <c r="MC16" i="7" s="1"/>
  <c r="MG40" i="7"/>
  <c r="DJ11" i="7"/>
  <c r="LI12" i="7"/>
  <c r="LK12" i="7"/>
  <c r="LH12" i="7"/>
  <c r="LJ12" i="7"/>
  <c r="FR20" i="7"/>
  <c r="LQ15" i="7"/>
  <c r="FE38" i="7"/>
  <c r="FF38" i="7" s="1"/>
  <c r="ER23" i="7"/>
  <c r="ES23" i="7" s="1"/>
  <c r="MR26" i="7"/>
  <c r="MN26" i="7"/>
  <c r="DC40" i="7"/>
  <c r="DA40" i="7"/>
  <c r="DD40" i="7"/>
  <c r="DB40" i="7"/>
  <c r="KH18" i="7"/>
  <c r="KJ18" i="7"/>
  <c r="KI18" i="7"/>
  <c r="KK18" i="7"/>
  <c r="MB36" i="7"/>
  <c r="DO37" i="7"/>
  <c r="DP37" i="7"/>
  <c r="DQ37" i="7"/>
  <c r="DN37" i="7"/>
  <c r="FH39" i="7"/>
  <c r="MK27" i="7"/>
  <c r="EJ22" i="7"/>
  <c r="ML31" i="7"/>
  <c r="LP18" i="7"/>
  <c r="DV18" i="7"/>
  <c r="LP28" i="7"/>
  <c r="LQ16" i="7"/>
  <c r="LS16" i="7"/>
  <c r="MC10" i="7"/>
  <c r="MF10" i="7" s="1"/>
  <c r="LA10" i="7"/>
  <c r="LE10" i="7"/>
  <c r="DJ26" i="7"/>
  <c r="DA11" i="7"/>
  <c r="DB11" i="7"/>
  <c r="DD11" i="7"/>
  <c r="DC11" i="7"/>
  <c r="LK25" i="7"/>
  <c r="LH25" i="7"/>
  <c r="LJ25" i="7"/>
  <c r="LI25" i="7"/>
  <c r="KX16" i="7"/>
  <c r="KV16" i="7"/>
  <c r="KU16" i="7"/>
  <c r="KW16" i="7"/>
  <c r="ED22" i="7"/>
  <c r="EC22" i="7"/>
  <c r="EB22" i="7"/>
  <c r="EA22" i="7"/>
  <c r="FE17" i="7"/>
  <c r="EH10" i="7"/>
  <c r="ET39" i="7"/>
  <c r="EX39" i="7"/>
  <c r="EZ39" i="7" s="1"/>
  <c r="DI26" i="7"/>
  <c r="CO21" i="7"/>
  <c r="CN21" i="7"/>
  <c r="CQ21" i="7"/>
  <c r="CP21" i="7"/>
  <c r="FR25" i="7"/>
  <c r="FS25" i="7" s="1"/>
  <c r="EP25" i="7"/>
  <c r="EQ25" i="7"/>
  <c r="EO25" i="7"/>
  <c r="EN25" i="7"/>
  <c r="NB37" i="7"/>
  <c r="ER30" i="7"/>
  <c r="ES30" i="7" s="1"/>
  <c r="KV15" i="7"/>
  <c r="KX15" i="7"/>
  <c r="KU15" i="7"/>
  <c r="KW15" i="7"/>
  <c r="EI15" i="7"/>
  <c r="DT17" i="7"/>
  <c r="DX17" i="7"/>
  <c r="DZ17" i="7" s="1"/>
  <c r="FR24" i="7"/>
  <c r="DN12" i="7"/>
  <c r="DU12" i="7"/>
  <c r="DV12" i="7" s="1"/>
  <c r="FS32" i="7"/>
  <c r="DM16" i="7"/>
  <c r="MB33" i="7"/>
  <c r="MC33" i="7" s="1"/>
  <c r="DY17" i="7"/>
  <c r="ER36" i="7"/>
  <c r="ES36" i="7" s="1"/>
  <c r="DK40" i="7"/>
  <c r="DM40" i="7" s="1"/>
  <c r="DG40" i="7"/>
  <c r="LZ15" i="7"/>
  <c r="LO39" i="7"/>
  <c r="LE14" i="7"/>
  <c r="LG14" i="7" s="1"/>
  <c r="LA14" i="7"/>
  <c r="LH33" i="7"/>
  <c r="LK33" i="7"/>
  <c r="LJ33" i="7"/>
  <c r="LI33" i="7"/>
  <c r="EW19" i="7"/>
  <c r="DI11" i="7"/>
  <c r="DL11" i="7" s="1"/>
  <c r="FF20" i="7"/>
  <c r="LP15" i="7"/>
  <c r="LS15" i="7" s="1"/>
  <c r="ES38" i="7"/>
  <c r="EF23" i="7"/>
  <c r="LJ22" i="7"/>
  <c r="LH22" i="7"/>
  <c r="LK22" i="7"/>
  <c r="LI22" i="7"/>
  <c r="KR11" i="7"/>
  <c r="KT11" i="7" s="1"/>
  <c r="KN11" i="7"/>
  <c r="DD10" i="7"/>
  <c r="DA10" i="7"/>
  <c r="DC10" i="7"/>
  <c r="DB10" i="7"/>
  <c r="NL27" i="7"/>
  <c r="NM27" i="7" s="1"/>
  <c r="EI22" i="7"/>
  <c r="KS11" i="7"/>
  <c r="MY22" i="7"/>
  <c r="EL39" i="7"/>
  <c r="DW34" i="7"/>
  <c r="DW14" i="7"/>
  <c r="ME29" i="7"/>
  <c r="MA29" i="7"/>
  <c r="FE28" i="7"/>
  <c r="FF28" i="7" s="1"/>
  <c r="LH39" i="7"/>
  <c r="EJ24" i="7"/>
  <c r="FF25" i="7"/>
  <c r="EW13" i="7"/>
  <c r="EY13" i="7"/>
  <c r="NL37" i="7"/>
  <c r="NM37" i="7" s="1"/>
  <c r="EF30" i="7"/>
  <c r="NY34" i="7"/>
  <c r="NZ34" i="7" s="1"/>
  <c r="EH35" i="7"/>
  <c r="EI35" i="7" s="1"/>
  <c r="FF24" i="7"/>
  <c r="DX35" i="7"/>
  <c r="DZ35" i="7" s="1"/>
  <c r="DT35" i="7"/>
  <c r="DZ20" i="7"/>
  <c r="FE15" i="7"/>
  <c r="FF15" i="7" s="1"/>
  <c r="ML32" i="7"/>
  <c r="KJ22" i="7"/>
  <c r="KI22" i="7"/>
  <c r="KH22" i="7"/>
  <c r="KK22" i="7"/>
  <c r="ML19" i="7"/>
  <c r="KX31" i="7"/>
  <c r="KW31" i="7"/>
  <c r="KV31" i="7"/>
  <c r="KU31" i="7"/>
  <c r="DY11" i="7"/>
  <c r="DW11" i="7"/>
  <c r="MI34" i="7"/>
  <c r="MK34" i="7"/>
  <c r="MJ34" i="7"/>
  <c r="MH34" i="7"/>
  <c r="EV19" i="7"/>
  <c r="DL40" i="7"/>
  <c r="ER34" i="7"/>
  <c r="MF37" i="7"/>
  <c r="DP15" i="7"/>
  <c r="DO15" i="7"/>
  <c r="DN15" i="7"/>
  <c r="DQ15" i="7"/>
  <c r="MB22" i="7"/>
  <c r="ML25" i="7"/>
  <c r="FR19" i="7"/>
  <c r="FS19" i="7" s="1"/>
  <c r="MZ27" i="7"/>
  <c r="DY38" i="7"/>
  <c r="MQ30" i="7"/>
  <c r="MS30" i="7"/>
  <c r="MM22" i="7"/>
  <c r="DV34" i="7"/>
  <c r="DV14" i="7"/>
  <c r="DY14" i="7" s="1"/>
  <c r="MF29" i="7"/>
  <c r="MD29" i="7"/>
  <c r="ER31" i="7"/>
  <c r="ES31" i="7" s="1"/>
  <c r="EC28" i="7"/>
  <c r="EB28" i="7"/>
  <c r="EA28" i="7"/>
  <c r="ED28" i="7"/>
  <c r="ES28" i="7"/>
  <c r="DC26" i="7"/>
  <c r="DD26" i="7"/>
  <c r="DB26" i="7"/>
  <c r="DA26" i="7"/>
  <c r="LR13" i="7"/>
  <c r="LT13" i="7" s="1"/>
  <c r="LN13" i="7"/>
  <c r="LR38" i="7"/>
  <c r="LT38" i="7" s="1"/>
  <c r="LN38" i="7"/>
  <c r="EI24" i="7"/>
  <c r="EX13" i="7"/>
  <c r="ET13" i="7"/>
  <c r="DP34" i="7"/>
  <c r="DN34" i="7"/>
  <c r="DO34" i="7"/>
  <c r="DQ34" i="7"/>
  <c r="NO34" i="7"/>
  <c r="EY39" i="7"/>
  <c r="FE35" i="7"/>
  <c r="FF35" i="7" s="1"/>
  <c r="LJ15" i="7"/>
  <c r="LI15" i="7"/>
  <c r="LH15" i="7"/>
  <c r="LK15" i="7"/>
  <c r="EU15" i="7"/>
  <c r="MB32" i="7"/>
  <c r="MC32" i="7" s="1"/>
  <c r="NL23" i="7"/>
  <c r="LK36" i="7"/>
  <c r="LJ36" i="7"/>
  <c r="LI36" i="7"/>
  <c r="LH36" i="7"/>
  <c r="MB19" i="7"/>
  <c r="MC19" i="7" s="1"/>
  <c r="DX24" i="7"/>
  <c r="DZ24" i="7" s="1"/>
  <c r="DT24" i="7"/>
  <c r="FE37" i="7"/>
  <c r="FF37" i="7" s="1"/>
  <c r="DX11" i="7"/>
  <c r="DT11" i="7"/>
  <c r="EH34" i="7"/>
  <c r="EI34" i="7" s="1"/>
  <c r="LS19" i="7"/>
  <c r="LQ19" i="7"/>
  <c r="LT19" i="7" s="1"/>
  <c r="LF14" i="7"/>
  <c r="NL40" i="7"/>
  <c r="NM40" i="7" s="1"/>
  <c r="EP19" i="7"/>
  <c r="EN19" i="7"/>
  <c r="EO19" i="7"/>
  <c r="EQ19" i="7"/>
  <c r="ME13" i="7"/>
  <c r="MG13" i="7" s="1"/>
  <c r="MA13" i="7"/>
  <c r="LA19" i="7"/>
  <c r="LE19" i="7"/>
  <c r="LG19" i="7" s="1"/>
  <c r="MB25" i="7"/>
  <c r="FH19" i="7"/>
  <c r="FI19" i="7" s="1"/>
  <c r="MR30" i="7"/>
  <c r="MN30" i="7"/>
  <c r="LF19" i="7"/>
  <c r="EJ17" i="7"/>
  <c r="GE39" i="7"/>
  <c r="GF39" i="7" s="1"/>
  <c r="MD12" i="7"/>
  <c r="DW26" i="7"/>
  <c r="LQ11" i="7"/>
  <c r="ND34" i="7"/>
  <c r="ML11" i="7"/>
  <c r="MM11" i="7" s="1"/>
  <c r="CN12" i="7"/>
  <c r="CO12" i="7"/>
  <c r="CQ12" i="7"/>
  <c r="CP12" i="7"/>
  <c r="NF30" i="7"/>
  <c r="ND30" i="7"/>
  <c r="NG30" i="7" s="1"/>
  <c r="CQ26" i="7"/>
  <c r="CP26" i="7"/>
  <c r="CO26" i="7"/>
  <c r="CN26" i="7"/>
  <c r="CT36" i="7"/>
  <c r="CX36" i="7"/>
  <c r="CZ36" i="7" s="1"/>
  <c r="ML18" i="7"/>
  <c r="MM18" i="7" s="1"/>
  <c r="NL13" i="7"/>
  <c r="NM13" i="7" s="1"/>
  <c r="DX10" i="7"/>
  <c r="DZ10" i="7" s="1"/>
  <c r="DT10" i="7"/>
  <c r="ML28" i="7"/>
  <c r="MM28" i="7" s="1"/>
  <c r="LS20" i="7"/>
  <c r="LQ20" i="7"/>
  <c r="KU14" i="7"/>
  <c r="KX14" i="7"/>
  <c r="KW14" i="7"/>
  <c r="KV14" i="7"/>
  <c r="MY24" i="7"/>
  <c r="MZ24" i="7" s="1"/>
  <c r="ER29" i="7"/>
  <c r="ES29" i="7" s="1"/>
  <c r="LR33" i="7"/>
  <c r="LT33" i="7" s="1"/>
  <c r="LN33" i="7"/>
  <c r="EU35" i="7"/>
  <c r="EC13" i="7"/>
  <c r="EB13" i="7"/>
  <c r="EA13" i="7"/>
  <c r="ED13" i="7"/>
  <c r="DB19" i="7"/>
  <c r="DA19" i="7"/>
  <c r="DD19" i="7"/>
  <c r="DC19" i="7"/>
  <c r="ER12" i="7"/>
  <c r="ES12" i="7" s="1"/>
  <c r="CX12" i="7"/>
  <c r="CZ12" i="7" s="1"/>
  <c r="CT12" i="7"/>
  <c r="MZ23" i="7"/>
  <c r="LJ28" i="7"/>
  <c r="LH28" i="7"/>
  <c r="LK28" i="7"/>
  <c r="LI28" i="7"/>
  <c r="MY38" i="7"/>
  <c r="MY33" i="7"/>
  <c r="MZ33" i="7" s="1"/>
  <c r="LS25" i="7"/>
  <c r="LQ25" i="7"/>
  <c r="MQ23" i="7"/>
  <c r="MS23" i="7"/>
  <c r="DJ14" i="7"/>
  <c r="DL14" i="7"/>
  <c r="ML39" i="7"/>
  <c r="MM39" i="7" s="1"/>
  <c r="MF38" i="7"/>
  <c r="MD38" i="7"/>
  <c r="LN10" i="7"/>
  <c r="LR10" i="7"/>
  <c r="LT10" i="7" s="1"/>
  <c r="MZ40" i="7"/>
  <c r="NY30" i="7"/>
  <c r="LO31" i="7"/>
  <c r="LP31" i="7" s="1"/>
  <c r="LJ26" i="7"/>
  <c r="LI26" i="7"/>
  <c r="LH26" i="7"/>
  <c r="LK26" i="7"/>
  <c r="NL26" i="7"/>
  <c r="EI17" i="7"/>
  <c r="EL17" i="7" s="1"/>
  <c r="FS39" i="7"/>
  <c r="MC12" i="7"/>
  <c r="MF12" i="7" s="1"/>
  <c r="DV26" i="7"/>
  <c r="LP11" i="7"/>
  <c r="NC34" i="7"/>
  <c r="LJ18" i="7"/>
  <c r="LK18" i="7"/>
  <c r="LI18" i="7"/>
  <c r="LH18" i="7"/>
  <c r="EY25" i="7"/>
  <c r="EW25" i="7"/>
  <c r="LN36" i="7"/>
  <c r="LR36" i="7"/>
  <c r="LT36" i="7" s="1"/>
  <c r="DU30" i="7"/>
  <c r="MB18" i="7"/>
  <c r="MC18" i="7" s="1"/>
  <c r="ER18" i="7"/>
  <c r="ES18" i="7" s="1"/>
  <c r="NB13" i="7"/>
  <c r="MB28" i="7"/>
  <c r="MC28" i="7" s="1"/>
  <c r="LR20" i="7"/>
  <c r="LN20" i="7"/>
  <c r="CP29" i="7"/>
  <c r="CO29" i="7"/>
  <c r="CN29" i="7"/>
  <c r="CQ29" i="7"/>
  <c r="MK23" i="7"/>
  <c r="MI23" i="7"/>
  <c r="MH23" i="7"/>
  <c r="MJ23" i="7"/>
  <c r="CX29" i="7"/>
  <c r="CZ29" i="7" s="1"/>
  <c r="CT29" i="7"/>
  <c r="DY10" i="7"/>
  <c r="NL21" i="7"/>
  <c r="NM21" i="7" s="1"/>
  <c r="DT37" i="7"/>
  <c r="DX37" i="7"/>
  <c r="DZ37" i="7" s="1"/>
  <c r="KX34" i="7"/>
  <c r="KU34" i="7"/>
  <c r="KW34" i="7"/>
  <c r="KV34" i="7"/>
  <c r="KX39" i="7"/>
  <c r="KV39" i="7"/>
  <c r="KU39" i="7"/>
  <c r="KW39" i="7"/>
  <c r="FR13" i="7"/>
  <c r="FS13" i="7" s="1"/>
  <c r="DU27" i="7"/>
  <c r="DV27" i="7" s="1"/>
  <c r="EH12" i="7"/>
  <c r="LW27" i="7"/>
  <c r="DL36" i="7"/>
  <c r="DJ36" i="7"/>
  <c r="DU40" i="7"/>
  <c r="DN19" i="7"/>
  <c r="DP19" i="7"/>
  <c r="DQ19" i="7"/>
  <c r="DO19" i="7"/>
  <c r="MO38" i="7"/>
  <c r="MP38" i="7" s="1"/>
  <c r="KJ11" i="7"/>
  <c r="KI11" i="7"/>
  <c r="KK11" i="7"/>
  <c r="KH11" i="7"/>
  <c r="LD32" i="7"/>
  <c r="DO18" i="7"/>
  <c r="DN18" i="7"/>
  <c r="DP18" i="7"/>
  <c r="DQ18" i="7"/>
  <c r="MR23" i="7"/>
  <c r="MN23" i="7"/>
  <c r="KX33" i="7"/>
  <c r="KW33" i="7"/>
  <c r="KV33" i="7"/>
  <c r="KU33" i="7"/>
  <c r="DG14" i="7"/>
  <c r="DK14" i="7"/>
  <c r="MB39" i="7"/>
  <c r="ME38" i="7"/>
  <c r="MA38" i="7"/>
  <c r="EJ37" i="7"/>
  <c r="EL37" i="7"/>
  <c r="NO30" i="7"/>
  <c r="DO20" i="7"/>
  <c r="DQ20" i="7"/>
  <c r="DP20" i="7"/>
  <c r="DN20" i="7"/>
  <c r="NB26" i="7"/>
  <c r="DM30" i="7"/>
  <c r="MS13" i="7"/>
  <c r="MQ13" i="7"/>
  <c r="LG10" i="7"/>
  <c r="MS27" i="7"/>
  <c r="MQ27" i="7"/>
  <c r="EY24" i="7"/>
  <c r="EW24" i="7"/>
  <c r="DY31" i="7"/>
  <c r="DW31" i="7"/>
  <c r="MS37" i="7"/>
  <c r="MQ37" i="7"/>
  <c r="LA31" i="7"/>
  <c r="LE31" i="7"/>
  <c r="LG31" i="7" s="1"/>
  <c r="LA16" i="7"/>
  <c r="LE16" i="7"/>
  <c r="LG16" i="7" s="1"/>
  <c r="MF24" i="7"/>
  <c r="MD24" i="7"/>
  <c r="MG24" i="7" s="1"/>
  <c r="DK27" i="7"/>
  <c r="DM27" i="7" s="1"/>
  <c r="DG27" i="7"/>
  <c r="DU29" i="7"/>
  <c r="DG29" i="7"/>
  <c r="DK29" i="7"/>
  <c r="DM29" i="7" s="1"/>
  <c r="DX15" i="7"/>
  <c r="DZ15" i="7" s="1"/>
  <c r="DT15" i="7"/>
  <c r="EX20" i="7"/>
  <c r="ET20" i="7"/>
  <c r="MY12" i="7"/>
  <c r="MZ12" i="7" s="1"/>
  <c r="DM23" i="7"/>
  <c r="EH14" i="7"/>
  <c r="EI14" i="7" s="1"/>
  <c r="DD17" i="7"/>
  <c r="DC17" i="7"/>
  <c r="DB17" i="7"/>
  <c r="DA17" i="7"/>
  <c r="MY29" i="7"/>
  <c r="MZ29" i="7" s="1"/>
  <c r="FE10" i="7"/>
  <c r="FF10" i="7" s="1"/>
  <c r="NB21" i="7"/>
  <c r="NC21" i="7" s="1"/>
  <c r="KR18" i="7"/>
  <c r="KT18" i="7" s="1"/>
  <c r="KN18" i="7"/>
  <c r="MB14" i="7"/>
  <c r="MC14" i="7" s="1"/>
  <c r="LS14" i="7"/>
  <c r="LQ14" i="7"/>
  <c r="KK34" i="7"/>
  <c r="KI34" i="7"/>
  <c r="KH34" i="7"/>
  <c r="KJ34" i="7"/>
  <c r="DG36" i="7"/>
  <c r="DK36" i="7"/>
  <c r="MY14" i="7"/>
  <c r="MZ14" i="7" s="1"/>
  <c r="ER27" i="7"/>
  <c r="ES27" i="7" s="1"/>
  <c r="DP10" i="7"/>
  <c r="DO10" i="7"/>
  <c r="DN10" i="7"/>
  <c r="DQ10" i="7"/>
  <c r="DU21" i="7"/>
  <c r="DV21" i="7" s="1"/>
  <c r="DA16" i="7"/>
  <c r="DD16" i="7"/>
  <c r="DB16" i="7"/>
  <c r="DC16" i="7"/>
  <c r="LC32" i="7"/>
  <c r="DD31" i="7"/>
  <c r="ER40" i="7"/>
  <c r="LQ22" i="7"/>
  <c r="LS22" i="7"/>
  <c r="ER16" i="7"/>
  <c r="ES16" i="7" s="1"/>
  <c r="ER21" i="7"/>
  <c r="EG37" i="7"/>
  <c r="EK37" i="7"/>
  <c r="MY10" i="7"/>
  <c r="MZ10" i="7" s="1"/>
  <c r="LN29" i="7"/>
  <c r="LR29" i="7"/>
  <c r="LT29" i="7" s="1"/>
  <c r="ER11" i="7"/>
  <c r="FE22" i="7"/>
  <c r="FF22" i="7" s="1"/>
  <c r="LT24" i="7"/>
  <c r="ML20" i="7"/>
  <c r="MM20" i="7" s="1"/>
  <c r="MW34" i="7"/>
  <c r="MV34" i="7"/>
  <c r="MU34" i="7"/>
  <c r="MX34" i="7"/>
  <c r="MR13" i="7"/>
  <c r="MN13" i="7"/>
  <c r="EJ28" i="7"/>
  <c r="EM28" i="7" s="1"/>
  <c r="EL28" i="7"/>
  <c r="MY36" i="7"/>
  <c r="DB34" i="7"/>
  <c r="DD34" i="7"/>
  <c r="DC34" i="7"/>
  <c r="DA34" i="7"/>
  <c r="LF10" i="7"/>
  <c r="LU40" i="7"/>
  <c r="LW40" i="7"/>
  <c r="LX40" i="7"/>
  <c r="LV40" i="7"/>
  <c r="MR27" i="7"/>
  <c r="MN27" i="7"/>
  <c r="EX24" i="7"/>
  <c r="ET24" i="7"/>
  <c r="DX31" i="7"/>
  <c r="DT31" i="7"/>
  <c r="MN37" i="7"/>
  <c r="MR37" i="7"/>
  <c r="MS21" i="7"/>
  <c r="MQ21" i="7"/>
  <c r="MT21" i="7" s="1"/>
  <c r="EH37" i="6"/>
  <c r="EI37" i="6" s="1"/>
  <c r="DC13" i="6"/>
  <c r="DB13" i="6"/>
  <c r="DA13" i="6"/>
  <c r="DD13" i="6"/>
  <c r="LX27" i="6"/>
  <c r="LV27" i="6"/>
  <c r="LU27" i="6"/>
  <c r="LW27" i="6"/>
  <c r="DD40" i="6"/>
  <c r="DC40" i="6"/>
  <c r="DB40" i="6"/>
  <c r="DA40" i="6"/>
  <c r="NB34" i="6"/>
  <c r="EH27" i="6"/>
  <c r="DC20" i="6"/>
  <c r="DB20" i="6"/>
  <c r="DA20" i="6"/>
  <c r="DD20" i="6"/>
  <c r="OB35" i="6"/>
  <c r="LU19" i="6"/>
  <c r="LX19" i="6"/>
  <c r="LW19" i="6"/>
  <c r="LV19" i="6"/>
  <c r="LK30" i="6"/>
  <c r="LH30" i="6"/>
  <c r="LJ30" i="6"/>
  <c r="LI30" i="6"/>
  <c r="DT37" i="6"/>
  <c r="DX37" i="6"/>
  <c r="KK38" i="6"/>
  <c r="KJ38" i="6"/>
  <c r="KI38" i="6"/>
  <c r="KH38" i="6"/>
  <c r="KK33" i="6"/>
  <c r="KJ33" i="6"/>
  <c r="KI33" i="6"/>
  <c r="KH33" i="6"/>
  <c r="EH20" i="6"/>
  <c r="EI20" i="6" s="1"/>
  <c r="LR36" i="6"/>
  <c r="LN36" i="6"/>
  <c r="FH29" i="6"/>
  <c r="DD28" i="6"/>
  <c r="DC28" i="6"/>
  <c r="DB28" i="6"/>
  <c r="DA28" i="6"/>
  <c r="KX13" i="6"/>
  <c r="KW13" i="6"/>
  <c r="KV13" i="6"/>
  <c r="KU13" i="6"/>
  <c r="KU30" i="6"/>
  <c r="KW30" i="6"/>
  <c r="KV30" i="6"/>
  <c r="KX30" i="6"/>
  <c r="DQ15" i="6"/>
  <c r="DO15" i="6"/>
  <c r="DN15" i="6"/>
  <c r="DP15" i="6"/>
  <c r="KX32" i="6"/>
  <c r="KW32" i="6"/>
  <c r="KU32" i="6"/>
  <c r="KV32" i="6"/>
  <c r="KU11" i="6"/>
  <c r="KV11" i="6"/>
  <c r="KX11" i="6"/>
  <c r="KW11" i="6"/>
  <c r="KU15" i="6"/>
  <c r="KX15" i="6"/>
  <c r="KW15" i="6"/>
  <c r="KV15" i="6"/>
  <c r="KX27" i="6"/>
  <c r="KW27" i="6"/>
  <c r="KV27" i="6"/>
  <c r="KU27" i="6"/>
  <c r="MN27" i="6"/>
  <c r="MR27" i="6"/>
  <c r="ME33" i="6"/>
  <c r="MA33" i="6"/>
  <c r="LE20" i="6"/>
  <c r="LG20" i="6" s="1"/>
  <c r="LA20" i="6"/>
  <c r="KN18" i="6"/>
  <c r="KR18" i="6"/>
  <c r="KT18" i="6" s="1"/>
  <c r="EB19" i="6"/>
  <c r="ED19" i="6"/>
  <c r="EC19" i="6"/>
  <c r="EA19" i="6"/>
  <c r="DC16" i="6"/>
  <c r="DB16" i="6"/>
  <c r="DA16" i="6"/>
  <c r="DD16" i="6"/>
  <c r="MY33" i="6"/>
  <c r="LK28" i="6"/>
  <c r="LJ28" i="6"/>
  <c r="LI28" i="6"/>
  <c r="LH28" i="6"/>
  <c r="DQ31" i="6"/>
  <c r="DP31" i="6"/>
  <c r="DO31" i="6"/>
  <c r="DN31" i="6"/>
  <c r="DG22" i="6"/>
  <c r="DK22" i="6"/>
  <c r="DM22" i="6" s="1"/>
  <c r="LQ20" i="6"/>
  <c r="LR34" i="6"/>
  <c r="LT34" i="6" s="1"/>
  <c r="LN34" i="6"/>
  <c r="CO20" i="6"/>
  <c r="CQ20" i="6"/>
  <c r="CP20" i="6"/>
  <c r="CN20" i="6"/>
  <c r="MB18" i="6"/>
  <c r="MC18" i="6" s="1"/>
  <c r="KN38" i="6"/>
  <c r="KR38" i="6"/>
  <c r="KT38" i="6" s="1"/>
  <c r="ER30" i="6"/>
  <c r="FH12" i="6"/>
  <c r="FI12" i="6" s="1"/>
  <c r="ED18" i="6"/>
  <c r="EC18" i="6"/>
  <c r="EB18" i="6"/>
  <c r="EA18" i="6"/>
  <c r="DO29" i="6"/>
  <c r="DN29" i="6"/>
  <c r="DQ29" i="6"/>
  <c r="DP29" i="6"/>
  <c r="LA12" i="6"/>
  <c r="LE12" i="6"/>
  <c r="EH14" i="6"/>
  <c r="EI14" i="6" s="1"/>
  <c r="EK35" i="6"/>
  <c r="EM35" i="6" s="1"/>
  <c r="EG35" i="6"/>
  <c r="MR19" i="6"/>
  <c r="MN19" i="6"/>
  <c r="LR11" i="6"/>
  <c r="LT11" i="6" s="1"/>
  <c r="LN11" i="6"/>
  <c r="MY10" i="6"/>
  <c r="MZ10" i="6" s="1"/>
  <c r="DU16" i="6"/>
  <c r="DV16" i="6" s="1"/>
  <c r="FH35" i="6"/>
  <c r="MB28" i="6"/>
  <c r="MC28" i="6" s="1"/>
  <c r="LS11" i="6"/>
  <c r="ER34" i="6"/>
  <c r="ES34" i="6" s="1"/>
  <c r="KR36" i="6"/>
  <c r="KT36" i="6" s="1"/>
  <c r="KN36" i="6"/>
  <c r="MY28" i="6"/>
  <c r="MZ28" i="6" s="1"/>
  <c r="LK31" i="6"/>
  <c r="EQ17" i="6"/>
  <c r="EP17" i="6"/>
  <c r="EO17" i="6"/>
  <c r="EN17" i="6"/>
  <c r="ED29" i="6"/>
  <c r="EC29" i="6"/>
  <c r="EB29" i="6"/>
  <c r="EA29" i="6"/>
  <c r="DX10" i="6"/>
  <c r="DT10" i="6"/>
  <c r="DX28" i="6"/>
  <c r="DT28" i="6"/>
  <c r="NL13" i="6"/>
  <c r="MQ24" i="6"/>
  <c r="DO37" i="6"/>
  <c r="DN37" i="6"/>
  <c r="DQ37" i="6"/>
  <c r="DP37" i="6"/>
  <c r="MD25" i="6"/>
  <c r="LV30" i="6"/>
  <c r="FE38" i="6"/>
  <c r="ND19" i="6"/>
  <c r="DW39" i="6"/>
  <c r="LW28" i="6"/>
  <c r="LU28" i="6"/>
  <c r="LV28" i="6"/>
  <c r="LX28" i="6"/>
  <c r="LA11" i="6"/>
  <c r="LE11" i="6"/>
  <c r="LG11" i="6" s="1"/>
  <c r="LO12" i="6"/>
  <c r="LP12" i="6" s="1"/>
  <c r="MM33" i="6"/>
  <c r="LO15" i="6"/>
  <c r="LP15" i="6" s="1"/>
  <c r="MF34" i="6"/>
  <c r="MD34" i="6"/>
  <c r="LP20" i="6"/>
  <c r="LS20" i="6" s="1"/>
  <c r="LE25" i="6"/>
  <c r="LG25" i="6" s="1"/>
  <c r="LA25" i="6"/>
  <c r="ML15" i="6"/>
  <c r="MM15" i="6" s="1"/>
  <c r="MY32" i="6"/>
  <c r="MZ32" i="6" s="1"/>
  <c r="LN37" i="6"/>
  <c r="LR37" i="6"/>
  <c r="LT37" i="6" s="1"/>
  <c r="EF30" i="6"/>
  <c r="LF25" i="6"/>
  <c r="DX32" i="6"/>
  <c r="DZ32" i="6" s="1"/>
  <c r="DT32" i="6"/>
  <c r="DC38" i="6"/>
  <c r="DB38" i="6"/>
  <c r="DD38" i="6"/>
  <c r="DA38" i="6"/>
  <c r="MM10" i="6"/>
  <c r="KX23" i="6"/>
  <c r="KW23" i="6"/>
  <c r="KV23" i="6"/>
  <c r="KU23" i="6"/>
  <c r="FU15" i="6"/>
  <c r="FV15" i="6" s="1"/>
  <c r="EL35" i="6"/>
  <c r="EF34" i="6"/>
  <c r="MB30" i="6"/>
  <c r="MM28" i="6"/>
  <c r="FE18" i="6"/>
  <c r="FF18" i="6" s="1"/>
  <c r="FE36" i="6"/>
  <c r="FF36" i="6" s="1"/>
  <c r="MY30" i="6"/>
  <c r="MZ30" i="6" s="1"/>
  <c r="DW36" i="6"/>
  <c r="DY36" i="6"/>
  <c r="MF37" i="6"/>
  <c r="MD37" i="6"/>
  <c r="MP24" i="6"/>
  <c r="MC25" i="6"/>
  <c r="ES38" i="6"/>
  <c r="NC19" i="6"/>
  <c r="DV39" i="6"/>
  <c r="DY39" i="6" s="1"/>
  <c r="OL35" i="6"/>
  <c r="OM35" i="6" s="1"/>
  <c r="LO39" i="6"/>
  <c r="LP39" i="6" s="1"/>
  <c r="LE40" i="6"/>
  <c r="LG40" i="6" s="1"/>
  <c r="LA40" i="6"/>
  <c r="MY25" i="6"/>
  <c r="MZ25" i="6" s="1"/>
  <c r="KK14" i="6"/>
  <c r="KI14" i="6"/>
  <c r="KH14" i="6"/>
  <c r="KJ14" i="6"/>
  <c r="ME34" i="6"/>
  <c r="MA34" i="6"/>
  <c r="ER22" i="6"/>
  <c r="ES22" i="6" s="1"/>
  <c r="MB15" i="6"/>
  <c r="MO32" i="6"/>
  <c r="DA10" i="6"/>
  <c r="DD10" i="6"/>
  <c r="DC10" i="6"/>
  <c r="DB10" i="6"/>
  <c r="NL34" i="6"/>
  <c r="LD38" i="6"/>
  <c r="DW37" i="6"/>
  <c r="DY37" i="6"/>
  <c r="DP30" i="6"/>
  <c r="DO30" i="6"/>
  <c r="DN30" i="6"/>
  <c r="DQ30" i="6"/>
  <c r="CT25" i="6"/>
  <c r="CX25" i="6"/>
  <c r="CZ25" i="6" s="1"/>
  <c r="DN16" i="6"/>
  <c r="LA26" i="6"/>
  <c r="LE26" i="6"/>
  <c r="LG26" i="6" s="1"/>
  <c r="ER28" i="6"/>
  <c r="DB39" i="6"/>
  <c r="DA39" i="6"/>
  <c r="DD39" i="6"/>
  <c r="DC39" i="6"/>
  <c r="DB11" i="6"/>
  <c r="DA11" i="6"/>
  <c r="DD11" i="6"/>
  <c r="DC11" i="6"/>
  <c r="CY25" i="6"/>
  <c r="LA39" i="6"/>
  <c r="LE39" i="6"/>
  <c r="LW24" i="6"/>
  <c r="LV24" i="6"/>
  <c r="LU24" i="6"/>
  <c r="LX24" i="6"/>
  <c r="EH25" i="6"/>
  <c r="EI25" i="6" s="1"/>
  <c r="DN21" i="6"/>
  <c r="DQ21" i="6"/>
  <c r="DP21" i="6"/>
  <c r="DO21" i="6"/>
  <c r="ML29" i="6"/>
  <c r="MM29" i="6" s="1"/>
  <c r="EW19" i="6"/>
  <c r="ER16" i="6"/>
  <c r="ES16" i="6" s="1"/>
  <c r="ET29" i="6"/>
  <c r="EX29" i="6"/>
  <c r="DU33" i="6"/>
  <c r="DV33" i="6" s="1"/>
  <c r="KV21" i="6"/>
  <c r="KX21" i="6"/>
  <c r="KW21" i="6"/>
  <c r="KU21" i="6"/>
  <c r="DW38" i="6"/>
  <c r="KT20" i="6"/>
  <c r="EU18" i="6"/>
  <c r="EV18" i="6" s="1"/>
  <c r="EU36" i="6"/>
  <c r="EV36" i="6" s="1"/>
  <c r="MO30" i="6"/>
  <c r="DT36" i="6"/>
  <c r="DX36" i="6"/>
  <c r="ME37" i="6"/>
  <c r="MA37" i="6"/>
  <c r="MS27" i="6"/>
  <c r="MQ27" i="6"/>
  <c r="NY19" i="6"/>
  <c r="NZ19" i="6" s="1"/>
  <c r="KK16" i="6"/>
  <c r="KJ16" i="6"/>
  <c r="KH16" i="6"/>
  <c r="KI16" i="6"/>
  <c r="DX20" i="6"/>
  <c r="DT20" i="6"/>
  <c r="EJ32" i="6"/>
  <c r="EJ40" i="6"/>
  <c r="LX25" i="6"/>
  <c r="LW25" i="6"/>
  <c r="LV25" i="6"/>
  <c r="LU25" i="6"/>
  <c r="MD23" i="6"/>
  <c r="LI32" i="6"/>
  <c r="LH32" i="6"/>
  <c r="LK32" i="6"/>
  <c r="LJ32" i="6"/>
  <c r="EG18" i="6"/>
  <c r="EK18" i="6"/>
  <c r="EJ36" i="6"/>
  <c r="EW12" i="6"/>
  <c r="DD21" i="6"/>
  <c r="DC21" i="6"/>
  <c r="DB21" i="6"/>
  <c r="DA21" i="6"/>
  <c r="LG29" i="6"/>
  <c r="LH27" i="6"/>
  <c r="LK27" i="6"/>
  <c r="LJ27" i="6"/>
  <c r="LI27" i="6"/>
  <c r="MM25" i="6"/>
  <c r="LO26" i="6"/>
  <c r="KU25" i="6"/>
  <c r="KX25" i="6"/>
  <c r="KW25" i="6"/>
  <c r="KV25" i="6"/>
  <c r="ML20" i="6"/>
  <c r="MM20" i="6" s="1"/>
  <c r="EF22" i="6"/>
  <c r="KS18" i="6"/>
  <c r="MY17" i="6"/>
  <c r="FJ15" i="6"/>
  <c r="FL15" i="6"/>
  <c r="LE18" i="6"/>
  <c r="LG18" i="6" s="1"/>
  <c r="LA18" i="6"/>
  <c r="DL22" i="6"/>
  <c r="LC38" i="6"/>
  <c r="LS18" i="6"/>
  <c r="LQ18" i="6"/>
  <c r="DA14" i="6"/>
  <c r="DD14" i="6"/>
  <c r="DC14" i="6"/>
  <c r="DB14" i="6"/>
  <c r="GE13" i="6"/>
  <c r="NK35" i="6"/>
  <c r="NI35" i="6"/>
  <c r="NJ35" i="6"/>
  <c r="NH35" i="6"/>
  <c r="LK23" i="6"/>
  <c r="LJ23" i="6"/>
  <c r="LI23" i="6"/>
  <c r="LH23" i="6"/>
  <c r="DD37" i="6"/>
  <c r="DB37" i="6"/>
  <c r="DA37" i="6"/>
  <c r="DC37" i="6"/>
  <c r="EF28" i="6"/>
  <c r="LS16" i="6"/>
  <c r="LQ16" i="6"/>
  <c r="FL13" i="6"/>
  <c r="FJ13" i="6"/>
  <c r="LF39" i="6"/>
  <c r="LD39" i="6"/>
  <c r="MO22" i="6"/>
  <c r="ER25" i="6"/>
  <c r="LA15" i="6"/>
  <c r="LE15" i="6"/>
  <c r="LG15" i="6" s="1"/>
  <c r="DC31" i="6"/>
  <c r="DA31" i="6"/>
  <c r="DD31" i="6"/>
  <c r="DB31" i="6"/>
  <c r="LZ29" i="6"/>
  <c r="EV19" i="6"/>
  <c r="EY19" i="6" s="1"/>
  <c r="EF16" i="6"/>
  <c r="EY29" i="6"/>
  <c r="EW29" i="6"/>
  <c r="ER24" i="6"/>
  <c r="ET13" i="6"/>
  <c r="EX13" i="6"/>
  <c r="EZ13" i="6" s="1"/>
  <c r="LE37" i="6"/>
  <c r="LG37" i="6" s="1"/>
  <c r="LA37" i="6"/>
  <c r="DW25" i="6"/>
  <c r="DY25" i="6"/>
  <c r="DV38" i="6"/>
  <c r="DY38" i="6" s="1"/>
  <c r="EL21" i="6"/>
  <c r="EJ21" i="6"/>
  <c r="MD24" i="6"/>
  <c r="MF24" i="6"/>
  <c r="ER33" i="6"/>
  <c r="ES33" i="6" s="1"/>
  <c r="NM19" i="6"/>
  <c r="ML31" i="6"/>
  <c r="NS35" i="6"/>
  <c r="NQ35" i="6"/>
  <c r="DY20" i="6"/>
  <c r="DW20" i="6"/>
  <c r="EI32" i="6"/>
  <c r="EI40" i="6"/>
  <c r="EL40" i="6" s="1"/>
  <c r="MC23" i="6"/>
  <c r="EL18" i="6"/>
  <c r="EJ18" i="6"/>
  <c r="EI36" i="6"/>
  <c r="EL36" i="6" s="1"/>
  <c r="EV12" i="6"/>
  <c r="EY12" i="6" s="1"/>
  <c r="MA13" i="6"/>
  <c r="ME13" i="6"/>
  <c r="MG13" i="6" s="1"/>
  <c r="MK19" i="6"/>
  <c r="MI19" i="6"/>
  <c r="MJ19" i="6"/>
  <c r="MH19" i="6"/>
  <c r="MB11" i="6"/>
  <c r="MC11" i="6" s="1"/>
  <c r="DO20" i="6"/>
  <c r="DU26" i="6"/>
  <c r="DV26" i="6" s="1"/>
  <c r="EU32" i="6"/>
  <c r="EV32" i="6" s="1"/>
  <c r="EU40" i="6"/>
  <c r="MN35" i="6"/>
  <c r="MR35" i="6"/>
  <c r="MT35" i="6" s="1"/>
  <c r="KV31" i="6"/>
  <c r="MB20" i="6"/>
  <c r="MC20" i="6" s="1"/>
  <c r="MD32" i="6"/>
  <c r="DQ35" i="6"/>
  <c r="DP35" i="6"/>
  <c r="DO35" i="6"/>
  <c r="DN35" i="6"/>
  <c r="MO17" i="6"/>
  <c r="FK15" i="6"/>
  <c r="FG15" i="6"/>
  <c r="LS36" i="6"/>
  <c r="LQ36" i="6"/>
  <c r="DK34" i="6"/>
  <c r="DG34" i="6"/>
  <c r="LR18" i="6"/>
  <c r="LN18" i="6"/>
  <c r="DW30" i="6"/>
  <c r="LX21" i="6"/>
  <c r="LW21" i="6"/>
  <c r="LV21" i="6"/>
  <c r="LU21" i="6"/>
  <c r="ML14" i="6"/>
  <c r="LQ10" i="6"/>
  <c r="FU13" i="6"/>
  <c r="CO23" i="6"/>
  <c r="CN23" i="6"/>
  <c r="CQ23" i="6"/>
  <c r="CP23" i="6"/>
  <c r="ML16" i="6"/>
  <c r="LR16" i="6"/>
  <c r="LN16" i="6"/>
  <c r="FK13" i="6"/>
  <c r="FG13" i="6"/>
  <c r="DQ40" i="6"/>
  <c r="DN40" i="6"/>
  <c r="DP40" i="6"/>
  <c r="DO40" i="6"/>
  <c r="DD32" i="6"/>
  <c r="DC32" i="6"/>
  <c r="DB32" i="6"/>
  <c r="DA32" i="6"/>
  <c r="LR17" i="6"/>
  <c r="LT17" i="6" s="1"/>
  <c r="LN17" i="6"/>
  <c r="DC26" i="6"/>
  <c r="DB26" i="6"/>
  <c r="DA26" i="6"/>
  <c r="DD26" i="6"/>
  <c r="CT23" i="6"/>
  <c r="CX23" i="6"/>
  <c r="CZ23" i="6" s="1"/>
  <c r="LJ33" i="6"/>
  <c r="LI33" i="6"/>
  <c r="LH33" i="6"/>
  <c r="LK33" i="6"/>
  <c r="DT27" i="6"/>
  <c r="DX27" i="6"/>
  <c r="GE35" i="6"/>
  <c r="GF35" i="6" s="1"/>
  <c r="EH24" i="6"/>
  <c r="CX34" i="6"/>
  <c r="CZ34" i="6" s="1"/>
  <c r="CT34" i="6"/>
  <c r="MY37" i="6"/>
  <c r="DT25" i="6"/>
  <c r="DX25" i="6"/>
  <c r="ML38" i="6"/>
  <c r="MM38" i="6" s="1"/>
  <c r="DG28" i="6"/>
  <c r="DK28" i="6"/>
  <c r="ER11" i="6"/>
  <c r="EK21" i="6"/>
  <c r="EG21" i="6"/>
  <c r="FR29" i="6"/>
  <c r="ME24" i="6"/>
  <c r="MA24" i="6"/>
  <c r="EH33" i="6"/>
  <c r="EJ38" i="6"/>
  <c r="LQ38" i="6"/>
  <c r="MB31" i="6"/>
  <c r="MC31" i="6" s="1"/>
  <c r="LG16" i="6"/>
  <c r="NN35" i="6"/>
  <c r="NR35" i="6"/>
  <c r="DM36" i="6"/>
  <c r="DJ39" i="6"/>
  <c r="LR40" i="6"/>
  <c r="LN40" i="6"/>
  <c r="ER10" i="6"/>
  <c r="ES10" i="6" s="1"/>
  <c r="ML26" i="6"/>
  <c r="MM26" i="6" s="1"/>
  <c r="DZ14" i="6"/>
  <c r="MQ34" i="6"/>
  <c r="LQ29" i="6"/>
  <c r="DW11" i="6"/>
  <c r="MQ23" i="6"/>
  <c r="LG14" i="6"/>
  <c r="EU17" i="6"/>
  <c r="MO13" i="6"/>
  <c r="MP13" i="6" s="1"/>
  <c r="DG10" i="6"/>
  <c r="DK10" i="6"/>
  <c r="DM10" i="6" s="1"/>
  <c r="FE32" i="6"/>
  <c r="FF32" i="6" s="1"/>
  <c r="FE40" i="6"/>
  <c r="DP38" i="6"/>
  <c r="DN38" i="6"/>
  <c r="DQ38" i="6"/>
  <c r="DO38" i="6"/>
  <c r="MC32" i="6"/>
  <c r="MF32" i="6" s="1"/>
  <c r="LF20" i="6"/>
  <c r="LO14" i="6"/>
  <c r="LP14" i="6" s="1"/>
  <c r="MY11" i="6"/>
  <c r="MZ11" i="6" s="1"/>
  <c r="ML39" i="6"/>
  <c r="DJ11" i="6"/>
  <c r="DL11" i="6"/>
  <c r="ER26" i="6"/>
  <c r="MY21" i="6"/>
  <c r="MZ21" i="6" s="1"/>
  <c r="DL34" i="6"/>
  <c r="DJ34" i="6"/>
  <c r="DJ26" i="6"/>
  <c r="DL26" i="6"/>
  <c r="DV30" i="6"/>
  <c r="DY30" i="6" s="1"/>
  <c r="LZ14" i="6"/>
  <c r="LP10" i="6"/>
  <c r="LS10" i="6" s="1"/>
  <c r="EU21" i="6"/>
  <c r="EV21" i="6" s="1"/>
  <c r="LZ16" i="6"/>
  <c r="LF18" i="6"/>
  <c r="CQ38" i="6"/>
  <c r="CP38" i="6"/>
  <c r="CO38" i="6"/>
  <c r="CN38" i="6"/>
  <c r="FR21" i="6"/>
  <c r="FS21" i="6" s="1"/>
  <c r="FR19" i="6"/>
  <c r="FS19" i="6" s="1"/>
  <c r="DG33" i="6"/>
  <c r="DK33" i="6"/>
  <c r="DM33" i="6" s="1"/>
  <c r="KJ15" i="6"/>
  <c r="KI15" i="6"/>
  <c r="KH15" i="6"/>
  <c r="KK15" i="6"/>
  <c r="KT40" i="6"/>
  <c r="KH39" i="6"/>
  <c r="KI39" i="6"/>
  <c r="KK39" i="6"/>
  <c r="KJ39" i="6"/>
  <c r="DW27" i="6"/>
  <c r="DY27" i="6"/>
  <c r="FS35" i="6"/>
  <c r="EY35" i="6"/>
  <c r="EW35" i="6"/>
  <c r="NL22" i="6"/>
  <c r="NM22" i="6" s="1"/>
  <c r="MM37" i="6"/>
  <c r="NL27" i="6"/>
  <c r="NM27" i="6" s="1"/>
  <c r="LZ38" i="6"/>
  <c r="DL28" i="6"/>
  <c r="DJ28" i="6"/>
  <c r="EF11" i="6"/>
  <c r="ER23" i="6"/>
  <c r="ES23" i="6" s="1"/>
  <c r="EI38" i="6"/>
  <c r="EL38" i="6" s="1"/>
  <c r="LP38" i="6"/>
  <c r="LS38" i="6" s="1"/>
  <c r="FR17" i="6"/>
  <c r="DI39" i="6"/>
  <c r="LS40" i="6"/>
  <c r="LQ40" i="6"/>
  <c r="EF10" i="6"/>
  <c r="LZ26" i="6"/>
  <c r="MP34" i="6"/>
  <c r="LP29" i="6"/>
  <c r="LS29" i="6" s="1"/>
  <c r="DV11" i="6"/>
  <c r="DY11" i="6" s="1"/>
  <c r="MP23" i="6"/>
  <c r="NL24" i="6"/>
  <c r="NM24" i="6" s="1"/>
  <c r="LX33" i="6"/>
  <c r="LW33" i="6"/>
  <c r="LV33" i="6"/>
  <c r="LU33" i="6"/>
  <c r="ER20" i="6"/>
  <c r="ML40" i="6"/>
  <c r="MB21" i="6"/>
  <c r="MC21" i="6" s="1"/>
  <c r="ML36" i="6"/>
  <c r="MM36" i="6" s="1"/>
  <c r="KN26" i="6"/>
  <c r="KR26" i="6"/>
  <c r="KT26" i="6" s="1"/>
  <c r="NL23" i="6"/>
  <c r="MF13" i="6"/>
  <c r="MO11" i="6"/>
  <c r="MP11" i="6" s="1"/>
  <c r="MB39" i="6"/>
  <c r="DG11" i="6"/>
  <c r="DK11" i="6"/>
  <c r="EH26" i="6"/>
  <c r="EI26" i="6" s="1"/>
  <c r="ER37" i="6"/>
  <c r="ES37" i="6" s="1"/>
  <c r="MO21" i="6"/>
  <c r="DK26" i="6"/>
  <c r="DG26" i="6"/>
  <c r="LS37" i="6"/>
  <c r="LS34" i="6"/>
  <c r="ER39" i="6"/>
  <c r="ES39" i="6" s="1"/>
  <c r="DZ12" i="6"/>
  <c r="KK31" i="6"/>
  <c r="KJ31" i="6"/>
  <c r="KH31" i="6"/>
  <c r="KI31" i="6"/>
  <c r="KT12" i="6"/>
  <c r="FH21" i="6"/>
  <c r="FI21" i="6" s="1"/>
  <c r="FH19" i="6"/>
  <c r="FI19" i="6" s="1"/>
  <c r="FE14" i="6"/>
  <c r="FF14" i="6" s="1"/>
  <c r="LF26" i="6"/>
  <c r="ER31" i="6"/>
  <c r="GR15" i="6"/>
  <c r="EX35" i="6"/>
  <c r="ET35" i="6"/>
  <c r="NB22" i="6"/>
  <c r="LN32" i="6"/>
  <c r="LR32" i="6"/>
  <c r="LT32" i="6" s="1"/>
  <c r="NB27" i="6"/>
  <c r="NC27" i="6" s="1"/>
  <c r="LA36" i="6"/>
  <c r="LE36" i="6"/>
  <c r="LG36" i="6" s="1"/>
  <c r="KT16" i="6"/>
  <c r="ER27" i="6"/>
  <c r="CY34" i="6"/>
  <c r="EH23" i="6"/>
  <c r="EI23" i="6" s="1"/>
  <c r="FH17" i="6"/>
  <c r="FI17" i="6" s="1"/>
  <c r="DZ40" i="6"/>
  <c r="ML12" i="6"/>
  <c r="EM12" i="6"/>
  <c r="DJ25" i="6"/>
  <c r="DL25" i="6"/>
  <c r="MF27" i="6"/>
  <c r="MD27" i="6"/>
  <c r="LQ31" i="6"/>
  <c r="LS31" i="6"/>
  <c r="DY22" i="6"/>
  <c r="DW22" i="6"/>
  <c r="DK23" i="6"/>
  <c r="DM23" i="6" s="1"/>
  <c r="DG23" i="6"/>
  <c r="KV29" i="6"/>
  <c r="KX29" i="6"/>
  <c r="KW29" i="6"/>
  <c r="KU29" i="6"/>
  <c r="MZ24" i="6"/>
  <c r="MB17" i="6"/>
  <c r="LZ40" i="6"/>
  <c r="LZ36" i="6"/>
  <c r="CQ26" i="6"/>
  <c r="CP26" i="6"/>
  <c r="CO26" i="6"/>
  <c r="CN26" i="6"/>
  <c r="NB23" i="6"/>
  <c r="NC23" i="6" s="1"/>
  <c r="EG29" i="6"/>
  <c r="EK29" i="6"/>
  <c r="EM29" i="6" s="1"/>
  <c r="EG19" i="6"/>
  <c r="EK19" i="6"/>
  <c r="EM19" i="6" s="1"/>
  <c r="ML18" i="6"/>
  <c r="MM18" i="6" s="1"/>
  <c r="DN24" i="6"/>
  <c r="DP24" i="6"/>
  <c r="DO24" i="6"/>
  <c r="DQ24" i="6"/>
  <c r="FR12" i="6"/>
  <c r="FS12" i="6" s="1"/>
  <c r="DD22" i="6"/>
  <c r="DB22" i="6"/>
  <c r="DC22" i="6"/>
  <c r="DA22" i="6"/>
  <c r="EH39" i="6"/>
  <c r="EI39" i="6" s="1"/>
  <c r="KS38" i="6"/>
  <c r="MB10" i="6"/>
  <c r="MC10" i="6" s="1"/>
  <c r="CX24" i="6"/>
  <c r="CZ24" i="6" s="1"/>
  <c r="CT24" i="6"/>
  <c r="LD12" i="6"/>
  <c r="LG12" i="6" s="1"/>
  <c r="LF12" i="6"/>
  <c r="DU31" i="6"/>
  <c r="DV31" i="6" s="1"/>
  <c r="MS19" i="6"/>
  <c r="MQ19" i="6"/>
  <c r="DG27" i="6"/>
  <c r="DK27" i="6"/>
  <c r="DM27" i="6" s="1"/>
  <c r="CN22" i="6"/>
  <c r="CQ22" i="6"/>
  <c r="CP22" i="6"/>
  <c r="CO22" i="6"/>
  <c r="DU34" i="6"/>
  <c r="DV34" i="6" s="1"/>
  <c r="DU24" i="6"/>
  <c r="EU14" i="6"/>
  <c r="EV14" i="6" s="1"/>
  <c r="EH31" i="6"/>
  <c r="EI31" i="6" s="1"/>
  <c r="GH15" i="6"/>
  <c r="DU23" i="6"/>
  <c r="DV23" i="6" s="1"/>
  <c r="KJ30" i="6"/>
  <c r="KH30" i="6"/>
  <c r="KK30" i="6"/>
  <c r="KI30" i="6"/>
  <c r="LF15" i="6"/>
  <c r="KS36" i="6"/>
  <c r="DY10" i="6"/>
  <c r="DW10" i="6"/>
  <c r="DZ10" i="6" s="1"/>
  <c r="DW28" i="6"/>
  <c r="DY28" i="6"/>
  <c r="KX24" i="6"/>
  <c r="KW24" i="6"/>
  <c r="KV24" i="6"/>
  <c r="KU24" i="6"/>
  <c r="MZ13" i="6"/>
  <c r="EP15" i="6"/>
  <c r="EO15" i="6"/>
  <c r="EQ15" i="6"/>
  <c r="EN15" i="6"/>
  <c r="MB12" i="6"/>
  <c r="MC12" i="6" s="1"/>
  <c r="MF33" i="6"/>
  <c r="MD33" i="6"/>
  <c r="DG25" i="6"/>
  <c r="DK25" i="6"/>
  <c r="MA27" i="6"/>
  <c r="ME27" i="6"/>
  <c r="LR31" i="6"/>
  <c r="LN31" i="6"/>
  <c r="DT22" i="6"/>
  <c r="DX22" i="6"/>
  <c r="KV25" i="5"/>
  <c r="KU25" i="5"/>
  <c r="KW25" i="5"/>
  <c r="KX25" i="5"/>
  <c r="EH18" i="5"/>
  <c r="EI18" i="5" s="1"/>
  <c r="MA21" i="5"/>
  <c r="ME21" i="5"/>
  <c r="DQ26" i="5"/>
  <c r="DP26" i="5"/>
  <c r="DO26" i="5"/>
  <c r="DN26" i="5"/>
  <c r="MB35" i="5"/>
  <c r="MC35" i="5" s="1"/>
  <c r="DA10" i="5"/>
  <c r="DD10" i="5"/>
  <c r="DC10" i="5"/>
  <c r="DB10" i="5"/>
  <c r="DQ30" i="5"/>
  <c r="DN30" i="5"/>
  <c r="DO30" i="5"/>
  <c r="DP30" i="5"/>
  <c r="ED11" i="5"/>
  <c r="EC11" i="5"/>
  <c r="EB11" i="5"/>
  <c r="EA11" i="5"/>
  <c r="DQ28" i="5"/>
  <c r="DP28" i="5"/>
  <c r="DO28" i="5"/>
  <c r="DN28" i="5"/>
  <c r="DG20" i="5"/>
  <c r="DK20" i="5"/>
  <c r="KK21" i="5"/>
  <c r="KJ21" i="5"/>
  <c r="KI21" i="5"/>
  <c r="KH21" i="5"/>
  <c r="KX39" i="5"/>
  <c r="KV39" i="5"/>
  <c r="KU39" i="5"/>
  <c r="KW39" i="5"/>
  <c r="DQ34" i="5"/>
  <c r="DO34" i="5"/>
  <c r="DP34" i="5"/>
  <c r="DN34" i="5"/>
  <c r="NO22" i="5"/>
  <c r="NP22" i="5" s="1"/>
  <c r="CN20" i="5"/>
  <c r="CQ20" i="5"/>
  <c r="CP20" i="5"/>
  <c r="CO20" i="5"/>
  <c r="DD32" i="5"/>
  <c r="DA32" i="5"/>
  <c r="DC32" i="5"/>
  <c r="DB32" i="5"/>
  <c r="KK29" i="5"/>
  <c r="KJ29" i="5"/>
  <c r="KI29" i="5"/>
  <c r="KH29" i="5"/>
  <c r="DC39" i="5"/>
  <c r="DD39" i="5"/>
  <c r="DB39" i="5"/>
  <c r="DA39" i="5"/>
  <c r="KV31" i="5"/>
  <c r="KW31" i="5"/>
  <c r="KX31" i="5"/>
  <c r="KU31" i="5"/>
  <c r="EB22" i="5"/>
  <c r="EA22" i="5"/>
  <c r="ED22" i="5"/>
  <c r="EC22" i="5"/>
  <c r="EU33" i="5"/>
  <c r="EV33" i="5" s="1"/>
  <c r="CQ19" i="5"/>
  <c r="CP19" i="5"/>
  <c r="CO19" i="5"/>
  <c r="CN19" i="5"/>
  <c r="KV35" i="5"/>
  <c r="KX35" i="5"/>
  <c r="KW35" i="5"/>
  <c r="KU35" i="5"/>
  <c r="LK20" i="5"/>
  <c r="LJ20" i="5"/>
  <c r="LI20" i="5"/>
  <c r="LH20" i="5"/>
  <c r="MB23" i="5"/>
  <c r="MC23" i="5" s="1"/>
  <c r="LT10" i="5"/>
  <c r="FH40" i="5"/>
  <c r="EJ16" i="5"/>
  <c r="ER12" i="5"/>
  <c r="ES12" i="5" s="1"/>
  <c r="LQ31" i="5"/>
  <c r="DQ36" i="5"/>
  <c r="DO36" i="5"/>
  <c r="DP36" i="5"/>
  <c r="DN36" i="5"/>
  <c r="DN18" i="5"/>
  <c r="DQ18" i="5"/>
  <c r="DP18" i="5"/>
  <c r="DO18" i="5"/>
  <c r="EY25" i="5"/>
  <c r="EW25" i="5"/>
  <c r="EH14" i="5"/>
  <c r="EI14" i="5" s="1"/>
  <c r="MY31" i="5"/>
  <c r="LT30" i="5"/>
  <c r="KN19" i="5"/>
  <c r="KR19" i="5"/>
  <c r="KT19" i="5" s="1"/>
  <c r="CX35" i="5"/>
  <c r="CT35" i="5"/>
  <c r="EX40" i="5"/>
  <c r="ET40" i="5"/>
  <c r="DW20" i="5"/>
  <c r="DY20" i="5"/>
  <c r="LS32" i="5"/>
  <c r="LQ32" i="5"/>
  <c r="DU35" i="5"/>
  <c r="DU15" i="5"/>
  <c r="DV15" i="5" s="1"/>
  <c r="DA38" i="5"/>
  <c r="DD38" i="5"/>
  <c r="DC38" i="5"/>
  <c r="DB38" i="5"/>
  <c r="MY21" i="5"/>
  <c r="LQ18" i="5"/>
  <c r="LI31" i="5"/>
  <c r="LH31" i="5"/>
  <c r="LJ31" i="5"/>
  <c r="LK31" i="5"/>
  <c r="DD17" i="5"/>
  <c r="DC17" i="5"/>
  <c r="DB17" i="5"/>
  <c r="DA17" i="5"/>
  <c r="ER27" i="5"/>
  <c r="ES27" i="5" s="1"/>
  <c r="ET31" i="5"/>
  <c r="EX31" i="5"/>
  <c r="GE31" i="5"/>
  <c r="GF31" i="5" s="1"/>
  <c r="MO13" i="5"/>
  <c r="MP13" i="5" s="1"/>
  <c r="LA11" i="5"/>
  <c r="LE11" i="5"/>
  <c r="LG11" i="5" s="1"/>
  <c r="FH39" i="5"/>
  <c r="FI39" i="5" s="1"/>
  <c r="NB22" i="5"/>
  <c r="NC22" i="5" s="1"/>
  <c r="LK19" i="5"/>
  <c r="MA24" i="5"/>
  <c r="ME24" i="5"/>
  <c r="ML11" i="5"/>
  <c r="MM11" i="5" s="1"/>
  <c r="MB29" i="5"/>
  <c r="MC29" i="5" s="1"/>
  <c r="EJ40" i="5"/>
  <c r="EL40" i="5"/>
  <c r="FE17" i="5"/>
  <c r="FF17" i="5" s="1"/>
  <c r="EH37" i="5"/>
  <c r="EI37" i="5" s="1"/>
  <c r="ME30" i="5"/>
  <c r="MG30" i="5" s="1"/>
  <c r="MA30" i="5"/>
  <c r="NL33" i="5"/>
  <c r="NM33" i="5" s="1"/>
  <c r="KU11" i="5"/>
  <c r="KX11" i="5"/>
  <c r="KV11" i="5"/>
  <c r="KW11" i="5"/>
  <c r="DK14" i="5"/>
  <c r="DG14" i="5"/>
  <c r="OL27" i="5"/>
  <c r="EY30" i="5"/>
  <c r="EW30" i="5"/>
  <c r="ML15" i="5"/>
  <c r="MM15" i="5" s="1"/>
  <c r="FR22" i="5"/>
  <c r="DT14" i="5"/>
  <c r="DX14" i="5"/>
  <c r="LS35" i="5"/>
  <c r="LQ35" i="5"/>
  <c r="ML35" i="5"/>
  <c r="MM35" i="5" s="1"/>
  <c r="DD22" i="5"/>
  <c r="DC22" i="5"/>
  <c r="DB22" i="5"/>
  <c r="DA22" i="5"/>
  <c r="FE33" i="5"/>
  <c r="EQ26" i="5"/>
  <c r="EP26" i="5"/>
  <c r="EO26" i="5"/>
  <c r="EN26" i="5"/>
  <c r="EX25" i="5"/>
  <c r="ET25" i="5"/>
  <c r="DW24" i="5"/>
  <c r="DD18" i="5"/>
  <c r="DC18" i="5"/>
  <c r="DB18" i="5"/>
  <c r="DA18" i="5"/>
  <c r="ML40" i="5"/>
  <c r="MO31" i="5"/>
  <c r="EA21" i="5"/>
  <c r="ED21" i="5"/>
  <c r="EC21" i="5"/>
  <c r="EB21" i="5"/>
  <c r="NL26" i="5"/>
  <c r="ER24" i="5"/>
  <c r="EH36" i="5"/>
  <c r="EI36" i="5" s="1"/>
  <c r="DW27" i="5"/>
  <c r="FE38" i="5"/>
  <c r="FF38" i="5" s="1"/>
  <c r="DT20" i="5"/>
  <c r="DX20" i="5"/>
  <c r="LN32" i="5"/>
  <c r="LR32" i="5"/>
  <c r="FH31" i="5"/>
  <c r="MO30" i="5"/>
  <c r="MP30" i="5" s="1"/>
  <c r="MO21" i="5"/>
  <c r="EK25" i="5"/>
  <c r="EM25" i="5" s="1"/>
  <c r="EG25" i="5"/>
  <c r="EH27" i="5"/>
  <c r="FU31" i="5"/>
  <c r="FV31" i="5" s="1"/>
  <c r="LD35" i="5"/>
  <c r="LX20" i="5"/>
  <c r="LW20" i="5"/>
  <c r="LV20" i="5"/>
  <c r="LU20" i="5"/>
  <c r="NL30" i="5"/>
  <c r="NM30" i="5" s="1"/>
  <c r="KV13" i="5"/>
  <c r="KU13" i="5"/>
  <c r="KX13" i="5"/>
  <c r="KW13" i="5"/>
  <c r="MY18" i="5"/>
  <c r="MZ18" i="5" s="1"/>
  <c r="EX39" i="5"/>
  <c r="EZ39" i="5" s="1"/>
  <c r="ET39" i="5"/>
  <c r="EJ21" i="5"/>
  <c r="MB11" i="5"/>
  <c r="MC11" i="5" s="1"/>
  <c r="DL20" i="5"/>
  <c r="DJ20" i="5"/>
  <c r="EG40" i="5"/>
  <c r="EK40" i="5"/>
  <c r="EU17" i="5"/>
  <c r="EV17" i="5" s="1"/>
  <c r="NY22" i="5"/>
  <c r="NZ22" i="5" s="1"/>
  <c r="LN21" i="5"/>
  <c r="LR21" i="5"/>
  <c r="LT21" i="5" s="1"/>
  <c r="NB33" i="5"/>
  <c r="NC33" i="5" s="1"/>
  <c r="MY28" i="5"/>
  <c r="DU19" i="5"/>
  <c r="DV19" i="5" s="1"/>
  <c r="LO15" i="5"/>
  <c r="LP15" i="5" s="1"/>
  <c r="LK29" i="5"/>
  <c r="LJ29" i="5"/>
  <c r="LI29" i="5"/>
  <c r="LH29" i="5"/>
  <c r="LK26" i="5"/>
  <c r="LJ26" i="5"/>
  <c r="LI26" i="5"/>
  <c r="LH26" i="5"/>
  <c r="EX30" i="5"/>
  <c r="ET30" i="5"/>
  <c r="MB15" i="5"/>
  <c r="MC15" i="5" s="1"/>
  <c r="FH22" i="5"/>
  <c r="FI22" i="5" s="1"/>
  <c r="LN35" i="5"/>
  <c r="LR35" i="5"/>
  <c r="CQ18" i="5"/>
  <c r="CP18" i="5"/>
  <c r="CO18" i="5"/>
  <c r="CN18" i="5"/>
  <c r="DQ29" i="5"/>
  <c r="DP29" i="5"/>
  <c r="DO29" i="5"/>
  <c r="DN29" i="5"/>
  <c r="EB26" i="5"/>
  <c r="EA26" i="5"/>
  <c r="ED26" i="5"/>
  <c r="EC26" i="5"/>
  <c r="EA33" i="5"/>
  <c r="ED33" i="5"/>
  <c r="EC33" i="5"/>
  <c r="EB33" i="5"/>
  <c r="DV24" i="5"/>
  <c r="DY24" i="5" s="1"/>
  <c r="LZ40" i="5"/>
  <c r="DN35" i="5"/>
  <c r="DP35" i="5"/>
  <c r="DO35" i="5"/>
  <c r="DQ35" i="5"/>
  <c r="KK12" i="5"/>
  <c r="KJ12" i="5"/>
  <c r="KI12" i="5"/>
  <c r="KH12" i="5"/>
  <c r="KT23" i="5"/>
  <c r="EA25" i="5"/>
  <c r="EC25" i="5"/>
  <c r="EB25" i="5"/>
  <c r="ED25" i="5"/>
  <c r="MZ26" i="5"/>
  <c r="EF24" i="5"/>
  <c r="ER36" i="5"/>
  <c r="ES36" i="5" s="1"/>
  <c r="DV27" i="5"/>
  <c r="ES38" i="5"/>
  <c r="ME31" i="5"/>
  <c r="MA31" i="5"/>
  <c r="MB25" i="5"/>
  <c r="MC25" i="5" s="1"/>
  <c r="FE28" i="5"/>
  <c r="FF28" i="5" s="1"/>
  <c r="DX28" i="5"/>
  <c r="DZ28" i="5" s="1"/>
  <c r="DT28" i="5"/>
  <c r="MD34" i="5"/>
  <c r="DC19" i="5"/>
  <c r="DD19" i="5"/>
  <c r="DB19" i="5"/>
  <c r="DA19" i="5"/>
  <c r="LC35" i="5"/>
  <c r="LF35" i="5" s="1"/>
  <c r="MZ30" i="5"/>
  <c r="MM18" i="5"/>
  <c r="EI21" i="5"/>
  <c r="MD28" i="5"/>
  <c r="MA13" i="5"/>
  <c r="ME13" i="5"/>
  <c r="GE39" i="5"/>
  <c r="GF39" i="5" s="1"/>
  <c r="NO27" i="5"/>
  <c r="NP27" i="5" s="1"/>
  <c r="MY24" i="5"/>
  <c r="MZ24" i="5" s="1"/>
  <c r="MM28" i="5"/>
  <c r="FR30" i="5"/>
  <c r="FS30" i="5" s="1"/>
  <c r="MB37" i="5"/>
  <c r="DC29" i="5"/>
  <c r="DB29" i="5"/>
  <c r="DA29" i="5"/>
  <c r="DD29" i="5"/>
  <c r="EM22" i="5"/>
  <c r="ML16" i="5"/>
  <c r="MM16" i="5" s="1"/>
  <c r="NB10" i="5"/>
  <c r="NC10" i="5" s="1"/>
  <c r="MY37" i="5"/>
  <c r="MD26" i="5"/>
  <c r="LR40" i="5"/>
  <c r="LN40" i="5"/>
  <c r="LQ11" i="5"/>
  <c r="EJ38" i="5"/>
  <c r="EW26" i="5"/>
  <c r="EJ17" i="5"/>
  <c r="DP25" i="5"/>
  <c r="DO25" i="5"/>
  <c r="DN25" i="5"/>
  <c r="DQ25" i="5"/>
  <c r="ED38" i="5"/>
  <c r="EC38" i="5"/>
  <c r="EB38" i="5"/>
  <c r="EA38" i="5"/>
  <c r="LW27" i="5"/>
  <c r="LU27" i="5"/>
  <c r="LX27" i="5"/>
  <c r="LV27" i="5"/>
  <c r="KK11" i="5"/>
  <c r="KJ11" i="5"/>
  <c r="KI11" i="5"/>
  <c r="KH11" i="5"/>
  <c r="KX36" i="5"/>
  <c r="KW36" i="5"/>
  <c r="KU36" i="5"/>
  <c r="KV36" i="5"/>
  <c r="LE15" i="5"/>
  <c r="LG15" i="5" s="1"/>
  <c r="LA15" i="5"/>
  <c r="DJ10" i="5"/>
  <c r="DL10" i="5"/>
  <c r="CY35" i="5"/>
  <c r="MF31" i="5"/>
  <c r="MD31" i="5"/>
  <c r="ML25" i="5"/>
  <c r="FR11" i="5"/>
  <c r="FS11" i="5" s="1"/>
  <c r="EL28" i="5"/>
  <c r="EJ28" i="5"/>
  <c r="LO39" i="5"/>
  <c r="LP39" i="5" s="1"/>
  <c r="FE16" i="5"/>
  <c r="DL32" i="5"/>
  <c r="DJ32" i="5"/>
  <c r="ES28" i="5"/>
  <c r="ML12" i="5"/>
  <c r="ML39" i="5"/>
  <c r="MM39" i="5" s="1"/>
  <c r="LD25" i="5"/>
  <c r="LF25" i="5"/>
  <c r="LO17" i="5"/>
  <c r="LF23" i="5"/>
  <c r="LD23" i="5"/>
  <c r="DY10" i="5"/>
  <c r="DW10" i="5"/>
  <c r="EL25" i="5"/>
  <c r="MF20" i="5"/>
  <c r="MD20" i="5"/>
  <c r="MC28" i="5"/>
  <c r="MF13" i="5"/>
  <c r="MD13" i="5"/>
  <c r="FS39" i="5"/>
  <c r="EY39" i="5"/>
  <c r="FC13" i="5"/>
  <c r="FB13" i="5"/>
  <c r="FA13" i="5"/>
  <c r="FD13" i="5"/>
  <c r="EB40" i="5"/>
  <c r="EA40" i="5"/>
  <c r="ED40" i="5"/>
  <c r="EC40" i="5"/>
  <c r="MM24" i="5"/>
  <c r="LT13" i="5"/>
  <c r="DD34" i="5"/>
  <c r="DC34" i="5"/>
  <c r="DB34" i="5"/>
  <c r="DA34" i="5"/>
  <c r="FF30" i="5"/>
  <c r="DP23" i="5"/>
  <c r="DO23" i="5"/>
  <c r="DQ23" i="5"/>
  <c r="DN23" i="5"/>
  <c r="LG17" i="5"/>
  <c r="DL24" i="5"/>
  <c r="DJ24" i="5"/>
  <c r="LZ16" i="5"/>
  <c r="NL10" i="5"/>
  <c r="NM10" i="5" s="1"/>
  <c r="MM37" i="5"/>
  <c r="MC26" i="5"/>
  <c r="LS40" i="5"/>
  <c r="LQ40" i="5"/>
  <c r="LP11" i="5"/>
  <c r="LS11" i="5" s="1"/>
  <c r="EI38" i="5"/>
  <c r="EV26" i="5"/>
  <c r="EY26" i="5" s="1"/>
  <c r="EI17" i="5"/>
  <c r="EL17" i="5" s="1"/>
  <c r="KI18" i="5"/>
  <c r="KH18" i="5"/>
  <c r="KK18" i="5"/>
  <c r="KJ18" i="5"/>
  <c r="DK33" i="5"/>
  <c r="DG33" i="5"/>
  <c r="MA22" i="5"/>
  <c r="ME22" i="5"/>
  <c r="MG22" i="5" s="1"/>
  <c r="DM15" i="5"/>
  <c r="MO36" i="5"/>
  <c r="MP36" i="5" s="1"/>
  <c r="MH36" i="5"/>
  <c r="MK36" i="5"/>
  <c r="MJ36" i="5"/>
  <c r="MI36" i="5"/>
  <c r="DU12" i="5"/>
  <c r="DU36" i="5"/>
  <c r="KN15" i="5"/>
  <c r="KR15" i="5"/>
  <c r="KT15" i="5" s="1"/>
  <c r="ED17" i="5"/>
  <c r="EC17" i="5"/>
  <c r="EB17" i="5"/>
  <c r="EA17" i="5"/>
  <c r="DM16" i="5"/>
  <c r="DG10" i="5"/>
  <c r="DK10" i="5"/>
  <c r="KS15" i="5"/>
  <c r="CZ35" i="5"/>
  <c r="LQ23" i="5"/>
  <c r="FH11" i="5"/>
  <c r="FI11" i="5" s="1"/>
  <c r="EG28" i="5"/>
  <c r="EK28" i="5"/>
  <c r="CZ20" i="5"/>
  <c r="EU16" i="5"/>
  <c r="EV16" i="5" s="1"/>
  <c r="DG32" i="5"/>
  <c r="DK32" i="5"/>
  <c r="MB18" i="5"/>
  <c r="MB12" i="5"/>
  <c r="MC12" i="5" s="1"/>
  <c r="MB39" i="5"/>
  <c r="MC39" i="5" s="1"/>
  <c r="LA25" i="5"/>
  <c r="LE25" i="5"/>
  <c r="KV40" i="5"/>
  <c r="LA23" i="5"/>
  <c r="LE23" i="5"/>
  <c r="MF21" i="5"/>
  <c r="MD21" i="5"/>
  <c r="DX10" i="5"/>
  <c r="DT10" i="5"/>
  <c r="LD12" i="5"/>
  <c r="GH13" i="5"/>
  <c r="GI13" i="5" s="1"/>
  <c r="MA20" i="5"/>
  <c r="ME20" i="5"/>
  <c r="EC34" i="5"/>
  <c r="EB34" i="5"/>
  <c r="EA34" i="5"/>
  <c r="ED34" i="5"/>
  <c r="FE21" i="5"/>
  <c r="MO10" i="5"/>
  <c r="MP10" i="5" s="1"/>
  <c r="LG24" i="5"/>
  <c r="LJ14" i="5"/>
  <c r="LI14" i="5"/>
  <c r="LH14" i="5"/>
  <c r="LK14" i="5"/>
  <c r="DG24" i="5"/>
  <c r="DK24" i="5"/>
  <c r="MF30" i="5"/>
  <c r="DW16" i="5"/>
  <c r="EJ33" i="5"/>
  <c r="FE23" i="5"/>
  <c r="FF23" i="5" s="1"/>
  <c r="ML19" i="5"/>
  <c r="MM19" i="5" s="1"/>
  <c r="EJ34" i="5"/>
  <c r="LQ25" i="5"/>
  <c r="LQ29" i="5"/>
  <c r="LX14" i="5"/>
  <c r="LW14" i="5"/>
  <c r="DB37" i="5"/>
  <c r="DD37" i="5"/>
  <c r="DA37" i="5"/>
  <c r="DC37" i="5"/>
  <c r="LF39" i="5"/>
  <c r="LD39" i="5"/>
  <c r="EQ30" i="5"/>
  <c r="EP30" i="5"/>
  <c r="EO30" i="5"/>
  <c r="EN30" i="5"/>
  <c r="MY38" i="5"/>
  <c r="LX38" i="5"/>
  <c r="LW38" i="5"/>
  <c r="LV38" i="5"/>
  <c r="LU38" i="5"/>
  <c r="DU29" i="5"/>
  <c r="DQ22" i="5"/>
  <c r="DP22" i="5"/>
  <c r="DO22" i="5"/>
  <c r="DN22" i="5"/>
  <c r="EU11" i="5"/>
  <c r="EV11" i="5" s="1"/>
  <c r="FR40" i="5"/>
  <c r="FS40" i="5" s="1"/>
  <c r="FR25" i="5"/>
  <c r="DQ40" i="5"/>
  <c r="DN40" i="5"/>
  <c r="DP40" i="5"/>
  <c r="DO40" i="5"/>
  <c r="MS26" i="5"/>
  <c r="MQ26" i="5"/>
  <c r="KV29" i="5"/>
  <c r="KU29" i="5"/>
  <c r="KX29" i="5"/>
  <c r="KW29" i="5"/>
  <c r="MF22" i="5"/>
  <c r="LP23" i="5"/>
  <c r="LS23" i="5" s="1"/>
  <c r="NL36" i="5"/>
  <c r="NM36" i="5" s="1"/>
  <c r="KX16" i="5"/>
  <c r="KW16" i="5"/>
  <c r="KV16" i="5"/>
  <c r="KU16" i="5"/>
  <c r="NE27" i="5"/>
  <c r="NG27" i="5" s="1"/>
  <c r="NA27" i="5"/>
  <c r="ER10" i="5"/>
  <c r="ES10" i="5" s="1"/>
  <c r="DK27" i="5"/>
  <c r="DM27" i="5" s="1"/>
  <c r="DG27" i="5"/>
  <c r="LG40" i="5"/>
  <c r="ER15" i="5"/>
  <c r="ES15" i="5" s="1"/>
  <c r="DJ12" i="5"/>
  <c r="DL12" i="5"/>
  <c r="LC12" i="5"/>
  <c r="LF12" i="5" s="1"/>
  <c r="GR13" i="5"/>
  <c r="GS13" i="5" s="1"/>
  <c r="MS33" i="5"/>
  <c r="MQ33" i="5"/>
  <c r="LF11" i="5"/>
  <c r="LJ33" i="5"/>
  <c r="LH33" i="5"/>
  <c r="LK33" i="5"/>
  <c r="LI33" i="5"/>
  <c r="MF14" i="5"/>
  <c r="MD14" i="5"/>
  <c r="ES21" i="5"/>
  <c r="FM13" i="5"/>
  <c r="DU32" i="5"/>
  <c r="DV32" i="5" s="1"/>
  <c r="KV21" i="5"/>
  <c r="KU21" i="5"/>
  <c r="KX21" i="5"/>
  <c r="KW21" i="5"/>
  <c r="DC25" i="5"/>
  <c r="DB25" i="5"/>
  <c r="DD25" i="5"/>
  <c r="DA25" i="5"/>
  <c r="MY14" i="5"/>
  <c r="MZ14" i="5" s="1"/>
  <c r="DV16" i="5"/>
  <c r="DY16" i="5" s="1"/>
  <c r="EI33" i="5"/>
  <c r="EL33" i="5" s="1"/>
  <c r="ES23" i="5"/>
  <c r="LZ19" i="5"/>
  <c r="EI34" i="5"/>
  <c r="EL34" i="5" s="1"/>
  <c r="LP25" i="5"/>
  <c r="LS25" i="5" s="1"/>
  <c r="LP29" i="5"/>
  <c r="LS29" i="5" s="1"/>
  <c r="LE39" i="5"/>
  <c r="LA39" i="5"/>
  <c r="MO38" i="5"/>
  <c r="ER20" i="5"/>
  <c r="EC23" i="5"/>
  <c r="ED23" i="5"/>
  <c r="EB23" i="5"/>
  <c r="EA23" i="5"/>
  <c r="FH25" i="5"/>
  <c r="ER18" i="5"/>
  <c r="ES18" i="5" s="1"/>
  <c r="NB36" i="5"/>
  <c r="NC36" i="5" s="1"/>
  <c r="ME10" i="5"/>
  <c r="MG10" i="5" s="1"/>
  <c r="MA10" i="5"/>
  <c r="EH10" i="5"/>
  <c r="EI10" i="5" s="1"/>
  <c r="NL34" i="5"/>
  <c r="NM34" i="5" s="1"/>
  <c r="ML32" i="5"/>
  <c r="MM32" i="5" s="1"/>
  <c r="DD23" i="5"/>
  <c r="DC23" i="5"/>
  <c r="DB23" i="5"/>
  <c r="DA23" i="5"/>
  <c r="ER35" i="5"/>
  <c r="KK28" i="5"/>
  <c r="KJ28" i="5"/>
  <c r="KI28" i="5"/>
  <c r="KH28" i="5"/>
  <c r="EH15" i="5"/>
  <c r="EI15" i="5" s="1"/>
  <c r="DK12" i="5"/>
  <c r="DG12" i="5"/>
  <c r="DJ37" i="5"/>
  <c r="MR33" i="5"/>
  <c r="MN33" i="5"/>
  <c r="ML17" i="5"/>
  <c r="KK25" i="5"/>
  <c r="KI25" i="5"/>
  <c r="KH25" i="5"/>
  <c r="KJ25" i="5"/>
  <c r="KX17" i="5"/>
  <c r="KW17" i="5"/>
  <c r="KV17" i="5"/>
  <c r="KU17" i="5"/>
  <c r="EN39" i="5"/>
  <c r="EQ39" i="5"/>
  <c r="EP39" i="5"/>
  <c r="EO39" i="5"/>
  <c r="ME14" i="5"/>
  <c r="MA14" i="5"/>
  <c r="MO20" i="5"/>
  <c r="EB30" i="5"/>
  <c r="EA30" i="5"/>
  <c r="ED30" i="5"/>
  <c r="EC30" i="5"/>
  <c r="MA33" i="5"/>
  <c r="ME33" i="5"/>
  <c r="MG33" i="5" s="1"/>
  <c r="LO16" i="5"/>
  <c r="LP16" i="5" s="1"/>
  <c r="EH23" i="5"/>
  <c r="EI23" i="5" s="1"/>
  <c r="EN31" i="5"/>
  <c r="EP31" i="5"/>
  <c r="EO31" i="5"/>
  <c r="EQ31" i="5"/>
  <c r="MO14" i="5"/>
  <c r="ER32" i="5"/>
  <c r="ES32" i="5" s="1"/>
  <c r="EH19" i="5"/>
  <c r="EI19" i="5" s="1"/>
  <c r="DM33" i="5"/>
  <c r="MD38" i="5"/>
  <c r="MQ22" i="5"/>
  <c r="LQ12" i="5"/>
  <c r="DW18" i="5"/>
  <c r="DW37" i="5"/>
  <c r="LI16" i="5"/>
  <c r="FR26" i="5"/>
  <c r="LR28" i="5"/>
  <c r="LT28" i="5" s="1"/>
  <c r="LN28" i="5"/>
  <c r="MR26" i="5"/>
  <c r="MN26" i="5"/>
  <c r="FE34" i="5"/>
  <c r="ER29" i="5"/>
  <c r="LA32" i="5"/>
  <c r="LE32" i="5"/>
  <c r="LG32" i="5" s="1"/>
  <c r="CZ24" i="5"/>
  <c r="KU24" i="5"/>
  <c r="KW24" i="5"/>
  <c r="KV24" i="5"/>
  <c r="KX24" i="5"/>
  <c r="FF26" i="5"/>
  <c r="EU22" i="5"/>
  <c r="EV22" i="5" s="1"/>
  <c r="ER14" i="5"/>
  <c r="ES14" i="5" s="1"/>
  <c r="LO19" i="5"/>
  <c r="EF20" i="5"/>
  <c r="ML23" i="5"/>
  <c r="MM23" i="5" s="1"/>
  <c r="DG17" i="5"/>
  <c r="DK17" i="5"/>
  <c r="DM17" i="5" s="1"/>
  <c r="EM11" i="5"/>
  <c r="KR32" i="5"/>
  <c r="KT32" i="5" s="1"/>
  <c r="KN32" i="5"/>
  <c r="CZ36" i="5"/>
  <c r="CZ15" i="5"/>
  <c r="EY40" i="5"/>
  <c r="EW40" i="5"/>
  <c r="EZ40" i="5" s="1"/>
  <c r="ES34" i="5"/>
  <c r="EF29" i="5"/>
  <c r="EI16" i="5"/>
  <c r="EF12" i="5"/>
  <c r="LA21" i="5"/>
  <c r="LE21" i="5"/>
  <c r="LG21" i="5" s="1"/>
  <c r="LP18" i="5"/>
  <c r="LS18" i="5" s="1"/>
  <c r="DQ11" i="5"/>
  <c r="DP11" i="5"/>
  <c r="DO11" i="5"/>
  <c r="DN11" i="5"/>
  <c r="MZ34" i="5"/>
  <c r="LZ32" i="5"/>
  <c r="FU13" i="5"/>
  <c r="EY31" i="5"/>
  <c r="EW31" i="5"/>
  <c r="EZ31" i="5" s="1"/>
  <c r="EF35" i="5"/>
  <c r="MY13" i="5"/>
  <c r="NF27" i="5"/>
  <c r="DP21" i="5"/>
  <c r="LW36" i="5"/>
  <c r="LV36" i="5"/>
  <c r="LU36" i="5"/>
  <c r="LX36" i="5"/>
  <c r="DI37" i="5"/>
  <c r="DL37" i="5" s="1"/>
  <c r="LP31" i="5"/>
  <c r="LS31" i="5" s="1"/>
  <c r="MF24" i="5"/>
  <c r="MD24" i="5"/>
  <c r="MG24" i="5" s="1"/>
  <c r="LZ17" i="5"/>
  <c r="ML29" i="5"/>
  <c r="MM29" i="5" s="1"/>
  <c r="ER37" i="5"/>
  <c r="ES37" i="5" s="1"/>
  <c r="DK19" i="5"/>
  <c r="DM19" i="5" s="1"/>
  <c r="DG19" i="5"/>
  <c r="MY20" i="5"/>
  <c r="MZ20" i="5" s="1"/>
  <c r="LT24" i="5"/>
  <c r="LT37" i="5"/>
  <c r="DL14" i="5"/>
  <c r="DJ14" i="5"/>
  <c r="NZ27" i="5"/>
  <c r="EF32" i="5"/>
  <c r="ER19" i="5"/>
  <c r="ES19" i="5" s="1"/>
  <c r="DL33" i="5"/>
  <c r="MC38" i="5"/>
  <c r="DY14" i="5"/>
  <c r="DW14" i="5"/>
  <c r="MP22" i="5"/>
  <c r="MS22" i="5" s="1"/>
  <c r="LP12" i="5"/>
  <c r="DV18" i="5"/>
  <c r="DY18" i="5" s="1"/>
  <c r="DV37" i="5"/>
  <c r="DD34" i="4"/>
  <c r="DC34" i="4"/>
  <c r="DB34" i="4"/>
  <c r="DA34" i="4"/>
  <c r="MA39" i="4"/>
  <c r="ME39" i="4"/>
  <c r="FH17" i="4"/>
  <c r="DQ23" i="4"/>
  <c r="DO23" i="4"/>
  <c r="DN23" i="4"/>
  <c r="DP23" i="4"/>
  <c r="KU39" i="4"/>
  <c r="KX39" i="4"/>
  <c r="KW39" i="4"/>
  <c r="KV39" i="4"/>
  <c r="ME30" i="4"/>
  <c r="MA30" i="4"/>
  <c r="EH36" i="4"/>
  <c r="EP14" i="4"/>
  <c r="EO14" i="4"/>
  <c r="EQ14" i="4"/>
  <c r="EN14" i="4"/>
  <c r="CQ23" i="4"/>
  <c r="CP23" i="4"/>
  <c r="CO23" i="4"/>
  <c r="CN23" i="4"/>
  <c r="EK19" i="4"/>
  <c r="EG19" i="4"/>
  <c r="EK28" i="4"/>
  <c r="EG28" i="4"/>
  <c r="DX36" i="4"/>
  <c r="DT36" i="4"/>
  <c r="LH12" i="4"/>
  <c r="LI12" i="4"/>
  <c r="LJ12" i="4"/>
  <c r="LK12" i="4"/>
  <c r="EG23" i="4"/>
  <c r="EK23" i="4"/>
  <c r="LR14" i="4"/>
  <c r="LN14" i="4"/>
  <c r="DD20" i="4"/>
  <c r="DB20" i="4"/>
  <c r="DC20" i="4"/>
  <c r="DA20" i="4"/>
  <c r="LK34" i="4"/>
  <c r="LJ34" i="4"/>
  <c r="LI34" i="4"/>
  <c r="LH34" i="4"/>
  <c r="LK35" i="4"/>
  <c r="LJ35" i="4"/>
  <c r="LI35" i="4"/>
  <c r="LH35" i="4"/>
  <c r="MH13" i="4"/>
  <c r="MI13" i="4"/>
  <c r="MK13" i="4"/>
  <c r="MJ13" i="4"/>
  <c r="DT33" i="4"/>
  <c r="DX33" i="4"/>
  <c r="DD10" i="4"/>
  <c r="DC10" i="4"/>
  <c r="DB10" i="4"/>
  <c r="DA10" i="4"/>
  <c r="DN33" i="4"/>
  <c r="DQ33" i="4"/>
  <c r="DP33" i="4"/>
  <c r="DO33" i="4"/>
  <c r="KK13" i="4"/>
  <c r="KI13" i="4"/>
  <c r="KH13" i="4"/>
  <c r="KJ13" i="4"/>
  <c r="DT10" i="4"/>
  <c r="DX10" i="4"/>
  <c r="LR24" i="4"/>
  <c r="LN24" i="4"/>
  <c r="MB14" i="4"/>
  <c r="EU12" i="4"/>
  <c r="EV12" i="4" s="1"/>
  <c r="CP38" i="4"/>
  <c r="CN38" i="4"/>
  <c r="CQ38" i="4"/>
  <c r="CO38" i="4"/>
  <c r="LN22" i="4"/>
  <c r="LR22" i="4"/>
  <c r="LN17" i="4"/>
  <c r="LR17" i="4"/>
  <c r="MB28" i="4"/>
  <c r="MB22" i="4"/>
  <c r="MC22" i="4" s="1"/>
  <c r="DA17" i="4"/>
  <c r="DD17" i="4"/>
  <c r="DC17" i="4"/>
  <c r="DB17" i="4"/>
  <c r="DK29" i="4"/>
  <c r="DG29" i="4"/>
  <c r="MO34" i="4"/>
  <c r="LK18" i="4"/>
  <c r="LJ18" i="4"/>
  <c r="LI18" i="4"/>
  <c r="LH18" i="4"/>
  <c r="LK39" i="4"/>
  <c r="LH39" i="4"/>
  <c r="LJ39" i="4"/>
  <c r="LI39" i="4"/>
  <c r="EH27" i="4"/>
  <c r="FR15" i="4"/>
  <c r="FR16" i="4"/>
  <c r="FS16" i="4" s="1"/>
  <c r="NL35" i="4"/>
  <c r="NM35" i="4" s="1"/>
  <c r="ER39" i="4"/>
  <c r="ES39" i="4" s="1"/>
  <c r="MG12" i="4"/>
  <c r="LQ10" i="4"/>
  <c r="MD18" i="4"/>
  <c r="LE14" i="4"/>
  <c r="LA14" i="4"/>
  <c r="MY21" i="4"/>
  <c r="LX21" i="4"/>
  <c r="LW21" i="4"/>
  <c r="LV21" i="4"/>
  <c r="LU21" i="4"/>
  <c r="LX30" i="4"/>
  <c r="LW30" i="4"/>
  <c r="LV30" i="4"/>
  <c r="LU30" i="4"/>
  <c r="EP31" i="4"/>
  <c r="EO31" i="4"/>
  <c r="EN31" i="4"/>
  <c r="EQ31" i="4"/>
  <c r="LS26" i="4"/>
  <c r="LQ26" i="4"/>
  <c r="GE31" i="4"/>
  <c r="MY15" i="4"/>
  <c r="MZ15" i="4" s="1"/>
  <c r="FE28" i="4"/>
  <c r="FF28" i="4" s="1"/>
  <c r="EM22" i="4"/>
  <c r="MY23" i="4"/>
  <c r="MZ23" i="4" s="1"/>
  <c r="DN35" i="4"/>
  <c r="DQ35" i="4"/>
  <c r="DP35" i="4"/>
  <c r="DO35" i="4"/>
  <c r="DM25" i="4"/>
  <c r="ER18" i="4"/>
  <c r="ES18" i="4" s="1"/>
  <c r="LG30" i="4"/>
  <c r="FF15" i="4"/>
  <c r="MY25" i="4"/>
  <c r="MZ25" i="4" s="1"/>
  <c r="MD33" i="4"/>
  <c r="MF33" i="4"/>
  <c r="LQ34" i="4"/>
  <c r="LS34" i="4"/>
  <c r="MZ35" i="4"/>
  <c r="EL25" i="4"/>
  <c r="EJ25" i="4"/>
  <c r="MY20" i="4"/>
  <c r="MZ20" i="4" s="1"/>
  <c r="LN29" i="4"/>
  <c r="LR29" i="4"/>
  <c r="LT29" i="4" s="1"/>
  <c r="ML11" i="4"/>
  <c r="EF39" i="4"/>
  <c r="CZ18" i="4"/>
  <c r="DM36" i="4"/>
  <c r="FH14" i="4"/>
  <c r="DO12" i="4"/>
  <c r="DN12" i="4"/>
  <c r="DP12" i="4"/>
  <c r="DQ12" i="4"/>
  <c r="CQ28" i="4"/>
  <c r="CO28" i="4"/>
  <c r="CP28" i="4"/>
  <c r="CN28" i="4"/>
  <c r="LP10" i="4"/>
  <c r="LF11" i="4"/>
  <c r="LD11" i="4"/>
  <c r="DJ26" i="4"/>
  <c r="DL26" i="4"/>
  <c r="MC18" i="4"/>
  <c r="LQ37" i="4"/>
  <c r="LS37" i="4"/>
  <c r="DY25" i="4"/>
  <c r="DW25" i="4"/>
  <c r="EW17" i="4"/>
  <c r="EY17" i="4"/>
  <c r="LG25" i="4"/>
  <c r="FE13" i="4"/>
  <c r="FF13" i="4" s="1"/>
  <c r="MF15" i="4"/>
  <c r="MD15" i="4"/>
  <c r="CT26" i="4"/>
  <c r="CX26" i="4"/>
  <c r="CZ26" i="4" s="1"/>
  <c r="LQ18" i="4"/>
  <c r="CX29" i="4"/>
  <c r="CZ29" i="4" s="1"/>
  <c r="CT29" i="4"/>
  <c r="LR23" i="4"/>
  <c r="LN23" i="4"/>
  <c r="MO35" i="4"/>
  <c r="DW28" i="4"/>
  <c r="LA26" i="4"/>
  <c r="LE26" i="4"/>
  <c r="LG26" i="4" s="1"/>
  <c r="ME35" i="4"/>
  <c r="MA35" i="4"/>
  <c r="ET22" i="4"/>
  <c r="EX22" i="4"/>
  <c r="LS24" i="4"/>
  <c r="LQ24" i="4"/>
  <c r="LT24" i="4" s="1"/>
  <c r="DN18" i="4"/>
  <c r="DQ18" i="4"/>
  <c r="DP18" i="4"/>
  <c r="DO18" i="4"/>
  <c r="EH37" i="4"/>
  <c r="EX17" i="4"/>
  <c r="ET17" i="4"/>
  <c r="LS14" i="4"/>
  <c r="LQ14" i="4"/>
  <c r="DG19" i="4"/>
  <c r="DK19" i="4"/>
  <c r="DM19" i="4" s="1"/>
  <c r="MM21" i="4"/>
  <c r="KX29" i="4"/>
  <c r="KW29" i="4"/>
  <c r="KV29" i="4"/>
  <c r="KU29" i="4"/>
  <c r="DU40" i="4"/>
  <c r="DV40" i="4" s="1"/>
  <c r="MY30" i="4"/>
  <c r="MZ30" i="4" s="1"/>
  <c r="MF39" i="4"/>
  <c r="MD39" i="4"/>
  <c r="LR26" i="4"/>
  <c r="LN26" i="4"/>
  <c r="FU31" i="4"/>
  <c r="FV31" i="4" s="1"/>
  <c r="LS17" i="4"/>
  <c r="LQ17" i="4"/>
  <c r="EU20" i="4"/>
  <c r="EV20" i="4" s="1"/>
  <c r="DJ39" i="4"/>
  <c r="EU28" i="4"/>
  <c r="EV28" i="4" s="1"/>
  <c r="MO23" i="4"/>
  <c r="EU21" i="4"/>
  <c r="EV21" i="4" s="1"/>
  <c r="EH18" i="4"/>
  <c r="EI18" i="4" s="1"/>
  <c r="FE25" i="4"/>
  <c r="FF25" i="4" s="1"/>
  <c r="CY29" i="4"/>
  <c r="MO25" i="4"/>
  <c r="MP25" i="4" s="1"/>
  <c r="MY34" i="4"/>
  <c r="MZ34" i="4" s="1"/>
  <c r="ME33" i="4"/>
  <c r="MA33" i="4"/>
  <c r="LN34" i="4"/>
  <c r="LR34" i="4"/>
  <c r="DT34" i="4"/>
  <c r="DX34" i="4"/>
  <c r="EG25" i="4"/>
  <c r="EK25" i="4"/>
  <c r="EW32" i="4"/>
  <c r="MO20" i="4"/>
  <c r="MP20" i="4" s="1"/>
  <c r="ER26" i="4"/>
  <c r="ES26" i="4" s="1"/>
  <c r="MB11" i="4"/>
  <c r="MC11" i="4" s="1"/>
  <c r="KK37" i="4"/>
  <c r="KJ37" i="4"/>
  <c r="KH37" i="4"/>
  <c r="KI37" i="4"/>
  <c r="LX15" i="4"/>
  <c r="LV15" i="4"/>
  <c r="LW15" i="4"/>
  <c r="LU15" i="4"/>
  <c r="ML24" i="4"/>
  <c r="MM24" i="4" s="1"/>
  <c r="EH34" i="4"/>
  <c r="EI34" i="4" s="1"/>
  <c r="MB19" i="4"/>
  <c r="MC19" i="4" s="1"/>
  <c r="LE11" i="4"/>
  <c r="LA11" i="4"/>
  <c r="LF26" i="4"/>
  <c r="DG26" i="4"/>
  <c r="DK26" i="4"/>
  <c r="FE35" i="4"/>
  <c r="LR37" i="4"/>
  <c r="LN37" i="4"/>
  <c r="DX25" i="4"/>
  <c r="DT25" i="4"/>
  <c r="LE38" i="4"/>
  <c r="LG38" i="4" s="1"/>
  <c r="LA38" i="4"/>
  <c r="LQ25" i="4"/>
  <c r="LJ17" i="4"/>
  <c r="LK17" i="4"/>
  <c r="LI17" i="4"/>
  <c r="LH17" i="4"/>
  <c r="KK24" i="4"/>
  <c r="KJ24" i="4"/>
  <c r="KI24" i="4"/>
  <c r="KH24" i="4"/>
  <c r="EU13" i="4"/>
  <c r="EV13" i="4" s="1"/>
  <c r="LD32" i="4"/>
  <c r="FE27" i="4"/>
  <c r="DJ24" i="4"/>
  <c r="LQ27" i="4"/>
  <c r="EX31" i="4"/>
  <c r="ET31" i="4"/>
  <c r="DX29" i="4"/>
  <c r="DT29" i="4"/>
  <c r="KV24" i="4"/>
  <c r="KU24" i="4"/>
  <c r="KX24" i="4"/>
  <c r="KW24" i="4"/>
  <c r="MO15" i="4"/>
  <c r="MP15" i="4" s="1"/>
  <c r="DU38" i="4"/>
  <c r="EH29" i="4"/>
  <c r="MB26" i="4"/>
  <c r="DT19" i="4"/>
  <c r="DX19" i="4"/>
  <c r="KX12" i="4"/>
  <c r="KW12" i="4"/>
  <c r="KV12" i="4"/>
  <c r="KU12" i="4"/>
  <c r="MB37" i="4"/>
  <c r="DU37" i="4"/>
  <c r="DV37" i="4" s="1"/>
  <c r="EK12" i="4"/>
  <c r="EG12" i="4"/>
  <c r="EL19" i="4"/>
  <c r="EJ19" i="4"/>
  <c r="LQ22" i="4"/>
  <c r="LS22" i="4"/>
  <c r="MB10" i="4"/>
  <c r="ML14" i="4"/>
  <c r="DY33" i="4"/>
  <c r="DW33" i="4"/>
  <c r="ER36" i="4"/>
  <c r="ES36" i="4" s="1"/>
  <c r="ML38" i="4"/>
  <c r="MM38" i="4" s="1"/>
  <c r="FE12" i="4"/>
  <c r="MA15" i="4"/>
  <c r="ME15" i="4"/>
  <c r="MF30" i="4"/>
  <c r="MD30" i="4"/>
  <c r="DT23" i="4"/>
  <c r="DX23" i="4"/>
  <c r="DZ23" i="4" s="1"/>
  <c r="LJ37" i="4"/>
  <c r="LI37" i="4"/>
  <c r="LH37" i="4"/>
  <c r="LK37" i="4"/>
  <c r="ED11" i="4"/>
  <c r="EC11" i="4"/>
  <c r="EB11" i="4"/>
  <c r="EA11" i="4"/>
  <c r="DM27" i="4"/>
  <c r="MM30" i="4"/>
  <c r="ER40" i="4"/>
  <c r="ES40" i="4" s="1"/>
  <c r="DL19" i="4"/>
  <c r="FE20" i="4"/>
  <c r="DI39" i="4"/>
  <c r="FE33" i="4"/>
  <c r="FF33" i="4" s="1"/>
  <c r="LH19" i="4"/>
  <c r="LK19" i="4"/>
  <c r="LJ19" i="4"/>
  <c r="LI19" i="4"/>
  <c r="ML36" i="4"/>
  <c r="MM36" i="4" s="1"/>
  <c r="DZ13" i="4"/>
  <c r="ES25" i="4"/>
  <c r="KT17" i="4"/>
  <c r="LK40" i="4"/>
  <c r="LJ40" i="4"/>
  <c r="LI40" i="4"/>
  <c r="LH40" i="4"/>
  <c r="FR21" i="4"/>
  <c r="FS21" i="4" s="1"/>
  <c r="DW18" i="4"/>
  <c r="DY18" i="4"/>
  <c r="DY34" i="4"/>
  <c r="DW34" i="4"/>
  <c r="EV32" i="4"/>
  <c r="EY32" i="4" s="1"/>
  <c r="LU16" i="4"/>
  <c r="LW16" i="4"/>
  <c r="LV16" i="4"/>
  <c r="LX16" i="4"/>
  <c r="EF26" i="4"/>
  <c r="LZ24" i="4"/>
  <c r="ER34" i="4"/>
  <c r="ES34" i="4" s="1"/>
  <c r="DU24" i="4"/>
  <c r="DV24" i="4" s="1"/>
  <c r="KT11" i="4"/>
  <c r="LS29" i="4"/>
  <c r="EL15" i="4"/>
  <c r="EJ15" i="4"/>
  <c r="ES35" i="4"/>
  <c r="ER24" i="4"/>
  <c r="ES24" i="4" s="1"/>
  <c r="EL13" i="4"/>
  <c r="EJ13" i="4"/>
  <c r="NL16" i="4"/>
  <c r="NM16" i="4" s="1"/>
  <c r="ER10" i="4"/>
  <c r="ES10" i="4" s="1"/>
  <c r="KT32" i="4"/>
  <c r="KV10" i="4"/>
  <c r="ME16" i="4"/>
  <c r="MG16" i="4" s="1"/>
  <c r="MA16" i="4"/>
  <c r="LP25" i="4"/>
  <c r="LS25" i="4" s="1"/>
  <c r="KK25" i="4"/>
  <c r="KJ25" i="4"/>
  <c r="KI25" i="4"/>
  <c r="KH25" i="4"/>
  <c r="LS39" i="4"/>
  <c r="LQ39" i="4"/>
  <c r="LC32" i="4"/>
  <c r="ES27" i="4"/>
  <c r="DI24" i="4"/>
  <c r="LP27" i="4"/>
  <c r="LV35" i="4"/>
  <c r="DX12" i="4"/>
  <c r="DZ12" i="4" s="1"/>
  <c r="DT12" i="4"/>
  <c r="DG34" i="4"/>
  <c r="DK34" i="4"/>
  <c r="DM34" i="4" s="1"/>
  <c r="DG20" i="4"/>
  <c r="DK20" i="4"/>
  <c r="DM20" i="4" s="1"/>
  <c r="DL29" i="4"/>
  <c r="DJ29" i="4"/>
  <c r="ML17" i="4"/>
  <c r="KX28" i="4"/>
  <c r="KU28" i="4"/>
  <c r="KV28" i="4"/>
  <c r="KW28" i="4"/>
  <c r="CY26" i="4"/>
  <c r="EH40" i="4"/>
  <c r="EI40" i="4" s="1"/>
  <c r="DL34" i="4"/>
  <c r="FL22" i="4"/>
  <c r="FJ22" i="4"/>
  <c r="LS36" i="4"/>
  <c r="LQ36" i="4"/>
  <c r="LE36" i="4"/>
  <c r="LG36" i="4" s="1"/>
  <c r="LA36" i="4"/>
  <c r="EU33" i="4"/>
  <c r="EV33" i="4" s="1"/>
  <c r="EL11" i="4"/>
  <c r="EJ11" i="4"/>
  <c r="DM13" i="4"/>
  <c r="MB36" i="4"/>
  <c r="CQ22" i="4"/>
  <c r="CP22" i="4"/>
  <c r="CO22" i="4"/>
  <c r="CN22" i="4"/>
  <c r="KX27" i="4"/>
  <c r="KV27" i="4"/>
  <c r="KW27" i="4"/>
  <c r="KU27" i="4"/>
  <c r="LF36" i="4"/>
  <c r="ER38" i="4"/>
  <c r="ES38" i="4" s="1"/>
  <c r="DY39" i="4"/>
  <c r="DW39" i="4"/>
  <c r="FH21" i="4"/>
  <c r="FI21" i="4" s="1"/>
  <c r="DT18" i="4"/>
  <c r="DX18" i="4"/>
  <c r="LS40" i="4"/>
  <c r="LQ40" i="4"/>
  <c r="KV13" i="4"/>
  <c r="KU13" i="4"/>
  <c r="KW13" i="4"/>
  <c r="KX13" i="4"/>
  <c r="DK40" i="4"/>
  <c r="DM40" i="4" s="1"/>
  <c r="DG40" i="4"/>
  <c r="CP29" i="4"/>
  <c r="CO29" i="4"/>
  <c r="CN29" i="4"/>
  <c r="CQ29" i="4"/>
  <c r="LF28" i="4"/>
  <c r="LD28" i="4"/>
  <c r="DM38" i="4"/>
  <c r="ML31" i="4"/>
  <c r="ML22" i="4"/>
  <c r="MM22" i="4" s="1"/>
  <c r="MB40" i="4"/>
  <c r="LO32" i="4"/>
  <c r="DL40" i="4"/>
  <c r="EK15" i="4"/>
  <c r="EG15" i="4"/>
  <c r="MY37" i="4"/>
  <c r="MZ37" i="4" s="1"/>
  <c r="EH24" i="4"/>
  <c r="EK13" i="4"/>
  <c r="EG13" i="4"/>
  <c r="NB16" i="4"/>
  <c r="NC16" i="4" s="1"/>
  <c r="EH10" i="4"/>
  <c r="EI10" i="4" s="1"/>
  <c r="LA22" i="4"/>
  <c r="LE22" i="4"/>
  <c r="LG22" i="4" s="1"/>
  <c r="MY18" i="4"/>
  <c r="MZ18" i="4" s="1"/>
  <c r="DX30" i="4"/>
  <c r="DZ30" i="4" s="1"/>
  <c r="DT30" i="4"/>
  <c r="LN39" i="4"/>
  <c r="LR39" i="4"/>
  <c r="LF38" i="4"/>
  <c r="NB12" i="4"/>
  <c r="NC12" i="4" s="1"/>
  <c r="EW11" i="4"/>
  <c r="DT35" i="4"/>
  <c r="DX35" i="4"/>
  <c r="DZ35" i="4" s="1"/>
  <c r="GE22" i="4"/>
  <c r="GF22" i="4" s="1"/>
  <c r="ED31" i="4"/>
  <c r="EC31" i="4"/>
  <c r="EB31" i="4"/>
  <c r="EA31" i="4"/>
  <c r="MO12" i="4"/>
  <c r="MP12" i="4" s="1"/>
  <c r="DD39" i="4"/>
  <c r="DC39" i="4"/>
  <c r="DB39" i="4"/>
  <c r="DA39" i="4"/>
  <c r="DC24" i="4"/>
  <c r="DB24" i="4"/>
  <c r="DA24" i="4"/>
  <c r="DD24" i="4"/>
  <c r="MB17" i="4"/>
  <c r="MC17" i="4" s="1"/>
  <c r="MF23" i="4"/>
  <c r="MD23" i="4"/>
  <c r="ML28" i="4"/>
  <c r="MM28" i="4" s="1"/>
  <c r="FK22" i="4"/>
  <c r="FG22" i="4"/>
  <c r="LN36" i="4"/>
  <c r="LR36" i="4"/>
  <c r="LN19" i="4"/>
  <c r="LR19" i="4"/>
  <c r="LT19" i="4" s="1"/>
  <c r="KT22" i="4"/>
  <c r="EK11" i="4"/>
  <c r="EG11" i="4"/>
  <c r="NL33" i="4"/>
  <c r="NM33" i="4" s="1"/>
  <c r="MY39" i="4"/>
  <c r="EL28" i="4"/>
  <c r="EJ28" i="4"/>
  <c r="EM28" i="4" s="1"/>
  <c r="EH38" i="4"/>
  <c r="DT39" i="4"/>
  <c r="DX39" i="4"/>
  <c r="LS31" i="4"/>
  <c r="LQ31" i="4"/>
  <c r="EA15" i="4"/>
  <c r="EC15" i="4"/>
  <c r="ED15" i="4"/>
  <c r="EB15" i="4"/>
  <c r="LR40" i="4"/>
  <c r="LN40" i="4"/>
  <c r="DB23" i="4"/>
  <c r="DA23" i="4"/>
  <c r="DD23" i="4"/>
  <c r="DC23" i="4"/>
  <c r="LE28" i="4"/>
  <c r="LA28" i="4"/>
  <c r="MB31" i="4"/>
  <c r="EH35" i="4"/>
  <c r="EI35" i="4" s="1"/>
  <c r="FR32" i="4"/>
  <c r="FS32" i="4" s="1"/>
  <c r="MO16" i="4"/>
  <c r="DY10" i="4"/>
  <c r="DW10" i="4"/>
  <c r="MF29" i="4"/>
  <c r="MD29" i="4"/>
  <c r="DY26" i="4"/>
  <c r="DW26" i="4"/>
  <c r="DY36" i="4"/>
  <c r="DW36" i="4"/>
  <c r="MM37" i="4"/>
  <c r="MY40" i="4"/>
  <c r="ML32" i="4"/>
  <c r="MM32" i="4" s="1"/>
  <c r="NF13" i="4"/>
  <c r="ND13" i="4"/>
  <c r="EJ32" i="4"/>
  <c r="EL32" i="4"/>
  <c r="LH20" i="4"/>
  <c r="LK20" i="4"/>
  <c r="LJ20" i="4"/>
  <c r="LI20" i="4"/>
  <c r="LG23" i="4"/>
  <c r="MM18" i="4"/>
  <c r="MY29" i="4"/>
  <c r="DW27" i="4"/>
  <c r="DY27" i="4"/>
  <c r="NL12" i="4"/>
  <c r="EV11" i="4"/>
  <c r="EL23" i="4"/>
  <c r="EJ23" i="4"/>
  <c r="FU22" i="4"/>
  <c r="FV22" i="4" s="1"/>
  <c r="LH27" i="4"/>
  <c r="MD21" i="4"/>
  <c r="KX35" i="4"/>
  <c r="KW35" i="4"/>
  <c r="KV35" i="4"/>
  <c r="KU35" i="4"/>
  <c r="KU23" i="4"/>
  <c r="KX23" i="4"/>
  <c r="KW23" i="4"/>
  <c r="KV23" i="4"/>
  <c r="MO39" i="4"/>
  <c r="DP30" i="4"/>
  <c r="DN30" i="4"/>
  <c r="DQ30" i="4"/>
  <c r="DO30" i="4"/>
  <c r="KW40" i="4"/>
  <c r="KV40" i="4"/>
  <c r="KU40" i="4"/>
  <c r="KX40" i="4"/>
  <c r="FH32" i="4"/>
  <c r="FI32" i="4" s="1"/>
  <c r="NY13" i="4"/>
  <c r="FE30" i="4"/>
  <c r="FR11" i="4"/>
  <c r="FS11" i="4" s="1"/>
  <c r="ME29" i="4"/>
  <c r="MA29" i="4"/>
  <c r="DX26" i="4"/>
  <c r="DT26" i="4"/>
  <c r="FE23" i="4"/>
  <c r="ML27" i="4"/>
  <c r="LN38" i="4"/>
  <c r="LR38" i="4"/>
  <c r="GE14" i="4"/>
  <c r="MY19" i="4"/>
  <c r="KK15" i="4"/>
  <c r="KJ15" i="4"/>
  <c r="KH15" i="4"/>
  <c r="KI15" i="4"/>
  <c r="MO40" i="4"/>
  <c r="MB32" i="4"/>
  <c r="NE13" i="4"/>
  <c r="NA13" i="4"/>
  <c r="EK32" i="4"/>
  <c r="EG32" i="4"/>
  <c r="KX36" i="4"/>
  <c r="KW36" i="4"/>
  <c r="KV36" i="4"/>
  <c r="KU36" i="4"/>
  <c r="LV12" i="4"/>
  <c r="KR26" i="4"/>
  <c r="KT26" i="4" s="1"/>
  <c r="KN26" i="4"/>
  <c r="MO29" i="4"/>
  <c r="MP29" i="4" s="1"/>
  <c r="DX27" i="4"/>
  <c r="DT27" i="4"/>
  <c r="EK20" i="4"/>
  <c r="EG20" i="4"/>
  <c r="LQ28" i="4"/>
  <c r="EW16" i="4"/>
  <c r="MD20" i="4"/>
  <c r="KH17" i="4"/>
  <c r="KK17" i="4"/>
  <c r="KJ17" i="4"/>
  <c r="KI17" i="4"/>
  <c r="KU31" i="4"/>
  <c r="KX31" i="4"/>
  <c r="KW31" i="4"/>
  <c r="KV31" i="4"/>
  <c r="MA23" i="4"/>
  <c r="ME23" i="4"/>
  <c r="DC36" i="4"/>
  <c r="DB36" i="4"/>
  <c r="DA36" i="4"/>
  <c r="DD36" i="4"/>
  <c r="EJ33" i="4"/>
  <c r="MQ33" i="4"/>
  <c r="MB34" i="4"/>
  <c r="MC34" i="4" s="1"/>
  <c r="NB33" i="4"/>
  <c r="FR17" i="4"/>
  <c r="FS17" i="4" s="1"/>
  <c r="LN11" i="4"/>
  <c r="LR11" i="4"/>
  <c r="LR31" i="4"/>
  <c r="LN31" i="4"/>
  <c r="EH30" i="4"/>
  <c r="EI30" i="4" s="1"/>
  <c r="LK10" i="4"/>
  <c r="LJ10" i="4"/>
  <c r="LI10" i="4"/>
  <c r="LH10" i="4"/>
  <c r="FC14" i="4"/>
  <c r="FD14" i="4"/>
  <c r="FB14" i="4"/>
  <c r="FA14" i="4"/>
  <c r="FE19" i="4"/>
  <c r="FF19" i="4" s="1"/>
  <c r="LR20" i="4"/>
  <c r="LT20" i="4" s="1"/>
  <c r="LN20" i="4"/>
  <c r="DA37" i="4"/>
  <c r="DD37" i="4"/>
  <c r="DC37" i="4"/>
  <c r="DB37" i="4"/>
  <c r="DC38" i="4"/>
  <c r="DB38" i="4"/>
  <c r="DD38" i="4"/>
  <c r="DA38" i="4"/>
  <c r="DG37" i="4"/>
  <c r="DK37" i="4"/>
  <c r="DM37" i="4" s="1"/>
  <c r="LG24" i="4"/>
  <c r="FH31" i="4"/>
  <c r="FI31" i="4" s="1"/>
  <c r="EW31" i="4"/>
  <c r="EY31" i="4"/>
  <c r="LP18" i="4"/>
  <c r="LS18" i="4" s="1"/>
  <c r="DL37" i="4"/>
  <c r="DY12" i="4"/>
  <c r="KX21" i="4"/>
  <c r="KW21" i="4"/>
  <c r="KV21" i="4"/>
  <c r="KU21" i="4"/>
  <c r="EI33" i="4"/>
  <c r="EL33" i="4" s="1"/>
  <c r="MC21" i="4"/>
  <c r="DY29" i="4"/>
  <c r="DW29" i="4"/>
  <c r="MP33" i="4"/>
  <c r="EU15" i="4"/>
  <c r="EV15" i="4" s="1"/>
  <c r="MB25" i="4"/>
  <c r="ER29" i="4"/>
  <c r="LS23" i="4"/>
  <c r="LQ23" i="4"/>
  <c r="DB28" i="4"/>
  <c r="DC28" i="4"/>
  <c r="DD28" i="4"/>
  <c r="DA28" i="4"/>
  <c r="ML26" i="4"/>
  <c r="DK10" i="4"/>
  <c r="DM10" i="4" s="1"/>
  <c r="DG10" i="4"/>
  <c r="DV28" i="4"/>
  <c r="DY28" i="4" s="1"/>
  <c r="LS11" i="4"/>
  <c r="LQ11" i="4"/>
  <c r="FF16" i="4"/>
  <c r="DW19" i="4"/>
  <c r="DY19" i="4"/>
  <c r="MR13" i="4"/>
  <c r="MT13" i="4" s="1"/>
  <c r="MN13" i="4"/>
  <c r="ES19" i="4"/>
  <c r="MD35" i="4"/>
  <c r="MF35" i="4"/>
  <c r="NM13" i="4"/>
  <c r="ES30" i="4"/>
  <c r="FF11" i="4"/>
  <c r="EL12" i="4"/>
  <c r="EJ12" i="4"/>
  <c r="EW22" i="4"/>
  <c r="EY22" i="4"/>
  <c r="KV15" i="4"/>
  <c r="KU15" i="4"/>
  <c r="KX15" i="4"/>
  <c r="KW15" i="4"/>
  <c r="ES23" i="4"/>
  <c r="LZ27" i="4"/>
  <c r="LS38" i="4"/>
  <c r="LQ38" i="4"/>
  <c r="FS14" i="4"/>
  <c r="MM19" i="4"/>
  <c r="ER37" i="4"/>
  <c r="ES37" i="4" s="1"/>
  <c r="LF14" i="4"/>
  <c r="LD14" i="4"/>
  <c r="ML10" i="4"/>
  <c r="EN17" i="4"/>
  <c r="LK31" i="4"/>
  <c r="LJ31" i="4"/>
  <c r="LI31" i="4"/>
  <c r="LH31" i="4"/>
  <c r="DZ20" i="4"/>
  <c r="LZ38" i="4"/>
  <c r="DO28" i="4"/>
  <c r="DP28" i="4"/>
  <c r="DQ28" i="4"/>
  <c r="DN28" i="4"/>
  <c r="MF16" i="4"/>
  <c r="KS26" i="4"/>
  <c r="EJ20" i="4"/>
  <c r="EL20" i="4"/>
  <c r="LP28" i="4"/>
  <c r="EV16" i="4"/>
  <c r="MC20" i="4"/>
  <c r="MF20" i="4" s="1"/>
  <c r="KH22" i="3"/>
  <c r="KK22" i="3"/>
  <c r="KJ22" i="3"/>
  <c r="KI22" i="3"/>
  <c r="FH13" i="3"/>
  <c r="LK11" i="3"/>
  <c r="LJ11" i="3"/>
  <c r="LI11" i="3"/>
  <c r="LH11" i="3"/>
  <c r="DN17" i="3"/>
  <c r="DQ17" i="3"/>
  <c r="DP17" i="3"/>
  <c r="DO17" i="3"/>
  <c r="KH39" i="3"/>
  <c r="KK39" i="3"/>
  <c r="KI39" i="3"/>
  <c r="KJ39" i="3"/>
  <c r="DQ31" i="3"/>
  <c r="DO31" i="3"/>
  <c r="DN31" i="3"/>
  <c r="DP31" i="3"/>
  <c r="EG38" i="3"/>
  <c r="EK38" i="3"/>
  <c r="EQ10" i="3"/>
  <c r="EP10" i="3"/>
  <c r="EO10" i="3"/>
  <c r="EN10" i="3"/>
  <c r="DQ38" i="3"/>
  <c r="DO38" i="3"/>
  <c r="DN38" i="3"/>
  <c r="DP38" i="3"/>
  <c r="MO34" i="3"/>
  <c r="DQ12" i="3"/>
  <c r="DP12" i="3"/>
  <c r="DO12" i="3"/>
  <c r="DN12" i="3"/>
  <c r="LK33" i="3"/>
  <c r="LJ33" i="3"/>
  <c r="LI33" i="3"/>
  <c r="LH33" i="3"/>
  <c r="KX28" i="3"/>
  <c r="KW28" i="3"/>
  <c r="KV28" i="3"/>
  <c r="KU28" i="3"/>
  <c r="ED21" i="3"/>
  <c r="EC21" i="3"/>
  <c r="EA21" i="3"/>
  <c r="EB21" i="3"/>
  <c r="DO27" i="3"/>
  <c r="DQ27" i="3"/>
  <c r="DP27" i="3"/>
  <c r="DN27" i="3"/>
  <c r="LE31" i="3"/>
  <c r="LA31" i="3"/>
  <c r="KK10" i="3"/>
  <c r="KJ10" i="3"/>
  <c r="KI10" i="3"/>
  <c r="KH10" i="3"/>
  <c r="LW28" i="3"/>
  <c r="LV28" i="3"/>
  <c r="LU28" i="3"/>
  <c r="LX28" i="3"/>
  <c r="LK32" i="3"/>
  <c r="LJ32" i="3"/>
  <c r="LI32" i="3"/>
  <c r="LH32" i="3"/>
  <c r="DJ28" i="3"/>
  <c r="NL11" i="3"/>
  <c r="NM11" i="3" s="1"/>
  <c r="ML24" i="3"/>
  <c r="MM24" i="3" s="1"/>
  <c r="LE20" i="3"/>
  <c r="LA20" i="3"/>
  <c r="EG11" i="3"/>
  <c r="EK11" i="3"/>
  <c r="KX29" i="3"/>
  <c r="KW29" i="3"/>
  <c r="KV29" i="3"/>
  <c r="KU29" i="3"/>
  <c r="FH10" i="3"/>
  <c r="EH22" i="3"/>
  <c r="EI22" i="3" s="1"/>
  <c r="EU31" i="3"/>
  <c r="EV31" i="3" s="1"/>
  <c r="LD27" i="3"/>
  <c r="FR19" i="3"/>
  <c r="GE10" i="3"/>
  <c r="GF10" i="3" s="1"/>
  <c r="ML39" i="3"/>
  <c r="MM39" i="3" s="1"/>
  <c r="KX21" i="3"/>
  <c r="KV21" i="3"/>
  <c r="KU21" i="3"/>
  <c r="KW21" i="3"/>
  <c r="EG37" i="3"/>
  <c r="EK37" i="3"/>
  <c r="EX40" i="3"/>
  <c r="ET40" i="3"/>
  <c r="DW15" i="3"/>
  <c r="KR31" i="3"/>
  <c r="KT31" i="3" s="1"/>
  <c r="KN31" i="3"/>
  <c r="EW30" i="3"/>
  <c r="MB30" i="3"/>
  <c r="FH12" i="3"/>
  <c r="FI12" i="3" s="1"/>
  <c r="LR13" i="3"/>
  <c r="LN13" i="3"/>
  <c r="FE34" i="3"/>
  <c r="FF34" i="3" s="1"/>
  <c r="NB15" i="3"/>
  <c r="EU15" i="3"/>
  <c r="ML36" i="3"/>
  <c r="LQ29" i="3"/>
  <c r="LN21" i="3"/>
  <c r="LR21" i="3"/>
  <c r="DX14" i="3"/>
  <c r="DZ14" i="3" s="1"/>
  <c r="DT14" i="3"/>
  <c r="KN10" i="3"/>
  <c r="KR10" i="3"/>
  <c r="KT10" i="3" s="1"/>
  <c r="DW25" i="3"/>
  <c r="ML13" i="3"/>
  <c r="MM13" i="3" s="1"/>
  <c r="ML19" i="3"/>
  <c r="MM19" i="3" s="1"/>
  <c r="LE19" i="3"/>
  <c r="LA19" i="3"/>
  <c r="MQ28" i="3"/>
  <c r="DK25" i="3"/>
  <c r="DM25" i="3" s="1"/>
  <c r="DG25" i="3"/>
  <c r="EW27" i="3"/>
  <c r="LA14" i="3"/>
  <c r="LE14" i="3"/>
  <c r="LG14" i="3" s="1"/>
  <c r="ML38" i="3"/>
  <c r="NL33" i="3"/>
  <c r="NM33" i="3" s="1"/>
  <c r="MB21" i="3"/>
  <c r="MC21" i="3" s="1"/>
  <c r="EJ40" i="3"/>
  <c r="EX37" i="3"/>
  <c r="ET37" i="3"/>
  <c r="ER33" i="3"/>
  <c r="ES33" i="3" s="1"/>
  <c r="DJ20" i="3"/>
  <c r="KT30" i="3"/>
  <c r="DW22" i="3"/>
  <c r="MD26" i="3"/>
  <c r="LQ39" i="3"/>
  <c r="EH35" i="3"/>
  <c r="EI35" i="3" s="1"/>
  <c r="EW11" i="3"/>
  <c r="EW12" i="3"/>
  <c r="LO31" i="3"/>
  <c r="LP31" i="3" s="1"/>
  <c r="EB23" i="3"/>
  <c r="EA23" i="3"/>
  <c r="EC23" i="3"/>
  <c r="ED23" i="3"/>
  <c r="DU16" i="3"/>
  <c r="DV16" i="3" s="1"/>
  <c r="EQ23" i="3"/>
  <c r="EO23" i="3"/>
  <c r="EP23" i="3"/>
  <c r="EN23" i="3"/>
  <c r="ER22" i="3"/>
  <c r="ES22" i="3" s="1"/>
  <c r="LE21" i="3"/>
  <c r="LG21" i="3" s="1"/>
  <c r="LA21" i="3"/>
  <c r="FE14" i="3"/>
  <c r="FF14" i="3" s="1"/>
  <c r="LC27" i="3"/>
  <c r="DW35" i="3"/>
  <c r="DY35" i="3"/>
  <c r="FF19" i="3"/>
  <c r="FS10" i="3"/>
  <c r="LZ39" i="3"/>
  <c r="DP39" i="3"/>
  <c r="DO39" i="3"/>
  <c r="DQ39" i="3"/>
  <c r="DN39" i="3"/>
  <c r="DY29" i="3"/>
  <c r="DW29" i="3"/>
  <c r="DV15" i="3"/>
  <c r="DY15" i="3" s="1"/>
  <c r="DM14" i="3"/>
  <c r="EV30" i="3"/>
  <c r="LO27" i="3"/>
  <c r="LP27" i="3" s="1"/>
  <c r="EH34" i="3"/>
  <c r="LS13" i="3"/>
  <c r="LQ13" i="3"/>
  <c r="ES34" i="3"/>
  <c r="DQ15" i="3"/>
  <c r="DO15" i="3"/>
  <c r="DP15" i="3"/>
  <c r="DN15" i="3"/>
  <c r="FE15" i="3"/>
  <c r="FF15" i="3" s="1"/>
  <c r="LZ36" i="3"/>
  <c r="LP29" i="3"/>
  <c r="ML27" i="3"/>
  <c r="LS37" i="3"/>
  <c r="LQ37" i="3"/>
  <c r="LS21" i="3"/>
  <c r="LQ21" i="3"/>
  <c r="DZ19" i="3"/>
  <c r="DV25" i="3"/>
  <c r="LZ13" i="3"/>
  <c r="LZ19" i="3"/>
  <c r="DL32" i="3"/>
  <c r="DJ32" i="3"/>
  <c r="LO32" i="3"/>
  <c r="LP32" i="3" s="1"/>
  <c r="MY26" i="3"/>
  <c r="MZ26" i="3" s="1"/>
  <c r="ML22" i="3"/>
  <c r="KS10" i="3"/>
  <c r="LZ38" i="3"/>
  <c r="LE24" i="3"/>
  <c r="LG24" i="3" s="1"/>
  <c r="LA24" i="3"/>
  <c r="MY20" i="3"/>
  <c r="MZ20" i="3" s="1"/>
  <c r="EI40" i="3"/>
  <c r="EY37" i="3"/>
  <c r="EW37" i="3"/>
  <c r="EF33" i="3"/>
  <c r="DI20" i="3"/>
  <c r="LO12" i="3"/>
  <c r="LP12" i="3" s="1"/>
  <c r="DV22" i="3"/>
  <c r="DY22" i="3" s="1"/>
  <c r="MC26" i="3"/>
  <c r="MF26" i="3" s="1"/>
  <c r="LP39" i="3"/>
  <c r="FE36" i="3"/>
  <c r="FF36" i="3" s="1"/>
  <c r="MO15" i="3"/>
  <c r="MP15" i="3" s="1"/>
  <c r="EA10" i="3"/>
  <c r="ED10" i="3"/>
  <c r="EC10" i="3"/>
  <c r="EB10" i="3"/>
  <c r="KH13" i="3"/>
  <c r="KI13" i="3"/>
  <c r="KK13" i="3"/>
  <c r="KJ13" i="3"/>
  <c r="EU14" i="3"/>
  <c r="EV14" i="3" s="1"/>
  <c r="DQ16" i="3"/>
  <c r="DP16" i="3"/>
  <c r="DO16" i="3"/>
  <c r="DN16" i="3"/>
  <c r="LW26" i="3"/>
  <c r="LX26" i="3"/>
  <c r="LV26" i="3"/>
  <c r="LU26" i="3"/>
  <c r="DX35" i="3"/>
  <c r="DT35" i="3"/>
  <c r="DW26" i="3"/>
  <c r="FH23" i="3"/>
  <c r="FI23" i="3" s="1"/>
  <c r="ER16" i="3"/>
  <c r="DX29" i="3"/>
  <c r="DT29" i="3"/>
  <c r="EG27" i="3"/>
  <c r="EK27" i="3"/>
  <c r="EM27" i="3" s="1"/>
  <c r="LK12" i="3"/>
  <c r="LJ12" i="3"/>
  <c r="LI12" i="3"/>
  <c r="LH12" i="3"/>
  <c r="LD22" i="3"/>
  <c r="DT36" i="3"/>
  <c r="DX36" i="3"/>
  <c r="DZ36" i="3" s="1"/>
  <c r="ER32" i="3"/>
  <c r="ES32" i="3" s="1"/>
  <c r="LQ30" i="3"/>
  <c r="NB18" i="3"/>
  <c r="NC18" i="3" s="1"/>
  <c r="ER28" i="3"/>
  <c r="LF31" i="3"/>
  <c r="LD31" i="3"/>
  <c r="FJ30" i="3"/>
  <c r="MB27" i="3"/>
  <c r="MC27" i="3" s="1"/>
  <c r="LR37" i="3"/>
  <c r="LN37" i="3"/>
  <c r="KN24" i="3"/>
  <c r="KR24" i="3"/>
  <c r="KT24" i="3" s="1"/>
  <c r="LK10" i="3"/>
  <c r="LJ10" i="3"/>
  <c r="LI10" i="3"/>
  <c r="LH10" i="3"/>
  <c r="FR27" i="3"/>
  <c r="LJ35" i="3"/>
  <c r="LI35" i="3"/>
  <c r="LH35" i="3"/>
  <c r="LK35" i="3"/>
  <c r="DP35" i="3"/>
  <c r="DO35" i="3"/>
  <c r="DN35" i="3"/>
  <c r="DQ35" i="3"/>
  <c r="LA29" i="3"/>
  <c r="LE29" i="3"/>
  <c r="ER18" i="3"/>
  <c r="ES18" i="3" s="1"/>
  <c r="MQ33" i="3"/>
  <c r="DK32" i="3"/>
  <c r="DG32" i="3"/>
  <c r="LR20" i="3"/>
  <c r="LT20" i="3" s="1"/>
  <c r="LN20" i="3"/>
  <c r="MO26" i="3"/>
  <c r="KV35" i="3"/>
  <c r="KX35" i="3"/>
  <c r="KU35" i="3"/>
  <c r="KW35" i="3"/>
  <c r="MB22" i="3"/>
  <c r="MC22" i="3" s="1"/>
  <c r="DW18" i="3"/>
  <c r="MO20" i="3"/>
  <c r="MP20" i="3" s="1"/>
  <c r="ER20" i="3"/>
  <c r="ES20" i="3" s="1"/>
  <c r="MD18" i="3"/>
  <c r="FR40" i="3"/>
  <c r="DP34" i="3"/>
  <c r="DO34" i="3"/>
  <c r="DN34" i="3"/>
  <c r="DQ34" i="3"/>
  <c r="LF14" i="3"/>
  <c r="ML12" i="3"/>
  <c r="MM12" i="3" s="1"/>
  <c r="LA13" i="3"/>
  <c r="LE13" i="3"/>
  <c r="ML10" i="3"/>
  <c r="LQ25" i="3"/>
  <c r="EW23" i="3"/>
  <c r="MA23" i="3"/>
  <c r="ME23" i="3"/>
  <c r="MG23" i="3" s="1"/>
  <c r="LE38" i="3"/>
  <c r="LG38" i="3" s="1"/>
  <c r="LA38" i="3"/>
  <c r="LG34" i="3"/>
  <c r="LF20" i="3"/>
  <c r="DV26" i="3"/>
  <c r="FR23" i="3"/>
  <c r="FS23" i="3" s="1"/>
  <c r="EF16" i="3"/>
  <c r="DY32" i="3"/>
  <c r="DW32" i="3"/>
  <c r="MF33" i="3"/>
  <c r="MD33" i="3"/>
  <c r="KV19" i="3"/>
  <c r="KU19" i="3"/>
  <c r="KX19" i="3"/>
  <c r="KW19" i="3"/>
  <c r="DT38" i="3"/>
  <c r="DX38" i="3"/>
  <c r="DZ38" i="3" s="1"/>
  <c r="LO36" i="3"/>
  <c r="LC22" i="3"/>
  <c r="EF32" i="3"/>
  <c r="LP30" i="3"/>
  <c r="DY33" i="3"/>
  <c r="DW33" i="3"/>
  <c r="MS23" i="3"/>
  <c r="MQ23" i="3"/>
  <c r="NL18" i="3"/>
  <c r="NM18" i="3" s="1"/>
  <c r="EF28" i="3"/>
  <c r="FE17" i="3"/>
  <c r="FF17" i="3" s="1"/>
  <c r="KW36" i="3"/>
  <c r="KV36" i="3"/>
  <c r="KU36" i="3"/>
  <c r="KX36" i="3"/>
  <c r="FI30" i="3"/>
  <c r="FL30" i="3" s="1"/>
  <c r="LF30" i="3"/>
  <c r="LD30" i="3"/>
  <c r="FE38" i="3"/>
  <c r="FF38" i="3" s="1"/>
  <c r="LV34" i="3"/>
  <c r="LW34" i="3"/>
  <c r="LX34" i="3"/>
  <c r="LU34" i="3"/>
  <c r="FF27" i="3"/>
  <c r="MB37" i="3"/>
  <c r="MC37" i="3" s="1"/>
  <c r="LF29" i="3"/>
  <c r="LD29" i="3"/>
  <c r="EF18" i="3"/>
  <c r="MP33" i="3"/>
  <c r="MS33" i="3" s="1"/>
  <c r="LR35" i="3"/>
  <c r="LT35" i="3" s="1"/>
  <c r="LN35" i="3"/>
  <c r="DV18" i="3"/>
  <c r="ML40" i="3"/>
  <c r="MM40" i="3" s="1"/>
  <c r="LF24" i="3"/>
  <c r="EF20" i="3"/>
  <c r="MC18" i="3"/>
  <c r="MF18" i="3" s="1"/>
  <c r="FF40" i="3"/>
  <c r="LS22" i="3"/>
  <c r="LQ22" i="3"/>
  <c r="LZ12" i="3"/>
  <c r="LF13" i="3"/>
  <c r="LD13" i="3"/>
  <c r="LZ10" i="3"/>
  <c r="LP25" i="3"/>
  <c r="LS25" i="3" s="1"/>
  <c r="EV23" i="3"/>
  <c r="NL28" i="3"/>
  <c r="DJ33" i="3"/>
  <c r="EU19" i="3"/>
  <c r="EV19" i="3" s="1"/>
  <c r="KN40" i="3"/>
  <c r="KR40" i="3"/>
  <c r="KT40" i="3" s="1"/>
  <c r="DI33" i="3"/>
  <c r="DU39" i="3"/>
  <c r="DV39" i="3" s="1"/>
  <c r="DG22" i="3"/>
  <c r="DK22" i="3"/>
  <c r="DM22" i="3" s="1"/>
  <c r="KV14" i="3"/>
  <c r="KU14" i="3"/>
  <c r="KX14" i="3"/>
  <c r="KW14" i="3"/>
  <c r="ML31" i="3"/>
  <c r="MM31" i="3" s="1"/>
  <c r="LG20" i="3"/>
  <c r="DI28" i="3"/>
  <c r="DL28" i="3" s="1"/>
  <c r="DT32" i="3"/>
  <c r="DX32" i="3"/>
  <c r="ME33" i="3"/>
  <c r="MA33" i="3"/>
  <c r="ES36" i="3"/>
  <c r="DU28" i="3"/>
  <c r="DV28" i="3" s="1"/>
  <c r="DL26" i="3"/>
  <c r="DJ26" i="3"/>
  <c r="LD25" i="3"/>
  <c r="LF25" i="3"/>
  <c r="DJ18" i="3"/>
  <c r="DL18" i="3"/>
  <c r="DT33" i="3"/>
  <c r="DX33" i="3"/>
  <c r="MR23" i="3"/>
  <c r="MN23" i="3"/>
  <c r="EL38" i="3"/>
  <c r="EJ38" i="3"/>
  <c r="LK18" i="3"/>
  <c r="LJ18" i="3"/>
  <c r="LI18" i="3"/>
  <c r="LH18" i="3"/>
  <c r="EU17" i="3"/>
  <c r="KX12" i="3"/>
  <c r="KW12" i="3"/>
  <c r="KV12" i="3"/>
  <c r="KU12" i="3"/>
  <c r="LA30" i="3"/>
  <c r="LE30" i="3"/>
  <c r="LS38" i="3"/>
  <c r="LQ38" i="3"/>
  <c r="EU38" i="3"/>
  <c r="EV38" i="3" s="1"/>
  <c r="ML29" i="3"/>
  <c r="MG15" i="3"/>
  <c r="DY17" i="3"/>
  <c r="DW17" i="3"/>
  <c r="KS40" i="3"/>
  <c r="DY14" i="3"/>
  <c r="LO40" i="3"/>
  <c r="MB40" i="3"/>
  <c r="MC40" i="3" s="1"/>
  <c r="DL25" i="3"/>
  <c r="LN22" i="3"/>
  <c r="LR22" i="3"/>
  <c r="FR21" i="3"/>
  <c r="FS21" i="3" s="1"/>
  <c r="MQ11" i="3"/>
  <c r="EJ15" i="3"/>
  <c r="NL23" i="3"/>
  <c r="DG18" i="3"/>
  <c r="DK18" i="3"/>
  <c r="LR14" i="3"/>
  <c r="LN14" i="3"/>
  <c r="EJ14" i="3"/>
  <c r="ME35" i="3"/>
  <c r="MA35" i="3"/>
  <c r="LR38" i="3"/>
  <c r="LN38" i="3"/>
  <c r="EX10" i="3"/>
  <c r="EZ10" i="3" s="1"/>
  <c r="ET10" i="3"/>
  <c r="ME28" i="3"/>
  <c r="MG28" i="3" s="1"/>
  <c r="MA28" i="3"/>
  <c r="KX39" i="3"/>
  <c r="KW39" i="3"/>
  <c r="KV39" i="3"/>
  <c r="KU39" i="3"/>
  <c r="MY35" i="3"/>
  <c r="MZ35" i="3" s="1"/>
  <c r="LU23" i="3"/>
  <c r="LX23" i="3"/>
  <c r="LW23" i="3"/>
  <c r="LV23" i="3"/>
  <c r="MB29" i="3"/>
  <c r="MC29" i="3" s="1"/>
  <c r="DT17" i="3"/>
  <c r="DX17" i="3"/>
  <c r="ML32" i="3"/>
  <c r="FR37" i="3"/>
  <c r="FS37" i="3" s="1"/>
  <c r="EJ21" i="3"/>
  <c r="LD36" i="3"/>
  <c r="ML14" i="3"/>
  <c r="FF21" i="3"/>
  <c r="MP11" i="3"/>
  <c r="MS11" i="3" s="1"/>
  <c r="EI15" i="3"/>
  <c r="EK12" i="3"/>
  <c r="EM12" i="3" s="1"/>
  <c r="EG12" i="3"/>
  <c r="LO10" i="3"/>
  <c r="MB31" i="3"/>
  <c r="MC31" i="3" s="1"/>
  <c r="MF23" i="3"/>
  <c r="ML25" i="3"/>
  <c r="MM25" i="3" s="1"/>
  <c r="MO18" i="3"/>
  <c r="LJ37" i="3"/>
  <c r="LI37" i="3"/>
  <c r="LH37" i="3"/>
  <c r="LK37" i="3"/>
  <c r="ER26" i="3"/>
  <c r="ES26" i="3" s="1"/>
  <c r="DK26" i="3"/>
  <c r="DG26" i="3"/>
  <c r="EG13" i="3"/>
  <c r="EK13" i="3"/>
  <c r="EM13" i="3" s="1"/>
  <c r="LA25" i="3"/>
  <c r="LE25" i="3"/>
  <c r="EC31" i="3"/>
  <c r="EA31" i="3"/>
  <c r="ED31" i="3"/>
  <c r="EB31" i="3"/>
  <c r="LR11" i="3"/>
  <c r="LT11" i="3" s="1"/>
  <c r="LN11" i="3"/>
  <c r="FR11" i="3"/>
  <c r="MZ23" i="3"/>
  <c r="MZ28" i="3"/>
  <c r="ER29" i="3"/>
  <c r="EJ31" i="3"/>
  <c r="FE35" i="3"/>
  <c r="LX33" i="3"/>
  <c r="LW33" i="3"/>
  <c r="LU33" i="3"/>
  <c r="LV33" i="3"/>
  <c r="EV11" i="3"/>
  <c r="ER39" i="3"/>
  <c r="LQ24" i="3"/>
  <c r="LF21" i="3"/>
  <c r="LZ25" i="3"/>
  <c r="EV12" i="3"/>
  <c r="EY12" i="3" s="1"/>
  <c r="MZ11" i="3"/>
  <c r="DX34" i="3"/>
  <c r="DZ34" i="3" s="1"/>
  <c r="DT34" i="3"/>
  <c r="LR15" i="3"/>
  <c r="LT15" i="3" s="1"/>
  <c r="LN15" i="3"/>
  <c r="EF26" i="3"/>
  <c r="EH17" i="3"/>
  <c r="LE40" i="3"/>
  <c r="LG40" i="3" s="1"/>
  <c r="LA40" i="3"/>
  <c r="LZ24" i="3"/>
  <c r="DQ13" i="3"/>
  <c r="DP13" i="3"/>
  <c r="DO13" i="3"/>
  <c r="DN13" i="3"/>
  <c r="LS14" i="3"/>
  <c r="LQ14" i="3"/>
  <c r="EI14" i="3"/>
  <c r="EL14" i="3" s="1"/>
  <c r="LI28" i="3"/>
  <c r="LK28" i="3"/>
  <c r="LJ28" i="3"/>
  <c r="LH28" i="3"/>
  <c r="KS31" i="3"/>
  <c r="MF35" i="3"/>
  <c r="MD35" i="3"/>
  <c r="FE25" i="3"/>
  <c r="FF25" i="3" s="1"/>
  <c r="EL13" i="3"/>
  <c r="EG19" i="3"/>
  <c r="EK19" i="3"/>
  <c r="EM19" i="3" s="1"/>
  <c r="MM35" i="3"/>
  <c r="GE30" i="3"/>
  <c r="MD34" i="3"/>
  <c r="EU13" i="3"/>
  <c r="LE26" i="3"/>
  <c r="LG26" i="3" s="1"/>
  <c r="LA26" i="3"/>
  <c r="LZ32" i="3"/>
  <c r="MF28" i="3"/>
  <c r="FF37" i="3"/>
  <c r="EI21" i="3"/>
  <c r="EL21" i="3" s="1"/>
  <c r="MY37" i="3"/>
  <c r="MZ37" i="3" s="1"/>
  <c r="LC36" i="3"/>
  <c r="LF36" i="3" s="1"/>
  <c r="MY34" i="3"/>
  <c r="MZ34" i="3" s="1"/>
  <c r="FR13" i="3"/>
  <c r="FS13" i="3" s="1"/>
  <c r="MB14" i="3"/>
  <c r="MC14" i="3" s="1"/>
  <c r="MD11" i="3"/>
  <c r="LQ19" i="3"/>
  <c r="FF11" i="3"/>
  <c r="EJ11" i="3"/>
  <c r="EL11" i="3"/>
  <c r="DQ37" i="3"/>
  <c r="DO37" i="3"/>
  <c r="DN37" i="3"/>
  <c r="DP37" i="3"/>
  <c r="EH36" i="3"/>
  <c r="FE31" i="3"/>
  <c r="FF31" i="3" s="1"/>
  <c r="EF29" i="3"/>
  <c r="EI31" i="3"/>
  <c r="ES35" i="3"/>
  <c r="EF39" i="3"/>
  <c r="EA27" i="3"/>
  <c r="EB27" i="3"/>
  <c r="ED27" i="3"/>
  <c r="EC27" i="3"/>
  <c r="LP24" i="3"/>
  <c r="LF38" i="3"/>
  <c r="EJ37" i="3"/>
  <c r="EL37" i="3"/>
  <c r="EY40" i="3"/>
  <c r="EW40" i="3"/>
  <c r="DM29" i="3"/>
  <c r="KN38" i="3"/>
  <c r="KR38" i="3"/>
  <c r="KT38" i="3" s="1"/>
  <c r="EC13" i="3"/>
  <c r="ED13" i="3"/>
  <c r="EB13" i="3"/>
  <c r="EA13" i="3"/>
  <c r="EH25" i="3"/>
  <c r="EI25" i="3" s="1"/>
  <c r="ML30" i="3"/>
  <c r="FR12" i="3"/>
  <c r="FS12" i="3" s="1"/>
  <c r="EB11" i="3"/>
  <c r="EA11" i="3"/>
  <c r="ED11" i="3"/>
  <c r="EC11" i="3"/>
  <c r="NL15" i="3"/>
  <c r="EB40" i="3"/>
  <c r="EA40" i="3"/>
  <c r="ED40" i="3"/>
  <c r="EC40" i="3"/>
  <c r="LJ39" i="3"/>
  <c r="LI39" i="3"/>
  <c r="LK39" i="3"/>
  <c r="LH39" i="3"/>
  <c r="ES25" i="3"/>
  <c r="KV22" i="3"/>
  <c r="KU22" i="3"/>
  <c r="KX22" i="3"/>
  <c r="KW22" i="3"/>
  <c r="KT32" i="3"/>
  <c r="FS30" i="3"/>
  <c r="MC34" i="3"/>
  <c r="LD19" i="3"/>
  <c r="LF19" i="3"/>
  <c r="MP28" i="3"/>
  <c r="DU20" i="3"/>
  <c r="EV27" i="3"/>
  <c r="MM37" i="3"/>
  <c r="MB20" i="3"/>
  <c r="MZ33" i="3"/>
  <c r="LT18" i="3"/>
  <c r="ML21" i="3"/>
  <c r="EU21" i="3"/>
  <c r="LS35" i="3"/>
  <c r="MC11" i="3"/>
  <c r="MF11" i="3" s="1"/>
  <c r="LP19" i="3"/>
  <c r="DT12" i="2"/>
  <c r="DX12" i="2"/>
  <c r="KX26" i="2"/>
  <c r="KV26" i="2"/>
  <c r="KU26" i="2"/>
  <c r="KW26" i="2"/>
  <c r="DK34" i="2"/>
  <c r="DG34" i="2"/>
  <c r="MR34" i="2"/>
  <c r="EX22" i="2"/>
  <c r="ET22" i="2"/>
  <c r="KK22" i="2"/>
  <c r="KJ22" i="2"/>
  <c r="KI22" i="2"/>
  <c r="KH22" i="2"/>
  <c r="LI35" i="2"/>
  <c r="LK35" i="2"/>
  <c r="LJ35" i="2"/>
  <c r="LH35" i="2"/>
  <c r="KI32" i="2"/>
  <c r="KH32" i="2"/>
  <c r="KK32" i="2"/>
  <c r="KJ32" i="2"/>
  <c r="EU31" i="2"/>
  <c r="EV31" i="2" s="1"/>
  <c r="DQ23" i="2"/>
  <c r="DO23" i="2"/>
  <c r="DP23" i="2"/>
  <c r="DN23" i="2"/>
  <c r="MA37" i="2"/>
  <c r="ME37" i="2"/>
  <c r="MX23" i="2"/>
  <c r="MV23" i="2"/>
  <c r="MW23" i="2"/>
  <c r="MU23" i="2"/>
  <c r="MK29" i="2"/>
  <c r="MI29" i="2"/>
  <c r="MH29" i="2"/>
  <c r="MJ29" i="2"/>
  <c r="ED32" i="2"/>
  <c r="EC32" i="2"/>
  <c r="EB32" i="2"/>
  <c r="EA32" i="2"/>
  <c r="LN26" i="2"/>
  <c r="LR26" i="2"/>
  <c r="OB23" i="2"/>
  <c r="OC23" i="2" s="1"/>
  <c r="FH33" i="2"/>
  <c r="FI33" i="2" s="1"/>
  <c r="KX11" i="2"/>
  <c r="KV11" i="2"/>
  <c r="KW11" i="2"/>
  <c r="KU11" i="2"/>
  <c r="DQ40" i="2"/>
  <c r="DP40" i="2"/>
  <c r="DN40" i="2"/>
  <c r="DO40" i="2"/>
  <c r="LI30" i="2"/>
  <c r="LH30" i="2"/>
  <c r="LK30" i="2"/>
  <c r="LJ30" i="2"/>
  <c r="MB32" i="2"/>
  <c r="MC32" i="2" s="1"/>
  <c r="KU36" i="2"/>
  <c r="KX36" i="2"/>
  <c r="KW36" i="2"/>
  <c r="KV36" i="2"/>
  <c r="EH11" i="2"/>
  <c r="EU17" i="2"/>
  <c r="EV17" i="2" s="1"/>
  <c r="MR38" i="2"/>
  <c r="MN38" i="2"/>
  <c r="LH28" i="2"/>
  <c r="LK28" i="2"/>
  <c r="LJ28" i="2"/>
  <c r="LI28" i="2"/>
  <c r="MO35" i="2"/>
  <c r="MP35" i="2" s="1"/>
  <c r="MO11" i="2"/>
  <c r="LR32" i="2"/>
  <c r="LN32" i="2"/>
  <c r="EX33" i="2"/>
  <c r="ET33" i="2"/>
  <c r="DW28" i="2"/>
  <c r="EH28" i="2"/>
  <c r="EI28" i="2" s="1"/>
  <c r="EH12" i="2"/>
  <c r="EI12" i="2" s="1"/>
  <c r="EW19" i="2"/>
  <c r="LE40" i="2"/>
  <c r="LA40" i="2"/>
  <c r="MA33" i="2"/>
  <c r="ME33" i="2"/>
  <c r="MG33" i="2" s="1"/>
  <c r="KV32" i="2"/>
  <c r="KU32" i="2"/>
  <c r="KX32" i="2"/>
  <c r="KW32" i="2"/>
  <c r="LV30" i="2"/>
  <c r="LU30" i="2"/>
  <c r="LX30" i="2"/>
  <c r="LW30" i="2"/>
  <c r="MB22" i="2"/>
  <c r="MC22" i="2" s="1"/>
  <c r="LD17" i="2"/>
  <c r="FQ13" i="2"/>
  <c r="FN13" i="2"/>
  <c r="FP13" i="2"/>
  <c r="FO13" i="2"/>
  <c r="LI12" i="2"/>
  <c r="LK12" i="2"/>
  <c r="LJ12" i="2"/>
  <c r="LH12" i="2"/>
  <c r="MO21" i="2"/>
  <c r="MP21" i="2" s="1"/>
  <c r="MB17" i="2"/>
  <c r="MC17" i="2" s="1"/>
  <c r="LG40" i="2"/>
  <c r="EJ38" i="2"/>
  <c r="MR30" i="2"/>
  <c r="MN30" i="2"/>
  <c r="EW10" i="2"/>
  <c r="MD12" i="2"/>
  <c r="MQ25" i="2"/>
  <c r="MB15" i="2"/>
  <c r="MC15" i="2" s="1"/>
  <c r="MB27" i="2"/>
  <c r="MC27" i="2" s="1"/>
  <c r="DT35" i="2"/>
  <c r="DX35" i="2"/>
  <c r="GD13" i="2"/>
  <c r="GC13" i="2"/>
  <c r="GB13" i="2"/>
  <c r="GA13" i="2"/>
  <c r="LV23" i="2"/>
  <c r="LU23" i="2"/>
  <c r="LX23" i="2"/>
  <c r="LW23" i="2"/>
  <c r="KW10" i="2"/>
  <c r="KV10" i="2"/>
  <c r="KU10" i="2"/>
  <c r="KX10" i="2"/>
  <c r="NB19" i="2"/>
  <c r="NC19" i="2" s="1"/>
  <c r="LR14" i="2"/>
  <c r="LN14" i="2"/>
  <c r="LK14" i="2"/>
  <c r="LJ14" i="2"/>
  <c r="LI14" i="2"/>
  <c r="LH14" i="2"/>
  <c r="EH34" i="2"/>
  <c r="EI34" i="2" s="1"/>
  <c r="EG17" i="2"/>
  <c r="EK17" i="2"/>
  <c r="MO31" i="2"/>
  <c r="MP31" i="2" s="1"/>
  <c r="LK26" i="2"/>
  <c r="LJ26" i="2"/>
  <c r="LI26" i="2"/>
  <c r="LH26" i="2"/>
  <c r="FL23" i="2"/>
  <c r="FJ23" i="2"/>
  <c r="LG27" i="2"/>
  <c r="MP25" i="2"/>
  <c r="DW11" i="2"/>
  <c r="DY11" i="2"/>
  <c r="DV28" i="2"/>
  <c r="DY28" i="2" s="1"/>
  <c r="MY10" i="2"/>
  <c r="MZ10" i="2" s="1"/>
  <c r="DU15" i="2"/>
  <c r="DV15" i="2" s="1"/>
  <c r="EZ36" i="2"/>
  <c r="ER28" i="2"/>
  <c r="ES28" i="2" s="1"/>
  <c r="DW35" i="2"/>
  <c r="DY35" i="2"/>
  <c r="MF24" i="2"/>
  <c r="MD24" i="2"/>
  <c r="ML40" i="2"/>
  <c r="KN18" i="2"/>
  <c r="KR18" i="2"/>
  <c r="KT18" i="2" s="1"/>
  <c r="LQ39" i="2"/>
  <c r="LS39" i="2"/>
  <c r="NL38" i="2"/>
  <c r="NM38" i="2" s="1"/>
  <c r="EH31" i="2"/>
  <c r="EI31" i="2" s="1"/>
  <c r="NL19" i="2"/>
  <c r="NM19" i="2" s="1"/>
  <c r="DU29" i="2"/>
  <c r="LS14" i="2"/>
  <c r="LQ14" i="2"/>
  <c r="GL13" i="2"/>
  <c r="GJ13" i="2"/>
  <c r="EL17" i="2"/>
  <c r="EJ17" i="2"/>
  <c r="DM14" i="2"/>
  <c r="EL26" i="2"/>
  <c r="EJ26" i="2"/>
  <c r="EV19" i="2"/>
  <c r="LA36" i="2"/>
  <c r="LE36" i="2"/>
  <c r="LG36" i="2" s="1"/>
  <c r="LN21" i="2"/>
  <c r="LR21" i="2"/>
  <c r="LT21" i="2" s="1"/>
  <c r="ER18" i="2"/>
  <c r="ES18" i="2" s="1"/>
  <c r="KI26" i="2"/>
  <c r="KH26" i="2"/>
  <c r="KK26" i="2"/>
  <c r="KJ26" i="2"/>
  <c r="LS21" i="2"/>
  <c r="GR23" i="2"/>
  <c r="EI38" i="2"/>
  <c r="MQ30" i="2"/>
  <c r="MS30" i="2"/>
  <c r="EV10" i="2"/>
  <c r="EY10" i="2" s="1"/>
  <c r="MC12" i="2"/>
  <c r="MF12" i="2" s="1"/>
  <c r="MD37" i="2"/>
  <c r="MG37" i="2" s="1"/>
  <c r="MF37" i="2"/>
  <c r="DP16" i="2"/>
  <c r="DN16" i="2"/>
  <c r="DO16" i="2"/>
  <c r="DQ16" i="2"/>
  <c r="DK35" i="2"/>
  <c r="DM35" i="2" s="1"/>
  <c r="DG35" i="2"/>
  <c r="LE39" i="2"/>
  <c r="LG39" i="2" s="1"/>
  <c r="LA39" i="2"/>
  <c r="FK23" i="2"/>
  <c r="FG23" i="2"/>
  <c r="ER16" i="2"/>
  <c r="ES16" i="2" s="1"/>
  <c r="DM31" i="2"/>
  <c r="MO10" i="2"/>
  <c r="ML39" i="2"/>
  <c r="MM39" i="2" s="1"/>
  <c r="LJ37" i="2"/>
  <c r="LI37" i="2"/>
  <c r="LH37" i="2"/>
  <c r="LK37" i="2"/>
  <c r="LK11" i="2"/>
  <c r="LJ11" i="2"/>
  <c r="LI11" i="2"/>
  <c r="LH11" i="2"/>
  <c r="MS19" i="2"/>
  <c r="MQ19" i="2"/>
  <c r="DY14" i="2"/>
  <c r="DW14" i="2"/>
  <c r="MB40" i="2"/>
  <c r="LR39" i="2"/>
  <c r="LN39" i="2"/>
  <c r="NB38" i="2"/>
  <c r="NC38" i="2" s="1"/>
  <c r="ER35" i="2"/>
  <c r="ES35" i="2" s="1"/>
  <c r="LK25" i="2"/>
  <c r="LJ25" i="2"/>
  <c r="LI25" i="2"/>
  <c r="LH25" i="2"/>
  <c r="LS37" i="2"/>
  <c r="LQ37" i="2"/>
  <c r="ER29" i="2"/>
  <c r="ES29" i="2" s="1"/>
  <c r="DN26" i="2"/>
  <c r="DQ26" i="2"/>
  <c r="DO26" i="2"/>
  <c r="DP26" i="2"/>
  <c r="DO28" i="2"/>
  <c r="DN28" i="2"/>
  <c r="DP28" i="2"/>
  <c r="DQ28" i="2"/>
  <c r="LJ24" i="2"/>
  <c r="LK24" i="2"/>
  <c r="LI24" i="2"/>
  <c r="LH24" i="2"/>
  <c r="GG13" i="2"/>
  <c r="GK13" i="2"/>
  <c r="FU32" i="2"/>
  <c r="FV32" i="2" s="1"/>
  <c r="FG32" i="2"/>
  <c r="FK32" i="2"/>
  <c r="EK26" i="2"/>
  <c r="EG26" i="2"/>
  <c r="ER37" i="2"/>
  <c r="ES37" i="2" s="1"/>
  <c r="LQ22" i="2"/>
  <c r="HE13" i="2"/>
  <c r="MO28" i="2"/>
  <c r="MP28" i="2" s="1"/>
  <c r="LA22" i="2"/>
  <c r="LE22" i="2"/>
  <c r="LG22" i="2" s="1"/>
  <c r="MK38" i="2"/>
  <c r="MJ38" i="2"/>
  <c r="MH38" i="2"/>
  <c r="MI38" i="2"/>
  <c r="MB11" i="2"/>
  <c r="MC11" i="2" s="1"/>
  <c r="EH18" i="2"/>
  <c r="EI18" i="2" s="1"/>
  <c r="DZ40" i="2"/>
  <c r="MS34" i="2"/>
  <c r="MQ34" i="2"/>
  <c r="GH23" i="2"/>
  <c r="GI23" i="2" s="1"/>
  <c r="LQ18" i="2"/>
  <c r="ER21" i="2"/>
  <c r="ES21" i="2" s="1"/>
  <c r="NR23" i="2"/>
  <c r="NN23" i="2"/>
  <c r="GE39" i="2"/>
  <c r="GF39" i="2" s="1"/>
  <c r="LK19" i="2"/>
  <c r="LJ19" i="2"/>
  <c r="LI19" i="2"/>
  <c r="LH19" i="2"/>
  <c r="LN16" i="2"/>
  <c r="LR16" i="2"/>
  <c r="MD10" i="2"/>
  <c r="ML20" i="2"/>
  <c r="MM20" i="2" s="1"/>
  <c r="EH16" i="2"/>
  <c r="EI16" i="2" s="1"/>
  <c r="DL34" i="2"/>
  <c r="DJ34" i="2"/>
  <c r="LQ13" i="2"/>
  <c r="ED31" i="2"/>
  <c r="EB31" i="2"/>
  <c r="EC31" i="2"/>
  <c r="EA31" i="2"/>
  <c r="DX26" i="2"/>
  <c r="DZ26" i="2" s="1"/>
  <c r="DT26" i="2"/>
  <c r="MB39" i="2"/>
  <c r="MC39" i="2" s="1"/>
  <c r="MS38" i="2"/>
  <c r="MQ38" i="2"/>
  <c r="MT38" i="2" s="1"/>
  <c r="MJ30" i="2"/>
  <c r="MH30" i="2"/>
  <c r="MK30" i="2"/>
  <c r="MI30" i="2"/>
  <c r="MN19" i="2"/>
  <c r="MR19" i="2"/>
  <c r="DX14" i="2"/>
  <c r="DT14" i="2"/>
  <c r="FA13" i="2"/>
  <c r="FC13" i="2"/>
  <c r="FD13" i="2"/>
  <c r="FB13" i="2"/>
  <c r="ER25" i="2"/>
  <c r="NO29" i="2"/>
  <c r="NP29" i="2" s="1"/>
  <c r="EH35" i="2"/>
  <c r="EI35" i="2" s="1"/>
  <c r="ER14" i="2"/>
  <c r="ES14" i="2" s="1"/>
  <c r="KR20" i="2"/>
  <c r="KT20" i="2" s="1"/>
  <c r="KN20" i="2"/>
  <c r="FE31" i="2"/>
  <c r="FF31" i="2" s="1"/>
  <c r="LR37" i="2"/>
  <c r="LN37" i="2"/>
  <c r="EH29" i="2"/>
  <c r="EI29" i="2" s="1"/>
  <c r="EB38" i="2"/>
  <c r="EA38" i="2"/>
  <c r="ED38" i="2"/>
  <c r="EC38" i="2"/>
  <c r="DW25" i="2"/>
  <c r="EG22" i="2"/>
  <c r="EK22" i="2"/>
  <c r="KN39" i="2"/>
  <c r="KR39" i="2"/>
  <c r="KT39" i="2" s="1"/>
  <c r="GE32" i="2"/>
  <c r="FJ32" i="2"/>
  <c r="FL32" i="2"/>
  <c r="DM18" i="2"/>
  <c r="EF37" i="2"/>
  <c r="LP22" i="2"/>
  <c r="GS13" i="2"/>
  <c r="MY28" i="2"/>
  <c r="MZ28" i="2" s="1"/>
  <c r="ML36" i="2"/>
  <c r="MM36" i="2" s="1"/>
  <c r="LN35" i="2"/>
  <c r="LR35" i="2"/>
  <c r="LT35" i="2" s="1"/>
  <c r="ML18" i="2"/>
  <c r="MM18" i="2" s="1"/>
  <c r="DU21" i="2"/>
  <c r="DV21" i="2" s="1"/>
  <c r="DM12" i="2"/>
  <c r="EG40" i="2"/>
  <c r="EK40" i="2"/>
  <c r="EM40" i="2" s="1"/>
  <c r="LD18" i="2"/>
  <c r="EL40" i="2"/>
  <c r="LP18" i="2"/>
  <c r="EF21" i="2"/>
  <c r="NQ23" i="2"/>
  <c r="NS23" i="2"/>
  <c r="DP21" i="2"/>
  <c r="DO21" i="2"/>
  <c r="DN21" i="2"/>
  <c r="DQ21" i="2"/>
  <c r="ML32" i="2"/>
  <c r="MM32" i="2" s="1"/>
  <c r="DT11" i="2"/>
  <c r="DX11" i="2"/>
  <c r="LQ40" i="2"/>
  <c r="ED22" i="2"/>
  <c r="EC22" i="2"/>
  <c r="EB22" i="2"/>
  <c r="EA22" i="2"/>
  <c r="ME24" i="2"/>
  <c r="MA24" i="2"/>
  <c r="DP32" i="2"/>
  <c r="DO32" i="2"/>
  <c r="DN32" i="2"/>
  <c r="DQ32" i="2"/>
  <c r="KV24" i="2"/>
  <c r="KX24" i="2"/>
  <c r="KW24" i="2"/>
  <c r="KU24" i="2"/>
  <c r="KW12" i="2"/>
  <c r="KX12" i="2"/>
  <c r="KV12" i="2"/>
  <c r="KU12" i="2"/>
  <c r="DQ13" i="2"/>
  <c r="DO13" i="2"/>
  <c r="DP13" i="2"/>
  <c r="DN13" i="2"/>
  <c r="MB14" i="2"/>
  <c r="MC14" i="2" s="1"/>
  <c r="FR33" i="2"/>
  <c r="FS33" i="2" s="1"/>
  <c r="ME28" i="2"/>
  <c r="MA28" i="2"/>
  <c r="FE17" i="2"/>
  <c r="FS39" i="2"/>
  <c r="DY16" i="2"/>
  <c r="DW16" i="2"/>
  <c r="MB21" i="2"/>
  <c r="GE36" i="2"/>
  <c r="GF36" i="2" s="1"/>
  <c r="LQ16" i="2"/>
  <c r="LS16" i="2"/>
  <c r="KH39" i="2"/>
  <c r="KK39" i="2"/>
  <c r="KJ39" i="2"/>
  <c r="KI39" i="2"/>
  <c r="MC10" i="2"/>
  <c r="LZ20" i="2"/>
  <c r="EL24" i="2"/>
  <c r="EJ24" i="2"/>
  <c r="DQ38" i="2"/>
  <c r="DP38" i="2"/>
  <c r="DO38" i="2"/>
  <c r="DN38" i="2"/>
  <c r="NL30" i="2"/>
  <c r="NM30" i="2" s="1"/>
  <c r="LP13" i="2"/>
  <c r="DK25" i="2"/>
  <c r="DM25" i="2" s="1"/>
  <c r="DG25" i="2"/>
  <c r="ML26" i="2"/>
  <c r="MM26" i="2" s="1"/>
  <c r="FE24" i="2"/>
  <c r="FF24" i="2" s="1"/>
  <c r="MY12" i="2"/>
  <c r="MZ12" i="2" s="1"/>
  <c r="MY16" i="2"/>
  <c r="MZ16" i="2" s="1"/>
  <c r="ML13" i="2"/>
  <c r="MM13" i="2" s="1"/>
  <c r="EF25" i="2"/>
  <c r="NY29" i="2"/>
  <c r="NZ29" i="2" s="1"/>
  <c r="EK10" i="2"/>
  <c r="EM10" i="2" s="1"/>
  <c r="EG10" i="2"/>
  <c r="EF14" i="2"/>
  <c r="ND29" i="2"/>
  <c r="NF29" i="2"/>
  <c r="DV25" i="2"/>
  <c r="DY25" i="2" s="1"/>
  <c r="EL22" i="2"/>
  <c r="EJ22" i="2"/>
  <c r="FR40" i="2"/>
  <c r="FS40" i="2" s="1"/>
  <c r="DZ24" i="2"/>
  <c r="DY18" i="2"/>
  <c r="DW18" i="2"/>
  <c r="LZ36" i="2"/>
  <c r="EW27" i="2"/>
  <c r="EY27" i="2"/>
  <c r="ME19" i="2"/>
  <c r="MG19" i="2" s="1"/>
  <c r="MA19" i="2"/>
  <c r="LZ18" i="2"/>
  <c r="KX16" i="2"/>
  <c r="KW16" i="2"/>
  <c r="KV16" i="2"/>
  <c r="KU16" i="2"/>
  <c r="DM29" i="2"/>
  <c r="LC18" i="2"/>
  <c r="LF18" i="2" s="1"/>
  <c r="DL35" i="2"/>
  <c r="LF22" i="2"/>
  <c r="EY38" i="2"/>
  <c r="EW38" i="2"/>
  <c r="LQ15" i="2"/>
  <c r="LS15" i="2"/>
  <c r="MD16" i="2"/>
  <c r="FU36" i="2"/>
  <c r="FV36" i="2" s="1"/>
  <c r="EP33" i="2"/>
  <c r="EO33" i="2"/>
  <c r="EQ33" i="2"/>
  <c r="EN33" i="2"/>
  <c r="NJ23" i="2"/>
  <c r="NI23" i="2"/>
  <c r="NK23" i="2"/>
  <c r="NH23" i="2"/>
  <c r="EB33" i="2"/>
  <c r="ED33" i="2"/>
  <c r="EC33" i="2"/>
  <c r="EA33" i="2"/>
  <c r="LN27" i="2"/>
  <c r="LR27" i="2"/>
  <c r="EK24" i="2"/>
  <c r="EG24" i="2"/>
  <c r="FR22" i="2"/>
  <c r="FS22" i="2" s="1"/>
  <c r="LI16" i="2"/>
  <c r="LK16" i="2"/>
  <c r="LJ16" i="2"/>
  <c r="LH16" i="2"/>
  <c r="NB30" i="2"/>
  <c r="NC30" i="2" s="1"/>
  <c r="MY37" i="2"/>
  <c r="MZ37" i="2" s="1"/>
  <c r="LR10" i="2"/>
  <c r="LN10" i="2"/>
  <c r="FR27" i="2"/>
  <c r="FS27" i="2" s="1"/>
  <c r="DK15" i="2"/>
  <c r="DM15" i="2" s="1"/>
  <c r="DG15" i="2"/>
  <c r="MB26" i="2"/>
  <c r="MC26" i="2" s="1"/>
  <c r="EU24" i="2"/>
  <c r="MO12" i="2"/>
  <c r="MP12" i="2" s="1"/>
  <c r="MO16" i="2"/>
  <c r="MP16" i="2" s="1"/>
  <c r="MB13" i="2"/>
  <c r="MC13" i="2" s="1"/>
  <c r="EH15" i="2"/>
  <c r="EI15" i="2" s="1"/>
  <c r="LS26" i="2"/>
  <c r="LQ26" i="2"/>
  <c r="MY24" i="2"/>
  <c r="MZ24" i="2" s="1"/>
  <c r="LD13" i="2"/>
  <c r="NA29" i="2"/>
  <c r="NE29" i="2"/>
  <c r="MD35" i="2"/>
  <c r="MD31" i="2"/>
  <c r="LR31" i="2"/>
  <c r="LN31" i="2"/>
  <c r="FH40" i="2"/>
  <c r="FI40" i="2" s="1"/>
  <c r="LF39" i="2"/>
  <c r="FR38" i="2"/>
  <c r="FS38" i="2" s="1"/>
  <c r="DN11" i="2"/>
  <c r="DO11" i="2"/>
  <c r="DQ11" i="2"/>
  <c r="DP11" i="2"/>
  <c r="KX15" i="2"/>
  <c r="KV15" i="2"/>
  <c r="KW15" i="2"/>
  <c r="KU15" i="2"/>
  <c r="DX18" i="2"/>
  <c r="DT18" i="2"/>
  <c r="EX27" i="2"/>
  <c r="ET27" i="2"/>
  <c r="LO17" i="2"/>
  <c r="LP17" i="2" s="1"/>
  <c r="FJ36" i="2"/>
  <c r="LS35" i="2"/>
  <c r="EX38" i="2"/>
  <c r="ET38" i="2"/>
  <c r="LN15" i="2"/>
  <c r="LR15" i="2"/>
  <c r="LS32" i="2"/>
  <c r="LQ32" i="2"/>
  <c r="MC16" i="2"/>
  <c r="MF16" i="2" s="1"/>
  <c r="EW22" i="2"/>
  <c r="EY22" i="2"/>
  <c r="ER11" i="2"/>
  <c r="ES11" i="2" s="1"/>
  <c r="DX16" i="2"/>
  <c r="DT16" i="2"/>
  <c r="LV11" i="2"/>
  <c r="LW11" i="2"/>
  <c r="LU11" i="2"/>
  <c r="LX11" i="2"/>
  <c r="EW39" i="2"/>
  <c r="EY39" i="2"/>
  <c r="FR10" i="2"/>
  <c r="FS10" i="2" s="1"/>
  <c r="LS27" i="2"/>
  <c r="LQ27" i="2"/>
  <c r="FF22" i="2"/>
  <c r="DM17" i="2"/>
  <c r="MM37" i="2"/>
  <c r="LS10" i="2"/>
  <c r="LQ10" i="2"/>
  <c r="FF27" i="2"/>
  <c r="LF20" i="2"/>
  <c r="LD20" i="2"/>
  <c r="MW29" i="2"/>
  <c r="MU29" i="2"/>
  <c r="MX29" i="2"/>
  <c r="MV29" i="2"/>
  <c r="DZ17" i="2"/>
  <c r="DY26" i="2"/>
  <c r="ER15" i="2"/>
  <c r="ES15" i="2" s="1"/>
  <c r="DU34" i="2"/>
  <c r="DV34" i="2" s="1"/>
  <c r="MM24" i="2"/>
  <c r="LC13" i="2"/>
  <c r="LF13" i="2" s="1"/>
  <c r="LO36" i="2"/>
  <c r="LP36" i="2" s="1"/>
  <c r="KS20" i="2"/>
  <c r="MC35" i="2"/>
  <c r="MF35" i="2" s="1"/>
  <c r="EP27" i="2"/>
  <c r="EO27" i="2"/>
  <c r="EQ27" i="2"/>
  <c r="EN27" i="2"/>
  <c r="MC31" i="2"/>
  <c r="MF31" i="2" s="1"/>
  <c r="LS31" i="2"/>
  <c r="LQ31" i="2"/>
  <c r="LS28" i="2"/>
  <c r="LQ28" i="2"/>
  <c r="LT24" i="2"/>
  <c r="FF38" i="2"/>
  <c r="KS39" i="2"/>
  <c r="FE26" i="2"/>
  <c r="FF26" i="2" s="1"/>
  <c r="KX13" i="2"/>
  <c r="KU13" i="2"/>
  <c r="KV13" i="2"/>
  <c r="KW13" i="2"/>
  <c r="FU23" i="2"/>
  <c r="FV23" i="2" s="1"/>
  <c r="DM24" i="2"/>
  <c r="FI36" i="2"/>
  <c r="FL36" i="2" s="1"/>
  <c r="MF33" i="2"/>
  <c r="DY37" i="2"/>
  <c r="DW37" i="2"/>
  <c r="EY40" i="2"/>
  <c r="EW40" i="2"/>
  <c r="FL39" i="2"/>
  <c r="FJ39" i="2"/>
  <c r="LS20" i="2"/>
  <c r="LQ20" i="2"/>
  <c r="DW12" i="2"/>
  <c r="DY12" i="2"/>
  <c r="EX39" i="2"/>
  <c r="ET39" i="2"/>
  <c r="OL23" i="2"/>
  <c r="OM23" i="2" s="1"/>
  <c r="LU12" i="2"/>
  <c r="LW12" i="2"/>
  <c r="LV12" i="2"/>
  <c r="LX12" i="2"/>
  <c r="KU22" i="2"/>
  <c r="KX22" i="2"/>
  <c r="KW22" i="2"/>
  <c r="KV22" i="2"/>
  <c r="FH10" i="2"/>
  <c r="KJ15" i="2"/>
  <c r="KH15" i="2"/>
  <c r="KK15" i="2"/>
  <c r="KI15" i="2"/>
  <c r="LG15" i="2"/>
  <c r="ML15" i="2"/>
  <c r="MM15" i="2" s="1"/>
  <c r="LP40" i="2"/>
  <c r="ML27" i="2"/>
  <c r="MM27" i="2" s="1"/>
  <c r="LA20" i="2"/>
  <c r="LE20" i="2"/>
  <c r="EZ32" i="2"/>
  <c r="ER12" i="2"/>
  <c r="ES12" i="2" s="1"/>
  <c r="KX28" i="2"/>
  <c r="KU28" i="2"/>
  <c r="KW28" i="2"/>
  <c r="KV28" i="2"/>
  <c r="ML14" i="2"/>
  <c r="MM14" i="2" s="1"/>
  <c r="ER34" i="2"/>
  <c r="ES34" i="2" s="1"/>
  <c r="MF28" i="2"/>
  <c r="MD28" i="2"/>
  <c r="LN28" i="2"/>
  <c r="LR28" i="2"/>
  <c r="MY31" i="2"/>
  <c r="MZ31" i="2" s="1"/>
  <c r="DM37" i="2"/>
  <c r="KW19" i="2"/>
  <c r="KU19" i="2"/>
  <c r="KX19" i="2"/>
  <c r="KV19" i="2"/>
  <c r="LJ32" i="2"/>
  <c r="LH32" i="2"/>
  <c r="LK32" i="2"/>
  <c r="LI32" i="2"/>
  <c r="EU26" i="2"/>
  <c r="EV26" i="2" s="1"/>
  <c r="DQ33" i="2"/>
  <c r="DO33" i="2"/>
  <c r="DP33" i="2"/>
  <c r="DN33" i="2"/>
  <c r="ML22" i="2"/>
  <c r="MM22" i="2" s="1"/>
  <c r="LC17" i="2"/>
  <c r="MY35" i="2"/>
  <c r="MZ35" i="2" s="1"/>
  <c r="MY21" i="2"/>
  <c r="MY11" i="2"/>
  <c r="MZ11" i="2" s="1"/>
  <c r="ML17" i="2"/>
  <c r="MM17" i="2" s="1"/>
  <c r="LF40" i="2"/>
  <c r="DX37" i="2"/>
  <c r="DT37" i="2"/>
  <c r="EX40" i="2"/>
  <c r="ET40" i="2"/>
  <c r="FK39" i="2"/>
  <c r="FG39" i="2"/>
  <c r="LN20" i="2"/>
  <c r="LR20" i="2"/>
  <c r="EW33" i="2"/>
  <c r="EY33" i="2"/>
  <c r="EZ22" i="4" l="1"/>
  <c r="DO16" i="6"/>
  <c r="LW30" i="6"/>
  <c r="DA31" i="7"/>
  <c r="LX27" i="7"/>
  <c r="DP12" i="7"/>
  <c r="MH27" i="7"/>
  <c r="LH18" i="8"/>
  <c r="LW21" i="8"/>
  <c r="DD17" i="9"/>
  <c r="DQ24" i="9"/>
  <c r="DN31" i="9"/>
  <c r="EA23" i="9"/>
  <c r="LW23" i="10"/>
  <c r="DA14" i="10"/>
  <c r="LJ16" i="10"/>
  <c r="DQ33" i="10"/>
  <c r="MI14" i="11"/>
  <c r="DQ36" i="11"/>
  <c r="LK35" i="11"/>
  <c r="DZ13" i="12"/>
  <c r="MG39" i="12"/>
  <c r="DP36" i="12"/>
  <c r="MW34" i="12"/>
  <c r="EZ27" i="12"/>
  <c r="LJ28" i="12"/>
  <c r="LV36" i="12"/>
  <c r="LH34" i="6"/>
  <c r="DZ14" i="5"/>
  <c r="DQ32" i="6"/>
  <c r="DP16" i="6"/>
  <c r="LX30" i="6"/>
  <c r="DB31" i="7"/>
  <c r="LT14" i="7"/>
  <c r="LV27" i="7"/>
  <c r="LW12" i="7"/>
  <c r="DO12" i="7"/>
  <c r="MI27" i="7"/>
  <c r="LG11" i="8"/>
  <c r="LI18" i="8"/>
  <c r="LV21" i="8"/>
  <c r="DB17" i="9"/>
  <c r="EC16" i="9"/>
  <c r="DN24" i="9"/>
  <c r="DO31" i="9"/>
  <c r="EB23" i="9"/>
  <c r="LX23" i="10"/>
  <c r="DB14" i="10"/>
  <c r="LK16" i="10"/>
  <c r="DN33" i="10"/>
  <c r="MH14" i="11"/>
  <c r="DO36" i="11"/>
  <c r="LH35" i="11"/>
  <c r="LU22" i="12"/>
  <c r="FR15" i="12"/>
  <c r="FS15" i="12" s="1"/>
  <c r="DM23" i="12"/>
  <c r="LK28" i="12"/>
  <c r="LW36" i="12"/>
  <c r="LI34" i="6"/>
  <c r="DZ21" i="9"/>
  <c r="DZ24" i="11"/>
  <c r="NT34" i="12"/>
  <c r="LT40" i="5"/>
  <c r="DZ10" i="5"/>
  <c r="MG29" i="7"/>
  <c r="DZ16" i="10"/>
  <c r="EM12" i="4"/>
  <c r="EZ22" i="2"/>
  <c r="LG19" i="3"/>
  <c r="EM11" i="3"/>
  <c r="EZ37" i="3"/>
  <c r="LH16" i="5"/>
  <c r="LJ16" i="5"/>
  <c r="EZ20" i="2"/>
  <c r="DZ16" i="12"/>
  <c r="ES11" i="10"/>
  <c r="MM23" i="12"/>
  <c r="MY23" i="12"/>
  <c r="LP25" i="2"/>
  <c r="LN25" i="2" s="1"/>
  <c r="MG35" i="3"/>
  <c r="DZ10" i="9"/>
  <c r="DZ35" i="12"/>
  <c r="EO17" i="4"/>
  <c r="MG35" i="4"/>
  <c r="LW35" i="4"/>
  <c r="KW10" i="4"/>
  <c r="LH19" i="5"/>
  <c r="DQ20" i="6"/>
  <c r="DN32" i="6"/>
  <c r="LI39" i="7"/>
  <c r="EO26" i="9"/>
  <c r="LV17" i="9"/>
  <c r="DO27" i="10"/>
  <c r="LV37" i="11"/>
  <c r="DZ23" i="12"/>
  <c r="MZ25" i="2"/>
  <c r="NB25" i="2" s="1"/>
  <c r="NL25" i="2"/>
  <c r="KW25" i="3"/>
  <c r="KX10" i="4"/>
  <c r="LJ19" i="5"/>
  <c r="DN18" i="6"/>
  <c r="DO32" i="6"/>
  <c r="EZ25" i="7"/>
  <c r="LK39" i="7"/>
  <c r="EP26" i="9"/>
  <c r="LT32" i="9"/>
  <c r="LU32" i="9" s="1"/>
  <c r="LW17" i="9"/>
  <c r="DP27" i="10"/>
  <c r="DO21" i="10"/>
  <c r="LW37" i="11"/>
  <c r="DL11" i="10"/>
  <c r="DK11" i="10"/>
  <c r="DM11" i="10" s="1"/>
  <c r="DG11" i="10"/>
  <c r="DL12" i="6"/>
  <c r="DK12" i="6"/>
  <c r="DM12" i="6" s="1"/>
  <c r="DG12" i="6"/>
  <c r="KX25" i="3"/>
  <c r="DP18" i="6"/>
  <c r="MI26" i="7"/>
  <c r="DQ27" i="10"/>
  <c r="DP21" i="10"/>
  <c r="LW22" i="12"/>
  <c r="DG19" i="9"/>
  <c r="LV38" i="2"/>
  <c r="LT14" i="3"/>
  <c r="KU25" i="3"/>
  <c r="DO18" i="6"/>
  <c r="MK26" i="7"/>
  <c r="LV21" i="10"/>
  <c r="DQ21" i="10"/>
  <c r="DM36" i="10"/>
  <c r="DO29" i="12"/>
  <c r="DN35" i="12"/>
  <c r="DK19" i="9"/>
  <c r="DM19" i="9" s="1"/>
  <c r="LW38" i="2"/>
  <c r="LJ27" i="4"/>
  <c r="DQ21" i="5"/>
  <c r="KU31" i="6"/>
  <c r="MH26" i="7"/>
  <c r="DM18" i="8"/>
  <c r="ED20" i="8"/>
  <c r="DM21" i="9"/>
  <c r="LU11" i="9"/>
  <c r="LX21" i="10"/>
  <c r="EM38" i="11"/>
  <c r="EN38" i="11" s="1"/>
  <c r="DP29" i="12"/>
  <c r="DQ36" i="12"/>
  <c r="LV22" i="12"/>
  <c r="LT33" i="12"/>
  <c r="DZ12" i="12"/>
  <c r="MC25" i="2"/>
  <c r="LR25" i="2"/>
  <c r="LT25" i="2" s="1"/>
  <c r="EZ33" i="2"/>
  <c r="LX38" i="2"/>
  <c r="EP17" i="4"/>
  <c r="LK27" i="4"/>
  <c r="DM29" i="4"/>
  <c r="LX35" i="4"/>
  <c r="EM19" i="4"/>
  <c r="DN21" i="5"/>
  <c r="KW31" i="6"/>
  <c r="DP20" i="6"/>
  <c r="DZ37" i="8"/>
  <c r="EA20" i="8"/>
  <c r="LV11" i="9"/>
  <c r="LU21" i="10"/>
  <c r="MT11" i="11"/>
  <c r="LT12" i="11"/>
  <c r="LV12" i="11" s="1"/>
  <c r="DQ29" i="12"/>
  <c r="DN36" i="12"/>
  <c r="EP20" i="2"/>
  <c r="DW11" i="10"/>
  <c r="MG28" i="2"/>
  <c r="DV11" i="10"/>
  <c r="DY11" i="10" s="1"/>
  <c r="MT30" i="7"/>
  <c r="MU30" i="7" s="1"/>
  <c r="OG19" i="9"/>
  <c r="DM35" i="9"/>
  <c r="DM34" i="2"/>
  <c r="LG13" i="3"/>
  <c r="DM21" i="12"/>
  <c r="LT31" i="9"/>
  <c r="LT16" i="7"/>
  <c r="LW16" i="7" s="1"/>
  <c r="LT35" i="8"/>
  <c r="LW35" i="8" s="1"/>
  <c r="DM24" i="5"/>
  <c r="MG31" i="5"/>
  <c r="LT22" i="4"/>
  <c r="DZ19" i="4"/>
  <c r="FF19" i="9"/>
  <c r="FH19" i="9" s="1"/>
  <c r="EM38" i="3"/>
  <c r="DZ34" i="4"/>
  <c r="EC34" i="4" s="1"/>
  <c r="DM14" i="5"/>
  <c r="DP19" i="2"/>
  <c r="DO19" i="2"/>
  <c r="DN19" i="2"/>
  <c r="DQ19" i="2"/>
  <c r="MR24" i="9"/>
  <c r="MT24" i="9" s="1"/>
  <c r="MN24" i="9"/>
  <c r="EV31" i="8"/>
  <c r="EY31" i="8" s="1"/>
  <c r="EW31" i="8"/>
  <c r="EG30" i="3"/>
  <c r="EK30" i="3"/>
  <c r="EM30" i="3" s="1"/>
  <c r="EL30" i="3"/>
  <c r="DQ35" i="12"/>
  <c r="MT27" i="6"/>
  <c r="LX33" i="2"/>
  <c r="LV33" i="2"/>
  <c r="LU33" i="2"/>
  <c r="LW33" i="2"/>
  <c r="LS32" i="8"/>
  <c r="LN32" i="8"/>
  <c r="LR32" i="8"/>
  <c r="LT32" i="8" s="1"/>
  <c r="EZ40" i="2"/>
  <c r="LG20" i="2"/>
  <c r="LT25" i="7"/>
  <c r="LU25" i="7" s="1"/>
  <c r="LT39" i="10"/>
  <c r="LW39" i="10" s="1"/>
  <c r="DZ12" i="11"/>
  <c r="MG22" i="12"/>
  <c r="MJ22" i="12" s="1"/>
  <c r="LK33" i="4"/>
  <c r="LJ33" i="4"/>
  <c r="LI33" i="4"/>
  <c r="LH33" i="4"/>
  <c r="EH32" i="7"/>
  <c r="EJ32" i="7" s="1"/>
  <c r="LH21" i="7"/>
  <c r="LI21" i="7"/>
  <c r="LK21" i="7"/>
  <c r="LJ21" i="7"/>
  <c r="MT34" i="2"/>
  <c r="EM29" i="11"/>
  <c r="MZ24" i="9"/>
  <c r="NB24" i="9" s="1"/>
  <c r="EH19" i="9"/>
  <c r="EJ19" i="9" s="1"/>
  <c r="KV31" i="9"/>
  <c r="KU31" i="9"/>
  <c r="KX31" i="9"/>
  <c r="KW31" i="9"/>
  <c r="MT21" i="10"/>
  <c r="DO35" i="12"/>
  <c r="DZ25" i="4"/>
  <c r="EI15" i="12"/>
  <c r="EL15" i="12" s="1"/>
  <c r="EJ15" i="12"/>
  <c r="LV22" i="6"/>
  <c r="LU22" i="6"/>
  <c r="LX22" i="6"/>
  <c r="LW22" i="6"/>
  <c r="EV13" i="8"/>
  <c r="EW13" i="8"/>
  <c r="ED33" i="7"/>
  <c r="EB33" i="7"/>
  <c r="EC33" i="7"/>
  <c r="EA33" i="7"/>
  <c r="LN24" i="9"/>
  <c r="LR24" i="9"/>
  <c r="LT20" i="7"/>
  <c r="LT16" i="10"/>
  <c r="LX16" i="10" s="1"/>
  <c r="LK34" i="2"/>
  <c r="LJ34" i="2"/>
  <c r="LI34" i="2"/>
  <c r="LH34" i="2"/>
  <c r="LT22" i="7"/>
  <c r="FM24" i="10"/>
  <c r="FR33" i="7"/>
  <c r="GE33" i="7" s="1"/>
  <c r="GF33" i="7" s="1"/>
  <c r="FF33" i="7"/>
  <c r="MT30" i="2"/>
  <c r="MU30" i="2" s="1"/>
  <c r="LG14" i="4"/>
  <c r="DZ33" i="4"/>
  <c r="LT39" i="9"/>
  <c r="LW39" i="9" s="1"/>
  <c r="MG12" i="10"/>
  <c r="EZ35" i="11"/>
  <c r="DM22" i="11"/>
  <c r="DN22" i="11" s="1"/>
  <c r="LT34" i="2"/>
  <c r="LA17" i="10"/>
  <c r="LE17" i="10"/>
  <c r="LG17" i="10" s="1"/>
  <c r="EU33" i="7"/>
  <c r="EW33" i="7" s="1"/>
  <c r="LG31" i="3"/>
  <c r="MG39" i="4"/>
  <c r="MG13" i="5"/>
  <c r="LT19" i="8"/>
  <c r="DZ31" i="9"/>
  <c r="ED31" i="9" s="1"/>
  <c r="DZ29" i="10"/>
  <c r="ED29" i="10" s="1"/>
  <c r="LT35" i="10"/>
  <c r="LW35" i="10" s="1"/>
  <c r="MT20" i="11"/>
  <c r="LT26" i="5"/>
  <c r="LW26" i="5" s="1"/>
  <c r="LG17" i="7"/>
  <c r="DQ27" i="12"/>
  <c r="DO27" i="12"/>
  <c r="DP27" i="12"/>
  <c r="DN27" i="12"/>
  <c r="EZ40" i="3"/>
  <c r="LT13" i="3"/>
  <c r="EZ31" i="4"/>
  <c r="LT40" i="6"/>
  <c r="DZ28" i="8"/>
  <c r="EZ26" i="9"/>
  <c r="FM19" i="10"/>
  <c r="DM20" i="11"/>
  <c r="DO20" i="11" s="1"/>
  <c r="MT38" i="12"/>
  <c r="MU38" i="12" s="1"/>
  <c r="EM29" i="12"/>
  <c r="DL17" i="4"/>
  <c r="DG17" i="4"/>
  <c r="DK17" i="4"/>
  <c r="DM17" i="4" s="1"/>
  <c r="DQ33" i="7"/>
  <c r="DP33" i="7"/>
  <c r="DO33" i="7"/>
  <c r="DN33" i="7"/>
  <c r="DM12" i="9"/>
  <c r="LT34" i="10"/>
  <c r="MT26" i="11"/>
  <c r="NG14" i="11"/>
  <c r="DM24" i="11"/>
  <c r="LQ24" i="9"/>
  <c r="LS24" i="9"/>
  <c r="EH33" i="7"/>
  <c r="EJ33" i="7" s="1"/>
  <c r="NG29" i="2"/>
  <c r="LT26" i="2"/>
  <c r="LT21" i="3"/>
  <c r="LT14" i="4"/>
  <c r="EZ28" i="9"/>
  <c r="EM20" i="9"/>
  <c r="LT35" i="9"/>
  <c r="LV35" i="9" s="1"/>
  <c r="LG33" i="10"/>
  <c r="LJ33" i="10" s="1"/>
  <c r="DM32" i="10"/>
  <c r="MG23" i="12"/>
  <c r="MK23" i="12" s="1"/>
  <c r="LT11" i="12"/>
  <c r="LP17" i="3"/>
  <c r="MB18" i="12"/>
  <c r="MD18" i="12" s="1"/>
  <c r="EI16" i="4"/>
  <c r="EL16" i="4" s="1"/>
  <c r="EJ16" i="4"/>
  <c r="LG24" i="9"/>
  <c r="LT39" i="2"/>
  <c r="DM20" i="5"/>
  <c r="LG33" i="8"/>
  <c r="LT38" i="8"/>
  <c r="EM34" i="11"/>
  <c r="MM34" i="5"/>
  <c r="LG22" i="6"/>
  <c r="DQ16" i="4"/>
  <c r="DP16" i="4"/>
  <c r="DN16" i="4"/>
  <c r="DO16" i="4"/>
  <c r="MC24" i="9"/>
  <c r="LT16" i="2"/>
  <c r="NT23" i="2"/>
  <c r="LT32" i="2"/>
  <c r="LW32" i="2" s="1"/>
  <c r="NB35" i="7"/>
  <c r="DO13" i="8"/>
  <c r="DN13" i="8"/>
  <c r="DP13" i="8"/>
  <c r="DQ13" i="8"/>
  <c r="FU20" i="2"/>
  <c r="FV20" i="2" s="1"/>
  <c r="EU12" i="12"/>
  <c r="EV12" i="12" s="1"/>
  <c r="EM18" i="6"/>
  <c r="EP18" i="6" s="1"/>
  <c r="MO16" i="3"/>
  <c r="KU16" i="3"/>
  <c r="KW16" i="3"/>
  <c r="KX16" i="3"/>
  <c r="KV16" i="3"/>
  <c r="DZ37" i="2"/>
  <c r="GM13" i="2"/>
  <c r="DZ35" i="2"/>
  <c r="EA35" i="2" s="1"/>
  <c r="MG30" i="4"/>
  <c r="DM26" i="6"/>
  <c r="EK22" i="10"/>
  <c r="EG22" i="10"/>
  <c r="EG12" i="12"/>
  <c r="EK12" i="12"/>
  <c r="DZ32" i="8"/>
  <c r="MA17" i="3"/>
  <c r="ME17" i="3"/>
  <c r="MO27" i="10"/>
  <c r="LT14" i="2"/>
  <c r="MO17" i="7"/>
  <c r="EA19" i="10"/>
  <c r="EC19" i="10"/>
  <c r="EB19" i="10"/>
  <c r="ED19" i="10"/>
  <c r="DP14" i="4"/>
  <c r="DQ14" i="4"/>
  <c r="DO14" i="4"/>
  <c r="DN14" i="4"/>
  <c r="EK21" i="4"/>
  <c r="EG21" i="4"/>
  <c r="EM26" i="2"/>
  <c r="EU21" i="12"/>
  <c r="EV21" i="12" s="1"/>
  <c r="KX17" i="7"/>
  <c r="KW17" i="7"/>
  <c r="KV17" i="7"/>
  <c r="KU17" i="7"/>
  <c r="EC22" i="10"/>
  <c r="EA22" i="10"/>
  <c r="ED22" i="10"/>
  <c r="EB22" i="10"/>
  <c r="MY32" i="8"/>
  <c r="NL32" i="8" s="1"/>
  <c r="NY32" i="8" s="1"/>
  <c r="NZ32" i="8" s="1"/>
  <c r="EU30" i="2"/>
  <c r="EV30" i="2" s="1"/>
  <c r="FE22" i="10"/>
  <c r="DQ19" i="3"/>
  <c r="DP19" i="3"/>
  <c r="DO19" i="3"/>
  <c r="DN19" i="3"/>
  <c r="EU32" i="7"/>
  <c r="EV32" i="7" s="1"/>
  <c r="LV18" i="12"/>
  <c r="LU18" i="12"/>
  <c r="LX18" i="12"/>
  <c r="LW18" i="12"/>
  <c r="KW18" i="12"/>
  <c r="KV18" i="12"/>
  <c r="KU18" i="12"/>
  <c r="KX18" i="12"/>
  <c r="MA22" i="6"/>
  <c r="ME22" i="6"/>
  <c r="FA20" i="2"/>
  <c r="FB20" i="2"/>
  <c r="FC20" i="2"/>
  <c r="FD20" i="2"/>
  <c r="DT15" i="12"/>
  <c r="DX15" i="12"/>
  <c r="DZ15" i="12" s="1"/>
  <c r="NL17" i="3"/>
  <c r="LN34" i="5"/>
  <c r="LR34" i="5"/>
  <c r="LN21" i="7"/>
  <c r="LR21" i="7"/>
  <c r="MA17" i="7"/>
  <c r="ME17" i="7"/>
  <c r="DZ28" i="6"/>
  <c r="ED28" i="6" s="1"/>
  <c r="LX12" i="7"/>
  <c r="LK11" i="7"/>
  <c r="EY13" i="8"/>
  <c r="EZ17" i="8"/>
  <c r="LV33" i="9"/>
  <c r="EA38" i="11"/>
  <c r="MT30" i="12"/>
  <c r="MM32" i="8"/>
  <c r="DQ22" i="11"/>
  <c r="DO22" i="11"/>
  <c r="FE30" i="2"/>
  <c r="FR30" i="2" s="1"/>
  <c r="DB15" i="12"/>
  <c r="DA15" i="12"/>
  <c r="DD15" i="12"/>
  <c r="DC15" i="12"/>
  <c r="DX21" i="12"/>
  <c r="DZ21" i="12" s="1"/>
  <c r="DT21" i="12"/>
  <c r="LT17" i="7"/>
  <c r="FH20" i="2"/>
  <c r="FI20" i="2" s="1"/>
  <c r="FE13" i="8"/>
  <c r="LE21" i="10"/>
  <c r="LG21" i="10" s="1"/>
  <c r="LA21" i="10"/>
  <c r="LS17" i="3"/>
  <c r="LR17" i="3"/>
  <c r="LT17" i="3" s="1"/>
  <c r="LN17" i="3"/>
  <c r="DY24" i="3"/>
  <c r="DT24" i="3"/>
  <c r="DX24" i="3"/>
  <c r="DZ24" i="3" s="1"/>
  <c r="EH19" i="2"/>
  <c r="EI19" i="2" s="1"/>
  <c r="MN31" i="11"/>
  <c r="MR31" i="11"/>
  <c r="MT31" i="11" s="1"/>
  <c r="MO17" i="3"/>
  <c r="MQ17" i="3" s="1"/>
  <c r="DZ25" i="10"/>
  <c r="DM28" i="9"/>
  <c r="LT10" i="2"/>
  <c r="EM17" i="2"/>
  <c r="LG29" i="3"/>
  <c r="DZ32" i="3"/>
  <c r="ED32" i="3" s="1"/>
  <c r="LU12" i="4"/>
  <c r="LU14" i="5"/>
  <c r="KX40" i="5"/>
  <c r="DM25" i="6"/>
  <c r="EM21" i="6"/>
  <c r="LG39" i="6"/>
  <c r="LV12" i="7"/>
  <c r="LI11" i="7"/>
  <c r="LG29" i="8"/>
  <c r="LI29" i="8" s="1"/>
  <c r="DZ26" i="8"/>
  <c r="EZ27" i="8"/>
  <c r="MG17" i="9"/>
  <c r="LX23" i="9"/>
  <c r="LT29" i="10"/>
  <c r="ED38" i="11"/>
  <c r="MT22" i="11"/>
  <c r="MX22" i="11" s="1"/>
  <c r="LT13" i="11"/>
  <c r="LX13" i="11" s="1"/>
  <c r="MG39" i="11"/>
  <c r="DM25" i="11"/>
  <c r="DM20" i="12"/>
  <c r="LG38" i="2"/>
  <c r="EH31" i="8"/>
  <c r="DP21" i="12"/>
  <c r="DO21" i="12"/>
  <c r="DQ21" i="12"/>
  <c r="DN21" i="12"/>
  <c r="FE24" i="3"/>
  <c r="FR24" i="3" s="1"/>
  <c r="KW22" i="6"/>
  <c r="KV22" i="6"/>
  <c r="KU22" i="6"/>
  <c r="KX22" i="6"/>
  <c r="ED19" i="12"/>
  <c r="EC19" i="12"/>
  <c r="EB19" i="12"/>
  <c r="EA19" i="12"/>
  <c r="EM37" i="3"/>
  <c r="EM20" i="4"/>
  <c r="DZ29" i="4"/>
  <c r="ED29" i="4" s="1"/>
  <c r="LW12" i="4"/>
  <c r="DZ10" i="4"/>
  <c r="LT34" i="4"/>
  <c r="KU40" i="5"/>
  <c r="MG20" i="5"/>
  <c r="MC34" i="5"/>
  <c r="MG33" i="6"/>
  <c r="MH33" i="6" s="1"/>
  <c r="DM11" i="6"/>
  <c r="DQ11" i="6" s="1"/>
  <c r="MT37" i="7"/>
  <c r="LT18" i="8"/>
  <c r="LX18" i="8" s="1"/>
  <c r="MG13" i="8"/>
  <c r="MT13" i="8"/>
  <c r="MT23" i="9"/>
  <c r="LU23" i="9"/>
  <c r="DM37" i="9"/>
  <c r="DM17" i="9"/>
  <c r="DP17" i="9" s="1"/>
  <c r="LG40" i="10"/>
  <c r="LK40" i="10" s="1"/>
  <c r="LT37" i="10"/>
  <c r="LU37" i="10" s="1"/>
  <c r="NG24" i="10"/>
  <c r="NK24" i="10" s="1"/>
  <c r="KX35" i="11"/>
  <c r="FM11" i="11"/>
  <c r="LT19" i="12"/>
  <c r="LG40" i="12"/>
  <c r="LK40" i="12" s="1"/>
  <c r="EA19" i="9"/>
  <c r="EC19" i="9"/>
  <c r="EB19" i="9"/>
  <c r="ED19" i="9"/>
  <c r="LG16" i="3"/>
  <c r="DY15" i="8"/>
  <c r="DT15" i="8"/>
  <c r="DX15" i="8"/>
  <c r="DZ15" i="8" s="1"/>
  <c r="EJ21" i="12"/>
  <c r="EL21" i="12"/>
  <c r="KW33" i="5"/>
  <c r="KX33" i="5"/>
  <c r="KV33" i="5"/>
  <c r="KU33" i="5"/>
  <c r="FE31" i="8"/>
  <c r="FR31" i="8" s="1"/>
  <c r="EJ13" i="8"/>
  <c r="EL13" i="8"/>
  <c r="EJ12" i="12"/>
  <c r="EL12" i="12"/>
  <c r="ES24" i="3"/>
  <c r="DY15" i="12"/>
  <c r="EJ24" i="3"/>
  <c r="EL24" i="3"/>
  <c r="DZ30" i="2"/>
  <c r="EL21" i="4"/>
  <c r="EJ21" i="4"/>
  <c r="EM21" i="4" s="1"/>
  <c r="MY27" i="10"/>
  <c r="NL27" i="10" s="1"/>
  <c r="NY27" i="10" s="1"/>
  <c r="NZ27" i="10" s="1"/>
  <c r="MG13" i="10"/>
  <c r="LG34" i="10"/>
  <c r="KU35" i="11"/>
  <c r="LH26" i="12"/>
  <c r="LK32" i="8"/>
  <c r="LI32" i="8"/>
  <c r="LH32" i="8"/>
  <c r="LJ32" i="8"/>
  <c r="EL22" i="10"/>
  <c r="EJ22" i="10"/>
  <c r="EL25" i="10"/>
  <c r="EG25" i="10"/>
  <c r="EK25" i="10"/>
  <c r="EM25" i="10" s="1"/>
  <c r="MY33" i="2"/>
  <c r="MZ33" i="2" s="1"/>
  <c r="NB33" i="2" s="1"/>
  <c r="MB16" i="3"/>
  <c r="MC16" i="3" s="1"/>
  <c r="MY17" i="7"/>
  <c r="NL17" i="7" s="1"/>
  <c r="MB21" i="7"/>
  <c r="LQ16" i="3"/>
  <c r="DO21" i="4"/>
  <c r="DN21" i="4"/>
  <c r="DQ21" i="4"/>
  <c r="DP21" i="4"/>
  <c r="EK21" i="12"/>
  <c r="EG21" i="12"/>
  <c r="MB34" i="2"/>
  <c r="MC34" i="2" s="1"/>
  <c r="EK13" i="8"/>
  <c r="EG13" i="8"/>
  <c r="LH17" i="7"/>
  <c r="LI17" i="7"/>
  <c r="LK17" i="7"/>
  <c r="LJ17" i="7"/>
  <c r="FE12" i="12"/>
  <c r="FF12" i="12" s="1"/>
  <c r="LN33" i="4"/>
  <c r="LR33" i="4"/>
  <c r="LT33" i="4" s="1"/>
  <c r="EK24" i="3"/>
  <c r="EG24" i="3"/>
  <c r="FE19" i="2"/>
  <c r="NL35" i="7"/>
  <c r="NY35" i="7" s="1"/>
  <c r="EJ30" i="2"/>
  <c r="EZ38" i="2"/>
  <c r="EM22" i="2"/>
  <c r="LT23" i="4"/>
  <c r="DZ36" i="4"/>
  <c r="MG33" i="4"/>
  <c r="DZ20" i="5"/>
  <c r="FM15" i="6"/>
  <c r="FN15" i="6" s="1"/>
  <c r="LH31" i="6"/>
  <c r="DZ31" i="7"/>
  <c r="EB31" i="7" s="1"/>
  <c r="LT12" i="8"/>
  <c r="EM35" i="8"/>
  <c r="EM29" i="8"/>
  <c r="EM22" i="9"/>
  <c r="EA16" i="9"/>
  <c r="DZ27" i="9"/>
  <c r="EC27" i="9" s="1"/>
  <c r="EM15" i="10"/>
  <c r="EZ15" i="10"/>
  <c r="FD15" i="10" s="1"/>
  <c r="FM17" i="11"/>
  <c r="KV35" i="11"/>
  <c r="MX34" i="12"/>
  <c r="LJ26" i="12"/>
  <c r="KU38" i="2"/>
  <c r="KX38" i="2"/>
  <c r="KV38" i="2"/>
  <c r="KW38" i="2"/>
  <c r="MM33" i="2"/>
  <c r="LP16" i="3"/>
  <c r="LS16" i="3" s="1"/>
  <c r="DT19" i="2"/>
  <c r="DX19" i="2"/>
  <c r="DM12" i="12"/>
  <c r="LT27" i="10"/>
  <c r="DX21" i="4"/>
  <c r="DZ21" i="4" s="1"/>
  <c r="DT21" i="4"/>
  <c r="LH39" i="12"/>
  <c r="LJ39" i="12"/>
  <c r="LK39" i="12"/>
  <c r="LI39" i="12"/>
  <c r="DZ32" i="7"/>
  <c r="LG33" i="11"/>
  <c r="EU19" i="9"/>
  <c r="EV19" i="9" s="1"/>
  <c r="MO35" i="7"/>
  <c r="MP35" i="7" s="1"/>
  <c r="DM11" i="4"/>
  <c r="EI30" i="2"/>
  <c r="EL30" i="2" s="1"/>
  <c r="MG21" i="5"/>
  <c r="LT18" i="6"/>
  <c r="LI31" i="6"/>
  <c r="MG36" i="8"/>
  <c r="MJ36" i="8" s="1"/>
  <c r="DM21" i="8"/>
  <c r="LW33" i="9"/>
  <c r="ED16" i="9"/>
  <c r="DM14" i="11"/>
  <c r="MU34" i="12"/>
  <c r="LI26" i="12"/>
  <c r="MO34" i="5"/>
  <c r="MP34" i="5" s="1"/>
  <c r="MD35" i="7"/>
  <c r="DT16" i="4"/>
  <c r="DX16" i="4"/>
  <c r="LG18" i="12"/>
  <c r="MY31" i="9"/>
  <c r="NL31" i="9" s="1"/>
  <c r="MY16" i="3"/>
  <c r="MZ16" i="3" s="1"/>
  <c r="FE21" i="12"/>
  <c r="FF21" i="12" s="1"/>
  <c r="DY21" i="12"/>
  <c r="GE20" i="2"/>
  <c r="GF20" i="2" s="1"/>
  <c r="MY34" i="2"/>
  <c r="NL31" i="11"/>
  <c r="NM31" i="11" s="1"/>
  <c r="MF17" i="3"/>
  <c r="MD17" i="3"/>
  <c r="EW25" i="10"/>
  <c r="EY25" i="10"/>
  <c r="DO24" i="3"/>
  <c r="DQ24" i="3"/>
  <c r="DP24" i="3"/>
  <c r="DN24" i="3"/>
  <c r="MB27" i="10"/>
  <c r="LS21" i="7"/>
  <c r="MD31" i="9"/>
  <c r="MF31" i="9"/>
  <c r="MC32" i="8"/>
  <c r="DM26" i="3"/>
  <c r="MT23" i="3"/>
  <c r="NG13" i="4"/>
  <c r="DZ26" i="4"/>
  <c r="EM15" i="4"/>
  <c r="EM25" i="4"/>
  <c r="MT19" i="6"/>
  <c r="LT36" i="6"/>
  <c r="LX36" i="6" s="1"/>
  <c r="DZ25" i="6"/>
  <c r="DZ37" i="6"/>
  <c r="DZ35" i="9"/>
  <c r="MT22" i="9"/>
  <c r="DM26" i="10"/>
  <c r="DP26" i="10" s="1"/>
  <c r="DZ10" i="11"/>
  <c r="LT30" i="11"/>
  <c r="DZ34" i="11"/>
  <c r="ED34" i="11" s="1"/>
  <c r="EZ19" i="12"/>
  <c r="FA19" i="12" s="1"/>
  <c r="LW33" i="12"/>
  <c r="LU33" i="12"/>
  <c r="LX33" i="12"/>
  <c r="LV33" i="12"/>
  <c r="MC35" i="7"/>
  <c r="MF35" i="7" s="1"/>
  <c r="DY16" i="4"/>
  <c r="DW16" i="4"/>
  <c r="MM31" i="9"/>
  <c r="EM19" i="12"/>
  <c r="ES22" i="10"/>
  <c r="FF32" i="7"/>
  <c r="LX26" i="5"/>
  <c r="DZ19" i="2"/>
  <c r="LG34" i="5"/>
  <c r="DD19" i="12"/>
  <c r="DC19" i="12"/>
  <c r="DB19" i="12"/>
  <c r="DA19" i="12"/>
  <c r="MD22" i="6"/>
  <c r="MF22" i="6"/>
  <c r="NB31" i="11"/>
  <c r="NC31" i="11" s="1"/>
  <c r="EX25" i="10"/>
  <c r="ET25" i="10"/>
  <c r="MS31" i="11"/>
  <c r="DP19" i="9"/>
  <c r="DN19" i="9"/>
  <c r="DQ19" i="9"/>
  <c r="DO19" i="9"/>
  <c r="MZ17" i="3"/>
  <c r="DM32" i="7"/>
  <c r="LS34" i="5"/>
  <c r="LQ34" i="5"/>
  <c r="LT34" i="5" s="1"/>
  <c r="LT21" i="7"/>
  <c r="ME31" i="9"/>
  <c r="MA31" i="9"/>
  <c r="MD17" i="7"/>
  <c r="MF17" i="7"/>
  <c r="LK25" i="12"/>
  <c r="LJ25" i="12"/>
  <c r="LI25" i="12"/>
  <c r="LH25" i="12"/>
  <c r="LK10" i="12"/>
  <c r="LJ10" i="12"/>
  <c r="LI10" i="12"/>
  <c r="LH10" i="12"/>
  <c r="ED31" i="12"/>
  <c r="EC31" i="12"/>
  <c r="EB31" i="12"/>
  <c r="EA31" i="12"/>
  <c r="LX25" i="12"/>
  <c r="LW25" i="12"/>
  <c r="LV25" i="12"/>
  <c r="LU25" i="12"/>
  <c r="EU40" i="12"/>
  <c r="EV40" i="12" s="1"/>
  <c r="NI34" i="12"/>
  <c r="NK34" i="12"/>
  <c r="NH34" i="12"/>
  <c r="NJ34" i="12"/>
  <c r="EA26" i="12"/>
  <c r="ED26" i="12"/>
  <c r="EC26" i="12"/>
  <c r="EB26" i="12"/>
  <c r="ME36" i="12"/>
  <c r="MA36" i="12"/>
  <c r="EU39" i="12"/>
  <c r="NB20" i="12"/>
  <c r="NC20" i="12" s="1"/>
  <c r="MO13" i="12"/>
  <c r="MP13" i="12" s="1"/>
  <c r="DQ10" i="12"/>
  <c r="DP10" i="12"/>
  <c r="DO10" i="12"/>
  <c r="DN10" i="12"/>
  <c r="MO16" i="12"/>
  <c r="MP16" i="12" s="1"/>
  <c r="MN21" i="12"/>
  <c r="MR21" i="12"/>
  <c r="EU38" i="12"/>
  <c r="EV38" i="12" s="1"/>
  <c r="MR36" i="12"/>
  <c r="MN36" i="12"/>
  <c r="KV16" i="12"/>
  <c r="KU16" i="12"/>
  <c r="KW16" i="12"/>
  <c r="KX16" i="12"/>
  <c r="NB25" i="12"/>
  <c r="NC25" i="12" s="1"/>
  <c r="DQ38" i="12"/>
  <c r="DP38" i="12"/>
  <c r="DO38" i="12"/>
  <c r="DN38" i="12"/>
  <c r="EK11" i="12"/>
  <c r="EM11" i="12" s="1"/>
  <c r="EG11" i="12"/>
  <c r="KX13" i="12"/>
  <c r="KV13" i="12"/>
  <c r="KU13" i="12"/>
  <c r="KW13" i="12"/>
  <c r="LT14" i="12"/>
  <c r="EU23" i="12"/>
  <c r="EV23" i="12" s="1"/>
  <c r="MO28" i="12"/>
  <c r="MP28" i="12" s="1"/>
  <c r="OB34" i="12"/>
  <c r="OC34" i="12" s="1"/>
  <c r="FR29" i="12"/>
  <c r="MD40" i="12"/>
  <c r="FR33" i="12"/>
  <c r="FS33" i="12" s="1"/>
  <c r="MY11" i="12"/>
  <c r="MY40" i="12"/>
  <c r="MZ40" i="12" s="1"/>
  <c r="NL27" i="12"/>
  <c r="NM27" i="12" s="1"/>
  <c r="NO21" i="12"/>
  <c r="NP21" i="12" s="1"/>
  <c r="MO26" i="12"/>
  <c r="MP26" i="12" s="1"/>
  <c r="FX19" i="12"/>
  <c r="FT19" i="12"/>
  <c r="LT10" i="12"/>
  <c r="MR17" i="12"/>
  <c r="MN17" i="12"/>
  <c r="EG39" i="12"/>
  <c r="EK39" i="12"/>
  <c r="GR19" i="12"/>
  <c r="GS19" i="12" s="1"/>
  <c r="DQ39" i="12"/>
  <c r="DP39" i="12"/>
  <c r="DN39" i="12"/>
  <c r="DO39" i="12"/>
  <c r="LA13" i="12"/>
  <c r="LE13" i="12"/>
  <c r="LG13" i="12" s="1"/>
  <c r="LK24" i="12"/>
  <c r="LJ24" i="12"/>
  <c r="LI24" i="12"/>
  <c r="LH24" i="12"/>
  <c r="MH23" i="12"/>
  <c r="MD19" i="12"/>
  <c r="EJ35" i="12"/>
  <c r="EK28" i="12"/>
  <c r="EG28" i="12"/>
  <c r="DW40" i="12"/>
  <c r="EJ22" i="12"/>
  <c r="PL29" i="12"/>
  <c r="EP29" i="12"/>
  <c r="EQ29" i="12"/>
  <c r="EO29" i="12"/>
  <c r="EN29" i="12"/>
  <c r="LJ40" i="12"/>
  <c r="LI40" i="12"/>
  <c r="LH40" i="12"/>
  <c r="FE35" i="12"/>
  <c r="FF35" i="12" s="1"/>
  <c r="FE28" i="12"/>
  <c r="FF28" i="12" s="1"/>
  <c r="EZ34" i="12"/>
  <c r="MD27" i="12"/>
  <c r="FA27" i="12"/>
  <c r="FC27" i="12"/>
  <c r="FD27" i="12"/>
  <c r="FB27" i="12"/>
  <c r="DQ16" i="12"/>
  <c r="DP16" i="12"/>
  <c r="DO16" i="12"/>
  <c r="DN16" i="12"/>
  <c r="MO24" i="12"/>
  <c r="MP24" i="12" s="1"/>
  <c r="EK23" i="12"/>
  <c r="EG23" i="12"/>
  <c r="FR24" i="12"/>
  <c r="FS24" i="12" s="1"/>
  <c r="OY34" i="12"/>
  <c r="FH31" i="12"/>
  <c r="FI31" i="12" s="1"/>
  <c r="EX17" i="12"/>
  <c r="EZ17" i="12" s="1"/>
  <c r="ET17" i="12"/>
  <c r="MY28" i="12"/>
  <c r="MZ28" i="12" s="1"/>
  <c r="FF29" i="12"/>
  <c r="EL11" i="12"/>
  <c r="MC40" i="12"/>
  <c r="FF33" i="12"/>
  <c r="EC13" i="12"/>
  <c r="EA13" i="12"/>
  <c r="ED13" i="12"/>
  <c r="EB13" i="12"/>
  <c r="MM11" i="12"/>
  <c r="MM40" i="12"/>
  <c r="MG12" i="12"/>
  <c r="EM34" i="12"/>
  <c r="FR37" i="12"/>
  <c r="FS37" i="12" s="1"/>
  <c r="DZ39" i="12"/>
  <c r="FY19" i="12"/>
  <c r="FW19" i="12"/>
  <c r="FR32" i="12"/>
  <c r="FS32" i="12" s="1"/>
  <c r="EQ17" i="12"/>
  <c r="EP17" i="12"/>
  <c r="EO17" i="12"/>
  <c r="EN17" i="12"/>
  <c r="EL39" i="12"/>
  <c r="EJ39" i="12"/>
  <c r="EL36" i="12"/>
  <c r="EJ36" i="12"/>
  <c r="ME20" i="12"/>
  <c r="MG20" i="12" s="1"/>
  <c r="MA20" i="12"/>
  <c r="LX20" i="12"/>
  <c r="LW20" i="12"/>
  <c r="LV20" i="12"/>
  <c r="LU20" i="12"/>
  <c r="DZ10" i="12"/>
  <c r="EI35" i="12"/>
  <c r="EL35" i="12" s="1"/>
  <c r="EL28" i="12"/>
  <c r="EJ28" i="12"/>
  <c r="DV40" i="12"/>
  <c r="DY40" i="12" s="1"/>
  <c r="EI22" i="12"/>
  <c r="OZ29" i="12"/>
  <c r="MA26" i="12"/>
  <c r="ME26" i="12"/>
  <c r="MG26" i="12" s="1"/>
  <c r="LK16" i="12"/>
  <c r="LJ16" i="12"/>
  <c r="LI16" i="12"/>
  <c r="LH16" i="12"/>
  <c r="MY19" i="12"/>
  <c r="MZ19" i="12" s="1"/>
  <c r="ES35" i="12"/>
  <c r="ES28" i="12"/>
  <c r="MC27" i="12"/>
  <c r="MF27" i="12" s="1"/>
  <c r="NY39" i="12"/>
  <c r="NZ39" i="12" s="1"/>
  <c r="EL33" i="12"/>
  <c r="EJ33" i="12"/>
  <c r="EJ23" i="12"/>
  <c r="EL23" i="12"/>
  <c r="FF24" i="12"/>
  <c r="OM34" i="12"/>
  <c r="FR31" i="12"/>
  <c r="FS31" i="12" s="1"/>
  <c r="DX20" i="12"/>
  <c r="DZ20" i="12" s="1"/>
  <c r="DT20" i="12"/>
  <c r="EU14" i="12"/>
  <c r="EV14" i="12" s="1"/>
  <c r="FR11" i="12"/>
  <c r="FS11" i="12" s="1"/>
  <c r="EH20" i="12"/>
  <c r="EI20" i="12" s="1"/>
  <c r="EJ16" i="12"/>
  <c r="MA15" i="12"/>
  <c r="ME15" i="12"/>
  <c r="NA18" i="12"/>
  <c r="NE18" i="12"/>
  <c r="MU33" i="12"/>
  <c r="MX33" i="12"/>
  <c r="MW33" i="12"/>
  <c r="MV33" i="12"/>
  <c r="LQ32" i="12"/>
  <c r="EW37" i="12"/>
  <c r="EU16" i="12"/>
  <c r="MV38" i="12"/>
  <c r="NW34" i="12"/>
  <c r="NX34" i="12"/>
  <c r="NV34" i="12"/>
  <c r="NU34" i="12"/>
  <c r="FH37" i="12"/>
  <c r="FI37" i="12" s="1"/>
  <c r="MA16" i="12"/>
  <c r="ME16" i="12"/>
  <c r="FJ15" i="12"/>
  <c r="FH32" i="12"/>
  <c r="FI32" i="12" s="1"/>
  <c r="EK36" i="12"/>
  <c r="EG36" i="12"/>
  <c r="ND12" i="12"/>
  <c r="EC23" i="12"/>
  <c r="EB23" i="12"/>
  <c r="ED23" i="12"/>
  <c r="EA23" i="12"/>
  <c r="MY16" i="12"/>
  <c r="EM32" i="12"/>
  <c r="EU10" i="12"/>
  <c r="MS21" i="12"/>
  <c r="MQ21" i="12"/>
  <c r="MD14" i="12"/>
  <c r="EC35" i="12"/>
  <c r="EA35" i="12"/>
  <c r="EB35" i="12"/>
  <c r="ED35" i="12"/>
  <c r="MQ25" i="12"/>
  <c r="LW11" i="12"/>
  <c r="LX11" i="12"/>
  <c r="LV11" i="12"/>
  <c r="LU11" i="12"/>
  <c r="MO19" i="12"/>
  <c r="MP19" i="12" s="1"/>
  <c r="MB24" i="12"/>
  <c r="KU35" i="12"/>
  <c r="KX35" i="12"/>
  <c r="KW35" i="12"/>
  <c r="KV35" i="12"/>
  <c r="FE22" i="12"/>
  <c r="FF22" i="12" s="1"/>
  <c r="DT29" i="12"/>
  <c r="DX29" i="12"/>
  <c r="DZ29" i="12" s="1"/>
  <c r="NO39" i="12"/>
  <c r="EK33" i="12"/>
  <c r="EG33" i="12"/>
  <c r="NL22" i="12"/>
  <c r="NM22" i="12" s="1"/>
  <c r="FE25" i="12"/>
  <c r="FF25" i="12" s="1"/>
  <c r="MD10" i="12"/>
  <c r="LR16" i="12"/>
  <c r="LT16" i="12" s="1"/>
  <c r="LN16" i="12"/>
  <c r="FL30" i="12"/>
  <c r="FJ30" i="12"/>
  <c r="FE14" i="12"/>
  <c r="FF14" i="12" s="1"/>
  <c r="FF11" i="12"/>
  <c r="DQ28" i="12"/>
  <c r="DP28" i="12"/>
  <c r="DN28" i="12"/>
  <c r="DO28" i="12"/>
  <c r="EI16" i="12"/>
  <c r="EL16" i="12" s="1"/>
  <c r="MF15" i="12"/>
  <c r="MD15" i="12"/>
  <c r="NF18" i="12"/>
  <c r="ND18" i="12"/>
  <c r="LP32" i="12"/>
  <c r="EV37" i="12"/>
  <c r="EY37" i="12" s="1"/>
  <c r="FE16" i="12"/>
  <c r="MY15" i="12"/>
  <c r="MZ15" i="12" s="1"/>
  <c r="NY18" i="12"/>
  <c r="NZ18" i="12" s="1"/>
  <c r="LS28" i="12"/>
  <c r="LQ28" i="12"/>
  <c r="NY12" i="12"/>
  <c r="NZ12" i="12" s="1"/>
  <c r="LT35" i="12"/>
  <c r="DQ22" i="12"/>
  <c r="DP22" i="12"/>
  <c r="DN22" i="12"/>
  <c r="DO22" i="12"/>
  <c r="MF16" i="12"/>
  <c r="MD16" i="12"/>
  <c r="FI15" i="12"/>
  <c r="FL15" i="12" s="1"/>
  <c r="NW29" i="12"/>
  <c r="NX29" i="12"/>
  <c r="NV29" i="12"/>
  <c r="NU29" i="12"/>
  <c r="EJ10" i="12"/>
  <c r="EL10" i="12"/>
  <c r="MS27" i="12"/>
  <c r="MQ27" i="12"/>
  <c r="NC12" i="12"/>
  <c r="NF12" i="12" s="1"/>
  <c r="EZ15" i="12"/>
  <c r="LT40" i="12"/>
  <c r="NY17" i="12"/>
  <c r="NZ17" i="12" s="1"/>
  <c r="FE10" i="12"/>
  <c r="FF10" i="12" s="1"/>
  <c r="MA25" i="12"/>
  <c r="ME25" i="12"/>
  <c r="MG25" i="12" s="1"/>
  <c r="FY30" i="12"/>
  <c r="FW30" i="12"/>
  <c r="MC14" i="12"/>
  <c r="LF13" i="12"/>
  <c r="MP25" i="12"/>
  <c r="EM18" i="12"/>
  <c r="NB39" i="12"/>
  <c r="LT37" i="12"/>
  <c r="EA11" i="12"/>
  <c r="ED11" i="12"/>
  <c r="EC11" i="12"/>
  <c r="EB11" i="12"/>
  <c r="ES22" i="12"/>
  <c r="EL14" i="12"/>
  <c r="EJ14" i="12"/>
  <c r="MZ22" i="12"/>
  <c r="ES25" i="12"/>
  <c r="MC10" i="12"/>
  <c r="MF10" i="12" s="1"/>
  <c r="FG30" i="12"/>
  <c r="FK30" i="12"/>
  <c r="DB39" i="12"/>
  <c r="DA39" i="12"/>
  <c r="DD39" i="12"/>
  <c r="DC39" i="12"/>
  <c r="FR36" i="12"/>
  <c r="DY20" i="12"/>
  <c r="NE30" i="12"/>
  <c r="NA30" i="12"/>
  <c r="MO10" i="12"/>
  <c r="LU31" i="12"/>
  <c r="LX31" i="12"/>
  <c r="LW31" i="12"/>
  <c r="LV31" i="12"/>
  <c r="FE20" i="12"/>
  <c r="FF20" i="12" s="1"/>
  <c r="EW29" i="12"/>
  <c r="DA14" i="12"/>
  <c r="DD14" i="12"/>
  <c r="DC14" i="12"/>
  <c r="DB14" i="12"/>
  <c r="EU32" i="12"/>
  <c r="EV32" i="12" s="1"/>
  <c r="MO15" i="12"/>
  <c r="MP15" i="12" s="1"/>
  <c r="NO18" i="12"/>
  <c r="LN28" i="12"/>
  <c r="LR28" i="12"/>
  <c r="NO12" i="12"/>
  <c r="NP12" i="12" s="1"/>
  <c r="NA17" i="12"/>
  <c r="NE17" i="12"/>
  <c r="EG10" i="12"/>
  <c r="EK10" i="12"/>
  <c r="MN27" i="12"/>
  <c r="MR27" i="12"/>
  <c r="MF36" i="12"/>
  <c r="MD36" i="12"/>
  <c r="FR26" i="12"/>
  <c r="NL26" i="12"/>
  <c r="NM26" i="12" s="1"/>
  <c r="EK37" i="12"/>
  <c r="EM37" i="12" s="1"/>
  <c r="EG37" i="12"/>
  <c r="EH38" i="12"/>
  <c r="EI38" i="12" s="1"/>
  <c r="NO17" i="12"/>
  <c r="EW18" i="12"/>
  <c r="FE39" i="12"/>
  <c r="FF39" i="12" s="1"/>
  <c r="NL25" i="12"/>
  <c r="NM25" i="12" s="1"/>
  <c r="OO29" i="12"/>
  <c r="OP29" i="12" s="1"/>
  <c r="EL37" i="12"/>
  <c r="FT30" i="12"/>
  <c r="FX30" i="12"/>
  <c r="EJ40" i="12"/>
  <c r="MY35" i="12"/>
  <c r="MZ35" i="12" s="1"/>
  <c r="MN12" i="12"/>
  <c r="MR12" i="12"/>
  <c r="MT12" i="12" s="1"/>
  <c r="GH30" i="12"/>
  <c r="EA16" i="12"/>
  <c r="ED16" i="12"/>
  <c r="EC16" i="12"/>
  <c r="EB16" i="12"/>
  <c r="FE40" i="12"/>
  <c r="FF40" i="12" s="1"/>
  <c r="GE34" i="12"/>
  <c r="GF34" i="12" s="1"/>
  <c r="MO22" i="12"/>
  <c r="LE15" i="12"/>
  <c r="LG15" i="12" s="1"/>
  <c r="LA15" i="12"/>
  <c r="DQ40" i="12"/>
  <c r="DP40" i="12"/>
  <c r="DO40" i="12"/>
  <c r="DN40" i="12"/>
  <c r="DT38" i="12"/>
  <c r="DX38" i="12"/>
  <c r="DZ38" i="12" s="1"/>
  <c r="MS12" i="12"/>
  <c r="EG14" i="12"/>
  <c r="EK14" i="12"/>
  <c r="EW11" i="12"/>
  <c r="MY37" i="12"/>
  <c r="MZ37" i="12" s="1"/>
  <c r="MD28" i="12"/>
  <c r="EW36" i="12"/>
  <c r="DX36" i="12"/>
  <c r="DZ36" i="12" s="1"/>
  <c r="DT36" i="12"/>
  <c r="EH13" i="12"/>
  <c r="EI13" i="12" s="1"/>
  <c r="EX30" i="12"/>
  <c r="EZ30" i="12" s="1"/>
  <c r="ET30" i="12"/>
  <c r="DX14" i="12"/>
  <c r="DZ14" i="12" s="1"/>
  <c r="DT14" i="12"/>
  <c r="DA22" i="12"/>
  <c r="DD22" i="12"/>
  <c r="DC22" i="12"/>
  <c r="DB22" i="12"/>
  <c r="FF36" i="12"/>
  <c r="LN26" i="12"/>
  <c r="LR26" i="12"/>
  <c r="LT26" i="12" s="1"/>
  <c r="NF30" i="12"/>
  <c r="ND30" i="12"/>
  <c r="MY10" i="12"/>
  <c r="MZ10" i="12" s="1"/>
  <c r="FE13" i="12"/>
  <c r="FF13" i="12" s="1"/>
  <c r="EY30" i="12"/>
  <c r="MI39" i="12"/>
  <c r="MH39" i="12"/>
  <c r="MK39" i="12"/>
  <c r="MJ39" i="12"/>
  <c r="ES20" i="12"/>
  <c r="MW30" i="12"/>
  <c r="MU30" i="12"/>
  <c r="MX30" i="12"/>
  <c r="MV30" i="12"/>
  <c r="EV29" i="12"/>
  <c r="MQ39" i="12"/>
  <c r="MS39" i="12"/>
  <c r="EQ27" i="12"/>
  <c r="EP27" i="12"/>
  <c r="EO27" i="12"/>
  <c r="EN27" i="12"/>
  <c r="LT15" i="12"/>
  <c r="NY33" i="12"/>
  <c r="NZ33" i="12" s="1"/>
  <c r="EM24" i="12"/>
  <c r="NF17" i="12"/>
  <c r="ND17" i="12"/>
  <c r="NF33" i="12"/>
  <c r="ND33" i="12"/>
  <c r="FF26" i="12"/>
  <c r="MZ26" i="12"/>
  <c r="LW19" i="12"/>
  <c r="LV19" i="12"/>
  <c r="LX19" i="12"/>
  <c r="LU19" i="12"/>
  <c r="GE15" i="12"/>
  <c r="GF15" i="12" s="1"/>
  <c r="DC10" i="12"/>
  <c r="DB10" i="12"/>
  <c r="DA10" i="12"/>
  <c r="DD10" i="12"/>
  <c r="EV18" i="12"/>
  <c r="EY18" i="12" s="1"/>
  <c r="DM25" i="12"/>
  <c r="DZ33" i="12"/>
  <c r="FH17" i="12"/>
  <c r="FI17" i="12" s="1"/>
  <c r="EI40" i="12"/>
  <c r="MM35" i="12"/>
  <c r="FG19" i="12"/>
  <c r="FK19" i="12"/>
  <c r="FM19" i="12" s="1"/>
  <c r="GR30" i="12"/>
  <c r="GS30" i="12" s="1"/>
  <c r="GE18" i="12"/>
  <c r="GF18" i="12" s="1"/>
  <c r="FS34" i="12"/>
  <c r="EU31" i="12"/>
  <c r="EV31" i="12" s="1"/>
  <c r="MK33" i="12"/>
  <c r="MI33" i="12"/>
  <c r="MJ33" i="12"/>
  <c r="MH33" i="12"/>
  <c r="EV11" i="12"/>
  <c r="EY11" i="12" s="1"/>
  <c r="MM37" i="12"/>
  <c r="MC28" i="12"/>
  <c r="MF28" i="12" s="1"/>
  <c r="EV36" i="12"/>
  <c r="EY36" i="12" s="1"/>
  <c r="NL20" i="12"/>
  <c r="DY29" i="12"/>
  <c r="MS36" i="12"/>
  <c r="MQ36" i="12"/>
  <c r="MT36" i="12" s="1"/>
  <c r="EC32" i="12"/>
  <c r="EB32" i="12"/>
  <c r="EA32" i="12"/>
  <c r="ED32" i="12"/>
  <c r="EU33" i="12"/>
  <c r="EV33" i="12" s="1"/>
  <c r="NO38" i="12"/>
  <c r="NP38" i="12" s="1"/>
  <c r="MY13" i="12"/>
  <c r="MZ13" i="12" s="1"/>
  <c r="MO32" i="12"/>
  <c r="MP32" i="12" s="1"/>
  <c r="ED24" i="12"/>
  <c r="EC24" i="12"/>
  <c r="EB24" i="12"/>
  <c r="EA24" i="12"/>
  <c r="MB11" i="12"/>
  <c r="MC11" i="12" s="1"/>
  <c r="NL31" i="12"/>
  <c r="NM31" i="12" s="1"/>
  <c r="EU13" i="12"/>
  <c r="EV13" i="12" s="1"/>
  <c r="LN24" i="12"/>
  <c r="LR24" i="12"/>
  <c r="NL36" i="12"/>
  <c r="NM36" i="12" s="1"/>
  <c r="ND21" i="12"/>
  <c r="NY30" i="12"/>
  <c r="NZ30" i="12" s="1"/>
  <c r="MR39" i="12"/>
  <c r="MN39" i="12"/>
  <c r="NO33" i="12"/>
  <c r="NP33" i="12" s="1"/>
  <c r="NA33" i="12"/>
  <c r="NE33" i="12"/>
  <c r="LK35" i="12"/>
  <c r="LH35" i="12"/>
  <c r="LI35" i="12"/>
  <c r="LJ35" i="12"/>
  <c r="FU15" i="12"/>
  <c r="DP20" i="12"/>
  <c r="DO20" i="12"/>
  <c r="DN20" i="12"/>
  <c r="DQ20" i="12"/>
  <c r="MB35" i="12"/>
  <c r="EG26" i="12"/>
  <c r="EK26" i="12"/>
  <c r="EM26" i="12" s="1"/>
  <c r="FE38" i="12"/>
  <c r="FJ18" i="12"/>
  <c r="FJ34" i="12"/>
  <c r="GE17" i="12"/>
  <c r="OE29" i="12"/>
  <c r="OG29" i="12" s="1"/>
  <c r="OA29" i="12"/>
  <c r="DX22" i="12"/>
  <c r="DZ22" i="12" s="1"/>
  <c r="DT22" i="12"/>
  <c r="MH38" i="12"/>
  <c r="MK38" i="12"/>
  <c r="MI38" i="12"/>
  <c r="MJ38" i="12"/>
  <c r="MY14" i="12"/>
  <c r="MZ14" i="12" s="1"/>
  <c r="FU18" i="12"/>
  <c r="FV18" i="12" s="1"/>
  <c r="EU24" i="12"/>
  <c r="EV24" i="12" s="1"/>
  <c r="LG37" i="12"/>
  <c r="ME31" i="12"/>
  <c r="MG31" i="12" s="1"/>
  <c r="MA31" i="12"/>
  <c r="FL19" i="12"/>
  <c r="NA38" i="12"/>
  <c r="NE38" i="12"/>
  <c r="MA13" i="12"/>
  <c r="ME13" i="12"/>
  <c r="MD32" i="12"/>
  <c r="GE27" i="12"/>
  <c r="GF27" i="12" s="1"/>
  <c r="EW26" i="12"/>
  <c r="EK31" i="12"/>
  <c r="EM31" i="12" s="1"/>
  <c r="EG31" i="12"/>
  <c r="MO31" i="12"/>
  <c r="MP31" i="12" s="1"/>
  <c r="NY38" i="12"/>
  <c r="FE23" i="12"/>
  <c r="MY32" i="12"/>
  <c r="DN11" i="12"/>
  <c r="DQ11" i="12"/>
  <c r="DP11" i="12"/>
  <c r="DO11" i="12"/>
  <c r="DT25" i="12"/>
  <c r="DX25" i="12"/>
  <c r="DZ25" i="12" s="1"/>
  <c r="EL31" i="12"/>
  <c r="LS16" i="12"/>
  <c r="MZ31" i="12"/>
  <c r="LJ36" i="12"/>
  <c r="LI36" i="12"/>
  <c r="LH36" i="12"/>
  <c r="LK36" i="12"/>
  <c r="LS24" i="12"/>
  <c r="LQ24" i="12"/>
  <c r="MZ36" i="12"/>
  <c r="NC21" i="12"/>
  <c r="NF21" i="12" s="1"/>
  <c r="LS26" i="12"/>
  <c r="NM30" i="12"/>
  <c r="DM14" i="12"/>
  <c r="LT13" i="12"/>
  <c r="DZ37" i="12"/>
  <c r="MZ27" i="12"/>
  <c r="NY21" i="12"/>
  <c r="NZ21" i="12" s="1"/>
  <c r="EH25" i="12"/>
  <c r="MT18" i="12"/>
  <c r="DN31" i="12"/>
  <c r="DQ31" i="12"/>
  <c r="DP31" i="12"/>
  <c r="DO31" i="12"/>
  <c r="KU10" i="12"/>
  <c r="KX10" i="12"/>
  <c r="KW10" i="12"/>
  <c r="KV10" i="12"/>
  <c r="MS17" i="12"/>
  <c r="MQ17" i="12"/>
  <c r="DZ28" i="12"/>
  <c r="GF19" i="12"/>
  <c r="DN24" i="12"/>
  <c r="DQ24" i="12"/>
  <c r="DP24" i="12"/>
  <c r="DO24" i="12"/>
  <c r="DN23" i="12"/>
  <c r="DQ23" i="12"/>
  <c r="DP23" i="12"/>
  <c r="DO23" i="12"/>
  <c r="DY25" i="12"/>
  <c r="MC19" i="12"/>
  <c r="FI18" i="12"/>
  <c r="FL18" i="12" s="1"/>
  <c r="FI34" i="12"/>
  <c r="MF25" i="12"/>
  <c r="FS17" i="12"/>
  <c r="LG32" i="12"/>
  <c r="MM14" i="12"/>
  <c r="MB37" i="12"/>
  <c r="MC37" i="12" s="1"/>
  <c r="FH27" i="12"/>
  <c r="FI27" i="12" s="1"/>
  <c r="MO20" i="12"/>
  <c r="MP20" i="12" s="1"/>
  <c r="NF38" i="12"/>
  <c r="ND38" i="12"/>
  <c r="MY24" i="12"/>
  <c r="MZ24" i="12" s="1"/>
  <c r="DY14" i="12"/>
  <c r="MD13" i="12"/>
  <c r="MF13" i="12"/>
  <c r="MC32" i="12"/>
  <c r="MF32" i="12" s="1"/>
  <c r="LF15" i="12"/>
  <c r="FS27" i="12"/>
  <c r="DY38" i="12"/>
  <c r="EV26" i="12"/>
  <c r="FH12" i="11"/>
  <c r="KX12" i="11"/>
  <c r="KW12" i="11"/>
  <c r="KV12" i="11"/>
  <c r="KU12" i="11"/>
  <c r="KX27" i="11"/>
  <c r="KV27" i="11"/>
  <c r="KU27" i="11"/>
  <c r="KW27" i="11"/>
  <c r="ED18" i="11"/>
  <c r="EC18" i="11"/>
  <c r="EB18" i="11"/>
  <c r="EA18" i="11"/>
  <c r="LK10" i="11"/>
  <c r="LJ10" i="11"/>
  <c r="LI10" i="11"/>
  <c r="LH10" i="11"/>
  <c r="MK20" i="11"/>
  <c r="MJ20" i="11"/>
  <c r="MI20" i="11"/>
  <c r="MH20" i="11"/>
  <c r="LX32" i="11"/>
  <c r="LW32" i="11"/>
  <c r="LV32" i="11"/>
  <c r="LU32" i="11"/>
  <c r="NE16" i="11"/>
  <c r="NA16" i="11"/>
  <c r="ET13" i="11"/>
  <c r="EX13" i="11"/>
  <c r="LK34" i="11"/>
  <c r="LJ34" i="11"/>
  <c r="LI34" i="11"/>
  <c r="LH34" i="11"/>
  <c r="KU38" i="11"/>
  <c r="KX38" i="11"/>
  <c r="KW38" i="11"/>
  <c r="KV38" i="11"/>
  <c r="DQ37" i="11"/>
  <c r="DP37" i="11"/>
  <c r="DO37" i="11"/>
  <c r="DN37" i="11"/>
  <c r="LV24" i="11"/>
  <c r="LX24" i="11"/>
  <c r="LW24" i="11"/>
  <c r="LU24" i="11"/>
  <c r="MA30" i="11"/>
  <c r="ME30" i="11"/>
  <c r="KU18" i="11"/>
  <c r="KX18" i="11"/>
  <c r="KW18" i="11"/>
  <c r="KV18" i="11"/>
  <c r="HH33" i="11"/>
  <c r="DN10" i="11"/>
  <c r="DO10" i="11"/>
  <c r="DQ10" i="11"/>
  <c r="DP10" i="11"/>
  <c r="FK35" i="11"/>
  <c r="FG35" i="11"/>
  <c r="LR34" i="11"/>
  <c r="LN34" i="11"/>
  <c r="LV22" i="11"/>
  <c r="LU22" i="11"/>
  <c r="LW22" i="11"/>
  <c r="LX22" i="11"/>
  <c r="LX16" i="11"/>
  <c r="LV16" i="11"/>
  <c r="LU16" i="11"/>
  <c r="LW16" i="11"/>
  <c r="EG18" i="11"/>
  <c r="EK18" i="11"/>
  <c r="NR14" i="11"/>
  <c r="NN14" i="11"/>
  <c r="NA11" i="11"/>
  <c r="NE11" i="11"/>
  <c r="ED24" i="11"/>
  <c r="EC24" i="11"/>
  <c r="EB24" i="11"/>
  <c r="EA24" i="11"/>
  <c r="EJ10" i="11"/>
  <c r="LK27" i="11"/>
  <c r="LJ27" i="11"/>
  <c r="LI27" i="11"/>
  <c r="LH27" i="11"/>
  <c r="DT40" i="11"/>
  <c r="DX40" i="11"/>
  <c r="NB24" i="11"/>
  <c r="NC24" i="11" s="1"/>
  <c r="FQ17" i="11"/>
  <c r="FP17" i="11"/>
  <c r="FO17" i="11"/>
  <c r="FN17" i="11"/>
  <c r="DK40" i="11"/>
  <c r="DM40" i="11" s="1"/>
  <c r="DG40" i="11"/>
  <c r="MR21" i="11"/>
  <c r="MN21" i="11"/>
  <c r="LX28" i="11"/>
  <c r="LW28" i="11"/>
  <c r="LU28" i="11"/>
  <c r="LV28" i="11"/>
  <c r="MQ19" i="11"/>
  <c r="GH11" i="11"/>
  <c r="MO29" i="11"/>
  <c r="MP29" i="11" s="1"/>
  <c r="ND20" i="11"/>
  <c r="DO13" i="11"/>
  <c r="DN13" i="11"/>
  <c r="DQ13" i="11"/>
  <c r="DP13" i="11"/>
  <c r="DL40" i="11"/>
  <c r="EU37" i="11"/>
  <c r="MA18" i="11"/>
  <c r="ME18" i="11"/>
  <c r="DX15" i="11"/>
  <c r="DT15" i="11"/>
  <c r="FH39" i="11"/>
  <c r="FI39" i="11" s="1"/>
  <c r="DD16" i="11"/>
  <c r="DC16" i="11"/>
  <c r="DB16" i="11"/>
  <c r="DA16" i="11"/>
  <c r="DX14" i="11"/>
  <c r="DZ14" i="11" s="1"/>
  <c r="DT14" i="11"/>
  <c r="EM22" i="11"/>
  <c r="FQ26" i="11"/>
  <c r="FP26" i="11"/>
  <c r="FO26" i="11"/>
  <c r="FN26" i="11"/>
  <c r="NY22" i="11"/>
  <c r="LK32" i="11"/>
  <c r="LJ32" i="11"/>
  <c r="LH32" i="11"/>
  <c r="LI32" i="11"/>
  <c r="NO40" i="11"/>
  <c r="NP40" i="11" s="1"/>
  <c r="OL36" i="11"/>
  <c r="OM36" i="11" s="1"/>
  <c r="FE36" i="11"/>
  <c r="NL39" i="11"/>
  <c r="NM39" i="11" s="1"/>
  <c r="NA26" i="11"/>
  <c r="NE26" i="11"/>
  <c r="NB17" i="11"/>
  <c r="NC17" i="11" s="1"/>
  <c r="EW38" i="11"/>
  <c r="ME27" i="11"/>
  <c r="MA27" i="11"/>
  <c r="DM21" i="11"/>
  <c r="EG19" i="11"/>
  <c r="EK19" i="11"/>
  <c r="EM19" i="11" s="1"/>
  <c r="MO27" i="11"/>
  <c r="FX26" i="11"/>
  <c r="FZ26" i="11" s="1"/>
  <c r="FT26" i="11"/>
  <c r="FQ11" i="11"/>
  <c r="FP11" i="11"/>
  <c r="FN11" i="11"/>
  <c r="FO11" i="11"/>
  <c r="DQ25" i="11"/>
  <c r="DP25" i="11"/>
  <c r="DO25" i="11"/>
  <c r="DN25" i="11"/>
  <c r="DX19" i="11"/>
  <c r="DZ19" i="11" s="1"/>
  <c r="DT19" i="11"/>
  <c r="DQ24" i="11"/>
  <c r="DP24" i="11"/>
  <c r="DO24" i="11"/>
  <c r="DN24" i="11"/>
  <c r="FE10" i="11"/>
  <c r="FH18" i="11"/>
  <c r="DD21" i="11"/>
  <c r="DC21" i="11"/>
  <c r="DB21" i="11"/>
  <c r="DA21" i="11"/>
  <c r="EJ24" i="11"/>
  <c r="GH17" i="11"/>
  <c r="MD38" i="11"/>
  <c r="EI10" i="11"/>
  <c r="MR37" i="11"/>
  <c r="MT37" i="11" s="1"/>
  <c r="MN37" i="11"/>
  <c r="EL23" i="11"/>
  <c r="EJ23" i="11"/>
  <c r="EB35" i="11"/>
  <c r="EA35" i="11"/>
  <c r="ED35" i="11"/>
  <c r="EC35" i="11"/>
  <c r="EH14" i="11"/>
  <c r="EL37" i="11"/>
  <c r="EJ37" i="11"/>
  <c r="NY25" i="11"/>
  <c r="NZ25" i="11" s="1"/>
  <c r="FR29" i="11"/>
  <c r="FS29" i="11" s="1"/>
  <c r="FR28" i="11"/>
  <c r="FS28" i="11" s="1"/>
  <c r="DZ31" i="11"/>
  <c r="LK24" i="11"/>
  <c r="LJ24" i="11"/>
  <c r="LI24" i="11"/>
  <c r="LH24" i="11"/>
  <c r="FR39" i="11"/>
  <c r="FS39" i="11" s="1"/>
  <c r="DM15" i="11"/>
  <c r="MD12" i="11"/>
  <c r="MF12" i="11"/>
  <c r="NB40" i="11"/>
  <c r="MY18" i="11"/>
  <c r="MZ18" i="11" s="1"/>
  <c r="EU32" i="11"/>
  <c r="EV32" i="11" s="1"/>
  <c r="DO28" i="11"/>
  <c r="DN28" i="11"/>
  <c r="DQ28" i="11"/>
  <c r="DP28" i="11"/>
  <c r="NY26" i="11"/>
  <c r="NZ26" i="11" s="1"/>
  <c r="MO17" i="11"/>
  <c r="MP17" i="11" s="1"/>
  <c r="MY12" i="11"/>
  <c r="MZ12" i="11" s="1"/>
  <c r="EP13" i="11"/>
  <c r="EO13" i="11"/>
  <c r="EQ13" i="11"/>
  <c r="EN13" i="11"/>
  <c r="FE16" i="11"/>
  <c r="FF16" i="11" s="1"/>
  <c r="ES36" i="11"/>
  <c r="NL10" i="11"/>
  <c r="DT32" i="11"/>
  <c r="DX32" i="11"/>
  <c r="DZ32" i="11" s="1"/>
  <c r="FE27" i="11"/>
  <c r="FF27" i="11" s="1"/>
  <c r="NF26" i="11"/>
  <c r="ND26" i="11"/>
  <c r="EV38" i="11"/>
  <c r="EY38" i="11" s="1"/>
  <c r="MD27" i="11"/>
  <c r="MF27" i="11"/>
  <c r="DY32" i="11"/>
  <c r="LT35" i="11"/>
  <c r="MG33" i="11"/>
  <c r="LK39" i="11"/>
  <c r="LH39" i="11"/>
  <c r="LJ39" i="11"/>
  <c r="LI39" i="11"/>
  <c r="FR19" i="11"/>
  <c r="LG29" i="11"/>
  <c r="MY30" i="11"/>
  <c r="MZ30" i="11" s="1"/>
  <c r="ES10" i="11"/>
  <c r="MS37" i="11"/>
  <c r="MC38" i="11"/>
  <c r="NB32" i="11"/>
  <c r="NC32" i="11" s="1"/>
  <c r="DX16" i="11"/>
  <c r="DZ16" i="11" s="1"/>
  <c r="DT16" i="11"/>
  <c r="DT21" i="11"/>
  <c r="DX21" i="11"/>
  <c r="DZ21" i="11" s="1"/>
  <c r="EK23" i="11"/>
  <c r="EG23" i="11"/>
  <c r="FU11" i="11"/>
  <c r="FV11" i="11" s="1"/>
  <c r="FR12" i="11"/>
  <c r="FS12" i="11" s="1"/>
  <c r="GE30" i="11"/>
  <c r="GF30" i="11" s="1"/>
  <c r="EK37" i="11"/>
  <c r="EG37" i="11"/>
  <c r="LS34" i="11"/>
  <c r="LQ34" i="11"/>
  <c r="EW13" i="11"/>
  <c r="EY13" i="11"/>
  <c r="FE14" i="11"/>
  <c r="FF14" i="11" s="1"/>
  <c r="EW31" i="11"/>
  <c r="NO25" i="11"/>
  <c r="NP25" i="11" s="1"/>
  <c r="FH29" i="11"/>
  <c r="FI29" i="11" s="1"/>
  <c r="FH28" i="11"/>
  <c r="FI28" i="11" s="1"/>
  <c r="FR13" i="11"/>
  <c r="NY20" i="11"/>
  <c r="NZ20" i="11" s="1"/>
  <c r="ME12" i="11"/>
  <c r="MA12" i="11"/>
  <c r="EH16" i="11"/>
  <c r="EI16" i="11" s="1"/>
  <c r="MO18" i="11"/>
  <c r="HE26" i="11"/>
  <c r="HF26" i="11" s="1"/>
  <c r="ME23" i="11"/>
  <c r="MG23" i="11" s="1"/>
  <c r="MA23" i="11"/>
  <c r="LK30" i="11"/>
  <c r="LJ30" i="11"/>
  <c r="LI30" i="11"/>
  <c r="LH30" i="11"/>
  <c r="NO26" i="11"/>
  <c r="NP26" i="11" s="1"/>
  <c r="MO12" i="11"/>
  <c r="MN33" i="11"/>
  <c r="MR33" i="11"/>
  <c r="EU16" i="11"/>
  <c r="NB10" i="11"/>
  <c r="NC10" i="11" s="1"/>
  <c r="FH32" i="11"/>
  <c r="FI32" i="11" s="1"/>
  <c r="MR36" i="11"/>
  <c r="MT36" i="11" s="1"/>
  <c r="MN36" i="11"/>
  <c r="EU27" i="11"/>
  <c r="NY11" i="11"/>
  <c r="NZ11" i="11" s="1"/>
  <c r="EJ36" i="11"/>
  <c r="DX37" i="11"/>
  <c r="DT37" i="11"/>
  <c r="FR38" i="11"/>
  <c r="FS38" i="11" s="1"/>
  <c r="MT14" i="11"/>
  <c r="FR34" i="11"/>
  <c r="FS34" i="11" s="1"/>
  <c r="MB15" i="11"/>
  <c r="MC15" i="11" s="1"/>
  <c r="FH19" i="11"/>
  <c r="FI19" i="11" s="1"/>
  <c r="MO30" i="11"/>
  <c r="DY16" i="11"/>
  <c r="MK16" i="11"/>
  <c r="MJ16" i="11"/>
  <c r="MI16" i="11"/>
  <c r="MH16" i="11"/>
  <c r="EL18" i="11"/>
  <c r="EJ18" i="11"/>
  <c r="ND16" i="11"/>
  <c r="NF16" i="11"/>
  <c r="NS14" i="11"/>
  <c r="NQ14" i="11"/>
  <c r="NT14" i="11" s="1"/>
  <c r="LR38" i="11"/>
  <c r="LN38" i="11"/>
  <c r="ET28" i="11"/>
  <c r="EX28" i="11"/>
  <c r="NL32" i="11"/>
  <c r="NM32" i="11" s="1"/>
  <c r="GE35" i="11"/>
  <c r="GF35" i="11" s="1"/>
  <c r="MW20" i="11"/>
  <c r="MX20" i="11"/>
  <c r="MV20" i="11"/>
  <c r="MU20" i="11"/>
  <c r="FE24" i="11"/>
  <c r="ED13" i="11"/>
  <c r="EC13" i="11"/>
  <c r="EB13" i="11"/>
  <c r="EA13" i="11"/>
  <c r="EZ30" i="11"/>
  <c r="FS30" i="11"/>
  <c r="NA25" i="11"/>
  <c r="NE25" i="11"/>
  <c r="EW29" i="11"/>
  <c r="FR23" i="11"/>
  <c r="FS23" i="11" s="1"/>
  <c r="FA22" i="11"/>
  <c r="FB22" i="11"/>
  <c r="FD22" i="11"/>
  <c r="FC22" i="11"/>
  <c r="ES14" i="11"/>
  <c r="EV31" i="11"/>
  <c r="EY31" i="11" s="1"/>
  <c r="NY33" i="11"/>
  <c r="NZ33" i="11" s="1"/>
  <c r="EU40" i="11"/>
  <c r="MY34" i="11"/>
  <c r="MZ34" i="11" s="1"/>
  <c r="NB19" i="11"/>
  <c r="NC19" i="11" s="1"/>
  <c r="ME10" i="11"/>
  <c r="MA10" i="11"/>
  <c r="FF13" i="11"/>
  <c r="NM20" i="11"/>
  <c r="EJ12" i="11"/>
  <c r="MD17" i="11"/>
  <c r="NO36" i="11"/>
  <c r="MR40" i="11"/>
  <c r="MT40" i="11" s="1"/>
  <c r="MN40" i="11"/>
  <c r="MO10" i="11"/>
  <c r="MP10" i="11" s="1"/>
  <c r="GS26" i="11"/>
  <c r="FH22" i="11"/>
  <c r="NB13" i="11"/>
  <c r="NC13" i="11" s="1"/>
  <c r="MS33" i="11"/>
  <c r="MQ33" i="11"/>
  <c r="NY37" i="11"/>
  <c r="NZ37" i="11" s="1"/>
  <c r="DT25" i="11"/>
  <c r="DX25" i="11"/>
  <c r="DZ25" i="11" s="1"/>
  <c r="FR32" i="11"/>
  <c r="FS32" i="11" s="1"/>
  <c r="MF23" i="11"/>
  <c r="EX11" i="11"/>
  <c r="EZ11" i="11" s="1"/>
  <c r="ET11" i="11"/>
  <c r="NM11" i="11"/>
  <c r="LW12" i="11"/>
  <c r="EI36" i="11"/>
  <c r="EL36" i="11" s="1"/>
  <c r="DY37" i="11"/>
  <c r="DW37" i="11"/>
  <c r="FF38" i="11"/>
  <c r="DZ39" i="11"/>
  <c r="FE15" i="11"/>
  <c r="EU18" i="11"/>
  <c r="EV18" i="11" s="1"/>
  <c r="FF34" i="11"/>
  <c r="FU17" i="11"/>
  <c r="FV17" i="11" s="1"/>
  <c r="DT23" i="11"/>
  <c r="DX23" i="11"/>
  <c r="DZ23" i="11" s="1"/>
  <c r="EJ15" i="11"/>
  <c r="NL28" i="11"/>
  <c r="NM28" i="11" s="1"/>
  <c r="DY19" i="11"/>
  <c r="LS38" i="11"/>
  <c r="LQ38" i="11"/>
  <c r="EY28" i="11"/>
  <c r="EW28" i="11"/>
  <c r="EJ25" i="11"/>
  <c r="EL25" i="11"/>
  <c r="FS35" i="11"/>
  <c r="ES24" i="11"/>
  <c r="NY16" i="11"/>
  <c r="NZ16" i="11" s="1"/>
  <c r="GD33" i="11"/>
  <c r="GA33" i="11"/>
  <c r="GC33" i="11"/>
  <c r="GB33" i="11"/>
  <c r="DT28" i="11"/>
  <c r="DX28" i="11"/>
  <c r="DZ28" i="11" s="1"/>
  <c r="EK31" i="11"/>
  <c r="EM31" i="11" s="1"/>
  <c r="EG31" i="11"/>
  <c r="NF25" i="11"/>
  <c r="ND25" i="11"/>
  <c r="EV29" i="11"/>
  <c r="EY29" i="11" s="1"/>
  <c r="FF23" i="11"/>
  <c r="MX26" i="11"/>
  <c r="MW26" i="11"/>
  <c r="MV26" i="11"/>
  <c r="MU26" i="11"/>
  <c r="NM33" i="11"/>
  <c r="FE40" i="11"/>
  <c r="FF40" i="11" s="1"/>
  <c r="MM34" i="11"/>
  <c r="NL19" i="11"/>
  <c r="NM19" i="11" s="1"/>
  <c r="MF10" i="11"/>
  <c r="MD10" i="11"/>
  <c r="MS13" i="11"/>
  <c r="MQ13" i="11"/>
  <c r="MY38" i="11"/>
  <c r="EI12" i="11"/>
  <c r="MC17" i="11"/>
  <c r="MT23" i="11"/>
  <c r="EP34" i="11"/>
  <c r="EO34" i="11"/>
  <c r="EN34" i="11"/>
  <c r="EQ34" i="11"/>
  <c r="LS18" i="11"/>
  <c r="LQ18" i="11"/>
  <c r="DK27" i="11"/>
  <c r="DM27" i="11" s="1"/>
  <c r="DG27" i="11"/>
  <c r="NL13" i="11"/>
  <c r="NM13" i="11" s="1"/>
  <c r="NM37" i="11"/>
  <c r="MK26" i="11"/>
  <c r="MI26" i="11"/>
  <c r="MJ26" i="11"/>
  <c r="MH26" i="11"/>
  <c r="EQ35" i="11"/>
  <c r="EP35" i="11"/>
  <c r="EO35" i="11"/>
  <c r="EN35" i="11"/>
  <c r="DQ29" i="11"/>
  <c r="DO29" i="11"/>
  <c r="DN29" i="11"/>
  <c r="DP29" i="11"/>
  <c r="FQ33" i="11"/>
  <c r="FP33" i="11"/>
  <c r="FN33" i="11"/>
  <c r="FO33" i="11"/>
  <c r="MT16" i="11"/>
  <c r="ES15" i="11"/>
  <c r="EH20" i="11"/>
  <c r="EI20" i="11" s="1"/>
  <c r="MK37" i="11"/>
  <c r="MI37" i="11"/>
  <c r="MH37" i="11"/>
  <c r="MJ37" i="11"/>
  <c r="EI15" i="11"/>
  <c r="EL15" i="11" s="1"/>
  <c r="MZ28" i="11"/>
  <c r="FY26" i="11"/>
  <c r="DY23" i="11"/>
  <c r="FL30" i="11"/>
  <c r="FJ30" i="11"/>
  <c r="MJ24" i="11"/>
  <c r="MI24" i="11"/>
  <c r="MK24" i="11"/>
  <c r="MH24" i="11"/>
  <c r="EG25" i="11"/>
  <c r="EK25" i="11"/>
  <c r="DP14" i="11"/>
  <c r="DO14" i="11"/>
  <c r="DN14" i="11"/>
  <c r="DQ14" i="11"/>
  <c r="MK19" i="11"/>
  <c r="MI19" i="11"/>
  <c r="MJ19" i="11"/>
  <c r="MH19" i="11"/>
  <c r="NO16" i="11"/>
  <c r="LN19" i="11"/>
  <c r="LR19" i="11"/>
  <c r="LT19" i="11" s="1"/>
  <c r="NB33" i="11"/>
  <c r="NC33" i="11" s="1"/>
  <c r="EJ40" i="11"/>
  <c r="MD34" i="11"/>
  <c r="DX36" i="11"/>
  <c r="DT36" i="11"/>
  <c r="MQ24" i="11"/>
  <c r="ET39" i="11"/>
  <c r="EX39" i="11"/>
  <c r="LS19" i="11"/>
  <c r="GW33" i="11"/>
  <c r="NL21" i="11"/>
  <c r="NM21" i="11" s="1"/>
  <c r="GG26" i="11"/>
  <c r="GK26" i="11"/>
  <c r="MN13" i="11"/>
  <c r="MR13" i="11"/>
  <c r="MO38" i="11"/>
  <c r="MP38" i="11" s="1"/>
  <c r="FR31" i="11"/>
  <c r="FS31" i="11" s="1"/>
  <c r="MG21" i="11"/>
  <c r="HR33" i="11"/>
  <c r="HS33" i="11" s="1"/>
  <c r="LR18" i="11"/>
  <c r="LN18" i="11"/>
  <c r="EH27" i="11"/>
  <c r="MD32" i="11"/>
  <c r="DY14" i="11"/>
  <c r="MS40" i="11"/>
  <c r="FU22" i="11"/>
  <c r="KU34" i="11"/>
  <c r="KX34" i="11"/>
  <c r="KW34" i="11"/>
  <c r="KV34" i="11"/>
  <c r="EW34" i="11"/>
  <c r="EX19" i="11"/>
  <c r="ET19" i="11"/>
  <c r="MF30" i="11"/>
  <c r="MD30" i="11"/>
  <c r="MG30" i="11" s="1"/>
  <c r="EH21" i="11"/>
  <c r="MI39" i="11"/>
  <c r="MJ39" i="11"/>
  <c r="MK39" i="11"/>
  <c r="MH39" i="11"/>
  <c r="NK14" i="11"/>
  <c r="NJ14" i="11"/>
  <c r="NI14" i="11"/>
  <c r="NH14" i="11"/>
  <c r="ME13" i="11"/>
  <c r="MG13" i="11" s="1"/>
  <c r="MA13" i="11"/>
  <c r="EL19" i="11"/>
  <c r="FL35" i="11"/>
  <c r="FJ35" i="11"/>
  <c r="FM35" i="11" s="1"/>
  <c r="DX20" i="11"/>
  <c r="DT20" i="11"/>
  <c r="MY15" i="11"/>
  <c r="MZ15" i="11" s="1"/>
  <c r="EW12" i="11"/>
  <c r="FG30" i="11"/>
  <c r="FK30" i="11"/>
  <c r="ND11" i="11"/>
  <c r="NF11" i="11"/>
  <c r="MX11" i="11"/>
  <c r="MW11" i="11"/>
  <c r="MV11" i="11"/>
  <c r="MU11" i="11"/>
  <c r="MY35" i="11"/>
  <c r="ND23" i="11"/>
  <c r="ED10" i="11"/>
  <c r="EC10" i="11"/>
  <c r="EB10" i="11"/>
  <c r="EA10" i="11"/>
  <c r="EU23" i="11"/>
  <c r="MB29" i="11"/>
  <c r="MC29" i="11" s="1"/>
  <c r="LK38" i="11"/>
  <c r="LI38" i="11"/>
  <c r="LJ38" i="11"/>
  <c r="LH38" i="11"/>
  <c r="EJ39" i="11"/>
  <c r="EU25" i="11"/>
  <c r="EV25" i="11" s="1"/>
  <c r="NY23" i="11"/>
  <c r="NZ23" i="11" s="1"/>
  <c r="EI40" i="11"/>
  <c r="EL40" i="11" s="1"/>
  <c r="MC34" i="11"/>
  <c r="MQ25" i="11"/>
  <c r="DW36" i="11"/>
  <c r="DY36" i="11"/>
  <c r="MP24" i="11"/>
  <c r="EW39" i="11"/>
  <c r="EY39" i="11"/>
  <c r="LW27" i="11"/>
  <c r="LV27" i="11"/>
  <c r="LX27" i="11"/>
  <c r="LU27" i="11"/>
  <c r="LK18" i="11"/>
  <c r="LJ18" i="11"/>
  <c r="LI18" i="11"/>
  <c r="LH18" i="11"/>
  <c r="GV33" i="11"/>
  <c r="GY33" i="11" s="1"/>
  <c r="MZ21" i="11"/>
  <c r="GL26" i="11"/>
  <c r="GJ26" i="11"/>
  <c r="NA22" i="11"/>
  <c r="NE22" i="11"/>
  <c r="FF31" i="11"/>
  <c r="EG28" i="11"/>
  <c r="EK28" i="11"/>
  <c r="EM28" i="11" s="1"/>
  <c r="EG32" i="11"/>
  <c r="EK32" i="11"/>
  <c r="EM32" i="11" s="1"/>
  <c r="DQ39" i="11"/>
  <c r="DN39" i="11"/>
  <c r="DP39" i="11"/>
  <c r="DO39" i="11"/>
  <c r="MC32" i="11"/>
  <c r="MF32" i="11" s="1"/>
  <c r="LQ29" i="11"/>
  <c r="LR15" i="11"/>
  <c r="LT15" i="11" s="1"/>
  <c r="LN15" i="11"/>
  <c r="GE22" i="11"/>
  <c r="GF22" i="11" s="1"/>
  <c r="DY25" i="11"/>
  <c r="MQ39" i="11"/>
  <c r="EV34" i="11"/>
  <c r="EY34" i="11" s="1"/>
  <c r="EY19" i="11"/>
  <c r="EW19" i="11"/>
  <c r="FC35" i="11"/>
  <c r="FD35" i="11"/>
  <c r="FB35" i="11"/>
  <c r="FA35" i="11"/>
  <c r="LV33" i="11"/>
  <c r="LW33" i="11"/>
  <c r="LU33" i="11"/>
  <c r="LX33" i="11"/>
  <c r="EM30" i="11"/>
  <c r="OL14" i="11"/>
  <c r="MQ32" i="11"/>
  <c r="EU21" i="11"/>
  <c r="EV21" i="11" s="1"/>
  <c r="FE20" i="11"/>
  <c r="FF20" i="11" s="1"/>
  <c r="DY20" i="11"/>
  <c r="DW20" i="11"/>
  <c r="MM15" i="11"/>
  <c r="EV12" i="11"/>
  <c r="MD35" i="11"/>
  <c r="MM35" i="11"/>
  <c r="NC23" i="11"/>
  <c r="NF23" i="11" s="1"/>
  <c r="NG36" i="11"/>
  <c r="DY40" i="11"/>
  <c r="DW40" i="11"/>
  <c r="NL24" i="11"/>
  <c r="NM24" i="11" s="1"/>
  <c r="LX30" i="11"/>
  <c r="LW30" i="11"/>
  <c r="LV30" i="11"/>
  <c r="LU30" i="11"/>
  <c r="ED12" i="11"/>
  <c r="EC12" i="11"/>
  <c r="EA12" i="11"/>
  <c r="EB12" i="11"/>
  <c r="EI39" i="11"/>
  <c r="EL39" i="11" s="1"/>
  <c r="FE25" i="11"/>
  <c r="NM23" i="11"/>
  <c r="MS21" i="11"/>
  <c r="MQ21" i="11"/>
  <c r="EB29" i="11"/>
  <c r="EA29" i="11"/>
  <c r="ED29" i="11"/>
  <c r="EC29" i="11"/>
  <c r="MP25" i="11"/>
  <c r="MS25" i="11" s="1"/>
  <c r="MP19" i="11"/>
  <c r="GR11" i="11"/>
  <c r="GS11" i="11" s="1"/>
  <c r="MY29" i="11"/>
  <c r="MZ29" i="11" s="1"/>
  <c r="NC20" i="11"/>
  <c r="MK22" i="11"/>
  <c r="MJ22" i="11"/>
  <c r="MI22" i="11"/>
  <c r="MH22" i="11"/>
  <c r="FE37" i="11"/>
  <c r="FF37" i="11" s="1"/>
  <c r="MF18" i="11"/>
  <c r="MD18" i="11"/>
  <c r="DW15" i="11"/>
  <c r="DY15" i="11"/>
  <c r="NF22" i="11"/>
  <c r="ND22" i="11"/>
  <c r="DZ27" i="11"/>
  <c r="NB37" i="11"/>
  <c r="NC37" i="11" s="1"/>
  <c r="MG28" i="11"/>
  <c r="ME25" i="11"/>
  <c r="MG25" i="11" s="1"/>
  <c r="MA25" i="11"/>
  <c r="NM22" i="11"/>
  <c r="LP29" i="11"/>
  <c r="LS29" i="11" s="1"/>
  <c r="MA11" i="11"/>
  <c r="ME11" i="11"/>
  <c r="MG11" i="11" s="1"/>
  <c r="EP29" i="11"/>
  <c r="EO29" i="11"/>
  <c r="EN29" i="11"/>
  <c r="EQ29" i="11"/>
  <c r="NY40" i="11"/>
  <c r="NZ40" i="11" s="1"/>
  <c r="NZ36" i="11"/>
  <c r="GG33" i="11"/>
  <c r="GK33" i="11"/>
  <c r="GM33" i="11" s="1"/>
  <c r="MZ39" i="11"/>
  <c r="DL27" i="11"/>
  <c r="MF25" i="11"/>
  <c r="NL17" i="11"/>
  <c r="NM17" i="11" s="1"/>
  <c r="MP39" i="11"/>
  <c r="MS39" i="11" s="1"/>
  <c r="EY11" i="11"/>
  <c r="MY27" i="11"/>
  <c r="MO28" i="11"/>
  <c r="NZ14" i="11"/>
  <c r="MP32" i="11"/>
  <c r="MS32" i="11" s="1"/>
  <c r="FE21" i="11"/>
  <c r="FR18" i="11"/>
  <c r="ES20" i="11"/>
  <c r="EI24" i="11"/>
  <c r="GR17" i="11"/>
  <c r="GS17" i="11" s="1"/>
  <c r="MC35" i="11"/>
  <c r="MF35" i="11" s="1"/>
  <c r="LR40" i="10"/>
  <c r="LN40" i="10"/>
  <c r="GH19" i="10"/>
  <c r="GI19" i="10" s="1"/>
  <c r="ET35" i="10"/>
  <c r="EX35" i="10"/>
  <c r="NB18" i="10"/>
  <c r="MO22" i="10"/>
  <c r="MP22" i="10" s="1"/>
  <c r="LX18" i="10"/>
  <c r="LW18" i="10"/>
  <c r="LV18" i="10"/>
  <c r="LU18" i="10"/>
  <c r="NB23" i="10"/>
  <c r="NC23" i="10" s="1"/>
  <c r="LK10" i="10"/>
  <c r="LI10" i="10"/>
  <c r="LH10" i="10"/>
  <c r="LJ10" i="10"/>
  <c r="EU26" i="10"/>
  <c r="LK20" i="10"/>
  <c r="LJ20" i="10"/>
  <c r="LI20" i="10"/>
  <c r="LH20" i="10"/>
  <c r="MO39" i="10"/>
  <c r="MP39" i="10" s="1"/>
  <c r="EU32" i="10"/>
  <c r="FK18" i="10"/>
  <c r="FG18" i="10"/>
  <c r="KX29" i="10"/>
  <c r="KV29" i="10"/>
  <c r="KW29" i="10"/>
  <c r="KU29" i="10"/>
  <c r="DO28" i="10"/>
  <c r="DN28" i="10"/>
  <c r="DQ28" i="10"/>
  <c r="DP28" i="10"/>
  <c r="ME36" i="10"/>
  <c r="MA36" i="10"/>
  <c r="DD39" i="10"/>
  <c r="DC39" i="10"/>
  <c r="DB39" i="10"/>
  <c r="DA39" i="10"/>
  <c r="EC12" i="10"/>
  <c r="EB12" i="10"/>
  <c r="EA12" i="10"/>
  <c r="ED12" i="10"/>
  <c r="MO34" i="10"/>
  <c r="MP34" i="10" s="1"/>
  <c r="MO16" i="10"/>
  <c r="LH29" i="10"/>
  <c r="LI29" i="10"/>
  <c r="LK29" i="10"/>
  <c r="LJ29" i="10"/>
  <c r="FK25" i="10"/>
  <c r="FG25" i="10"/>
  <c r="EU21" i="10"/>
  <c r="DT31" i="10"/>
  <c r="DX31" i="10"/>
  <c r="ME14" i="10"/>
  <c r="MA14" i="10"/>
  <c r="EG14" i="10"/>
  <c r="EK14" i="10"/>
  <c r="ED23" i="10"/>
  <c r="EC23" i="10"/>
  <c r="EB23" i="10"/>
  <c r="EA23" i="10"/>
  <c r="FH23" i="10"/>
  <c r="FI23" i="10" s="1"/>
  <c r="MO15" i="10"/>
  <c r="MP15" i="10" s="1"/>
  <c r="FX19" i="10"/>
  <c r="FT19" i="10"/>
  <c r="OB32" i="10"/>
  <c r="LX38" i="10"/>
  <c r="LW38" i="10"/>
  <c r="LV38" i="10"/>
  <c r="LU38" i="10"/>
  <c r="EJ37" i="10"/>
  <c r="EL37" i="10"/>
  <c r="FR33" i="10"/>
  <c r="MY30" i="10"/>
  <c r="MZ30" i="10" s="1"/>
  <c r="EK27" i="10"/>
  <c r="EM27" i="10" s="1"/>
  <c r="EG27" i="10"/>
  <c r="FL10" i="10"/>
  <c r="FJ10" i="10"/>
  <c r="MS23" i="10"/>
  <c r="MQ23" i="10"/>
  <c r="DN38" i="10"/>
  <c r="DQ38" i="10"/>
  <c r="DP38" i="10"/>
  <c r="DO38" i="10"/>
  <c r="FE31" i="10"/>
  <c r="FF31" i="10" s="1"/>
  <c r="DY14" i="10"/>
  <c r="DW14" i="10"/>
  <c r="MG28" i="10"/>
  <c r="DZ36" i="10"/>
  <c r="MS31" i="10"/>
  <c r="MQ31" i="10"/>
  <c r="MX24" i="10"/>
  <c r="MW24" i="10"/>
  <c r="MU24" i="10"/>
  <c r="MV24" i="10"/>
  <c r="EG11" i="10"/>
  <c r="EK11" i="10"/>
  <c r="EM11" i="10" s="1"/>
  <c r="EO19" i="10"/>
  <c r="EQ19" i="10"/>
  <c r="EP19" i="10"/>
  <c r="EN19" i="10"/>
  <c r="MS28" i="10"/>
  <c r="MQ28" i="10"/>
  <c r="EL11" i="10"/>
  <c r="DN36" i="10"/>
  <c r="DP36" i="10"/>
  <c r="DO36" i="10"/>
  <c r="DQ36" i="10"/>
  <c r="NS32" i="10"/>
  <c r="NQ32" i="10"/>
  <c r="EH38" i="10"/>
  <c r="DZ30" i="10"/>
  <c r="EZ19" i="10"/>
  <c r="EL35" i="10"/>
  <c r="EJ35" i="10"/>
  <c r="FR12" i="10"/>
  <c r="FS12" i="10" s="1"/>
  <c r="MF38" i="10"/>
  <c r="MD38" i="10"/>
  <c r="FE30" i="10"/>
  <c r="MF25" i="10"/>
  <c r="MD25" i="10"/>
  <c r="EJ40" i="10"/>
  <c r="EL40" i="10"/>
  <c r="MY33" i="10"/>
  <c r="MF36" i="10"/>
  <c r="MD36" i="10"/>
  <c r="MO30" i="10"/>
  <c r="MP30" i="10" s="1"/>
  <c r="OL32" i="10"/>
  <c r="OM32" i="10" s="1"/>
  <c r="NY12" i="10"/>
  <c r="NE19" i="10"/>
  <c r="NG19" i="10" s="1"/>
  <c r="NA19" i="10"/>
  <c r="GE20" i="10"/>
  <c r="GF20" i="10" s="1"/>
  <c r="FC13" i="10"/>
  <c r="FD13" i="10"/>
  <c r="FB13" i="10"/>
  <c r="FA13" i="10"/>
  <c r="MF14" i="10"/>
  <c r="MD14" i="10"/>
  <c r="MG14" i="10" s="1"/>
  <c r="FG10" i="10"/>
  <c r="FK10" i="10"/>
  <c r="MR23" i="10"/>
  <c r="MN23" i="10"/>
  <c r="GE15" i="10"/>
  <c r="DX14" i="10"/>
  <c r="DT14" i="10"/>
  <c r="FW18" i="10"/>
  <c r="LQ26" i="10"/>
  <c r="NY17" i="10"/>
  <c r="NZ17" i="10" s="1"/>
  <c r="MR31" i="10"/>
  <c r="MN31" i="10"/>
  <c r="MY16" i="10"/>
  <c r="MZ16" i="10" s="1"/>
  <c r="LX35" i="10"/>
  <c r="FE14" i="10"/>
  <c r="FF14" i="10" s="1"/>
  <c r="NL10" i="10"/>
  <c r="NM10" i="10" s="1"/>
  <c r="OB24" i="10"/>
  <c r="OC24" i="10" s="1"/>
  <c r="LW17" i="10"/>
  <c r="LU17" i="10"/>
  <c r="LX17" i="10"/>
  <c r="LV17" i="10"/>
  <c r="FE34" i="10"/>
  <c r="FF34" i="10" s="1"/>
  <c r="EY35" i="10"/>
  <c r="EW35" i="10"/>
  <c r="NB13" i="10"/>
  <c r="MR28" i="10"/>
  <c r="MN28" i="10"/>
  <c r="NR32" i="10"/>
  <c r="NN32" i="10"/>
  <c r="EU12" i="10"/>
  <c r="EV12" i="10" s="1"/>
  <c r="LK25" i="10"/>
  <c r="LJ25" i="10"/>
  <c r="LI25" i="10"/>
  <c r="LH25" i="10"/>
  <c r="DO35" i="10"/>
  <c r="DN35" i="10"/>
  <c r="DQ35" i="10"/>
  <c r="DP35" i="10"/>
  <c r="DZ38" i="10"/>
  <c r="EK35" i="10"/>
  <c r="EG35" i="10"/>
  <c r="FH12" i="10"/>
  <c r="FI12" i="10" s="1"/>
  <c r="MD23" i="10"/>
  <c r="MX19" i="10"/>
  <c r="MU19" i="10"/>
  <c r="MW19" i="10"/>
  <c r="MV19" i="10"/>
  <c r="FE21" i="10"/>
  <c r="FF21" i="10" s="1"/>
  <c r="MA25" i="10"/>
  <c r="ME25" i="10"/>
  <c r="EG40" i="10"/>
  <c r="EK40" i="10"/>
  <c r="FY19" i="10"/>
  <c r="FW19" i="10"/>
  <c r="MM33" i="10"/>
  <c r="FH20" i="10"/>
  <c r="MH19" i="10"/>
  <c r="MK19" i="10"/>
  <c r="MJ19" i="10"/>
  <c r="MI19" i="10"/>
  <c r="MY20" i="10"/>
  <c r="MZ20" i="10" s="1"/>
  <c r="EJ28" i="10"/>
  <c r="NK32" i="10"/>
  <c r="NI32" i="10"/>
  <c r="NJ32" i="10"/>
  <c r="NH32" i="10"/>
  <c r="NM12" i="10"/>
  <c r="FS20" i="10"/>
  <c r="EP23" i="10"/>
  <c r="EO23" i="10"/>
  <c r="EQ23" i="10"/>
  <c r="EN23" i="10"/>
  <c r="EW10" i="10"/>
  <c r="DO29" i="10"/>
  <c r="DN29" i="10"/>
  <c r="DQ29" i="10"/>
  <c r="DP29" i="10"/>
  <c r="DQ31" i="10"/>
  <c r="DP31" i="10"/>
  <c r="DO31" i="10"/>
  <c r="DN31" i="10"/>
  <c r="FS15" i="10"/>
  <c r="LJ40" i="10"/>
  <c r="GE10" i="10"/>
  <c r="GF10" i="10" s="1"/>
  <c r="MA16" i="10"/>
  <c r="ME16" i="10"/>
  <c r="MT12" i="10"/>
  <c r="MX21" i="10"/>
  <c r="MV21" i="10"/>
  <c r="MU21" i="10"/>
  <c r="MW21" i="10"/>
  <c r="LQ15" i="10"/>
  <c r="FV18" i="10"/>
  <c r="FY18" i="10" s="1"/>
  <c r="LP26" i="10"/>
  <c r="NM17" i="10"/>
  <c r="DQ26" i="10"/>
  <c r="DO26" i="10"/>
  <c r="LQ22" i="10"/>
  <c r="EJ12" i="10"/>
  <c r="DN32" i="10"/>
  <c r="DQ32" i="10"/>
  <c r="DP32" i="10"/>
  <c r="DO32" i="10"/>
  <c r="ES14" i="10"/>
  <c r="MZ10" i="10"/>
  <c r="OL24" i="10"/>
  <c r="OM24" i="10" s="1"/>
  <c r="ES34" i="10"/>
  <c r="MD15" i="10"/>
  <c r="MN18" i="10"/>
  <c r="MR18" i="10"/>
  <c r="EA16" i="10"/>
  <c r="EC16" i="10"/>
  <c r="ED16" i="10"/>
  <c r="EB16" i="10"/>
  <c r="MR10" i="10"/>
  <c r="MN10" i="10"/>
  <c r="NL13" i="10"/>
  <c r="NM13" i="10" s="1"/>
  <c r="MQ17" i="10"/>
  <c r="NY21" i="10"/>
  <c r="NZ21" i="10" s="1"/>
  <c r="LR14" i="10"/>
  <c r="LT14" i="10" s="1"/>
  <c r="LN14" i="10"/>
  <c r="FR35" i="10"/>
  <c r="FS35" i="10" s="1"/>
  <c r="EM33" i="10"/>
  <c r="MC23" i="10"/>
  <c r="EK32" i="10"/>
  <c r="EG32" i="10"/>
  <c r="NA12" i="10"/>
  <c r="NE12" i="10"/>
  <c r="MQ35" i="10"/>
  <c r="ME22" i="10"/>
  <c r="MA22" i="10"/>
  <c r="ND21" i="10"/>
  <c r="MN13" i="10"/>
  <c r="MR13" i="10"/>
  <c r="KV36" i="10"/>
  <c r="KX36" i="10"/>
  <c r="KW36" i="10"/>
  <c r="KU36" i="10"/>
  <c r="MY25" i="10"/>
  <c r="MZ25" i="10" s="1"/>
  <c r="MM20" i="10"/>
  <c r="EI28" i="10"/>
  <c r="MG21" i="10"/>
  <c r="FD24" i="10"/>
  <c r="FB24" i="10"/>
  <c r="FC24" i="10"/>
  <c r="FA24" i="10"/>
  <c r="OL19" i="10"/>
  <c r="OM19" i="10" s="1"/>
  <c r="LI22" i="10"/>
  <c r="LK22" i="10"/>
  <c r="LJ22" i="10"/>
  <c r="LH22" i="10"/>
  <c r="EJ31" i="10"/>
  <c r="EL31" i="10"/>
  <c r="EP15" i="10"/>
  <c r="EO15" i="10"/>
  <c r="EN15" i="10"/>
  <c r="EQ15" i="10"/>
  <c r="EV10" i="10"/>
  <c r="MY29" i="10"/>
  <c r="NF19" i="10"/>
  <c r="NS19" i="10"/>
  <c r="NQ19" i="10"/>
  <c r="ED33" i="10"/>
  <c r="EC33" i="10"/>
  <c r="EB33" i="10"/>
  <c r="EA33" i="10"/>
  <c r="FS10" i="10"/>
  <c r="MF16" i="10"/>
  <c r="MD16" i="10"/>
  <c r="LP15" i="10"/>
  <c r="EY20" i="10"/>
  <c r="EW20" i="10"/>
  <c r="NS24" i="10"/>
  <c r="NQ24" i="10"/>
  <c r="EJ39" i="10"/>
  <c r="EL39" i="10"/>
  <c r="LP22" i="10"/>
  <c r="LS22" i="10" s="1"/>
  <c r="EI12" i="10"/>
  <c r="EL12" i="10" s="1"/>
  <c r="GR18" i="10"/>
  <c r="GS18" i="10" s="1"/>
  <c r="MD35" i="10"/>
  <c r="MF35" i="10"/>
  <c r="NL31" i="10"/>
  <c r="NM31" i="10" s="1"/>
  <c r="DZ28" i="10"/>
  <c r="MC15" i="10"/>
  <c r="MQ18" i="10"/>
  <c r="MS18" i="10"/>
  <c r="MQ10" i="10"/>
  <c r="MS10" i="10"/>
  <c r="MP17" i="10"/>
  <c r="NM21" i="10"/>
  <c r="LR30" i="10"/>
  <c r="LT30" i="10" s="1"/>
  <c r="LN30" i="10"/>
  <c r="FF35" i="10"/>
  <c r="DD29" i="10"/>
  <c r="DC29" i="10"/>
  <c r="DA29" i="10"/>
  <c r="DB29" i="10"/>
  <c r="DX34" i="10"/>
  <c r="DZ34" i="10" s="1"/>
  <c r="DT34" i="10"/>
  <c r="LS30" i="10"/>
  <c r="FE38" i="10"/>
  <c r="EL32" i="10"/>
  <c r="EJ32" i="10"/>
  <c r="NF12" i="10"/>
  <c r="ND12" i="10"/>
  <c r="MP35" i="10"/>
  <c r="MS35" i="10" s="1"/>
  <c r="MD22" i="10"/>
  <c r="MF22" i="10"/>
  <c r="NC21" i="10"/>
  <c r="MQ13" i="10"/>
  <c r="MS13" i="10"/>
  <c r="MY22" i="10"/>
  <c r="MZ22" i="10" s="1"/>
  <c r="FT24" i="10"/>
  <c r="FX24" i="10"/>
  <c r="MO25" i="10"/>
  <c r="KX34" i="10"/>
  <c r="KV34" i="10"/>
  <c r="KW34" i="10"/>
  <c r="KU34" i="10"/>
  <c r="EU40" i="10"/>
  <c r="DX39" i="10"/>
  <c r="DT39" i="10"/>
  <c r="EJ36" i="10"/>
  <c r="EU17" i="10"/>
  <c r="EU37" i="10"/>
  <c r="OB19" i="10"/>
  <c r="OC19" i="10" s="1"/>
  <c r="FK15" i="10"/>
  <c r="FG15" i="10"/>
  <c r="EG31" i="10"/>
  <c r="EK31" i="10"/>
  <c r="EW27" i="10"/>
  <c r="MO29" i="10"/>
  <c r="MP29" i="10" s="1"/>
  <c r="NL38" i="10"/>
  <c r="NM38" i="10" s="1"/>
  <c r="DD21" i="10"/>
  <c r="DC21" i="10"/>
  <c r="DB21" i="10"/>
  <c r="DA21" i="10"/>
  <c r="NN19" i="10"/>
  <c r="NR19" i="10"/>
  <c r="MG11" i="10"/>
  <c r="EJ26" i="10"/>
  <c r="FR27" i="10"/>
  <c r="FS27" i="10" s="1"/>
  <c r="LV34" i="10"/>
  <c r="LU34" i="10"/>
  <c r="LX34" i="10"/>
  <c r="LW34" i="10"/>
  <c r="FQ24" i="10"/>
  <c r="FP24" i="10"/>
  <c r="FO24" i="10"/>
  <c r="FN24" i="10"/>
  <c r="EO24" i="10"/>
  <c r="EN24" i="10"/>
  <c r="EQ24" i="10"/>
  <c r="EP24" i="10"/>
  <c r="EA20" i="10"/>
  <c r="ED20" i="10"/>
  <c r="EC20" i="10"/>
  <c r="EB20" i="10"/>
  <c r="MJ10" i="10"/>
  <c r="MI10" i="10"/>
  <c r="MK10" i="10"/>
  <c r="MH10" i="10"/>
  <c r="EX20" i="10"/>
  <c r="ET20" i="10"/>
  <c r="NN24" i="10"/>
  <c r="NR24" i="10"/>
  <c r="EK39" i="10"/>
  <c r="EG39" i="10"/>
  <c r="MY34" i="10"/>
  <c r="LN36" i="10"/>
  <c r="LR36" i="10"/>
  <c r="MO11" i="10"/>
  <c r="MP11" i="10" s="1"/>
  <c r="GH18" i="10"/>
  <c r="ME35" i="10"/>
  <c r="MA35" i="10"/>
  <c r="NB31" i="10"/>
  <c r="NC31" i="10" s="1"/>
  <c r="LQ25" i="10"/>
  <c r="MD39" i="10"/>
  <c r="LJ34" i="10"/>
  <c r="LI34" i="10"/>
  <c r="LH34" i="10"/>
  <c r="LK34" i="10"/>
  <c r="DP39" i="10"/>
  <c r="DO39" i="10"/>
  <c r="DQ39" i="10"/>
  <c r="DN39" i="10"/>
  <c r="ME18" i="10"/>
  <c r="MG18" i="10" s="1"/>
  <c r="MA18" i="10"/>
  <c r="NL28" i="10"/>
  <c r="NM28" i="10" s="1"/>
  <c r="GH24" i="10"/>
  <c r="GI24" i="10" s="1"/>
  <c r="EU38" i="10"/>
  <c r="DZ26" i="10"/>
  <c r="FE28" i="10"/>
  <c r="FF28" i="10" s="1"/>
  <c r="ET33" i="10"/>
  <c r="EX33" i="10"/>
  <c r="MA20" i="10"/>
  <c r="ME20" i="10"/>
  <c r="FW25" i="10"/>
  <c r="EJ29" i="10"/>
  <c r="ND17" i="10"/>
  <c r="FJ13" i="10"/>
  <c r="FY24" i="10"/>
  <c r="FW24" i="10"/>
  <c r="GE13" i="10"/>
  <c r="GF13" i="10" s="1"/>
  <c r="FE40" i="10"/>
  <c r="FF40" i="10" s="1"/>
  <c r="DW39" i="10"/>
  <c r="DY39" i="10"/>
  <c r="EI36" i="10"/>
  <c r="EL36" i="10" s="1"/>
  <c r="FE17" i="10"/>
  <c r="FF17" i="10" s="1"/>
  <c r="MO38" i="10"/>
  <c r="FE37" i="10"/>
  <c r="FF37" i="10" s="1"/>
  <c r="DW32" i="10"/>
  <c r="DY32" i="10"/>
  <c r="FL15" i="10"/>
  <c r="FJ15" i="10"/>
  <c r="LH33" i="10"/>
  <c r="DQ17" i="10"/>
  <c r="DP17" i="10"/>
  <c r="DN17" i="10"/>
  <c r="DO17" i="10"/>
  <c r="EV27" i="10"/>
  <c r="EY27" i="10" s="1"/>
  <c r="MZ38" i="10"/>
  <c r="NL35" i="10"/>
  <c r="NM35" i="10" s="1"/>
  <c r="EI26" i="10"/>
  <c r="FF27" i="10"/>
  <c r="LT33" i="10"/>
  <c r="EL16" i="10"/>
  <c r="EJ16" i="10"/>
  <c r="FE29" i="10"/>
  <c r="FF29" i="10" s="1"/>
  <c r="EW23" i="10"/>
  <c r="EY23" i="10"/>
  <c r="DQ14" i="10"/>
  <c r="DP14" i="10"/>
  <c r="DO14" i="10"/>
  <c r="DN14" i="10"/>
  <c r="KV16" i="10"/>
  <c r="KU16" i="10"/>
  <c r="KX16" i="10"/>
  <c r="KW16" i="10"/>
  <c r="LR31" i="10"/>
  <c r="LT31" i="10" s="1"/>
  <c r="LN31" i="10"/>
  <c r="DT21" i="10"/>
  <c r="DX21" i="10"/>
  <c r="DZ21" i="10" s="1"/>
  <c r="LP25" i="10"/>
  <c r="LS25" i="10" s="1"/>
  <c r="MC39" i="10"/>
  <c r="MS37" i="10"/>
  <c r="MQ37" i="10"/>
  <c r="DY21" i="10"/>
  <c r="DT37" i="10"/>
  <c r="DX37" i="10"/>
  <c r="DZ37" i="10" s="1"/>
  <c r="NL37" i="10"/>
  <c r="NM37" i="10" s="1"/>
  <c r="LK11" i="10"/>
  <c r="LJ11" i="10"/>
  <c r="LI11" i="10"/>
  <c r="LH11" i="10"/>
  <c r="MZ28" i="10"/>
  <c r="DM16" i="10"/>
  <c r="EH21" i="10"/>
  <c r="EI21" i="10" s="1"/>
  <c r="MF18" i="10"/>
  <c r="GR24" i="10"/>
  <c r="KX22" i="10"/>
  <c r="KV22" i="10"/>
  <c r="KW22" i="10"/>
  <c r="KU22" i="10"/>
  <c r="ES28" i="10"/>
  <c r="EW33" i="10"/>
  <c r="EY33" i="10"/>
  <c r="MF20" i="10"/>
  <c r="MD20" i="10"/>
  <c r="FV25" i="10"/>
  <c r="FY25" i="10" s="1"/>
  <c r="EI29" i="10"/>
  <c r="NC17" i="10"/>
  <c r="NF17" i="10" s="1"/>
  <c r="FI13" i="10"/>
  <c r="FP19" i="10"/>
  <c r="FO19" i="10"/>
  <c r="FN19" i="10"/>
  <c r="FQ19" i="10"/>
  <c r="FE32" i="10"/>
  <c r="MO26" i="10"/>
  <c r="MP26" i="10" s="1"/>
  <c r="FU13" i="10"/>
  <c r="FV13" i="10" s="1"/>
  <c r="GR25" i="10"/>
  <c r="GS25" i="10" s="1"/>
  <c r="DW40" i="10"/>
  <c r="MB40" i="10"/>
  <c r="MC40" i="10" s="1"/>
  <c r="FH11" i="10"/>
  <c r="FI11" i="10" s="1"/>
  <c r="DT32" i="10"/>
  <c r="DX32" i="10"/>
  <c r="MK17" i="10"/>
  <c r="MJ17" i="10"/>
  <c r="MI17" i="10"/>
  <c r="MH17" i="10"/>
  <c r="MD30" i="10"/>
  <c r="MY40" i="10"/>
  <c r="MZ40" i="10" s="1"/>
  <c r="FU11" i="10"/>
  <c r="FV11" i="10" s="1"/>
  <c r="NB35" i="10"/>
  <c r="NC35" i="10" s="1"/>
  <c r="MY14" i="10"/>
  <c r="ME34" i="10"/>
  <c r="MA34" i="10"/>
  <c r="LX29" i="10"/>
  <c r="LW29" i="10"/>
  <c r="LV29" i="10"/>
  <c r="LU29" i="10"/>
  <c r="LX13" i="10"/>
  <c r="LV13" i="10"/>
  <c r="LW13" i="10"/>
  <c r="LU13" i="10"/>
  <c r="EG16" i="10"/>
  <c r="EK16" i="10"/>
  <c r="LK30" i="10"/>
  <c r="LH30" i="10"/>
  <c r="LJ30" i="10"/>
  <c r="LI30" i="10"/>
  <c r="EU29" i="10"/>
  <c r="EV29" i="10" s="1"/>
  <c r="ET23" i="10"/>
  <c r="EX23" i="10"/>
  <c r="FL25" i="10"/>
  <c r="FJ25" i="10"/>
  <c r="EK34" i="10"/>
  <c r="EG34" i="10"/>
  <c r="MK12" i="10"/>
  <c r="MJ12" i="10"/>
  <c r="MI12" i="10"/>
  <c r="MH12" i="10"/>
  <c r="FE16" i="10"/>
  <c r="FF16" i="10" s="1"/>
  <c r="FE39" i="10"/>
  <c r="FF39" i="10" s="1"/>
  <c r="MN32" i="10"/>
  <c r="MR32" i="10"/>
  <c r="MT32" i="10" s="1"/>
  <c r="NL11" i="10"/>
  <c r="MN37" i="10"/>
  <c r="MR37" i="10"/>
  <c r="EP13" i="10"/>
  <c r="EQ13" i="10"/>
  <c r="EN13" i="10"/>
  <c r="EO13" i="10"/>
  <c r="NL18" i="10"/>
  <c r="NB37" i="10"/>
  <c r="NC37" i="10" s="1"/>
  <c r="MD37" i="10"/>
  <c r="EH30" i="10"/>
  <c r="EQ10" i="10"/>
  <c r="EP10" i="10"/>
  <c r="EN10" i="10"/>
  <c r="EO10" i="10"/>
  <c r="LR20" i="10"/>
  <c r="LT20" i="10" s="1"/>
  <c r="LN20" i="10"/>
  <c r="MY36" i="10"/>
  <c r="MZ36" i="10" s="1"/>
  <c r="ED35" i="10"/>
  <c r="EC35" i="10"/>
  <c r="EB35" i="10"/>
  <c r="EA35" i="10"/>
  <c r="EQ20" i="10"/>
  <c r="EP20" i="10"/>
  <c r="EO20" i="10"/>
  <c r="EN20" i="10"/>
  <c r="FE36" i="10"/>
  <c r="FF36" i="10" s="1"/>
  <c r="ME29" i="10"/>
  <c r="MA29" i="10"/>
  <c r="ME33" i="10"/>
  <c r="MA33" i="10"/>
  <c r="MD26" i="10"/>
  <c r="EJ17" i="10"/>
  <c r="FD18" i="10"/>
  <c r="FC18" i="10"/>
  <c r="FB18" i="10"/>
  <c r="FA18" i="10"/>
  <c r="EG37" i="10"/>
  <c r="EK37" i="10"/>
  <c r="FH33" i="10"/>
  <c r="FI33" i="10" s="1"/>
  <c r="MY26" i="10"/>
  <c r="MZ26" i="10" s="1"/>
  <c r="DX27" i="10"/>
  <c r="DZ27" i="10" s="1"/>
  <c r="DT27" i="10"/>
  <c r="GF25" i="10"/>
  <c r="DV40" i="10"/>
  <c r="LI36" i="10"/>
  <c r="LH36" i="10"/>
  <c r="LK36" i="10"/>
  <c r="LJ36" i="10"/>
  <c r="MG31" i="10"/>
  <c r="NL23" i="10"/>
  <c r="LS40" i="10"/>
  <c r="LQ40" i="10"/>
  <c r="DY31" i="10"/>
  <c r="DW31" i="10"/>
  <c r="DZ31" i="10" s="1"/>
  <c r="MC30" i="10"/>
  <c r="MF30" i="10" s="1"/>
  <c r="GR19" i="10"/>
  <c r="GS19" i="10" s="1"/>
  <c r="MM40" i="10"/>
  <c r="GE11" i="10"/>
  <c r="EU31" i="10"/>
  <c r="MM14" i="10"/>
  <c r="MD34" i="10"/>
  <c r="MF34" i="10"/>
  <c r="KX26" i="10"/>
  <c r="KW26" i="10"/>
  <c r="KV26" i="10"/>
  <c r="KU26" i="10"/>
  <c r="EL14" i="10"/>
  <c r="EJ14" i="10"/>
  <c r="FL18" i="10"/>
  <c r="FJ18" i="10"/>
  <c r="FM18" i="10" s="1"/>
  <c r="FE26" i="10"/>
  <c r="FF26" i="10" s="1"/>
  <c r="EL34" i="10"/>
  <c r="EJ34" i="10"/>
  <c r="DZ17" i="10"/>
  <c r="DQ40" i="10"/>
  <c r="DP40" i="10"/>
  <c r="DO40" i="10"/>
  <c r="DN40" i="10"/>
  <c r="ES16" i="10"/>
  <c r="MI13" i="10"/>
  <c r="MK13" i="10"/>
  <c r="MJ13" i="10"/>
  <c r="MH13" i="10"/>
  <c r="FR23" i="10"/>
  <c r="FS23" i="10" s="1"/>
  <c r="ES39" i="10"/>
  <c r="LT36" i="10"/>
  <c r="MZ11" i="10"/>
  <c r="DD32" i="10"/>
  <c r="DB32" i="10"/>
  <c r="DA32" i="10"/>
  <c r="DC32" i="10"/>
  <c r="MY15" i="10"/>
  <c r="MZ15" i="10" s="1"/>
  <c r="MY39" i="10"/>
  <c r="MZ39" i="10" s="1"/>
  <c r="MC37" i="10"/>
  <c r="MF37" i="10" s="1"/>
  <c r="LG26" i="10"/>
  <c r="MA38" i="10"/>
  <c r="ME38" i="10"/>
  <c r="MM36" i="10"/>
  <c r="EU30" i="10"/>
  <c r="ES36" i="10"/>
  <c r="MF29" i="10"/>
  <c r="MD29" i="10"/>
  <c r="MF33" i="10"/>
  <c r="MD33" i="10"/>
  <c r="MC26" i="10"/>
  <c r="MF26" i="10" s="1"/>
  <c r="EI17" i="10"/>
  <c r="MA35" i="9"/>
  <c r="ME35" i="9"/>
  <c r="NO30" i="9"/>
  <c r="NP30" i="9" s="1"/>
  <c r="GU14" i="9"/>
  <c r="LK40" i="9"/>
  <c r="LJ40" i="9"/>
  <c r="LI40" i="9"/>
  <c r="LH40" i="9"/>
  <c r="FX19" i="9"/>
  <c r="FT19" i="9"/>
  <c r="OB20" i="9"/>
  <c r="LI12" i="9"/>
  <c r="LH12" i="9"/>
  <c r="LK12" i="9"/>
  <c r="LJ12" i="9"/>
  <c r="ED34" i="9"/>
  <c r="EC34" i="9"/>
  <c r="EB34" i="9"/>
  <c r="EA34" i="9"/>
  <c r="MO27" i="9"/>
  <c r="DQ38" i="9"/>
  <c r="DO38" i="9"/>
  <c r="DN38" i="9"/>
  <c r="DP38" i="9"/>
  <c r="LX13" i="9"/>
  <c r="LU13" i="9"/>
  <c r="LW13" i="9"/>
  <c r="LV13" i="9"/>
  <c r="NB28" i="9"/>
  <c r="NC28" i="9" s="1"/>
  <c r="EU40" i="9"/>
  <c r="FK26" i="9"/>
  <c r="FG26" i="9"/>
  <c r="DO11" i="9"/>
  <c r="DN11" i="9"/>
  <c r="DQ11" i="9"/>
  <c r="DP11" i="9"/>
  <c r="FH23" i="9"/>
  <c r="ET34" i="9"/>
  <c r="EX34" i="9"/>
  <c r="EU29" i="9"/>
  <c r="LH11" i="9"/>
  <c r="LK11" i="9"/>
  <c r="LJ11" i="9"/>
  <c r="LI11" i="9"/>
  <c r="DD29" i="9"/>
  <c r="DC29" i="9"/>
  <c r="DB29" i="9"/>
  <c r="DA29" i="9"/>
  <c r="LH29" i="9"/>
  <c r="LJ29" i="9"/>
  <c r="LK29" i="9"/>
  <c r="LI29" i="9"/>
  <c r="FA33" i="9"/>
  <c r="FC33" i="9"/>
  <c r="FD33" i="9"/>
  <c r="FB33" i="9"/>
  <c r="LX34" i="9"/>
  <c r="LW34" i="9"/>
  <c r="LU34" i="9"/>
  <c r="LV34" i="9"/>
  <c r="ED10" i="9"/>
  <c r="EC10" i="9"/>
  <c r="EB10" i="9"/>
  <c r="EA10" i="9"/>
  <c r="LV32" i="9"/>
  <c r="EJ30" i="9"/>
  <c r="MK39" i="9"/>
  <c r="MJ39" i="9"/>
  <c r="MH39" i="9"/>
  <c r="MI39" i="9"/>
  <c r="NL13" i="9"/>
  <c r="NM13" i="9" s="1"/>
  <c r="EJ15" i="9"/>
  <c r="MR30" i="9"/>
  <c r="MT30" i="9" s="1"/>
  <c r="MN30" i="9"/>
  <c r="NY16" i="9"/>
  <c r="NZ16" i="9" s="1"/>
  <c r="KX25" i="9"/>
  <c r="KV25" i="9"/>
  <c r="KU25" i="9"/>
  <c r="KW25" i="9"/>
  <c r="FU26" i="9"/>
  <c r="DQ18" i="9"/>
  <c r="DO18" i="9"/>
  <c r="DN18" i="9"/>
  <c r="DP18" i="9"/>
  <c r="NB22" i="9"/>
  <c r="NC22" i="9" s="1"/>
  <c r="FE15" i="9"/>
  <c r="FF15" i="9" s="1"/>
  <c r="MS30" i="9"/>
  <c r="MY35" i="9"/>
  <c r="MZ35" i="9" s="1"/>
  <c r="DO34" i="9"/>
  <c r="DN34" i="9"/>
  <c r="DQ34" i="9"/>
  <c r="DP34" i="9"/>
  <c r="NO22" i="9"/>
  <c r="NP22" i="9" s="1"/>
  <c r="EJ17" i="9"/>
  <c r="GH19" i="9"/>
  <c r="GI19" i="9" s="1"/>
  <c r="DQ27" i="9"/>
  <c r="DP27" i="9"/>
  <c r="DO27" i="9"/>
  <c r="DN27" i="9"/>
  <c r="FE36" i="9"/>
  <c r="FF36" i="9" s="1"/>
  <c r="EJ37" i="9"/>
  <c r="ET20" i="9"/>
  <c r="EX20" i="9"/>
  <c r="EZ20" i="9" s="1"/>
  <c r="NL29" i="9"/>
  <c r="NM29" i="9" s="1"/>
  <c r="FR38" i="9"/>
  <c r="FS38" i="9" s="1"/>
  <c r="LT18" i="9"/>
  <c r="DW40" i="9"/>
  <c r="ME36" i="9"/>
  <c r="MA36" i="9"/>
  <c r="NL37" i="9"/>
  <c r="NM37" i="9" s="1"/>
  <c r="LK35" i="9"/>
  <c r="LJ35" i="9"/>
  <c r="LI35" i="9"/>
  <c r="LH35" i="9"/>
  <c r="EU12" i="9"/>
  <c r="NB26" i="9"/>
  <c r="NC26" i="9" s="1"/>
  <c r="FE27" i="9"/>
  <c r="LI17" i="9"/>
  <c r="LK17" i="9"/>
  <c r="LJ17" i="9"/>
  <c r="LH17" i="9"/>
  <c r="LR29" i="9"/>
  <c r="LT29" i="9" s="1"/>
  <c r="LN29" i="9"/>
  <c r="LK38" i="9"/>
  <c r="LJ38" i="9"/>
  <c r="LI38" i="9"/>
  <c r="LH38" i="9"/>
  <c r="MO25" i="9"/>
  <c r="NB12" i="9"/>
  <c r="NC12" i="9" s="1"/>
  <c r="DN25" i="9"/>
  <c r="DQ25" i="9"/>
  <c r="DO25" i="9"/>
  <c r="DP25" i="9"/>
  <c r="FR25" i="9"/>
  <c r="FS25" i="9" s="1"/>
  <c r="FJ33" i="9"/>
  <c r="EJ29" i="9"/>
  <c r="NA16" i="9"/>
  <c r="NE16" i="9"/>
  <c r="EW22" i="9"/>
  <c r="EI30" i="9"/>
  <c r="MZ13" i="9"/>
  <c r="EI15" i="9"/>
  <c r="EL15" i="9" s="1"/>
  <c r="EM10" i="9"/>
  <c r="NM16" i="9"/>
  <c r="NY10" i="9"/>
  <c r="LT21" i="9"/>
  <c r="ES15" i="9"/>
  <c r="ME29" i="9"/>
  <c r="MG29" i="9" s="1"/>
  <c r="MA29" i="9"/>
  <c r="DD12" i="9"/>
  <c r="DC12" i="9"/>
  <c r="DB12" i="9"/>
  <c r="DA12" i="9"/>
  <c r="MO17" i="9"/>
  <c r="MP17" i="9" s="1"/>
  <c r="MF40" i="9"/>
  <c r="MD40" i="9"/>
  <c r="EI17" i="9"/>
  <c r="GR19" i="9"/>
  <c r="ES36" i="9"/>
  <c r="EI37" i="9"/>
  <c r="EL37" i="9" s="1"/>
  <c r="OI19" i="9"/>
  <c r="OJ19" i="9"/>
  <c r="OH19" i="9"/>
  <c r="OK19" i="9"/>
  <c r="LA27" i="9"/>
  <c r="LE27" i="9"/>
  <c r="LG27" i="9" s="1"/>
  <c r="MZ29" i="9"/>
  <c r="MG11" i="9"/>
  <c r="EY20" i="9"/>
  <c r="MW24" i="9"/>
  <c r="MU24" i="9"/>
  <c r="MX24" i="9"/>
  <c r="MV24" i="9"/>
  <c r="DV40" i="9"/>
  <c r="DY40" i="9" s="1"/>
  <c r="MF36" i="9"/>
  <c r="MD36" i="9"/>
  <c r="EL39" i="9"/>
  <c r="EJ39" i="9"/>
  <c r="FR32" i="9"/>
  <c r="FS32" i="9" s="1"/>
  <c r="EG38" i="9"/>
  <c r="EK38" i="9"/>
  <c r="EM38" i="9" s="1"/>
  <c r="NL26" i="9"/>
  <c r="NM26" i="9" s="1"/>
  <c r="ES27" i="9"/>
  <c r="EM33" i="9"/>
  <c r="MS16" i="9"/>
  <c r="MQ16" i="9"/>
  <c r="DM15" i="9"/>
  <c r="DM40" i="9"/>
  <c r="EM16" i="9"/>
  <c r="LS29" i="9"/>
  <c r="DN10" i="9"/>
  <c r="DQ10" i="9"/>
  <c r="DP10" i="9"/>
  <c r="DO10" i="9"/>
  <c r="FF25" i="9"/>
  <c r="FI33" i="9"/>
  <c r="FL33" i="9" s="1"/>
  <c r="EI29" i="9"/>
  <c r="EL29" i="9" s="1"/>
  <c r="NF16" i="9"/>
  <c r="ND16" i="9"/>
  <c r="EV22" i="9"/>
  <c r="EY22" i="9" s="1"/>
  <c r="NR24" i="9"/>
  <c r="NN24" i="9"/>
  <c r="FH18" i="9"/>
  <c r="FI18" i="9" s="1"/>
  <c r="DW15" i="9"/>
  <c r="FE35" i="9"/>
  <c r="FF35" i="9" s="1"/>
  <c r="ND23" i="9"/>
  <c r="MQ32" i="9"/>
  <c r="MO21" i="9"/>
  <c r="FB28" i="9"/>
  <c r="FD28" i="9"/>
  <c r="FC28" i="9"/>
  <c r="FA28" i="9"/>
  <c r="NY23" i="9"/>
  <c r="NZ23" i="9" s="1"/>
  <c r="MJ17" i="9"/>
  <c r="MI17" i="9"/>
  <c r="MH17" i="9"/>
  <c r="MK17" i="9"/>
  <c r="NO10" i="9"/>
  <c r="MD35" i="9"/>
  <c r="MF35" i="9"/>
  <c r="EO20" i="9"/>
  <c r="EN20" i="9"/>
  <c r="EP20" i="9"/>
  <c r="EQ20" i="9"/>
  <c r="MK10" i="9"/>
  <c r="MJ10" i="9"/>
  <c r="MI10" i="9"/>
  <c r="MH10" i="9"/>
  <c r="LT36" i="9"/>
  <c r="EH31" i="9"/>
  <c r="EI31" i="9" s="1"/>
  <c r="MA40" i="9"/>
  <c r="ME40" i="9"/>
  <c r="MQ29" i="9"/>
  <c r="MK30" i="9"/>
  <c r="MJ30" i="9"/>
  <c r="MH30" i="9"/>
  <c r="MI30" i="9"/>
  <c r="ET38" i="9"/>
  <c r="EX38" i="9"/>
  <c r="LQ40" i="9"/>
  <c r="DZ25" i="9"/>
  <c r="ED18" i="9"/>
  <c r="EC18" i="9"/>
  <c r="EB18" i="9"/>
  <c r="EA18" i="9"/>
  <c r="MX22" i="9"/>
  <c r="MW22" i="9"/>
  <c r="MV22" i="9"/>
  <c r="MU22" i="9"/>
  <c r="MR33" i="9"/>
  <c r="MT33" i="9" s="1"/>
  <c r="MN33" i="9"/>
  <c r="EK27" i="9"/>
  <c r="EG27" i="9"/>
  <c r="DP37" i="9"/>
  <c r="DO37" i="9"/>
  <c r="DN37" i="9"/>
  <c r="DQ37" i="9"/>
  <c r="LN38" i="9"/>
  <c r="LR38" i="9"/>
  <c r="EK39" i="9"/>
  <c r="EG39" i="9"/>
  <c r="FH32" i="9"/>
  <c r="MS33" i="9"/>
  <c r="EC31" i="9"/>
  <c r="MD26" i="9"/>
  <c r="ME34" i="9"/>
  <c r="MG34" i="9" s="1"/>
  <c r="MA34" i="9"/>
  <c r="MO18" i="9"/>
  <c r="MP18" i="9" s="1"/>
  <c r="MR16" i="9"/>
  <c r="MN16" i="9"/>
  <c r="DP35" i="9"/>
  <c r="DO35" i="9"/>
  <c r="DN35" i="9"/>
  <c r="DQ35" i="9"/>
  <c r="EG32" i="9"/>
  <c r="EK32" i="9"/>
  <c r="EM32" i="9" s="1"/>
  <c r="FE40" i="9"/>
  <c r="FF40" i="9" s="1"/>
  <c r="MF34" i="9"/>
  <c r="EU30" i="9"/>
  <c r="EV30" i="9" s="1"/>
  <c r="MD32" i="9"/>
  <c r="FK20" i="9"/>
  <c r="FG20" i="9"/>
  <c r="EK24" i="9"/>
  <c r="EG24" i="9"/>
  <c r="EW23" i="9"/>
  <c r="MD21" i="9"/>
  <c r="MF21" i="9"/>
  <c r="NQ24" i="9"/>
  <c r="NS24" i="9"/>
  <c r="FR18" i="9"/>
  <c r="DV15" i="9"/>
  <c r="ES35" i="9"/>
  <c r="MK16" i="9"/>
  <c r="MI16" i="9"/>
  <c r="MH16" i="9"/>
  <c r="MJ16" i="9"/>
  <c r="NC23" i="9"/>
  <c r="MP32" i="9"/>
  <c r="MS32" i="9" s="1"/>
  <c r="MY21" i="9"/>
  <c r="MZ21" i="9" s="1"/>
  <c r="NM23" i="9"/>
  <c r="MU23" i="9"/>
  <c r="MX23" i="9"/>
  <c r="MW23" i="9"/>
  <c r="MV23" i="9"/>
  <c r="EK25" i="9"/>
  <c r="EM25" i="9" s="1"/>
  <c r="EG25" i="9"/>
  <c r="MO11" i="9"/>
  <c r="MP11" i="9" s="1"/>
  <c r="FE21" i="9"/>
  <c r="DT36" i="9"/>
  <c r="DX36" i="9"/>
  <c r="DZ36" i="9" s="1"/>
  <c r="NO33" i="9"/>
  <c r="NP33" i="9" s="1"/>
  <c r="MP29" i="9"/>
  <c r="MS29" i="9" s="1"/>
  <c r="MF29" i="9"/>
  <c r="EW38" i="9"/>
  <c r="EY38" i="9"/>
  <c r="NL39" i="9"/>
  <c r="ME37" i="9"/>
  <c r="MG37" i="9" s="1"/>
  <c r="MA37" i="9"/>
  <c r="LP40" i="9"/>
  <c r="DT38" i="9"/>
  <c r="DX38" i="9"/>
  <c r="DZ38" i="9" s="1"/>
  <c r="DA13" i="9"/>
  <c r="DB13" i="9"/>
  <c r="DD13" i="9"/>
  <c r="DC13" i="9"/>
  <c r="DP12" i="9"/>
  <c r="DO12" i="9"/>
  <c r="DN12" i="9"/>
  <c r="DQ12" i="9"/>
  <c r="EL27" i="9"/>
  <c r="EJ27" i="9"/>
  <c r="LS38" i="9"/>
  <c r="LQ38" i="9"/>
  <c r="MC26" i="9"/>
  <c r="GE28" i="9"/>
  <c r="GF28" i="9" s="1"/>
  <c r="MY36" i="9"/>
  <c r="LV28" i="9"/>
  <c r="LX28" i="9"/>
  <c r="LW28" i="9"/>
  <c r="LU28" i="9"/>
  <c r="EU25" i="9"/>
  <c r="EV25" i="9" s="1"/>
  <c r="MA14" i="9"/>
  <c r="ME14" i="9"/>
  <c r="MG14" i="9" s="1"/>
  <c r="MQ26" i="9"/>
  <c r="NL18" i="9"/>
  <c r="NM18" i="9" s="1"/>
  <c r="FE30" i="9"/>
  <c r="FF30" i="9" s="1"/>
  <c r="MC32" i="9"/>
  <c r="FL20" i="9"/>
  <c r="FJ20" i="9"/>
  <c r="EJ24" i="9"/>
  <c r="EL24" i="9"/>
  <c r="EV23" i="9"/>
  <c r="MA21" i="9"/>
  <c r="ME21" i="9"/>
  <c r="FR16" i="9"/>
  <c r="FS16" i="9" s="1"/>
  <c r="FR34" i="9"/>
  <c r="OL24" i="9"/>
  <c r="OM24" i="9" s="1"/>
  <c r="NF30" i="9"/>
  <c r="ND30" i="9"/>
  <c r="MG28" i="9"/>
  <c r="DD31" i="9"/>
  <c r="DB31" i="9"/>
  <c r="DC31" i="9"/>
  <c r="DA31" i="9"/>
  <c r="DX37" i="9"/>
  <c r="DZ37" i="9" s="1"/>
  <c r="DT37" i="9"/>
  <c r="LH36" i="9"/>
  <c r="LK36" i="9"/>
  <c r="LJ36" i="9"/>
  <c r="LI36" i="9"/>
  <c r="ES21" i="9"/>
  <c r="MO39" i="9"/>
  <c r="MP39" i="9" s="1"/>
  <c r="NY33" i="9"/>
  <c r="NZ33" i="9" s="1"/>
  <c r="NL11" i="9"/>
  <c r="NM11" i="9" s="1"/>
  <c r="EC21" i="9"/>
  <c r="ED21" i="9"/>
  <c r="EB21" i="9"/>
  <c r="EA21" i="9"/>
  <c r="MZ39" i="9"/>
  <c r="GL14" i="9"/>
  <c r="GJ14" i="9"/>
  <c r="DZ24" i="9"/>
  <c r="EG28" i="9"/>
  <c r="EK28" i="9"/>
  <c r="EM28" i="9" s="1"/>
  <c r="DD36" i="9"/>
  <c r="DC36" i="9"/>
  <c r="DB36" i="9"/>
  <c r="DA36" i="9"/>
  <c r="DM30" i="9"/>
  <c r="MB15" i="9"/>
  <c r="MC15" i="9" s="1"/>
  <c r="FE37" i="9"/>
  <c r="MQ28" i="9"/>
  <c r="MS28" i="9"/>
  <c r="MY38" i="9"/>
  <c r="FR11" i="9"/>
  <c r="FS11" i="9" s="1"/>
  <c r="DY38" i="9"/>
  <c r="LN27" i="9"/>
  <c r="LR27" i="9"/>
  <c r="LT27" i="9" s="1"/>
  <c r="FS28" i="9"/>
  <c r="MM36" i="9"/>
  <c r="GE20" i="9"/>
  <c r="MP26" i="9"/>
  <c r="MZ18" i="9"/>
  <c r="DD37" i="9"/>
  <c r="DC37" i="9"/>
  <c r="DB37" i="9"/>
  <c r="DA37" i="9"/>
  <c r="NL32" i="9"/>
  <c r="NM32" i="9" s="1"/>
  <c r="OQ19" i="9"/>
  <c r="OS19" i="9"/>
  <c r="EL32" i="9"/>
  <c r="EL35" i="9"/>
  <c r="EJ35" i="9"/>
  <c r="FH16" i="9"/>
  <c r="FI16" i="9" s="1"/>
  <c r="OL20" i="9"/>
  <c r="OM20" i="9" s="1"/>
  <c r="DQ21" i="9"/>
  <c r="DP21" i="9"/>
  <c r="DO21" i="9"/>
  <c r="DN21" i="9"/>
  <c r="FR23" i="9"/>
  <c r="FS23" i="9" s="1"/>
  <c r="MY27" i="9"/>
  <c r="MZ27" i="9" s="1"/>
  <c r="FE29" i="9"/>
  <c r="FF29" i="9" s="1"/>
  <c r="FJ26" i="9"/>
  <c r="FM26" i="9" s="1"/>
  <c r="FL26" i="9"/>
  <c r="FH34" i="9"/>
  <c r="OB24" i="9"/>
  <c r="OC24" i="9" s="1"/>
  <c r="NA30" i="9"/>
  <c r="NE30" i="9"/>
  <c r="DB27" i="9"/>
  <c r="DA27" i="9"/>
  <c r="DD27" i="9"/>
  <c r="DC27" i="9"/>
  <c r="EK21" i="9"/>
  <c r="EG21" i="9"/>
  <c r="MQ10" i="9"/>
  <c r="MA13" i="9"/>
  <c r="ME13" i="9"/>
  <c r="MG13" i="9" s="1"/>
  <c r="NB33" i="9"/>
  <c r="NC33" i="9" s="1"/>
  <c r="NY30" i="9"/>
  <c r="NZ30" i="9" s="1"/>
  <c r="DQ13" i="9"/>
  <c r="DP13" i="9"/>
  <c r="DO13" i="9"/>
  <c r="DN13" i="9"/>
  <c r="DW29" i="9"/>
  <c r="HE14" i="9"/>
  <c r="HF14" i="9" s="1"/>
  <c r="FQ14" i="9"/>
  <c r="FN14" i="9"/>
  <c r="FP14" i="9"/>
  <c r="FO14" i="9"/>
  <c r="NB11" i="9"/>
  <c r="NC11" i="9" s="1"/>
  <c r="ED11" i="9"/>
  <c r="EC11" i="9"/>
  <c r="EB11" i="9"/>
  <c r="EA11" i="9"/>
  <c r="NL17" i="9"/>
  <c r="NM17" i="9" s="1"/>
  <c r="GG14" i="9"/>
  <c r="GK14" i="9"/>
  <c r="MY40" i="9"/>
  <c r="MZ40" i="9" s="1"/>
  <c r="NL28" i="9"/>
  <c r="FA14" i="9"/>
  <c r="FD14" i="9"/>
  <c r="FC14" i="9"/>
  <c r="FB14" i="9"/>
  <c r="MK33" i="9"/>
  <c r="MJ33" i="9"/>
  <c r="MI33" i="9"/>
  <c r="MH33" i="9"/>
  <c r="MO37" i="9"/>
  <c r="MP37" i="9" s="1"/>
  <c r="EU37" i="9"/>
  <c r="EV37" i="9" s="1"/>
  <c r="MR28" i="9"/>
  <c r="MN28" i="9"/>
  <c r="MO38" i="9"/>
  <c r="MP38" i="9" s="1"/>
  <c r="FH11" i="9"/>
  <c r="FI11" i="9" s="1"/>
  <c r="FC26" i="9"/>
  <c r="FB26" i="9"/>
  <c r="FD26" i="9"/>
  <c r="FA26" i="9"/>
  <c r="MO15" i="9"/>
  <c r="MP15" i="9" s="1"/>
  <c r="EK34" i="9"/>
  <c r="EM34" i="9" s="1"/>
  <c r="EG34" i="9"/>
  <c r="LT12" i="9"/>
  <c r="DZ13" i="9"/>
  <c r="MF18" i="9"/>
  <c r="MD18" i="9"/>
  <c r="LA21" i="9"/>
  <c r="LE21" i="9"/>
  <c r="LG21" i="9" s="1"/>
  <c r="FU20" i="9"/>
  <c r="FV20" i="9" s="1"/>
  <c r="DO17" i="9"/>
  <c r="EL34" i="9"/>
  <c r="NL34" i="9"/>
  <c r="NM34" i="9" s="1"/>
  <c r="FE13" i="9"/>
  <c r="FF13" i="9" s="1"/>
  <c r="NB32" i="9"/>
  <c r="NC32" i="9" s="1"/>
  <c r="ON19" i="9"/>
  <c r="OR19" i="9"/>
  <c r="FW19" i="9"/>
  <c r="FY19" i="9"/>
  <c r="EK35" i="9"/>
  <c r="EG35" i="9"/>
  <c r="EY34" i="9"/>
  <c r="EW34" i="9"/>
  <c r="EO18" i="9"/>
  <c r="EQ18" i="9"/>
  <c r="EP18" i="9"/>
  <c r="EN18" i="9"/>
  <c r="MK12" i="9"/>
  <c r="MJ12" i="9"/>
  <c r="MI12" i="9"/>
  <c r="MH12" i="9"/>
  <c r="FR22" i="9"/>
  <c r="FS22" i="9" s="1"/>
  <c r="FE24" i="9"/>
  <c r="FF24" i="9" s="1"/>
  <c r="LV14" i="9"/>
  <c r="LU14" i="9"/>
  <c r="LW14" i="9"/>
  <c r="LX14" i="9"/>
  <c r="ND10" i="9"/>
  <c r="GE33" i="9"/>
  <c r="GF33" i="9" s="1"/>
  <c r="NY31" i="9"/>
  <c r="EW10" i="9"/>
  <c r="DW17" i="9"/>
  <c r="NG20" i="9"/>
  <c r="ED35" i="9"/>
  <c r="EC35" i="9"/>
  <c r="EB35" i="9"/>
  <c r="EA35" i="9"/>
  <c r="EL21" i="9"/>
  <c r="EJ21" i="9"/>
  <c r="MP10" i="9"/>
  <c r="MS10" i="9" s="1"/>
  <c r="FT14" i="9"/>
  <c r="FX14" i="9"/>
  <c r="FZ14" i="9" s="1"/>
  <c r="FR10" i="9"/>
  <c r="FS10" i="9" s="1"/>
  <c r="NN19" i="9"/>
  <c r="NR19" i="9"/>
  <c r="NT19" i="9" s="1"/>
  <c r="MK22" i="9"/>
  <c r="MJ22" i="9"/>
  <c r="MI22" i="9"/>
  <c r="MH22" i="9"/>
  <c r="DV29" i="9"/>
  <c r="DY29" i="9" s="1"/>
  <c r="EH36" i="9"/>
  <c r="EI36" i="9" s="1"/>
  <c r="DX12" i="9"/>
  <c r="DZ12" i="9" s="1"/>
  <c r="DT12" i="9"/>
  <c r="FY14" i="9"/>
  <c r="NB14" i="9"/>
  <c r="NC14" i="9" s="1"/>
  <c r="FE31" i="9"/>
  <c r="MZ17" i="9"/>
  <c r="DY12" i="9"/>
  <c r="MM40" i="9"/>
  <c r="FE17" i="9"/>
  <c r="FF17" i="9" s="1"/>
  <c r="MB38" i="9"/>
  <c r="EU11" i="9"/>
  <c r="EV11" i="9" s="1"/>
  <c r="FE39" i="9"/>
  <c r="FF39" i="9" s="1"/>
  <c r="EU32" i="9"/>
  <c r="EV32" i="9" s="1"/>
  <c r="MF37" i="9"/>
  <c r="FJ28" i="9"/>
  <c r="MY15" i="9"/>
  <c r="MB25" i="9"/>
  <c r="MC25" i="9" s="1"/>
  <c r="MO12" i="9"/>
  <c r="MP12" i="9" s="1"/>
  <c r="ME18" i="9"/>
  <c r="MA18" i="9"/>
  <c r="DT30" i="9"/>
  <c r="DX30" i="9"/>
  <c r="PB19" i="9"/>
  <c r="PC19" i="9" s="1"/>
  <c r="NB34" i="9"/>
  <c r="EU13" i="9"/>
  <c r="EV13" i="9" s="1"/>
  <c r="LT25" i="9"/>
  <c r="MF14" i="9"/>
  <c r="EW16" i="9"/>
  <c r="MQ13" i="9"/>
  <c r="MA27" i="9"/>
  <c r="ME27" i="9"/>
  <c r="NQ20" i="9"/>
  <c r="ET18" i="9"/>
  <c r="EX18" i="9"/>
  <c r="EP22" i="9"/>
  <c r="EQ22" i="9"/>
  <c r="EN22" i="9"/>
  <c r="EO22" i="9"/>
  <c r="FF22" i="9"/>
  <c r="ES24" i="9"/>
  <c r="NC10" i="9"/>
  <c r="FS33" i="9"/>
  <c r="NM31" i="9"/>
  <c r="EV10" i="9"/>
  <c r="EY10" i="9" s="1"/>
  <c r="DV17" i="9"/>
  <c r="DY17" i="9" s="1"/>
  <c r="NH19" i="9"/>
  <c r="NK19" i="9"/>
  <c r="NJ19" i="9"/>
  <c r="NI19" i="9"/>
  <c r="MK20" i="9"/>
  <c r="MH20" i="9"/>
  <c r="MJ20" i="9"/>
  <c r="MI20" i="9"/>
  <c r="GE26" i="9"/>
  <c r="DN29" i="9"/>
  <c r="DQ29" i="9"/>
  <c r="DP29" i="9"/>
  <c r="DO29" i="9"/>
  <c r="MO14" i="9"/>
  <c r="MP14" i="9" s="1"/>
  <c r="FF10" i="9"/>
  <c r="MM35" i="9"/>
  <c r="DX39" i="9"/>
  <c r="DZ39" i="9" s="1"/>
  <c r="DT39" i="9"/>
  <c r="NY22" i="9"/>
  <c r="NL14" i="9"/>
  <c r="NM14" i="9" s="1"/>
  <c r="ES31" i="9"/>
  <c r="KX38" i="9"/>
  <c r="KW38" i="9"/>
  <c r="KV38" i="9"/>
  <c r="KU38" i="9"/>
  <c r="LT15" i="9"/>
  <c r="DM36" i="9"/>
  <c r="ES17" i="9"/>
  <c r="EM11" i="9"/>
  <c r="FF38" i="9"/>
  <c r="LK14" i="9"/>
  <c r="LI14" i="9"/>
  <c r="LH14" i="9"/>
  <c r="LJ14" i="9"/>
  <c r="ES39" i="9"/>
  <c r="EH12" i="9"/>
  <c r="EB20" i="9"/>
  <c r="ED20" i="9"/>
  <c r="EC20" i="9"/>
  <c r="EA20" i="9"/>
  <c r="FI28" i="9"/>
  <c r="MZ37" i="9"/>
  <c r="FE12" i="9"/>
  <c r="FF12" i="9" s="1"/>
  <c r="EH40" i="9"/>
  <c r="MO34" i="9"/>
  <c r="DD35" i="9"/>
  <c r="DC35" i="9"/>
  <c r="DB35" i="9"/>
  <c r="DA35" i="9"/>
  <c r="MX20" i="9"/>
  <c r="MW20" i="9"/>
  <c r="MV20" i="9"/>
  <c r="MU20" i="9"/>
  <c r="EM23" i="9"/>
  <c r="EH13" i="9"/>
  <c r="EI13" i="9" s="1"/>
  <c r="DW30" i="9"/>
  <c r="DY30" i="9"/>
  <c r="PL19" i="9"/>
  <c r="PM19" i="9" s="1"/>
  <c r="EL38" i="9"/>
  <c r="MY25" i="9"/>
  <c r="NL12" i="9"/>
  <c r="NM12" i="9" s="1"/>
  <c r="LI37" i="9"/>
  <c r="LH37" i="9"/>
  <c r="LK37" i="9"/>
  <c r="LJ37" i="9"/>
  <c r="EV16" i="9"/>
  <c r="EY16" i="9" s="1"/>
  <c r="MP13" i="9"/>
  <c r="MS13" i="9" s="1"/>
  <c r="MD27" i="9"/>
  <c r="MF27" i="9"/>
  <c r="NP20" i="9"/>
  <c r="NS20" i="9" s="1"/>
  <c r="EW18" i="9"/>
  <c r="EY18" i="9"/>
  <c r="FT15" i="8"/>
  <c r="FX15" i="8"/>
  <c r="DB22" i="8"/>
  <c r="DD22" i="8"/>
  <c r="DC22" i="8"/>
  <c r="DA22" i="8"/>
  <c r="EU18" i="8"/>
  <c r="NA23" i="8"/>
  <c r="NE23" i="8"/>
  <c r="FH24" i="8"/>
  <c r="NK34" i="8"/>
  <c r="NJ34" i="8"/>
  <c r="NI34" i="8"/>
  <c r="NH34" i="8"/>
  <c r="MN26" i="8"/>
  <c r="MR26" i="8"/>
  <c r="MO10" i="8"/>
  <c r="LH12" i="8"/>
  <c r="LK12" i="8"/>
  <c r="LI12" i="8"/>
  <c r="LJ12" i="8"/>
  <c r="LH31" i="8"/>
  <c r="LK31" i="8"/>
  <c r="LJ31" i="8"/>
  <c r="LI31" i="8"/>
  <c r="FG19" i="8"/>
  <c r="FK19" i="8"/>
  <c r="EK34" i="8"/>
  <c r="EG34" i="8"/>
  <c r="EO15" i="8"/>
  <c r="EN15" i="8"/>
  <c r="EQ15" i="8"/>
  <c r="EP15" i="8"/>
  <c r="EQ17" i="8"/>
  <c r="EP17" i="8"/>
  <c r="EO17" i="8"/>
  <c r="EN17" i="8"/>
  <c r="EQ27" i="8"/>
  <c r="EP27" i="8"/>
  <c r="EO27" i="8"/>
  <c r="EN27" i="8"/>
  <c r="LX14" i="8"/>
  <c r="LW14" i="8"/>
  <c r="LU14" i="8"/>
  <c r="LV14" i="8"/>
  <c r="MN22" i="8"/>
  <c r="MR22" i="8"/>
  <c r="FD15" i="8"/>
  <c r="FC15" i="8"/>
  <c r="FA15" i="8"/>
  <c r="FB15" i="8"/>
  <c r="FH36" i="8"/>
  <c r="EU26" i="8"/>
  <c r="LX17" i="8"/>
  <c r="LW17" i="8"/>
  <c r="LV17" i="8"/>
  <c r="LU17" i="8"/>
  <c r="GK30" i="8"/>
  <c r="GG30" i="8"/>
  <c r="EU14" i="8"/>
  <c r="KX10" i="8"/>
  <c r="KW10" i="8"/>
  <c r="KV10" i="8"/>
  <c r="KU10" i="8"/>
  <c r="FH33" i="8"/>
  <c r="EG16" i="8"/>
  <c r="EK16" i="8"/>
  <c r="LX28" i="8"/>
  <c r="LV28" i="8"/>
  <c r="LU28" i="8"/>
  <c r="LW28" i="8"/>
  <c r="MA18" i="8"/>
  <c r="ME18" i="8"/>
  <c r="ED12" i="8"/>
  <c r="EC12" i="8"/>
  <c r="EB12" i="8"/>
  <c r="EA12" i="8"/>
  <c r="DO37" i="8"/>
  <c r="DQ37" i="8"/>
  <c r="DP37" i="8"/>
  <c r="DN37" i="8"/>
  <c r="KX37" i="8"/>
  <c r="KW37" i="8"/>
  <c r="KV37" i="8"/>
  <c r="KU37" i="8"/>
  <c r="ET12" i="8"/>
  <c r="EX12" i="8"/>
  <c r="MO40" i="8"/>
  <c r="MB40" i="8"/>
  <c r="FH17" i="8"/>
  <c r="LK11" i="8"/>
  <c r="LJ11" i="8"/>
  <c r="LI11" i="8"/>
  <c r="LH11" i="8"/>
  <c r="NL21" i="8"/>
  <c r="NM21" i="8" s="1"/>
  <c r="NY23" i="8"/>
  <c r="DN39" i="8"/>
  <c r="DQ39" i="8"/>
  <c r="DP39" i="8"/>
  <c r="DO39" i="8"/>
  <c r="FR38" i="8"/>
  <c r="MY18" i="8"/>
  <c r="DY21" i="8"/>
  <c r="DW21" i="8"/>
  <c r="MF15" i="8"/>
  <c r="MD15" i="8"/>
  <c r="EU25" i="8"/>
  <c r="EV25" i="8" s="1"/>
  <c r="NL15" i="8"/>
  <c r="EK25" i="8"/>
  <c r="EG25" i="8"/>
  <c r="LX12" i="8"/>
  <c r="LW12" i="8"/>
  <c r="LV12" i="8"/>
  <c r="LU12" i="8"/>
  <c r="FH25" i="8"/>
  <c r="FH35" i="8"/>
  <c r="EW37" i="8"/>
  <c r="KX24" i="8"/>
  <c r="KW24" i="8"/>
  <c r="KV24" i="8"/>
  <c r="KU24" i="8"/>
  <c r="NL26" i="8"/>
  <c r="EU21" i="8"/>
  <c r="FH37" i="8"/>
  <c r="DX36" i="8"/>
  <c r="DZ36" i="8" s="1"/>
  <c r="DT36" i="8"/>
  <c r="DZ11" i="8"/>
  <c r="FE23" i="8"/>
  <c r="FF23" i="8" s="1"/>
  <c r="EC27" i="8"/>
  <c r="EB27" i="8"/>
  <c r="EA27" i="8"/>
  <c r="ED27" i="8"/>
  <c r="MQ17" i="8"/>
  <c r="MA10" i="8"/>
  <c r="ME10" i="8"/>
  <c r="LQ24" i="8"/>
  <c r="FU10" i="8"/>
  <c r="MA31" i="8"/>
  <c r="ME31" i="8"/>
  <c r="MO37" i="8"/>
  <c r="FU19" i="8"/>
  <c r="EW20" i="8"/>
  <c r="MY19" i="8"/>
  <c r="MQ38" i="8"/>
  <c r="NB21" i="8"/>
  <c r="EY12" i="8"/>
  <c r="EW12" i="8"/>
  <c r="NO23" i="8"/>
  <c r="ME33" i="8"/>
  <c r="MA33" i="8"/>
  <c r="DP34" i="8"/>
  <c r="DO34" i="8"/>
  <c r="DN34" i="8"/>
  <c r="DQ34" i="8"/>
  <c r="MO18" i="8"/>
  <c r="MP18" i="8" s="1"/>
  <c r="DX21" i="8"/>
  <c r="DT21" i="8"/>
  <c r="EC22" i="8"/>
  <c r="EB22" i="8"/>
  <c r="ED22" i="8"/>
  <c r="EA22" i="8"/>
  <c r="ME15" i="8"/>
  <c r="MA15" i="8"/>
  <c r="EQ19" i="8"/>
  <c r="EP19" i="8"/>
  <c r="EO19" i="8"/>
  <c r="EN19" i="8"/>
  <c r="FE26" i="8"/>
  <c r="FF26" i="8" s="1"/>
  <c r="MQ36" i="8"/>
  <c r="NB15" i="8"/>
  <c r="NC15" i="8" s="1"/>
  <c r="MD35" i="8"/>
  <c r="LU19" i="8"/>
  <c r="LX19" i="8"/>
  <c r="LW19" i="8"/>
  <c r="LV19" i="8"/>
  <c r="NL38" i="8"/>
  <c r="NM38" i="8" s="1"/>
  <c r="ND17" i="8"/>
  <c r="NL36" i="8"/>
  <c r="NM36" i="8" s="1"/>
  <c r="MY35" i="8"/>
  <c r="MZ35" i="8" s="1"/>
  <c r="MZ26" i="8"/>
  <c r="FE21" i="8"/>
  <c r="EK20" i="8"/>
  <c r="EM20" i="8" s="1"/>
  <c r="EG20" i="8"/>
  <c r="ES23" i="8"/>
  <c r="DX16" i="8"/>
  <c r="DZ16" i="8" s="1"/>
  <c r="DT16" i="8"/>
  <c r="LR16" i="8"/>
  <c r="LT16" i="8" s="1"/>
  <c r="LN16" i="8"/>
  <c r="MP17" i="8"/>
  <c r="MD11" i="8"/>
  <c r="MF11" i="8"/>
  <c r="MF16" i="8"/>
  <c r="MD16" i="8"/>
  <c r="ED35" i="8"/>
  <c r="EC35" i="8"/>
  <c r="EB35" i="8"/>
  <c r="EA35" i="8"/>
  <c r="MF31" i="8"/>
  <c r="MD31" i="8"/>
  <c r="EV20" i="8"/>
  <c r="LT37" i="8"/>
  <c r="MM19" i="8"/>
  <c r="MP38" i="8"/>
  <c r="EU40" i="8"/>
  <c r="EV40" i="8" s="1"/>
  <c r="DK26" i="8"/>
  <c r="DM26" i="8" s="1"/>
  <c r="DG26" i="8"/>
  <c r="MW23" i="8"/>
  <c r="MU23" i="8"/>
  <c r="MX23" i="8"/>
  <c r="MV23" i="8"/>
  <c r="EJ39" i="8"/>
  <c r="DW18" i="8"/>
  <c r="MF33" i="8"/>
  <c r="MD33" i="8"/>
  <c r="NB22" i="8"/>
  <c r="NC22" i="8" s="1"/>
  <c r="FE39" i="8"/>
  <c r="FF39" i="8" s="1"/>
  <c r="LI14" i="8"/>
  <c r="LH14" i="8"/>
  <c r="LK14" i="8"/>
  <c r="LJ14" i="8"/>
  <c r="NB28" i="8"/>
  <c r="NC28" i="8" s="1"/>
  <c r="MP36" i="8"/>
  <c r="MC35" i="8"/>
  <c r="MZ38" i="8"/>
  <c r="NC17" i="8"/>
  <c r="NF17" i="8" s="1"/>
  <c r="MZ36" i="8"/>
  <c r="LT26" i="8"/>
  <c r="OY34" i="8"/>
  <c r="OZ34" i="8" s="1"/>
  <c r="MO35" i="8"/>
  <c r="MP35" i="8" s="1"/>
  <c r="NB20" i="8"/>
  <c r="NC20" i="8" s="1"/>
  <c r="ED24" i="8"/>
  <c r="EC24" i="8"/>
  <c r="EB24" i="8"/>
  <c r="EA24" i="8"/>
  <c r="FH20" i="8"/>
  <c r="FI20" i="8" s="1"/>
  <c r="FE11" i="8"/>
  <c r="FF11" i="8" s="1"/>
  <c r="DW40" i="8"/>
  <c r="EK12" i="8"/>
  <c r="EM12" i="8" s="1"/>
  <c r="EG12" i="8"/>
  <c r="FR29" i="8"/>
  <c r="DY36" i="8"/>
  <c r="FL19" i="8"/>
  <c r="FJ19" i="8"/>
  <c r="ME11" i="8"/>
  <c r="MA11" i="8"/>
  <c r="MO25" i="8"/>
  <c r="MP25" i="8" s="1"/>
  <c r="MA16" i="8"/>
  <c r="ME16" i="8"/>
  <c r="DN21" i="8"/>
  <c r="DQ21" i="8"/>
  <c r="DP21" i="8"/>
  <c r="DO21" i="8"/>
  <c r="LK30" i="8"/>
  <c r="LJ30" i="8"/>
  <c r="LI30" i="8"/>
  <c r="LH30" i="8"/>
  <c r="MG38" i="8"/>
  <c r="DL26" i="8"/>
  <c r="FZ30" i="8"/>
  <c r="FE28" i="8"/>
  <c r="EG14" i="8"/>
  <c r="EK14" i="8"/>
  <c r="EK32" i="8"/>
  <c r="EG32" i="8"/>
  <c r="FJ27" i="8"/>
  <c r="FE40" i="8"/>
  <c r="LX22" i="8"/>
  <c r="LV22" i="8"/>
  <c r="LU22" i="8"/>
  <c r="LW22" i="8"/>
  <c r="EI39" i="8"/>
  <c r="EL39" i="8" s="1"/>
  <c r="DV18" i="8"/>
  <c r="EJ26" i="8"/>
  <c r="NL22" i="8"/>
  <c r="NM22" i="8" s="1"/>
  <c r="ES39" i="8"/>
  <c r="MQ15" i="8"/>
  <c r="LG19" i="8"/>
  <c r="MY39" i="8"/>
  <c r="MZ39" i="8" s="1"/>
  <c r="LN29" i="8"/>
  <c r="LR29" i="8"/>
  <c r="LT29" i="8" s="1"/>
  <c r="EK38" i="8"/>
  <c r="EM38" i="8" s="1"/>
  <c r="EG38" i="8"/>
  <c r="NL28" i="8"/>
  <c r="NM28" i="8" s="1"/>
  <c r="DM40" i="8"/>
  <c r="LQ25" i="8"/>
  <c r="EK22" i="8"/>
  <c r="EG22" i="8"/>
  <c r="OD34" i="8"/>
  <c r="MD30" i="8"/>
  <c r="EL38" i="8"/>
  <c r="GE31" i="8"/>
  <c r="GF31" i="8" s="1"/>
  <c r="OM34" i="8"/>
  <c r="MY30" i="8"/>
  <c r="MZ30" i="8" s="1"/>
  <c r="LR39" i="8"/>
  <c r="LT39" i="8" s="1"/>
  <c r="LN39" i="8"/>
  <c r="EH23" i="8"/>
  <c r="EI23" i="8" s="1"/>
  <c r="LW36" i="8"/>
  <c r="LX36" i="8"/>
  <c r="LV36" i="8"/>
  <c r="LU36" i="8"/>
  <c r="EB19" i="8"/>
  <c r="EA19" i="8"/>
  <c r="ED19" i="8"/>
  <c r="EC19" i="8"/>
  <c r="EM33" i="8"/>
  <c r="EU33" i="8"/>
  <c r="EV33" i="8" s="1"/>
  <c r="ES11" i="8"/>
  <c r="DV40" i="8"/>
  <c r="DY40" i="8" s="1"/>
  <c r="MB25" i="8"/>
  <c r="MC25" i="8" s="1"/>
  <c r="FF29" i="8"/>
  <c r="DW39" i="8"/>
  <c r="EJ36" i="8"/>
  <c r="MY24" i="8"/>
  <c r="MZ24" i="8" s="1"/>
  <c r="MY25" i="8"/>
  <c r="MZ25" i="8" s="1"/>
  <c r="EJ18" i="8"/>
  <c r="MO29" i="8"/>
  <c r="EJ40" i="8"/>
  <c r="LX15" i="8"/>
  <c r="LW15" i="8"/>
  <c r="LV15" i="8"/>
  <c r="LU15" i="8"/>
  <c r="LK10" i="8"/>
  <c r="LJ10" i="8"/>
  <c r="LI10" i="8"/>
  <c r="LH10" i="8"/>
  <c r="ES28" i="8"/>
  <c r="EL14" i="8"/>
  <c r="EJ14" i="8"/>
  <c r="EJ32" i="8"/>
  <c r="EL32" i="8"/>
  <c r="FI27" i="8"/>
  <c r="FL27" i="8" s="1"/>
  <c r="EK37" i="8"/>
  <c r="EM37" i="8" s="1"/>
  <c r="EG37" i="8"/>
  <c r="EX19" i="8"/>
  <c r="EZ19" i="8" s="1"/>
  <c r="ET19" i="8"/>
  <c r="LV10" i="8"/>
  <c r="LU10" i="8"/>
  <c r="LX10" i="8"/>
  <c r="LW10" i="8"/>
  <c r="DD34" i="8"/>
  <c r="DB34" i="8"/>
  <c r="DC34" i="8"/>
  <c r="DA34" i="8"/>
  <c r="EI26" i="8"/>
  <c r="DM11" i="8"/>
  <c r="MP15" i="8"/>
  <c r="MS15" i="8" s="1"/>
  <c r="MM39" i="8"/>
  <c r="DX34" i="8"/>
  <c r="DZ34" i="8" s="1"/>
  <c r="DT34" i="8"/>
  <c r="MR20" i="8"/>
  <c r="MT20" i="8" s="1"/>
  <c r="MN20" i="8"/>
  <c r="MY33" i="8"/>
  <c r="MZ33" i="8" s="1"/>
  <c r="LP25" i="8"/>
  <c r="EJ22" i="8"/>
  <c r="EL22" i="8"/>
  <c r="OC34" i="8"/>
  <c r="MC30" i="8"/>
  <c r="MF30" i="8" s="1"/>
  <c r="MS26" i="8"/>
  <c r="MQ26" i="8"/>
  <c r="FS31" i="8"/>
  <c r="DZ33" i="8"/>
  <c r="MY27" i="8"/>
  <c r="MZ27" i="8" s="1"/>
  <c r="MM30" i="8"/>
  <c r="EC37" i="8"/>
  <c r="EB37" i="8"/>
  <c r="EA37" i="8"/>
  <c r="ED37" i="8"/>
  <c r="EC32" i="8"/>
  <c r="ED32" i="8"/>
  <c r="EB32" i="8"/>
  <c r="EA32" i="8"/>
  <c r="NY17" i="8"/>
  <c r="ME14" i="8"/>
  <c r="MG14" i="8" s="1"/>
  <c r="MA14" i="8"/>
  <c r="NL14" i="8"/>
  <c r="NM14" i="8" s="1"/>
  <c r="MK23" i="8"/>
  <c r="MH23" i="8"/>
  <c r="MJ23" i="8"/>
  <c r="MI23" i="8"/>
  <c r="NY20" i="8"/>
  <c r="MA22" i="8"/>
  <c r="ME22" i="8"/>
  <c r="MG22" i="8" s="1"/>
  <c r="GE20" i="8"/>
  <c r="DV39" i="8"/>
  <c r="MB37" i="8"/>
  <c r="MC37" i="8" s="1"/>
  <c r="MX13" i="8"/>
  <c r="MW13" i="8"/>
  <c r="MV13" i="8"/>
  <c r="MU13" i="8"/>
  <c r="EI36" i="8"/>
  <c r="EL36" i="8" s="1"/>
  <c r="MM24" i="8"/>
  <c r="EI18" i="8"/>
  <c r="EL18" i="8" s="1"/>
  <c r="EY10" i="8"/>
  <c r="EW10" i="8"/>
  <c r="MY29" i="8"/>
  <c r="MZ29" i="8" s="1"/>
  <c r="EI40" i="8"/>
  <c r="MY10" i="8"/>
  <c r="LH35" i="8"/>
  <c r="LK35" i="8"/>
  <c r="LJ35" i="8"/>
  <c r="LI35" i="8"/>
  <c r="MY31" i="8"/>
  <c r="MZ31" i="8" s="1"/>
  <c r="MY12" i="8"/>
  <c r="MS21" i="8"/>
  <c r="MQ21" i="8"/>
  <c r="DQ16" i="8"/>
  <c r="DP16" i="8"/>
  <c r="DO16" i="8"/>
  <c r="DN16" i="8"/>
  <c r="LI26" i="8"/>
  <c r="LH26" i="8"/>
  <c r="LK26" i="8"/>
  <c r="LJ26" i="8"/>
  <c r="FE14" i="8"/>
  <c r="FF14" i="8" s="1"/>
  <c r="FY15" i="8"/>
  <c r="FW15" i="8"/>
  <c r="LH33" i="8"/>
  <c r="LJ33" i="8"/>
  <c r="LK33" i="8"/>
  <c r="LI33" i="8"/>
  <c r="MD39" i="8"/>
  <c r="MH17" i="8"/>
  <c r="MK17" i="8"/>
  <c r="MI17" i="8"/>
  <c r="MJ17" i="8"/>
  <c r="ED38" i="8"/>
  <c r="EC38" i="8"/>
  <c r="EB38" i="8"/>
  <c r="EA38" i="8"/>
  <c r="FR24" i="8"/>
  <c r="GR15" i="8"/>
  <c r="GS15" i="8" s="1"/>
  <c r="LH27" i="8"/>
  <c r="LK27" i="8"/>
  <c r="LJ27" i="8"/>
  <c r="LI27" i="8"/>
  <c r="HE30" i="8"/>
  <c r="HF30" i="8" s="1"/>
  <c r="FE32" i="8"/>
  <c r="FF32" i="8" s="1"/>
  <c r="LN31" i="8"/>
  <c r="LR31" i="8"/>
  <c r="LT31" i="8" s="1"/>
  <c r="EU35" i="8"/>
  <c r="EV35" i="8" s="1"/>
  <c r="MO33" i="8"/>
  <c r="MP33" i="8" s="1"/>
  <c r="ED26" i="8"/>
  <c r="EB26" i="8"/>
  <c r="EA26" i="8"/>
  <c r="EC26" i="8"/>
  <c r="DW14" i="8"/>
  <c r="GE27" i="8"/>
  <c r="GF27" i="8" s="1"/>
  <c r="FC27" i="8"/>
  <c r="FD27" i="8"/>
  <c r="FB27" i="8"/>
  <c r="FA27" i="8"/>
  <c r="EW36" i="8"/>
  <c r="MN28" i="8"/>
  <c r="MR28" i="8"/>
  <c r="EJ21" i="8"/>
  <c r="MN14" i="8"/>
  <c r="MR14" i="8"/>
  <c r="FE22" i="8"/>
  <c r="MO27" i="8"/>
  <c r="MP27" i="8" s="1"/>
  <c r="EJ11" i="8"/>
  <c r="LV38" i="8"/>
  <c r="LU38" i="8"/>
  <c r="LX38" i="8"/>
  <c r="LW38" i="8"/>
  <c r="MA28" i="8"/>
  <c r="ME28" i="8"/>
  <c r="MG28" i="8" s="1"/>
  <c r="NO17" i="8"/>
  <c r="ED25" i="8"/>
  <c r="EC25" i="8"/>
  <c r="EB25" i="8"/>
  <c r="EA25" i="8"/>
  <c r="NB14" i="8"/>
  <c r="NC14" i="8" s="1"/>
  <c r="MJ13" i="8"/>
  <c r="MK13" i="8"/>
  <c r="MI13" i="8"/>
  <c r="MH13" i="8"/>
  <c r="MK20" i="8"/>
  <c r="MJ20" i="8"/>
  <c r="MI20" i="8"/>
  <c r="MH20" i="8"/>
  <c r="NO20" i="8"/>
  <c r="FU20" i="8"/>
  <c r="FV20" i="8" s="1"/>
  <c r="KX29" i="8"/>
  <c r="KU29" i="8"/>
  <c r="KW29" i="8"/>
  <c r="KV29" i="8"/>
  <c r="LN11" i="8"/>
  <c r="LR11" i="8"/>
  <c r="EX10" i="8"/>
  <c r="ET10" i="8"/>
  <c r="NQ34" i="8"/>
  <c r="NO13" i="8"/>
  <c r="DZ29" i="8"/>
  <c r="DT23" i="8"/>
  <c r="DX23" i="8"/>
  <c r="MY11" i="8"/>
  <c r="MZ11" i="8" s="1"/>
  <c r="MY16" i="8"/>
  <c r="MZ16" i="8" s="1"/>
  <c r="MO31" i="8"/>
  <c r="MO12" i="8"/>
  <c r="MP12" i="8" s="1"/>
  <c r="LX35" i="8"/>
  <c r="GL30" i="8"/>
  <c r="GJ30" i="8"/>
  <c r="MR21" i="8"/>
  <c r="MN21" i="8"/>
  <c r="EL16" i="8"/>
  <c r="EJ16" i="8"/>
  <c r="EC28" i="8"/>
  <c r="EB28" i="8"/>
  <c r="EA28" i="8"/>
  <c r="ED28" i="8"/>
  <c r="LN33" i="8"/>
  <c r="LR33" i="8"/>
  <c r="LT33" i="8" s="1"/>
  <c r="FE16" i="8"/>
  <c r="FF16" i="8" s="1"/>
  <c r="EY24" i="8"/>
  <c r="EW24" i="8"/>
  <c r="MC39" i="8"/>
  <c r="MF39" i="8" s="1"/>
  <c r="GE17" i="8"/>
  <c r="GF17" i="8" s="1"/>
  <c r="FR12" i="8"/>
  <c r="FE34" i="8"/>
  <c r="GF15" i="8"/>
  <c r="DD26" i="8"/>
  <c r="DC26" i="8"/>
  <c r="DB26" i="8"/>
  <c r="DA26" i="8"/>
  <c r="GS30" i="8"/>
  <c r="ES32" i="8"/>
  <c r="LG25" i="8"/>
  <c r="LU18" i="8"/>
  <c r="LV18" i="8"/>
  <c r="DV14" i="8"/>
  <c r="DY14" i="8" s="1"/>
  <c r="DO32" i="8"/>
  <c r="DN32" i="8"/>
  <c r="DP32" i="8"/>
  <c r="DQ32" i="8"/>
  <c r="FS27" i="8"/>
  <c r="EV36" i="8"/>
  <c r="EY36" i="8" s="1"/>
  <c r="MS28" i="8"/>
  <c r="MQ28" i="8"/>
  <c r="EI21" i="8"/>
  <c r="MS14" i="8"/>
  <c r="MQ14" i="8"/>
  <c r="ES22" i="8"/>
  <c r="EI11" i="8"/>
  <c r="LS40" i="8"/>
  <c r="LQ40" i="8"/>
  <c r="EU29" i="8"/>
  <c r="LS27" i="8"/>
  <c r="LQ27" i="8"/>
  <c r="DD21" i="8"/>
  <c r="DC21" i="8"/>
  <c r="DB21" i="8"/>
  <c r="DA21" i="8"/>
  <c r="LA16" i="8"/>
  <c r="LE16" i="8"/>
  <c r="LG16" i="8" s="1"/>
  <c r="DP22" i="8"/>
  <c r="DO22" i="8"/>
  <c r="DQ22" i="8"/>
  <c r="DN22" i="8"/>
  <c r="DB32" i="8"/>
  <c r="DD32" i="8"/>
  <c r="DC32" i="8"/>
  <c r="DA32" i="8"/>
  <c r="EK10" i="8"/>
  <c r="EM10" i="8" s="1"/>
  <c r="EG10" i="8"/>
  <c r="MB29" i="8"/>
  <c r="EP35" i="8"/>
  <c r="EO35" i="8"/>
  <c r="EQ35" i="8"/>
  <c r="EN35" i="8"/>
  <c r="LS11" i="8"/>
  <c r="LQ11" i="8"/>
  <c r="NP34" i="8"/>
  <c r="NY13" i="8"/>
  <c r="DW23" i="8"/>
  <c r="DY23" i="8"/>
  <c r="MM11" i="8"/>
  <c r="MM16" i="8"/>
  <c r="MF21" i="8"/>
  <c r="MD21" i="8"/>
  <c r="FN30" i="8"/>
  <c r="FQ30" i="8"/>
  <c r="FP30" i="8"/>
  <c r="FO30" i="8"/>
  <c r="MB19" i="8"/>
  <c r="LT30" i="8"/>
  <c r="MF12" i="8"/>
  <c r="MD12" i="8"/>
  <c r="MF27" i="8"/>
  <c r="MD27" i="8"/>
  <c r="FK15" i="8"/>
  <c r="FM15" i="8" s="1"/>
  <c r="FG15" i="8"/>
  <c r="EU38" i="8"/>
  <c r="EU16" i="8"/>
  <c r="EV16" i="8" s="1"/>
  <c r="MF18" i="8"/>
  <c r="MD18" i="8"/>
  <c r="ET24" i="8"/>
  <c r="EX24" i="8"/>
  <c r="EL34" i="8"/>
  <c r="EJ34" i="8"/>
  <c r="MY40" i="8"/>
  <c r="MZ40" i="8" s="1"/>
  <c r="FU17" i="8"/>
  <c r="FV17" i="8" s="1"/>
  <c r="FH38" i="8"/>
  <c r="FI38" i="8" s="1"/>
  <c r="LK37" i="8"/>
  <c r="LI37" i="8"/>
  <c r="LH37" i="8"/>
  <c r="LJ37" i="8"/>
  <c r="FH12" i="8"/>
  <c r="EU34" i="8"/>
  <c r="EV34" i="8" s="1"/>
  <c r="LK40" i="8"/>
  <c r="LJ40" i="8"/>
  <c r="LI40" i="8"/>
  <c r="LH40" i="8"/>
  <c r="FR36" i="8"/>
  <c r="EM24" i="8"/>
  <c r="EL25" i="8"/>
  <c r="EJ25" i="8"/>
  <c r="EM25" i="8" s="1"/>
  <c r="FR25" i="8"/>
  <c r="FS25" i="8" s="1"/>
  <c r="FR35" i="8"/>
  <c r="FS35" i="8" s="1"/>
  <c r="EV37" i="8"/>
  <c r="LR40" i="8"/>
  <c r="LN40" i="8"/>
  <c r="DQ18" i="8"/>
  <c r="DP18" i="8"/>
  <c r="DO18" i="8"/>
  <c r="DN18" i="8"/>
  <c r="FR37" i="8"/>
  <c r="FS37" i="8" s="1"/>
  <c r="LN27" i="8"/>
  <c r="LR27" i="8"/>
  <c r="ME26" i="8"/>
  <c r="MG26" i="8" s="1"/>
  <c r="MA26" i="8"/>
  <c r="MB24" i="8"/>
  <c r="EA17" i="8"/>
  <c r="ED17" i="8"/>
  <c r="EC17" i="8"/>
  <c r="EB17" i="8"/>
  <c r="FH10" i="8"/>
  <c r="FI10" i="8" s="1"/>
  <c r="FR33" i="8"/>
  <c r="NB13" i="8"/>
  <c r="NC13" i="8" s="1"/>
  <c r="MD10" i="8"/>
  <c r="MF10" i="8"/>
  <c r="EQ29" i="8"/>
  <c r="EP29" i="8"/>
  <c r="EN29" i="8"/>
  <c r="EO29" i="8"/>
  <c r="LP24" i="8"/>
  <c r="GE10" i="8"/>
  <c r="GF10" i="8" s="1"/>
  <c r="MY37" i="8"/>
  <c r="MZ37" i="8" s="1"/>
  <c r="FD17" i="8"/>
  <c r="FC17" i="8"/>
  <c r="FB17" i="8"/>
  <c r="FA17" i="8"/>
  <c r="GE19" i="8"/>
  <c r="GF19" i="8" s="1"/>
  <c r="DM14" i="8"/>
  <c r="ME21" i="8"/>
  <c r="MA21" i="8"/>
  <c r="FE18" i="8"/>
  <c r="FF18" i="8" s="1"/>
  <c r="EH28" i="8"/>
  <c r="EI28" i="8" s="1"/>
  <c r="ME12" i="8"/>
  <c r="MA12" i="8"/>
  <c r="ME27" i="8"/>
  <c r="MA27" i="8"/>
  <c r="MQ22" i="8"/>
  <c r="MT22" i="8" s="1"/>
  <c r="MS22" i="8"/>
  <c r="ND23" i="8"/>
  <c r="NF23" i="8"/>
  <c r="EA15" i="7"/>
  <c r="ED15" i="7"/>
  <c r="EC15" i="7"/>
  <c r="EB15" i="7"/>
  <c r="LJ16" i="7"/>
  <c r="LI16" i="7"/>
  <c r="LK16" i="7"/>
  <c r="LH16" i="7"/>
  <c r="LN31" i="7"/>
  <c r="LR31" i="7"/>
  <c r="FH35" i="7"/>
  <c r="ED17" i="7"/>
  <c r="EB17" i="7"/>
  <c r="EA17" i="7"/>
  <c r="EC17" i="7"/>
  <c r="FU25" i="7"/>
  <c r="FV25" i="7" s="1"/>
  <c r="MO16" i="7"/>
  <c r="DN29" i="7"/>
  <c r="DQ29" i="7"/>
  <c r="DP29" i="7"/>
  <c r="DO29" i="7"/>
  <c r="EB37" i="7"/>
  <c r="ED37" i="7"/>
  <c r="EA37" i="7"/>
  <c r="EC37" i="7"/>
  <c r="MO18" i="7"/>
  <c r="MP18" i="7" s="1"/>
  <c r="ME16" i="7"/>
  <c r="MA16" i="7"/>
  <c r="KX18" i="7"/>
  <c r="KU18" i="7"/>
  <c r="KW18" i="7"/>
  <c r="KV18" i="7"/>
  <c r="DD36" i="7"/>
  <c r="DC36" i="7"/>
  <c r="DB36" i="7"/>
  <c r="DA36" i="7"/>
  <c r="MA32" i="7"/>
  <c r="ME32" i="7"/>
  <c r="DX12" i="7"/>
  <c r="DT12" i="7"/>
  <c r="MA11" i="7"/>
  <c r="ME11" i="7"/>
  <c r="EA24" i="7"/>
  <c r="ED24" i="7"/>
  <c r="EC24" i="7"/>
  <c r="EB24" i="7"/>
  <c r="LW13" i="7"/>
  <c r="LV13" i="7"/>
  <c r="LU13" i="7"/>
  <c r="LX13" i="7"/>
  <c r="ME19" i="7"/>
  <c r="MA19" i="7"/>
  <c r="FU19" i="7"/>
  <c r="FV19" i="7" s="1"/>
  <c r="DX36" i="7"/>
  <c r="DT36" i="7"/>
  <c r="DQ27" i="7"/>
  <c r="DP27" i="7"/>
  <c r="DO27" i="7"/>
  <c r="DN27" i="7"/>
  <c r="LK14" i="7"/>
  <c r="LH14" i="7"/>
  <c r="LJ14" i="7"/>
  <c r="LI14" i="7"/>
  <c r="LH20" i="7"/>
  <c r="LK20" i="7"/>
  <c r="LJ20" i="7"/>
  <c r="LI20" i="7"/>
  <c r="DT27" i="7"/>
  <c r="DX27" i="7"/>
  <c r="MH13" i="7"/>
  <c r="MK13" i="7"/>
  <c r="MJ13" i="7"/>
  <c r="MI13" i="7"/>
  <c r="EG11" i="7"/>
  <c r="EK11" i="7"/>
  <c r="LX29" i="7"/>
  <c r="LW29" i="7"/>
  <c r="LV29" i="7"/>
  <c r="LU29" i="7"/>
  <c r="EU27" i="7"/>
  <c r="EV27" i="7" s="1"/>
  <c r="MR38" i="7"/>
  <c r="MN38" i="7"/>
  <c r="DA29" i="7"/>
  <c r="DC29" i="7"/>
  <c r="DB29" i="7"/>
  <c r="DD29" i="7"/>
  <c r="MO39" i="7"/>
  <c r="MP39" i="7" s="1"/>
  <c r="LW38" i="7"/>
  <c r="LU38" i="7"/>
  <c r="LX38" i="7"/>
  <c r="LV38" i="7"/>
  <c r="NL36" i="7"/>
  <c r="FE11" i="7"/>
  <c r="FF11" i="7" s="1"/>
  <c r="FE21" i="7"/>
  <c r="DD12" i="7"/>
  <c r="DC12" i="7"/>
  <c r="DB12" i="7"/>
  <c r="DA12" i="7"/>
  <c r="NB14" i="7"/>
  <c r="NC14" i="7" s="1"/>
  <c r="NB29" i="7"/>
  <c r="DP23" i="7"/>
  <c r="DN23" i="7"/>
  <c r="DQ23" i="7"/>
  <c r="DO23" i="7"/>
  <c r="ND26" i="7"/>
  <c r="DW40" i="7"/>
  <c r="EJ12" i="7"/>
  <c r="FU13" i="7"/>
  <c r="FV13" i="7" s="1"/>
  <c r="ND13" i="7"/>
  <c r="NE34" i="7"/>
  <c r="NG34" i="7" s="1"/>
  <c r="NA34" i="7"/>
  <c r="LI31" i="7"/>
  <c r="LK31" i="7"/>
  <c r="LJ31" i="7"/>
  <c r="LH31" i="7"/>
  <c r="NB40" i="7"/>
  <c r="NC40" i="7" s="1"/>
  <c r="DM14" i="7"/>
  <c r="NL38" i="7"/>
  <c r="NM38" i="7" s="1"/>
  <c r="EU12" i="7"/>
  <c r="EV12" i="7" s="1"/>
  <c r="GH39" i="7"/>
  <c r="FK19" i="7"/>
  <c r="FG19" i="7"/>
  <c r="NQ34" i="7"/>
  <c r="EU28" i="7"/>
  <c r="MX30" i="7"/>
  <c r="MW30" i="7"/>
  <c r="MV30" i="7"/>
  <c r="MD22" i="7"/>
  <c r="GH33" i="7"/>
  <c r="MY32" i="7"/>
  <c r="MZ32" i="7" s="1"/>
  <c r="EH23" i="7"/>
  <c r="EI23" i="7" s="1"/>
  <c r="MB15" i="7"/>
  <c r="MC15" i="7" s="1"/>
  <c r="MA33" i="7"/>
  <c r="ME33" i="7"/>
  <c r="ND37" i="7"/>
  <c r="FR17" i="7"/>
  <c r="FS17" i="7" s="1"/>
  <c r="LX16" i="7"/>
  <c r="KV11" i="7"/>
  <c r="KX11" i="7"/>
  <c r="KW11" i="7"/>
  <c r="KU11" i="7"/>
  <c r="FJ39" i="7"/>
  <c r="EG38" i="7"/>
  <c r="EK38" i="7"/>
  <c r="EJ36" i="7"/>
  <c r="LR32" i="7"/>
  <c r="LN32" i="7"/>
  <c r="DW23" i="7"/>
  <c r="FE14" i="7"/>
  <c r="FF14" i="7" s="1"/>
  <c r="EJ18" i="7"/>
  <c r="EJ16" i="7"/>
  <c r="MQ33" i="7"/>
  <c r="MQ14" i="7"/>
  <c r="MN29" i="7"/>
  <c r="MR29" i="7"/>
  <c r="MZ36" i="7"/>
  <c r="ES11" i="7"/>
  <c r="ES21" i="7"/>
  <c r="NL14" i="7"/>
  <c r="NM14" i="7" s="1"/>
  <c r="NL29" i="7"/>
  <c r="NM29" i="7" s="1"/>
  <c r="NB12" i="7"/>
  <c r="NC12" i="7" s="1"/>
  <c r="DW29" i="7"/>
  <c r="MT27" i="7"/>
  <c r="NC26" i="7"/>
  <c r="DV40" i="7"/>
  <c r="DY40" i="7" s="1"/>
  <c r="EI12" i="7"/>
  <c r="NC13" i="7"/>
  <c r="NF13" i="7" s="1"/>
  <c r="FE12" i="7"/>
  <c r="FF12" i="7" s="1"/>
  <c r="EU29" i="7"/>
  <c r="EV29" i="7" s="1"/>
  <c r="LX20" i="7"/>
  <c r="LU20" i="7"/>
  <c r="LW20" i="7"/>
  <c r="LV20" i="7"/>
  <c r="NO13" i="7"/>
  <c r="NP13" i="7" s="1"/>
  <c r="MD25" i="7"/>
  <c r="EK34" i="7"/>
  <c r="EG34" i="7"/>
  <c r="DT14" i="7"/>
  <c r="DX14" i="7"/>
  <c r="DZ14" i="7" s="1"/>
  <c r="MC22" i="7"/>
  <c r="FE34" i="7"/>
  <c r="DZ11" i="7"/>
  <c r="MY19" i="7"/>
  <c r="MZ19" i="7" s="1"/>
  <c r="MM32" i="7"/>
  <c r="FH24" i="7"/>
  <c r="FI24" i="7" s="1"/>
  <c r="NO37" i="7"/>
  <c r="NP37" i="7" s="1"/>
  <c r="EG22" i="7"/>
  <c r="EK22" i="7"/>
  <c r="EM22" i="7" s="1"/>
  <c r="EU38" i="7"/>
  <c r="KX28" i="7"/>
  <c r="KW28" i="7"/>
  <c r="KV28" i="7"/>
  <c r="KU28" i="7"/>
  <c r="DQ16" i="7"/>
  <c r="DP16" i="7"/>
  <c r="DO16" i="7"/>
  <c r="DN16" i="7"/>
  <c r="GE24" i="7"/>
  <c r="GF24" i="7" s="1"/>
  <c r="FF17" i="7"/>
  <c r="LR28" i="7"/>
  <c r="LT28" i="7" s="1"/>
  <c r="LN28" i="7"/>
  <c r="FI39" i="7"/>
  <c r="EI36" i="7"/>
  <c r="EL36" i="7" s="1"/>
  <c r="ES14" i="7"/>
  <c r="EI18" i="7"/>
  <c r="EI16" i="7"/>
  <c r="EL16" i="7" s="1"/>
  <c r="MP33" i="7"/>
  <c r="MS33" i="7" s="1"/>
  <c r="MP14" i="7"/>
  <c r="MS14" i="7" s="1"/>
  <c r="MS29" i="7"/>
  <c r="MQ29" i="7"/>
  <c r="FE16" i="7"/>
  <c r="FF16" i="7" s="1"/>
  <c r="NL12" i="7"/>
  <c r="NM12" i="7" s="1"/>
  <c r="DV29" i="7"/>
  <c r="DY29" i="7" s="1"/>
  <c r="DM36" i="7"/>
  <c r="FE18" i="7"/>
  <c r="FB25" i="7"/>
  <c r="FD25" i="7"/>
  <c r="FC25" i="7"/>
  <c r="FA25" i="7"/>
  <c r="LR11" i="7"/>
  <c r="LT11" i="7" s="1"/>
  <c r="LN11" i="7"/>
  <c r="MT23" i="7"/>
  <c r="EW35" i="7"/>
  <c r="FE29" i="7"/>
  <c r="FF29" i="7" s="1"/>
  <c r="NY13" i="7"/>
  <c r="NZ13" i="7" s="1"/>
  <c r="LS11" i="7"/>
  <c r="MC25" i="7"/>
  <c r="MF25" i="7" s="1"/>
  <c r="EL34" i="7"/>
  <c r="EJ34" i="7"/>
  <c r="NY23" i="7"/>
  <c r="DX34" i="7"/>
  <c r="DZ34" i="7" s="1"/>
  <c r="DT34" i="7"/>
  <c r="ES34" i="7"/>
  <c r="MM19" i="7"/>
  <c r="FD39" i="7"/>
  <c r="FC39" i="7"/>
  <c r="FA39" i="7"/>
  <c r="FB39" i="7"/>
  <c r="NY37" i="7"/>
  <c r="NZ37" i="7" s="1"/>
  <c r="FU32" i="7"/>
  <c r="FS24" i="7"/>
  <c r="EL22" i="7"/>
  <c r="GE20" i="7"/>
  <c r="GF20" i="7" s="1"/>
  <c r="MK40" i="7"/>
  <c r="MJ40" i="7"/>
  <c r="MH40" i="7"/>
  <c r="MI40" i="7"/>
  <c r="LS28" i="7"/>
  <c r="FE26" i="7"/>
  <c r="ME31" i="7"/>
  <c r="MA31" i="7"/>
  <c r="MQ24" i="7"/>
  <c r="MR12" i="7"/>
  <c r="MN12" i="7"/>
  <c r="MD20" i="7"/>
  <c r="EQ28" i="7"/>
  <c r="EP28" i="7"/>
  <c r="EO28" i="7"/>
  <c r="EN28" i="7"/>
  <c r="MY20" i="7"/>
  <c r="MZ20" i="7" s="1"/>
  <c r="EU16" i="7"/>
  <c r="EV16" i="7" s="1"/>
  <c r="LX14" i="7"/>
  <c r="LW14" i="7"/>
  <c r="LV14" i="7"/>
  <c r="LU14" i="7"/>
  <c r="NF21" i="7"/>
  <c r="ND21" i="7"/>
  <c r="MX37" i="7"/>
  <c r="MV37" i="7"/>
  <c r="MW37" i="7"/>
  <c r="MU37" i="7"/>
  <c r="LI10" i="7"/>
  <c r="LH10" i="7"/>
  <c r="LJ10" i="7"/>
  <c r="LK10" i="7"/>
  <c r="EM37" i="7"/>
  <c r="MS38" i="7"/>
  <c r="MQ38" i="7"/>
  <c r="NY21" i="7"/>
  <c r="NZ21" i="7" s="1"/>
  <c r="EU18" i="7"/>
  <c r="EV18" i="7" s="1"/>
  <c r="DX26" i="7"/>
  <c r="DZ26" i="7" s="1"/>
  <c r="DT26" i="7"/>
  <c r="MG38" i="7"/>
  <c r="LV25" i="7"/>
  <c r="EV35" i="7"/>
  <c r="NL24" i="7"/>
  <c r="NM24" i="7" s="1"/>
  <c r="MY28" i="7"/>
  <c r="NH30" i="7"/>
  <c r="NK30" i="7"/>
  <c r="NJ30" i="7"/>
  <c r="NI30" i="7"/>
  <c r="MY11" i="7"/>
  <c r="MZ11" i="7" s="1"/>
  <c r="DY26" i="7"/>
  <c r="NY40" i="7"/>
  <c r="NZ40" i="7" s="1"/>
  <c r="DQ40" i="7"/>
  <c r="DP40" i="7"/>
  <c r="DN40" i="7"/>
  <c r="DO40" i="7"/>
  <c r="NM23" i="7"/>
  <c r="EK24" i="7"/>
  <c r="EG24" i="7"/>
  <c r="EN39" i="7"/>
  <c r="EQ39" i="7"/>
  <c r="EO39" i="7"/>
  <c r="EP39" i="7"/>
  <c r="NB27" i="7"/>
  <c r="NC27" i="7" s="1"/>
  <c r="FR15" i="7"/>
  <c r="EL35" i="7"/>
  <c r="EJ35" i="7"/>
  <c r="DY34" i="7"/>
  <c r="ED38" i="7"/>
  <c r="EC38" i="7"/>
  <c r="EB38" i="7"/>
  <c r="EA38" i="7"/>
  <c r="LR15" i="7"/>
  <c r="LT15" i="7" s="1"/>
  <c r="LN15" i="7"/>
  <c r="FE30" i="7"/>
  <c r="FF30" i="7" s="1"/>
  <c r="DK26" i="7"/>
  <c r="DM26" i="7" s="1"/>
  <c r="DG26" i="7"/>
  <c r="DL26" i="7"/>
  <c r="DT18" i="7"/>
  <c r="DX18" i="7"/>
  <c r="DZ18" i="7" s="1"/>
  <c r="FS20" i="7"/>
  <c r="DY16" i="7"/>
  <c r="DW16" i="7"/>
  <c r="GR32" i="7"/>
  <c r="GS32" i="7" s="1"/>
  <c r="MT26" i="7"/>
  <c r="ES26" i="7"/>
  <c r="MD31" i="7"/>
  <c r="MF31" i="7"/>
  <c r="MP24" i="7"/>
  <c r="MS24" i="7" s="1"/>
  <c r="MS12" i="7"/>
  <c r="MQ12" i="7"/>
  <c r="MC20" i="7"/>
  <c r="MF20" i="7" s="1"/>
  <c r="MO20" i="7"/>
  <c r="NL10" i="7"/>
  <c r="NM10" i="7" s="1"/>
  <c r="ED35" i="7"/>
  <c r="EC35" i="7"/>
  <c r="EA35" i="7"/>
  <c r="EB35" i="7"/>
  <c r="NE21" i="7"/>
  <c r="NA21" i="7"/>
  <c r="NO21" i="7"/>
  <c r="MF28" i="7"/>
  <c r="MD28" i="7"/>
  <c r="MD18" i="7"/>
  <c r="MF18" i="7"/>
  <c r="MA12" i="7"/>
  <c r="ME12" i="7"/>
  <c r="NB24" i="7"/>
  <c r="NC24" i="7" s="1"/>
  <c r="MO28" i="7"/>
  <c r="MP28" i="7" s="1"/>
  <c r="MY18" i="7"/>
  <c r="MZ18" i="7" s="1"/>
  <c r="MO11" i="7"/>
  <c r="MP11" i="7" s="1"/>
  <c r="NO40" i="7"/>
  <c r="NP40" i="7" s="1"/>
  <c r="ET19" i="7"/>
  <c r="EX19" i="7"/>
  <c r="EZ19" i="7" s="1"/>
  <c r="FH15" i="7"/>
  <c r="FI15" i="7" s="1"/>
  <c r="EG35" i="7"/>
  <c r="EK35" i="7"/>
  <c r="EZ13" i="7"/>
  <c r="FR28" i="7"/>
  <c r="FS28" i="7" s="1"/>
  <c r="NY27" i="7"/>
  <c r="FH20" i="7"/>
  <c r="FI20" i="7" s="1"/>
  <c r="FE36" i="7"/>
  <c r="DY12" i="7"/>
  <c r="DW12" i="7"/>
  <c r="EU30" i="7"/>
  <c r="EV30" i="7" s="1"/>
  <c r="LN18" i="7"/>
  <c r="LR18" i="7"/>
  <c r="FE23" i="7"/>
  <c r="MD16" i="7"/>
  <c r="MF16" i="7"/>
  <c r="DX16" i="7"/>
  <c r="DT16" i="7"/>
  <c r="GH32" i="7"/>
  <c r="GI32" i="7" s="1"/>
  <c r="DY18" i="7"/>
  <c r="DW36" i="7"/>
  <c r="DY36" i="7"/>
  <c r="EL21" i="7"/>
  <c r="EJ21" i="7"/>
  <c r="MW21" i="7"/>
  <c r="MU21" i="7"/>
  <c r="MX21" i="7"/>
  <c r="MV21" i="7"/>
  <c r="LU24" i="7"/>
  <c r="LX24" i="7"/>
  <c r="LW24" i="7"/>
  <c r="LV24" i="7"/>
  <c r="NB10" i="7"/>
  <c r="NC10" i="7" s="1"/>
  <c r="LX22" i="7"/>
  <c r="LW22" i="7"/>
  <c r="LV22" i="7"/>
  <c r="LU22" i="7"/>
  <c r="LA32" i="7"/>
  <c r="LE32" i="7"/>
  <c r="LG32" i="7" s="1"/>
  <c r="FE27" i="7"/>
  <c r="MF14" i="7"/>
  <c r="MD14" i="7"/>
  <c r="ED10" i="7"/>
  <c r="EC10" i="7"/>
  <c r="EB10" i="7"/>
  <c r="EA10" i="7"/>
  <c r="MK24" i="7"/>
  <c r="MJ24" i="7"/>
  <c r="MI24" i="7"/>
  <c r="MH24" i="7"/>
  <c r="ED31" i="7"/>
  <c r="EC31" i="7"/>
  <c r="EA31" i="7"/>
  <c r="MT13" i="7"/>
  <c r="LF32" i="7"/>
  <c r="ME28" i="7"/>
  <c r="MA28" i="7"/>
  <c r="MA18" i="7"/>
  <c r="ME18" i="7"/>
  <c r="FU39" i="7"/>
  <c r="FV39" i="7" s="1"/>
  <c r="LQ31" i="7"/>
  <c r="LS31" i="7"/>
  <c r="NL33" i="7"/>
  <c r="NM33" i="7" s="1"/>
  <c r="NB23" i="7"/>
  <c r="NC23" i="7" s="1"/>
  <c r="NF34" i="7"/>
  <c r="MG12" i="7"/>
  <c r="MF19" i="7"/>
  <c r="MD19" i="7"/>
  <c r="MF32" i="7"/>
  <c r="MD32" i="7"/>
  <c r="FR35" i="7"/>
  <c r="FE31" i="7"/>
  <c r="FF31" i="7" s="1"/>
  <c r="MO22" i="7"/>
  <c r="GE19" i="7"/>
  <c r="GF19" i="7" s="1"/>
  <c r="OL34" i="7"/>
  <c r="FH25" i="7"/>
  <c r="FI25" i="7" s="1"/>
  <c r="FH28" i="7"/>
  <c r="NO27" i="7"/>
  <c r="NP27" i="7" s="1"/>
  <c r="DG11" i="7"/>
  <c r="DK11" i="7"/>
  <c r="DM11" i="7" s="1"/>
  <c r="EU36" i="7"/>
  <c r="EV36" i="7" s="1"/>
  <c r="EU23" i="7"/>
  <c r="EV23" i="7" s="1"/>
  <c r="MS40" i="7"/>
  <c r="MQ40" i="7"/>
  <c r="MY15" i="7"/>
  <c r="DP31" i="7"/>
  <c r="DN31" i="7"/>
  <c r="DQ31" i="7"/>
  <c r="DO31" i="7"/>
  <c r="EH26" i="7"/>
  <c r="EL11" i="7"/>
  <c r="EJ11" i="7"/>
  <c r="MF11" i="7"/>
  <c r="MD11" i="7"/>
  <c r="EK21" i="7"/>
  <c r="EG21" i="7"/>
  <c r="FH22" i="7"/>
  <c r="FI22" i="7" s="1"/>
  <c r="FE40" i="7"/>
  <c r="FF40" i="7" s="1"/>
  <c r="DX21" i="7"/>
  <c r="DT21" i="7"/>
  <c r="LX33" i="7"/>
  <c r="LW33" i="7"/>
  <c r="LV33" i="7"/>
  <c r="LU33" i="7"/>
  <c r="MA14" i="7"/>
  <c r="ME14" i="7"/>
  <c r="FH10" i="7"/>
  <c r="FI10" i="7" s="1"/>
  <c r="EK14" i="7"/>
  <c r="EG14" i="7"/>
  <c r="NQ30" i="7"/>
  <c r="MD39" i="7"/>
  <c r="DY27" i="7"/>
  <c r="DW27" i="7"/>
  <c r="DW30" i="7"/>
  <c r="EG17" i="7"/>
  <c r="EK17" i="7"/>
  <c r="EM17" i="7" s="1"/>
  <c r="NY26" i="7"/>
  <c r="NZ26" i="7" s="1"/>
  <c r="OL30" i="7"/>
  <c r="OM30" i="7" s="1"/>
  <c r="MY39" i="7"/>
  <c r="MZ39" i="7" s="1"/>
  <c r="NB33" i="7"/>
  <c r="MK37" i="7"/>
  <c r="MI37" i="7"/>
  <c r="MH37" i="7"/>
  <c r="MJ37" i="7"/>
  <c r="FH37" i="7"/>
  <c r="FI37" i="7" s="1"/>
  <c r="EW15" i="7"/>
  <c r="EU31" i="7"/>
  <c r="LW36" i="7"/>
  <c r="LU36" i="7"/>
  <c r="LX36" i="7"/>
  <c r="LV36" i="7"/>
  <c r="MY25" i="7"/>
  <c r="LV10" i="7"/>
  <c r="LX10" i="7"/>
  <c r="LW10" i="7"/>
  <c r="LU10" i="7"/>
  <c r="EB20" i="7"/>
  <c r="EA20" i="7"/>
  <c r="ED20" i="7"/>
  <c r="EC20" i="7"/>
  <c r="OB34" i="7"/>
  <c r="EM24" i="7"/>
  <c r="NL22" i="7"/>
  <c r="NM22" i="7" s="1"/>
  <c r="LQ39" i="7"/>
  <c r="EK15" i="7"/>
  <c r="EM15" i="7" s="1"/>
  <c r="EG15" i="7"/>
  <c r="GE25" i="7"/>
  <c r="EJ10" i="7"/>
  <c r="ME10" i="7"/>
  <c r="MG10" i="7" s="1"/>
  <c r="MA10" i="7"/>
  <c r="MY31" i="7"/>
  <c r="MD36" i="7"/>
  <c r="FH38" i="7"/>
  <c r="FI38" i="7" s="1"/>
  <c r="MR40" i="7"/>
  <c r="MN40" i="7"/>
  <c r="MO15" i="7"/>
  <c r="ET17" i="7"/>
  <c r="EX17" i="7"/>
  <c r="LT18" i="7"/>
  <c r="MY16" i="7"/>
  <c r="MZ16" i="7" s="1"/>
  <c r="DQ22" i="7"/>
  <c r="DO22" i="7"/>
  <c r="DN22" i="7"/>
  <c r="DP22" i="7"/>
  <c r="EZ20" i="7"/>
  <c r="EW10" i="7"/>
  <c r="EJ27" i="7"/>
  <c r="MQ36" i="7"/>
  <c r="MN10" i="7"/>
  <c r="MR10" i="7"/>
  <c r="FJ13" i="7"/>
  <c r="ET22" i="7"/>
  <c r="EX22" i="7"/>
  <c r="EJ40" i="7"/>
  <c r="EK31" i="7"/>
  <c r="EG31" i="7"/>
  <c r="ET37" i="7"/>
  <c r="EX37" i="7"/>
  <c r="EJ29" i="7"/>
  <c r="FR22" i="7"/>
  <c r="FS22" i="7" s="1"/>
  <c r="ES40" i="7"/>
  <c r="DY21" i="7"/>
  <c r="DW21" i="7"/>
  <c r="FR10" i="7"/>
  <c r="FS10" i="7" s="1"/>
  <c r="EL14" i="7"/>
  <c r="EJ14" i="7"/>
  <c r="EZ24" i="7"/>
  <c r="DQ30" i="7"/>
  <c r="DP30" i="7"/>
  <c r="DO30" i="7"/>
  <c r="DN30" i="7"/>
  <c r="NP30" i="7"/>
  <c r="NS30" i="7" s="1"/>
  <c r="MC39" i="7"/>
  <c r="MF39" i="7" s="1"/>
  <c r="GE13" i="7"/>
  <c r="GF13" i="7" s="1"/>
  <c r="DV30" i="7"/>
  <c r="LK19" i="7"/>
  <c r="LJ19" i="7"/>
  <c r="LI19" i="7"/>
  <c r="LH19" i="7"/>
  <c r="NM26" i="7"/>
  <c r="NZ30" i="7"/>
  <c r="MZ38" i="7"/>
  <c r="GR39" i="7"/>
  <c r="FJ19" i="7"/>
  <c r="FL19" i="7"/>
  <c r="LW19" i="7"/>
  <c r="LX19" i="7"/>
  <c r="LV19" i="7"/>
  <c r="LU19" i="7"/>
  <c r="FR37" i="7"/>
  <c r="FS37" i="7" s="1"/>
  <c r="EV15" i="7"/>
  <c r="EY15" i="7" s="1"/>
  <c r="NP34" i="7"/>
  <c r="MK29" i="7"/>
  <c r="MJ29" i="7"/>
  <c r="MI29" i="7"/>
  <c r="MH29" i="7"/>
  <c r="MM25" i="7"/>
  <c r="GR33" i="7"/>
  <c r="GS33" i="7" s="1"/>
  <c r="EH30" i="7"/>
  <c r="EI30" i="7" s="1"/>
  <c r="EL24" i="7"/>
  <c r="MZ22" i="7"/>
  <c r="EY19" i="7"/>
  <c r="LP39" i="7"/>
  <c r="MF33" i="7"/>
  <c r="MD33" i="7"/>
  <c r="NC37" i="7"/>
  <c r="NF37" i="7" s="1"/>
  <c r="EI10" i="7"/>
  <c r="EL10" i="7" s="1"/>
  <c r="MM31" i="7"/>
  <c r="MC36" i="7"/>
  <c r="FR38" i="7"/>
  <c r="FS38" i="7" s="1"/>
  <c r="EL38" i="7"/>
  <c r="EJ38" i="7"/>
  <c r="LS32" i="7"/>
  <c r="LQ32" i="7"/>
  <c r="EL15" i="7"/>
  <c r="EY17" i="7"/>
  <c r="EW17" i="7"/>
  <c r="LS18" i="7"/>
  <c r="DV23" i="7"/>
  <c r="DY23" i="7" s="1"/>
  <c r="EM13" i="7"/>
  <c r="EV10" i="7"/>
  <c r="EY10" i="7" s="1"/>
  <c r="EI27" i="7"/>
  <c r="MP36" i="7"/>
  <c r="MS10" i="7"/>
  <c r="MQ10" i="7"/>
  <c r="FI13" i="7"/>
  <c r="EW22" i="7"/>
  <c r="EY22" i="7"/>
  <c r="EI40" i="7"/>
  <c r="EL31" i="7"/>
  <c r="EJ31" i="7"/>
  <c r="EY37" i="7"/>
  <c r="EW37" i="7"/>
  <c r="EI29" i="7"/>
  <c r="FU19" i="6"/>
  <c r="MN13" i="6"/>
  <c r="MR13" i="6"/>
  <c r="MA11" i="6"/>
  <c r="ME11" i="6"/>
  <c r="LK11" i="6"/>
  <c r="LJ11" i="6"/>
  <c r="LI11" i="6"/>
  <c r="LH11" i="6"/>
  <c r="FG19" i="6"/>
  <c r="FK19" i="6"/>
  <c r="LK40" i="6"/>
  <c r="LJ40" i="6"/>
  <c r="LH40" i="6"/>
  <c r="LI40" i="6"/>
  <c r="EU34" i="6"/>
  <c r="DO27" i="6"/>
  <c r="DQ27" i="6"/>
  <c r="DP27" i="6"/>
  <c r="DN27" i="6"/>
  <c r="LJ36" i="6"/>
  <c r="LI36" i="6"/>
  <c r="LH36" i="6"/>
  <c r="LK36" i="6"/>
  <c r="KV26" i="6"/>
  <c r="KU26" i="6"/>
  <c r="KX26" i="6"/>
  <c r="KW26" i="6"/>
  <c r="NB11" i="6"/>
  <c r="EU33" i="6"/>
  <c r="FG12" i="6"/>
  <c r="FK12" i="6"/>
  <c r="KV18" i="6"/>
  <c r="KU18" i="6"/>
  <c r="KX18" i="6"/>
  <c r="KW18" i="6"/>
  <c r="MU35" i="6"/>
  <c r="MW35" i="6"/>
  <c r="MX35" i="6"/>
  <c r="MV35" i="6"/>
  <c r="DB25" i="6"/>
  <c r="DD25" i="6"/>
  <c r="DC25" i="6"/>
  <c r="DA25" i="6"/>
  <c r="ED32" i="6"/>
  <c r="EC32" i="6"/>
  <c r="EB32" i="6"/>
  <c r="EA32" i="6"/>
  <c r="DQ33" i="6"/>
  <c r="DP33" i="6"/>
  <c r="DO33" i="6"/>
  <c r="DN33" i="6"/>
  <c r="GH35" i="6"/>
  <c r="MO20" i="6"/>
  <c r="ET36" i="6"/>
  <c r="EX36" i="6"/>
  <c r="EK25" i="6"/>
  <c r="EG25" i="6"/>
  <c r="EG39" i="6"/>
  <c r="EK39" i="6"/>
  <c r="DQ23" i="6"/>
  <c r="DP23" i="6"/>
  <c r="DO23" i="6"/>
  <c r="DN23" i="6"/>
  <c r="LX32" i="6"/>
  <c r="LW32" i="6"/>
  <c r="LV32" i="6"/>
  <c r="LU32" i="6"/>
  <c r="FD13" i="6"/>
  <c r="FA13" i="6"/>
  <c r="FC13" i="6"/>
  <c r="FB13" i="6"/>
  <c r="LK25" i="6"/>
  <c r="LH25" i="6"/>
  <c r="LJ25" i="6"/>
  <c r="LI25" i="6"/>
  <c r="DX16" i="6"/>
  <c r="DT16" i="6"/>
  <c r="LX11" i="6"/>
  <c r="LW11" i="6"/>
  <c r="LV11" i="6"/>
  <c r="LU11" i="6"/>
  <c r="DD24" i="6"/>
  <c r="DC24" i="6"/>
  <c r="DB24" i="6"/>
  <c r="DA24" i="6"/>
  <c r="MB36" i="6"/>
  <c r="MC36" i="6" s="1"/>
  <c r="MY12" i="6"/>
  <c r="FE27" i="6"/>
  <c r="FE31" i="6"/>
  <c r="FF31" i="6" s="1"/>
  <c r="FG21" i="6"/>
  <c r="FK21" i="6"/>
  <c r="EG26" i="6"/>
  <c r="EK26" i="6"/>
  <c r="NY23" i="6"/>
  <c r="MY40" i="6"/>
  <c r="NO24" i="6"/>
  <c r="NP24" i="6" s="1"/>
  <c r="LU40" i="6"/>
  <c r="LW40" i="6"/>
  <c r="LX40" i="6"/>
  <c r="LV40" i="6"/>
  <c r="EU23" i="6"/>
  <c r="MO37" i="6"/>
  <c r="MP37" i="6" s="1"/>
  <c r="EP19" i="6"/>
  <c r="EO19" i="6"/>
  <c r="EN19" i="6"/>
  <c r="EQ19" i="6"/>
  <c r="MY39" i="6"/>
  <c r="MO26" i="6"/>
  <c r="MP26" i="6" s="1"/>
  <c r="MY16" i="6"/>
  <c r="MZ16" i="6" s="1"/>
  <c r="LK20" i="6"/>
  <c r="LJ20" i="6"/>
  <c r="LI20" i="6"/>
  <c r="LH20" i="6"/>
  <c r="DX26" i="6"/>
  <c r="DT26" i="6"/>
  <c r="MY31" i="6"/>
  <c r="MZ31" i="6" s="1"/>
  <c r="EQ21" i="6"/>
  <c r="EP21" i="6"/>
  <c r="EO21" i="6"/>
  <c r="EN21" i="6"/>
  <c r="MB29" i="6"/>
  <c r="MC29" i="6" s="1"/>
  <c r="FE25" i="6"/>
  <c r="FF25" i="6" s="1"/>
  <c r="LX18" i="6"/>
  <c r="LV18" i="6"/>
  <c r="LU18" i="6"/>
  <c r="LW18" i="6"/>
  <c r="KX20" i="6"/>
  <c r="KV20" i="6"/>
  <c r="KU20" i="6"/>
  <c r="KW20" i="6"/>
  <c r="DX33" i="6"/>
  <c r="DT33" i="6"/>
  <c r="MO29" i="6"/>
  <c r="MP29" i="6" s="1"/>
  <c r="DQ22" i="6"/>
  <c r="DP22" i="6"/>
  <c r="DO22" i="6"/>
  <c r="DN22" i="6"/>
  <c r="MQ32" i="6"/>
  <c r="EU38" i="6"/>
  <c r="EV38" i="6" s="1"/>
  <c r="NB30" i="6"/>
  <c r="NC30" i="6" s="1"/>
  <c r="MD30" i="6"/>
  <c r="NB32" i="6"/>
  <c r="NC32" i="6" s="1"/>
  <c r="FR38" i="6"/>
  <c r="FS38" i="6" s="1"/>
  <c r="EQ35" i="6"/>
  <c r="EP35" i="6"/>
  <c r="EO35" i="6"/>
  <c r="EN35" i="6"/>
  <c r="NB10" i="6"/>
  <c r="NC10" i="6" s="1"/>
  <c r="EG14" i="6"/>
  <c r="EK14" i="6"/>
  <c r="FJ29" i="6"/>
  <c r="OD35" i="6"/>
  <c r="ND34" i="6"/>
  <c r="EL31" i="6"/>
  <c r="EJ31" i="6"/>
  <c r="DY34" i="6"/>
  <c r="DW34" i="6"/>
  <c r="MW19" i="6"/>
  <c r="MV19" i="6"/>
  <c r="MU19" i="6"/>
  <c r="MX19" i="6"/>
  <c r="MF10" i="6"/>
  <c r="MD10" i="6"/>
  <c r="MK13" i="6"/>
  <c r="MJ13" i="6"/>
  <c r="MI13" i="6"/>
  <c r="MH13" i="6"/>
  <c r="MB40" i="6"/>
  <c r="MC40" i="6" s="1"/>
  <c r="MM12" i="6"/>
  <c r="ES27" i="6"/>
  <c r="ES31" i="6"/>
  <c r="KV12" i="6"/>
  <c r="KU12" i="6"/>
  <c r="KW12" i="6"/>
  <c r="KX12" i="6"/>
  <c r="NM23" i="6"/>
  <c r="MM40" i="6"/>
  <c r="NY24" i="6"/>
  <c r="NZ24" i="6" s="1"/>
  <c r="DD34" i="6"/>
  <c r="DA34" i="6"/>
  <c r="DC34" i="6"/>
  <c r="DB34" i="6"/>
  <c r="NY22" i="6"/>
  <c r="NZ22" i="6" s="1"/>
  <c r="LR10" i="6"/>
  <c r="LT10" i="6" s="1"/>
  <c r="LN10" i="6"/>
  <c r="NL21" i="6"/>
  <c r="FE10" i="6"/>
  <c r="FF10" i="6" s="1"/>
  <c r="MM16" i="6"/>
  <c r="MA23" i="6"/>
  <c r="ME23" i="6"/>
  <c r="MG23" i="6" s="1"/>
  <c r="MM31" i="6"/>
  <c r="MQ22" i="6"/>
  <c r="EH28" i="6"/>
  <c r="NL17" i="6"/>
  <c r="NM17" i="6" s="1"/>
  <c r="MF23" i="6"/>
  <c r="NY34" i="6"/>
  <c r="NZ34" i="6" s="1"/>
  <c r="MD15" i="6"/>
  <c r="MA25" i="6"/>
  <c r="ME25" i="6"/>
  <c r="MG25" i="6" s="1"/>
  <c r="NL30" i="6"/>
  <c r="NM30" i="6" s="1"/>
  <c r="MC30" i="6"/>
  <c r="MY15" i="6"/>
  <c r="MZ15" i="6" s="1"/>
  <c r="LS15" i="6"/>
  <c r="LQ15" i="6"/>
  <c r="FF38" i="6"/>
  <c r="NL28" i="6"/>
  <c r="NM28" i="6" s="1"/>
  <c r="MD28" i="6"/>
  <c r="MF28" i="6"/>
  <c r="FI29" i="6"/>
  <c r="OC35" i="6"/>
  <c r="OF35" i="6" s="1"/>
  <c r="NC34" i="6"/>
  <c r="LH37" i="6"/>
  <c r="LK37" i="6"/>
  <c r="LJ37" i="6"/>
  <c r="LI37" i="6"/>
  <c r="EG31" i="6"/>
  <c r="EK31" i="6"/>
  <c r="DT34" i="6"/>
  <c r="DX34" i="6"/>
  <c r="ME10" i="6"/>
  <c r="MA10" i="6"/>
  <c r="MO18" i="6"/>
  <c r="NA23" i="6"/>
  <c r="NE23" i="6"/>
  <c r="MD17" i="6"/>
  <c r="LT31" i="6"/>
  <c r="EB40" i="6"/>
  <c r="EA40" i="6"/>
  <c r="ED40" i="6"/>
  <c r="EC40" i="6"/>
  <c r="KV16" i="6"/>
  <c r="KU16" i="6"/>
  <c r="KX16" i="6"/>
  <c r="KW16" i="6"/>
  <c r="ND22" i="6"/>
  <c r="LK18" i="6"/>
  <c r="LJ18" i="6"/>
  <c r="LH18" i="6"/>
  <c r="LI18" i="6"/>
  <c r="FE20" i="6"/>
  <c r="FF20" i="6" s="1"/>
  <c r="MR23" i="6"/>
  <c r="MT23" i="6" s="1"/>
  <c r="MN23" i="6"/>
  <c r="DG39" i="6"/>
  <c r="DK39" i="6"/>
  <c r="DM39" i="6" s="1"/>
  <c r="EH11" i="6"/>
  <c r="EI11" i="6" s="1"/>
  <c r="NO22" i="6"/>
  <c r="NP22" i="6" s="1"/>
  <c r="MB14" i="6"/>
  <c r="MC14" i="6" s="1"/>
  <c r="NB21" i="6"/>
  <c r="NL11" i="6"/>
  <c r="NM11" i="6" s="1"/>
  <c r="MS13" i="6"/>
  <c r="MQ13" i="6"/>
  <c r="EU10" i="6"/>
  <c r="LK16" i="6"/>
  <c r="LJ16" i="6"/>
  <c r="LI16" i="6"/>
  <c r="LH16" i="6"/>
  <c r="EJ33" i="6"/>
  <c r="FE11" i="6"/>
  <c r="MO38" i="6"/>
  <c r="MP38" i="6" s="1"/>
  <c r="EJ24" i="6"/>
  <c r="MY14" i="6"/>
  <c r="MZ14" i="6" s="1"/>
  <c r="MQ17" i="6"/>
  <c r="EG40" i="6"/>
  <c r="EK40" i="6"/>
  <c r="EM40" i="6" s="1"/>
  <c r="NO19" i="6"/>
  <c r="NP19" i="6" s="1"/>
  <c r="DD23" i="6"/>
  <c r="DC23" i="6"/>
  <c r="DB23" i="6"/>
  <c r="DA23" i="6"/>
  <c r="FE24" i="6"/>
  <c r="FF24" i="6" s="1"/>
  <c r="MP22" i="6"/>
  <c r="MS22" i="6" s="1"/>
  <c r="LA38" i="6"/>
  <c r="LE38" i="6"/>
  <c r="LG38" i="6" s="1"/>
  <c r="MZ17" i="6"/>
  <c r="LH29" i="6"/>
  <c r="LJ29" i="6"/>
  <c r="LK29" i="6"/>
  <c r="LI29" i="6"/>
  <c r="OB19" i="6"/>
  <c r="MQ30" i="6"/>
  <c r="NM34" i="6"/>
  <c r="MC15" i="6"/>
  <c r="LR39" i="6"/>
  <c r="LN39" i="6"/>
  <c r="MR24" i="6"/>
  <c r="MT24" i="6" s="1"/>
  <c r="MN24" i="6"/>
  <c r="FH36" i="6"/>
  <c r="EH34" i="6"/>
  <c r="MO15" i="6"/>
  <c r="LR15" i="6"/>
  <c r="LN15" i="6"/>
  <c r="NB28" i="6"/>
  <c r="ME28" i="6"/>
  <c r="MA28" i="6"/>
  <c r="MA18" i="6"/>
  <c r="ME18" i="6"/>
  <c r="MK33" i="6"/>
  <c r="MI33" i="6"/>
  <c r="NB13" i="6"/>
  <c r="NC13" i="6" s="1"/>
  <c r="ED10" i="6"/>
  <c r="EC10" i="6"/>
  <c r="EB10" i="6"/>
  <c r="EA10" i="6"/>
  <c r="DT23" i="6"/>
  <c r="DX23" i="6"/>
  <c r="LK26" i="6"/>
  <c r="LJ26" i="6"/>
  <c r="LI26" i="6"/>
  <c r="LH26" i="6"/>
  <c r="DX31" i="6"/>
  <c r="DT31" i="6"/>
  <c r="MY18" i="6"/>
  <c r="NF23" i="6"/>
  <c r="ND23" i="6"/>
  <c r="MC17" i="6"/>
  <c r="MG27" i="6"/>
  <c r="FG17" i="6"/>
  <c r="FK17" i="6"/>
  <c r="NC22" i="6"/>
  <c r="FH14" i="6"/>
  <c r="MQ21" i="6"/>
  <c r="MD39" i="6"/>
  <c r="ES20" i="6"/>
  <c r="DX11" i="6"/>
  <c r="DZ11" i="6" s="1"/>
  <c r="DT11" i="6"/>
  <c r="GE17" i="6"/>
  <c r="GF17" i="6" s="1"/>
  <c r="DM28" i="6"/>
  <c r="EZ35" i="6"/>
  <c r="DX30" i="6"/>
  <c r="DZ30" i="6" s="1"/>
  <c r="DT30" i="6"/>
  <c r="FE26" i="6"/>
  <c r="LR14" i="6"/>
  <c r="LN14" i="6"/>
  <c r="FR40" i="6"/>
  <c r="FS40" i="6" s="1"/>
  <c r="EW17" i="6"/>
  <c r="MA31" i="6"/>
  <c r="ME31" i="6"/>
  <c r="EI33" i="6"/>
  <c r="ES11" i="6"/>
  <c r="MY38" i="6"/>
  <c r="MZ38" i="6" s="1"/>
  <c r="EI24" i="6"/>
  <c r="EL24" i="6" s="1"/>
  <c r="MM14" i="6"/>
  <c r="MP17" i="6"/>
  <c r="MA20" i="6"/>
  <c r="ME20" i="6"/>
  <c r="EW40" i="6"/>
  <c r="EG32" i="6"/>
  <c r="EK32" i="6"/>
  <c r="EM32" i="6" s="1"/>
  <c r="DX38" i="6"/>
  <c r="DZ38" i="6" s="1"/>
  <c r="DT38" i="6"/>
  <c r="ES24" i="6"/>
  <c r="LJ39" i="6"/>
  <c r="LK39" i="6"/>
  <c r="LI39" i="6"/>
  <c r="LH39" i="6"/>
  <c r="LQ26" i="6"/>
  <c r="EL32" i="6"/>
  <c r="OL19" i="6"/>
  <c r="MP30" i="6"/>
  <c r="MS30" i="6" s="1"/>
  <c r="FE16" i="6"/>
  <c r="FF16" i="6" s="1"/>
  <c r="LS39" i="6"/>
  <c r="LQ39" i="6"/>
  <c r="FR36" i="6"/>
  <c r="MO10" i="6"/>
  <c r="MP10" i="6" s="1"/>
  <c r="MO33" i="6"/>
  <c r="MP33" i="6" s="1"/>
  <c r="FJ35" i="6"/>
  <c r="MF18" i="6"/>
  <c r="MD18" i="6"/>
  <c r="DY23" i="6"/>
  <c r="DW23" i="6"/>
  <c r="EW14" i="6"/>
  <c r="EY14" i="6"/>
  <c r="DY31" i="6"/>
  <c r="DW31" i="6"/>
  <c r="GE12" i="6"/>
  <c r="GF12" i="6" s="1"/>
  <c r="NB24" i="6"/>
  <c r="NC24" i="6" s="1"/>
  <c r="FL17" i="6"/>
  <c r="FJ17" i="6"/>
  <c r="FR14" i="6"/>
  <c r="FS14" i="6" s="1"/>
  <c r="KV38" i="6"/>
  <c r="KU38" i="6"/>
  <c r="KX38" i="6"/>
  <c r="KW38" i="6"/>
  <c r="MP21" i="6"/>
  <c r="MC39" i="6"/>
  <c r="MF39" i="6" s="1"/>
  <c r="MY36" i="6"/>
  <c r="MZ36" i="6" s="1"/>
  <c r="LR29" i="6"/>
  <c r="LT29" i="6" s="1"/>
  <c r="LN29" i="6"/>
  <c r="FS17" i="6"/>
  <c r="LX37" i="6"/>
  <c r="LW37" i="6"/>
  <c r="LV37" i="6"/>
  <c r="LU37" i="6"/>
  <c r="ES26" i="6"/>
  <c r="LQ14" i="6"/>
  <c r="LS14" i="6"/>
  <c r="FF40" i="6"/>
  <c r="EV17" i="6"/>
  <c r="MF31" i="6"/>
  <c r="MD31" i="6"/>
  <c r="MD20" i="6"/>
  <c r="MF20" i="6"/>
  <c r="EV40" i="6"/>
  <c r="EY40" i="6" s="1"/>
  <c r="DZ20" i="6"/>
  <c r="EZ29" i="6"/>
  <c r="EH22" i="6"/>
  <c r="EI22" i="6" s="1"/>
  <c r="LP26" i="6"/>
  <c r="MV27" i="6"/>
  <c r="MX27" i="6"/>
  <c r="MW27" i="6"/>
  <c r="MU27" i="6"/>
  <c r="EU16" i="6"/>
  <c r="EV16" i="6" s="1"/>
  <c r="OY35" i="6"/>
  <c r="OZ35" i="6" s="1"/>
  <c r="MG37" i="6"/>
  <c r="FR18" i="6"/>
  <c r="EH30" i="6"/>
  <c r="EI30" i="6" s="1"/>
  <c r="LS12" i="6"/>
  <c r="LQ12" i="6"/>
  <c r="KX36" i="6"/>
  <c r="KW36" i="6"/>
  <c r="KV36" i="6"/>
  <c r="KU36" i="6"/>
  <c r="FI35" i="6"/>
  <c r="EL20" i="6"/>
  <c r="EJ20" i="6"/>
  <c r="MF12" i="6"/>
  <c r="MD12" i="6"/>
  <c r="LU17" i="6"/>
  <c r="LX17" i="6"/>
  <c r="LW17" i="6"/>
  <c r="LV17" i="6"/>
  <c r="ET14" i="6"/>
  <c r="EX14" i="6"/>
  <c r="EL39" i="6"/>
  <c r="EJ39" i="6"/>
  <c r="FU12" i="6"/>
  <c r="EJ23" i="6"/>
  <c r="EL23" i="6"/>
  <c r="LK15" i="6"/>
  <c r="LJ15" i="6"/>
  <c r="LH15" i="6"/>
  <c r="LI15" i="6"/>
  <c r="FE39" i="6"/>
  <c r="FE37" i="6"/>
  <c r="FF37" i="6" s="1"/>
  <c r="MQ11" i="6"/>
  <c r="MS11" i="6"/>
  <c r="MO36" i="6"/>
  <c r="MR34" i="6"/>
  <c r="MT34" i="6" s="1"/>
  <c r="MN34" i="6"/>
  <c r="LR38" i="6"/>
  <c r="LT38" i="6" s="1"/>
  <c r="LN38" i="6"/>
  <c r="MB38" i="6"/>
  <c r="FU35" i="6"/>
  <c r="KW40" i="6"/>
  <c r="KV40" i="6"/>
  <c r="KU40" i="6"/>
  <c r="KX40" i="6"/>
  <c r="GE19" i="6"/>
  <c r="MB16" i="6"/>
  <c r="MC16" i="6" s="1"/>
  <c r="FR32" i="6"/>
  <c r="LJ14" i="6"/>
  <c r="LI14" i="6"/>
  <c r="LK14" i="6"/>
  <c r="LH14" i="6"/>
  <c r="MS34" i="6"/>
  <c r="DL39" i="6"/>
  <c r="GR35" i="6"/>
  <c r="EW32" i="6"/>
  <c r="EY32" i="6"/>
  <c r="EX12" i="6"/>
  <c r="EZ12" i="6" s="1"/>
  <c r="ET12" i="6"/>
  <c r="FE33" i="6"/>
  <c r="FF33" i="6" s="1"/>
  <c r="ED25" i="6"/>
  <c r="EB25" i="6"/>
  <c r="EC25" i="6"/>
  <c r="EA25" i="6"/>
  <c r="FM13" i="6"/>
  <c r="MO25" i="6"/>
  <c r="EY36" i="6"/>
  <c r="EW36" i="6"/>
  <c r="EC37" i="6"/>
  <c r="EB37" i="6"/>
  <c r="ED37" i="6"/>
  <c r="EA37" i="6"/>
  <c r="OO35" i="6"/>
  <c r="OP35" i="6" s="1"/>
  <c r="FH18" i="6"/>
  <c r="FI18" i="6" s="1"/>
  <c r="FY15" i="6"/>
  <c r="FW15" i="6"/>
  <c r="LR12" i="6"/>
  <c r="LN12" i="6"/>
  <c r="MS24" i="6"/>
  <c r="FL12" i="6"/>
  <c r="FJ12" i="6"/>
  <c r="FM12" i="6" s="1"/>
  <c r="EK20" i="6"/>
  <c r="EG20" i="6"/>
  <c r="ME12" i="6"/>
  <c r="MA12" i="6"/>
  <c r="GJ15" i="6"/>
  <c r="DW24" i="6"/>
  <c r="LK12" i="6"/>
  <c r="LJ12" i="6"/>
  <c r="LI12" i="6"/>
  <c r="LH12" i="6"/>
  <c r="EQ29" i="6"/>
  <c r="EP29" i="6"/>
  <c r="EO29" i="6"/>
  <c r="EN29" i="6"/>
  <c r="DQ10" i="6"/>
  <c r="DP10" i="6"/>
  <c r="DO10" i="6"/>
  <c r="DN10" i="6"/>
  <c r="DO25" i="6"/>
  <c r="DN25" i="6"/>
  <c r="DQ25" i="6"/>
  <c r="DP25" i="6"/>
  <c r="EK23" i="6"/>
  <c r="EG23" i="6"/>
  <c r="NA27" i="6"/>
  <c r="NE27" i="6"/>
  <c r="HE15" i="6"/>
  <c r="FL19" i="6"/>
  <c r="FJ19" i="6"/>
  <c r="EU39" i="6"/>
  <c r="EV39" i="6" s="1"/>
  <c r="EU37" i="6"/>
  <c r="EV37" i="6" s="1"/>
  <c r="MN11" i="6"/>
  <c r="MR11" i="6"/>
  <c r="ME21" i="6"/>
  <c r="MA21" i="6"/>
  <c r="MB26" i="6"/>
  <c r="MC26" i="6" s="1"/>
  <c r="EK38" i="6"/>
  <c r="EM38" i="6" s="1"/>
  <c r="EG38" i="6"/>
  <c r="NO27" i="6"/>
  <c r="FU21" i="6"/>
  <c r="ET21" i="6"/>
  <c r="EX21" i="6"/>
  <c r="DQ26" i="6"/>
  <c r="DP26" i="6"/>
  <c r="DO26" i="6"/>
  <c r="DN26" i="6"/>
  <c r="ME32" i="6"/>
  <c r="MG32" i="6" s="1"/>
  <c r="MA32" i="6"/>
  <c r="FH32" i="6"/>
  <c r="FI32" i="6" s="1"/>
  <c r="ED14" i="6"/>
  <c r="EC14" i="6"/>
  <c r="EB14" i="6"/>
  <c r="EA14" i="6"/>
  <c r="GE29" i="6"/>
  <c r="NL37" i="6"/>
  <c r="NM37" i="6" s="1"/>
  <c r="FW13" i="6"/>
  <c r="LW36" i="6"/>
  <c r="ET32" i="6"/>
  <c r="EX32" i="6"/>
  <c r="MF11" i="6"/>
  <c r="MD11" i="6"/>
  <c r="MG11" i="6" s="1"/>
  <c r="EK36" i="6"/>
  <c r="EM36" i="6" s="1"/>
  <c r="EG36" i="6"/>
  <c r="NT35" i="6"/>
  <c r="EH16" i="6"/>
  <c r="GR13" i="6"/>
  <c r="GS13" i="6" s="1"/>
  <c r="MY20" i="6"/>
  <c r="MZ20" i="6" s="1"/>
  <c r="EX18" i="6"/>
  <c r="ET18" i="6"/>
  <c r="EL25" i="6"/>
  <c r="EJ25" i="6"/>
  <c r="FE28" i="6"/>
  <c r="LF38" i="6"/>
  <c r="EU22" i="6"/>
  <c r="NB25" i="6"/>
  <c r="DX39" i="6"/>
  <c r="DZ39" i="6" s="1"/>
  <c r="DT39" i="6"/>
  <c r="MO28" i="6"/>
  <c r="MP28" i="6" s="1"/>
  <c r="FX15" i="6"/>
  <c r="FT15" i="6"/>
  <c r="LN20" i="6"/>
  <c r="LR20" i="6"/>
  <c r="LT20" i="6" s="1"/>
  <c r="NY13" i="6"/>
  <c r="NZ13" i="6" s="1"/>
  <c r="FE34" i="6"/>
  <c r="FF34" i="6" s="1"/>
  <c r="DY16" i="6"/>
  <c r="DW16" i="6"/>
  <c r="DZ16" i="6" s="1"/>
  <c r="FE30" i="6"/>
  <c r="NL33" i="6"/>
  <c r="NM33" i="6" s="1"/>
  <c r="EJ27" i="6"/>
  <c r="EK37" i="6"/>
  <c r="EG37" i="6"/>
  <c r="GI15" i="6"/>
  <c r="DV24" i="6"/>
  <c r="LU34" i="6"/>
  <c r="LV34" i="6"/>
  <c r="LX34" i="6"/>
  <c r="LW34" i="6"/>
  <c r="DZ22" i="6"/>
  <c r="EQ12" i="6"/>
  <c r="EP12" i="6"/>
  <c r="EO12" i="6"/>
  <c r="EN12" i="6"/>
  <c r="ND27" i="6"/>
  <c r="NF27" i="6"/>
  <c r="GS15" i="6"/>
  <c r="FJ21" i="6"/>
  <c r="FL21" i="6"/>
  <c r="EA12" i="6"/>
  <c r="ED12" i="6"/>
  <c r="EC12" i="6"/>
  <c r="EB12" i="6"/>
  <c r="EL26" i="6"/>
  <c r="EJ26" i="6"/>
  <c r="EM26" i="6" s="1"/>
  <c r="MF21" i="6"/>
  <c r="MD21" i="6"/>
  <c r="EH10" i="6"/>
  <c r="FE23" i="6"/>
  <c r="FF23" i="6" s="1"/>
  <c r="NY27" i="6"/>
  <c r="DZ27" i="6"/>
  <c r="GE21" i="6"/>
  <c r="EY21" i="6"/>
  <c r="EW21" i="6"/>
  <c r="DM34" i="6"/>
  <c r="MM39" i="6"/>
  <c r="MS23" i="6"/>
  <c r="MY26" i="6"/>
  <c r="DO36" i="6"/>
  <c r="DN36" i="6"/>
  <c r="DQ36" i="6"/>
  <c r="DP36" i="6"/>
  <c r="FS29" i="6"/>
  <c r="MZ37" i="6"/>
  <c r="FV13" i="6"/>
  <c r="FY13" i="6" s="1"/>
  <c r="DY26" i="6"/>
  <c r="DW26" i="6"/>
  <c r="MG24" i="6"/>
  <c r="EX19" i="6"/>
  <c r="EZ19" i="6" s="1"/>
  <c r="ET19" i="6"/>
  <c r="ES25" i="6"/>
  <c r="LT16" i="6"/>
  <c r="GF13" i="6"/>
  <c r="EW18" i="6"/>
  <c r="EY18" i="6"/>
  <c r="DY33" i="6"/>
  <c r="DW33" i="6"/>
  <c r="MY29" i="6"/>
  <c r="ES28" i="6"/>
  <c r="MP32" i="6"/>
  <c r="MS32" i="6" s="1"/>
  <c r="FE22" i="6"/>
  <c r="NL25" i="6"/>
  <c r="NM25" i="6" s="1"/>
  <c r="NA19" i="6"/>
  <c r="NE19" i="6"/>
  <c r="NG19" i="6" s="1"/>
  <c r="DZ36" i="6"/>
  <c r="NL32" i="6"/>
  <c r="NM32" i="6" s="1"/>
  <c r="MG34" i="6"/>
  <c r="NF19" i="6"/>
  <c r="MF25" i="6"/>
  <c r="NM13" i="6"/>
  <c r="NL10" i="6"/>
  <c r="NM10" i="6" s="1"/>
  <c r="EL14" i="6"/>
  <c r="EJ14" i="6"/>
  <c r="ES30" i="6"/>
  <c r="MZ33" i="6"/>
  <c r="EI27" i="6"/>
  <c r="EJ37" i="6"/>
  <c r="EL37" i="6"/>
  <c r="MR13" i="5"/>
  <c r="MN13" i="5"/>
  <c r="GH39" i="5"/>
  <c r="EU32" i="5"/>
  <c r="EV32" i="5" s="1"/>
  <c r="MO39" i="5"/>
  <c r="MA25" i="5"/>
  <c r="ME25" i="5"/>
  <c r="MA11" i="5"/>
  <c r="ME11" i="5"/>
  <c r="KU32" i="5"/>
  <c r="KV32" i="5"/>
  <c r="KW32" i="5"/>
  <c r="KX32" i="5"/>
  <c r="EU14" i="5"/>
  <c r="EV14" i="5" s="1"/>
  <c r="LX28" i="5"/>
  <c r="LW28" i="5"/>
  <c r="LV28" i="5"/>
  <c r="LU28" i="5"/>
  <c r="DN27" i="5"/>
  <c r="DQ27" i="5"/>
  <c r="DO27" i="5"/>
  <c r="DP27" i="5"/>
  <c r="FU30" i="5"/>
  <c r="OB22" i="5"/>
  <c r="OC22" i="5" s="1"/>
  <c r="EK18" i="5"/>
  <c r="EG18" i="5"/>
  <c r="LK32" i="5"/>
  <c r="LH32" i="5"/>
  <c r="LJ32" i="5"/>
  <c r="LI32" i="5"/>
  <c r="MK33" i="5"/>
  <c r="MJ33" i="5"/>
  <c r="MI33" i="5"/>
  <c r="MH33" i="5"/>
  <c r="MO32" i="5"/>
  <c r="MP32" i="5" s="1"/>
  <c r="MO15" i="5"/>
  <c r="ME35" i="5"/>
  <c r="MA35" i="5"/>
  <c r="NB20" i="5"/>
  <c r="DO17" i="5"/>
  <c r="DN17" i="5"/>
  <c r="DQ17" i="5"/>
  <c r="DP17" i="5"/>
  <c r="FG22" i="5"/>
  <c r="FK22" i="5"/>
  <c r="FD39" i="5"/>
  <c r="FC39" i="5"/>
  <c r="FB39" i="5"/>
  <c r="FA39" i="5"/>
  <c r="DT15" i="5"/>
  <c r="DX15" i="5"/>
  <c r="ME23" i="5"/>
  <c r="MA23" i="5"/>
  <c r="NB18" i="5"/>
  <c r="DO19" i="5"/>
  <c r="DN19" i="5"/>
  <c r="DQ19" i="5"/>
  <c r="DP19" i="5"/>
  <c r="EG10" i="5"/>
  <c r="EK10" i="5"/>
  <c r="NK27" i="5"/>
  <c r="NI27" i="5"/>
  <c r="NH27" i="5"/>
  <c r="NJ27" i="5"/>
  <c r="MA12" i="5"/>
  <c r="ME12" i="5"/>
  <c r="EQ25" i="5"/>
  <c r="EP25" i="5"/>
  <c r="EN25" i="5"/>
  <c r="EO25" i="5"/>
  <c r="NA36" i="5"/>
  <c r="NE36" i="5"/>
  <c r="ME38" i="5"/>
  <c r="MG38" i="5" s="1"/>
  <c r="MA38" i="5"/>
  <c r="LU37" i="5"/>
  <c r="LX37" i="5"/>
  <c r="LW37" i="5"/>
  <c r="LV37" i="5"/>
  <c r="MY29" i="5"/>
  <c r="MZ29" i="5" s="1"/>
  <c r="MB32" i="5"/>
  <c r="MC32" i="5" s="1"/>
  <c r="LK15" i="5"/>
  <c r="LJ15" i="5"/>
  <c r="LI15" i="5"/>
  <c r="LH15" i="5"/>
  <c r="MY23" i="5"/>
  <c r="MZ23" i="5" s="1"/>
  <c r="EX22" i="5"/>
  <c r="ET22" i="5"/>
  <c r="MF38" i="5"/>
  <c r="EJ15" i="5"/>
  <c r="EL15" i="5"/>
  <c r="EU18" i="5"/>
  <c r="EV18" i="5" s="1"/>
  <c r="FE20" i="5"/>
  <c r="MB19" i="5"/>
  <c r="MC19" i="5" s="1"/>
  <c r="DT32" i="5"/>
  <c r="DX32" i="5"/>
  <c r="MO19" i="5"/>
  <c r="MP19" i="5" s="1"/>
  <c r="MN10" i="5"/>
  <c r="MR10" i="5"/>
  <c r="MJ21" i="5"/>
  <c r="MI21" i="5"/>
  <c r="MK21" i="5"/>
  <c r="MH21" i="5"/>
  <c r="FK11" i="5"/>
  <c r="FG11" i="5"/>
  <c r="DN16" i="5"/>
  <c r="DQ16" i="5"/>
  <c r="DP16" i="5"/>
  <c r="DO16" i="5"/>
  <c r="DW36" i="5"/>
  <c r="MN36" i="5"/>
  <c r="MR36" i="5"/>
  <c r="MA26" i="5"/>
  <c r="ME26" i="5"/>
  <c r="MG26" i="5" s="1"/>
  <c r="LH17" i="5"/>
  <c r="LK17" i="5"/>
  <c r="LJ17" i="5"/>
  <c r="LI17" i="5"/>
  <c r="ME28" i="5"/>
  <c r="MA28" i="5"/>
  <c r="FU11" i="5"/>
  <c r="DM10" i="5"/>
  <c r="MO16" i="5"/>
  <c r="MP16" i="5" s="1"/>
  <c r="MO18" i="5"/>
  <c r="MP18" i="5" s="1"/>
  <c r="NB26" i="5"/>
  <c r="NF33" i="5"/>
  <c r="ND33" i="5"/>
  <c r="NY30" i="5"/>
  <c r="NZ30" i="5"/>
  <c r="FY31" i="5"/>
  <c r="FW31" i="5"/>
  <c r="MQ21" i="5"/>
  <c r="FE24" i="5"/>
  <c r="FF24" i="5" s="1"/>
  <c r="MQ31" i="5"/>
  <c r="FR33" i="5"/>
  <c r="FS33" i="5" s="1"/>
  <c r="FH17" i="5"/>
  <c r="FK39" i="5"/>
  <c r="FG39" i="5"/>
  <c r="LT32" i="5"/>
  <c r="FJ40" i="5"/>
  <c r="EY33" i="5"/>
  <c r="EW33" i="5"/>
  <c r="FE35" i="5"/>
  <c r="LX24" i="5"/>
  <c r="LW24" i="5"/>
  <c r="LU24" i="5"/>
  <c r="LV24" i="5"/>
  <c r="MO29" i="5"/>
  <c r="MP29" i="5" s="1"/>
  <c r="NL13" i="5"/>
  <c r="NB34" i="5"/>
  <c r="NC34" i="5" s="1"/>
  <c r="EH12" i="5"/>
  <c r="EI12" i="5" s="1"/>
  <c r="DD15" i="5"/>
  <c r="DC15" i="5"/>
  <c r="DB15" i="5"/>
  <c r="DA15" i="5"/>
  <c r="MO23" i="5"/>
  <c r="MP23" i="5" s="1"/>
  <c r="FH26" i="5"/>
  <c r="FI26" i="5" s="1"/>
  <c r="FE29" i="5"/>
  <c r="FF29" i="5" s="1"/>
  <c r="GE26" i="5"/>
  <c r="DP33" i="5"/>
  <c r="DN33" i="5"/>
  <c r="DQ33" i="5"/>
  <c r="DO33" i="5"/>
  <c r="EK15" i="5"/>
  <c r="EG15" i="5"/>
  <c r="EL10" i="5"/>
  <c r="EJ10" i="5"/>
  <c r="FJ25" i="5"/>
  <c r="MQ38" i="5"/>
  <c r="EU23" i="5"/>
  <c r="FO13" i="5"/>
  <c r="FN13" i="5"/>
  <c r="FQ13" i="5"/>
  <c r="FP13" i="5"/>
  <c r="GE25" i="5"/>
  <c r="GF25" i="5" s="1"/>
  <c r="NL38" i="5"/>
  <c r="NM38" i="5" s="1"/>
  <c r="FH23" i="5"/>
  <c r="FI23" i="5" s="1"/>
  <c r="FR21" i="5"/>
  <c r="FS21" i="5" s="1"/>
  <c r="DW12" i="5"/>
  <c r="DQ15" i="5"/>
  <c r="DP15" i="5"/>
  <c r="DO15" i="5"/>
  <c r="DN15" i="5"/>
  <c r="MO37" i="5"/>
  <c r="MP37" i="5" s="1"/>
  <c r="MI20" i="5"/>
  <c r="MK20" i="5"/>
  <c r="MJ20" i="5"/>
  <c r="MH20" i="5"/>
  <c r="LQ17" i="5"/>
  <c r="FR16" i="5"/>
  <c r="FS16" i="5" s="1"/>
  <c r="MY25" i="5"/>
  <c r="MZ25" i="5" s="1"/>
  <c r="EQ22" i="5"/>
  <c r="EP22" i="5"/>
  <c r="EO22" i="5"/>
  <c r="EN22" i="5"/>
  <c r="GE30" i="5"/>
  <c r="GF30" i="5" s="1"/>
  <c r="GR39" i="5"/>
  <c r="GS39" i="5" s="1"/>
  <c r="NB30" i="5"/>
  <c r="NC30" i="5" s="1"/>
  <c r="EU38" i="5"/>
  <c r="EV38" i="5" s="1"/>
  <c r="NA33" i="5"/>
  <c r="NE33" i="5"/>
  <c r="NO30" i="5"/>
  <c r="FT31" i="5"/>
  <c r="FX31" i="5"/>
  <c r="MN30" i="5"/>
  <c r="MR30" i="5"/>
  <c r="FH38" i="5"/>
  <c r="NY26" i="5"/>
  <c r="NZ26" i="5" s="1"/>
  <c r="MY40" i="5"/>
  <c r="MZ40" i="5" s="1"/>
  <c r="OY27" i="5"/>
  <c r="OZ27" i="5" s="1"/>
  <c r="NO33" i="5"/>
  <c r="LX10" i="5"/>
  <c r="LW10" i="5"/>
  <c r="LV10" i="5"/>
  <c r="LU10" i="5"/>
  <c r="EX33" i="5"/>
  <c r="ET33" i="5"/>
  <c r="NO34" i="5"/>
  <c r="DX37" i="5"/>
  <c r="DZ37" i="5" s="1"/>
  <c r="DT37" i="5"/>
  <c r="FE19" i="5"/>
  <c r="FF19" i="5" s="1"/>
  <c r="MB17" i="5"/>
  <c r="MC17" i="5" s="1"/>
  <c r="MZ13" i="5"/>
  <c r="DC36" i="5"/>
  <c r="DB36" i="5"/>
  <c r="DA36" i="5"/>
  <c r="DD36" i="5"/>
  <c r="EH20" i="5"/>
  <c r="EI20" i="5" s="1"/>
  <c r="ES29" i="5"/>
  <c r="FS26" i="5"/>
  <c r="EL19" i="5"/>
  <c r="EJ19" i="5"/>
  <c r="FI25" i="5"/>
  <c r="FL25" i="5" s="1"/>
  <c r="MP38" i="5"/>
  <c r="MS38" i="5" s="1"/>
  <c r="EK33" i="5"/>
  <c r="EM33" i="5" s="1"/>
  <c r="EG33" i="5"/>
  <c r="EU21" i="5"/>
  <c r="EV21" i="5" s="1"/>
  <c r="MT33" i="5"/>
  <c r="DM12" i="5"/>
  <c r="FE10" i="5"/>
  <c r="FF10" i="5" s="1"/>
  <c r="FS25" i="5"/>
  <c r="MZ38" i="5"/>
  <c r="FR23" i="5"/>
  <c r="FS23" i="5" s="1"/>
  <c r="FF21" i="5"/>
  <c r="GL13" i="5"/>
  <c r="GJ13" i="5"/>
  <c r="MD39" i="5"/>
  <c r="MF39" i="5"/>
  <c r="EY16" i="5"/>
  <c r="EW16" i="5"/>
  <c r="DV12" i="5"/>
  <c r="EK17" i="5"/>
  <c r="EM17" i="5" s="1"/>
  <c r="EG17" i="5"/>
  <c r="NY10" i="5"/>
  <c r="NZ10" i="5" s="1"/>
  <c r="LX13" i="5"/>
  <c r="LW13" i="5"/>
  <c r="LV13" i="5"/>
  <c r="LU13" i="5"/>
  <c r="LP17" i="5"/>
  <c r="LS17" i="5" s="1"/>
  <c r="FF16" i="5"/>
  <c r="MM25" i="5"/>
  <c r="MF26" i="5"/>
  <c r="MO28" i="5"/>
  <c r="MP28" i="5" s="1"/>
  <c r="LE35" i="5"/>
  <c r="LG35" i="5" s="1"/>
  <c r="LA35" i="5"/>
  <c r="DT27" i="5"/>
  <c r="DX27" i="5"/>
  <c r="DZ27" i="5" s="1"/>
  <c r="LS15" i="5"/>
  <c r="LQ15" i="5"/>
  <c r="DP20" i="5"/>
  <c r="DO20" i="5"/>
  <c r="DN20" i="5"/>
  <c r="DQ20" i="5"/>
  <c r="MQ30" i="5"/>
  <c r="MS30" i="5"/>
  <c r="FR38" i="5"/>
  <c r="FS38" i="5" s="1"/>
  <c r="NM26" i="5"/>
  <c r="MM40" i="5"/>
  <c r="OM27" i="5"/>
  <c r="NY33" i="5"/>
  <c r="NZ33" i="5" s="1"/>
  <c r="EM40" i="5"/>
  <c r="FE27" i="5"/>
  <c r="FF27" i="5" s="1"/>
  <c r="LW30" i="5"/>
  <c r="LV30" i="5"/>
  <c r="LU30" i="5"/>
  <c r="LX30" i="5"/>
  <c r="NQ22" i="5"/>
  <c r="NS22" i="5"/>
  <c r="DT18" i="5"/>
  <c r="DX18" i="5"/>
  <c r="DZ18" i="5" s="1"/>
  <c r="EU19" i="5"/>
  <c r="EV19" i="5" s="1"/>
  <c r="NL20" i="5"/>
  <c r="NM20" i="5" s="1"/>
  <c r="MI24" i="5"/>
  <c r="MH24" i="5"/>
  <c r="MK24" i="5"/>
  <c r="MJ24" i="5"/>
  <c r="MH10" i="5"/>
  <c r="MI10" i="5"/>
  <c r="MK10" i="5"/>
  <c r="MJ10" i="5"/>
  <c r="EH35" i="5"/>
  <c r="EI35" i="5" s="1"/>
  <c r="EK16" i="5"/>
  <c r="EM16" i="5" s="1"/>
  <c r="EG16" i="5"/>
  <c r="LQ19" i="5"/>
  <c r="FR34" i="5"/>
  <c r="FS34" i="5" s="1"/>
  <c r="EK19" i="5"/>
  <c r="EG19" i="5"/>
  <c r="DT16" i="5"/>
  <c r="DX16" i="5"/>
  <c r="MG14" i="5"/>
  <c r="ED28" i="5"/>
  <c r="EC28" i="5"/>
  <c r="EB28" i="5"/>
  <c r="EA28" i="5"/>
  <c r="EU10" i="5"/>
  <c r="EV10" i="5" s="1"/>
  <c r="NO36" i="5"/>
  <c r="MT26" i="5"/>
  <c r="FU40" i="5"/>
  <c r="FV40" i="5" s="1"/>
  <c r="DW29" i="5"/>
  <c r="GG13" i="5"/>
  <c r="GK13" i="5"/>
  <c r="ME39" i="5"/>
  <c r="MA39" i="5"/>
  <c r="ET16" i="5"/>
  <c r="EX16" i="5"/>
  <c r="MK22" i="5"/>
  <c r="MJ22" i="5"/>
  <c r="MI22" i="5"/>
  <c r="MH22" i="5"/>
  <c r="EX26" i="5"/>
  <c r="EZ26" i="5" s="1"/>
  <c r="ET26" i="5"/>
  <c r="NO10" i="5"/>
  <c r="NP10" i="5" s="1"/>
  <c r="MO24" i="5"/>
  <c r="MP24" i="5" s="1"/>
  <c r="MY12" i="5"/>
  <c r="LN39" i="5"/>
  <c r="LR39" i="5"/>
  <c r="MJ31" i="5"/>
  <c r="MK31" i="5"/>
  <c r="MI31" i="5"/>
  <c r="MH31" i="5"/>
  <c r="NL37" i="5"/>
  <c r="NM37" i="5" s="1"/>
  <c r="NB24" i="5"/>
  <c r="NC24" i="5" s="1"/>
  <c r="FH28" i="5"/>
  <c r="KV19" i="5"/>
  <c r="KX19" i="5"/>
  <c r="KW19" i="5"/>
  <c r="KU19" i="5"/>
  <c r="FL22" i="5"/>
  <c r="FJ22" i="5"/>
  <c r="LN15" i="5"/>
  <c r="LR15" i="5"/>
  <c r="NL18" i="5"/>
  <c r="NM18" i="5" s="1"/>
  <c r="EJ27" i="5"/>
  <c r="FJ31" i="5"/>
  <c r="DY27" i="5"/>
  <c r="GE22" i="5"/>
  <c r="GF22" i="5" s="1"/>
  <c r="MA29" i="5"/>
  <c r="ME29" i="5"/>
  <c r="EU27" i="5"/>
  <c r="EB20" i="5"/>
  <c r="ED20" i="5"/>
  <c r="EC20" i="5"/>
  <c r="EA20" i="5"/>
  <c r="NL31" i="5"/>
  <c r="EU12" i="5"/>
  <c r="MF23" i="5"/>
  <c r="MD23" i="5"/>
  <c r="NR22" i="5"/>
  <c r="NN22" i="5"/>
  <c r="MF35" i="5"/>
  <c r="MD35" i="5"/>
  <c r="EL18" i="5"/>
  <c r="EJ18" i="5"/>
  <c r="LR12" i="5"/>
  <c r="LT12" i="5" s="1"/>
  <c r="LN12" i="5"/>
  <c r="EH32" i="5"/>
  <c r="EI32" i="5" s="1"/>
  <c r="FD31" i="5"/>
  <c r="FC31" i="5"/>
  <c r="FB31" i="5"/>
  <c r="FA31" i="5"/>
  <c r="EH29" i="5"/>
  <c r="EI29" i="5" s="1"/>
  <c r="LP19" i="5"/>
  <c r="LS19" i="5" s="1"/>
  <c r="FF34" i="5"/>
  <c r="LS12" i="5"/>
  <c r="EL23" i="5"/>
  <c r="EJ23" i="5"/>
  <c r="LX21" i="5"/>
  <c r="LW21" i="5"/>
  <c r="LV21" i="5"/>
  <c r="LU21" i="5"/>
  <c r="HE13" i="5"/>
  <c r="HF13" i="5" s="1"/>
  <c r="FE15" i="5"/>
  <c r="FF15" i="5" s="1"/>
  <c r="NY36" i="5"/>
  <c r="NZ36" i="5" s="1"/>
  <c r="GE40" i="5"/>
  <c r="DV29" i="5"/>
  <c r="DY29" i="5" s="1"/>
  <c r="DD20" i="5"/>
  <c r="DB20" i="5"/>
  <c r="DA20" i="5"/>
  <c r="DC20" i="5"/>
  <c r="DD35" i="5"/>
  <c r="DC35" i="5"/>
  <c r="DB35" i="5"/>
  <c r="DA35" i="5"/>
  <c r="EG38" i="5"/>
  <c r="EK38" i="5"/>
  <c r="EM38" i="5" s="1"/>
  <c r="MB16" i="5"/>
  <c r="MC16" i="5" s="1"/>
  <c r="LG25" i="5"/>
  <c r="MM12" i="5"/>
  <c r="LS39" i="5"/>
  <c r="LQ39" i="5"/>
  <c r="EL38" i="5"/>
  <c r="MZ37" i="5"/>
  <c r="NL24" i="5"/>
  <c r="NM24" i="5" s="1"/>
  <c r="MG28" i="5"/>
  <c r="FR28" i="5"/>
  <c r="FS28" i="5" s="1"/>
  <c r="MD15" i="5"/>
  <c r="MF15" i="5"/>
  <c r="DW19" i="5"/>
  <c r="DY19" i="5"/>
  <c r="EI27" i="5"/>
  <c r="FI31" i="5"/>
  <c r="FL31" i="5" s="1"/>
  <c r="FS22" i="5"/>
  <c r="MF29" i="5"/>
  <c r="MD29" i="5"/>
  <c r="MZ31" i="5"/>
  <c r="FE12" i="5"/>
  <c r="FF12" i="5" s="1"/>
  <c r="MY17" i="5"/>
  <c r="MZ17" i="5" s="1"/>
  <c r="MR22" i="5"/>
  <c r="MT22" i="5" s="1"/>
  <c r="MN22" i="5"/>
  <c r="OB27" i="5"/>
  <c r="LR31" i="5"/>
  <c r="LT31" i="5" s="1"/>
  <c r="LN31" i="5"/>
  <c r="EU34" i="5"/>
  <c r="EP11" i="5"/>
  <c r="EO11" i="5"/>
  <c r="EN11" i="5"/>
  <c r="EQ11" i="5"/>
  <c r="FE32" i="5"/>
  <c r="FF32" i="5" s="1"/>
  <c r="EK23" i="5"/>
  <c r="EG23" i="5"/>
  <c r="MY32" i="5"/>
  <c r="MZ32" i="5" s="1"/>
  <c r="NF36" i="5"/>
  <c r="ND36" i="5"/>
  <c r="LR29" i="5"/>
  <c r="LT29" i="5" s="1"/>
  <c r="LN29" i="5"/>
  <c r="NL14" i="5"/>
  <c r="NM14" i="5" s="1"/>
  <c r="GU13" i="5"/>
  <c r="GV13" i="5" s="1"/>
  <c r="EU15" i="5"/>
  <c r="EV15" i="5" s="1"/>
  <c r="LN23" i="5"/>
  <c r="LR23" i="5"/>
  <c r="LT23" i="5" s="1"/>
  <c r="EW11" i="5"/>
  <c r="EY11" i="5"/>
  <c r="MF12" i="5"/>
  <c r="MD12" i="5"/>
  <c r="LR11" i="5"/>
  <c r="LT11" i="5" s="1"/>
  <c r="LN11" i="5"/>
  <c r="MK30" i="5"/>
  <c r="MH30" i="5"/>
  <c r="MJ30" i="5"/>
  <c r="MI30" i="5"/>
  <c r="FH30" i="5"/>
  <c r="FI30" i="5" s="1"/>
  <c r="FU39" i="5"/>
  <c r="ED10" i="5"/>
  <c r="EC10" i="5"/>
  <c r="EB10" i="5"/>
  <c r="EA10" i="5"/>
  <c r="MA34" i="5"/>
  <c r="ME34" i="5"/>
  <c r="MG34" i="5" s="1"/>
  <c r="EM28" i="5"/>
  <c r="NF10" i="5"/>
  <c r="ND10" i="5"/>
  <c r="NS27" i="5"/>
  <c r="NQ27" i="5"/>
  <c r="MF28" i="5"/>
  <c r="FE36" i="5"/>
  <c r="FF36" i="5" s="1"/>
  <c r="KX23" i="5"/>
  <c r="KV23" i="5"/>
  <c r="KW23" i="5"/>
  <c r="KU23" i="5"/>
  <c r="MA15" i="5"/>
  <c r="ME15" i="5"/>
  <c r="DT19" i="5"/>
  <c r="DX19" i="5"/>
  <c r="OL22" i="5"/>
  <c r="OM22" i="5" s="1"/>
  <c r="MF11" i="5"/>
  <c r="MD11" i="5"/>
  <c r="EL36" i="5"/>
  <c r="EJ36" i="5"/>
  <c r="MY35" i="5"/>
  <c r="MZ35" i="5" s="1"/>
  <c r="EL37" i="5"/>
  <c r="EJ37" i="5"/>
  <c r="MY11" i="5"/>
  <c r="MZ11" i="5" s="1"/>
  <c r="NF22" i="5"/>
  <c r="ND22" i="5"/>
  <c r="MQ13" i="5"/>
  <c r="MS13" i="5"/>
  <c r="DY15" i="5"/>
  <c r="DW15" i="5"/>
  <c r="DZ15" i="5" s="1"/>
  <c r="EJ14" i="5"/>
  <c r="EL14" i="5"/>
  <c r="EB14" i="5"/>
  <c r="EA14" i="5"/>
  <c r="ED14" i="5"/>
  <c r="EC14" i="5"/>
  <c r="DQ14" i="5"/>
  <c r="DP14" i="5"/>
  <c r="DO14" i="5"/>
  <c r="DN14" i="5"/>
  <c r="EU37" i="5"/>
  <c r="EV37" i="5" s="1"/>
  <c r="DG37" i="5"/>
  <c r="DK37" i="5"/>
  <c r="DM37" i="5" s="1"/>
  <c r="FW13" i="5"/>
  <c r="LN18" i="5"/>
  <c r="LR18" i="5"/>
  <c r="LT18" i="5" s="1"/>
  <c r="FB40" i="5"/>
  <c r="FD40" i="5"/>
  <c r="FC40" i="5"/>
  <c r="FA40" i="5"/>
  <c r="FE14" i="5"/>
  <c r="FF14" i="5" s="1"/>
  <c r="DA24" i="5"/>
  <c r="DD24" i="5"/>
  <c r="DC24" i="5"/>
  <c r="DB24" i="5"/>
  <c r="MQ14" i="5"/>
  <c r="LN16" i="5"/>
  <c r="LR16" i="5"/>
  <c r="MQ20" i="5"/>
  <c r="LR25" i="5"/>
  <c r="LT25" i="5" s="1"/>
  <c r="LN25" i="5"/>
  <c r="NB14" i="5"/>
  <c r="LA12" i="5"/>
  <c r="LE12" i="5"/>
  <c r="LG12" i="5" s="1"/>
  <c r="LK21" i="5"/>
  <c r="LI21" i="5"/>
  <c r="LH21" i="5"/>
  <c r="LJ21" i="5"/>
  <c r="LV34" i="5"/>
  <c r="LU34" i="5"/>
  <c r="LX34" i="5"/>
  <c r="LW34" i="5"/>
  <c r="EX11" i="5"/>
  <c r="ET11" i="5"/>
  <c r="LK24" i="5"/>
  <c r="LJ24" i="5"/>
  <c r="LI24" i="5"/>
  <c r="LH24" i="5"/>
  <c r="MD18" i="5"/>
  <c r="LU40" i="5"/>
  <c r="LW40" i="5"/>
  <c r="LX40" i="5"/>
  <c r="LV40" i="5"/>
  <c r="DQ24" i="5"/>
  <c r="DP24" i="5"/>
  <c r="DO24" i="5"/>
  <c r="DN24" i="5"/>
  <c r="MJ13" i="5"/>
  <c r="MI13" i="5"/>
  <c r="MK13" i="5"/>
  <c r="MH13" i="5"/>
  <c r="MY39" i="5"/>
  <c r="EU28" i="5"/>
  <c r="KX15" i="5"/>
  <c r="KW15" i="5"/>
  <c r="KV15" i="5"/>
  <c r="KU15" i="5"/>
  <c r="NE10" i="5"/>
  <c r="NA10" i="5"/>
  <c r="MD37" i="5"/>
  <c r="NR27" i="5"/>
  <c r="NN27" i="5"/>
  <c r="EK21" i="5"/>
  <c r="EM21" i="5" s="1"/>
  <c r="EG21" i="5"/>
  <c r="MF25" i="5"/>
  <c r="MD25" i="5"/>
  <c r="MG25" i="5" s="1"/>
  <c r="EU36" i="5"/>
  <c r="EV36" i="5" s="1"/>
  <c r="MB40" i="5"/>
  <c r="NL28" i="5"/>
  <c r="NM28" i="5" s="1"/>
  <c r="ET17" i="5"/>
  <c r="EX17" i="5"/>
  <c r="EK36" i="5"/>
  <c r="EG36" i="5"/>
  <c r="MO35" i="5"/>
  <c r="MP35" i="5" s="1"/>
  <c r="MY15" i="5"/>
  <c r="EK37" i="5"/>
  <c r="EG37" i="5"/>
  <c r="MO11" i="5"/>
  <c r="MP11" i="5" s="1"/>
  <c r="NA22" i="5"/>
  <c r="NE22" i="5"/>
  <c r="GH31" i="5"/>
  <c r="NL21" i="5"/>
  <c r="NM21" i="5" s="1"/>
  <c r="DW35" i="5"/>
  <c r="EG14" i="5"/>
  <c r="EK14" i="5"/>
  <c r="EL16" i="5"/>
  <c r="FE37" i="5"/>
  <c r="FF37" i="5" s="1"/>
  <c r="FV13" i="5"/>
  <c r="EY22" i="5"/>
  <c r="EW22" i="5"/>
  <c r="DY37" i="5"/>
  <c r="MP14" i="5"/>
  <c r="LS16" i="5"/>
  <c r="LQ16" i="5"/>
  <c r="MP20" i="5"/>
  <c r="MS20" i="5" s="1"/>
  <c r="MM17" i="5"/>
  <c r="ES35" i="5"/>
  <c r="NY34" i="5"/>
  <c r="NZ34" i="5" s="1"/>
  <c r="FE18" i="5"/>
  <c r="ES20" i="5"/>
  <c r="EK34" i="5"/>
  <c r="EM34" i="5" s="1"/>
  <c r="EG34" i="5"/>
  <c r="DY32" i="5"/>
  <c r="DW32" i="5"/>
  <c r="LK40" i="5"/>
  <c r="LJ40" i="5"/>
  <c r="LI40" i="5"/>
  <c r="LH40" i="5"/>
  <c r="LG39" i="5"/>
  <c r="MY19" i="5"/>
  <c r="MS10" i="5"/>
  <c r="MQ10" i="5"/>
  <c r="LK11" i="5"/>
  <c r="LJ11" i="5"/>
  <c r="LI11" i="5"/>
  <c r="LH11" i="5"/>
  <c r="MC18" i="5"/>
  <c r="MF18" i="5" s="1"/>
  <c r="FL11" i="5"/>
  <c r="FJ11" i="5"/>
  <c r="DV36" i="5"/>
  <c r="DY36" i="5" s="1"/>
  <c r="MS36" i="5"/>
  <c r="MQ36" i="5"/>
  <c r="MT36" i="5" s="1"/>
  <c r="LG23" i="5"/>
  <c r="DM32" i="5"/>
  <c r="GE11" i="5"/>
  <c r="GF11" i="5" s="1"/>
  <c r="MY16" i="5"/>
  <c r="MC37" i="5"/>
  <c r="MF37" i="5" s="1"/>
  <c r="MF34" i="5"/>
  <c r="EH24" i="5"/>
  <c r="EI24" i="5" s="1"/>
  <c r="DX24" i="5"/>
  <c r="DZ24" i="5" s="1"/>
  <c r="DT24" i="5"/>
  <c r="MZ28" i="5"/>
  <c r="EY17" i="5"/>
  <c r="EW17" i="5"/>
  <c r="EL21" i="5"/>
  <c r="MP21" i="5"/>
  <c r="ES24" i="5"/>
  <c r="MP31" i="5"/>
  <c r="MS31" i="5" s="1"/>
  <c r="FF33" i="5"/>
  <c r="LT35" i="5"/>
  <c r="EZ30" i="5"/>
  <c r="FR17" i="5"/>
  <c r="FS17" i="5" s="1"/>
  <c r="FL39" i="5"/>
  <c r="FJ39" i="5"/>
  <c r="GR31" i="5"/>
  <c r="GS31" i="5" s="1"/>
  <c r="MZ21" i="5"/>
  <c r="DV35" i="5"/>
  <c r="DY35" i="5" s="1"/>
  <c r="EZ25" i="5"/>
  <c r="FI40" i="5"/>
  <c r="FK31" i="4"/>
  <c r="FG31" i="4"/>
  <c r="DQ40" i="4"/>
  <c r="DP40" i="4"/>
  <c r="DO40" i="4"/>
  <c r="DN40" i="4"/>
  <c r="ET13" i="4"/>
  <c r="EX13" i="4"/>
  <c r="LK26" i="4"/>
  <c r="LJ26" i="4"/>
  <c r="LI26" i="4"/>
  <c r="LH26" i="4"/>
  <c r="EX15" i="4"/>
  <c r="ET15" i="4"/>
  <c r="MN12" i="4"/>
  <c r="MR12" i="4"/>
  <c r="ED30" i="4"/>
  <c r="EC30" i="4"/>
  <c r="EB30" i="4"/>
  <c r="EA30" i="4"/>
  <c r="DQ37" i="4"/>
  <c r="DP37" i="4"/>
  <c r="DO37" i="4"/>
  <c r="DN37" i="4"/>
  <c r="FG32" i="4"/>
  <c r="FK32" i="4"/>
  <c r="FU21" i="4"/>
  <c r="FV21" i="4" s="1"/>
  <c r="ED23" i="4"/>
  <c r="EC23" i="4"/>
  <c r="EB23" i="4"/>
  <c r="EA23" i="4"/>
  <c r="MO36" i="4"/>
  <c r="EU36" i="4"/>
  <c r="EV36" i="4" s="1"/>
  <c r="LI22" i="4"/>
  <c r="LK22" i="4"/>
  <c r="LJ22" i="4"/>
  <c r="LH22" i="4"/>
  <c r="DQ34" i="4"/>
  <c r="DP34" i="4"/>
  <c r="DO34" i="4"/>
  <c r="DN34" i="4"/>
  <c r="LX20" i="4"/>
  <c r="LW20" i="4"/>
  <c r="LU20" i="4"/>
  <c r="LV20" i="4"/>
  <c r="EG40" i="4"/>
  <c r="EK40" i="4"/>
  <c r="FU32" i="4"/>
  <c r="FV32" i="4" s="1"/>
  <c r="EX21" i="4"/>
  <c r="ET21" i="4"/>
  <c r="DQ10" i="4"/>
  <c r="DN10" i="4"/>
  <c r="DP10" i="4"/>
  <c r="DO10" i="4"/>
  <c r="NO33" i="4"/>
  <c r="NP33" i="4" s="1"/>
  <c r="LK36" i="4"/>
  <c r="LJ36" i="4"/>
  <c r="LI36" i="4"/>
  <c r="LH36" i="4"/>
  <c r="MK35" i="4"/>
  <c r="MJ35" i="4"/>
  <c r="MI35" i="4"/>
  <c r="MH35" i="4"/>
  <c r="MD31" i="4"/>
  <c r="EU38" i="4"/>
  <c r="EV38" i="4" s="1"/>
  <c r="KX11" i="4"/>
  <c r="KW11" i="4"/>
  <c r="KV11" i="4"/>
  <c r="KU11" i="4"/>
  <c r="MD37" i="4"/>
  <c r="ME11" i="4"/>
  <c r="MA11" i="4"/>
  <c r="ED12" i="4"/>
  <c r="EC12" i="4"/>
  <c r="EB12" i="4"/>
  <c r="EA12" i="4"/>
  <c r="FH13" i="4"/>
  <c r="ME18" i="4"/>
  <c r="MG18" i="4" s="1"/>
  <c r="MA18" i="4"/>
  <c r="FJ14" i="4"/>
  <c r="NB20" i="4"/>
  <c r="NC20" i="4" s="1"/>
  <c r="MK33" i="4"/>
  <c r="MJ33" i="4"/>
  <c r="MI33" i="4"/>
  <c r="MH33" i="4"/>
  <c r="FH28" i="4"/>
  <c r="NL21" i="4"/>
  <c r="NM21" i="4" s="1"/>
  <c r="MK12" i="4"/>
  <c r="MJ12" i="4"/>
  <c r="MI12" i="4"/>
  <c r="MH12" i="4"/>
  <c r="GE15" i="4"/>
  <c r="GF15" i="4" s="1"/>
  <c r="ET12" i="4"/>
  <c r="EX12" i="4"/>
  <c r="FJ17" i="4"/>
  <c r="FD22" i="4"/>
  <c r="FC22" i="4"/>
  <c r="FB22" i="4"/>
  <c r="FA22" i="4"/>
  <c r="FH19" i="4"/>
  <c r="FI19" i="4" s="1"/>
  <c r="MY31" i="4"/>
  <c r="MZ31" i="4" s="1"/>
  <c r="MD26" i="4"/>
  <c r="LX24" i="4"/>
  <c r="LW24" i="4"/>
  <c r="LV24" i="4"/>
  <c r="LU24" i="4"/>
  <c r="LK14" i="4"/>
  <c r="LJ14" i="4"/>
  <c r="LH14" i="4"/>
  <c r="LI14" i="4"/>
  <c r="MB27" i="4"/>
  <c r="MC27" i="4" s="1"/>
  <c r="MX13" i="4"/>
  <c r="MW13" i="4"/>
  <c r="MU13" i="4"/>
  <c r="MV13" i="4"/>
  <c r="EU19" i="4"/>
  <c r="EV19" i="4" s="1"/>
  <c r="DX28" i="4"/>
  <c r="DZ28" i="4" s="1"/>
  <c r="DT28" i="4"/>
  <c r="EK30" i="4"/>
  <c r="EG30" i="4"/>
  <c r="ND33" i="4"/>
  <c r="EM32" i="4"/>
  <c r="EC36" i="4"/>
  <c r="EA36" i="4"/>
  <c r="ED36" i="4"/>
  <c r="EB36" i="4"/>
  <c r="MQ16" i="4"/>
  <c r="EJ38" i="4"/>
  <c r="DO20" i="4"/>
  <c r="DP20" i="4"/>
  <c r="DN20" i="4"/>
  <c r="DQ20" i="4"/>
  <c r="ME17" i="4"/>
  <c r="MA17" i="4"/>
  <c r="GH22" i="4"/>
  <c r="ND12" i="4"/>
  <c r="NF12" i="4"/>
  <c r="EJ24" i="4"/>
  <c r="MM31" i="4"/>
  <c r="DP29" i="4"/>
  <c r="DN29" i="4"/>
  <c r="DQ29" i="4"/>
  <c r="DO29" i="4"/>
  <c r="LN27" i="4"/>
  <c r="LR27" i="4"/>
  <c r="FE24" i="4"/>
  <c r="FF24" i="4" s="1"/>
  <c r="DY24" i="4"/>
  <c r="DW24" i="4"/>
  <c r="EU25" i="4"/>
  <c r="EV25" i="4" s="1"/>
  <c r="FR33" i="4"/>
  <c r="FS33" i="4" s="1"/>
  <c r="FE40" i="4"/>
  <c r="FF40" i="4" s="1"/>
  <c r="LV22" i="4"/>
  <c r="LX22" i="4"/>
  <c r="LW22" i="4"/>
  <c r="LU22" i="4"/>
  <c r="MC37" i="4"/>
  <c r="MF37" i="4" s="1"/>
  <c r="MC26" i="4"/>
  <c r="MF26" i="4" s="1"/>
  <c r="LS27" i="4"/>
  <c r="MF19" i="4"/>
  <c r="MD19" i="4"/>
  <c r="FE26" i="4"/>
  <c r="MS25" i="4"/>
  <c r="MQ25" i="4"/>
  <c r="EY20" i="4"/>
  <c r="EW20" i="4"/>
  <c r="MJ39" i="4"/>
  <c r="MI39" i="4"/>
  <c r="MK39" i="4"/>
  <c r="MH39" i="4"/>
  <c r="LJ25" i="4"/>
  <c r="LI25" i="4"/>
  <c r="LH25" i="4"/>
  <c r="LK25" i="4"/>
  <c r="DQ36" i="4"/>
  <c r="DP36" i="4"/>
  <c r="DO36" i="4"/>
  <c r="DN36" i="4"/>
  <c r="NL20" i="4"/>
  <c r="NM20" i="4" s="1"/>
  <c r="NL25" i="4"/>
  <c r="NL15" i="4"/>
  <c r="MZ21" i="4"/>
  <c r="FE39" i="4"/>
  <c r="FS15" i="4"/>
  <c r="EY12" i="4"/>
  <c r="EW12" i="4"/>
  <c r="FI17" i="4"/>
  <c r="EY15" i="4"/>
  <c r="EW15" i="4"/>
  <c r="FU17" i="4"/>
  <c r="FV17" i="4" s="1"/>
  <c r="KU26" i="4"/>
  <c r="KX26" i="4"/>
  <c r="KW26" i="4"/>
  <c r="KV26" i="4"/>
  <c r="NE12" i="4"/>
  <c r="NA12" i="4"/>
  <c r="ET33" i="4"/>
  <c r="EX33" i="4"/>
  <c r="KX17" i="4"/>
  <c r="KV17" i="4"/>
  <c r="KW17" i="4"/>
  <c r="KU17" i="4"/>
  <c r="EW13" i="4"/>
  <c r="EY13" i="4"/>
  <c r="ME20" i="4"/>
  <c r="MG20" i="4" s="1"/>
  <c r="MA20" i="4"/>
  <c r="EU23" i="4"/>
  <c r="EV23" i="4" s="1"/>
  <c r="EN12" i="4"/>
  <c r="EQ12" i="4"/>
  <c r="EP12" i="4"/>
  <c r="EO12" i="4"/>
  <c r="LX23" i="4"/>
  <c r="LW23" i="4"/>
  <c r="LV23" i="4"/>
  <c r="LU23" i="4"/>
  <c r="MR33" i="4"/>
  <c r="MT33" i="4" s="1"/>
  <c r="MN33" i="4"/>
  <c r="LK24" i="4"/>
  <c r="LJ24" i="4"/>
  <c r="LI24" i="4"/>
  <c r="LH24" i="4"/>
  <c r="EL30" i="4"/>
  <c r="EJ30" i="4"/>
  <c r="NC33" i="4"/>
  <c r="MY27" i="4"/>
  <c r="MZ27" i="4" s="1"/>
  <c r="FU11" i="4"/>
  <c r="MQ39" i="4"/>
  <c r="FT22" i="4"/>
  <c r="FX22" i="4"/>
  <c r="DZ27" i="4"/>
  <c r="NK13" i="4"/>
  <c r="NI13" i="4"/>
  <c r="NH13" i="4"/>
  <c r="NJ13" i="4"/>
  <c r="MP16" i="4"/>
  <c r="EI38" i="4"/>
  <c r="EL38" i="4" s="1"/>
  <c r="MD17" i="4"/>
  <c r="MF17" i="4"/>
  <c r="GR22" i="4"/>
  <c r="GS22" i="4" s="1"/>
  <c r="EI24" i="4"/>
  <c r="LQ32" i="4"/>
  <c r="DP38" i="4"/>
  <c r="DN38" i="4"/>
  <c r="DQ38" i="4"/>
  <c r="DO38" i="4"/>
  <c r="MD36" i="4"/>
  <c r="DK24" i="4"/>
  <c r="DM24" i="4" s="1"/>
  <c r="DG24" i="4"/>
  <c r="KX32" i="4"/>
  <c r="KW32" i="4"/>
  <c r="KV32" i="4"/>
  <c r="KU32" i="4"/>
  <c r="EU24" i="4"/>
  <c r="DX24" i="4"/>
  <c r="DT24" i="4"/>
  <c r="ED13" i="4"/>
  <c r="EA13" i="4"/>
  <c r="EB13" i="4"/>
  <c r="EC13" i="4"/>
  <c r="FH33" i="4"/>
  <c r="DB26" i="4"/>
  <c r="DA26" i="4"/>
  <c r="DD26" i="4"/>
  <c r="DC26" i="4"/>
  <c r="ED33" i="4"/>
  <c r="EC33" i="4"/>
  <c r="EB33" i="4"/>
  <c r="EA33" i="4"/>
  <c r="EQ19" i="4"/>
  <c r="EP19" i="4"/>
  <c r="EO19" i="4"/>
  <c r="EN19" i="4"/>
  <c r="EJ29" i="4"/>
  <c r="DL24" i="4"/>
  <c r="FR35" i="4"/>
  <c r="FS35" i="4" s="1"/>
  <c r="ME19" i="4"/>
  <c r="MA19" i="4"/>
  <c r="EU26" i="4"/>
  <c r="MN25" i="4"/>
  <c r="MR25" i="4"/>
  <c r="MQ23" i="4"/>
  <c r="DO19" i="4"/>
  <c r="DN19" i="4"/>
  <c r="DQ19" i="4"/>
  <c r="DP19" i="4"/>
  <c r="EJ37" i="4"/>
  <c r="MQ35" i="4"/>
  <c r="DM26" i="4"/>
  <c r="DD18" i="4"/>
  <c r="DB18" i="4"/>
  <c r="DA18" i="4"/>
  <c r="DC18" i="4"/>
  <c r="EO25" i="4"/>
  <c r="EQ25" i="4"/>
  <c r="EP25" i="4"/>
  <c r="EN25" i="4"/>
  <c r="NB25" i="4"/>
  <c r="NB15" i="4"/>
  <c r="NC15" i="4" s="1"/>
  <c r="EU39" i="4"/>
  <c r="EJ27" i="4"/>
  <c r="MD14" i="4"/>
  <c r="NB34" i="4"/>
  <c r="NC34" i="4" s="1"/>
  <c r="ET16" i="4"/>
  <c r="EX16" i="4"/>
  <c r="EZ16" i="4" s="1"/>
  <c r="FE37" i="4"/>
  <c r="FF37" i="4" s="1"/>
  <c r="MD34" i="4"/>
  <c r="MF34" i="4"/>
  <c r="EY16" i="4"/>
  <c r="MK16" i="4"/>
  <c r="MJ16" i="4"/>
  <c r="MH16" i="4"/>
  <c r="MI16" i="4"/>
  <c r="MM27" i="4"/>
  <c r="GE11" i="4"/>
  <c r="MP39" i="4"/>
  <c r="MS39" i="4" s="1"/>
  <c r="FW22" i="4"/>
  <c r="FY22" i="4"/>
  <c r="LK38" i="4"/>
  <c r="LJ38" i="4"/>
  <c r="LH38" i="4"/>
  <c r="LI38" i="4"/>
  <c r="ED26" i="4"/>
  <c r="EC26" i="4"/>
  <c r="EB26" i="4"/>
  <c r="EA26" i="4"/>
  <c r="EP28" i="4"/>
  <c r="EO28" i="4"/>
  <c r="EQ28" i="4"/>
  <c r="EN28" i="4"/>
  <c r="EJ10" i="4"/>
  <c r="EL10" i="4"/>
  <c r="NL37" i="4"/>
  <c r="LP32" i="4"/>
  <c r="LS32" i="4" s="1"/>
  <c r="LG28" i="4"/>
  <c r="FL21" i="4"/>
  <c r="FJ21" i="4"/>
  <c r="MC36" i="4"/>
  <c r="LT36" i="4"/>
  <c r="EU27" i="4"/>
  <c r="EV27" i="4" s="1"/>
  <c r="LR25" i="4"/>
  <c r="LT25" i="4" s="1"/>
  <c r="LN25" i="4"/>
  <c r="FE10" i="4"/>
  <c r="FF10" i="4" s="1"/>
  <c r="EU35" i="4"/>
  <c r="FE34" i="4"/>
  <c r="EX32" i="4"/>
  <c r="EZ32" i="4" s="1"/>
  <c r="ET32" i="4"/>
  <c r="DK39" i="4"/>
  <c r="DM39" i="4" s="1"/>
  <c r="DG39" i="4"/>
  <c r="MO30" i="4"/>
  <c r="MP30" i="4" s="1"/>
  <c r="EI29" i="4"/>
  <c r="EL29" i="4" s="1"/>
  <c r="FF35" i="4"/>
  <c r="EJ34" i="4"/>
  <c r="EL34" i="4"/>
  <c r="MS20" i="4"/>
  <c r="MQ20" i="4"/>
  <c r="MP23" i="4"/>
  <c r="MS23" i="4" s="1"/>
  <c r="LT17" i="4"/>
  <c r="NL30" i="4"/>
  <c r="MO21" i="4"/>
  <c r="MP21" i="4" s="1"/>
  <c r="EI37" i="4"/>
  <c r="EL37" i="4" s="1"/>
  <c r="MP35" i="4"/>
  <c r="EZ17" i="4"/>
  <c r="EH39" i="4"/>
  <c r="FH15" i="4"/>
  <c r="FI15" i="4" s="1"/>
  <c r="EI27" i="4"/>
  <c r="EL27" i="4" s="1"/>
  <c r="MC14" i="4"/>
  <c r="MF14" i="4" s="1"/>
  <c r="MY10" i="4"/>
  <c r="MZ10" i="4" s="1"/>
  <c r="FL32" i="4"/>
  <c r="FJ32" i="4"/>
  <c r="NY12" i="4"/>
  <c r="NZ12" i="4" s="1"/>
  <c r="NB18" i="4"/>
  <c r="LX29" i="4"/>
  <c r="LW29" i="4"/>
  <c r="LV29" i="4"/>
  <c r="LU29" i="4"/>
  <c r="MY17" i="4"/>
  <c r="MZ17" i="4" s="1"/>
  <c r="GE21" i="4"/>
  <c r="GF21" i="4" s="1"/>
  <c r="FE36" i="4"/>
  <c r="FF36" i="4" s="1"/>
  <c r="LT27" i="4"/>
  <c r="LN28" i="4"/>
  <c r="LR28" i="4"/>
  <c r="LT28" i="4" s="1"/>
  <c r="EU37" i="4"/>
  <c r="EV37" i="4" s="1"/>
  <c r="FH11" i="4"/>
  <c r="MY26" i="4"/>
  <c r="MZ26" i="4" s="1"/>
  <c r="FE29" i="4"/>
  <c r="ME34" i="4"/>
  <c r="MA34" i="4"/>
  <c r="MN29" i="4"/>
  <c r="MR29" i="4"/>
  <c r="MD32" i="4"/>
  <c r="NL19" i="4"/>
  <c r="NM19" i="4" s="1"/>
  <c r="FR23" i="4"/>
  <c r="FR30" i="4"/>
  <c r="FS30" i="4" s="1"/>
  <c r="EM23" i="4"/>
  <c r="NL29" i="4"/>
  <c r="NM29" i="4" s="1"/>
  <c r="MO32" i="4"/>
  <c r="GE32" i="4"/>
  <c r="GF32" i="4" s="1"/>
  <c r="KX22" i="4"/>
  <c r="KV22" i="4"/>
  <c r="KW22" i="4"/>
  <c r="KU22" i="4"/>
  <c r="MO28" i="4"/>
  <c r="MS12" i="4"/>
  <c r="MQ12" i="4"/>
  <c r="EK10" i="4"/>
  <c r="EG10" i="4"/>
  <c r="NB37" i="4"/>
  <c r="NC37" i="4" s="1"/>
  <c r="MD40" i="4"/>
  <c r="FK21" i="4"/>
  <c r="FG21" i="4"/>
  <c r="DP13" i="4"/>
  <c r="DN13" i="4"/>
  <c r="DQ13" i="4"/>
  <c r="DO13" i="4"/>
  <c r="LE32" i="4"/>
  <c r="LG32" i="4" s="1"/>
  <c r="LA32" i="4"/>
  <c r="EU10" i="4"/>
  <c r="EV10" i="4" s="1"/>
  <c r="EQ15" i="4"/>
  <c r="EP15" i="4"/>
  <c r="EN15" i="4"/>
  <c r="EO15" i="4"/>
  <c r="EU34" i="4"/>
  <c r="EA34" i="4"/>
  <c r="MY36" i="4"/>
  <c r="MZ36" i="4" s="1"/>
  <c r="FR20" i="4"/>
  <c r="DO27" i="4"/>
  <c r="DN27" i="4"/>
  <c r="DQ27" i="4"/>
  <c r="DP27" i="4"/>
  <c r="FR12" i="4"/>
  <c r="FS12" i="4" s="1"/>
  <c r="MY14" i="4"/>
  <c r="MZ14" i="4" s="1"/>
  <c r="DW38" i="4"/>
  <c r="FR27" i="4"/>
  <c r="EK34" i="4"/>
  <c r="EG34" i="4"/>
  <c r="MN20" i="4"/>
  <c r="MR20" i="4"/>
  <c r="FH25" i="4"/>
  <c r="FI25" i="4" s="1"/>
  <c r="EX28" i="4"/>
  <c r="ET28" i="4"/>
  <c r="NB30" i="4"/>
  <c r="NC30" i="4" s="1"/>
  <c r="ED25" i="4"/>
  <c r="EC25" i="4"/>
  <c r="EA25" i="4"/>
  <c r="EB25" i="4"/>
  <c r="LG11" i="4"/>
  <c r="MY11" i="4"/>
  <c r="NB35" i="4"/>
  <c r="NC35" i="4" s="1"/>
  <c r="LI30" i="4"/>
  <c r="LH30" i="4"/>
  <c r="LJ30" i="4"/>
  <c r="LK30" i="4"/>
  <c r="NB23" i="4"/>
  <c r="GR31" i="4"/>
  <c r="GS31" i="4" s="1"/>
  <c r="MF18" i="4"/>
  <c r="NO35" i="4"/>
  <c r="NP35" i="4" s="1"/>
  <c r="MQ34" i="4"/>
  <c r="ME22" i="4"/>
  <c r="MA22" i="4"/>
  <c r="EJ36" i="4"/>
  <c r="EX20" i="4"/>
  <c r="ET20" i="4"/>
  <c r="MB38" i="4"/>
  <c r="MO19" i="4"/>
  <c r="MP19" i="4" s="1"/>
  <c r="EU30" i="4"/>
  <c r="ED19" i="4"/>
  <c r="EC19" i="4"/>
  <c r="EB19" i="4"/>
  <c r="EA19" i="4"/>
  <c r="MM26" i="4"/>
  <c r="ES29" i="4"/>
  <c r="ME21" i="4"/>
  <c r="MG21" i="4" s="1"/>
  <c r="MA21" i="4"/>
  <c r="LN18" i="4"/>
  <c r="LR18" i="4"/>
  <c r="LT18" i="4" s="1"/>
  <c r="LS28" i="4"/>
  <c r="MS29" i="4"/>
  <c r="MQ29" i="4"/>
  <c r="MC32" i="4"/>
  <c r="MF32" i="4" s="1"/>
  <c r="MZ19" i="4"/>
  <c r="FF23" i="4"/>
  <c r="FF30" i="4"/>
  <c r="MF21" i="4"/>
  <c r="MZ29" i="4"/>
  <c r="MY32" i="4"/>
  <c r="MZ32" i="4" s="1"/>
  <c r="MG29" i="4"/>
  <c r="EL35" i="4"/>
  <c r="EJ35" i="4"/>
  <c r="LT31" i="4"/>
  <c r="LX19" i="4"/>
  <c r="LW19" i="4"/>
  <c r="LV19" i="4"/>
  <c r="LU19" i="4"/>
  <c r="MY28" i="4"/>
  <c r="MZ28" i="4" s="1"/>
  <c r="NF16" i="4"/>
  <c r="ND16" i="4"/>
  <c r="MC40" i="4"/>
  <c r="MF40" i="4" s="1"/>
  <c r="DZ39" i="4"/>
  <c r="EM11" i="4"/>
  <c r="FM22" i="4"/>
  <c r="LT39" i="4"/>
  <c r="NY16" i="4"/>
  <c r="NZ16" i="4" s="1"/>
  <c r="MB24" i="4"/>
  <c r="MC24" i="4" s="1"/>
  <c r="FF20" i="4"/>
  <c r="FF12" i="4"/>
  <c r="MM14" i="4"/>
  <c r="DV38" i="4"/>
  <c r="DY38" i="4" s="1"/>
  <c r="FF27" i="4"/>
  <c r="MY24" i="4"/>
  <c r="FR25" i="4"/>
  <c r="FS25" i="4" s="1"/>
  <c r="EY28" i="4"/>
  <c r="EW28" i="4"/>
  <c r="FW31" i="4"/>
  <c r="FY31" i="4"/>
  <c r="DY40" i="4"/>
  <c r="DW40" i="4"/>
  <c r="MG15" i="4"/>
  <c r="MM11" i="4"/>
  <c r="FE18" i="4"/>
  <c r="NL23" i="4"/>
  <c r="NM23" i="4" s="1"/>
  <c r="GF31" i="4"/>
  <c r="NY35" i="4"/>
  <c r="NZ35" i="4" s="1"/>
  <c r="MP34" i="4"/>
  <c r="MS34" i="4" s="1"/>
  <c r="MD22" i="4"/>
  <c r="MF22" i="4"/>
  <c r="EI36" i="4"/>
  <c r="FL31" i="4"/>
  <c r="FJ31" i="4"/>
  <c r="MO37" i="4"/>
  <c r="MP37" i="4" s="1"/>
  <c r="NY33" i="4"/>
  <c r="EJ40" i="4"/>
  <c r="EL40" i="4"/>
  <c r="EU40" i="4"/>
  <c r="EP20" i="4"/>
  <c r="EO20" i="4"/>
  <c r="EN20" i="4"/>
  <c r="EQ20" i="4"/>
  <c r="EB20" i="4"/>
  <c r="EC20" i="4"/>
  <c r="EA20" i="4"/>
  <c r="ED20" i="4"/>
  <c r="FU14" i="4"/>
  <c r="FV14" i="4" s="1"/>
  <c r="NO13" i="4"/>
  <c r="FH16" i="4"/>
  <c r="FI16" i="4" s="1"/>
  <c r="MD25" i="4"/>
  <c r="EK33" i="4"/>
  <c r="EM33" i="4" s="1"/>
  <c r="EG33" i="4"/>
  <c r="MS33" i="4"/>
  <c r="MQ40" i="4"/>
  <c r="GR14" i="4"/>
  <c r="GS14" i="4" s="1"/>
  <c r="OL13" i="4"/>
  <c r="OM13" i="4" s="1"/>
  <c r="ET11" i="4"/>
  <c r="EX11" i="4"/>
  <c r="EZ11" i="4" s="1"/>
  <c r="MO18" i="4"/>
  <c r="MP18" i="4" s="1"/>
  <c r="NL40" i="4"/>
  <c r="NM40" i="4" s="1"/>
  <c r="EK35" i="4"/>
  <c r="EG35" i="4"/>
  <c r="NL39" i="4"/>
  <c r="NM39" i="4" s="1"/>
  <c r="ED35" i="4"/>
  <c r="EC35" i="4"/>
  <c r="EB35" i="4"/>
  <c r="EA35" i="4"/>
  <c r="EY11" i="4"/>
  <c r="NA16" i="4"/>
  <c r="NE16" i="4"/>
  <c r="MO22" i="4"/>
  <c r="MP22" i="4" s="1"/>
  <c r="NO16" i="4"/>
  <c r="EH26" i="4"/>
  <c r="EI26" i="4" s="1"/>
  <c r="DD29" i="4"/>
  <c r="DC29" i="4"/>
  <c r="DB29" i="4"/>
  <c r="DA29" i="4"/>
  <c r="MO38" i="4"/>
  <c r="MP38" i="4" s="1"/>
  <c r="MD10" i="4"/>
  <c r="DX37" i="4"/>
  <c r="DT37" i="4"/>
  <c r="MR15" i="4"/>
  <c r="MN15" i="4"/>
  <c r="MO24" i="4"/>
  <c r="MP24" i="4" s="1"/>
  <c r="EK18" i="4"/>
  <c r="EG18" i="4"/>
  <c r="FT31" i="4"/>
  <c r="FX31" i="4"/>
  <c r="DT40" i="4"/>
  <c r="DX40" i="4"/>
  <c r="LX14" i="4"/>
  <c r="LU14" i="4"/>
  <c r="LW14" i="4"/>
  <c r="LV14" i="4"/>
  <c r="LN10" i="4"/>
  <c r="LR10" i="4"/>
  <c r="LT10" i="4" s="1"/>
  <c r="LV34" i="4"/>
  <c r="LU34" i="4"/>
  <c r="LW34" i="4"/>
  <c r="LX34" i="4"/>
  <c r="EU18" i="4"/>
  <c r="EV18" i="4" s="1"/>
  <c r="EO22" i="4"/>
  <c r="EN22" i="4"/>
  <c r="EQ22" i="4"/>
  <c r="EP22" i="4"/>
  <c r="LT26" i="4"/>
  <c r="FU16" i="4"/>
  <c r="FV16" i="4" s="1"/>
  <c r="MD28" i="4"/>
  <c r="EY21" i="4"/>
  <c r="EW21" i="4"/>
  <c r="EZ21" i="4" s="1"/>
  <c r="MM10" i="4"/>
  <c r="LT38" i="4"/>
  <c r="LT11" i="4"/>
  <c r="MC25" i="4"/>
  <c r="MF25" i="4" s="1"/>
  <c r="FD31" i="4"/>
  <c r="FC31" i="4"/>
  <c r="FB31" i="4"/>
  <c r="FA31" i="4"/>
  <c r="FR19" i="4"/>
  <c r="GE17" i="4"/>
  <c r="GF17" i="4" s="1"/>
  <c r="MP40" i="4"/>
  <c r="GF14" i="4"/>
  <c r="NZ13" i="4"/>
  <c r="NM12" i="4"/>
  <c r="LK23" i="4"/>
  <c r="LJ23" i="4"/>
  <c r="LH23" i="4"/>
  <c r="LI23" i="4"/>
  <c r="MZ40" i="4"/>
  <c r="EC10" i="4"/>
  <c r="EB10" i="4"/>
  <c r="EA10" i="4"/>
  <c r="ED10" i="4"/>
  <c r="MC31" i="4"/>
  <c r="MZ39" i="4"/>
  <c r="MG23" i="4"/>
  <c r="NL18" i="4"/>
  <c r="MY22" i="4"/>
  <c r="MZ22" i="4" s="1"/>
  <c r="LT40" i="4"/>
  <c r="FE38" i="4"/>
  <c r="FF38" i="4" s="1"/>
  <c r="EY33" i="4"/>
  <c r="EW33" i="4"/>
  <c r="MM17" i="4"/>
  <c r="EM13" i="4"/>
  <c r="DZ18" i="4"/>
  <c r="MK30" i="4"/>
  <c r="MJ30" i="4"/>
  <c r="MI30" i="4"/>
  <c r="MH30" i="4"/>
  <c r="MY38" i="4"/>
  <c r="MZ38" i="4" s="1"/>
  <c r="MC10" i="4"/>
  <c r="MF10" i="4" s="1"/>
  <c r="DY37" i="4"/>
  <c r="DW37" i="4"/>
  <c r="MQ15" i="4"/>
  <c r="MS15" i="4"/>
  <c r="LF32" i="4"/>
  <c r="MD11" i="4"/>
  <c r="MF11" i="4"/>
  <c r="NL34" i="4"/>
  <c r="NM34" i="4" s="1"/>
  <c r="EL18" i="4"/>
  <c r="EJ18" i="4"/>
  <c r="DL39" i="4"/>
  <c r="FR13" i="4"/>
  <c r="FS13" i="4" s="1"/>
  <c r="LT37" i="4"/>
  <c r="FI14" i="4"/>
  <c r="DQ25" i="4"/>
  <c r="DO25" i="4"/>
  <c r="DN25" i="4"/>
  <c r="DP25" i="4"/>
  <c r="FR28" i="4"/>
  <c r="LS10" i="4"/>
  <c r="GE16" i="4"/>
  <c r="GF16" i="4" s="1"/>
  <c r="MC28" i="4"/>
  <c r="KW40" i="3"/>
  <c r="KV40" i="3"/>
  <c r="KU40" i="3"/>
  <c r="KX40" i="3"/>
  <c r="FG12" i="3"/>
  <c r="FK12" i="3"/>
  <c r="MO24" i="3"/>
  <c r="EQ19" i="3"/>
  <c r="EP19" i="3"/>
  <c r="EO19" i="3"/>
  <c r="EN19" i="3"/>
  <c r="FG23" i="3"/>
  <c r="FK23" i="3"/>
  <c r="LK24" i="3"/>
  <c r="LJ24" i="3"/>
  <c r="LI24" i="3"/>
  <c r="LH24" i="3"/>
  <c r="NB26" i="3"/>
  <c r="LU15" i="3"/>
  <c r="LX15" i="3"/>
  <c r="LW15" i="3"/>
  <c r="LV15" i="3"/>
  <c r="EO13" i="3"/>
  <c r="EN13" i="3"/>
  <c r="EP13" i="3"/>
  <c r="EQ13" i="3"/>
  <c r="EU26" i="3"/>
  <c r="DO22" i="3"/>
  <c r="DN22" i="3"/>
  <c r="DP22" i="3"/>
  <c r="DQ22" i="3"/>
  <c r="LU20" i="3"/>
  <c r="LX20" i="3"/>
  <c r="LW20" i="3"/>
  <c r="LV20" i="3"/>
  <c r="DT16" i="3"/>
  <c r="DX16" i="3"/>
  <c r="MO13" i="3"/>
  <c r="LU11" i="3"/>
  <c r="LX11" i="3"/>
  <c r="LW11" i="3"/>
  <c r="LV11" i="3"/>
  <c r="EQ12" i="3"/>
  <c r="EP12" i="3"/>
  <c r="EO12" i="3"/>
  <c r="EN12" i="3"/>
  <c r="MA22" i="3"/>
  <c r="ME22" i="3"/>
  <c r="LK21" i="3"/>
  <c r="LJ21" i="3"/>
  <c r="LI21" i="3"/>
  <c r="LH21" i="3"/>
  <c r="ME21" i="3"/>
  <c r="MA21" i="3"/>
  <c r="LK26" i="3"/>
  <c r="LJ26" i="3"/>
  <c r="LI26" i="3"/>
  <c r="LH26" i="3"/>
  <c r="ED34" i="3"/>
  <c r="EC34" i="3"/>
  <c r="EA34" i="3"/>
  <c r="EB34" i="3"/>
  <c r="MK28" i="3"/>
  <c r="MJ28" i="3"/>
  <c r="MI28" i="3"/>
  <c r="MH28" i="3"/>
  <c r="LK38" i="3"/>
  <c r="LH38" i="3"/>
  <c r="LJ38" i="3"/>
  <c r="LI38" i="3"/>
  <c r="EQ27" i="3"/>
  <c r="EP27" i="3"/>
  <c r="EO27" i="3"/>
  <c r="EN27" i="3"/>
  <c r="KV38" i="3"/>
  <c r="KU38" i="3"/>
  <c r="KX38" i="3"/>
  <c r="KW38" i="3"/>
  <c r="MO31" i="3"/>
  <c r="EX31" i="3"/>
  <c r="ET31" i="3"/>
  <c r="FH31" i="3"/>
  <c r="LK40" i="3"/>
  <c r="LJ40" i="3"/>
  <c r="LI40" i="3"/>
  <c r="LH40" i="3"/>
  <c r="FD10" i="3"/>
  <c r="FC10" i="3"/>
  <c r="FB10" i="3"/>
  <c r="FA10" i="3"/>
  <c r="LX35" i="3"/>
  <c r="LW35" i="3"/>
  <c r="LV35" i="3"/>
  <c r="LU35" i="3"/>
  <c r="EK22" i="3"/>
  <c r="EG22" i="3"/>
  <c r="EX27" i="3"/>
  <c r="EZ27" i="3" s="1"/>
  <c r="ET27" i="3"/>
  <c r="FU30" i="3"/>
  <c r="GE12" i="3"/>
  <c r="EQ37" i="3"/>
  <c r="EP37" i="3"/>
  <c r="EO37" i="3"/>
  <c r="EN37" i="3"/>
  <c r="EU35" i="3"/>
  <c r="EQ11" i="3"/>
  <c r="EP11" i="3"/>
  <c r="EO11" i="3"/>
  <c r="EN11" i="3"/>
  <c r="GE13" i="3"/>
  <c r="GF13" i="3" s="1"/>
  <c r="FH37" i="3"/>
  <c r="FI37" i="3" s="1"/>
  <c r="FE39" i="3"/>
  <c r="FF39" i="3" s="1"/>
  <c r="NB28" i="3"/>
  <c r="ME31" i="3"/>
  <c r="MA31" i="3"/>
  <c r="KX24" i="3"/>
  <c r="KW24" i="3"/>
  <c r="KV24" i="3"/>
  <c r="KU24" i="3"/>
  <c r="DW39" i="3"/>
  <c r="DY39" i="3"/>
  <c r="MB12" i="3"/>
  <c r="MY40" i="3"/>
  <c r="MN33" i="3"/>
  <c r="MR33" i="3"/>
  <c r="MT33" i="3" s="1"/>
  <c r="FR38" i="3"/>
  <c r="NO18" i="3"/>
  <c r="NP18" i="3" s="1"/>
  <c r="LA22" i="3"/>
  <c r="LE22" i="3"/>
  <c r="LG22" i="3" s="1"/>
  <c r="GE23" i="3"/>
  <c r="MS20" i="3"/>
  <c r="MQ20" i="3"/>
  <c r="MF27" i="3"/>
  <c r="MD27" i="3"/>
  <c r="EU32" i="3"/>
  <c r="EV32" i="3" s="1"/>
  <c r="FH36" i="3"/>
  <c r="FI36" i="3" s="1"/>
  <c r="FC37" i="3"/>
  <c r="FD37" i="3"/>
  <c r="FB37" i="3"/>
  <c r="FA37" i="3"/>
  <c r="DT25" i="3"/>
  <c r="DX25" i="3"/>
  <c r="DZ25" i="3" s="1"/>
  <c r="LR29" i="3"/>
  <c r="LN29" i="3"/>
  <c r="LS27" i="3"/>
  <c r="LQ27" i="3"/>
  <c r="DZ35" i="3"/>
  <c r="FE22" i="3"/>
  <c r="FE33" i="3"/>
  <c r="EW15" i="3"/>
  <c r="MY21" i="3"/>
  <c r="MZ21" i="3" s="1"/>
  <c r="DW20" i="3"/>
  <c r="KX32" i="3"/>
  <c r="KW32" i="3"/>
  <c r="KV32" i="3"/>
  <c r="KU32" i="3"/>
  <c r="ED38" i="3"/>
  <c r="EC38" i="3"/>
  <c r="EB38" i="3"/>
  <c r="EA38" i="3"/>
  <c r="FU12" i="3"/>
  <c r="FV12" i="3" s="1"/>
  <c r="EK31" i="3"/>
  <c r="EM31" i="3" s="1"/>
  <c r="EG31" i="3"/>
  <c r="EJ36" i="3"/>
  <c r="FH11" i="3"/>
  <c r="FI11" i="3" s="1"/>
  <c r="FU13" i="3"/>
  <c r="FV13" i="3" s="1"/>
  <c r="GR30" i="3"/>
  <c r="GS30" i="3" s="1"/>
  <c r="NB11" i="3"/>
  <c r="NC11" i="3" s="1"/>
  <c r="EX11" i="3"/>
  <c r="EZ11" i="3" s="1"/>
  <c r="ET11" i="3"/>
  <c r="EL31" i="3"/>
  <c r="NB23" i="3"/>
  <c r="EX38" i="3"/>
  <c r="ET38" i="3"/>
  <c r="DQ26" i="3"/>
  <c r="DP26" i="3"/>
  <c r="DO26" i="3"/>
  <c r="DN26" i="3"/>
  <c r="MY31" i="3"/>
  <c r="DT39" i="3"/>
  <c r="DX39" i="3"/>
  <c r="NY28" i="3"/>
  <c r="LK14" i="3"/>
  <c r="LJ14" i="3"/>
  <c r="LI14" i="3"/>
  <c r="LH14" i="3"/>
  <c r="MO40" i="3"/>
  <c r="EH18" i="3"/>
  <c r="EI18" i="3" s="1"/>
  <c r="FH38" i="3"/>
  <c r="MX23" i="3"/>
  <c r="MW23" i="3"/>
  <c r="MV23" i="3"/>
  <c r="MU23" i="3"/>
  <c r="LQ36" i="3"/>
  <c r="FU23" i="3"/>
  <c r="FV23" i="3" s="1"/>
  <c r="GE40" i="3"/>
  <c r="MR20" i="3"/>
  <c r="MN20" i="3"/>
  <c r="MA27" i="3"/>
  <c r="ME27" i="3"/>
  <c r="FE16" i="3"/>
  <c r="LR39" i="3"/>
  <c r="LT39" i="3" s="1"/>
  <c r="LN39" i="3"/>
  <c r="MY22" i="3"/>
  <c r="MZ22" i="3" s="1"/>
  <c r="NL26" i="3"/>
  <c r="NM26" i="3" s="1"/>
  <c r="EA19" i="3"/>
  <c r="EC19" i="3"/>
  <c r="ED19" i="3"/>
  <c r="EB19" i="3"/>
  <c r="MB36" i="3"/>
  <c r="MC36" i="3" s="1"/>
  <c r="LR27" i="3"/>
  <c r="LN27" i="3"/>
  <c r="EU33" i="3"/>
  <c r="MD21" i="3"/>
  <c r="MF21" i="3"/>
  <c r="MO19" i="3"/>
  <c r="MP19" i="3" s="1"/>
  <c r="ND15" i="3"/>
  <c r="MD30" i="3"/>
  <c r="FJ10" i="3"/>
  <c r="LR19" i="3"/>
  <c r="LT19" i="3" s="1"/>
  <c r="LN19" i="3"/>
  <c r="MM21" i="3"/>
  <c r="DV20" i="3"/>
  <c r="NY15" i="3"/>
  <c r="NZ15" i="3" s="1"/>
  <c r="MY30" i="3"/>
  <c r="MZ30" i="3" s="1"/>
  <c r="LN24" i="3"/>
  <c r="LR24" i="3"/>
  <c r="LT24" i="3" s="1"/>
  <c r="EH29" i="3"/>
  <c r="EI29" i="3" s="1"/>
  <c r="EI36" i="3"/>
  <c r="NB34" i="3"/>
  <c r="MB32" i="3"/>
  <c r="MC32" i="3" s="1"/>
  <c r="GF30" i="3"/>
  <c r="EJ17" i="3"/>
  <c r="EX12" i="3"/>
  <c r="EZ12" i="3" s="1"/>
  <c r="ET12" i="3"/>
  <c r="FE29" i="3"/>
  <c r="FF29" i="3" s="1"/>
  <c r="GE11" i="3"/>
  <c r="MQ18" i="3"/>
  <c r="EG15" i="3"/>
  <c r="EK15" i="3"/>
  <c r="EM15" i="3" s="1"/>
  <c r="EL15" i="3"/>
  <c r="DZ17" i="3"/>
  <c r="EW38" i="3"/>
  <c r="EY38" i="3"/>
  <c r="DM18" i="3"/>
  <c r="DK33" i="3"/>
  <c r="DM33" i="3" s="1"/>
  <c r="DG33" i="3"/>
  <c r="NM28" i="3"/>
  <c r="LT22" i="3"/>
  <c r="DT18" i="3"/>
  <c r="DX18" i="3"/>
  <c r="DZ18" i="3" s="1"/>
  <c r="LJ29" i="3"/>
  <c r="LI29" i="3"/>
  <c r="LH29" i="3"/>
  <c r="LK29" i="3"/>
  <c r="LG30" i="3"/>
  <c r="LP36" i="3"/>
  <c r="LS36" i="3" s="1"/>
  <c r="DT26" i="3"/>
  <c r="DX26" i="3"/>
  <c r="DZ26" i="3" s="1"/>
  <c r="MO12" i="3"/>
  <c r="MP12" i="3" s="1"/>
  <c r="FS40" i="3"/>
  <c r="MQ26" i="3"/>
  <c r="EU18" i="3"/>
  <c r="ES16" i="3"/>
  <c r="ME26" i="3"/>
  <c r="MG26" i="3" s="1"/>
  <c r="MA26" i="3"/>
  <c r="EG40" i="3"/>
  <c r="EK40" i="3"/>
  <c r="EM40" i="3" s="1"/>
  <c r="MM22" i="3"/>
  <c r="LN32" i="3"/>
  <c r="LR32" i="3"/>
  <c r="LW21" i="3"/>
  <c r="LV21" i="3"/>
  <c r="LX21" i="3"/>
  <c r="LU21" i="3"/>
  <c r="EX30" i="3"/>
  <c r="EZ30" i="3" s="1"/>
  <c r="ET30" i="3"/>
  <c r="LE27" i="3"/>
  <c r="LG27" i="3" s="1"/>
  <c r="LA27" i="3"/>
  <c r="EY11" i="3"/>
  <c r="NO33" i="3"/>
  <c r="NP33" i="3" s="1"/>
  <c r="EY27" i="3"/>
  <c r="MY19" i="3"/>
  <c r="LS29" i="3"/>
  <c r="NC15" i="3"/>
  <c r="NF15" i="3" s="1"/>
  <c r="MC30" i="3"/>
  <c r="MO39" i="3"/>
  <c r="FI10" i="3"/>
  <c r="FL10" i="3" s="1"/>
  <c r="FJ13" i="3"/>
  <c r="MA11" i="3"/>
  <c r="ME11" i="3"/>
  <c r="MG11" i="3" s="1"/>
  <c r="LW18" i="3"/>
  <c r="LU18" i="3"/>
  <c r="LX18" i="3"/>
  <c r="LV18" i="3"/>
  <c r="NM15" i="3"/>
  <c r="MM30" i="3"/>
  <c r="LS19" i="3"/>
  <c r="NL34" i="3"/>
  <c r="NM34" i="3" s="1"/>
  <c r="MO35" i="3"/>
  <c r="MP35" i="3" s="1"/>
  <c r="FR25" i="3"/>
  <c r="FS25" i="3" s="1"/>
  <c r="EI17" i="3"/>
  <c r="MB25" i="3"/>
  <c r="MC25" i="3" s="1"/>
  <c r="ES29" i="3"/>
  <c r="FS11" i="3"/>
  <c r="MP18" i="3"/>
  <c r="MS18" i="3" s="1"/>
  <c r="MR11" i="3"/>
  <c r="MT11" i="3" s="1"/>
  <c r="MN11" i="3"/>
  <c r="MF40" i="3"/>
  <c r="MD40" i="3"/>
  <c r="LT38" i="3"/>
  <c r="EP38" i="3"/>
  <c r="EO38" i="3"/>
  <c r="EQ38" i="3"/>
  <c r="EN38" i="3"/>
  <c r="DY28" i="3"/>
  <c r="DW28" i="3"/>
  <c r="EX23" i="3"/>
  <c r="EZ23" i="3" s="1"/>
  <c r="ET23" i="3"/>
  <c r="DZ33" i="3"/>
  <c r="MG33" i="3"/>
  <c r="EY23" i="3"/>
  <c r="MY12" i="3"/>
  <c r="DY18" i="3"/>
  <c r="MP26" i="3"/>
  <c r="FE18" i="3"/>
  <c r="NF18" i="3"/>
  <c r="ND18" i="3"/>
  <c r="LF22" i="3"/>
  <c r="EY14" i="3"/>
  <c r="EW14" i="3"/>
  <c r="DT22" i="3"/>
  <c r="DX22" i="3"/>
  <c r="DZ22" i="3" s="1"/>
  <c r="NL20" i="3"/>
  <c r="NM20" i="3" s="1"/>
  <c r="LS32" i="3"/>
  <c r="LQ32" i="3"/>
  <c r="EU34" i="3"/>
  <c r="EV34" i="3" s="1"/>
  <c r="DQ14" i="3"/>
  <c r="DN14" i="3"/>
  <c r="DP14" i="3"/>
  <c r="DO14" i="3"/>
  <c r="FR14" i="3"/>
  <c r="LS31" i="3"/>
  <c r="LQ31" i="3"/>
  <c r="EL35" i="3"/>
  <c r="EJ35" i="3"/>
  <c r="NY33" i="3"/>
  <c r="NZ33" i="3" s="1"/>
  <c r="LT29" i="3"/>
  <c r="FR34" i="3"/>
  <c r="EY30" i="3"/>
  <c r="MY39" i="3"/>
  <c r="MZ39" i="3" s="1"/>
  <c r="LF27" i="3"/>
  <c r="FI13" i="3"/>
  <c r="FL13" i="3" s="1"/>
  <c r="NB33" i="3"/>
  <c r="NC33" i="3" s="1"/>
  <c r="MR28" i="3"/>
  <c r="MT28" i="3" s="1"/>
  <c r="MN28" i="3"/>
  <c r="EL25" i="3"/>
  <c r="EJ25" i="3"/>
  <c r="DQ29" i="3"/>
  <c r="DP29" i="3"/>
  <c r="DN29" i="3"/>
  <c r="DO29" i="3"/>
  <c r="FR31" i="3"/>
  <c r="FS31" i="3" s="1"/>
  <c r="LE36" i="3"/>
  <c r="LG36" i="3" s="1"/>
  <c r="LA36" i="3"/>
  <c r="FH25" i="3"/>
  <c r="EG14" i="3"/>
  <c r="EK14" i="3"/>
  <c r="EM14" i="3" s="1"/>
  <c r="EH26" i="3"/>
  <c r="MY25" i="3"/>
  <c r="MZ25" i="3" s="1"/>
  <c r="FH21" i="3"/>
  <c r="GE37" i="3"/>
  <c r="NL35" i="3"/>
  <c r="MA40" i="3"/>
  <c r="ME40" i="3"/>
  <c r="MK15" i="3"/>
  <c r="MJ15" i="3"/>
  <c r="MI15" i="3"/>
  <c r="MH15" i="3"/>
  <c r="LG25" i="3"/>
  <c r="DX28" i="3"/>
  <c r="DT28" i="3"/>
  <c r="MK23" i="3"/>
  <c r="MJ23" i="3"/>
  <c r="MH23" i="3"/>
  <c r="MI23" i="3"/>
  <c r="LR25" i="3"/>
  <c r="LT25" i="3" s="1"/>
  <c r="LN25" i="3"/>
  <c r="FH40" i="3"/>
  <c r="FI40" i="3" s="1"/>
  <c r="MF37" i="3"/>
  <c r="MD37" i="3"/>
  <c r="FR17" i="3"/>
  <c r="FS17" i="3" s="1"/>
  <c r="LJ31" i="3"/>
  <c r="LH31" i="3"/>
  <c r="LK31" i="3"/>
  <c r="LI31" i="3"/>
  <c r="NA18" i="3"/>
  <c r="NE18" i="3"/>
  <c r="FL23" i="3"/>
  <c r="FJ23" i="3"/>
  <c r="EX14" i="3"/>
  <c r="ET14" i="3"/>
  <c r="LN12" i="3"/>
  <c r="LR12" i="3"/>
  <c r="NB20" i="3"/>
  <c r="DM32" i="3"/>
  <c r="LT37" i="3"/>
  <c r="LV13" i="3"/>
  <c r="LX13" i="3"/>
  <c r="LW13" i="3"/>
  <c r="LU13" i="3"/>
  <c r="DT15" i="3"/>
  <c r="DX15" i="3"/>
  <c r="DZ15" i="3" s="1"/>
  <c r="MB39" i="3"/>
  <c r="FH14" i="3"/>
  <c r="LN31" i="3"/>
  <c r="LR31" i="3"/>
  <c r="EK35" i="3"/>
  <c r="EG35" i="3"/>
  <c r="EL40" i="3"/>
  <c r="MY38" i="3"/>
  <c r="MZ38" i="3" s="1"/>
  <c r="MY13" i="3"/>
  <c r="MY36" i="3"/>
  <c r="MZ36" i="3" s="1"/>
  <c r="FH34" i="3"/>
  <c r="FI34" i="3" s="1"/>
  <c r="GH10" i="3"/>
  <c r="MY24" i="3"/>
  <c r="MZ24" i="3" s="1"/>
  <c r="EW21" i="3"/>
  <c r="MD20" i="3"/>
  <c r="EG25" i="3"/>
  <c r="EK25" i="3"/>
  <c r="FD40" i="3"/>
  <c r="FC40" i="3"/>
  <c r="FB40" i="3"/>
  <c r="FA40" i="3"/>
  <c r="NB37" i="3"/>
  <c r="NC37" i="3" s="1"/>
  <c r="EW13" i="3"/>
  <c r="MJ35" i="3"/>
  <c r="MH35" i="3"/>
  <c r="MK35" i="3"/>
  <c r="MI35" i="3"/>
  <c r="LW14" i="3"/>
  <c r="LX14" i="3"/>
  <c r="LV14" i="3"/>
  <c r="LU14" i="3"/>
  <c r="FE26" i="3"/>
  <c r="MO25" i="3"/>
  <c r="LQ10" i="3"/>
  <c r="DQ25" i="3"/>
  <c r="DN25" i="3"/>
  <c r="DP25" i="3"/>
  <c r="DO25" i="3"/>
  <c r="FU37" i="3"/>
  <c r="NB35" i="3"/>
  <c r="KX31" i="3"/>
  <c r="KW31" i="3"/>
  <c r="KV31" i="3"/>
  <c r="KU31" i="3"/>
  <c r="LQ40" i="3"/>
  <c r="MY29" i="3"/>
  <c r="MZ29" i="3" s="1"/>
  <c r="EW17" i="3"/>
  <c r="DK28" i="3"/>
  <c r="DM28" i="3" s="1"/>
  <c r="DG28" i="3"/>
  <c r="EX19" i="3"/>
  <c r="ET19" i="3"/>
  <c r="MB10" i="3"/>
  <c r="MC10" i="3" s="1"/>
  <c r="MA18" i="3"/>
  <c r="ME18" i="3"/>
  <c r="MG18" i="3" s="1"/>
  <c r="EA14" i="3"/>
  <c r="ED14" i="3"/>
  <c r="EC14" i="3"/>
  <c r="EB14" i="3"/>
  <c r="ME37" i="3"/>
  <c r="MA37" i="3"/>
  <c r="FH17" i="3"/>
  <c r="LR30" i="3"/>
  <c r="LT30" i="3" s="1"/>
  <c r="LN30" i="3"/>
  <c r="EA32" i="3"/>
  <c r="LI34" i="3"/>
  <c r="LH34" i="3"/>
  <c r="LK34" i="3"/>
  <c r="LJ34" i="3"/>
  <c r="EU20" i="3"/>
  <c r="EV20" i="3" s="1"/>
  <c r="MF22" i="3"/>
  <c r="MD22" i="3"/>
  <c r="MS15" i="3"/>
  <c r="MQ15" i="3"/>
  <c r="LS12" i="3"/>
  <c r="LQ12" i="3"/>
  <c r="FR15" i="3"/>
  <c r="DZ29" i="3"/>
  <c r="FU10" i="3"/>
  <c r="FV10" i="3" s="1"/>
  <c r="LS39" i="3"/>
  <c r="KU30" i="3"/>
  <c r="KV30" i="3"/>
  <c r="KX30" i="3"/>
  <c r="KW30" i="3"/>
  <c r="MM38" i="3"/>
  <c r="MM36" i="3"/>
  <c r="GR10" i="3"/>
  <c r="GS10" i="3" s="1"/>
  <c r="NY11" i="3"/>
  <c r="EV21" i="3"/>
  <c r="EY21" i="3" s="1"/>
  <c r="MC20" i="3"/>
  <c r="MF20" i="3" s="1"/>
  <c r="LK19" i="3"/>
  <c r="LJ19" i="3"/>
  <c r="LH19" i="3"/>
  <c r="LI19" i="3"/>
  <c r="EB36" i="3"/>
  <c r="EA36" i="3"/>
  <c r="ED36" i="3"/>
  <c r="EC36" i="3"/>
  <c r="MA14" i="3"/>
  <c r="ME14" i="3"/>
  <c r="NL37" i="3"/>
  <c r="NM37" i="3" s="1"/>
  <c r="EV13" i="3"/>
  <c r="LS24" i="3"/>
  <c r="FR35" i="3"/>
  <c r="FS35" i="3" s="1"/>
  <c r="LP10" i="3"/>
  <c r="MY14" i="3"/>
  <c r="MZ14" i="3" s="1"/>
  <c r="MY32" i="3"/>
  <c r="ME29" i="3"/>
  <c r="MA29" i="3"/>
  <c r="NY23" i="3"/>
  <c r="NZ23" i="3" s="1"/>
  <c r="FU21" i="3"/>
  <c r="FV21" i="3" s="1"/>
  <c r="LP40" i="3"/>
  <c r="LS40" i="3" s="1"/>
  <c r="MM29" i="3"/>
  <c r="EV17" i="3"/>
  <c r="EY17" i="3" s="1"/>
  <c r="LK20" i="3"/>
  <c r="LJ20" i="3"/>
  <c r="LI20" i="3"/>
  <c r="LH20" i="3"/>
  <c r="EY19" i="3"/>
  <c r="EW19" i="3"/>
  <c r="LJ13" i="3"/>
  <c r="LK13" i="3"/>
  <c r="LI13" i="3"/>
  <c r="LH13" i="3"/>
  <c r="EH20" i="3"/>
  <c r="EI20" i="3" s="1"/>
  <c r="FH27" i="3"/>
  <c r="FK30" i="3"/>
  <c r="FM30" i="3" s="1"/>
  <c r="FG30" i="3"/>
  <c r="EH28" i="3"/>
  <c r="EH32" i="3"/>
  <c r="EI32" i="3" s="1"/>
  <c r="MY10" i="3"/>
  <c r="MZ10" i="3" s="1"/>
  <c r="FE20" i="3"/>
  <c r="GE27" i="3"/>
  <c r="GF27" i="3" s="1"/>
  <c r="FE28" i="3"/>
  <c r="FF28" i="3" s="1"/>
  <c r="LS30" i="3"/>
  <c r="DY26" i="3"/>
  <c r="MR15" i="3"/>
  <c r="MN15" i="3"/>
  <c r="DK20" i="3"/>
  <c r="DM20" i="3" s="1"/>
  <c r="DG20" i="3"/>
  <c r="MB19" i="3"/>
  <c r="MC19" i="3" s="1"/>
  <c r="MY27" i="3"/>
  <c r="MZ27" i="3" s="1"/>
  <c r="FH15" i="3"/>
  <c r="FI15" i="3" s="1"/>
  <c r="EJ34" i="3"/>
  <c r="FH19" i="3"/>
  <c r="FI19" i="3" s="1"/>
  <c r="DY16" i="3"/>
  <c r="DW16" i="3"/>
  <c r="KV10" i="3"/>
  <c r="KU10" i="3"/>
  <c r="KX10" i="3"/>
  <c r="KW10" i="3"/>
  <c r="MS28" i="3"/>
  <c r="DY25" i="3"/>
  <c r="GE19" i="3"/>
  <c r="GF19" i="3" s="1"/>
  <c r="EW31" i="3"/>
  <c r="EY31" i="3"/>
  <c r="NO11" i="3"/>
  <c r="MQ34" i="3"/>
  <c r="MO37" i="3"/>
  <c r="MA34" i="3"/>
  <c r="ME34" i="3"/>
  <c r="MG34" i="3" s="1"/>
  <c r="EU25" i="3"/>
  <c r="EV25" i="3" s="1"/>
  <c r="EH39" i="3"/>
  <c r="MF14" i="3"/>
  <c r="MD14" i="3"/>
  <c r="EK21" i="3"/>
  <c r="EM21" i="3" s="1"/>
  <c r="EG21" i="3"/>
  <c r="MF34" i="3"/>
  <c r="MB24" i="3"/>
  <c r="ES39" i="3"/>
  <c r="FF35" i="3"/>
  <c r="MD31" i="3"/>
  <c r="MF31" i="3"/>
  <c r="MM14" i="3"/>
  <c r="MM32" i="3"/>
  <c r="MF29" i="3"/>
  <c r="MD29" i="3"/>
  <c r="NM23" i="3"/>
  <c r="GE21" i="3"/>
  <c r="GF21" i="3" s="1"/>
  <c r="EU36" i="3"/>
  <c r="DL33" i="3"/>
  <c r="NY18" i="3"/>
  <c r="NZ18" i="3" s="1"/>
  <c r="EH16" i="3"/>
  <c r="MM10" i="3"/>
  <c r="FS27" i="3"/>
  <c r="ES28" i="3"/>
  <c r="FE32" i="3"/>
  <c r="FF32" i="3" s="1"/>
  <c r="FR36" i="3"/>
  <c r="FS36" i="3" s="1"/>
  <c r="EH33" i="3"/>
  <c r="EI33" i="3" s="1"/>
  <c r="MB38" i="3"/>
  <c r="MC38" i="3" s="1"/>
  <c r="MB13" i="3"/>
  <c r="MC13" i="3" s="1"/>
  <c r="MM27" i="3"/>
  <c r="EI34" i="3"/>
  <c r="EL34" i="3" s="1"/>
  <c r="EU22" i="3"/>
  <c r="EV22" i="3" s="1"/>
  <c r="DL20" i="3"/>
  <c r="EV15" i="3"/>
  <c r="EY15" i="3" s="1"/>
  <c r="FL12" i="3"/>
  <c r="FJ12" i="3"/>
  <c r="FS19" i="3"/>
  <c r="EL22" i="3"/>
  <c r="EJ22" i="3"/>
  <c r="EM22" i="3" s="1"/>
  <c r="MP34" i="3"/>
  <c r="MS34" i="3" s="1"/>
  <c r="NB11" i="2"/>
  <c r="NC11" i="2" s="1"/>
  <c r="MR16" i="2"/>
  <c r="MN16" i="2"/>
  <c r="MO13" i="2"/>
  <c r="FX23" i="2"/>
  <c r="FT23" i="2"/>
  <c r="FG40" i="2"/>
  <c r="FK40" i="2"/>
  <c r="NB16" i="2"/>
  <c r="ME17" i="2"/>
  <c r="MA17" i="2"/>
  <c r="FK33" i="2"/>
  <c r="FG33" i="2"/>
  <c r="LR17" i="2"/>
  <c r="LN17" i="2"/>
  <c r="EQ10" i="2"/>
  <c r="EP10" i="2"/>
  <c r="EO10" i="2"/>
  <c r="EN10" i="2"/>
  <c r="NB12" i="2"/>
  <c r="NC12" i="2" s="1"/>
  <c r="FH31" i="2"/>
  <c r="FI31" i="2" s="1"/>
  <c r="MA39" i="2"/>
  <c r="ME39" i="2"/>
  <c r="EU37" i="2"/>
  <c r="MN21" i="2"/>
  <c r="MR21" i="2"/>
  <c r="ET26" i="2"/>
  <c r="EX26" i="2"/>
  <c r="MO36" i="2"/>
  <c r="KV18" i="2"/>
  <c r="KU18" i="2"/>
  <c r="KX18" i="2"/>
  <c r="KW18" i="2"/>
  <c r="MR31" i="2"/>
  <c r="MN31" i="2"/>
  <c r="ET31" i="2"/>
  <c r="EX31" i="2"/>
  <c r="MO32" i="2"/>
  <c r="NO19" i="2"/>
  <c r="NP19" i="2" s="1"/>
  <c r="ME22" i="2"/>
  <c r="MA22" i="2"/>
  <c r="EK28" i="2"/>
  <c r="EG28" i="2"/>
  <c r="ET17" i="2"/>
  <c r="EX17" i="2"/>
  <c r="ME32" i="2"/>
  <c r="MA32" i="2"/>
  <c r="DT15" i="2"/>
  <c r="DX15" i="2"/>
  <c r="NA19" i="2"/>
  <c r="NE19" i="2"/>
  <c r="MK33" i="2"/>
  <c r="MI33" i="2"/>
  <c r="MH33" i="2"/>
  <c r="MJ33" i="2"/>
  <c r="MN35" i="2"/>
  <c r="MR35" i="2"/>
  <c r="NE30" i="2"/>
  <c r="NA30" i="2"/>
  <c r="ME11" i="2"/>
  <c r="MA11" i="2"/>
  <c r="EK34" i="2"/>
  <c r="EG34" i="2"/>
  <c r="OE23" i="2"/>
  <c r="OA23" i="2"/>
  <c r="DP15" i="2"/>
  <c r="DO15" i="2"/>
  <c r="DN15" i="2"/>
  <c r="DQ15" i="2"/>
  <c r="FU40" i="2"/>
  <c r="EK29" i="2"/>
  <c r="EG29" i="2"/>
  <c r="MN28" i="2"/>
  <c r="MR28" i="2"/>
  <c r="LK36" i="2"/>
  <c r="LJ36" i="2"/>
  <c r="LI36" i="2"/>
  <c r="LH36" i="2"/>
  <c r="ME15" i="2"/>
  <c r="MA15" i="2"/>
  <c r="FJ10" i="2"/>
  <c r="FU27" i="2"/>
  <c r="FR17" i="2"/>
  <c r="GR32" i="2"/>
  <c r="FE25" i="2"/>
  <c r="EG31" i="2"/>
  <c r="EK31" i="2"/>
  <c r="MY40" i="2"/>
  <c r="MQ11" i="2"/>
  <c r="MY17" i="2"/>
  <c r="LE17" i="2"/>
  <c r="LG17" i="2" s="1"/>
  <c r="LA17" i="2"/>
  <c r="FE34" i="2"/>
  <c r="MY27" i="2"/>
  <c r="MZ27" i="2" s="1"/>
  <c r="DZ12" i="2"/>
  <c r="FE15" i="2"/>
  <c r="FF15" i="2" s="1"/>
  <c r="FH22" i="2"/>
  <c r="FI22" i="2" s="1"/>
  <c r="GE38" i="2"/>
  <c r="FY36" i="2"/>
  <c r="FW36" i="2"/>
  <c r="OL29" i="2"/>
  <c r="FU39" i="2"/>
  <c r="FV39" i="2" s="1"/>
  <c r="MF14" i="2"/>
  <c r="MD14" i="2"/>
  <c r="LR18" i="2"/>
  <c r="LT18" i="2" s="1"/>
  <c r="LN18" i="2"/>
  <c r="DP12" i="2"/>
  <c r="DN12" i="2"/>
  <c r="DQ12" i="2"/>
  <c r="DO12" i="2"/>
  <c r="FM32" i="2"/>
  <c r="FE14" i="2"/>
  <c r="FF14" i="2" s="1"/>
  <c r="NS29" i="2"/>
  <c r="NQ29" i="2"/>
  <c r="MX34" i="2"/>
  <c r="MW34" i="2"/>
  <c r="MV34" i="2"/>
  <c r="MU34" i="2"/>
  <c r="LT37" i="2"/>
  <c r="NF38" i="2"/>
  <c r="ND38" i="2"/>
  <c r="MT19" i="2"/>
  <c r="FE16" i="2"/>
  <c r="FF16" i="2" s="1"/>
  <c r="MW30" i="2"/>
  <c r="FE28" i="2"/>
  <c r="FF28" i="2" s="1"/>
  <c r="EJ12" i="2"/>
  <c r="EL12" i="2"/>
  <c r="DQ25" i="2"/>
  <c r="DP25" i="2"/>
  <c r="DO25" i="2"/>
  <c r="DN25" i="2"/>
  <c r="EU11" i="2"/>
  <c r="EV11" i="2" s="1"/>
  <c r="HR13" i="2"/>
  <c r="HS13" i="2" s="1"/>
  <c r="LW14" i="2"/>
  <c r="LX14" i="2"/>
  <c r="LV14" i="2"/>
  <c r="LU14" i="2"/>
  <c r="EJ11" i="2"/>
  <c r="MO17" i="2"/>
  <c r="MY22" i="2"/>
  <c r="MZ22" i="2" s="1"/>
  <c r="DQ37" i="2"/>
  <c r="DP37" i="2"/>
  <c r="DO37" i="2"/>
  <c r="DN37" i="2"/>
  <c r="EU34" i="2"/>
  <c r="LR40" i="2"/>
  <c r="LT40" i="2" s="1"/>
  <c r="LN40" i="2"/>
  <c r="FI10" i="2"/>
  <c r="LT20" i="2"/>
  <c r="ED37" i="2"/>
  <c r="EB37" i="2"/>
  <c r="EC37" i="2"/>
  <c r="EA37" i="2"/>
  <c r="FH38" i="2"/>
  <c r="FI38" i="2" s="1"/>
  <c r="LA13" i="2"/>
  <c r="LE13" i="2"/>
  <c r="LG13" i="2" s="1"/>
  <c r="EU15" i="2"/>
  <c r="EV15" i="2" s="1"/>
  <c r="LH20" i="2"/>
  <c r="LK20" i="2"/>
  <c r="LJ20" i="2"/>
  <c r="LI20" i="2"/>
  <c r="LT27" i="2"/>
  <c r="FE11" i="2"/>
  <c r="KX39" i="2"/>
  <c r="KV39" i="2"/>
  <c r="KU39" i="2"/>
  <c r="KW39" i="2"/>
  <c r="FU38" i="2"/>
  <c r="NL24" i="2"/>
  <c r="NM24" i="2" s="1"/>
  <c r="LW26" i="2"/>
  <c r="LV26" i="2"/>
  <c r="LX26" i="2"/>
  <c r="LU26" i="2"/>
  <c r="MS16" i="2"/>
  <c r="MQ16" i="2"/>
  <c r="ND30" i="2"/>
  <c r="NF30" i="2"/>
  <c r="FT36" i="2"/>
  <c r="FX36" i="2"/>
  <c r="EQ40" i="2"/>
  <c r="EP40" i="2"/>
  <c r="EO40" i="2"/>
  <c r="EN40" i="2"/>
  <c r="MB18" i="2"/>
  <c r="MC18" i="2" s="1"/>
  <c r="ED24" i="2"/>
  <c r="EC24" i="2"/>
  <c r="EB24" i="2"/>
  <c r="EA24" i="2"/>
  <c r="OB29" i="2"/>
  <c r="OC29" i="2" s="1"/>
  <c r="LN13" i="2"/>
  <c r="LR13" i="2"/>
  <c r="LT13" i="2" s="1"/>
  <c r="LW16" i="2"/>
  <c r="LV16" i="2"/>
  <c r="LU16" i="2"/>
  <c r="LX16" i="2"/>
  <c r="FF17" i="2"/>
  <c r="LK22" i="2"/>
  <c r="LJ22" i="2"/>
  <c r="LI22" i="2"/>
  <c r="LH22" i="2"/>
  <c r="DW21" i="2"/>
  <c r="DY21" i="2"/>
  <c r="NL28" i="2"/>
  <c r="NM28" i="2" s="1"/>
  <c r="GF32" i="2"/>
  <c r="EJ35" i="2"/>
  <c r="EL35" i="2"/>
  <c r="ES25" i="2"/>
  <c r="EL16" i="2"/>
  <c r="EJ16" i="2"/>
  <c r="FE21" i="2"/>
  <c r="HF13" i="2"/>
  <c r="NA38" i="2"/>
  <c r="NE38" i="2"/>
  <c r="EG38" i="2"/>
  <c r="EK38" i="2"/>
  <c r="EM38" i="2" s="1"/>
  <c r="EX19" i="2"/>
  <c r="EZ19" i="2" s="1"/>
  <c r="ET19" i="2"/>
  <c r="EL31" i="2"/>
  <c r="EJ31" i="2"/>
  <c r="EU28" i="2"/>
  <c r="DZ11" i="2"/>
  <c r="MD27" i="2"/>
  <c r="MF27" i="2"/>
  <c r="LK40" i="2"/>
  <c r="LJ40" i="2"/>
  <c r="LI40" i="2"/>
  <c r="LH40" i="2"/>
  <c r="MD22" i="2"/>
  <c r="MF22" i="2"/>
  <c r="EG12" i="2"/>
  <c r="EK12" i="2"/>
  <c r="MF32" i="2"/>
  <c r="MD32" i="2"/>
  <c r="LJ39" i="2"/>
  <c r="LI39" i="2"/>
  <c r="LK39" i="2"/>
  <c r="LH39" i="2"/>
  <c r="EK35" i="2"/>
  <c r="EG35" i="2"/>
  <c r="MA27" i="2"/>
  <c r="ME27" i="2"/>
  <c r="FC33" i="2"/>
  <c r="FB33" i="2"/>
  <c r="FD33" i="2"/>
  <c r="FA33" i="2"/>
  <c r="NL31" i="2"/>
  <c r="MY14" i="2"/>
  <c r="MY15" i="2"/>
  <c r="OY23" i="2"/>
  <c r="LT28" i="2"/>
  <c r="ED17" i="2"/>
  <c r="EC17" i="2"/>
  <c r="EB17" i="2"/>
  <c r="EA17" i="2"/>
  <c r="FH27" i="2"/>
  <c r="GE10" i="2"/>
  <c r="GF10" i="2" s="1"/>
  <c r="EL15" i="2"/>
  <c r="EJ15" i="2"/>
  <c r="MS12" i="2"/>
  <c r="MQ12" i="2"/>
  <c r="GE27" i="2"/>
  <c r="GF27" i="2" s="1"/>
  <c r="LT15" i="2"/>
  <c r="LA18" i="2"/>
  <c r="LE18" i="2"/>
  <c r="LG18" i="2" s="1"/>
  <c r="FR24" i="2"/>
  <c r="FS24" i="2" s="1"/>
  <c r="MA10" i="2"/>
  <c r="ME10" i="2"/>
  <c r="MG10" i="2" s="1"/>
  <c r="GR36" i="2"/>
  <c r="DP35" i="2"/>
  <c r="DQ35" i="2"/>
  <c r="DO35" i="2"/>
  <c r="DN35" i="2"/>
  <c r="MY18" i="2"/>
  <c r="MZ18" i="2" s="1"/>
  <c r="GU13" i="2"/>
  <c r="GV13" i="2" s="1"/>
  <c r="MY20" i="2"/>
  <c r="EL18" i="2"/>
  <c r="EJ18" i="2"/>
  <c r="MY39" i="2"/>
  <c r="FE18" i="2"/>
  <c r="FF18" i="2" s="1"/>
  <c r="NY38" i="2"/>
  <c r="MM40" i="2"/>
  <c r="LK27" i="2"/>
  <c r="LJ27" i="2"/>
  <c r="LI27" i="2"/>
  <c r="LH27" i="2"/>
  <c r="MP11" i="2"/>
  <c r="MS11" i="2" s="1"/>
  <c r="EI11" i="2"/>
  <c r="LX24" i="2"/>
  <c r="LV24" i="2"/>
  <c r="LU24" i="2"/>
  <c r="LW24" i="2"/>
  <c r="NL21" i="2"/>
  <c r="MO14" i="2"/>
  <c r="EU12" i="2"/>
  <c r="FB32" i="2"/>
  <c r="FD32" i="2"/>
  <c r="FC32" i="2"/>
  <c r="FA32" i="2"/>
  <c r="LH15" i="2"/>
  <c r="LJ15" i="2"/>
  <c r="LI15" i="2"/>
  <c r="LK15" i="2"/>
  <c r="OO23" i="2"/>
  <c r="OP23" i="2" s="1"/>
  <c r="LV35" i="2"/>
  <c r="LU35" i="2"/>
  <c r="LX35" i="2"/>
  <c r="LW35" i="2"/>
  <c r="ME35" i="2"/>
  <c r="MG35" i="2" s="1"/>
  <c r="MA35" i="2"/>
  <c r="LU10" i="2"/>
  <c r="LW10" i="2"/>
  <c r="LV10" i="2"/>
  <c r="LX10" i="2"/>
  <c r="FU10" i="2"/>
  <c r="FV10" i="2" s="1"/>
  <c r="FD22" i="2"/>
  <c r="FC22" i="2"/>
  <c r="FB22" i="2"/>
  <c r="FA22" i="2"/>
  <c r="FL40" i="2"/>
  <c r="FJ40" i="2"/>
  <c r="EK15" i="2"/>
  <c r="EG15" i="2"/>
  <c r="EW24" i="2"/>
  <c r="FD38" i="2"/>
  <c r="FC38" i="2"/>
  <c r="FB38" i="2"/>
  <c r="FA38" i="2"/>
  <c r="DP29" i="2"/>
  <c r="DN29" i="2"/>
  <c r="DQ29" i="2"/>
  <c r="DO29" i="2"/>
  <c r="GE40" i="2"/>
  <c r="NK29" i="2"/>
  <c r="NJ29" i="2"/>
  <c r="NH29" i="2"/>
  <c r="NI29" i="2"/>
  <c r="FH24" i="2"/>
  <c r="FI24" i="2" s="1"/>
  <c r="EM24" i="2"/>
  <c r="MD21" i="2"/>
  <c r="LS40" i="2"/>
  <c r="MO18" i="2"/>
  <c r="LR22" i="2"/>
  <c r="LT22" i="2" s="1"/>
  <c r="LN22" i="2"/>
  <c r="FR31" i="2"/>
  <c r="FS31" i="2" s="1"/>
  <c r="MO20" i="2"/>
  <c r="LS18" i="2"/>
  <c r="EG18" i="2"/>
  <c r="EK18" i="2"/>
  <c r="LS22" i="2"/>
  <c r="FX32" i="2"/>
  <c r="FT32" i="2"/>
  <c r="MD40" i="2"/>
  <c r="MQ10" i="2"/>
  <c r="MI37" i="2"/>
  <c r="MH37" i="2"/>
  <c r="MK37" i="2"/>
  <c r="MJ37" i="2"/>
  <c r="HE23" i="2"/>
  <c r="HF23" i="2" s="1"/>
  <c r="EU18" i="2"/>
  <c r="EV18" i="2" s="1"/>
  <c r="DN14" i="2"/>
  <c r="DQ14" i="2"/>
  <c r="DP14" i="2"/>
  <c r="DO14" i="2"/>
  <c r="DW29" i="2"/>
  <c r="NO38" i="2"/>
  <c r="NP38" i="2" s="1"/>
  <c r="MG24" i="2"/>
  <c r="DY15" i="2"/>
  <c r="DW15" i="2"/>
  <c r="FM23" i="2"/>
  <c r="MF15" i="2"/>
  <c r="MD15" i="2"/>
  <c r="NL11" i="2"/>
  <c r="NM11" i="2" s="1"/>
  <c r="KX20" i="2"/>
  <c r="KV20" i="2"/>
  <c r="KW20" i="2"/>
  <c r="KU20" i="2"/>
  <c r="MO24" i="2"/>
  <c r="NL12" i="2"/>
  <c r="EK16" i="2"/>
  <c r="EG16" i="2"/>
  <c r="MO39" i="2"/>
  <c r="EQ26" i="2"/>
  <c r="EP26" i="2"/>
  <c r="EO26" i="2"/>
  <c r="EN26" i="2"/>
  <c r="FD36" i="2"/>
  <c r="FB36" i="2"/>
  <c r="FA36" i="2"/>
  <c r="FC36" i="2"/>
  <c r="EL28" i="2"/>
  <c r="EJ28" i="2"/>
  <c r="EM28" i="2" s="1"/>
  <c r="MZ21" i="2"/>
  <c r="FE12" i="2"/>
  <c r="FF12" i="2" s="1"/>
  <c r="FM39" i="2"/>
  <c r="FG36" i="2"/>
  <c r="FK36" i="2"/>
  <c r="FM36" i="2" s="1"/>
  <c r="FR26" i="2"/>
  <c r="FS26" i="2" s="1"/>
  <c r="LT31" i="2"/>
  <c r="ME16" i="2"/>
  <c r="MG16" i="2" s="1"/>
  <c r="MA16" i="2"/>
  <c r="ED26" i="2"/>
  <c r="EC26" i="2"/>
  <c r="EA26" i="2"/>
  <c r="EB26" i="2"/>
  <c r="EV24" i="2"/>
  <c r="EY24" i="2" s="1"/>
  <c r="EZ27" i="2"/>
  <c r="EP22" i="2"/>
  <c r="EO22" i="2"/>
  <c r="EN22" i="2"/>
  <c r="EQ22" i="2"/>
  <c r="EH14" i="2"/>
  <c r="EI14" i="2" s="1"/>
  <c r="MY26" i="2"/>
  <c r="MZ26" i="2" s="1"/>
  <c r="MC21" i="2"/>
  <c r="MF21" i="2" s="1"/>
  <c r="GE33" i="2"/>
  <c r="EH37" i="2"/>
  <c r="EI37" i="2" s="1"/>
  <c r="MF10" i="2"/>
  <c r="GR39" i="2"/>
  <c r="GL23" i="2"/>
  <c r="GJ23" i="2"/>
  <c r="FW32" i="2"/>
  <c r="FY32" i="2"/>
  <c r="MC40" i="2"/>
  <c r="MP10" i="2"/>
  <c r="ME12" i="2"/>
  <c r="MG12" i="2" s="1"/>
  <c r="MA12" i="2"/>
  <c r="GS23" i="2"/>
  <c r="EO17" i="2"/>
  <c r="EQ17" i="2"/>
  <c r="EP17" i="2"/>
  <c r="EN17" i="2"/>
  <c r="DV29" i="2"/>
  <c r="NL10" i="2"/>
  <c r="EL38" i="2"/>
  <c r="MS21" i="2"/>
  <c r="MQ21" i="2"/>
  <c r="OD23" i="2"/>
  <c r="OF23" i="2"/>
  <c r="MO22" i="2"/>
  <c r="MP22" i="2" s="1"/>
  <c r="MO15" i="2"/>
  <c r="LS17" i="2"/>
  <c r="LQ17" i="2"/>
  <c r="NB24" i="2"/>
  <c r="NC24" i="2" s="1"/>
  <c r="GH36" i="2"/>
  <c r="GI36" i="2" s="1"/>
  <c r="NB28" i="2"/>
  <c r="NC28" i="2" s="1"/>
  <c r="EB40" i="2"/>
  <c r="EA40" i="2"/>
  <c r="ED40" i="2"/>
  <c r="EC40" i="2"/>
  <c r="MR25" i="2"/>
  <c r="MT25" i="2" s="1"/>
  <c r="MN25" i="2"/>
  <c r="EW31" i="2"/>
  <c r="EY31" i="2"/>
  <c r="MK19" i="2"/>
  <c r="MI19" i="2"/>
  <c r="MJ19" i="2"/>
  <c r="MH19" i="2"/>
  <c r="NL35" i="2"/>
  <c r="MK28" i="2"/>
  <c r="MJ28" i="2"/>
  <c r="MI28" i="2"/>
  <c r="MH28" i="2"/>
  <c r="DN24" i="2"/>
  <c r="DP24" i="2"/>
  <c r="DQ24" i="2"/>
  <c r="DO24" i="2"/>
  <c r="FH26" i="2"/>
  <c r="LS36" i="2"/>
  <c r="LQ36" i="2"/>
  <c r="DY34" i="2"/>
  <c r="DW34" i="2"/>
  <c r="MO37" i="2"/>
  <c r="EZ39" i="2"/>
  <c r="MD13" i="2"/>
  <c r="MF13" i="2"/>
  <c r="MF26" i="2"/>
  <c r="MD26" i="2"/>
  <c r="NL37" i="2"/>
  <c r="GE22" i="2"/>
  <c r="GF22" i="2" s="1"/>
  <c r="MB36" i="2"/>
  <c r="MY13" i="2"/>
  <c r="MZ13" i="2" s="1"/>
  <c r="MO26" i="2"/>
  <c r="NY30" i="2"/>
  <c r="MB20" i="2"/>
  <c r="MC20" i="2" s="1"/>
  <c r="DZ16" i="2"/>
  <c r="FU33" i="2"/>
  <c r="NW23" i="2"/>
  <c r="NV23" i="2"/>
  <c r="NX23" i="2"/>
  <c r="NU23" i="2"/>
  <c r="DQ18" i="2"/>
  <c r="DP18" i="2"/>
  <c r="DO18" i="2"/>
  <c r="DN18" i="2"/>
  <c r="MD39" i="2"/>
  <c r="MF39" i="2"/>
  <c r="LS13" i="2"/>
  <c r="GH39" i="2"/>
  <c r="GG23" i="2"/>
  <c r="GK23" i="2"/>
  <c r="MD11" i="2"/>
  <c r="MF11" i="2"/>
  <c r="FE37" i="2"/>
  <c r="FF37" i="2" s="1"/>
  <c r="FE29" i="2"/>
  <c r="FF29" i="2" s="1"/>
  <c r="FE35" i="2"/>
  <c r="FF35" i="2" s="1"/>
  <c r="DZ14" i="2"/>
  <c r="DQ31" i="2"/>
  <c r="DN31" i="2"/>
  <c r="DP31" i="2"/>
  <c r="DO31" i="2"/>
  <c r="ET10" i="2"/>
  <c r="EX10" i="2"/>
  <c r="EZ10" i="2" s="1"/>
  <c r="LV39" i="2"/>
  <c r="LW39" i="2"/>
  <c r="LX39" i="2"/>
  <c r="LU39" i="2"/>
  <c r="NB10" i="2"/>
  <c r="NC10" i="2" s="1"/>
  <c r="MS25" i="2"/>
  <c r="NB31" i="2"/>
  <c r="MR12" i="2"/>
  <c r="MN12" i="2"/>
  <c r="EH25" i="2"/>
  <c r="EI25" i="2" s="1"/>
  <c r="DX21" i="2"/>
  <c r="DT21" i="2"/>
  <c r="EU21" i="2"/>
  <c r="MQ31" i="2"/>
  <c r="MS31" i="2"/>
  <c r="MF17" i="2"/>
  <c r="MD17" i="2"/>
  <c r="NB35" i="2"/>
  <c r="NC35" i="2" s="1"/>
  <c r="EY26" i="2"/>
  <c r="EW26" i="2"/>
  <c r="MO27" i="2"/>
  <c r="FD40" i="2"/>
  <c r="FB40" i="2"/>
  <c r="FC40" i="2"/>
  <c r="FA40" i="2"/>
  <c r="FY23" i="2"/>
  <c r="FW23" i="2"/>
  <c r="FZ23" i="2" s="1"/>
  <c r="MA31" i="2"/>
  <c r="ME31" i="2"/>
  <c r="MG31" i="2" s="1"/>
  <c r="LR36" i="2"/>
  <c r="LN36" i="2"/>
  <c r="DT34" i="2"/>
  <c r="DX34" i="2"/>
  <c r="DQ17" i="2"/>
  <c r="DO17" i="2"/>
  <c r="DN17" i="2"/>
  <c r="DP17" i="2"/>
  <c r="MA13" i="2"/>
  <c r="ME13" i="2"/>
  <c r="ME26" i="2"/>
  <c r="MA26" i="2"/>
  <c r="NB37" i="2"/>
  <c r="NC37" i="2" s="1"/>
  <c r="FU22" i="2"/>
  <c r="FV22" i="2" s="1"/>
  <c r="DZ18" i="2"/>
  <c r="DT25" i="2"/>
  <c r="DX25" i="2"/>
  <c r="DZ25" i="2" s="1"/>
  <c r="NL16" i="2"/>
  <c r="NM16" i="2" s="1"/>
  <c r="NO30" i="2"/>
  <c r="NP30" i="2" s="1"/>
  <c r="ME14" i="2"/>
  <c r="MA14" i="2"/>
  <c r="MY32" i="2"/>
  <c r="MZ32" i="2" s="1"/>
  <c r="EH21" i="2"/>
  <c r="EI21" i="2" s="1"/>
  <c r="MY36" i="2"/>
  <c r="MZ36" i="2" s="1"/>
  <c r="EL29" i="2"/>
  <c r="EJ29" i="2"/>
  <c r="EU14" i="2"/>
  <c r="NN29" i="2"/>
  <c r="NR29" i="2"/>
  <c r="MW38" i="2"/>
  <c r="MX38" i="2"/>
  <c r="MV38" i="2"/>
  <c r="MU38" i="2"/>
  <c r="DN34" i="2"/>
  <c r="DP34" i="2"/>
  <c r="DQ34" i="2"/>
  <c r="DO34" i="2"/>
  <c r="LX21" i="2"/>
  <c r="LW21" i="2"/>
  <c r="LV21" i="2"/>
  <c r="LU21" i="2"/>
  <c r="MS28" i="2"/>
  <c r="MQ28" i="2"/>
  <c r="EU29" i="2"/>
  <c r="EU35" i="2"/>
  <c r="EV35" i="2" s="1"/>
  <c r="EU16" i="2"/>
  <c r="GO13" i="2"/>
  <c r="GQ13" i="2"/>
  <c r="GP13" i="2"/>
  <c r="GN13" i="2"/>
  <c r="NY19" i="2"/>
  <c r="NZ19" i="2" s="1"/>
  <c r="DX28" i="2"/>
  <c r="DZ28" i="2" s="1"/>
  <c r="DT28" i="2"/>
  <c r="EL34" i="2"/>
  <c r="EJ34" i="2"/>
  <c r="EM34" i="2" s="1"/>
  <c r="NF19" i="2"/>
  <c r="ND19" i="2"/>
  <c r="LF17" i="2"/>
  <c r="EY19" i="2"/>
  <c r="MQ35" i="2"/>
  <c r="MS35" i="2"/>
  <c r="EW17" i="2"/>
  <c r="EY17" i="2"/>
  <c r="FL33" i="2"/>
  <c r="FJ33" i="2"/>
  <c r="EB31" i="9" l="1"/>
  <c r="EO38" i="11"/>
  <c r="MG32" i="2"/>
  <c r="NJ24" i="10"/>
  <c r="EQ38" i="11"/>
  <c r="NG23" i="8"/>
  <c r="NI23" i="8" s="1"/>
  <c r="NI24" i="10"/>
  <c r="EP38" i="11"/>
  <c r="MG17" i="7"/>
  <c r="EZ26" i="2"/>
  <c r="FA26" i="2" s="1"/>
  <c r="MJ33" i="6"/>
  <c r="LX39" i="9"/>
  <c r="NH24" i="10"/>
  <c r="LU39" i="9"/>
  <c r="NG26" i="11"/>
  <c r="LV39" i="9"/>
  <c r="LU16" i="10"/>
  <c r="MG36" i="12"/>
  <c r="MJ36" i="12" s="1"/>
  <c r="MK22" i="12"/>
  <c r="LH29" i="8"/>
  <c r="LW16" i="10"/>
  <c r="MI22" i="12"/>
  <c r="MG33" i="7"/>
  <c r="LK29" i="8"/>
  <c r="EZ34" i="9"/>
  <c r="LV16" i="10"/>
  <c r="DZ15" i="11"/>
  <c r="MH22" i="12"/>
  <c r="EA31" i="9"/>
  <c r="MT16" i="2"/>
  <c r="MV16" i="2" s="1"/>
  <c r="EZ11" i="5"/>
  <c r="MG35" i="5"/>
  <c r="MG23" i="5"/>
  <c r="EM10" i="5"/>
  <c r="EP10" i="5" s="1"/>
  <c r="LT40" i="10"/>
  <c r="DZ16" i="5"/>
  <c r="MG11" i="7"/>
  <c r="MJ11" i="7" s="1"/>
  <c r="MG27" i="11"/>
  <c r="MH27" i="11" s="1"/>
  <c r="EM12" i="12"/>
  <c r="LS25" i="2"/>
  <c r="MT21" i="8"/>
  <c r="NG11" i="11"/>
  <c r="NJ11" i="11" s="1"/>
  <c r="MZ23" i="12"/>
  <c r="NB23" i="12" s="1"/>
  <c r="NL23" i="12"/>
  <c r="LT32" i="7"/>
  <c r="LX32" i="7" s="1"/>
  <c r="EM14" i="7"/>
  <c r="EN14" i="7" s="1"/>
  <c r="LT11" i="8"/>
  <c r="MO23" i="12"/>
  <c r="MQ23" i="12" s="1"/>
  <c r="EZ36" i="6"/>
  <c r="EU11" i="10"/>
  <c r="EW11" i="10" s="1"/>
  <c r="EM31" i="2"/>
  <c r="DP22" i="11"/>
  <c r="DQ20" i="11"/>
  <c r="LJ29" i="8"/>
  <c r="NM32" i="8"/>
  <c r="LW32" i="9"/>
  <c r="LU35" i="10"/>
  <c r="FA15" i="10"/>
  <c r="MG18" i="11"/>
  <c r="MW38" i="12"/>
  <c r="DT11" i="10"/>
  <c r="DX11" i="10"/>
  <c r="DZ11" i="10" s="1"/>
  <c r="LU25" i="2"/>
  <c r="LX25" i="2"/>
  <c r="LW25" i="2"/>
  <c r="LV25" i="2"/>
  <c r="NY25" i="2"/>
  <c r="NM25" i="2"/>
  <c r="NO25" i="2" s="1"/>
  <c r="NP25" i="2" s="1"/>
  <c r="LX32" i="9"/>
  <c r="LV37" i="10"/>
  <c r="LV35" i="10"/>
  <c r="FB15" i="10"/>
  <c r="MX38" i="12"/>
  <c r="DP11" i="10"/>
  <c r="DN11" i="10"/>
  <c r="DO11" i="10"/>
  <c r="DQ11" i="10"/>
  <c r="NC25" i="2"/>
  <c r="NF25" i="2" s="1"/>
  <c r="ND25" i="2"/>
  <c r="EM29" i="2"/>
  <c r="MG10" i="8"/>
  <c r="LW37" i="10"/>
  <c r="FC15" i="10"/>
  <c r="MF25" i="2"/>
  <c r="MA25" i="2"/>
  <c r="ME25" i="2"/>
  <c r="MG25" i="2" s="1"/>
  <c r="EZ17" i="5"/>
  <c r="LU35" i="8"/>
  <c r="LU39" i="10"/>
  <c r="LX37" i="10"/>
  <c r="LU13" i="11"/>
  <c r="ED12" i="12"/>
  <c r="EB12" i="12"/>
  <c r="EC12" i="12"/>
  <c r="EA12" i="12"/>
  <c r="FM33" i="2"/>
  <c r="MG31" i="3"/>
  <c r="LW18" i="8"/>
  <c r="LV35" i="8"/>
  <c r="LV39" i="10"/>
  <c r="NM27" i="10"/>
  <c r="NO27" i="10" s="1"/>
  <c r="NP27" i="10" s="1"/>
  <c r="LK33" i="10"/>
  <c r="LX12" i="11"/>
  <c r="MG17" i="3"/>
  <c r="MT26" i="8"/>
  <c r="LX39" i="10"/>
  <c r="LI33" i="10"/>
  <c r="LU12" i="11"/>
  <c r="MG15" i="2"/>
  <c r="MJ15" i="2" s="1"/>
  <c r="DZ20" i="11"/>
  <c r="EA20" i="11" s="1"/>
  <c r="DP12" i="6"/>
  <c r="DO12" i="6"/>
  <c r="DN12" i="6"/>
  <c r="DQ12" i="6"/>
  <c r="DZ16" i="3"/>
  <c r="EB32" i="3"/>
  <c r="FM23" i="3"/>
  <c r="FN23" i="3" s="1"/>
  <c r="ED34" i="4"/>
  <c r="EN18" i="6"/>
  <c r="EA28" i="6"/>
  <c r="FQ15" i="6"/>
  <c r="LX25" i="7"/>
  <c r="LV16" i="7"/>
  <c r="DQ17" i="9"/>
  <c r="EA27" i="9"/>
  <c r="DN20" i="11"/>
  <c r="LW31" i="9"/>
  <c r="LV31" i="9"/>
  <c r="LU31" i="9"/>
  <c r="LX31" i="9"/>
  <c r="LV32" i="2"/>
  <c r="EC32" i="3"/>
  <c r="DZ37" i="4"/>
  <c r="EC37" i="4" s="1"/>
  <c r="EB34" i="4"/>
  <c r="EQ18" i="6"/>
  <c r="EB28" i="6"/>
  <c r="FO15" i="6"/>
  <c r="LW25" i="7"/>
  <c r="MK36" i="8"/>
  <c r="DN17" i="9"/>
  <c r="EB27" i="9"/>
  <c r="DP20" i="11"/>
  <c r="FZ19" i="12"/>
  <c r="FI19" i="9"/>
  <c r="FL19" i="9" s="1"/>
  <c r="FJ19" i="9"/>
  <c r="LX32" i="2"/>
  <c r="MT21" i="2"/>
  <c r="EA29" i="4"/>
  <c r="EO18" i="6"/>
  <c r="DN11" i="6"/>
  <c r="FM17" i="6"/>
  <c r="EC28" i="6"/>
  <c r="FP15" i="6"/>
  <c r="MH36" i="8"/>
  <c r="ED27" i="9"/>
  <c r="LW35" i="9"/>
  <c r="MU22" i="11"/>
  <c r="EA34" i="11"/>
  <c r="EB29" i="4"/>
  <c r="DO11" i="6"/>
  <c r="MI36" i="8"/>
  <c r="EM16" i="8"/>
  <c r="EO16" i="8" s="1"/>
  <c r="LU35" i="9"/>
  <c r="EA29" i="10"/>
  <c r="MV22" i="11"/>
  <c r="EB34" i="11"/>
  <c r="ED35" i="2"/>
  <c r="MT31" i="2"/>
  <c r="LU32" i="2"/>
  <c r="EB35" i="2"/>
  <c r="EC29" i="4"/>
  <c r="LV36" i="6"/>
  <c r="DP11" i="6"/>
  <c r="MT12" i="7"/>
  <c r="MW12" i="7" s="1"/>
  <c r="LX35" i="9"/>
  <c r="EB29" i="10"/>
  <c r="EZ39" i="11"/>
  <c r="EZ28" i="11"/>
  <c r="FB28" i="11" s="1"/>
  <c r="MW22" i="11"/>
  <c r="EC34" i="11"/>
  <c r="MV30" i="2"/>
  <c r="EC35" i="2"/>
  <c r="MX30" i="2"/>
  <c r="DZ32" i="5"/>
  <c r="LU36" i="6"/>
  <c r="LU16" i="7"/>
  <c r="EM34" i="10"/>
  <c r="EZ33" i="10"/>
  <c r="EC29" i="10"/>
  <c r="LT18" i="11"/>
  <c r="LV18" i="11" s="1"/>
  <c r="EZ13" i="11"/>
  <c r="FM11" i="5"/>
  <c r="MG19" i="7"/>
  <c r="MT14" i="8"/>
  <c r="MV14" i="8" s="1"/>
  <c r="MG27" i="9"/>
  <c r="EM25" i="6"/>
  <c r="EZ31" i="3"/>
  <c r="FA31" i="3" s="1"/>
  <c r="LT16" i="5"/>
  <c r="LU16" i="5" s="1"/>
  <c r="FZ15" i="8"/>
  <c r="EM32" i="10"/>
  <c r="LH40" i="10"/>
  <c r="LV13" i="11"/>
  <c r="MJ23" i="12"/>
  <c r="LV32" i="8"/>
  <c r="LU32" i="8"/>
  <c r="LW32" i="8"/>
  <c r="LX32" i="8"/>
  <c r="NG19" i="2"/>
  <c r="EM37" i="6"/>
  <c r="EZ18" i="6"/>
  <c r="FA18" i="6" s="1"/>
  <c r="EM31" i="7"/>
  <c r="MG32" i="7"/>
  <c r="MG16" i="7"/>
  <c r="MJ16" i="7" s="1"/>
  <c r="EM22" i="8"/>
  <c r="EP22" i="8" s="1"/>
  <c r="LI40" i="10"/>
  <c r="LW13" i="11"/>
  <c r="MI23" i="12"/>
  <c r="MT28" i="2"/>
  <c r="MX28" i="2" s="1"/>
  <c r="NG30" i="2"/>
  <c r="FM12" i="3"/>
  <c r="MG29" i="3"/>
  <c r="MJ29" i="3" s="1"/>
  <c r="MT20" i="4"/>
  <c r="MW20" i="4" s="1"/>
  <c r="EZ24" i="8"/>
  <c r="EZ18" i="9"/>
  <c r="NT24" i="9"/>
  <c r="EM39" i="12"/>
  <c r="EP39" i="12" s="1"/>
  <c r="EM40" i="4"/>
  <c r="MG33" i="10"/>
  <c r="EG15" i="12"/>
  <c r="EK15" i="12"/>
  <c r="EM15" i="12" s="1"/>
  <c r="EI19" i="9"/>
  <c r="MG22" i="3"/>
  <c r="EM38" i="7"/>
  <c r="EM24" i="9"/>
  <c r="EQ24" i="9" s="1"/>
  <c r="DN26" i="10"/>
  <c r="MG22" i="6"/>
  <c r="MI22" i="6" s="1"/>
  <c r="LV26" i="5"/>
  <c r="EI32" i="7"/>
  <c r="MG29" i="10"/>
  <c r="EM23" i="11"/>
  <c r="LU26" i="5"/>
  <c r="NC24" i="9"/>
  <c r="NF24" i="9" s="1"/>
  <c r="ND24" i="9"/>
  <c r="LT17" i="2"/>
  <c r="MG21" i="3"/>
  <c r="MJ21" i="3" s="1"/>
  <c r="MG11" i="4"/>
  <c r="MK11" i="4" s="1"/>
  <c r="MT27" i="12"/>
  <c r="MZ27" i="10"/>
  <c r="EX31" i="8"/>
  <c r="EZ31" i="8" s="1"/>
  <c r="ET31" i="8"/>
  <c r="OG23" i="2"/>
  <c r="FZ32" i="2"/>
  <c r="LT32" i="3"/>
  <c r="LW32" i="3" s="1"/>
  <c r="EZ38" i="3"/>
  <c r="FD38" i="3" s="1"/>
  <c r="MG18" i="6"/>
  <c r="FM19" i="7"/>
  <c r="MG21" i="8"/>
  <c r="NG16" i="9"/>
  <c r="NJ16" i="9" s="1"/>
  <c r="EZ35" i="10"/>
  <c r="DZ14" i="10"/>
  <c r="LT34" i="11"/>
  <c r="LW34" i="11" s="1"/>
  <c r="LT12" i="3"/>
  <c r="LX12" i="3" s="1"/>
  <c r="EM24" i="3"/>
  <c r="EP24" i="3" s="1"/>
  <c r="LW34" i="2"/>
  <c r="LV34" i="2"/>
  <c r="LU34" i="2"/>
  <c r="LX34" i="2"/>
  <c r="FS33" i="7"/>
  <c r="FU33" i="7" s="1"/>
  <c r="MG17" i="2"/>
  <c r="MH17" i="2" s="1"/>
  <c r="MG11" i="2"/>
  <c r="MI11" i="2" s="1"/>
  <c r="FM32" i="4"/>
  <c r="NG36" i="5"/>
  <c r="MT13" i="10"/>
  <c r="DO17" i="4"/>
  <c r="DN17" i="4"/>
  <c r="DP17" i="4"/>
  <c r="DQ17" i="4"/>
  <c r="FH33" i="7"/>
  <c r="MG14" i="3"/>
  <c r="EZ33" i="4"/>
  <c r="MG22" i="4"/>
  <c r="EZ12" i="4"/>
  <c r="FA12" i="4" s="1"/>
  <c r="MT13" i="5"/>
  <c r="GM13" i="5"/>
  <c r="EZ21" i="6"/>
  <c r="FD21" i="6" s="1"/>
  <c r="MG18" i="7"/>
  <c r="MI18" i="7" s="1"/>
  <c r="MT38" i="7"/>
  <c r="EM34" i="8"/>
  <c r="EM27" i="9"/>
  <c r="FZ24" i="10"/>
  <c r="GD24" i="10" s="1"/>
  <c r="NG38" i="12"/>
  <c r="FF30" i="2"/>
  <c r="FH30" i="2" s="1"/>
  <c r="FI30" i="2" s="1"/>
  <c r="LK22" i="6"/>
  <c r="LJ22" i="6"/>
  <c r="LI22" i="6"/>
  <c r="LH22" i="6"/>
  <c r="LI24" i="9"/>
  <c r="LJ24" i="9"/>
  <c r="LH24" i="9"/>
  <c r="LK24" i="9"/>
  <c r="ET13" i="8"/>
  <c r="EX13" i="8"/>
  <c r="EZ13" i="8" s="1"/>
  <c r="LT24" i="9"/>
  <c r="EZ17" i="2"/>
  <c r="EM16" i="2"/>
  <c r="FM22" i="5"/>
  <c r="FP22" i="5" s="1"/>
  <c r="DZ26" i="6"/>
  <c r="MG31" i="6"/>
  <c r="EM11" i="7"/>
  <c r="EO11" i="7" s="1"/>
  <c r="DZ12" i="7"/>
  <c r="ED12" i="7" s="1"/>
  <c r="MG22" i="10"/>
  <c r="NG30" i="12"/>
  <c r="NJ30" i="12" s="1"/>
  <c r="EI33" i="7"/>
  <c r="EV33" i="7"/>
  <c r="MG11" i="5"/>
  <c r="MF24" i="9"/>
  <c r="MA24" i="9"/>
  <c r="ME24" i="9"/>
  <c r="MG24" i="9" s="1"/>
  <c r="EG16" i="4"/>
  <c r="EK16" i="4"/>
  <c r="EM16" i="4" s="1"/>
  <c r="EM22" i="10"/>
  <c r="EN22" i="10" s="1"/>
  <c r="MC18" i="12"/>
  <c r="LK17" i="10"/>
  <c r="LJ17" i="10"/>
  <c r="LI17" i="10"/>
  <c r="LH17" i="10"/>
  <c r="MN35" i="7"/>
  <c r="MR35" i="7"/>
  <c r="LU33" i="4"/>
  <c r="LX33" i="4"/>
  <c r="LW33" i="4"/>
  <c r="LV33" i="4"/>
  <c r="FH12" i="12"/>
  <c r="FI12" i="12" s="1"/>
  <c r="LK21" i="10"/>
  <c r="LJ21" i="10"/>
  <c r="LI21" i="10"/>
  <c r="LH21" i="10"/>
  <c r="EX32" i="7"/>
  <c r="ET32" i="7"/>
  <c r="NO31" i="11"/>
  <c r="NQ31" i="11" s="1"/>
  <c r="FG20" i="2"/>
  <c r="FK20" i="2"/>
  <c r="NE31" i="11"/>
  <c r="NA31" i="11"/>
  <c r="GH20" i="2"/>
  <c r="NC33" i="2"/>
  <c r="ND33" i="2"/>
  <c r="MX31" i="11"/>
  <c r="MV31" i="11"/>
  <c r="MW31" i="11"/>
  <c r="MU31" i="11"/>
  <c r="FX20" i="2"/>
  <c r="FT20" i="2"/>
  <c r="EZ19" i="3"/>
  <c r="FA19" i="3" s="1"/>
  <c r="FM31" i="4"/>
  <c r="MG17" i="4"/>
  <c r="EZ22" i="5"/>
  <c r="FC22" i="5" s="1"/>
  <c r="NT22" i="5"/>
  <c r="NU22" i="5" s="1"/>
  <c r="EZ16" i="5"/>
  <c r="MG21" i="6"/>
  <c r="EM39" i="6"/>
  <c r="EZ22" i="7"/>
  <c r="FD22" i="7" s="1"/>
  <c r="LT40" i="8"/>
  <c r="EZ12" i="8"/>
  <c r="MT28" i="9"/>
  <c r="MU28" i="9" s="1"/>
  <c r="LT38" i="9"/>
  <c r="LX38" i="9" s="1"/>
  <c r="EM14" i="10"/>
  <c r="MT37" i="10"/>
  <c r="MU37" i="10" s="1"/>
  <c r="FZ19" i="10"/>
  <c r="DZ37" i="11"/>
  <c r="EA37" i="11" s="1"/>
  <c r="MT33" i="11"/>
  <c r="MT21" i="12"/>
  <c r="MV21" i="12" s="1"/>
  <c r="EM23" i="12"/>
  <c r="EQ23" i="12" s="1"/>
  <c r="EM36" i="12"/>
  <c r="EN36" i="12" s="1"/>
  <c r="LW21" i="7"/>
  <c r="LV21" i="7"/>
  <c r="LU21" i="7"/>
  <c r="LX21" i="7"/>
  <c r="NL34" i="2"/>
  <c r="NY34" i="2" s="1"/>
  <c r="MR34" i="5"/>
  <c r="MN34" i="5"/>
  <c r="ET19" i="9"/>
  <c r="EX19" i="9"/>
  <c r="MD21" i="7"/>
  <c r="ED30" i="2"/>
  <c r="EB30" i="2"/>
  <c r="EC30" i="2"/>
  <c r="EA30" i="2"/>
  <c r="EM13" i="8"/>
  <c r="EM21" i="12"/>
  <c r="ED25" i="10"/>
  <c r="EC25" i="10"/>
  <c r="EA25" i="10"/>
  <c r="EB25" i="10"/>
  <c r="FR13" i="8"/>
  <c r="GE13" i="8" s="1"/>
  <c r="MO32" i="8"/>
  <c r="MQ32" i="8" s="1"/>
  <c r="NY17" i="3"/>
  <c r="NZ17" i="3" s="1"/>
  <c r="FR22" i="10"/>
  <c r="MQ16" i="3"/>
  <c r="MG37" i="3"/>
  <c r="FM40" i="2"/>
  <c r="EM18" i="2"/>
  <c r="EQ18" i="2" s="1"/>
  <c r="EM15" i="2"/>
  <c r="EM35" i="3"/>
  <c r="MG40" i="3"/>
  <c r="MH40" i="3" s="1"/>
  <c r="FM21" i="6"/>
  <c r="FN21" i="6" s="1"/>
  <c r="LT39" i="6"/>
  <c r="DZ23" i="8"/>
  <c r="EM14" i="8"/>
  <c r="MG33" i="8"/>
  <c r="MJ33" i="8" s="1"/>
  <c r="MG34" i="10"/>
  <c r="DZ32" i="10"/>
  <c r="MT10" i="10"/>
  <c r="MW10" i="10" s="1"/>
  <c r="MG35" i="10"/>
  <c r="MI35" i="10" s="1"/>
  <c r="MG36" i="10"/>
  <c r="MJ36" i="10" s="1"/>
  <c r="MG10" i="11"/>
  <c r="LT24" i="12"/>
  <c r="LU24" i="12" s="1"/>
  <c r="FB19" i="12"/>
  <c r="ME35" i="7"/>
  <c r="MA35" i="7"/>
  <c r="MG31" i="9"/>
  <c r="MZ31" i="9"/>
  <c r="NB31" i="9" s="1"/>
  <c r="LK33" i="11"/>
  <c r="LJ33" i="11"/>
  <c r="LI33" i="11"/>
  <c r="LH33" i="11"/>
  <c r="MZ17" i="7"/>
  <c r="NB17" i="7" s="1"/>
  <c r="FF31" i="8"/>
  <c r="EB15" i="8"/>
  <c r="EC15" i="8"/>
  <c r="ED15" i="8"/>
  <c r="EA15" i="8"/>
  <c r="MP17" i="3"/>
  <c r="FF22" i="10"/>
  <c r="MP16" i="3"/>
  <c r="MT35" i="2"/>
  <c r="MG39" i="2"/>
  <c r="MH39" i="2" s="1"/>
  <c r="FZ36" i="2"/>
  <c r="GD36" i="2" s="1"/>
  <c r="EZ28" i="4"/>
  <c r="MT29" i="4"/>
  <c r="EM10" i="4"/>
  <c r="MG34" i="4"/>
  <c r="MH34" i="4" s="1"/>
  <c r="MT13" i="6"/>
  <c r="MT29" i="7"/>
  <c r="MG27" i="8"/>
  <c r="MK27" i="8" s="1"/>
  <c r="EZ10" i="8"/>
  <c r="FD10" i="8" s="1"/>
  <c r="NT32" i="10"/>
  <c r="NV32" i="10" s="1"/>
  <c r="MG12" i="11"/>
  <c r="MI12" i="11" s="1"/>
  <c r="FC19" i="12"/>
  <c r="EZ25" i="10"/>
  <c r="GR20" i="2"/>
  <c r="HE20" i="2" s="1"/>
  <c r="LH18" i="12"/>
  <c r="LK18" i="12"/>
  <c r="LJ18" i="12"/>
  <c r="LI18" i="12"/>
  <c r="ED32" i="7"/>
  <c r="EC32" i="7"/>
  <c r="EB32" i="7"/>
  <c r="EA32" i="7"/>
  <c r="LW27" i="10"/>
  <c r="LV27" i="10"/>
  <c r="LU27" i="10"/>
  <c r="LX27" i="10"/>
  <c r="NM17" i="7"/>
  <c r="NY17" i="7"/>
  <c r="NZ17" i="7" s="1"/>
  <c r="EN24" i="3"/>
  <c r="FJ20" i="2"/>
  <c r="FL20" i="2"/>
  <c r="FS30" i="2"/>
  <c r="GE30" i="2"/>
  <c r="EY30" i="2"/>
  <c r="EW30" i="2"/>
  <c r="MG22" i="2"/>
  <c r="NG38" i="2"/>
  <c r="NK38" i="2" s="1"/>
  <c r="EZ14" i="3"/>
  <c r="MT12" i="4"/>
  <c r="EZ13" i="4"/>
  <c r="FD13" i="4" s="1"/>
  <c r="FM39" i="5"/>
  <c r="FP39" i="5" s="1"/>
  <c r="NG22" i="5"/>
  <c r="EM36" i="5"/>
  <c r="DZ33" i="6"/>
  <c r="FM19" i="6"/>
  <c r="FO19" i="6" s="1"/>
  <c r="DZ27" i="7"/>
  <c r="MG18" i="8"/>
  <c r="MI18" i="8" s="1"/>
  <c r="GM30" i="8"/>
  <c r="GP30" i="8" s="1"/>
  <c r="MG31" i="8"/>
  <c r="MI31" i="8" s="1"/>
  <c r="EZ38" i="9"/>
  <c r="MT18" i="10"/>
  <c r="NT19" i="10"/>
  <c r="NG16" i="11"/>
  <c r="NK16" i="11" s="1"/>
  <c r="MT17" i="12"/>
  <c r="NG18" i="12"/>
  <c r="NK18" i="12" s="1"/>
  <c r="FD19" i="12"/>
  <c r="DP32" i="7"/>
  <c r="DO32" i="7"/>
  <c r="DN32" i="7"/>
  <c r="DQ32" i="7"/>
  <c r="FH32" i="7"/>
  <c r="FI32" i="7" s="1"/>
  <c r="MD27" i="10"/>
  <c r="MK17" i="3"/>
  <c r="MJ17" i="3"/>
  <c r="MI17" i="3"/>
  <c r="MH17" i="3"/>
  <c r="EG30" i="2"/>
  <c r="EK30" i="2"/>
  <c r="EM30" i="2" s="1"/>
  <c r="DO12" i="12"/>
  <c r="DN12" i="12"/>
  <c r="DQ12" i="12"/>
  <c r="DP12" i="12"/>
  <c r="MA16" i="3"/>
  <c r="ME16" i="3"/>
  <c r="EJ31" i="8"/>
  <c r="LW17" i="3"/>
  <c r="LV17" i="3"/>
  <c r="LU17" i="3"/>
  <c r="LX17" i="3"/>
  <c r="LU17" i="7"/>
  <c r="LX17" i="7"/>
  <c r="LW17" i="7"/>
  <c r="LV17" i="7"/>
  <c r="EW32" i="7"/>
  <c r="EY32" i="7"/>
  <c r="ET30" i="2"/>
  <c r="EX30" i="2"/>
  <c r="MQ17" i="7"/>
  <c r="EX12" i="12"/>
  <c r="ET12" i="12"/>
  <c r="ND35" i="7"/>
  <c r="DZ34" i="2"/>
  <c r="MG29" i="5"/>
  <c r="MK29" i="5" s="1"/>
  <c r="NG27" i="6"/>
  <c r="EM21" i="9"/>
  <c r="EP21" i="9" s="1"/>
  <c r="MG16" i="10"/>
  <c r="MT21" i="11"/>
  <c r="MU21" i="11" s="1"/>
  <c r="EM18" i="11"/>
  <c r="NB17" i="3"/>
  <c r="ND17" i="3" s="1"/>
  <c r="LH34" i="5"/>
  <c r="LI34" i="5"/>
  <c r="LK34" i="5"/>
  <c r="LJ34" i="5"/>
  <c r="EU22" i="10"/>
  <c r="EV22" i="10" s="1"/>
  <c r="MC27" i="10"/>
  <c r="MF27" i="10" s="1"/>
  <c r="FR21" i="12"/>
  <c r="FS21" i="12" s="1"/>
  <c r="DP11" i="4"/>
  <c r="DO11" i="4"/>
  <c r="DN11" i="4"/>
  <c r="DQ11" i="4"/>
  <c r="NM35" i="7"/>
  <c r="MD16" i="3"/>
  <c r="MF16" i="3"/>
  <c r="EU24" i="3"/>
  <c r="EV24" i="3" s="1"/>
  <c r="LJ16" i="3"/>
  <c r="LK16" i="3"/>
  <c r="LI16" i="3"/>
  <c r="LH16" i="3"/>
  <c r="EI31" i="8"/>
  <c r="EL31" i="8" s="1"/>
  <c r="MZ32" i="8"/>
  <c r="MP17" i="7"/>
  <c r="MS17" i="7" s="1"/>
  <c r="EY12" i="12"/>
  <c r="EW12" i="12"/>
  <c r="NC35" i="7"/>
  <c r="MG18" i="9"/>
  <c r="MH18" i="9" s="1"/>
  <c r="MG35" i="9"/>
  <c r="DZ40" i="11"/>
  <c r="ED40" i="11" s="1"/>
  <c r="MG13" i="12"/>
  <c r="MJ13" i="12" s="1"/>
  <c r="MK17" i="7"/>
  <c r="MJ17" i="7"/>
  <c r="MI17" i="7"/>
  <c r="MH17" i="7"/>
  <c r="NF31" i="11"/>
  <c r="ND31" i="11"/>
  <c r="EB19" i="2"/>
  <c r="ED19" i="2"/>
  <c r="EA19" i="2"/>
  <c r="EC19" i="2"/>
  <c r="EP19" i="12"/>
  <c r="EN19" i="12"/>
  <c r="EO19" i="12"/>
  <c r="EQ19" i="12"/>
  <c r="FH21" i="12"/>
  <c r="FI21" i="12" s="1"/>
  <c r="MG35" i="7"/>
  <c r="NZ35" i="7"/>
  <c r="OL35" i="7"/>
  <c r="FR12" i="12"/>
  <c r="FS12" i="12" s="1"/>
  <c r="MF34" i="2"/>
  <c r="MD34" i="2"/>
  <c r="FF24" i="3"/>
  <c r="EO30" i="3"/>
  <c r="EN30" i="3"/>
  <c r="EQ30" i="3"/>
  <c r="EP30" i="3"/>
  <c r="EJ19" i="2"/>
  <c r="EL19" i="2"/>
  <c r="EB21" i="12"/>
  <c r="EC21" i="12"/>
  <c r="EA21" i="12"/>
  <c r="ED21" i="12"/>
  <c r="MO31" i="9"/>
  <c r="MP31" i="9" s="1"/>
  <c r="NY31" i="11"/>
  <c r="NZ31" i="11" s="1"/>
  <c r="NB16" i="3"/>
  <c r="NC16" i="3" s="1"/>
  <c r="MQ35" i="7"/>
  <c r="MS35" i="7"/>
  <c r="LN16" i="3"/>
  <c r="LR16" i="3"/>
  <c r="LT16" i="3" s="1"/>
  <c r="FR19" i="2"/>
  <c r="ED21" i="4"/>
  <c r="EC21" i="4"/>
  <c r="EA21" i="4"/>
  <c r="EB21" i="4"/>
  <c r="MA34" i="2"/>
  <c r="ME34" i="2"/>
  <c r="NL33" i="2"/>
  <c r="NY33" i="2" s="1"/>
  <c r="EN21" i="4"/>
  <c r="EQ21" i="4"/>
  <c r="EO21" i="4"/>
  <c r="EP21" i="4"/>
  <c r="EO12" i="12"/>
  <c r="EN12" i="12"/>
  <c r="EQ12" i="12"/>
  <c r="EP12" i="12"/>
  <c r="FS24" i="3"/>
  <c r="GE24" i="3"/>
  <c r="GF24" i="3" s="1"/>
  <c r="LH38" i="2"/>
  <c r="LI38" i="2"/>
  <c r="LK38" i="2"/>
  <c r="LJ38" i="2"/>
  <c r="EG19" i="2"/>
  <c r="EK19" i="2"/>
  <c r="EX21" i="12"/>
  <c r="ET21" i="12"/>
  <c r="MQ27" i="10"/>
  <c r="EQ22" i="10"/>
  <c r="EP22" i="10"/>
  <c r="EO22" i="10"/>
  <c r="FY20" i="2"/>
  <c r="FW20" i="2"/>
  <c r="DZ15" i="2"/>
  <c r="EM35" i="4"/>
  <c r="EP35" i="4" s="1"/>
  <c r="MT10" i="5"/>
  <c r="MG12" i="5"/>
  <c r="EM18" i="5"/>
  <c r="EM14" i="6"/>
  <c r="EQ14" i="6" s="1"/>
  <c r="LT31" i="7"/>
  <c r="LV31" i="7" s="1"/>
  <c r="DZ36" i="7"/>
  <c r="MG31" i="7"/>
  <c r="FM25" i="10"/>
  <c r="FQ25" i="10" s="1"/>
  <c r="NG12" i="10"/>
  <c r="MT13" i="11"/>
  <c r="MV13" i="11" s="1"/>
  <c r="MJ22" i="6"/>
  <c r="MH22" i="6"/>
  <c r="DZ16" i="4"/>
  <c r="MF32" i="8"/>
  <c r="MA32" i="8"/>
  <c r="ME32" i="8"/>
  <c r="MG32" i="8" s="1"/>
  <c r="MZ34" i="2"/>
  <c r="NL16" i="3"/>
  <c r="NY16" i="3" s="1"/>
  <c r="MS34" i="5"/>
  <c r="MQ34" i="5"/>
  <c r="EY19" i="9"/>
  <c r="EW19" i="9"/>
  <c r="EZ19" i="9" s="1"/>
  <c r="MO33" i="2"/>
  <c r="MP33" i="2" s="1"/>
  <c r="FF19" i="2"/>
  <c r="FH19" i="2" s="1"/>
  <c r="MC21" i="7"/>
  <c r="MF21" i="7" s="1"/>
  <c r="EP25" i="10"/>
  <c r="EO25" i="10"/>
  <c r="EN25" i="10"/>
  <c r="EQ25" i="10"/>
  <c r="EA15" i="12"/>
  <c r="ED15" i="12"/>
  <c r="EC15" i="12"/>
  <c r="EB15" i="12"/>
  <c r="DN28" i="9"/>
  <c r="DQ28" i="9"/>
  <c r="DO28" i="9"/>
  <c r="DP28" i="9"/>
  <c r="EA24" i="3"/>
  <c r="EB24" i="3"/>
  <c r="EC24" i="3"/>
  <c r="ED24" i="3"/>
  <c r="FF13" i="8"/>
  <c r="NM17" i="3"/>
  <c r="EY21" i="12"/>
  <c r="EW21" i="12"/>
  <c r="MP27" i="10"/>
  <c r="MS27" i="10" s="1"/>
  <c r="OK29" i="12"/>
  <c r="OJ29" i="12"/>
  <c r="OI29" i="12"/>
  <c r="OH29" i="12"/>
  <c r="OB30" i="12"/>
  <c r="EA36" i="12"/>
  <c r="ED36" i="12"/>
  <c r="EC36" i="12"/>
  <c r="EB36" i="12"/>
  <c r="FG32" i="12"/>
  <c r="FK32" i="12"/>
  <c r="MK31" i="12"/>
  <c r="MJ31" i="12"/>
  <c r="MI31" i="12"/>
  <c r="MH31" i="12"/>
  <c r="EQ37" i="12"/>
  <c r="EP37" i="12"/>
  <c r="EO37" i="12"/>
  <c r="EN37" i="12"/>
  <c r="FH14" i="12"/>
  <c r="EG20" i="12"/>
  <c r="EK20" i="12"/>
  <c r="FU37" i="12"/>
  <c r="FH13" i="12"/>
  <c r="FI13" i="12" s="1"/>
  <c r="FA30" i="12"/>
  <c r="FD30" i="12"/>
  <c r="FB30" i="12"/>
  <c r="FC30" i="12"/>
  <c r="NO22" i="12"/>
  <c r="FU11" i="12"/>
  <c r="FV11" i="12" s="1"/>
  <c r="EQ31" i="12"/>
  <c r="EO31" i="12"/>
  <c r="EP31" i="12"/>
  <c r="EN31" i="12"/>
  <c r="GH18" i="12"/>
  <c r="LK15" i="12"/>
  <c r="LJ15" i="12"/>
  <c r="LH15" i="12"/>
  <c r="LI15" i="12"/>
  <c r="FK31" i="12"/>
  <c r="FG31" i="12"/>
  <c r="ME37" i="12"/>
  <c r="MA37" i="12"/>
  <c r="EQ11" i="12"/>
  <c r="EO11" i="12"/>
  <c r="EN11" i="12"/>
  <c r="EP11" i="12"/>
  <c r="MX12" i="12"/>
  <c r="MW12" i="12"/>
  <c r="MV12" i="12"/>
  <c r="MU12" i="12"/>
  <c r="NN12" i="12"/>
  <c r="NR12" i="12"/>
  <c r="ED22" i="12"/>
  <c r="EC22" i="12"/>
  <c r="EB22" i="12"/>
  <c r="EA22" i="12"/>
  <c r="EQ26" i="12"/>
  <c r="EP26" i="12"/>
  <c r="EO26" i="12"/>
  <c r="EN26" i="12"/>
  <c r="ME11" i="12"/>
  <c r="MA11" i="12"/>
  <c r="ED25" i="12"/>
  <c r="EC25" i="12"/>
  <c r="EB25" i="12"/>
  <c r="EA25" i="12"/>
  <c r="FH40" i="12"/>
  <c r="FI40" i="12" s="1"/>
  <c r="EG38" i="12"/>
  <c r="EK38" i="12"/>
  <c r="MR19" i="12"/>
  <c r="MN19" i="12"/>
  <c r="FH35" i="12"/>
  <c r="FI35" i="12" s="1"/>
  <c r="MA32" i="12"/>
  <c r="ME32" i="12"/>
  <c r="MG32" i="12" s="1"/>
  <c r="FK34" i="12"/>
  <c r="FM34" i="12" s="1"/>
  <c r="FG34" i="12"/>
  <c r="GH19" i="12"/>
  <c r="GI19" i="12" s="1"/>
  <c r="OL21" i="12"/>
  <c r="OM21" i="12" s="1"/>
  <c r="NB36" i="12"/>
  <c r="NB31" i="12"/>
  <c r="NC31" i="12" s="1"/>
  <c r="MS31" i="12"/>
  <c r="MQ31" i="12"/>
  <c r="NL14" i="12"/>
  <c r="NM14" i="12" s="1"/>
  <c r="EY13" i="12"/>
  <c r="EW13" i="12"/>
  <c r="NL13" i="12"/>
  <c r="NM13" i="12" s="1"/>
  <c r="EY33" i="12"/>
  <c r="EW33" i="12"/>
  <c r="EG40" i="12"/>
  <c r="EK40" i="12"/>
  <c r="NB26" i="12"/>
  <c r="FH36" i="12"/>
  <c r="FI36" i="12" s="1"/>
  <c r="NY26" i="12"/>
  <c r="NZ26" i="12" s="1"/>
  <c r="MA10" i="12"/>
  <c r="ME10" i="12"/>
  <c r="MG10" i="12" s="1"/>
  <c r="MR25" i="12"/>
  <c r="MN25" i="12"/>
  <c r="FR10" i="12"/>
  <c r="FS10" i="12" s="1"/>
  <c r="LN32" i="12"/>
  <c r="LR32" i="12"/>
  <c r="LT32" i="12" s="1"/>
  <c r="FR22" i="12"/>
  <c r="FS22" i="12" s="1"/>
  <c r="LS32" i="12"/>
  <c r="EW14" i="12"/>
  <c r="EY14" i="12"/>
  <c r="EU35" i="12"/>
  <c r="EN34" i="12"/>
  <c r="EQ34" i="12"/>
  <c r="EO34" i="12"/>
  <c r="EP34" i="12"/>
  <c r="MS26" i="12"/>
  <c r="MQ26" i="12"/>
  <c r="GE33" i="12"/>
  <c r="GF33" i="12" s="1"/>
  <c r="OF34" i="12"/>
  <c r="OD34" i="12"/>
  <c r="ND25" i="12"/>
  <c r="NF25" i="12"/>
  <c r="MQ16" i="12"/>
  <c r="MS16" i="12"/>
  <c r="ND20" i="12"/>
  <c r="NF20" i="12"/>
  <c r="MK26" i="12"/>
  <c r="MJ26" i="12"/>
  <c r="MI26" i="12"/>
  <c r="MH26" i="12"/>
  <c r="FG18" i="12"/>
  <c r="FK18" i="12"/>
  <c r="FM18" i="12" s="1"/>
  <c r="EC28" i="12"/>
  <c r="ED28" i="12"/>
  <c r="EB28" i="12"/>
  <c r="EA28" i="12"/>
  <c r="NB27" i="12"/>
  <c r="LW24" i="12"/>
  <c r="LV24" i="12"/>
  <c r="LX24" i="12"/>
  <c r="NL32" i="12"/>
  <c r="NB14" i="12"/>
  <c r="FR38" i="12"/>
  <c r="LU26" i="12"/>
  <c r="LX26" i="12"/>
  <c r="LW26" i="12"/>
  <c r="LV26" i="12"/>
  <c r="EX13" i="12"/>
  <c r="ET13" i="12"/>
  <c r="MF11" i="12"/>
  <c r="MD11" i="12"/>
  <c r="NB13" i="12"/>
  <c r="ET33" i="12"/>
  <c r="EX33" i="12"/>
  <c r="NY20" i="12"/>
  <c r="GU30" i="12"/>
  <c r="GV30" i="12" s="1"/>
  <c r="FG17" i="12"/>
  <c r="FK17" i="12"/>
  <c r="FH26" i="12"/>
  <c r="EU20" i="12"/>
  <c r="NB10" i="12"/>
  <c r="NC10" i="12" s="1"/>
  <c r="EL13" i="12"/>
  <c r="EJ13" i="12"/>
  <c r="NO26" i="12"/>
  <c r="EU25" i="12"/>
  <c r="EV25" i="12" s="1"/>
  <c r="FH10" i="12"/>
  <c r="FI10" i="12" s="1"/>
  <c r="OL18" i="12"/>
  <c r="FJ37" i="12"/>
  <c r="FL37" i="12"/>
  <c r="EX14" i="12"/>
  <c r="ET14" i="12"/>
  <c r="EP23" i="12"/>
  <c r="NL19" i="12"/>
  <c r="PB29" i="12"/>
  <c r="EO36" i="12"/>
  <c r="GE32" i="12"/>
  <c r="MK12" i="12"/>
  <c r="MI12" i="12"/>
  <c r="MH12" i="12"/>
  <c r="MJ12" i="12"/>
  <c r="FH33" i="12"/>
  <c r="MS24" i="12"/>
  <c r="MQ24" i="12"/>
  <c r="FR35" i="12"/>
  <c r="NQ21" i="12"/>
  <c r="NS21" i="12"/>
  <c r="NL40" i="12"/>
  <c r="MS28" i="12"/>
  <c r="MQ28" i="12"/>
  <c r="NA25" i="12"/>
  <c r="NE25" i="12"/>
  <c r="MR16" i="12"/>
  <c r="MN16" i="12"/>
  <c r="NE20" i="12"/>
  <c r="NA20" i="12"/>
  <c r="MI13" i="12"/>
  <c r="MH13" i="12"/>
  <c r="MK13" i="12"/>
  <c r="MN20" i="12"/>
  <c r="MR20" i="12"/>
  <c r="ME19" i="12"/>
  <c r="MA19" i="12"/>
  <c r="MX17" i="12"/>
  <c r="MW17" i="12"/>
  <c r="MV17" i="12"/>
  <c r="MU17" i="12"/>
  <c r="ED37" i="12"/>
  <c r="EC37" i="12"/>
  <c r="EB37" i="12"/>
  <c r="EA37" i="12"/>
  <c r="MZ32" i="12"/>
  <c r="GR17" i="12"/>
  <c r="GS17" i="12" s="1"/>
  <c r="FF38" i="12"/>
  <c r="NM20" i="12"/>
  <c r="HE30" i="12"/>
  <c r="HF30" i="12" s="1"/>
  <c r="FL17" i="12"/>
  <c r="FJ17" i="12"/>
  <c r="GH15" i="12"/>
  <c r="NG33" i="12"/>
  <c r="EQ24" i="12"/>
  <c r="EP24" i="12"/>
  <c r="EO24" i="12"/>
  <c r="EN24" i="12"/>
  <c r="NL10" i="12"/>
  <c r="NM10" i="12" s="1"/>
  <c r="EK13" i="12"/>
  <c r="EG13" i="12"/>
  <c r="OR29" i="12"/>
  <c r="ON29" i="12"/>
  <c r="NQ17" i="12"/>
  <c r="GE26" i="12"/>
  <c r="NQ18" i="12"/>
  <c r="GE36" i="12"/>
  <c r="GF36" i="12" s="1"/>
  <c r="NB22" i="12"/>
  <c r="ME14" i="12"/>
  <c r="MG14" i="12" s="1"/>
  <c r="MA14" i="12"/>
  <c r="OB17" i="12"/>
  <c r="LX35" i="12"/>
  <c r="LV35" i="12"/>
  <c r="LW35" i="12"/>
  <c r="LU35" i="12"/>
  <c r="OB18" i="12"/>
  <c r="OC18" i="12" s="1"/>
  <c r="EW10" i="12"/>
  <c r="FG37" i="12"/>
  <c r="FK37" i="12"/>
  <c r="EM33" i="12"/>
  <c r="NB19" i="12"/>
  <c r="NC19" i="12" s="1"/>
  <c r="EG22" i="12"/>
  <c r="EK22" i="12"/>
  <c r="EM22" i="12" s="1"/>
  <c r="EA10" i="12"/>
  <c r="EB10" i="12"/>
  <c r="ED10" i="12"/>
  <c r="EC10" i="12"/>
  <c r="FU32" i="12"/>
  <c r="FV32" i="12" s="1"/>
  <c r="MO40" i="12"/>
  <c r="MA40" i="12"/>
  <c r="ME40" i="12"/>
  <c r="MG40" i="12" s="1"/>
  <c r="FL31" i="12"/>
  <c r="FJ31" i="12"/>
  <c r="MR24" i="12"/>
  <c r="MN24" i="12"/>
  <c r="NR21" i="12"/>
  <c r="NN21" i="12"/>
  <c r="NB40" i="12"/>
  <c r="NC40" i="12" s="1"/>
  <c r="MF40" i="12"/>
  <c r="MN28" i="12"/>
  <c r="MR28" i="12"/>
  <c r="EW39" i="12"/>
  <c r="MS20" i="12"/>
  <c r="MQ20" i="12"/>
  <c r="LV13" i="12"/>
  <c r="LX13" i="12"/>
  <c r="LW13" i="12"/>
  <c r="LU13" i="12"/>
  <c r="FR23" i="12"/>
  <c r="FS23" i="12" s="1"/>
  <c r="LH37" i="12"/>
  <c r="LK37" i="12"/>
  <c r="LJ37" i="12"/>
  <c r="LI37" i="12"/>
  <c r="GF17" i="12"/>
  <c r="FW15" i="12"/>
  <c r="NN33" i="12"/>
  <c r="NR33" i="12"/>
  <c r="EX36" i="12"/>
  <c r="EZ36" i="12" s="1"/>
  <c r="ET36" i="12"/>
  <c r="FQ19" i="12"/>
  <c r="FP19" i="12"/>
  <c r="FO19" i="12"/>
  <c r="FN19" i="12"/>
  <c r="ED33" i="12"/>
  <c r="EC33" i="12"/>
  <c r="EB33" i="12"/>
  <c r="EA33" i="12"/>
  <c r="GR15" i="12"/>
  <c r="GS15" i="12" s="1"/>
  <c r="OB33" i="12"/>
  <c r="OC33" i="12" s="1"/>
  <c r="MT39" i="12"/>
  <c r="MQ22" i="12"/>
  <c r="NB35" i="12"/>
  <c r="NC35" i="12" s="1"/>
  <c r="OS29" i="12"/>
  <c r="OQ29" i="12"/>
  <c r="OT29" i="12" s="1"/>
  <c r="NP17" i="12"/>
  <c r="NS17" i="12" s="1"/>
  <c r="FS26" i="12"/>
  <c r="NP18" i="12"/>
  <c r="NS18" i="12" s="1"/>
  <c r="FS36" i="12"/>
  <c r="EM14" i="12"/>
  <c r="FZ30" i="12"/>
  <c r="OL17" i="12"/>
  <c r="OM17" i="12" s="1"/>
  <c r="MX27" i="12"/>
  <c r="MV27" i="12"/>
  <c r="MU27" i="12"/>
  <c r="MW27" i="12"/>
  <c r="FK15" i="12"/>
  <c r="FM15" i="12" s="1"/>
  <c r="FG15" i="12"/>
  <c r="OB12" i="12"/>
  <c r="OC12" i="12" s="1"/>
  <c r="NB15" i="12"/>
  <c r="MG15" i="12"/>
  <c r="FH11" i="12"/>
  <c r="NQ39" i="12"/>
  <c r="LK13" i="12"/>
  <c r="LJ13" i="12"/>
  <c r="LI13" i="12"/>
  <c r="LH13" i="12"/>
  <c r="EV10" i="12"/>
  <c r="EW16" i="12"/>
  <c r="FD17" i="12"/>
  <c r="FC17" i="12"/>
  <c r="FB17" i="12"/>
  <c r="FA17" i="12"/>
  <c r="DT40" i="12"/>
  <c r="DX40" i="12"/>
  <c r="GC19" i="12"/>
  <c r="GD19" i="12"/>
  <c r="GB19" i="12"/>
  <c r="GA19" i="12"/>
  <c r="MO11" i="12"/>
  <c r="MP11" i="12" s="1"/>
  <c r="PL34" i="12"/>
  <c r="PY29" i="12"/>
  <c r="NO27" i="12"/>
  <c r="NP27" i="12" s="1"/>
  <c r="NL11" i="12"/>
  <c r="EX23" i="12"/>
  <c r="ET23" i="12"/>
  <c r="EV39" i="12"/>
  <c r="EX26" i="12"/>
  <c r="EZ26" i="12" s="1"/>
  <c r="ET26" i="12"/>
  <c r="NL24" i="12"/>
  <c r="FL27" i="12"/>
  <c r="FJ27" i="12"/>
  <c r="MO14" i="12"/>
  <c r="MX18" i="12"/>
  <c r="MW18" i="12"/>
  <c r="MV18" i="12"/>
  <c r="MU18" i="12"/>
  <c r="DQ14" i="12"/>
  <c r="DP14" i="12"/>
  <c r="DO14" i="12"/>
  <c r="DN14" i="12"/>
  <c r="FF23" i="12"/>
  <c r="EY26" i="12"/>
  <c r="EY24" i="12"/>
  <c r="EW24" i="12"/>
  <c r="MI25" i="12"/>
  <c r="MK25" i="12"/>
  <c r="MJ25" i="12"/>
  <c r="MH25" i="12"/>
  <c r="FV15" i="12"/>
  <c r="FY15" i="12" s="1"/>
  <c r="NS33" i="12"/>
  <c r="NQ33" i="12"/>
  <c r="NY36" i="12"/>
  <c r="NZ36" i="12" s="1"/>
  <c r="NY31" i="12"/>
  <c r="NZ31" i="12" s="1"/>
  <c r="MA28" i="12"/>
  <c r="ME28" i="12"/>
  <c r="MG28" i="12" s="1"/>
  <c r="EW31" i="12"/>
  <c r="EY31" i="12"/>
  <c r="DO25" i="12"/>
  <c r="DN25" i="12"/>
  <c r="DQ25" i="12"/>
  <c r="DP25" i="12"/>
  <c r="NG17" i="12"/>
  <c r="OL33" i="12"/>
  <c r="OM33" i="12" s="1"/>
  <c r="EX29" i="12"/>
  <c r="EZ29" i="12" s="1"/>
  <c r="ET29" i="12"/>
  <c r="NL37" i="12"/>
  <c r="NM37" i="12" s="1"/>
  <c r="MP22" i="12"/>
  <c r="NL35" i="12"/>
  <c r="NY25" i="12"/>
  <c r="NZ25" i="12" s="1"/>
  <c r="MK36" i="12"/>
  <c r="MQ15" i="12"/>
  <c r="MS15" i="12"/>
  <c r="LX37" i="12"/>
  <c r="LW37" i="12"/>
  <c r="LV37" i="12"/>
  <c r="LU37" i="12"/>
  <c r="LU40" i="12"/>
  <c r="LX40" i="12"/>
  <c r="LW40" i="12"/>
  <c r="LV40" i="12"/>
  <c r="MG16" i="12"/>
  <c r="OL12" i="12"/>
  <c r="NL15" i="12"/>
  <c r="NM15" i="12" s="1"/>
  <c r="FR25" i="12"/>
  <c r="FS25" i="12" s="1"/>
  <c r="NP39" i="12"/>
  <c r="NS39" i="12" s="1"/>
  <c r="EQ32" i="12"/>
  <c r="EP32" i="12"/>
  <c r="EO32" i="12"/>
  <c r="EN32" i="12"/>
  <c r="EV16" i="12"/>
  <c r="GE31" i="12"/>
  <c r="OL39" i="12"/>
  <c r="OM39" i="12" s="1"/>
  <c r="EM28" i="12"/>
  <c r="FH29" i="12"/>
  <c r="OZ34" i="12"/>
  <c r="PM29" i="12"/>
  <c r="LV10" i="12"/>
  <c r="LX10" i="12"/>
  <c r="LW10" i="12"/>
  <c r="LU10" i="12"/>
  <c r="NY27" i="12"/>
  <c r="MZ11" i="12"/>
  <c r="EY23" i="12"/>
  <c r="EW23" i="12"/>
  <c r="EW38" i="12"/>
  <c r="EY38" i="12"/>
  <c r="NB24" i="12"/>
  <c r="NC24" i="12" s="1"/>
  <c r="FG27" i="12"/>
  <c r="FK27" i="12"/>
  <c r="LK32" i="12"/>
  <c r="LJ32" i="12"/>
  <c r="LH32" i="12"/>
  <c r="LI32" i="12"/>
  <c r="EJ25" i="12"/>
  <c r="NO30" i="12"/>
  <c r="OL38" i="12"/>
  <c r="OM38" i="12" s="1"/>
  <c r="EB38" i="12"/>
  <c r="ED38" i="12"/>
  <c r="EC38" i="12"/>
  <c r="EA38" i="12"/>
  <c r="ED14" i="12"/>
  <c r="EC14" i="12"/>
  <c r="EB14" i="12"/>
  <c r="EA14" i="12"/>
  <c r="ET24" i="12"/>
  <c r="EX24" i="12"/>
  <c r="MD35" i="12"/>
  <c r="NO36" i="12"/>
  <c r="NP36" i="12" s="1"/>
  <c r="NO31" i="12"/>
  <c r="MO37" i="12"/>
  <c r="ET31" i="12"/>
  <c r="EX31" i="12"/>
  <c r="EX18" i="12"/>
  <c r="EZ18" i="12" s="1"/>
  <c r="ET18" i="12"/>
  <c r="LX15" i="12"/>
  <c r="LW15" i="12"/>
  <c r="LV15" i="12"/>
  <c r="LU15" i="12"/>
  <c r="ED20" i="12"/>
  <c r="EB20" i="12"/>
  <c r="EC20" i="12"/>
  <c r="EA20" i="12"/>
  <c r="NB37" i="12"/>
  <c r="NC37" i="12" s="1"/>
  <c r="GH34" i="12"/>
  <c r="GI34" i="12" s="1"/>
  <c r="GJ30" i="12"/>
  <c r="EL40" i="12"/>
  <c r="NO25" i="12"/>
  <c r="NP25" i="12" s="1"/>
  <c r="EJ38" i="12"/>
  <c r="EM38" i="12" s="1"/>
  <c r="EL38" i="12"/>
  <c r="NQ12" i="12"/>
  <c r="NT12" i="12" s="1"/>
  <c r="NS12" i="12"/>
  <c r="MN15" i="12"/>
  <c r="MR15" i="12"/>
  <c r="EY29" i="12"/>
  <c r="MQ10" i="12"/>
  <c r="ND39" i="12"/>
  <c r="FC15" i="12"/>
  <c r="FD15" i="12"/>
  <c r="FB15" i="12"/>
  <c r="FA15" i="12"/>
  <c r="LT28" i="12"/>
  <c r="FR16" i="12"/>
  <c r="EG16" i="12"/>
  <c r="EK16" i="12"/>
  <c r="EM16" i="12" s="1"/>
  <c r="FR14" i="12"/>
  <c r="FH25" i="12"/>
  <c r="FI25" i="12" s="1"/>
  <c r="MD24" i="12"/>
  <c r="MS25" i="12"/>
  <c r="MF14" i="12"/>
  <c r="NL16" i="12"/>
  <c r="EL20" i="12"/>
  <c r="EJ20" i="12"/>
  <c r="EM20" i="12" s="1"/>
  <c r="FU31" i="12"/>
  <c r="FV31" i="12" s="1"/>
  <c r="OB39" i="12"/>
  <c r="ED39" i="12"/>
  <c r="EB39" i="12"/>
  <c r="EC39" i="12"/>
  <c r="EA39" i="12"/>
  <c r="NB28" i="12"/>
  <c r="NC28" i="12" s="1"/>
  <c r="FU24" i="12"/>
  <c r="FD34" i="12"/>
  <c r="FC34" i="12"/>
  <c r="FB34" i="12"/>
  <c r="FA34" i="12"/>
  <c r="MF19" i="12"/>
  <c r="GE29" i="12"/>
  <c r="LX14" i="12"/>
  <c r="LW14" i="12"/>
  <c r="LV14" i="12"/>
  <c r="LU14" i="12"/>
  <c r="EX38" i="12"/>
  <c r="ET38" i="12"/>
  <c r="FU27" i="12"/>
  <c r="NH38" i="12"/>
  <c r="NK38" i="12"/>
  <c r="NJ38" i="12"/>
  <c r="NI38" i="12"/>
  <c r="FU17" i="12"/>
  <c r="FV17" i="12" s="1"/>
  <c r="EI25" i="12"/>
  <c r="EL25" i="12" s="1"/>
  <c r="NZ38" i="12"/>
  <c r="GR27" i="12"/>
  <c r="GS27" i="12" s="1"/>
  <c r="FY18" i="12"/>
  <c r="FW18" i="12"/>
  <c r="FL34" i="12"/>
  <c r="MC35" i="12"/>
  <c r="MF35" i="12" s="1"/>
  <c r="LX16" i="12"/>
  <c r="LW16" i="12"/>
  <c r="LU16" i="12"/>
  <c r="LV16" i="12"/>
  <c r="MS32" i="12"/>
  <c r="MQ32" i="12"/>
  <c r="NS38" i="12"/>
  <c r="NQ38" i="12"/>
  <c r="MX36" i="12"/>
  <c r="MW36" i="12"/>
  <c r="MU36" i="12"/>
  <c r="MV36" i="12"/>
  <c r="ET11" i="12"/>
  <c r="EX11" i="12"/>
  <c r="EZ11" i="12" s="1"/>
  <c r="FU34" i="12"/>
  <c r="FV34" i="12" s="1"/>
  <c r="GR34" i="12"/>
  <c r="GS34" i="12" s="1"/>
  <c r="GI30" i="12"/>
  <c r="EM40" i="12"/>
  <c r="FR39" i="12"/>
  <c r="FS39" i="12" s="1"/>
  <c r="EY32" i="12"/>
  <c r="EW32" i="12"/>
  <c r="FR20" i="12"/>
  <c r="MP10" i="12"/>
  <c r="NC39" i="12"/>
  <c r="NF39" i="12" s="1"/>
  <c r="NA12" i="12"/>
  <c r="NE12" i="12"/>
  <c r="NG12" i="12" s="1"/>
  <c r="EM10" i="12"/>
  <c r="FF16" i="12"/>
  <c r="FM30" i="12"/>
  <c r="MC24" i="12"/>
  <c r="MF24" i="12" s="1"/>
  <c r="MT25" i="12"/>
  <c r="MZ16" i="12"/>
  <c r="OO34" i="12"/>
  <c r="OP34" i="12" s="1"/>
  <c r="ME27" i="12"/>
  <c r="MG27" i="12" s="1"/>
  <c r="MA27" i="12"/>
  <c r="EK35" i="12"/>
  <c r="EM35" i="12" s="1"/>
  <c r="EG35" i="12"/>
  <c r="NL28" i="12"/>
  <c r="NM28" i="12" s="1"/>
  <c r="GE24" i="12"/>
  <c r="GF24" i="12" s="1"/>
  <c r="FR28" i="12"/>
  <c r="EL22" i="12"/>
  <c r="MG19" i="12"/>
  <c r="HE19" i="12"/>
  <c r="HF19" i="12" s="1"/>
  <c r="FS29" i="12"/>
  <c r="MQ13" i="12"/>
  <c r="MS13" i="12"/>
  <c r="EY40" i="12"/>
  <c r="EW40" i="12"/>
  <c r="MF37" i="12"/>
  <c r="MD37" i="12"/>
  <c r="MG37" i="12" s="1"/>
  <c r="OB21" i="12"/>
  <c r="OC21" i="12" s="1"/>
  <c r="NE21" i="12"/>
  <c r="NG21" i="12" s="1"/>
  <c r="NA21" i="12"/>
  <c r="MR31" i="12"/>
  <c r="MN31" i="12"/>
  <c r="GH27" i="12"/>
  <c r="GI27" i="12" s="1"/>
  <c r="FX18" i="12"/>
  <c r="FT18" i="12"/>
  <c r="OL30" i="12"/>
  <c r="OM30" i="12" s="1"/>
  <c r="MR32" i="12"/>
  <c r="MN32" i="12"/>
  <c r="NN38" i="12"/>
  <c r="NR38" i="12"/>
  <c r="GR18" i="12"/>
  <c r="MO35" i="12"/>
  <c r="MP35" i="12" s="1"/>
  <c r="FR13" i="12"/>
  <c r="EB29" i="12"/>
  <c r="ED29" i="12"/>
  <c r="EC29" i="12"/>
  <c r="EA29" i="12"/>
  <c r="FR40" i="12"/>
  <c r="FS40" i="12" s="1"/>
  <c r="FH39" i="12"/>
  <c r="FI39" i="12" s="1"/>
  <c r="EX32" i="12"/>
  <c r="ET32" i="12"/>
  <c r="FH20" i="12"/>
  <c r="EU22" i="12"/>
  <c r="EV22" i="12" s="1"/>
  <c r="EQ18" i="12"/>
  <c r="EP18" i="12"/>
  <c r="EO18" i="12"/>
  <c r="EN18" i="12"/>
  <c r="ET37" i="12"/>
  <c r="EX37" i="12"/>
  <c r="EZ37" i="12" s="1"/>
  <c r="NY22" i="12"/>
  <c r="FH22" i="12"/>
  <c r="FI22" i="12" s="1"/>
  <c r="MQ19" i="12"/>
  <c r="MT19" i="12" s="1"/>
  <c r="MS19" i="12"/>
  <c r="FL32" i="12"/>
  <c r="FJ32" i="12"/>
  <c r="FM32" i="12" s="1"/>
  <c r="GE11" i="12"/>
  <c r="GF11" i="12" s="1"/>
  <c r="FH24" i="12"/>
  <c r="EU28" i="12"/>
  <c r="EV28" i="12" s="1"/>
  <c r="MK20" i="12"/>
  <c r="MI20" i="12"/>
  <c r="MJ20" i="12"/>
  <c r="MH20" i="12"/>
  <c r="GE37" i="12"/>
  <c r="FH28" i="12"/>
  <c r="FI28" i="12" s="1"/>
  <c r="DZ40" i="12"/>
  <c r="GU19" i="12"/>
  <c r="GV19" i="12" s="1"/>
  <c r="MR26" i="12"/>
  <c r="MN26" i="12"/>
  <c r="FU33" i="12"/>
  <c r="FV33" i="12" s="1"/>
  <c r="OE34" i="12"/>
  <c r="OA34" i="12"/>
  <c r="MR13" i="12"/>
  <c r="MN13" i="12"/>
  <c r="EX40" i="12"/>
  <c r="ET40" i="12"/>
  <c r="OB40" i="11"/>
  <c r="OB37" i="11"/>
  <c r="OC37" i="11" s="1"/>
  <c r="NB18" i="11"/>
  <c r="LX15" i="11"/>
  <c r="LV15" i="11"/>
  <c r="LU15" i="11"/>
  <c r="LW15" i="11"/>
  <c r="EO32" i="11"/>
  <c r="EQ32" i="11"/>
  <c r="EP32" i="11"/>
  <c r="EN32" i="11"/>
  <c r="HU33" i="11"/>
  <c r="HV33" i="11" s="1"/>
  <c r="ED23" i="11"/>
  <c r="EC23" i="11"/>
  <c r="EB23" i="11"/>
  <c r="EA23" i="11"/>
  <c r="MK25" i="11"/>
  <c r="MI25" i="11"/>
  <c r="MH25" i="11"/>
  <c r="MJ25" i="11"/>
  <c r="ET21" i="11"/>
  <c r="EX21" i="11"/>
  <c r="EN31" i="11"/>
  <c r="EQ31" i="11"/>
  <c r="EP31" i="11"/>
  <c r="EO31" i="11"/>
  <c r="FA11" i="11"/>
  <c r="FD11" i="11"/>
  <c r="FC11" i="11"/>
  <c r="FB11" i="11"/>
  <c r="NA10" i="11"/>
  <c r="NE10" i="11"/>
  <c r="FU12" i="11"/>
  <c r="FV12" i="11" s="1"/>
  <c r="MX37" i="11"/>
  <c r="MW37" i="11"/>
  <c r="MV37" i="11"/>
  <c r="MU37" i="11"/>
  <c r="EQ28" i="11"/>
  <c r="EP28" i="11"/>
  <c r="EO28" i="11"/>
  <c r="EN28" i="11"/>
  <c r="FU31" i="11"/>
  <c r="ED28" i="11"/>
  <c r="EB28" i="11"/>
  <c r="EA28" i="11"/>
  <c r="EC28" i="11"/>
  <c r="FT17" i="11"/>
  <c r="FX17" i="11"/>
  <c r="FU38" i="11"/>
  <c r="FK28" i="11"/>
  <c r="FG28" i="11"/>
  <c r="ED32" i="11"/>
  <c r="EC32" i="11"/>
  <c r="EB32" i="11"/>
  <c r="EA32" i="11"/>
  <c r="GU17" i="11"/>
  <c r="NB29" i="11"/>
  <c r="MR38" i="11"/>
  <c r="MN38" i="11"/>
  <c r="EK20" i="11"/>
  <c r="EG20" i="11"/>
  <c r="OB11" i="11"/>
  <c r="OC11" i="11" s="1"/>
  <c r="GO33" i="11"/>
  <c r="GN33" i="11"/>
  <c r="GQ33" i="11"/>
  <c r="GP33" i="11"/>
  <c r="FH37" i="11"/>
  <c r="MA29" i="11"/>
  <c r="ME29" i="11"/>
  <c r="DN27" i="11"/>
  <c r="DQ27" i="11"/>
  <c r="DP27" i="11"/>
  <c r="DO27" i="11"/>
  <c r="EX18" i="11"/>
  <c r="ET18" i="11"/>
  <c r="NA19" i="11"/>
  <c r="NE19" i="11"/>
  <c r="FK19" i="11"/>
  <c r="FG19" i="11"/>
  <c r="EX25" i="11"/>
  <c r="ET25" i="11"/>
  <c r="MK13" i="11"/>
  <c r="MI13" i="11"/>
  <c r="MH13" i="11"/>
  <c r="MJ13" i="11"/>
  <c r="EB25" i="11"/>
  <c r="EA25" i="11"/>
  <c r="ED25" i="11"/>
  <c r="EC25" i="11"/>
  <c r="HH26" i="11"/>
  <c r="MN29" i="11"/>
  <c r="MR29" i="11"/>
  <c r="NA24" i="11"/>
  <c r="NE24" i="11"/>
  <c r="LX19" i="11"/>
  <c r="LU19" i="11"/>
  <c r="LW19" i="11"/>
  <c r="LV19" i="11"/>
  <c r="FH40" i="11"/>
  <c r="FI40" i="11" s="1"/>
  <c r="MR10" i="11"/>
  <c r="MN10" i="11"/>
  <c r="MU36" i="11"/>
  <c r="MV36" i="11"/>
  <c r="MX36" i="11"/>
  <c r="MW36" i="11"/>
  <c r="NR26" i="11"/>
  <c r="NN26" i="11"/>
  <c r="ET32" i="11"/>
  <c r="EX32" i="11"/>
  <c r="OB14" i="11"/>
  <c r="OC14" i="11" s="1"/>
  <c r="NY17" i="11"/>
  <c r="LR29" i="11"/>
  <c r="LT29" i="11" s="1"/>
  <c r="LN29" i="11"/>
  <c r="NG22" i="11"/>
  <c r="DQ40" i="11"/>
  <c r="DP40" i="11"/>
  <c r="DN40" i="11"/>
  <c r="DO40" i="11"/>
  <c r="HE11" i="11"/>
  <c r="HF11" i="11" s="1"/>
  <c r="MX21" i="11"/>
  <c r="NY24" i="11"/>
  <c r="ET34" i="11"/>
  <c r="EX34" i="11"/>
  <c r="EZ34" i="11" s="1"/>
  <c r="GM26" i="11"/>
  <c r="DZ36" i="11"/>
  <c r="NI11" i="11"/>
  <c r="MJ30" i="11"/>
  <c r="MI30" i="11"/>
  <c r="MH30" i="11"/>
  <c r="MK30" i="11"/>
  <c r="NY21" i="11"/>
  <c r="NZ21" i="11" s="1"/>
  <c r="NF33" i="11"/>
  <c r="ND33" i="11"/>
  <c r="NB28" i="11"/>
  <c r="MU23" i="11"/>
  <c r="MX23" i="11"/>
  <c r="MW23" i="11"/>
  <c r="MV23" i="11"/>
  <c r="OL16" i="11"/>
  <c r="LT38" i="11"/>
  <c r="GE32" i="11"/>
  <c r="GF32" i="11" s="1"/>
  <c r="ND13" i="11"/>
  <c r="NF13" i="11"/>
  <c r="ET31" i="11"/>
  <c r="EX31" i="11"/>
  <c r="EZ31" i="11" s="1"/>
  <c r="GR35" i="11"/>
  <c r="NW14" i="11"/>
  <c r="NV14" i="11"/>
  <c r="NU14" i="11"/>
  <c r="NX14" i="11"/>
  <c r="MF15" i="11"/>
  <c r="MD15" i="11"/>
  <c r="OL20" i="11"/>
  <c r="FR14" i="11"/>
  <c r="FS14" i="11" s="1"/>
  <c r="NL30" i="11"/>
  <c r="NM30" i="11" s="1"/>
  <c r="NJ26" i="11"/>
  <c r="NI26" i="11"/>
  <c r="NK26" i="11"/>
  <c r="NH26" i="11"/>
  <c r="EU36" i="11"/>
  <c r="EV36" i="11" s="1"/>
  <c r="NL12" i="11"/>
  <c r="NM12" i="11" s="1"/>
  <c r="NY39" i="11"/>
  <c r="FJ39" i="11"/>
  <c r="FL39" i="11"/>
  <c r="EK24" i="11"/>
  <c r="EM24" i="11" s="1"/>
  <c r="EG24" i="11"/>
  <c r="MQ28" i="11"/>
  <c r="NO17" i="11"/>
  <c r="OL40" i="11"/>
  <c r="OM40" i="11" s="1"/>
  <c r="NO22" i="11"/>
  <c r="NP22" i="11" s="1"/>
  <c r="GU11" i="11"/>
  <c r="NO24" i="11"/>
  <c r="ET12" i="11"/>
  <c r="EX12" i="11"/>
  <c r="EW23" i="11"/>
  <c r="NL35" i="11"/>
  <c r="NM35" i="11" s="1"/>
  <c r="FP35" i="11"/>
  <c r="FO35" i="11"/>
  <c r="FN35" i="11"/>
  <c r="FQ35" i="11"/>
  <c r="EJ27" i="11"/>
  <c r="GE31" i="11"/>
  <c r="GF31" i="11" s="1"/>
  <c r="NO21" i="11"/>
  <c r="EK15" i="11"/>
  <c r="EG15" i="11"/>
  <c r="EU15" i="11"/>
  <c r="EV15" i="11" s="1"/>
  <c r="ME17" i="11"/>
  <c r="MG17" i="11" s="1"/>
  <c r="MA17" i="11"/>
  <c r="NO19" i="11"/>
  <c r="NP19" i="11" s="1"/>
  <c r="OB16" i="11"/>
  <c r="OC16" i="11" s="1"/>
  <c r="EC16" i="11"/>
  <c r="EB16" i="11"/>
  <c r="EA16" i="11"/>
  <c r="ED16" i="11"/>
  <c r="FR15" i="11"/>
  <c r="FU32" i="11"/>
  <c r="FV32" i="11" s="1"/>
  <c r="NA13" i="11"/>
  <c r="NE13" i="11"/>
  <c r="NQ36" i="11"/>
  <c r="NB34" i="11"/>
  <c r="EU14" i="11"/>
  <c r="EV14" i="11" s="1"/>
  <c r="GH35" i="11"/>
  <c r="FU34" i="11"/>
  <c r="FV34" i="11" s="1"/>
  <c r="EW27" i="11"/>
  <c r="NQ26" i="11"/>
  <c r="NS26" i="11"/>
  <c r="HR26" i="11"/>
  <c r="HS26" i="11" s="1"/>
  <c r="OB20" i="11"/>
  <c r="OC20" i="11" s="1"/>
  <c r="FJ28" i="11"/>
  <c r="FL28" i="11"/>
  <c r="FH14" i="11"/>
  <c r="FI14" i="11" s="1"/>
  <c r="GE12" i="11"/>
  <c r="GF12" i="11" s="1"/>
  <c r="NB30" i="11"/>
  <c r="NC30" i="11" s="1"/>
  <c r="MK33" i="11"/>
  <c r="MJ33" i="11"/>
  <c r="MI33" i="11"/>
  <c r="MH33" i="11"/>
  <c r="NB12" i="11"/>
  <c r="MK12" i="11"/>
  <c r="MH12" i="11"/>
  <c r="ED31" i="11"/>
  <c r="EC31" i="11"/>
  <c r="EA31" i="11"/>
  <c r="EB31" i="11"/>
  <c r="EJ14" i="11"/>
  <c r="EL24" i="11"/>
  <c r="FR10" i="11"/>
  <c r="FS10" i="11" s="1"/>
  <c r="DN21" i="11"/>
  <c r="DQ21" i="11"/>
  <c r="DP21" i="11"/>
  <c r="DO21" i="11"/>
  <c r="FR36" i="11"/>
  <c r="FS36" i="11" s="1"/>
  <c r="EQ22" i="11"/>
  <c r="EP22" i="11"/>
  <c r="EO22" i="11"/>
  <c r="EN22" i="11"/>
  <c r="FG39" i="11"/>
  <c r="FK39" i="11"/>
  <c r="GJ11" i="11"/>
  <c r="EB21" i="11"/>
  <c r="EA21" i="11"/>
  <c r="ED21" i="11"/>
  <c r="EC21" i="11"/>
  <c r="EU20" i="11"/>
  <c r="MP28" i="11"/>
  <c r="MS28" i="11" s="1"/>
  <c r="MN19" i="11"/>
  <c r="MR19" i="11"/>
  <c r="MT19" i="11" s="1"/>
  <c r="NO23" i="11"/>
  <c r="MO15" i="11"/>
  <c r="NB21" i="11"/>
  <c r="NC21" i="11" s="1"/>
  <c r="EV23" i="11"/>
  <c r="MZ35" i="11"/>
  <c r="EI27" i="11"/>
  <c r="EP19" i="11"/>
  <c r="EO19" i="11"/>
  <c r="EN19" i="11"/>
  <c r="EQ19" i="11"/>
  <c r="MW16" i="11"/>
  <c r="MV16" i="11"/>
  <c r="MX16" i="11"/>
  <c r="MU16" i="11"/>
  <c r="LU18" i="11"/>
  <c r="EK12" i="11"/>
  <c r="EM12" i="11" s="1"/>
  <c r="EG12" i="11"/>
  <c r="NY19" i="11"/>
  <c r="NZ19" i="11" s="1"/>
  <c r="EU24" i="11"/>
  <c r="EV24" i="11" s="1"/>
  <c r="FF15" i="11"/>
  <c r="FJ22" i="11"/>
  <c r="NP36" i="11"/>
  <c r="NS36" i="11" s="1"/>
  <c r="NL34" i="11"/>
  <c r="FR24" i="11"/>
  <c r="FS24" i="11" s="1"/>
  <c r="NO32" i="11"/>
  <c r="NP32" i="11" s="1"/>
  <c r="GE34" i="11"/>
  <c r="EV27" i="11"/>
  <c r="EW16" i="11"/>
  <c r="MQ18" i="11"/>
  <c r="FL29" i="11"/>
  <c r="FJ29" i="11"/>
  <c r="FY11" i="11"/>
  <c r="FW11" i="11"/>
  <c r="NF32" i="11"/>
  <c r="ND32" i="11"/>
  <c r="LK29" i="11"/>
  <c r="LJ29" i="11"/>
  <c r="LI29" i="11"/>
  <c r="LH29" i="11"/>
  <c r="LX35" i="11"/>
  <c r="LW35" i="11"/>
  <c r="LU35" i="11"/>
  <c r="LV35" i="11"/>
  <c r="FR27" i="11"/>
  <c r="FS27" i="11" s="1"/>
  <c r="FR16" i="11"/>
  <c r="MS17" i="11"/>
  <c r="MQ17" i="11"/>
  <c r="DO15" i="11"/>
  <c r="DQ15" i="11"/>
  <c r="DP15" i="11"/>
  <c r="DN15" i="11"/>
  <c r="GE28" i="11"/>
  <c r="EI14" i="11"/>
  <c r="EL14" i="11" s="1"/>
  <c r="FF10" i="11"/>
  <c r="NF17" i="11"/>
  <c r="ND17" i="11"/>
  <c r="FF36" i="11"/>
  <c r="GI11" i="11"/>
  <c r="GE18" i="11"/>
  <c r="GF18" i="11" s="1"/>
  <c r="NL27" i="11"/>
  <c r="NM27" i="11" s="1"/>
  <c r="EA15" i="11"/>
  <c r="EB15" i="11"/>
  <c r="ED15" i="11"/>
  <c r="EC15" i="11"/>
  <c r="MR25" i="11"/>
  <c r="MT25" i="11" s="1"/>
  <c r="MN25" i="11"/>
  <c r="FR25" i="11"/>
  <c r="FS25" i="11" s="1"/>
  <c r="ED20" i="11"/>
  <c r="OY14" i="11"/>
  <c r="OZ14" i="11" s="1"/>
  <c r="GT33" i="11"/>
  <c r="GX33" i="11"/>
  <c r="GZ33" i="11" s="1"/>
  <c r="ME34" i="11"/>
  <c r="MG34" i="11" s="1"/>
  <c r="MA34" i="11"/>
  <c r="EZ12" i="11"/>
  <c r="FW22" i="11"/>
  <c r="MQ38" i="11"/>
  <c r="MS38" i="11"/>
  <c r="NQ16" i="11"/>
  <c r="FM30" i="11"/>
  <c r="MK23" i="11"/>
  <c r="MJ23" i="11"/>
  <c r="MI23" i="11"/>
  <c r="MH23" i="11"/>
  <c r="NL38" i="11"/>
  <c r="MO34" i="11"/>
  <c r="MP34" i="11" s="1"/>
  <c r="FU35" i="11"/>
  <c r="FV35" i="11" s="1"/>
  <c r="ED39" i="11"/>
  <c r="EC39" i="11"/>
  <c r="EA39" i="11"/>
  <c r="EB39" i="11"/>
  <c r="FI22" i="11"/>
  <c r="NO20" i="11"/>
  <c r="NP20" i="11" s="1"/>
  <c r="EW40" i="11"/>
  <c r="FF24" i="11"/>
  <c r="NY32" i="11"/>
  <c r="NJ16" i="11"/>
  <c r="MQ30" i="11"/>
  <c r="MU14" i="11"/>
  <c r="MX14" i="11"/>
  <c r="MW14" i="11"/>
  <c r="MV14" i="11"/>
  <c r="EV16" i="11"/>
  <c r="EY16" i="11" s="1"/>
  <c r="MP18" i="11"/>
  <c r="MS18" i="11" s="1"/>
  <c r="FK29" i="11"/>
  <c r="FG29" i="11"/>
  <c r="FX11" i="11"/>
  <c r="FT11" i="11"/>
  <c r="NA32" i="11"/>
  <c r="NE32" i="11"/>
  <c r="GE19" i="11"/>
  <c r="FH27" i="11"/>
  <c r="FI27" i="11" s="1"/>
  <c r="FH16" i="11"/>
  <c r="FI16" i="11" s="1"/>
  <c r="MN17" i="11"/>
  <c r="MR17" i="11"/>
  <c r="EW32" i="11"/>
  <c r="EY32" i="11"/>
  <c r="FU39" i="11"/>
  <c r="FV39" i="11" s="1"/>
  <c r="FU28" i="11"/>
  <c r="FV28" i="11" s="1"/>
  <c r="EM37" i="11"/>
  <c r="EK10" i="11"/>
  <c r="EM10" i="11" s="1"/>
  <c r="EG10" i="11"/>
  <c r="MQ27" i="11"/>
  <c r="NE17" i="11"/>
  <c r="NA17" i="11"/>
  <c r="OO36" i="11"/>
  <c r="OP36" i="11" s="1"/>
  <c r="OL22" i="11"/>
  <c r="NF24" i="11"/>
  <c r="ND24" i="11"/>
  <c r="EL10" i="11"/>
  <c r="FS18" i="11"/>
  <c r="MZ27" i="11"/>
  <c r="NB39" i="11"/>
  <c r="MK28" i="11"/>
  <c r="MJ28" i="11"/>
  <c r="MI28" i="11"/>
  <c r="MH28" i="11"/>
  <c r="MI18" i="11"/>
  <c r="MH18" i="11"/>
  <c r="MK18" i="11"/>
  <c r="MJ18" i="11"/>
  <c r="FF25" i="11"/>
  <c r="NI36" i="11"/>
  <c r="NK36" i="11"/>
  <c r="NJ36" i="11"/>
  <c r="NH36" i="11"/>
  <c r="OM14" i="11"/>
  <c r="MA32" i="11"/>
  <c r="ME32" i="11"/>
  <c r="MG32" i="11" s="1"/>
  <c r="EG40" i="11"/>
  <c r="EK40" i="11"/>
  <c r="EM40" i="11" s="1"/>
  <c r="EY12" i="11"/>
  <c r="FV22" i="11"/>
  <c r="FY22" i="11" s="1"/>
  <c r="MF34" i="11"/>
  <c r="NP16" i="11"/>
  <c r="NS16" i="11" s="1"/>
  <c r="MX40" i="11"/>
  <c r="MW40" i="11"/>
  <c r="MU40" i="11"/>
  <c r="MV40" i="11"/>
  <c r="MZ38" i="11"/>
  <c r="FH23" i="11"/>
  <c r="GD26" i="11"/>
  <c r="GC26" i="11"/>
  <c r="GB26" i="11"/>
  <c r="GA26" i="11"/>
  <c r="FH38" i="11"/>
  <c r="NO11" i="11"/>
  <c r="NP11" i="11" s="1"/>
  <c r="GU26" i="11"/>
  <c r="MF17" i="11"/>
  <c r="FH13" i="11"/>
  <c r="FI13" i="11" s="1"/>
  <c r="EV40" i="11"/>
  <c r="EY40" i="11" s="1"/>
  <c r="FU30" i="11"/>
  <c r="EP18" i="11"/>
  <c r="EO18" i="11"/>
  <c r="EN18" i="11"/>
  <c r="EQ18" i="11"/>
  <c r="MP30" i="11"/>
  <c r="MS30" i="11" s="1"/>
  <c r="EJ16" i="11"/>
  <c r="EL16" i="11"/>
  <c r="NQ25" i="11"/>
  <c r="NS25" i="11"/>
  <c r="MA38" i="11"/>
  <c r="ME38" i="11"/>
  <c r="MG38" i="11" s="1"/>
  <c r="FS19" i="11"/>
  <c r="OL26" i="11"/>
  <c r="GE39" i="11"/>
  <c r="GF39" i="11" s="1"/>
  <c r="GE29" i="11"/>
  <c r="GF29" i="11" s="1"/>
  <c r="MF38" i="11"/>
  <c r="MP27" i="11"/>
  <c r="OY36" i="11"/>
  <c r="OZ36" i="11" s="1"/>
  <c r="NZ22" i="11"/>
  <c r="MS19" i="11"/>
  <c r="FR21" i="11"/>
  <c r="NA37" i="11"/>
  <c r="NE37" i="11"/>
  <c r="NE20" i="11"/>
  <c r="NG20" i="11" s="1"/>
  <c r="NA20" i="11"/>
  <c r="EG39" i="11"/>
  <c r="EK39" i="11"/>
  <c r="EM39" i="11" s="1"/>
  <c r="NA23" i="11"/>
  <c r="NE23" i="11"/>
  <c r="NG23" i="11" s="1"/>
  <c r="FR20" i="11"/>
  <c r="FS20" i="11" s="1"/>
  <c r="EQ30" i="11"/>
  <c r="EP30" i="11"/>
  <c r="EO30" i="11"/>
  <c r="EN30" i="11"/>
  <c r="GR22" i="11"/>
  <c r="FH31" i="11"/>
  <c r="FI31" i="11" s="1"/>
  <c r="FB39" i="11"/>
  <c r="FA39" i="11"/>
  <c r="FD39" i="11"/>
  <c r="FC39" i="11"/>
  <c r="OL23" i="11"/>
  <c r="NL15" i="11"/>
  <c r="ED19" i="11"/>
  <c r="EC19" i="11"/>
  <c r="EB19" i="11"/>
  <c r="EA19" i="11"/>
  <c r="NO37" i="11"/>
  <c r="MW13" i="11"/>
  <c r="FR40" i="11"/>
  <c r="FS40" i="11" s="1"/>
  <c r="EX29" i="11"/>
  <c r="EZ29" i="11" s="1"/>
  <c r="ET29" i="11"/>
  <c r="EM25" i="11"/>
  <c r="NY28" i="11"/>
  <c r="NZ28" i="11" s="1"/>
  <c r="FY17" i="11"/>
  <c r="FW17" i="11"/>
  <c r="EC37" i="11"/>
  <c r="OL37" i="11"/>
  <c r="OM37" i="11" s="1"/>
  <c r="OL33" i="11"/>
  <c r="FD30" i="11"/>
  <c r="FC30" i="11"/>
  <c r="FB30" i="11"/>
  <c r="FA30" i="11"/>
  <c r="GE38" i="11"/>
  <c r="FJ32" i="11"/>
  <c r="FL32" i="11"/>
  <c r="EK16" i="11"/>
  <c r="EG16" i="11"/>
  <c r="NR25" i="11"/>
  <c r="NN25" i="11"/>
  <c r="FC13" i="11"/>
  <c r="FB13" i="11"/>
  <c r="FA13" i="11"/>
  <c r="FD13" i="11"/>
  <c r="OB26" i="11"/>
  <c r="OC26" i="11" s="1"/>
  <c r="NL18" i="11"/>
  <c r="NM18" i="11" s="1"/>
  <c r="FU29" i="11"/>
  <c r="NQ40" i="11"/>
  <c r="NS40" i="11"/>
  <c r="ME35" i="11"/>
  <c r="MG35" i="11" s="1"/>
  <c r="MA35" i="11"/>
  <c r="FF21" i="11"/>
  <c r="MN39" i="11"/>
  <c r="MR39" i="11"/>
  <c r="MT39" i="11" s="1"/>
  <c r="NF37" i="11"/>
  <c r="ND37" i="11"/>
  <c r="MO35" i="11"/>
  <c r="FH20" i="11"/>
  <c r="FI20" i="11" s="1"/>
  <c r="EZ19" i="11"/>
  <c r="GH22" i="11"/>
  <c r="MR24" i="11"/>
  <c r="MT24" i="11" s="1"/>
  <c r="MN24" i="11"/>
  <c r="OB23" i="11"/>
  <c r="OC23" i="11" s="1"/>
  <c r="NB15" i="11"/>
  <c r="NC15" i="11" s="1"/>
  <c r="EJ21" i="11"/>
  <c r="IE33" i="11"/>
  <c r="NO13" i="11"/>
  <c r="NP13" i="11" s="1"/>
  <c r="NO33" i="11"/>
  <c r="NP33" i="11" s="1"/>
  <c r="NG25" i="11"/>
  <c r="FD28" i="11"/>
  <c r="NO28" i="11"/>
  <c r="NP28" i="11" s="1"/>
  <c r="FH34" i="11"/>
  <c r="MX33" i="11"/>
  <c r="MW33" i="11"/>
  <c r="MV33" i="11"/>
  <c r="MU33" i="11"/>
  <c r="MS10" i="11"/>
  <c r="MQ10" i="11"/>
  <c r="EL12" i="11"/>
  <c r="OB33" i="11"/>
  <c r="FU23" i="11"/>
  <c r="FL19" i="11"/>
  <c r="FJ19" i="11"/>
  <c r="FK32" i="11"/>
  <c r="FG32" i="11"/>
  <c r="MQ12" i="11"/>
  <c r="GE13" i="11"/>
  <c r="LU34" i="11"/>
  <c r="GH30" i="11"/>
  <c r="MK27" i="11"/>
  <c r="NY10" i="11"/>
  <c r="NZ10" i="11" s="1"/>
  <c r="ND40" i="11"/>
  <c r="OB25" i="11"/>
  <c r="OC25" i="11" s="1"/>
  <c r="GJ17" i="11"/>
  <c r="FJ18" i="11"/>
  <c r="NN40" i="11"/>
  <c r="NR40" i="11"/>
  <c r="EW37" i="11"/>
  <c r="NF20" i="11"/>
  <c r="HJ33" i="11"/>
  <c r="FJ12" i="11"/>
  <c r="HE17" i="11"/>
  <c r="MN32" i="11"/>
  <c r="MR32" i="11"/>
  <c r="MT32" i="11" s="1"/>
  <c r="MK11" i="11"/>
  <c r="MI11" i="11"/>
  <c r="MJ11" i="11"/>
  <c r="MH11" i="11"/>
  <c r="OB36" i="11"/>
  <c r="OC36" i="11" s="1"/>
  <c r="ED27" i="11"/>
  <c r="EC27" i="11"/>
  <c r="EA27" i="11"/>
  <c r="EB27" i="11"/>
  <c r="FR37" i="11"/>
  <c r="FS37" i="11" s="1"/>
  <c r="NL29" i="11"/>
  <c r="EY21" i="11"/>
  <c r="EW21" i="11"/>
  <c r="ED14" i="11"/>
  <c r="EC14" i="11"/>
  <c r="EB14" i="11"/>
  <c r="EA14" i="11"/>
  <c r="EY25" i="11"/>
  <c r="EW25" i="11"/>
  <c r="MF29" i="11"/>
  <c r="MD29" i="11"/>
  <c r="MG29" i="11" s="1"/>
  <c r="EI21" i="11"/>
  <c r="MK21" i="11"/>
  <c r="MJ21" i="11"/>
  <c r="MI21" i="11"/>
  <c r="MH21" i="11"/>
  <c r="MS24" i="11"/>
  <c r="NE33" i="11"/>
  <c r="NA33" i="11"/>
  <c r="EJ20" i="11"/>
  <c r="EM20" i="11" s="1"/>
  <c r="EL20" i="11"/>
  <c r="NY13" i="11"/>
  <c r="NZ13" i="11" s="1"/>
  <c r="MJ10" i="11"/>
  <c r="MK10" i="11"/>
  <c r="MI10" i="11"/>
  <c r="MH10" i="11"/>
  <c r="EM15" i="11"/>
  <c r="EW18" i="11"/>
  <c r="EY18" i="11"/>
  <c r="EK36" i="11"/>
  <c r="EM36" i="11" s="1"/>
  <c r="EG36" i="11"/>
  <c r="ND19" i="11"/>
  <c r="NG19" i="11" s="1"/>
  <c r="NF19" i="11"/>
  <c r="GE23" i="11"/>
  <c r="ME15" i="11"/>
  <c r="MA15" i="11"/>
  <c r="OL11" i="11"/>
  <c r="OM11" i="11" s="1"/>
  <c r="NF10" i="11"/>
  <c r="ND10" i="11"/>
  <c r="MP12" i="11"/>
  <c r="FS13" i="11"/>
  <c r="GR30" i="11"/>
  <c r="EU10" i="11"/>
  <c r="EV10" i="11" s="1"/>
  <c r="EX38" i="11"/>
  <c r="EZ38" i="11" s="1"/>
  <c r="ET38" i="11"/>
  <c r="NM10" i="11"/>
  <c r="NC40" i="11"/>
  <c r="OL25" i="11"/>
  <c r="OM25" i="11" s="1"/>
  <c r="EQ23" i="11"/>
  <c r="EP23" i="11"/>
  <c r="EO23" i="11"/>
  <c r="EN23" i="11"/>
  <c r="GI17" i="11"/>
  <c r="GL17" i="11" s="1"/>
  <c r="FI18" i="11"/>
  <c r="NO39" i="11"/>
  <c r="EV37" i="11"/>
  <c r="EY37" i="11" s="1"/>
  <c r="MQ29" i="11"/>
  <c r="MS29" i="11"/>
  <c r="HI33" i="11"/>
  <c r="HL33" i="11" s="1"/>
  <c r="FI12" i="11"/>
  <c r="FH28" i="10"/>
  <c r="FI28" i="10" s="1"/>
  <c r="GU18" i="10"/>
  <c r="NB30" i="10"/>
  <c r="ET29" i="10"/>
  <c r="EX29" i="10"/>
  <c r="NO35" i="10"/>
  <c r="NP35" i="10" s="1"/>
  <c r="FU27" i="10"/>
  <c r="NB25" i="10"/>
  <c r="MR22" i="10"/>
  <c r="MN22" i="10"/>
  <c r="ED21" i="10"/>
  <c r="EB21" i="10"/>
  <c r="EA21" i="10"/>
  <c r="EC21" i="10"/>
  <c r="NO38" i="10"/>
  <c r="FG11" i="10"/>
  <c r="FK11" i="10"/>
  <c r="EB37" i="10"/>
  <c r="ED37" i="10"/>
  <c r="EA37" i="10"/>
  <c r="EC37" i="10"/>
  <c r="GK24" i="10"/>
  <c r="GG24" i="10"/>
  <c r="MN29" i="10"/>
  <c r="MR29" i="10"/>
  <c r="LX30" i="10"/>
  <c r="LW30" i="10"/>
  <c r="LV30" i="10"/>
  <c r="LU30" i="10"/>
  <c r="LU31" i="10"/>
  <c r="LX31" i="10"/>
  <c r="LW31" i="10"/>
  <c r="LV31" i="10"/>
  <c r="GK19" i="10"/>
  <c r="GG19" i="10"/>
  <c r="NB15" i="10"/>
  <c r="NC15" i="10" s="1"/>
  <c r="LX20" i="10"/>
  <c r="LV20" i="10"/>
  <c r="LU20" i="10"/>
  <c r="LW20" i="10"/>
  <c r="NA37" i="10"/>
  <c r="NE37" i="10"/>
  <c r="LX14" i="10"/>
  <c r="LW14" i="10"/>
  <c r="LV14" i="10"/>
  <c r="LU14" i="10"/>
  <c r="OO24" i="10"/>
  <c r="OP24" i="10" s="1"/>
  <c r="MU32" i="10"/>
  <c r="MX32" i="10"/>
  <c r="MW32" i="10"/>
  <c r="MV32" i="10"/>
  <c r="MI18" i="10"/>
  <c r="MK18" i="10"/>
  <c r="MJ18" i="10"/>
  <c r="MH18" i="10"/>
  <c r="EQ27" i="10"/>
  <c r="EP27" i="10"/>
  <c r="EN27" i="10"/>
  <c r="EO27" i="10"/>
  <c r="EU39" i="10"/>
  <c r="MJ34" i="10"/>
  <c r="MK34" i="10"/>
  <c r="MH34" i="10"/>
  <c r="MI34" i="10"/>
  <c r="GR11" i="10"/>
  <c r="GS11" i="10" s="1"/>
  <c r="LU40" i="10"/>
  <c r="LX40" i="10"/>
  <c r="LW40" i="10"/>
  <c r="LV40" i="10"/>
  <c r="FK33" i="10"/>
  <c r="FG33" i="10"/>
  <c r="FH36" i="10"/>
  <c r="FI36" i="10" s="1"/>
  <c r="NY18" i="10"/>
  <c r="NZ18" i="10" s="1"/>
  <c r="NY11" i="10"/>
  <c r="NZ11" i="10" s="1"/>
  <c r="NL14" i="10"/>
  <c r="NM14" i="10" s="1"/>
  <c r="GU25" i="10"/>
  <c r="HE24" i="10"/>
  <c r="HF24" i="10" s="1"/>
  <c r="MV37" i="10"/>
  <c r="LX33" i="10"/>
  <c r="LW33" i="10"/>
  <c r="LV33" i="10"/>
  <c r="LU33" i="10"/>
  <c r="FH17" i="10"/>
  <c r="FI17" i="10" s="1"/>
  <c r="GA24" i="10"/>
  <c r="NO28" i="10"/>
  <c r="NP28" i="10" s="1"/>
  <c r="MR11" i="10"/>
  <c r="MN11" i="10"/>
  <c r="EW37" i="10"/>
  <c r="EW40" i="10"/>
  <c r="EQ32" i="10"/>
  <c r="EP32" i="10"/>
  <c r="EO32" i="10"/>
  <c r="EN32" i="10"/>
  <c r="MN17" i="10"/>
  <c r="MR17" i="10"/>
  <c r="NO31" i="10"/>
  <c r="NP31" i="10" s="1"/>
  <c r="EM39" i="10"/>
  <c r="FU10" i="10"/>
  <c r="NL29" i="10"/>
  <c r="NM29" i="10" s="1"/>
  <c r="EM31" i="10"/>
  <c r="MA23" i="10"/>
  <c r="ME23" i="10"/>
  <c r="MG23" i="10" s="1"/>
  <c r="OB21" i="10"/>
  <c r="OC21" i="10" s="1"/>
  <c r="EU34" i="10"/>
  <c r="EV34" i="10" s="1"/>
  <c r="NO12" i="10"/>
  <c r="NP12" i="10" s="1"/>
  <c r="NB20" i="10"/>
  <c r="NC20" i="10" s="1"/>
  <c r="GC19" i="10"/>
  <c r="GA19" i="10"/>
  <c r="GD19" i="10"/>
  <c r="GB19" i="10"/>
  <c r="EX12" i="10"/>
  <c r="ET12" i="10"/>
  <c r="ND13" i="10"/>
  <c r="FR30" i="10"/>
  <c r="FS30" i="10" s="1"/>
  <c r="FB19" i="10"/>
  <c r="FD19" i="10"/>
  <c r="FC19" i="10"/>
  <c r="FA19" i="10"/>
  <c r="ED14" i="10"/>
  <c r="EA14" i="10"/>
  <c r="EC14" i="10"/>
  <c r="EB14" i="10"/>
  <c r="MT23" i="10"/>
  <c r="GE33" i="10"/>
  <c r="GF33" i="10" s="1"/>
  <c r="OD32" i="10"/>
  <c r="NE23" i="10"/>
  <c r="NA23" i="10"/>
  <c r="ND18" i="10"/>
  <c r="MJ29" i="10"/>
  <c r="MK29" i="10"/>
  <c r="MI29" i="10"/>
  <c r="MH29" i="10"/>
  <c r="GE23" i="10"/>
  <c r="MO14" i="10"/>
  <c r="GF11" i="10"/>
  <c r="DT40" i="10"/>
  <c r="DX40" i="10"/>
  <c r="DZ40" i="10" s="1"/>
  <c r="NL36" i="10"/>
  <c r="NM36" i="10" s="1"/>
  <c r="NM18" i="10"/>
  <c r="NM11" i="10"/>
  <c r="MZ14" i="10"/>
  <c r="FY13" i="10"/>
  <c r="FW13" i="10"/>
  <c r="GS24" i="10"/>
  <c r="FH27" i="10"/>
  <c r="FI27" i="10" s="1"/>
  <c r="EK36" i="10"/>
  <c r="EM36" i="10" s="1"/>
  <c r="EG36" i="10"/>
  <c r="EA26" i="10"/>
  <c r="EC26" i="10"/>
  <c r="ED26" i="10"/>
  <c r="EB26" i="10"/>
  <c r="NF31" i="10"/>
  <c r="ND31" i="10"/>
  <c r="EV37" i="10"/>
  <c r="EY37" i="10" s="1"/>
  <c r="EV40" i="10"/>
  <c r="EY40" i="10" s="1"/>
  <c r="MW13" i="10"/>
  <c r="MV13" i="10"/>
  <c r="MX13" i="10"/>
  <c r="MU13" i="10"/>
  <c r="NT24" i="10"/>
  <c r="MZ29" i="10"/>
  <c r="EO33" i="10"/>
  <c r="EQ33" i="10"/>
  <c r="EP33" i="10"/>
  <c r="EN33" i="10"/>
  <c r="OL21" i="10"/>
  <c r="NO17" i="10"/>
  <c r="NP17" i="10" s="1"/>
  <c r="EY12" i="10"/>
  <c r="EW12" i="10"/>
  <c r="FC35" i="10"/>
  <c r="FB35" i="10"/>
  <c r="FA35" i="10"/>
  <c r="FD35" i="10"/>
  <c r="OD24" i="10"/>
  <c r="OF24" i="10"/>
  <c r="OL17" i="10"/>
  <c r="OM17" i="10" s="1"/>
  <c r="FF30" i="10"/>
  <c r="ED30" i="10"/>
  <c r="EB30" i="10"/>
  <c r="EC30" i="10"/>
  <c r="EA30" i="10"/>
  <c r="FS33" i="10"/>
  <c r="OC32" i="10"/>
  <c r="OF32" i="10" s="1"/>
  <c r="ND23" i="10"/>
  <c r="NF23" i="10"/>
  <c r="NC18" i="10"/>
  <c r="NF18" i="10" s="1"/>
  <c r="LK26" i="10"/>
  <c r="LI26" i="10"/>
  <c r="LH26" i="10"/>
  <c r="LJ26" i="10"/>
  <c r="FU23" i="10"/>
  <c r="FV23" i="10" s="1"/>
  <c r="EW31" i="10"/>
  <c r="MO40" i="10"/>
  <c r="MP40" i="10" s="1"/>
  <c r="NY23" i="10"/>
  <c r="NZ23" i="10" s="1"/>
  <c r="GH25" i="10"/>
  <c r="GI25" i="10" s="1"/>
  <c r="NB36" i="10"/>
  <c r="EJ30" i="10"/>
  <c r="NA35" i="10"/>
  <c r="NE35" i="10"/>
  <c r="ED27" i="10"/>
  <c r="EC27" i="10"/>
  <c r="EA27" i="10"/>
  <c r="EB27" i="10"/>
  <c r="FL11" i="10"/>
  <c r="FJ11" i="10"/>
  <c r="FT13" i="10"/>
  <c r="FX13" i="10"/>
  <c r="FC33" i="10"/>
  <c r="FB33" i="10"/>
  <c r="FA33" i="10"/>
  <c r="FD33" i="10"/>
  <c r="ME39" i="10"/>
  <c r="MG39" i="10" s="1"/>
  <c r="MA39" i="10"/>
  <c r="EG26" i="10"/>
  <c r="EK26" i="10"/>
  <c r="EM26" i="10" s="1"/>
  <c r="ED32" i="10"/>
  <c r="EB32" i="10"/>
  <c r="EA32" i="10"/>
  <c r="EC32" i="10"/>
  <c r="EW38" i="10"/>
  <c r="NA31" i="10"/>
  <c r="NE31" i="10"/>
  <c r="GE27" i="10"/>
  <c r="GF27" i="10" s="1"/>
  <c r="EW17" i="10"/>
  <c r="MQ25" i="10"/>
  <c r="NA21" i="10"/>
  <c r="NE21" i="10"/>
  <c r="NG21" i="10" s="1"/>
  <c r="FR38" i="10"/>
  <c r="FS38" i="10" s="1"/>
  <c r="MH35" i="10"/>
  <c r="EX10" i="10"/>
  <c r="EZ10" i="10" s="1"/>
  <c r="ET10" i="10"/>
  <c r="MT17" i="10"/>
  <c r="OY24" i="10"/>
  <c r="OZ24" i="10" s="1"/>
  <c r="LN26" i="10"/>
  <c r="LR26" i="10"/>
  <c r="LT26" i="10" s="1"/>
  <c r="MX12" i="10"/>
  <c r="MV12" i="10"/>
  <c r="MU12" i="10"/>
  <c r="MW12" i="10"/>
  <c r="EY10" i="10"/>
  <c r="OA24" i="10"/>
  <c r="OE24" i="10"/>
  <c r="OB17" i="10"/>
  <c r="OC17" i="10" s="1"/>
  <c r="GH20" i="10"/>
  <c r="GI20" i="10" s="1"/>
  <c r="OL12" i="10"/>
  <c r="OM12" i="10" s="1"/>
  <c r="NL33" i="10"/>
  <c r="NM33" i="10" s="1"/>
  <c r="MG38" i="10"/>
  <c r="EJ38" i="10"/>
  <c r="FH31" i="10"/>
  <c r="FI31" i="10" s="1"/>
  <c r="FM10" i="10"/>
  <c r="EW21" i="10"/>
  <c r="MQ16" i="10"/>
  <c r="EW32" i="10"/>
  <c r="EW26" i="10"/>
  <c r="EU36" i="10"/>
  <c r="MA37" i="10"/>
  <c r="ME37" i="10"/>
  <c r="MG37" i="10" s="1"/>
  <c r="FR26" i="10"/>
  <c r="FS26" i="10" s="1"/>
  <c r="EV31" i="10"/>
  <c r="HE19" i="10"/>
  <c r="NM23" i="10"/>
  <c r="EI30" i="10"/>
  <c r="EL30" i="10" s="1"/>
  <c r="ND35" i="10"/>
  <c r="NF35" i="10"/>
  <c r="MF40" i="10"/>
  <c r="MD40" i="10"/>
  <c r="MS26" i="10"/>
  <c r="MQ26" i="10"/>
  <c r="FK13" i="10"/>
  <c r="FM13" i="10" s="1"/>
  <c r="FG13" i="10"/>
  <c r="EU28" i="10"/>
  <c r="EV28" i="10" s="1"/>
  <c r="EL21" i="10"/>
  <c r="EJ21" i="10"/>
  <c r="NY37" i="10"/>
  <c r="LR25" i="10"/>
  <c r="LT25" i="10" s="1"/>
  <c r="LN25" i="10"/>
  <c r="EZ23" i="10"/>
  <c r="FR37" i="10"/>
  <c r="FS37" i="10" s="1"/>
  <c r="DZ39" i="10"/>
  <c r="FL13" i="10"/>
  <c r="EV38" i="10"/>
  <c r="OL27" i="10"/>
  <c r="OM27" i="10" s="1"/>
  <c r="EV17" i="10"/>
  <c r="EY17" i="10" s="1"/>
  <c r="MP25" i="10"/>
  <c r="MS25" i="10" s="1"/>
  <c r="FF38" i="10"/>
  <c r="FH35" i="10"/>
  <c r="EZ20" i="10"/>
  <c r="MK21" i="10"/>
  <c r="MJ21" i="10"/>
  <c r="MI21" i="10"/>
  <c r="MH21" i="10"/>
  <c r="MS17" i="10"/>
  <c r="NB10" i="10"/>
  <c r="NC10" i="10" s="1"/>
  <c r="FT18" i="10"/>
  <c r="FX18" i="10"/>
  <c r="FZ18" i="10" s="1"/>
  <c r="FR34" i="10"/>
  <c r="NY10" i="10"/>
  <c r="NZ10" i="10" s="1"/>
  <c r="NL16" i="10"/>
  <c r="LS26" i="10"/>
  <c r="GR20" i="10"/>
  <c r="GS20" i="10" s="1"/>
  <c r="NZ12" i="10"/>
  <c r="MZ33" i="10"/>
  <c r="EI38" i="10"/>
  <c r="EL38" i="10" s="1"/>
  <c r="MT28" i="10"/>
  <c r="FR31" i="10"/>
  <c r="FS31" i="10" s="1"/>
  <c r="EM37" i="10"/>
  <c r="EV21" i="10"/>
  <c r="EY21" i="10" s="1"/>
  <c r="MP16" i="10"/>
  <c r="EV32" i="10"/>
  <c r="EY32" i="10" s="1"/>
  <c r="EV26" i="10"/>
  <c r="EY26" i="10" s="1"/>
  <c r="ED34" i="10"/>
  <c r="EC34" i="10"/>
  <c r="EB34" i="10"/>
  <c r="EA34" i="10"/>
  <c r="NL39" i="10"/>
  <c r="NB11" i="10"/>
  <c r="NC11" i="10" s="1"/>
  <c r="EB17" i="10"/>
  <c r="EA17" i="10"/>
  <c r="ED17" i="10"/>
  <c r="EC17" i="10"/>
  <c r="FH26" i="10"/>
  <c r="GU19" i="10"/>
  <c r="GV19" i="10" s="1"/>
  <c r="MK31" i="10"/>
  <c r="MJ31" i="10"/>
  <c r="MH31" i="10"/>
  <c r="MI31" i="10"/>
  <c r="FR39" i="10"/>
  <c r="FS39" i="10" s="1"/>
  <c r="FW11" i="10"/>
  <c r="FY11" i="10"/>
  <c r="MA40" i="10"/>
  <c r="ME40" i="10"/>
  <c r="MN26" i="10"/>
  <c r="MR26" i="10"/>
  <c r="NE17" i="10"/>
  <c r="NG17" i="10" s="1"/>
  <c r="NA17" i="10"/>
  <c r="EG21" i="10"/>
  <c r="EK21" i="10"/>
  <c r="NO37" i="10"/>
  <c r="FR29" i="10"/>
  <c r="NY35" i="10"/>
  <c r="FH37" i="10"/>
  <c r="FI37" i="10" s="1"/>
  <c r="FR40" i="10"/>
  <c r="FS40" i="10" s="1"/>
  <c r="OB27" i="10"/>
  <c r="OC27" i="10" s="1"/>
  <c r="EL26" i="10"/>
  <c r="MJ22" i="10"/>
  <c r="MK22" i="10"/>
  <c r="MI22" i="10"/>
  <c r="MH22" i="10"/>
  <c r="MW18" i="10"/>
  <c r="MV18" i="10"/>
  <c r="MU18" i="10"/>
  <c r="MX18" i="10"/>
  <c r="HE18" i="10"/>
  <c r="HF18" i="10" s="1"/>
  <c r="EK28" i="10"/>
  <c r="EM28" i="10" s="1"/>
  <c r="EG28" i="10"/>
  <c r="GE35" i="10"/>
  <c r="GF35" i="10" s="1"/>
  <c r="NY13" i="10"/>
  <c r="NZ13" i="10" s="1"/>
  <c r="EU14" i="10"/>
  <c r="EV14" i="10" s="1"/>
  <c r="NK19" i="10"/>
  <c r="NI19" i="10"/>
  <c r="NH19" i="10"/>
  <c r="NJ19" i="10"/>
  <c r="MF23" i="10"/>
  <c r="EQ11" i="10"/>
  <c r="EP11" i="10"/>
  <c r="EO11" i="10"/>
  <c r="EN11" i="10"/>
  <c r="FH34" i="10"/>
  <c r="NO10" i="10"/>
  <c r="NB16" i="10"/>
  <c r="NC16" i="10" s="1"/>
  <c r="MH14" i="10"/>
  <c r="MJ14" i="10"/>
  <c r="MI14" i="10"/>
  <c r="MK14" i="10"/>
  <c r="OY32" i="10"/>
  <c r="GE12" i="10"/>
  <c r="GF12" i="10" s="1"/>
  <c r="MT31" i="10"/>
  <c r="MQ15" i="10"/>
  <c r="MS15" i="10"/>
  <c r="MS34" i="10"/>
  <c r="MQ34" i="10"/>
  <c r="MQ39" i="10"/>
  <c r="MS39" i="10"/>
  <c r="EG17" i="10"/>
  <c r="EK17" i="10"/>
  <c r="EM17" i="10" s="1"/>
  <c r="EW30" i="10"/>
  <c r="NB39" i="10"/>
  <c r="LX36" i="10"/>
  <c r="LV36" i="10"/>
  <c r="LW36" i="10"/>
  <c r="LU36" i="10"/>
  <c r="EN34" i="10"/>
  <c r="EP34" i="10"/>
  <c r="EQ34" i="10"/>
  <c r="EO34" i="10"/>
  <c r="FQ18" i="10"/>
  <c r="FP18" i="10"/>
  <c r="FN18" i="10"/>
  <c r="FO18" i="10"/>
  <c r="MA30" i="10"/>
  <c r="ME30" i="10"/>
  <c r="MG30" i="10" s="1"/>
  <c r="NB26" i="10"/>
  <c r="NC26" i="10" s="1"/>
  <c r="FH39" i="10"/>
  <c r="FI39" i="10" s="1"/>
  <c r="EW29" i="10"/>
  <c r="EY29" i="10"/>
  <c r="FX11" i="10"/>
  <c r="FT11" i="10"/>
  <c r="FR32" i="10"/>
  <c r="EK29" i="10"/>
  <c r="EM29" i="10" s="1"/>
  <c r="EG29" i="10"/>
  <c r="DQ16" i="10"/>
  <c r="DP16" i="10"/>
  <c r="DO16" i="10"/>
  <c r="DN16" i="10"/>
  <c r="FH29" i="10"/>
  <c r="FI29" i="10" s="1"/>
  <c r="NB38" i="10"/>
  <c r="NC38" i="10" s="1"/>
  <c r="MQ38" i="10"/>
  <c r="FH40" i="10"/>
  <c r="FI40" i="10" s="1"/>
  <c r="GJ24" i="10"/>
  <c r="GM24" i="10" s="1"/>
  <c r="GL24" i="10"/>
  <c r="GJ18" i="10"/>
  <c r="NL34" i="10"/>
  <c r="MK11" i="10"/>
  <c r="MJ11" i="10"/>
  <c r="MI11" i="10"/>
  <c r="MH11" i="10"/>
  <c r="NY38" i="10"/>
  <c r="MN35" i="10"/>
  <c r="MR35" i="10"/>
  <c r="MT35" i="10" s="1"/>
  <c r="MA15" i="10"/>
  <c r="ME15" i="10"/>
  <c r="MG15" i="10" s="1"/>
  <c r="EK12" i="10"/>
  <c r="EM12" i="10" s="1"/>
  <c r="EG12" i="10"/>
  <c r="LR15" i="10"/>
  <c r="LT15" i="10" s="1"/>
  <c r="LN15" i="10"/>
  <c r="NV19" i="10"/>
  <c r="NW19" i="10"/>
  <c r="NU19" i="10"/>
  <c r="NX19" i="10"/>
  <c r="OO19" i="10"/>
  <c r="OP19" i="10" s="1"/>
  <c r="MO20" i="10"/>
  <c r="FU35" i="10"/>
  <c r="NO13" i="10"/>
  <c r="NP13" i="10" s="1"/>
  <c r="LS15" i="10"/>
  <c r="GH10" i="10"/>
  <c r="GI10" i="10" s="1"/>
  <c r="FJ20" i="10"/>
  <c r="FH14" i="10"/>
  <c r="FI14" i="10" s="1"/>
  <c r="GR15" i="10"/>
  <c r="GS15" i="10" s="1"/>
  <c r="OO32" i="10"/>
  <c r="OP32" i="10" s="1"/>
  <c r="EM40" i="10"/>
  <c r="FU12" i="10"/>
  <c r="MN15" i="10"/>
  <c r="MR15" i="10"/>
  <c r="MR34" i="10"/>
  <c r="MN34" i="10"/>
  <c r="MN39" i="10"/>
  <c r="MR39" i="10"/>
  <c r="GL19" i="10"/>
  <c r="GJ19" i="10"/>
  <c r="GM19" i="10" s="1"/>
  <c r="MA26" i="10"/>
  <c r="ME26" i="10"/>
  <c r="MG26" i="10" s="1"/>
  <c r="EV30" i="10"/>
  <c r="EY30" i="10" s="1"/>
  <c r="EB31" i="10"/>
  <c r="EA31" i="10"/>
  <c r="EC31" i="10"/>
  <c r="ED31" i="10"/>
  <c r="NL26" i="10"/>
  <c r="NM26" i="10" s="1"/>
  <c r="FR16" i="10"/>
  <c r="FS16" i="10" s="1"/>
  <c r="NL40" i="10"/>
  <c r="NM40" i="10" s="1"/>
  <c r="DY40" i="10"/>
  <c r="FF32" i="10"/>
  <c r="FT25" i="10"/>
  <c r="FX25" i="10"/>
  <c r="FZ25" i="10" s="1"/>
  <c r="NB28" i="10"/>
  <c r="NC28" i="10" s="1"/>
  <c r="EM16" i="10"/>
  <c r="ET27" i="10"/>
  <c r="EX27" i="10"/>
  <c r="EZ27" i="10" s="1"/>
  <c r="MP38" i="10"/>
  <c r="MS38" i="10" s="1"/>
  <c r="GR13" i="10"/>
  <c r="GS13" i="10" s="1"/>
  <c r="MF39" i="10"/>
  <c r="GI18" i="10"/>
  <c r="MZ34" i="10"/>
  <c r="OD19" i="10"/>
  <c r="OF19" i="10"/>
  <c r="NL22" i="10"/>
  <c r="NM22" i="10" s="1"/>
  <c r="NK12" i="10"/>
  <c r="NJ12" i="10"/>
  <c r="NI12" i="10"/>
  <c r="NH12" i="10"/>
  <c r="NO21" i="10"/>
  <c r="NP21" i="10" s="1"/>
  <c r="ED28" i="10"/>
  <c r="EC28" i="10"/>
  <c r="EB28" i="10"/>
  <c r="EA28" i="10"/>
  <c r="LN22" i="10"/>
  <c r="LR22" i="10"/>
  <c r="LT22" i="10" s="1"/>
  <c r="MJ16" i="10"/>
  <c r="MI16" i="10"/>
  <c r="MH16" i="10"/>
  <c r="MK16" i="10"/>
  <c r="OY19" i="10"/>
  <c r="OZ19" i="10" s="1"/>
  <c r="GR10" i="10"/>
  <c r="GS10" i="10" s="1"/>
  <c r="EL28" i="10"/>
  <c r="FI20" i="10"/>
  <c r="FR21" i="10"/>
  <c r="FS21" i="10" s="1"/>
  <c r="FJ12" i="10"/>
  <c r="FL12" i="10"/>
  <c r="FR14" i="10"/>
  <c r="FS14" i="10" s="1"/>
  <c r="GF15" i="10"/>
  <c r="MQ30" i="10"/>
  <c r="MS30" i="10"/>
  <c r="MG25" i="10"/>
  <c r="EM35" i="10"/>
  <c r="EA36" i="10"/>
  <c r="ED36" i="10"/>
  <c r="EC36" i="10"/>
  <c r="EB36" i="10"/>
  <c r="FJ23" i="10"/>
  <c r="FL23" i="10"/>
  <c r="MJ33" i="10"/>
  <c r="MH33" i="10"/>
  <c r="MK33" i="10"/>
  <c r="MI33" i="10"/>
  <c r="MO36" i="10"/>
  <c r="MP36" i="10" s="1"/>
  <c r="NL15" i="10"/>
  <c r="NM15" i="10" s="1"/>
  <c r="EU16" i="10"/>
  <c r="EV16" i="10" s="1"/>
  <c r="EO14" i="10"/>
  <c r="EN14" i="10"/>
  <c r="EQ14" i="10"/>
  <c r="EP14" i="10"/>
  <c r="FJ33" i="10"/>
  <c r="FM33" i="10" s="1"/>
  <c r="FL33" i="10"/>
  <c r="EL17" i="10"/>
  <c r="FR36" i="10"/>
  <c r="NF37" i="10"/>
  <c r="ND37" i="10"/>
  <c r="FH16" i="10"/>
  <c r="NB40" i="10"/>
  <c r="NC40" i="10" s="1"/>
  <c r="HE25" i="10"/>
  <c r="MG20" i="10"/>
  <c r="FM15" i="10"/>
  <c r="FR17" i="10"/>
  <c r="FS17" i="10" s="1"/>
  <c r="GH13" i="10"/>
  <c r="GI13" i="10" s="1"/>
  <c r="EL29" i="10"/>
  <c r="FR28" i="10"/>
  <c r="FS28" i="10" s="1"/>
  <c r="NY28" i="10"/>
  <c r="NZ28" i="10" s="1"/>
  <c r="MS11" i="10"/>
  <c r="MQ11" i="10"/>
  <c r="MS29" i="10"/>
  <c r="MQ29" i="10"/>
  <c r="MT29" i="10" s="1"/>
  <c r="OA19" i="10"/>
  <c r="OE19" i="10"/>
  <c r="NB22" i="10"/>
  <c r="NC22" i="10" s="1"/>
  <c r="NY31" i="10"/>
  <c r="NZ31" i="10" s="1"/>
  <c r="NL25" i="10"/>
  <c r="NF21" i="10"/>
  <c r="MF15" i="10"/>
  <c r="FU15" i="10"/>
  <c r="FU20" i="10"/>
  <c r="FV20" i="10" s="1"/>
  <c r="NL20" i="10"/>
  <c r="MO33" i="10"/>
  <c r="FH21" i="10"/>
  <c r="FI21" i="10" s="1"/>
  <c r="FG12" i="10"/>
  <c r="FK12" i="10"/>
  <c r="ED38" i="10"/>
  <c r="EC38" i="10"/>
  <c r="EB38" i="10"/>
  <c r="EA38" i="10"/>
  <c r="NC13" i="10"/>
  <c r="MN30" i="10"/>
  <c r="MR30" i="10"/>
  <c r="MK28" i="10"/>
  <c r="MJ28" i="10"/>
  <c r="MI28" i="10"/>
  <c r="MH28" i="10"/>
  <c r="NL30" i="10"/>
  <c r="NM30" i="10" s="1"/>
  <c r="FK23" i="10"/>
  <c r="FG23" i="10"/>
  <c r="MS22" i="10"/>
  <c r="MQ22" i="10"/>
  <c r="PO19" i="9"/>
  <c r="PP19" i="9" s="1"/>
  <c r="HH14" i="9"/>
  <c r="HI14" i="9" s="1"/>
  <c r="EQ28" i="9"/>
  <c r="EP28" i="9"/>
  <c r="EO28" i="9"/>
  <c r="EN28" i="9"/>
  <c r="NO29" i="9"/>
  <c r="ME25" i="9"/>
  <c r="MA25" i="9"/>
  <c r="ET11" i="9"/>
  <c r="EX11" i="9"/>
  <c r="GD14" i="9"/>
  <c r="GB14" i="9"/>
  <c r="GC14" i="9"/>
  <c r="GA14" i="9"/>
  <c r="FK11" i="9"/>
  <c r="FG11" i="9"/>
  <c r="LV27" i="9"/>
  <c r="LX27" i="9"/>
  <c r="LW27" i="9"/>
  <c r="LU27" i="9"/>
  <c r="FH30" i="9"/>
  <c r="FI30" i="9" s="1"/>
  <c r="MK34" i="9"/>
  <c r="MJ34" i="9"/>
  <c r="MI34" i="9"/>
  <c r="MH34" i="9"/>
  <c r="MX33" i="9"/>
  <c r="MV33" i="9"/>
  <c r="MW33" i="9"/>
  <c r="MU33" i="9"/>
  <c r="OB16" i="9"/>
  <c r="EO34" i="9"/>
  <c r="EN34" i="9"/>
  <c r="EQ34" i="9"/>
  <c r="EP34" i="9"/>
  <c r="MK13" i="9"/>
  <c r="MJ13" i="9"/>
  <c r="MI13" i="9"/>
  <c r="MH13" i="9"/>
  <c r="ME15" i="9"/>
  <c r="MA15" i="9"/>
  <c r="NO18" i="9"/>
  <c r="EK31" i="9"/>
  <c r="EG31" i="9"/>
  <c r="EG13" i="9"/>
  <c r="EK13" i="9"/>
  <c r="NO34" i="9"/>
  <c r="LK21" i="9"/>
  <c r="LJ21" i="9"/>
  <c r="LI21" i="9"/>
  <c r="LH21" i="9"/>
  <c r="EX30" i="9"/>
  <c r="ET30" i="9"/>
  <c r="LX29" i="9"/>
  <c r="LW29" i="9"/>
  <c r="LU29" i="9"/>
  <c r="LV29" i="9"/>
  <c r="NB35" i="9"/>
  <c r="NC35" i="9" s="1"/>
  <c r="FH24" i="9"/>
  <c r="OO20" i="9"/>
  <c r="OP20" i="9" s="1"/>
  <c r="OB33" i="9"/>
  <c r="OC33" i="9" s="1"/>
  <c r="ED37" i="9"/>
  <c r="EC37" i="9"/>
  <c r="EB37" i="9"/>
  <c r="EA37" i="9"/>
  <c r="MI14" i="9"/>
  <c r="MJ14" i="9"/>
  <c r="MK14" i="9"/>
  <c r="MH14" i="9"/>
  <c r="ED36" i="9"/>
  <c r="EC36" i="9"/>
  <c r="EB36" i="9"/>
  <c r="EA36" i="9"/>
  <c r="MR17" i="9"/>
  <c r="MN17" i="9"/>
  <c r="NA28" i="9"/>
  <c r="NE28" i="9"/>
  <c r="NO12" i="9"/>
  <c r="ED39" i="9"/>
  <c r="EC39" i="9"/>
  <c r="EB39" i="9"/>
  <c r="EA39" i="9"/>
  <c r="NX19" i="9"/>
  <c r="NW19" i="9"/>
  <c r="NV19" i="9"/>
  <c r="NU19" i="9"/>
  <c r="FU22" i="9"/>
  <c r="MN39" i="9"/>
  <c r="MR39" i="9"/>
  <c r="FH35" i="9"/>
  <c r="FH36" i="9"/>
  <c r="GH33" i="9"/>
  <c r="ET25" i="9"/>
  <c r="EX25" i="9"/>
  <c r="FU25" i="9"/>
  <c r="FH12" i="9"/>
  <c r="OB30" i="9"/>
  <c r="OC30" i="9" s="1"/>
  <c r="MN11" i="9"/>
  <c r="MR11" i="9"/>
  <c r="NB21" i="9"/>
  <c r="NC21" i="9" s="1"/>
  <c r="MN18" i="9"/>
  <c r="MR18" i="9"/>
  <c r="FU38" i="9"/>
  <c r="FV38" i="9" s="1"/>
  <c r="NA22" i="9"/>
  <c r="NE22" i="9"/>
  <c r="MN13" i="9"/>
  <c r="MR13" i="9"/>
  <c r="MT13" i="9" s="1"/>
  <c r="FH38" i="9"/>
  <c r="FU33" i="9"/>
  <c r="EO38" i="9"/>
  <c r="EP38" i="9"/>
  <c r="EN38" i="9"/>
  <c r="EQ38" i="9"/>
  <c r="MS12" i="9"/>
  <c r="MQ12" i="9"/>
  <c r="EY32" i="9"/>
  <c r="EW32" i="9"/>
  <c r="FR17" i="9"/>
  <c r="FS17" i="9" s="1"/>
  <c r="ND14" i="9"/>
  <c r="NF14" i="9"/>
  <c r="NI20" i="9"/>
  <c r="NK20" i="9"/>
  <c r="NJ20" i="9"/>
  <c r="NH20" i="9"/>
  <c r="FZ19" i="9"/>
  <c r="FY20" i="9"/>
  <c r="FW20" i="9"/>
  <c r="NL40" i="9"/>
  <c r="NM40" i="9" s="1"/>
  <c r="FR29" i="9"/>
  <c r="FS29" i="9" s="1"/>
  <c r="FU28" i="9"/>
  <c r="FV28" i="9" s="1"/>
  <c r="NB39" i="9"/>
  <c r="NC39" i="9" s="1"/>
  <c r="GR28" i="9"/>
  <c r="NQ33" i="9"/>
  <c r="NS33" i="9"/>
  <c r="EU35" i="9"/>
  <c r="EV35" i="9" s="1"/>
  <c r="EX22" i="9"/>
  <c r="EZ22" i="9" s="1"/>
  <c r="ET22" i="9"/>
  <c r="NY26" i="9"/>
  <c r="NZ26" i="9" s="1"/>
  <c r="GE32" i="9"/>
  <c r="GF32" i="9" s="1"/>
  <c r="EK17" i="9"/>
  <c r="EM17" i="9" s="1"/>
  <c r="EG17" i="9"/>
  <c r="NO16" i="9"/>
  <c r="EG30" i="9"/>
  <c r="EK30" i="9"/>
  <c r="EM30" i="9" s="1"/>
  <c r="ND12" i="9"/>
  <c r="NF12" i="9"/>
  <c r="NF26" i="9"/>
  <c r="ND26" i="9"/>
  <c r="NY37" i="9"/>
  <c r="EL17" i="9"/>
  <c r="EX16" i="9"/>
  <c r="EZ16" i="9" s="1"/>
  <c r="ET16" i="9"/>
  <c r="NL25" i="9"/>
  <c r="EL13" i="9"/>
  <c r="EJ13" i="9"/>
  <c r="NB37" i="9"/>
  <c r="EJ12" i="9"/>
  <c r="EQ11" i="9"/>
  <c r="EP11" i="9"/>
  <c r="EO11" i="9"/>
  <c r="EN11" i="9"/>
  <c r="NA10" i="9"/>
  <c r="NE10" i="9"/>
  <c r="NG10" i="9" s="1"/>
  <c r="PD19" i="9"/>
  <c r="PF19" i="9"/>
  <c r="EX32" i="9"/>
  <c r="ET32" i="9"/>
  <c r="FH17" i="9"/>
  <c r="FI17" i="9" s="1"/>
  <c r="MR10" i="9"/>
  <c r="MT10" i="9" s="1"/>
  <c r="MN10" i="9"/>
  <c r="EQ32" i="9"/>
  <c r="EP32" i="9"/>
  <c r="EO32" i="9"/>
  <c r="EN32" i="9"/>
  <c r="NY34" i="9"/>
  <c r="NZ34" i="9" s="1"/>
  <c r="MS15" i="9"/>
  <c r="MQ15" i="9"/>
  <c r="MS38" i="9"/>
  <c r="MQ38" i="9"/>
  <c r="MK37" i="9"/>
  <c r="MJ37" i="9"/>
  <c r="MI37" i="9"/>
  <c r="MH37" i="9"/>
  <c r="NB40" i="9"/>
  <c r="OD24" i="9"/>
  <c r="OF24" i="9"/>
  <c r="NL27" i="9"/>
  <c r="NM27" i="9" s="1"/>
  <c r="MW28" i="9"/>
  <c r="OY24" i="9"/>
  <c r="OZ24" i="9" s="1"/>
  <c r="ET23" i="9"/>
  <c r="EX23" i="9"/>
  <c r="EZ23" i="9" s="1"/>
  <c r="ME26" i="9"/>
  <c r="MG26" i="9" s="1"/>
  <c r="MA26" i="9"/>
  <c r="LR40" i="9"/>
  <c r="LT40" i="9" s="1"/>
  <c r="LN40" i="9"/>
  <c r="FC38" i="9"/>
  <c r="FB38" i="9"/>
  <c r="FA38" i="9"/>
  <c r="FD38" i="9"/>
  <c r="NR33" i="9"/>
  <c r="NN33" i="9"/>
  <c r="NL21" i="9"/>
  <c r="DX15" i="9"/>
  <c r="DZ15" i="9" s="1"/>
  <c r="DT15" i="9"/>
  <c r="EY23" i="9"/>
  <c r="FR35" i="9"/>
  <c r="NH16" i="9"/>
  <c r="FU32" i="9"/>
  <c r="MG40" i="9"/>
  <c r="EQ10" i="9"/>
  <c r="EP10" i="9"/>
  <c r="EO10" i="9"/>
  <c r="EN10" i="9"/>
  <c r="NE12" i="9"/>
  <c r="NA12" i="9"/>
  <c r="NA26" i="9"/>
  <c r="NE26" i="9"/>
  <c r="NO37" i="9"/>
  <c r="NQ22" i="9"/>
  <c r="NS22" i="9"/>
  <c r="OL16" i="9"/>
  <c r="NF28" i="9"/>
  <c r="ND28" i="9"/>
  <c r="MZ25" i="9"/>
  <c r="EQ23" i="9"/>
  <c r="EO23" i="9"/>
  <c r="EP23" i="9"/>
  <c r="EN23" i="9"/>
  <c r="FG28" i="9"/>
  <c r="FK28" i="9"/>
  <c r="FM28" i="9" s="1"/>
  <c r="EI12" i="9"/>
  <c r="EL12" i="9" s="1"/>
  <c r="EU17" i="9"/>
  <c r="EU31" i="9"/>
  <c r="EV31" i="9" s="1"/>
  <c r="MO35" i="9"/>
  <c r="EU24" i="9"/>
  <c r="EV24" i="9" s="1"/>
  <c r="PE19" i="9"/>
  <c r="PA19" i="9"/>
  <c r="MD25" i="9"/>
  <c r="MF25" i="9"/>
  <c r="FR39" i="9"/>
  <c r="MO40" i="9"/>
  <c r="NF10" i="9"/>
  <c r="GE22" i="9"/>
  <c r="GF22" i="9" s="1"/>
  <c r="MR15" i="9"/>
  <c r="MN15" i="9"/>
  <c r="MR38" i="9"/>
  <c r="MN38" i="9"/>
  <c r="EY37" i="9"/>
  <c r="EW37" i="9"/>
  <c r="ND11" i="9"/>
  <c r="NF11" i="9"/>
  <c r="HR14" i="9"/>
  <c r="HS14" i="9" s="1"/>
  <c r="OL30" i="9"/>
  <c r="OM30" i="9" s="1"/>
  <c r="OE24" i="9"/>
  <c r="OA24" i="9"/>
  <c r="NB27" i="9"/>
  <c r="OY20" i="9"/>
  <c r="OZ20" i="9" s="1"/>
  <c r="NB18" i="9"/>
  <c r="FR37" i="9"/>
  <c r="FS37" i="9" s="1"/>
  <c r="MS39" i="9"/>
  <c r="MQ39" i="9"/>
  <c r="OO24" i="9"/>
  <c r="OP24" i="9" s="1"/>
  <c r="NY18" i="9"/>
  <c r="ED38" i="9"/>
  <c r="EC38" i="9"/>
  <c r="EB38" i="9"/>
  <c r="EA38" i="9"/>
  <c r="MR32" i="9"/>
  <c r="MT32" i="9" s="1"/>
  <c r="MN32" i="9"/>
  <c r="GE18" i="9"/>
  <c r="EY30" i="9"/>
  <c r="EW30" i="9"/>
  <c r="FJ32" i="9"/>
  <c r="FD20" i="9"/>
  <c r="FC20" i="9"/>
  <c r="FB20" i="9"/>
  <c r="FA20" i="9"/>
  <c r="EJ31" i="9"/>
  <c r="EL31" i="9"/>
  <c r="MQ21" i="9"/>
  <c r="EM39" i="9"/>
  <c r="EG15" i="9"/>
  <c r="EK15" i="9"/>
  <c r="EM15" i="9" s="1"/>
  <c r="GE25" i="9"/>
  <c r="GF25" i="9" s="1"/>
  <c r="MQ25" i="9"/>
  <c r="EW12" i="9"/>
  <c r="NY29" i="9"/>
  <c r="NZ29" i="9" s="1"/>
  <c r="NR22" i="9"/>
  <c r="NN22" i="9"/>
  <c r="FH15" i="9"/>
  <c r="FI15" i="9" s="1"/>
  <c r="FW26" i="9"/>
  <c r="EW29" i="9"/>
  <c r="OD20" i="9"/>
  <c r="GW14" i="9"/>
  <c r="MQ34" i="9"/>
  <c r="EU39" i="9"/>
  <c r="EV39" i="9" s="1"/>
  <c r="DN36" i="9"/>
  <c r="DP36" i="9"/>
  <c r="DQ36" i="9"/>
  <c r="DO36" i="9"/>
  <c r="NO14" i="9"/>
  <c r="NP14" i="9" s="1"/>
  <c r="MX30" i="9"/>
  <c r="MV30" i="9"/>
  <c r="MW30" i="9"/>
  <c r="MU30" i="9"/>
  <c r="GR26" i="9"/>
  <c r="GS26" i="9" s="1"/>
  <c r="FH22" i="9"/>
  <c r="FI22" i="9" s="1"/>
  <c r="LW25" i="9"/>
  <c r="LV25" i="9"/>
  <c r="LX25" i="9"/>
  <c r="LU25" i="9"/>
  <c r="NL15" i="9"/>
  <c r="FH39" i="9"/>
  <c r="FC34" i="9"/>
  <c r="FB34" i="9"/>
  <c r="FD34" i="9"/>
  <c r="FA34" i="9"/>
  <c r="ET37" i="9"/>
  <c r="EX37" i="9"/>
  <c r="NA11" i="9"/>
  <c r="NE11" i="9"/>
  <c r="NA33" i="9"/>
  <c r="NE33" i="9"/>
  <c r="FJ34" i="9"/>
  <c r="FU23" i="9"/>
  <c r="FV23" i="9" s="1"/>
  <c r="FG16" i="9"/>
  <c r="FK16" i="9"/>
  <c r="OT19" i="9"/>
  <c r="MN26" i="9"/>
  <c r="MR26" i="9"/>
  <c r="MT26" i="9" s="1"/>
  <c r="FF37" i="9"/>
  <c r="EU21" i="9"/>
  <c r="EV21" i="9" s="1"/>
  <c r="GE34" i="9"/>
  <c r="GF34" i="9" s="1"/>
  <c r="EP24" i="9"/>
  <c r="LU38" i="9"/>
  <c r="NA23" i="9"/>
  <c r="NE23" i="9"/>
  <c r="NG23" i="9" s="1"/>
  <c r="FS18" i="9"/>
  <c r="FI32" i="9"/>
  <c r="FL32" i="9" s="1"/>
  <c r="LX36" i="9"/>
  <c r="LW36" i="9"/>
  <c r="LV36" i="9"/>
  <c r="LU36" i="9"/>
  <c r="MP21" i="9"/>
  <c r="DY15" i="9"/>
  <c r="EK29" i="9"/>
  <c r="EM29" i="9" s="1"/>
  <c r="EG29" i="9"/>
  <c r="NB13" i="9"/>
  <c r="MP25" i="9"/>
  <c r="EV12" i="9"/>
  <c r="EY12" i="9" s="1"/>
  <c r="FR15" i="9"/>
  <c r="FV26" i="9"/>
  <c r="FY26" i="9" s="1"/>
  <c r="EV29" i="9"/>
  <c r="EY29" i="9" s="1"/>
  <c r="OC20" i="9"/>
  <c r="OF20" i="9" s="1"/>
  <c r="GV14" i="9"/>
  <c r="FC18" i="9"/>
  <c r="FB18" i="9"/>
  <c r="FA18" i="9"/>
  <c r="FD18" i="9"/>
  <c r="MP34" i="9"/>
  <c r="LU15" i="9"/>
  <c r="LX15" i="9"/>
  <c r="LV15" i="9"/>
  <c r="LW15" i="9"/>
  <c r="NY14" i="9"/>
  <c r="FH10" i="9"/>
  <c r="GF26" i="9"/>
  <c r="EW13" i="9"/>
  <c r="EY13" i="9"/>
  <c r="MZ15" i="9"/>
  <c r="NB17" i="9"/>
  <c r="EL36" i="9"/>
  <c r="EJ36" i="9"/>
  <c r="NF32" i="9"/>
  <c r="ND32" i="9"/>
  <c r="MS37" i="9"/>
  <c r="MQ37" i="9"/>
  <c r="NY17" i="9"/>
  <c r="NF33" i="9"/>
  <c r="ND33" i="9"/>
  <c r="FI34" i="9"/>
  <c r="FL34" i="9" s="1"/>
  <c r="GE23" i="9"/>
  <c r="GF23" i="9" s="1"/>
  <c r="FL16" i="9"/>
  <c r="FJ16" i="9"/>
  <c r="NY32" i="9"/>
  <c r="NZ32" i="9" s="1"/>
  <c r="GE11" i="9"/>
  <c r="FS34" i="9"/>
  <c r="FM20" i="9"/>
  <c r="MS26" i="9"/>
  <c r="FR40" i="9"/>
  <c r="FS40" i="9" s="1"/>
  <c r="MF26" i="9"/>
  <c r="OL23" i="9"/>
  <c r="OM23" i="9" s="1"/>
  <c r="FJ18" i="9"/>
  <c r="FL18" i="9"/>
  <c r="FG33" i="9"/>
  <c r="FK33" i="9"/>
  <c r="FM33" i="9" s="1"/>
  <c r="EP16" i="9"/>
  <c r="EO16" i="9"/>
  <c r="EQ16" i="9"/>
  <c r="EN16" i="9"/>
  <c r="MG36" i="9"/>
  <c r="MK11" i="9"/>
  <c r="MJ11" i="9"/>
  <c r="MI11" i="9"/>
  <c r="MH11" i="9"/>
  <c r="EK37" i="9"/>
  <c r="EM37" i="9" s="1"/>
  <c r="EG37" i="9"/>
  <c r="EU15" i="9"/>
  <c r="EV15" i="9" s="1"/>
  <c r="EL30" i="9"/>
  <c r="NQ30" i="9"/>
  <c r="NS30" i="9"/>
  <c r="NN20" i="9"/>
  <c r="NR20" i="9"/>
  <c r="NT20" i="9" s="1"/>
  <c r="PY19" i="9"/>
  <c r="PZ19" i="9" s="1"/>
  <c r="EJ40" i="9"/>
  <c r="ED12" i="9"/>
  <c r="EC12" i="9"/>
  <c r="EB12" i="9"/>
  <c r="EA12" i="9"/>
  <c r="OL22" i="9"/>
  <c r="OM22" i="9" s="1"/>
  <c r="MN14" i="9"/>
  <c r="MR14" i="9"/>
  <c r="DX17" i="9"/>
  <c r="DZ17" i="9" s="1"/>
  <c r="DT17" i="9"/>
  <c r="EX13" i="9"/>
  <c r="ET13" i="9"/>
  <c r="EY11" i="9"/>
  <c r="EW11" i="9"/>
  <c r="FR31" i="9"/>
  <c r="EK36" i="9"/>
  <c r="EG36" i="9"/>
  <c r="FU10" i="9"/>
  <c r="FV10" i="9" s="1"/>
  <c r="OL31" i="9"/>
  <c r="NA32" i="9"/>
  <c r="NE32" i="9"/>
  <c r="ED13" i="9"/>
  <c r="EC13" i="9"/>
  <c r="EB13" i="9"/>
  <c r="EA13" i="9"/>
  <c r="MN37" i="9"/>
  <c r="MR37" i="9"/>
  <c r="NO17" i="9"/>
  <c r="NO32" i="9"/>
  <c r="GR20" i="9"/>
  <c r="FU11" i="9"/>
  <c r="MF15" i="9"/>
  <c r="MD15" i="9"/>
  <c r="EC24" i="9"/>
  <c r="EB24" i="9"/>
  <c r="ED24" i="9"/>
  <c r="EA24" i="9"/>
  <c r="NO11" i="9"/>
  <c r="FU16" i="9"/>
  <c r="FV16" i="9" s="1"/>
  <c r="NL36" i="9"/>
  <c r="NM36" i="9" s="1"/>
  <c r="EP27" i="9"/>
  <c r="EO27" i="9"/>
  <c r="EN27" i="9"/>
  <c r="EQ27" i="9"/>
  <c r="FR21" i="9"/>
  <c r="FS21" i="9" s="1"/>
  <c r="NW24" i="9"/>
  <c r="NU24" i="9"/>
  <c r="NX24" i="9"/>
  <c r="NV24" i="9"/>
  <c r="FH40" i="9"/>
  <c r="FI40" i="9" s="1"/>
  <c r="ED25" i="9"/>
  <c r="EC25" i="9"/>
  <c r="EA25" i="9"/>
  <c r="EB25" i="9"/>
  <c r="MJ35" i="9"/>
  <c r="MI35" i="9"/>
  <c r="MH35" i="9"/>
  <c r="MK35" i="9"/>
  <c r="OB23" i="9"/>
  <c r="OC23" i="9" s="1"/>
  <c r="FK18" i="9"/>
  <c r="FG18" i="9"/>
  <c r="FH25" i="9"/>
  <c r="DQ40" i="9"/>
  <c r="DP40" i="9"/>
  <c r="DO40" i="9"/>
  <c r="DN40" i="9"/>
  <c r="EQ33" i="9"/>
  <c r="EP33" i="9"/>
  <c r="EO33" i="9"/>
  <c r="EN33" i="9"/>
  <c r="NB29" i="9"/>
  <c r="EU36" i="9"/>
  <c r="EV36" i="9" s="1"/>
  <c r="MQ17" i="9"/>
  <c r="MS17" i="9"/>
  <c r="LV21" i="9"/>
  <c r="LX21" i="9"/>
  <c r="LU21" i="9"/>
  <c r="LW21" i="9"/>
  <c r="GK19" i="9"/>
  <c r="GG19" i="9"/>
  <c r="NF22" i="9"/>
  <c r="ND22" i="9"/>
  <c r="NN30" i="9"/>
  <c r="NR30" i="9"/>
  <c r="EI40" i="9"/>
  <c r="NZ22" i="9"/>
  <c r="MQ14" i="9"/>
  <c r="MS14" i="9"/>
  <c r="ET10" i="9"/>
  <c r="EX10" i="9"/>
  <c r="EZ10" i="9" s="1"/>
  <c r="ND34" i="9"/>
  <c r="FL28" i="9"/>
  <c r="MD38" i="9"/>
  <c r="FF31" i="9"/>
  <c r="DT29" i="9"/>
  <c r="DX29" i="9"/>
  <c r="DZ29" i="9" s="1"/>
  <c r="GE10" i="9"/>
  <c r="GF10" i="9" s="1"/>
  <c r="NZ31" i="9"/>
  <c r="FH13" i="9"/>
  <c r="FI13" i="9" s="1"/>
  <c r="LX12" i="9"/>
  <c r="LW12" i="9"/>
  <c r="LV12" i="9"/>
  <c r="LU12" i="9"/>
  <c r="NY28" i="9"/>
  <c r="NZ28" i="9" s="1"/>
  <c r="FP26" i="9"/>
  <c r="FO26" i="9"/>
  <c r="FN26" i="9"/>
  <c r="FQ26" i="9"/>
  <c r="GF20" i="9"/>
  <c r="NL38" i="9"/>
  <c r="NM38" i="9" s="1"/>
  <c r="DQ30" i="9"/>
  <c r="DP30" i="9"/>
  <c r="DN30" i="9"/>
  <c r="DO30" i="9"/>
  <c r="GM14" i="9"/>
  <c r="NY11" i="9"/>
  <c r="MI28" i="9"/>
  <c r="MK28" i="9"/>
  <c r="MH28" i="9"/>
  <c r="MJ28" i="9"/>
  <c r="GE16" i="9"/>
  <c r="GF16" i="9" s="1"/>
  <c r="MA32" i="9"/>
  <c r="ME32" i="9"/>
  <c r="MG32" i="9" s="1"/>
  <c r="MZ36" i="9"/>
  <c r="NY39" i="9"/>
  <c r="NZ39" i="9" s="1"/>
  <c r="FF21" i="9"/>
  <c r="MK29" i="9"/>
  <c r="MJ29" i="9"/>
  <c r="MI29" i="9"/>
  <c r="MH29" i="9"/>
  <c r="NQ10" i="9"/>
  <c r="DQ15" i="9"/>
  <c r="DP15" i="9"/>
  <c r="DN15" i="9"/>
  <c r="DO15" i="9"/>
  <c r="EU27" i="9"/>
  <c r="DT40" i="9"/>
  <c r="DX40" i="9"/>
  <c r="DZ40" i="9" s="1"/>
  <c r="HE19" i="9"/>
  <c r="OL10" i="9"/>
  <c r="OM10" i="9" s="1"/>
  <c r="FR27" i="9"/>
  <c r="LX18" i="9"/>
  <c r="LW18" i="9"/>
  <c r="LV18" i="9"/>
  <c r="LU18" i="9"/>
  <c r="GL19" i="9"/>
  <c r="GJ19" i="9"/>
  <c r="NO13" i="9"/>
  <c r="NP13" i="9" s="1"/>
  <c r="FJ23" i="9"/>
  <c r="EW40" i="9"/>
  <c r="MQ27" i="9"/>
  <c r="MJ27" i="9"/>
  <c r="MI27" i="9"/>
  <c r="MH27" i="9"/>
  <c r="MK27" i="9"/>
  <c r="NY12" i="9"/>
  <c r="DZ30" i="9"/>
  <c r="FR12" i="9"/>
  <c r="FS12" i="9" s="1"/>
  <c r="LK27" i="9"/>
  <c r="LJ27" i="9"/>
  <c r="LI27" i="9"/>
  <c r="LH27" i="9"/>
  <c r="EQ25" i="9"/>
  <c r="EP25" i="9"/>
  <c r="EO25" i="9"/>
  <c r="EN25" i="9"/>
  <c r="NO31" i="9"/>
  <c r="NP31" i="9" s="1"/>
  <c r="NC34" i="9"/>
  <c r="NF34" i="9" s="1"/>
  <c r="MN12" i="9"/>
  <c r="MR12" i="9"/>
  <c r="MC38" i="9"/>
  <c r="NE14" i="9"/>
  <c r="NA14" i="9"/>
  <c r="GR33" i="9"/>
  <c r="GS33" i="9" s="1"/>
  <c r="FR24" i="9"/>
  <c r="FS24" i="9" s="1"/>
  <c r="FR13" i="9"/>
  <c r="FX20" i="9"/>
  <c r="FT20" i="9"/>
  <c r="FJ11" i="9"/>
  <c r="FM11" i="9" s="1"/>
  <c r="FL11" i="9"/>
  <c r="NM28" i="9"/>
  <c r="FH29" i="9"/>
  <c r="FI29" i="9" s="1"/>
  <c r="EM35" i="9"/>
  <c r="MO36" i="9"/>
  <c r="MZ38" i="9"/>
  <c r="OL33" i="9"/>
  <c r="OM33" i="9" s="1"/>
  <c r="NG30" i="9"/>
  <c r="FR30" i="9"/>
  <c r="FS30" i="9" s="1"/>
  <c r="EY25" i="9"/>
  <c r="EW25" i="9"/>
  <c r="GH28" i="9"/>
  <c r="GI28" i="9" s="1"/>
  <c r="NM39" i="9"/>
  <c r="MN29" i="9"/>
  <c r="MR29" i="9"/>
  <c r="MT29" i="9" s="1"/>
  <c r="MS11" i="9"/>
  <c r="MQ11" i="9"/>
  <c r="NO23" i="9"/>
  <c r="NP23" i="9" s="1"/>
  <c r="MG21" i="9"/>
  <c r="MF32" i="9"/>
  <c r="MS18" i="9"/>
  <c r="MQ18" i="9"/>
  <c r="LS40" i="9"/>
  <c r="NP10" i="9"/>
  <c r="NS10" i="9" s="1"/>
  <c r="NF23" i="9"/>
  <c r="MT16" i="9"/>
  <c r="NO26" i="9"/>
  <c r="NP26" i="9" s="1"/>
  <c r="GS19" i="9"/>
  <c r="NZ10" i="9"/>
  <c r="FF27" i="9"/>
  <c r="GE38" i="9"/>
  <c r="GF38" i="9" s="1"/>
  <c r="FR36" i="9"/>
  <c r="FS36" i="9" s="1"/>
  <c r="NL35" i="9"/>
  <c r="NM35" i="9" s="1"/>
  <c r="NY13" i="9"/>
  <c r="FI23" i="9"/>
  <c r="FL23" i="9" s="1"/>
  <c r="EV40" i="9"/>
  <c r="EY40" i="9" s="1"/>
  <c r="MP27" i="9"/>
  <c r="MS27" i="9" s="1"/>
  <c r="MK26" i="8"/>
  <c r="MJ26" i="8"/>
  <c r="MI26" i="8"/>
  <c r="MH26" i="8"/>
  <c r="NB16" i="8"/>
  <c r="MK28" i="8"/>
  <c r="MI28" i="8"/>
  <c r="MJ28" i="8"/>
  <c r="MH28" i="8"/>
  <c r="FD19" i="8"/>
  <c r="FC19" i="8"/>
  <c r="FB19" i="8"/>
  <c r="FA19" i="8"/>
  <c r="NA20" i="8"/>
  <c r="NE20" i="8"/>
  <c r="NB30" i="8"/>
  <c r="DP26" i="8"/>
  <c r="DN26" i="8"/>
  <c r="DQ26" i="8"/>
  <c r="DO26" i="8"/>
  <c r="FU37" i="8"/>
  <c r="FV37" i="8" s="1"/>
  <c r="ED34" i="8"/>
  <c r="EC34" i="8"/>
  <c r="EB34" i="8"/>
  <c r="EA34" i="8"/>
  <c r="EQ10" i="8"/>
  <c r="EP10" i="8"/>
  <c r="EO10" i="8"/>
  <c r="EN10" i="8"/>
  <c r="ET35" i="8"/>
  <c r="EX35" i="8"/>
  <c r="NB39" i="8"/>
  <c r="NC39" i="8" s="1"/>
  <c r="PB34" i="8"/>
  <c r="PC34" i="8" s="1"/>
  <c r="LK16" i="8"/>
  <c r="LJ16" i="8"/>
  <c r="LI16" i="8"/>
  <c r="LH16" i="8"/>
  <c r="LX31" i="8"/>
  <c r="LV31" i="8"/>
  <c r="LW31" i="8"/>
  <c r="LU31" i="8"/>
  <c r="MN25" i="8"/>
  <c r="MR25" i="8"/>
  <c r="NE13" i="8"/>
  <c r="NA13" i="8"/>
  <c r="FQ15" i="8"/>
  <c r="FP15" i="8"/>
  <c r="FO15" i="8"/>
  <c r="FN15" i="8"/>
  <c r="LX33" i="8"/>
  <c r="LW33" i="8"/>
  <c r="LV33" i="8"/>
  <c r="LU33" i="8"/>
  <c r="MN12" i="8"/>
  <c r="MR12" i="8"/>
  <c r="MA25" i="8"/>
  <c r="ME25" i="8"/>
  <c r="EK28" i="8"/>
  <c r="EG28" i="8"/>
  <c r="GH19" i="8"/>
  <c r="FU35" i="8"/>
  <c r="GE36" i="8"/>
  <c r="EW38" i="8"/>
  <c r="MD19" i="8"/>
  <c r="MO16" i="8"/>
  <c r="MD29" i="8"/>
  <c r="EK11" i="8"/>
  <c r="EM11" i="8" s="1"/>
  <c r="EG11" i="8"/>
  <c r="EG21" i="8"/>
  <c r="EK21" i="8"/>
  <c r="EM21" i="8" s="1"/>
  <c r="GU30" i="8"/>
  <c r="GE12" i="8"/>
  <c r="FH16" i="8"/>
  <c r="FI16" i="8" s="1"/>
  <c r="NB11" i="8"/>
  <c r="NQ20" i="8"/>
  <c r="NQ17" i="8"/>
  <c r="MX20" i="8"/>
  <c r="MW20" i="8"/>
  <c r="MV20" i="8"/>
  <c r="MU20" i="8"/>
  <c r="GH27" i="8"/>
  <c r="GI27" i="8" s="1"/>
  <c r="MN33" i="8"/>
  <c r="MR33" i="8"/>
  <c r="HH30" i="8"/>
  <c r="GE24" i="8"/>
  <c r="GF24" i="8" s="1"/>
  <c r="GC15" i="8"/>
  <c r="GB15" i="8"/>
  <c r="GA15" i="8"/>
  <c r="GD15" i="8"/>
  <c r="NB31" i="8"/>
  <c r="EG40" i="8"/>
  <c r="EK40" i="8"/>
  <c r="EM40" i="8" s="1"/>
  <c r="GR20" i="8"/>
  <c r="GS20" i="8" s="1"/>
  <c r="MO30" i="8"/>
  <c r="OA34" i="8"/>
  <c r="OE34" i="8"/>
  <c r="EU28" i="8"/>
  <c r="EV28" i="8" s="1"/>
  <c r="NB25" i="8"/>
  <c r="FH29" i="8"/>
  <c r="EQ33" i="8"/>
  <c r="EO33" i="8"/>
  <c r="EN33" i="8"/>
  <c r="EP33" i="8"/>
  <c r="GH31" i="8"/>
  <c r="GI31" i="8" s="1"/>
  <c r="NO28" i="8"/>
  <c r="NP28" i="8" s="1"/>
  <c r="DX18" i="8"/>
  <c r="DZ18" i="8" s="1"/>
  <c r="DT18" i="8"/>
  <c r="GD30" i="8"/>
  <c r="GC30" i="8"/>
  <c r="GB30" i="8"/>
  <c r="GA30" i="8"/>
  <c r="FG20" i="8"/>
  <c r="FK20" i="8"/>
  <c r="MR35" i="8"/>
  <c r="MN35" i="8"/>
  <c r="EQ38" i="8"/>
  <c r="EO38" i="8"/>
  <c r="EP38" i="8"/>
  <c r="EN38" i="8"/>
  <c r="EQ37" i="8"/>
  <c r="EP37" i="8"/>
  <c r="EO37" i="8"/>
  <c r="EN37" i="8"/>
  <c r="EX20" i="8"/>
  <c r="EZ20" i="8" s="1"/>
  <c r="ET20" i="8"/>
  <c r="MN17" i="8"/>
  <c r="MR17" i="8"/>
  <c r="MT17" i="8" s="1"/>
  <c r="FR21" i="8"/>
  <c r="FS21" i="8" s="1"/>
  <c r="NO36" i="8"/>
  <c r="FH26" i="8"/>
  <c r="FI26" i="8" s="1"/>
  <c r="FC12" i="8"/>
  <c r="FB12" i="8"/>
  <c r="FA12" i="8"/>
  <c r="FD12" i="8"/>
  <c r="MQ37" i="8"/>
  <c r="EN12" i="8"/>
  <c r="EQ12" i="8"/>
  <c r="EP12" i="8"/>
  <c r="EO12" i="8"/>
  <c r="FJ37" i="8"/>
  <c r="ET25" i="8"/>
  <c r="EX25" i="8"/>
  <c r="GE38" i="8"/>
  <c r="NO21" i="8"/>
  <c r="MD40" i="8"/>
  <c r="EW18" i="8"/>
  <c r="NH23" i="8"/>
  <c r="EJ28" i="8"/>
  <c r="EL28" i="8"/>
  <c r="GR10" i="8"/>
  <c r="GS10" i="8" s="1"/>
  <c r="MK10" i="8"/>
  <c r="MJ10" i="8"/>
  <c r="MI10" i="8"/>
  <c r="MH10" i="8"/>
  <c r="GE25" i="8"/>
  <c r="GF25" i="8" s="1"/>
  <c r="EW34" i="8"/>
  <c r="EY34" i="8"/>
  <c r="FJ38" i="8"/>
  <c r="FL38" i="8"/>
  <c r="MC19" i="8"/>
  <c r="MF19" i="8" s="1"/>
  <c r="MO11" i="8"/>
  <c r="MC29" i="8"/>
  <c r="EU22" i="8"/>
  <c r="EV22" i="8" s="1"/>
  <c r="MT28" i="8"/>
  <c r="DX14" i="8"/>
  <c r="DZ14" i="8" s="1"/>
  <c r="DT14" i="8"/>
  <c r="FS12" i="8"/>
  <c r="NP20" i="8"/>
  <c r="NS20" i="8" s="1"/>
  <c r="NP17" i="8"/>
  <c r="EL11" i="8"/>
  <c r="NL31" i="8"/>
  <c r="NM31" i="8" s="1"/>
  <c r="NL29" i="8"/>
  <c r="GF20" i="8"/>
  <c r="NL27" i="8"/>
  <c r="EL40" i="8"/>
  <c r="NL24" i="8"/>
  <c r="NM24" i="8" s="1"/>
  <c r="EJ23" i="8"/>
  <c r="EL23" i="8"/>
  <c r="GR31" i="8"/>
  <c r="EK39" i="8"/>
  <c r="EM39" i="8" s="1"/>
  <c r="EG39" i="8"/>
  <c r="FM19" i="8"/>
  <c r="MG16" i="8"/>
  <c r="FF21" i="8"/>
  <c r="EY20" i="8"/>
  <c r="MP37" i="8"/>
  <c r="MS37" i="8" s="1"/>
  <c r="FI37" i="8"/>
  <c r="FL37" i="8" s="1"/>
  <c r="EY25" i="8"/>
  <c r="EW25" i="8"/>
  <c r="FS38" i="8"/>
  <c r="NY21" i="8"/>
  <c r="NZ21" i="8" s="1"/>
  <c r="MC40" i="8"/>
  <c r="MF40" i="8" s="1"/>
  <c r="EV18" i="8"/>
  <c r="EY18" i="8" s="1"/>
  <c r="FR18" i="8"/>
  <c r="FS18" i="8" s="1"/>
  <c r="GH10" i="8"/>
  <c r="EX37" i="8"/>
  <c r="EZ37" i="8" s="1"/>
  <c r="ET37" i="8"/>
  <c r="FU25" i="8"/>
  <c r="ET34" i="8"/>
  <c r="EX34" i="8"/>
  <c r="FK38" i="8"/>
  <c r="FG38" i="8"/>
  <c r="LW11" i="8"/>
  <c r="LV11" i="8"/>
  <c r="LU11" i="8"/>
  <c r="LX11" i="8"/>
  <c r="LT27" i="8"/>
  <c r="GR17" i="8"/>
  <c r="MS12" i="8"/>
  <c r="MQ12" i="8"/>
  <c r="ND14" i="8"/>
  <c r="NF14" i="8"/>
  <c r="MS27" i="8"/>
  <c r="MQ27" i="8"/>
  <c r="EY35" i="8"/>
  <c r="EW35" i="8"/>
  <c r="FR14" i="8"/>
  <c r="NB29" i="8"/>
  <c r="NC29" i="8" s="1"/>
  <c r="NY14" i="8"/>
  <c r="NZ14" i="8" s="1"/>
  <c r="NB27" i="8"/>
  <c r="EN22" i="8"/>
  <c r="NB24" i="8"/>
  <c r="MD25" i="8"/>
  <c r="MF25" i="8"/>
  <c r="EK23" i="8"/>
  <c r="EG23" i="8"/>
  <c r="EU39" i="8"/>
  <c r="EV39" i="8" s="1"/>
  <c r="MK38" i="8"/>
  <c r="MI38" i="8"/>
  <c r="MH38" i="8"/>
  <c r="MJ38" i="8"/>
  <c r="PL34" i="8"/>
  <c r="PM34" i="8" s="1"/>
  <c r="ME35" i="8"/>
  <c r="MG35" i="8" s="1"/>
  <c r="MA35" i="8"/>
  <c r="FR39" i="8"/>
  <c r="FS39" i="8" s="1"/>
  <c r="DY18" i="8"/>
  <c r="NB26" i="8"/>
  <c r="MF35" i="8"/>
  <c r="ND21" i="8"/>
  <c r="EW21" i="8"/>
  <c r="MG15" i="8"/>
  <c r="MQ40" i="8"/>
  <c r="EW14" i="8"/>
  <c r="EW26" i="8"/>
  <c r="MW22" i="8"/>
  <c r="MV22" i="8"/>
  <c r="MU22" i="8"/>
  <c r="MX22" i="8"/>
  <c r="FH18" i="8"/>
  <c r="FI18" i="8" s="1"/>
  <c r="LN24" i="8"/>
  <c r="LR24" i="8"/>
  <c r="LT24" i="8" s="1"/>
  <c r="NF13" i="8"/>
  <c r="ND13" i="8"/>
  <c r="GE37" i="8"/>
  <c r="GF37" i="8" s="1"/>
  <c r="LV29" i="8"/>
  <c r="LW29" i="8"/>
  <c r="LU29" i="8"/>
  <c r="LX29" i="8"/>
  <c r="FJ12" i="8"/>
  <c r="FX17" i="8"/>
  <c r="FT17" i="8"/>
  <c r="MJ18" i="8"/>
  <c r="EC23" i="8"/>
  <c r="EB23" i="8"/>
  <c r="ED23" i="8"/>
  <c r="EA23" i="8"/>
  <c r="ET36" i="8"/>
  <c r="EX36" i="8"/>
  <c r="EZ36" i="8" s="1"/>
  <c r="GH17" i="8"/>
  <c r="GI17" i="8" s="1"/>
  <c r="GQ30" i="8"/>
  <c r="MQ31" i="8"/>
  <c r="EC29" i="8"/>
  <c r="ED29" i="8"/>
  <c r="EB29" i="8"/>
  <c r="EA29" i="8"/>
  <c r="NE14" i="8"/>
  <c r="NA14" i="8"/>
  <c r="MN27" i="8"/>
  <c r="MR27" i="8"/>
  <c r="FH14" i="8"/>
  <c r="FI14" i="8" s="1"/>
  <c r="FC10" i="8"/>
  <c r="NO14" i="8"/>
  <c r="NP14" i="8" s="1"/>
  <c r="ED33" i="8"/>
  <c r="EC33" i="8"/>
  <c r="EA33" i="8"/>
  <c r="EB33" i="8"/>
  <c r="MO39" i="8"/>
  <c r="MP39" i="8" s="1"/>
  <c r="FK27" i="8"/>
  <c r="FM27" i="8" s="1"/>
  <c r="FG27" i="8"/>
  <c r="MQ29" i="8"/>
  <c r="DT40" i="8"/>
  <c r="DX40" i="8"/>
  <c r="DZ40" i="8" s="1"/>
  <c r="NY22" i="8"/>
  <c r="NZ22" i="8" s="1"/>
  <c r="FR11" i="8"/>
  <c r="FS11" i="8" s="1"/>
  <c r="MR36" i="8"/>
  <c r="MT36" i="8" s="1"/>
  <c r="MN36" i="8"/>
  <c r="FH39" i="8"/>
  <c r="FI39" i="8" s="1"/>
  <c r="EY40" i="8"/>
  <c r="EW40" i="8"/>
  <c r="MH31" i="8"/>
  <c r="NL35" i="8"/>
  <c r="NM35" i="8" s="1"/>
  <c r="NY38" i="8"/>
  <c r="NZ38" i="8" s="1"/>
  <c r="NF15" i="8"/>
  <c r="ND15" i="8"/>
  <c r="NC21" i="8"/>
  <c r="NF21" i="8" s="1"/>
  <c r="OL32" i="8"/>
  <c r="OM32" i="8" s="1"/>
  <c r="FR23" i="8"/>
  <c r="EV21" i="8"/>
  <c r="EY37" i="8"/>
  <c r="MP40" i="8"/>
  <c r="EV14" i="8"/>
  <c r="EY14" i="8" s="1"/>
  <c r="EV26" i="8"/>
  <c r="EY26" i="8" s="1"/>
  <c r="GE33" i="8"/>
  <c r="GF33" i="8" s="1"/>
  <c r="MD24" i="8"/>
  <c r="EQ25" i="8"/>
  <c r="EP25" i="8"/>
  <c r="EO25" i="8"/>
  <c r="EN25" i="8"/>
  <c r="FI12" i="8"/>
  <c r="FL12" i="8" s="1"/>
  <c r="FY17" i="8"/>
  <c r="FW17" i="8"/>
  <c r="OL13" i="8"/>
  <c r="EW29" i="8"/>
  <c r="FU27" i="8"/>
  <c r="FV27" i="8" s="1"/>
  <c r="MA39" i="8"/>
  <c r="ME39" i="8"/>
  <c r="MG39" i="8" s="1"/>
  <c r="MP31" i="8"/>
  <c r="MS31" i="8" s="1"/>
  <c r="NQ13" i="8"/>
  <c r="MI22" i="8"/>
  <c r="MK22" i="8"/>
  <c r="MJ22" i="8"/>
  <c r="MH22" i="8"/>
  <c r="FR22" i="8"/>
  <c r="FS22" i="8" s="1"/>
  <c r="MU21" i="8"/>
  <c r="MW21" i="8"/>
  <c r="MV21" i="8"/>
  <c r="MX21" i="8"/>
  <c r="OL20" i="8"/>
  <c r="OM20" i="8" s="1"/>
  <c r="FU31" i="8"/>
  <c r="LN25" i="8"/>
  <c r="LR25" i="8"/>
  <c r="LT25" i="8" s="1"/>
  <c r="MN15" i="8"/>
  <c r="MR15" i="8"/>
  <c r="MT15" i="8" s="1"/>
  <c r="MP29" i="8"/>
  <c r="LX39" i="8"/>
  <c r="LW39" i="8"/>
  <c r="LU39" i="8"/>
  <c r="LV39" i="8"/>
  <c r="LS25" i="8"/>
  <c r="NO22" i="8"/>
  <c r="NP22" i="8" s="1"/>
  <c r="GE29" i="8"/>
  <c r="GF29" i="8" s="1"/>
  <c r="FH11" i="8"/>
  <c r="FI11" i="8" s="1"/>
  <c r="LX26" i="8"/>
  <c r="LW26" i="8"/>
  <c r="LU26" i="8"/>
  <c r="LV26" i="8"/>
  <c r="NE28" i="8"/>
  <c r="NA28" i="8"/>
  <c r="NE22" i="8"/>
  <c r="NA22" i="8"/>
  <c r="EX40" i="8"/>
  <c r="ET40" i="8"/>
  <c r="MG11" i="8"/>
  <c r="NB35" i="8"/>
  <c r="NC35" i="8" s="1"/>
  <c r="NO38" i="8"/>
  <c r="NP38" i="8" s="1"/>
  <c r="NE15" i="8"/>
  <c r="NA15" i="8"/>
  <c r="FW10" i="8"/>
  <c r="OB32" i="8"/>
  <c r="OC32" i="8" s="1"/>
  <c r="FH23" i="8"/>
  <c r="FI23" i="8" s="1"/>
  <c r="NY26" i="8"/>
  <c r="NZ26" i="8" s="1"/>
  <c r="FJ35" i="8"/>
  <c r="DZ21" i="8"/>
  <c r="FJ33" i="8"/>
  <c r="FJ36" i="8"/>
  <c r="MQ10" i="8"/>
  <c r="FJ24" i="8"/>
  <c r="NL37" i="8"/>
  <c r="NM37" i="8" s="1"/>
  <c r="FS33" i="8"/>
  <c r="MC24" i="8"/>
  <c r="MF24" i="8" s="1"/>
  <c r="NL40" i="8"/>
  <c r="NM40" i="8" s="1"/>
  <c r="EW16" i="8"/>
  <c r="EY16" i="8"/>
  <c r="MG12" i="8"/>
  <c r="NZ13" i="8"/>
  <c r="EV29" i="8"/>
  <c r="GH15" i="8"/>
  <c r="GI15" i="8" s="1"/>
  <c r="FB24" i="8"/>
  <c r="FA24" i="8"/>
  <c r="FD24" i="8"/>
  <c r="FC24" i="8"/>
  <c r="NP13" i="8"/>
  <c r="LX16" i="8"/>
  <c r="LW16" i="8"/>
  <c r="LV16" i="8"/>
  <c r="LU16" i="8"/>
  <c r="FY20" i="8"/>
  <c r="FW20" i="8"/>
  <c r="FF22" i="8"/>
  <c r="EL21" i="8"/>
  <c r="FR32" i="8"/>
  <c r="HE15" i="8"/>
  <c r="HF15" i="8" s="1"/>
  <c r="EG18" i="8"/>
  <c r="EK18" i="8"/>
  <c r="EM18" i="8" s="1"/>
  <c r="MF37" i="8"/>
  <c r="MD37" i="8"/>
  <c r="NZ20" i="8"/>
  <c r="MW26" i="8"/>
  <c r="MV26" i="8"/>
  <c r="MU26" i="8"/>
  <c r="MX26" i="8"/>
  <c r="NL33" i="8"/>
  <c r="NM33" i="8" s="1"/>
  <c r="DN11" i="8"/>
  <c r="DQ11" i="8"/>
  <c r="DP11" i="8"/>
  <c r="DO11" i="8"/>
  <c r="EM32" i="8"/>
  <c r="EQ20" i="8"/>
  <c r="EP20" i="8"/>
  <c r="EO20" i="8"/>
  <c r="EN20" i="8"/>
  <c r="EU11" i="8"/>
  <c r="EV11" i="8" s="1"/>
  <c r="FS29" i="8"/>
  <c r="NB36" i="8"/>
  <c r="ND28" i="8"/>
  <c r="NF28" i="8"/>
  <c r="ND22" i="8"/>
  <c r="NF22" i="8"/>
  <c r="MR38" i="8"/>
  <c r="MT38" i="8" s="1"/>
  <c r="MN38" i="8"/>
  <c r="EU23" i="8"/>
  <c r="MQ18" i="8"/>
  <c r="MS18" i="8"/>
  <c r="MS38" i="8"/>
  <c r="FV10" i="8"/>
  <c r="MS17" i="8"/>
  <c r="ED11" i="8"/>
  <c r="EC11" i="8"/>
  <c r="EB11" i="8"/>
  <c r="EA11" i="8"/>
  <c r="NM26" i="8"/>
  <c r="FI35" i="8"/>
  <c r="FL35" i="8" s="1"/>
  <c r="FI33" i="8"/>
  <c r="FI36" i="8"/>
  <c r="FL36" i="8" s="1"/>
  <c r="MP10" i="8"/>
  <c r="MS10" i="8" s="1"/>
  <c r="FI24" i="8"/>
  <c r="FL24" i="8" s="1"/>
  <c r="DP14" i="8"/>
  <c r="DN14" i="8"/>
  <c r="DQ14" i="8"/>
  <c r="DO14" i="8"/>
  <c r="NB37" i="8"/>
  <c r="NC37" i="8" s="1"/>
  <c r="FL10" i="8"/>
  <c r="FJ10" i="8"/>
  <c r="EQ24" i="8"/>
  <c r="EO24" i="8"/>
  <c r="EP24" i="8"/>
  <c r="EN24" i="8"/>
  <c r="NB40" i="8"/>
  <c r="NC40" i="8" s="1"/>
  <c r="EX16" i="8"/>
  <c r="ET16" i="8"/>
  <c r="MK21" i="8"/>
  <c r="MJ21" i="8"/>
  <c r="MI21" i="8"/>
  <c r="MH21" i="8"/>
  <c r="NR34" i="8"/>
  <c r="NT34" i="8" s="1"/>
  <c r="NN34" i="8"/>
  <c r="LU40" i="8"/>
  <c r="LX40" i="8"/>
  <c r="LW40" i="8"/>
  <c r="LV40" i="8"/>
  <c r="MU14" i="8"/>
  <c r="LI25" i="8"/>
  <c r="LH25" i="8"/>
  <c r="LK25" i="8"/>
  <c r="LJ25" i="8"/>
  <c r="FR34" i="8"/>
  <c r="FS34" i="8" s="1"/>
  <c r="NL16" i="8"/>
  <c r="NM16" i="8" s="1"/>
  <c r="ED16" i="8"/>
  <c r="EC16" i="8"/>
  <c r="EB16" i="8"/>
  <c r="EA16" i="8"/>
  <c r="FX20" i="8"/>
  <c r="FT20" i="8"/>
  <c r="FH32" i="8"/>
  <c r="GU15" i="8"/>
  <c r="GV15" i="8" s="1"/>
  <c r="NL12" i="8"/>
  <c r="NM12" i="8" s="1"/>
  <c r="NL10" i="8"/>
  <c r="MO24" i="8"/>
  <c r="ME37" i="8"/>
  <c r="MA37" i="8"/>
  <c r="OL17" i="8"/>
  <c r="OM17" i="8" s="1"/>
  <c r="NB33" i="8"/>
  <c r="EK26" i="8"/>
  <c r="EM26" i="8" s="1"/>
  <c r="EG26" i="8"/>
  <c r="EN14" i="8"/>
  <c r="EQ14" i="8"/>
  <c r="EP14" i="8"/>
  <c r="EO14" i="8"/>
  <c r="ET33" i="8"/>
  <c r="EX33" i="8"/>
  <c r="NL30" i="8"/>
  <c r="NM30" i="8" s="1"/>
  <c r="OF34" i="8"/>
  <c r="DQ40" i="8"/>
  <c r="DP40" i="8"/>
  <c r="DO40" i="8"/>
  <c r="DN40" i="8"/>
  <c r="NL39" i="8"/>
  <c r="EL26" i="8"/>
  <c r="FR40" i="8"/>
  <c r="FR28" i="8"/>
  <c r="FS28" i="8" s="1"/>
  <c r="MS25" i="8"/>
  <c r="MQ25" i="8"/>
  <c r="NF20" i="8"/>
  <c r="ND20" i="8"/>
  <c r="NE17" i="8"/>
  <c r="NG17" i="8" s="1"/>
  <c r="NA17" i="8"/>
  <c r="MH33" i="8"/>
  <c r="MO19" i="8"/>
  <c r="NO32" i="8"/>
  <c r="NP32" i="8" s="1"/>
  <c r="MS36" i="8"/>
  <c r="MR18" i="8"/>
  <c r="MN18" i="8"/>
  <c r="NQ23" i="8"/>
  <c r="NL19" i="8"/>
  <c r="NM19" i="8" s="1"/>
  <c r="FW19" i="8"/>
  <c r="FJ25" i="8"/>
  <c r="NY15" i="8"/>
  <c r="NZ15" i="8" s="1"/>
  <c r="NL18" i="8"/>
  <c r="NM18" i="8" s="1"/>
  <c r="OL23" i="8"/>
  <c r="OM23" i="8" s="1"/>
  <c r="FJ17" i="8"/>
  <c r="GS19" i="8"/>
  <c r="GR19" i="8"/>
  <c r="FG10" i="8"/>
  <c r="FK10" i="8"/>
  <c r="GE35" i="8"/>
  <c r="GF35" i="8" s="1"/>
  <c r="FS36" i="8"/>
  <c r="EN34" i="8"/>
  <c r="EP34" i="8"/>
  <c r="EQ34" i="8"/>
  <c r="EO34" i="8"/>
  <c r="EV38" i="8"/>
  <c r="EY38" i="8" s="1"/>
  <c r="LW30" i="8"/>
  <c r="LV30" i="8"/>
  <c r="LU30" i="8"/>
  <c r="LX30" i="8"/>
  <c r="EU32" i="8"/>
  <c r="EV32" i="8" s="1"/>
  <c r="FF34" i="8"/>
  <c r="FR16" i="8"/>
  <c r="FS16" i="8" s="1"/>
  <c r="EN16" i="8"/>
  <c r="NL11" i="8"/>
  <c r="NM11" i="8" s="1"/>
  <c r="NS34" i="8"/>
  <c r="MK14" i="8"/>
  <c r="MJ14" i="8"/>
  <c r="MH14" i="8"/>
  <c r="MI14" i="8"/>
  <c r="GR27" i="8"/>
  <c r="MS33" i="8"/>
  <c r="MQ33" i="8"/>
  <c r="HR30" i="8"/>
  <c r="HS30" i="8" s="1"/>
  <c r="FS24" i="8"/>
  <c r="MZ12" i="8"/>
  <c r="MZ10" i="8"/>
  <c r="EG36" i="8"/>
  <c r="EK36" i="8"/>
  <c r="EM36" i="8" s="1"/>
  <c r="DX39" i="8"/>
  <c r="DZ39" i="8" s="1"/>
  <c r="DT39" i="8"/>
  <c r="NZ17" i="8"/>
  <c r="ME30" i="8"/>
  <c r="MG30" i="8" s="1"/>
  <c r="MA30" i="8"/>
  <c r="NL25" i="8"/>
  <c r="NM25" i="8" s="1"/>
  <c r="DY39" i="8"/>
  <c r="EY33" i="8"/>
  <c r="EW33" i="8"/>
  <c r="OO34" i="8"/>
  <c r="OG34" i="8"/>
  <c r="NY28" i="8"/>
  <c r="LK19" i="8"/>
  <c r="LJ19" i="8"/>
  <c r="LI19" i="8"/>
  <c r="LH19" i="8"/>
  <c r="FF40" i="8"/>
  <c r="FF28" i="8"/>
  <c r="FL20" i="8"/>
  <c r="FJ20" i="8"/>
  <c r="FM20" i="8" s="1"/>
  <c r="MQ35" i="8"/>
  <c r="MS35" i="8"/>
  <c r="NB38" i="8"/>
  <c r="NC38" i="8" s="1"/>
  <c r="LW37" i="8"/>
  <c r="LX37" i="8"/>
  <c r="LV37" i="8"/>
  <c r="LU37" i="8"/>
  <c r="ED36" i="8"/>
  <c r="EC36" i="8"/>
  <c r="EB36" i="8"/>
  <c r="EA36" i="8"/>
  <c r="NY36" i="8"/>
  <c r="NZ36" i="8" s="1"/>
  <c r="FR26" i="8"/>
  <c r="FS26" i="8" s="1"/>
  <c r="NP23" i="8"/>
  <c r="NS23" i="8" s="1"/>
  <c r="MZ19" i="8"/>
  <c r="FV19" i="8"/>
  <c r="LS24" i="8"/>
  <c r="FI25" i="8"/>
  <c r="NM15" i="8"/>
  <c r="MZ18" i="8"/>
  <c r="NZ23" i="8"/>
  <c r="FI17" i="8"/>
  <c r="FL17" i="8" s="1"/>
  <c r="OB26" i="7"/>
  <c r="OC26" i="7" s="1"/>
  <c r="LX28" i="7"/>
  <c r="LW28" i="7"/>
  <c r="LV28" i="7"/>
  <c r="LU28" i="7"/>
  <c r="FG24" i="7"/>
  <c r="FK24" i="7"/>
  <c r="FU17" i="7"/>
  <c r="FV17" i="7" s="1"/>
  <c r="MK10" i="7"/>
  <c r="MJ10" i="7"/>
  <c r="MH10" i="7"/>
  <c r="MI10" i="7"/>
  <c r="EQ17" i="7"/>
  <c r="EP17" i="7"/>
  <c r="EO17" i="7"/>
  <c r="EN17" i="7"/>
  <c r="ET36" i="7"/>
  <c r="EX36" i="7"/>
  <c r="FK20" i="7"/>
  <c r="FG20" i="7"/>
  <c r="FB19" i="7"/>
  <c r="FD19" i="7"/>
  <c r="FC19" i="7"/>
  <c r="FA19" i="7"/>
  <c r="ED18" i="7"/>
  <c r="EC18" i="7"/>
  <c r="EB18" i="7"/>
  <c r="EA18" i="7"/>
  <c r="NA27" i="7"/>
  <c r="NE27" i="7"/>
  <c r="NB32" i="7"/>
  <c r="NC32" i="7" s="1"/>
  <c r="FK37" i="7"/>
  <c r="FG37" i="7"/>
  <c r="DQ11" i="7"/>
  <c r="DN11" i="7"/>
  <c r="DP11" i="7"/>
  <c r="DO11" i="7"/>
  <c r="FT39" i="7"/>
  <c r="FX39" i="7"/>
  <c r="GH24" i="7"/>
  <c r="FU28" i="7"/>
  <c r="FH16" i="7"/>
  <c r="ED34" i="7"/>
  <c r="EC34" i="7"/>
  <c r="EB34" i="7"/>
  <c r="EA34" i="7"/>
  <c r="NB39" i="7"/>
  <c r="NC39" i="7" s="1"/>
  <c r="DO26" i="7"/>
  <c r="DN26" i="7"/>
  <c r="DQ26" i="7"/>
  <c r="DP26" i="7"/>
  <c r="MR39" i="7"/>
  <c r="MN39" i="7"/>
  <c r="MN11" i="7"/>
  <c r="MR11" i="7"/>
  <c r="FH30" i="7"/>
  <c r="FI30" i="7" s="1"/>
  <c r="EK23" i="7"/>
  <c r="EG23" i="7"/>
  <c r="NO22" i="7"/>
  <c r="NO33" i="7"/>
  <c r="ED14" i="7"/>
  <c r="EC14" i="7"/>
  <c r="EB14" i="7"/>
  <c r="EA14" i="7"/>
  <c r="FH11" i="7"/>
  <c r="EG29" i="7"/>
  <c r="EK29" i="7"/>
  <c r="EM29" i="7" s="1"/>
  <c r="FG13" i="7"/>
  <c r="FK13" i="7"/>
  <c r="FM13" i="7" s="1"/>
  <c r="FU38" i="7"/>
  <c r="LN39" i="7"/>
  <c r="LR39" i="7"/>
  <c r="LT39" i="7" s="1"/>
  <c r="MO25" i="7"/>
  <c r="FU37" i="7"/>
  <c r="FV37" i="7" s="1"/>
  <c r="HE39" i="7"/>
  <c r="FU10" i="7"/>
  <c r="FV10" i="7" s="1"/>
  <c r="NB16" i="7"/>
  <c r="NC16" i="7" s="1"/>
  <c r="LS39" i="7"/>
  <c r="NL25" i="7"/>
  <c r="NM25" i="7" s="1"/>
  <c r="OO30" i="7"/>
  <c r="OP30" i="7" s="1"/>
  <c r="FH40" i="7"/>
  <c r="EX23" i="7"/>
  <c r="ET23" i="7"/>
  <c r="FJ28" i="7"/>
  <c r="GE35" i="7"/>
  <c r="GF35" i="7" s="1"/>
  <c r="EX30" i="7"/>
  <c r="ET30" i="7"/>
  <c r="OL27" i="7"/>
  <c r="NB18" i="7"/>
  <c r="NC18" i="7" s="1"/>
  <c r="MH18" i="7"/>
  <c r="MQ20" i="7"/>
  <c r="GU32" i="7"/>
  <c r="GV32" i="7" s="1"/>
  <c r="ET35" i="7"/>
  <c r="EX35" i="7"/>
  <c r="EZ35" i="7" s="1"/>
  <c r="ET18" i="7"/>
  <c r="EX18" i="7"/>
  <c r="EQ37" i="7"/>
  <c r="EO37" i="7"/>
  <c r="EN37" i="7"/>
  <c r="EP37" i="7"/>
  <c r="EX16" i="7"/>
  <c r="ET16" i="7"/>
  <c r="FR26" i="7"/>
  <c r="OL23" i="7"/>
  <c r="FH29" i="7"/>
  <c r="FI29" i="7" s="1"/>
  <c r="NO12" i="7"/>
  <c r="NP12" i="7" s="1"/>
  <c r="EK18" i="7"/>
  <c r="EM18" i="7" s="1"/>
  <c r="EG18" i="7"/>
  <c r="FH17" i="7"/>
  <c r="FI17" i="7" s="1"/>
  <c r="NR37" i="7"/>
  <c r="NN37" i="7"/>
  <c r="FR34" i="7"/>
  <c r="FS34" i="7" s="1"/>
  <c r="NE26" i="7"/>
  <c r="NG26" i="7" s="1"/>
  <c r="NA26" i="7"/>
  <c r="NO14" i="7"/>
  <c r="NP14" i="7" s="1"/>
  <c r="FH14" i="7"/>
  <c r="FI14" i="7" s="1"/>
  <c r="NO38" i="7"/>
  <c r="NP38" i="7" s="1"/>
  <c r="ND29" i="7"/>
  <c r="FR21" i="7"/>
  <c r="FS21" i="7" s="1"/>
  <c r="EZ37" i="7"/>
  <c r="MT10" i="7"/>
  <c r="EZ17" i="7"/>
  <c r="GE38" i="7"/>
  <c r="GF38" i="7" s="1"/>
  <c r="DZ21" i="7"/>
  <c r="FL13" i="7"/>
  <c r="LV18" i="7"/>
  <c r="LX18" i="7"/>
  <c r="LW18" i="7"/>
  <c r="LU18" i="7"/>
  <c r="FL38" i="7"/>
  <c r="FJ38" i="7"/>
  <c r="OY30" i="7"/>
  <c r="FR40" i="7"/>
  <c r="FS40" i="7" s="1"/>
  <c r="FI28" i="7"/>
  <c r="FS35" i="7"/>
  <c r="LW31" i="7"/>
  <c r="MX13" i="7"/>
  <c r="MU13" i="7"/>
  <c r="MW13" i="7"/>
  <c r="MV13" i="7"/>
  <c r="EC12" i="7"/>
  <c r="MQ28" i="7"/>
  <c r="MS28" i="7"/>
  <c r="MG28" i="7"/>
  <c r="MP20" i="7"/>
  <c r="MS20" i="7" s="1"/>
  <c r="MR24" i="7"/>
  <c r="MT24" i="7" s="1"/>
  <c r="MN24" i="7"/>
  <c r="DZ16" i="7"/>
  <c r="EY18" i="7"/>
  <c r="EW18" i="7"/>
  <c r="NG21" i="7"/>
  <c r="NL20" i="7"/>
  <c r="NM20" i="7" s="1"/>
  <c r="NZ23" i="7"/>
  <c r="FR29" i="7"/>
  <c r="FS29" i="7" s="1"/>
  <c r="EU14" i="7"/>
  <c r="EV14" i="7" s="1"/>
  <c r="NQ37" i="7"/>
  <c r="NS37" i="7"/>
  <c r="FF34" i="7"/>
  <c r="MX27" i="7"/>
  <c r="MW27" i="7"/>
  <c r="MU27" i="7"/>
  <c r="MV27" i="7"/>
  <c r="NY14" i="7"/>
  <c r="NZ14" i="7" s="1"/>
  <c r="DO14" i="7"/>
  <c r="DN14" i="7"/>
  <c r="DP14" i="7"/>
  <c r="DQ14" i="7"/>
  <c r="NC29" i="7"/>
  <c r="FF21" i="7"/>
  <c r="ME36" i="7"/>
  <c r="MG36" i="7" s="1"/>
  <c r="MA36" i="7"/>
  <c r="NB22" i="7"/>
  <c r="NC22" i="7" s="1"/>
  <c r="DX30" i="7"/>
  <c r="DZ30" i="7" s="1"/>
  <c r="DT30" i="7"/>
  <c r="FC20" i="7"/>
  <c r="FD20" i="7"/>
  <c r="FB20" i="7"/>
  <c r="FA20" i="7"/>
  <c r="FK38" i="7"/>
  <c r="FG38" i="7"/>
  <c r="FJ37" i="7"/>
  <c r="FL37" i="7"/>
  <c r="EB27" i="7"/>
  <c r="EA27" i="7"/>
  <c r="EC27" i="7"/>
  <c r="ED27" i="7"/>
  <c r="FL10" i="7"/>
  <c r="FJ10" i="7"/>
  <c r="FJ22" i="7"/>
  <c r="FL22" i="7"/>
  <c r="FJ25" i="7"/>
  <c r="FL25" i="7"/>
  <c r="GR19" i="7"/>
  <c r="GS19" i="7" s="1"/>
  <c r="MI32" i="7"/>
  <c r="MH32" i="7"/>
  <c r="MK32" i="7"/>
  <c r="MJ32" i="7"/>
  <c r="GE28" i="7"/>
  <c r="GF28" i="7" s="1"/>
  <c r="NQ40" i="7"/>
  <c r="NS40" i="7"/>
  <c r="MR28" i="7"/>
  <c r="MN28" i="7"/>
  <c r="FR30" i="7"/>
  <c r="FS30" i="7" s="1"/>
  <c r="EM35" i="7"/>
  <c r="OL21" i="7"/>
  <c r="NB20" i="7"/>
  <c r="FU24" i="7"/>
  <c r="FV24" i="7" s="1"/>
  <c r="EM34" i="7"/>
  <c r="EY35" i="7"/>
  <c r="FR16" i="7"/>
  <c r="EK36" i="7"/>
  <c r="EM36" i="7" s="1"/>
  <c r="EG36" i="7"/>
  <c r="GR24" i="7"/>
  <c r="GS24" i="7" s="1"/>
  <c r="ME22" i="7"/>
  <c r="MG22" i="7" s="1"/>
  <c r="MA22" i="7"/>
  <c r="EU21" i="7"/>
  <c r="EV21" i="7" s="1"/>
  <c r="NL32" i="7"/>
  <c r="NF40" i="7"/>
  <c r="ND40" i="7"/>
  <c r="ND14" i="7"/>
  <c r="NF14" i="7"/>
  <c r="EY27" i="7"/>
  <c r="EW27" i="7"/>
  <c r="MS18" i="7"/>
  <c r="MQ18" i="7"/>
  <c r="EN31" i="7"/>
  <c r="EP31" i="7"/>
  <c r="EO31" i="7"/>
  <c r="EQ31" i="7"/>
  <c r="MR36" i="7"/>
  <c r="MT36" i="7" s="1"/>
  <c r="MN36" i="7"/>
  <c r="MO31" i="7"/>
  <c r="MP31" i="7" s="1"/>
  <c r="NB38" i="7"/>
  <c r="NC38" i="7" s="1"/>
  <c r="EU40" i="7"/>
  <c r="GR25" i="7"/>
  <c r="GS25" i="7" s="1"/>
  <c r="NY22" i="7"/>
  <c r="OL26" i="7"/>
  <c r="OM26" i="7" s="1"/>
  <c r="FK10" i="7"/>
  <c r="FG10" i="7"/>
  <c r="FK22" i="7"/>
  <c r="FG22" i="7"/>
  <c r="NL15" i="7"/>
  <c r="EW36" i="7"/>
  <c r="EY36" i="7"/>
  <c r="FK25" i="7"/>
  <c r="FG25" i="7"/>
  <c r="GH19" i="7"/>
  <c r="GI19" i="7" s="1"/>
  <c r="FY39" i="7"/>
  <c r="FW39" i="7"/>
  <c r="EC36" i="7"/>
  <c r="EA36" i="7"/>
  <c r="ED36" i="7"/>
  <c r="EB36" i="7"/>
  <c r="FR23" i="7"/>
  <c r="FR36" i="7"/>
  <c r="FS36" i="7" s="1"/>
  <c r="FA13" i="7"/>
  <c r="FD13" i="7"/>
  <c r="FC13" i="7"/>
  <c r="FB13" i="7"/>
  <c r="NN40" i="7"/>
  <c r="NR40" i="7"/>
  <c r="NA24" i="7"/>
  <c r="NE24" i="7"/>
  <c r="NQ21" i="7"/>
  <c r="MK31" i="7"/>
  <c r="MJ31" i="7"/>
  <c r="MI31" i="7"/>
  <c r="MH31" i="7"/>
  <c r="FU20" i="7"/>
  <c r="FV20" i="7" s="1"/>
  <c r="OB40" i="7"/>
  <c r="OC40" i="7" s="1"/>
  <c r="OB21" i="7"/>
  <c r="FW32" i="7"/>
  <c r="FR18" i="7"/>
  <c r="FS18" i="7" s="1"/>
  <c r="MW29" i="7"/>
  <c r="MV29" i="7"/>
  <c r="MU29" i="7"/>
  <c r="MX29" i="7"/>
  <c r="LX15" i="7"/>
  <c r="LW15" i="7"/>
  <c r="LV15" i="7"/>
  <c r="LU15" i="7"/>
  <c r="EW38" i="7"/>
  <c r="FL24" i="7"/>
  <c r="FJ24" i="7"/>
  <c r="ET29" i="7"/>
  <c r="EX29" i="7"/>
  <c r="EU11" i="7"/>
  <c r="ME15" i="7"/>
  <c r="MA15" i="7"/>
  <c r="GJ33" i="7"/>
  <c r="EW28" i="7"/>
  <c r="GJ39" i="7"/>
  <c r="NA40" i="7"/>
  <c r="NE40" i="7"/>
  <c r="NF26" i="7"/>
  <c r="NA14" i="7"/>
  <c r="NE14" i="7"/>
  <c r="FR11" i="7"/>
  <c r="FS11" i="7" s="1"/>
  <c r="MQ39" i="7"/>
  <c r="MS39" i="7"/>
  <c r="EX27" i="7"/>
  <c r="ET27" i="7"/>
  <c r="MR18" i="7"/>
  <c r="MN18" i="7"/>
  <c r="EG27" i="7"/>
  <c r="EK27" i="7"/>
  <c r="EM27" i="7" s="1"/>
  <c r="LU32" i="7"/>
  <c r="EK10" i="7"/>
  <c r="EM10" i="7" s="1"/>
  <c r="EG10" i="7"/>
  <c r="EL30" i="7"/>
  <c r="EJ30" i="7"/>
  <c r="OB30" i="7"/>
  <c r="OC30" i="7" s="1"/>
  <c r="GR13" i="7"/>
  <c r="FD24" i="7"/>
  <c r="FC24" i="7"/>
  <c r="FB24" i="7"/>
  <c r="FA24" i="7"/>
  <c r="GE22" i="7"/>
  <c r="GF22" i="7" s="1"/>
  <c r="EQ15" i="7"/>
  <c r="EN15" i="7"/>
  <c r="EP15" i="7"/>
  <c r="EO15" i="7"/>
  <c r="MF36" i="7"/>
  <c r="GF25" i="7"/>
  <c r="EQ24" i="7"/>
  <c r="EP24" i="7"/>
  <c r="EN24" i="7"/>
  <c r="EO24" i="7"/>
  <c r="ND33" i="7"/>
  <c r="EJ26" i="7"/>
  <c r="MZ15" i="7"/>
  <c r="OY34" i="7"/>
  <c r="OZ34" i="7" s="1"/>
  <c r="MQ22" i="7"/>
  <c r="MJ19" i="7"/>
  <c r="MI19" i="7"/>
  <c r="MH19" i="7"/>
  <c r="MK19" i="7"/>
  <c r="NA23" i="7"/>
  <c r="NE23" i="7"/>
  <c r="FR27" i="7"/>
  <c r="NE10" i="7"/>
  <c r="NA10" i="7"/>
  <c r="FF23" i="7"/>
  <c r="FF36" i="7"/>
  <c r="EA26" i="7"/>
  <c r="ED26" i="7"/>
  <c r="EC26" i="7"/>
  <c r="EB26" i="7"/>
  <c r="ND24" i="7"/>
  <c r="NF24" i="7"/>
  <c r="NP21" i="7"/>
  <c r="NS21" i="7" s="1"/>
  <c r="EU26" i="7"/>
  <c r="EV26" i="7" s="1"/>
  <c r="GE15" i="7"/>
  <c r="GF15" i="7" s="1"/>
  <c r="OL40" i="7"/>
  <c r="OM40" i="7" s="1"/>
  <c r="NL28" i="7"/>
  <c r="NM28" i="7" s="1"/>
  <c r="FV32" i="7"/>
  <c r="MO19" i="7"/>
  <c r="MP19" i="7" s="1"/>
  <c r="MA25" i="7"/>
  <c r="ME25" i="7"/>
  <c r="MG25" i="7" s="1"/>
  <c r="MU23" i="7"/>
  <c r="MX23" i="7"/>
  <c r="MW23" i="7"/>
  <c r="MV23" i="7"/>
  <c r="FF18" i="7"/>
  <c r="FK39" i="7"/>
  <c r="FM39" i="7" s="1"/>
  <c r="FG39" i="7"/>
  <c r="EV38" i="7"/>
  <c r="EY38" i="7" s="1"/>
  <c r="MO32" i="7"/>
  <c r="LX11" i="7"/>
  <c r="LU11" i="7"/>
  <c r="LW11" i="7"/>
  <c r="LV11" i="7"/>
  <c r="EY29" i="7"/>
  <c r="EW29" i="7"/>
  <c r="NE12" i="7"/>
  <c r="NA12" i="7"/>
  <c r="NB36" i="7"/>
  <c r="FL39" i="7"/>
  <c r="MF15" i="7"/>
  <c r="MD15" i="7"/>
  <c r="GI33" i="7"/>
  <c r="GL33" i="7" s="1"/>
  <c r="EV28" i="7"/>
  <c r="EY28" i="7" s="1"/>
  <c r="GI39" i="7"/>
  <c r="FX13" i="7"/>
  <c r="FT13" i="7"/>
  <c r="NY36" i="7"/>
  <c r="NZ36" i="7" s="1"/>
  <c r="MQ16" i="7"/>
  <c r="FJ35" i="7"/>
  <c r="EG40" i="7"/>
  <c r="EK40" i="7"/>
  <c r="EM40" i="7" s="1"/>
  <c r="ET10" i="7"/>
  <c r="EX10" i="7"/>
  <c r="EZ10" i="7" s="1"/>
  <c r="NA37" i="7"/>
  <c r="NE37" i="7"/>
  <c r="NG37" i="7" s="1"/>
  <c r="EG30" i="7"/>
  <c r="EK30" i="7"/>
  <c r="NR34" i="7"/>
  <c r="NT34" i="7" s="1"/>
  <c r="NN34" i="7"/>
  <c r="NO26" i="7"/>
  <c r="NP26" i="7" s="1"/>
  <c r="GH13" i="7"/>
  <c r="EO14" i="7"/>
  <c r="FU22" i="7"/>
  <c r="FV22" i="7" s="1"/>
  <c r="EL40" i="7"/>
  <c r="MS36" i="7"/>
  <c r="MQ15" i="7"/>
  <c r="NL31" i="7"/>
  <c r="OD34" i="7"/>
  <c r="EW31" i="7"/>
  <c r="NC33" i="7"/>
  <c r="EI26" i="7"/>
  <c r="MT40" i="7"/>
  <c r="OM34" i="7"/>
  <c r="MP22" i="7"/>
  <c r="ND23" i="7"/>
  <c r="NF23" i="7"/>
  <c r="FF27" i="7"/>
  <c r="ND10" i="7"/>
  <c r="NF10" i="7"/>
  <c r="GL32" i="7"/>
  <c r="GJ32" i="7"/>
  <c r="MX26" i="7"/>
  <c r="MW26" i="7"/>
  <c r="MV26" i="7"/>
  <c r="MU26" i="7"/>
  <c r="FS15" i="7"/>
  <c r="MZ28" i="7"/>
  <c r="MK38" i="7"/>
  <c r="MI38" i="7"/>
  <c r="MJ38" i="7"/>
  <c r="MH38" i="7"/>
  <c r="EU34" i="7"/>
  <c r="DO36" i="7"/>
  <c r="DQ36" i="7"/>
  <c r="DP36" i="7"/>
  <c r="DN36" i="7"/>
  <c r="MN14" i="7"/>
  <c r="MR14" i="7"/>
  <c r="MT14" i="7" s="1"/>
  <c r="EO22" i="7"/>
  <c r="EQ22" i="7"/>
  <c r="EP22" i="7"/>
  <c r="EN22" i="7"/>
  <c r="NL19" i="7"/>
  <c r="NM19" i="7" s="1"/>
  <c r="NS13" i="7"/>
  <c r="NQ13" i="7"/>
  <c r="FR12" i="7"/>
  <c r="FS12" i="7" s="1"/>
  <c r="NA13" i="7"/>
  <c r="NE13" i="7"/>
  <c r="NG13" i="7" s="1"/>
  <c r="NF12" i="7"/>
  <c r="ND12" i="7"/>
  <c r="NG12" i="7" s="1"/>
  <c r="EY12" i="7"/>
  <c r="EW12" i="7"/>
  <c r="FY13" i="7"/>
  <c r="FW13" i="7"/>
  <c r="NM36" i="7"/>
  <c r="MP16" i="7"/>
  <c r="FI35" i="7"/>
  <c r="EO13" i="7"/>
  <c r="EQ13" i="7"/>
  <c r="EN13" i="7"/>
  <c r="EP13" i="7"/>
  <c r="EN38" i="7"/>
  <c r="EQ38" i="7"/>
  <c r="EP38" i="7"/>
  <c r="EO38" i="7"/>
  <c r="MK33" i="7"/>
  <c r="MJ33" i="7"/>
  <c r="MI33" i="7"/>
  <c r="MH33" i="7"/>
  <c r="HE33" i="7"/>
  <c r="HF33" i="7" s="1"/>
  <c r="ET15" i="7"/>
  <c r="EX15" i="7"/>
  <c r="EZ15" i="7" s="1"/>
  <c r="FN19" i="7"/>
  <c r="FQ19" i="7"/>
  <c r="FP19" i="7"/>
  <c r="FO19" i="7"/>
  <c r="MA39" i="7"/>
  <c r="ME39" i="7"/>
  <c r="MG39" i="7" s="1"/>
  <c r="EL27" i="7"/>
  <c r="MP15" i="7"/>
  <c r="MZ31" i="7"/>
  <c r="OC34" i="7"/>
  <c r="OF34" i="7" s="1"/>
  <c r="EV31" i="7"/>
  <c r="NQ27" i="7"/>
  <c r="NS27" i="7"/>
  <c r="FR31" i="7"/>
  <c r="FS31" i="7" s="1"/>
  <c r="MK12" i="7"/>
  <c r="MI12" i="7"/>
  <c r="MJ12" i="7"/>
  <c r="MH12" i="7"/>
  <c r="MG14" i="7"/>
  <c r="EM21" i="7"/>
  <c r="GK32" i="7"/>
  <c r="GG32" i="7"/>
  <c r="FL20" i="7"/>
  <c r="FJ20" i="7"/>
  <c r="FL15" i="7"/>
  <c r="FJ15" i="7"/>
  <c r="MS11" i="7"/>
  <c r="MQ11" i="7"/>
  <c r="NY10" i="7"/>
  <c r="NZ10" i="7" s="1"/>
  <c r="MA20" i="7"/>
  <c r="ME20" i="7"/>
  <c r="MG20" i="7" s="1"/>
  <c r="NO23" i="7"/>
  <c r="NL11" i="7"/>
  <c r="NM11" i="7" s="1"/>
  <c r="NY24" i="7"/>
  <c r="NZ24" i="7" s="1"/>
  <c r="MW38" i="7"/>
  <c r="MU38" i="7"/>
  <c r="MV38" i="7"/>
  <c r="MX38" i="7"/>
  <c r="GR20" i="7"/>
  <c r="OL37" i="7"/>
  <c r="OM37" i="7" s="1"/>
  <c r="OL13" i="7"/>
  <c r="OM13" i="7" s="1"/>
  <c r="DX29" i="7"/>
  <c r="DZ29" i="7" s="1"/>
  <c r="DT29" i="7"/>
  <c r="MN33" i="7"/>
  <c r="MR33" i="7"/>
  <c r="MT33" i="7" s="1"/>
  <c r="NB19" i="7"/>
  <c r="NC19" i="7" s="1"/>
  <c r="NN13" i="7"/>
  <c r="NR13" i="7"/>
  <c r="FH12" i="7"/>
  <c r="FI12" i="7" s="1"/>
  <c r="EG12" i="7"/>
  <c r="EK12" i="7"/>
  <c r="EM12" i="7" s="1"/>
  <c r="NY29" i="7"/>
  <c r="NZ29" i="7" s="1"/>
  <c r="EL18" i="7"/>
  <c r="GE17" i="7"/>
  <c r="EL23" i="7"/>
  <c r="EJ23" i="7"/>
  <c r="MF22" i="7"/>
  <c r="NS34" i="7"/>
  <c r="EX12" i="7"/>
  <c r="ET12" i="7"/>
  <c r="EL12" i="7"/>
  <c r="FY19" i="7"/>
  <c r="FW19" i="7"/>
  <c r="FY25" i="7"/>
  <c r="FW25" i="7"/>
  <c r="FC22" i="7"/>
  <c r="DT23" i="7"/>
  <c r="DX23" i="7"/>
  <c r="DZ23" i="7" s="1"/>
  <c r="GU33" i="7"/>
  <c r="GE37" i="7"/>
  <c r="GF37" i="7" s="1"/>
  <c r="GS39" i="7"/>
  <c r="NN30" i="7"/>
  <c r="NR30" i="7"/>
  <c r="NT30" i="7" s="1"/>
  <c r="GE10" i="7"/>
  <c r="EL29" i="7"/>
  <c r="NL16" i="7"/>
  <c r="MZ25" i="7"/>
  <c r="NK34" i="7"/>
  <c r="NJ34" i="7"/>
  <c r="NI34" i="7"/>
  <c r="NH34" i="7"/>
  <c r="NL39" i="7"/>
  <c r="NM39" i="7" s="1"/>
  <c r="DY30" i="7"/>
  <c r="EW23" i="7"/>
  <c r="EY23" i="7"/>
  <c r="NN27" i="7"/>
  <c r="NR27" i="7"/>
  <c r="FH31" i="7"/>
  <c r="FI31" i="7" s="1"/>
  <c r="NY33" i="7"/>
  <c r="NZ33" i="7" s="1"/>
  <c r="EY30" i="7"/>
  <c r="EW30" i="7"/>
  <c r="NZ27" i="7"/>
  <c r="FG15" i="7"/>
  <c r="FK15" i="7"/>
  <c r="NL18" i="7"/>
  <c r="LK32" i="7"/>
  <c r="LJ32" i="7"/>
  <c r="LI32" i="7"/>
  <c r="LH32" i="7"/>
  <c r="NO10" i="7"/>
  <c r="MU12" i="7"/>
  <c r="HE32" i="7"/>
  <c r="HF32" i="7" s="1"/>
  <c r="NF27" i="7"/>
  <c r="ND27" i="7"/>
  <c r="NB11" i="7"/>
  <c r="NO24" i="7"/>
  <c r="EY16" i="7"/>
  <c r="EW16" i="7"/>
  <c r="FF26" i="7"/>
  <c r="GH20" i="7"/>
  <c r="OB37" i="7"/>
  <c r="OC37" i="7" s="1"/>
  <c r="OB13" i="7"/>
  <c r="OC13" i="7" s="1"/>
  <c r="NY12" i="7"/>
  <c r="NZ12" i="7" s="1"/>
  <c r="EG16" i="7"/>
  <c r="EK16" i="7"/>
  <c r="EM16" i="7" s="1"/>
  <c r="ED11" i="7"/>
  <c r="EC11" i="7"/>
  <c r="EB11" i="7"/>
  <c r="EA11" i="7"/>
  <c r="DX40" i="7"/>
  <c r="DZ40" i="7" s="1"/>
  <c r="DT40" i="7"/>
  <c r="NO29" i="7"/>
  <c r="NP29" i="7" s="1"/>
  <c r="FR14" i="7"/>
  <c r="NY38" i="7"/>
  <c r="FT19" i="7"/>
  <c r="FX19" i="7"/>
  <c r="FX25" i="7"/>
  <c r="FT25" i="7"/>
  <c r="EA11" i="6"/>
  <c r="ED11" i="6"/>
  <c r="EC11" i="6"/>
  <c r="EB11" i="6"/>
  <c r="NN22" i="6"/>
  <c r="NR22" i="6"/>
  <c r="NI19" i="6"/>
  <c r="NJ19" i="6"/>
  <c r="NH19" i="6"/>
  <c r="NK19" i="6"/>
  <c r="MK32" i="6"/>
  <c r="MJ32" i="6"/>
  <c r="MI32" i="6"/>
  <c r="MH32" i="6"/>
  <c r="MX34" i="6"/>
  <c r="MW34" i="6"/>
  <c r="MU34" i="6"/>
  <c r="MV34" i="6"/>
  <c r="NE13" i="6"/>
  <c r="NA13" i="6"/>
  <c r="MU24" i="6"/>
  <c r="MX24" i="6"/>
  <c r="MW24" i="6"/>
  <c r="MV24" i="6"/>
  <c r="EG11" i="6"/>
  <c r="EK11" i="6"/>
  <c r="FH25" i="6"/>
  <c r="FI25" i="6" s="1"/>
  <c r="ME36" i="6"/>
  <c r="MA36" i="6"/>
  <c r="EQ36" i="6"/>
  <c r="EO36" i="6"/>
  <c r="EN36" i="6"/>
  <c r="EP36" i="6"/>
  <c r="FH16" i="6"/>
  <c r="FI16" i="6" s="1"/>
  <c r="ED30" i="6"/>
  <c r="EC30" i="6"/>
  <c r="EB30" i="6"/>
  <c r="EA30" i="6"/>
  <c r="EQ40" i="6"/>
  <c r="EP40" i="6"/>
  <c r="EO40" i="6"/>
  <c r="EN40" i="6"/>
  <c r="MN29" i="6"/>
  <c r="MR29" i="6"/>
  <c r="ME29" i="6"/>
  <c r="MA29" i="6"/>
  <c r="ED39" i="6"/>
  <c r="EC39" i="6"/>
  <c r="EB39" i="6"/>
  <c r="EA39" i="6"/>
  <c r="LX29" i="6"/>
  <c r="LW29" i="6"/>
  <c r="LV29" i="6"/>
  <c r="LU29" i="6"/>
  <c r="LX10" i="6"/>
  <c r="LW10" i="6"/>
  <c r="LV10" i="6"/>
  <c r="LU10" i="6"/>
  <c r="LV20" i="6"/>
  <c r="LX20" i="6"/>
  <c r="LW20" i="6"/>
  <c r="LU20" i="6"/>
  <c r="NB20" i="6"/>
  <c r="NC20" i="6" s="1"/>
  <c r="FU14" i="6"/>
  <c r="FV14" i="6" s="1"/>
  <c r="MN33" i="6"/>
  <c r="MR33" i="6"/>
  <c r="EX38" i="6"/>
  <c r="ET38" i="6"/>
  <c r="EA38" i="6"/>
  <c r="ED38" i="6"/>
  <c r="EB38" i="6"/>
  <c r="EC38" i="6"/>
  <c r="NB15" i="6"/>
  <c r="NC15" i="6" s="1"/>
  <c r="EN32" i="6"/>
  <c r="EQ32" i="6"/>
  <c r="EP32" i="6"/>
  <c r="EO32" i="6"/>
  <c r="NB38" i="6"/>
  <c r="NC38" i="6" s="1"/>
  <c r="FH20" i="6"/>
  <c r="FI20" i="6" s="1"/>
  <c r="NB16" i="6"/>
  <c r="LX38" i="6"/>
  <c r="LW38" i="6"/>
  <c r="LV38" i="6"/>
  <c r="LU38" i="6"/>
  <c r="NO30" i="6"/>
  <c r="NP30" i="6" s="1"/>
  <c r="NB31" i="6"/>
  <c r="NO10" i="6"/>
  <c r="NP10" i="6" s="1"/>
  <c r="EU28" i="6"/>
  <c r="EV28" i="6" s="1"/>
  <c r="GH13" i="6"/>
  <c r="GI13" i="6" s="1"/>
  <c r="DP34" i="6"/>
  <c r="DN34" i="6"/>
  <c r="DO34" i="6"/>
  <c r="DQ34" i="6"/>
  <c r="FR23" i="6"/>
  <c r="FS23" i="6" s="1"/>
  <c r="NJ27" i="6"/>
  <c r="NI27" i="6"/>
  <c r="NH27" i="6"/>
  <c r="NK27" i="6"/>
  <c r="NY33" i="6"/>
  <c r="NZ33" i="6" s="1"/>
  <c r="OL13" i="6"/>
  <c r="OM13" i="6" s="1"/>
  <c r="MS28" i="6"/>
  <c r="MQ28" i="6"/>
  <c r="MI11" i="6"/>
  <c r="MH11" i="6"/>
  <c r="MK11" i="6"/>
  <c r="MJ11" i="6"/>
  <c r="MF26" i="6"/>
  <c r="MD26" i="6"/>
  <c r="EW39" i="6"/>
  <c r="EY39" i="6"/>
  <c r="EZ32" i="6"/>
  <c r="FR37" i="6"/>
  <c r="FS37" i="6" s="1"/>
  <c r="FG35" i="6"/>
  <c r="FK35" i="6"/>
  <c r="EY16" i="6"/>
  <c r="EW16" i="6"/>
  <c r="EJ22" i="6"/>
  <c r="EL22" i="6"/>
  <c r="MR21" i="6"/>
  <c r="MT21" i="6" s="1"/>
  <c r="MN21" i="6"/>
  <c r="EZ14" i="6"/>
  <c r="GE40" i="6"/>
  <c r="GF40" i="6" s="1"/>
  <c r="DP28" i="6"/>
  <c r="DO28" i="6"/>
  <c r="DN28" i="6"/>
  <c r="DQ28" i="6"/>
  <c r="MA17" i="6"/>
  <c r="ME17" i="6"/>
  <c r="MG17" i="6" s="1"/>
  <c r="MQ15" i="6"/>
  <c r="NN19" i="6"/>
  <c r="NR19" i="6"/>
  <c r="NA34" i="6"/>
  <c r="NE34" i="6"/>
  <c r="NG34" i="6" s="1"/>
  <c r="LT15" i="6"/>
  <c r="NY21" i="6"/>
  <c r="GE38" i="6"/>
  <c r="GF38" i="6" s="1"/>
  <c r="NL12" i="6"/>
  <c r="NM12" i="6" s="1"/>
  <c r="ND11" i="6"/>
  <c r="EP37" i="6"/>
  <c r="EQ37" i="6"/>
  <c r="EO37" i="6"/>
  <c r="EN37" i="6"/>
  <c r="NO13" i="6"/>
  <c r="NP13" i="6" s="1"/>
  <c r="NL29" i="6"/>
  <c r="NM29" i="6" s="1"/>
  <c r="LX16" i="6"/>
  <c r="LW16" i="6"/>
  <c r="LV16" i="6"/>
  <c r="LU16" i="6"/>
  <c r="FA21" i="6"/>
  <c r="FH23" i="6"/>
  <c r="NO33" i="6"/>
  <c r="NP33" i="6" s="1"/>
  <c r="OB13" i="6"/>
  <c r="OC13" i="6" s="1"/>
  <c r="MN28" i="6"/>
  <c r="MR28" i="6"/>
  <c r="FR28" i="6"/>
  <c r="GU13" i="6"/>
  <c r="GV13" i="6" s="1"/>
  <c r="MA26" i="6"/>
  <c r="ME26" i="6"/>
  <c r="EX39" i="6"/>
  <c r="ET39" i="6"/>
  <c r="FK18" i="6"/>
  <c r="FG18" i="6"/>
  <c r="FD19" i="6"/>
  <c r="FC19" i="6"/>
  <c r="FB19" i="6"/>
  <c r="FA19" i="6"/>
  <c r="HE35" i="6"/>
  <c r="HF35" i="6" s="1"/>
  <c r="FH37" i="6"/>
  <c r="EM23" i="6"/>
  <c r="EK30" i="6"/>
  <c r="EG30" i="6"/>
  <c r="EX16" i="6"/>
  <c r="ET16" i="6"/>
  <c r="FC29" i="6"/>
  <c r="FB29" i="6"/>
  <c r="FD29" i="6"/>
  <c r="FA29" i="6"/>
  <c r="EX17" i="6"/>
  <c r="EZ17" i="6" s="1"/>
  <c r="ET17" i="6"/>
  <c r="NF24" i="6"/>
  <c r="ND24" i="6"/>
  <c r="DZ23" i="6"/>
  <c r="MQ10" i="6"/>
  <c r="MS10" i="6"/>
  <c r="MN30" i="6"/>
  <c r="MR30" i="6"/>
  <c r="MT30" i="6" s="1"/>
  <c r="EU11" i="6"/>
  <c r="EV11" i="6" s="1"/>
  <c r="GR17" i="6"/>
  <c r="GS17" i="6" s="1"/>
  <c r="MS21" i="6"/>
  <c r="NG23" i="6"/>
  <c r="MP15" i="6"/>
  <c r="MS15" i="6" s="1"/>
  <c r="MK23" i="6"/>
  <c r="MJ23" i="6"/>
  <c r="MI23" i="6"/>
  <c r="MH23" i="6"/>
  <c r="MR22" i="6"/>
  <c r="MT22" i="6" s="1"/>
  <c r="MN22" i="6"/>
  <c r="NQ19" i="6"/>
  <c r="NS19" i="6"/>
  <c r="NY11" i="6"/>
  <c r="MF17" i="6"/>
  <c r="OA35" i="6"/>
  <c r="OE35" i="6"/>
  <c r="OG35" i="6" s="1"/>
  <c r="NY17" i="6"/>
  <c r="NZ17" i="6" s="1"/>
  <c r="NM21" i="6"/>
  <c r="DZ34" i="6"/>
  <c r="NF10" i="6"/>
  <c r="ND10" i="6"/>
  <c r="ND32" i="6"/>
  <c r="NF32" i="6"/>
  <c r="MS26" i="6"/>
  <c r="MQ26" i="6"/>
  <c r="MZ12" i="6"/>
  <c r="NC11" i="6"/>
  <c r="EK27" i="6"/>
  <c r="EG27" i="6"/>
  <c r="NO25" i="6"/>
  <c r="MZ29" i="6"/>
  <c r="EU25" i="6"/>
  <c r="EV25" i="6" s="1"/>
  <c r="EA26" i="6"/>
  <c r="ED26" i="6"/>
  <c r="EC26" i="6"/>
  <c r="EB26" i="6"/>
  <c r="EJ10" i="6"/>
  <c r="DT24" i="6"/>
  <c r="DX24" i="6"/>
  <c r="DZ24" i="6" s="1"/>
  <c r="FR30" i="6"/>
  <c r="FS30" i="6" s="1"/>
  <c r="MI25" i="6"/>
  <c r="MK25" i="6"/>
  <c r="MJ25" i="6"/>
  <c r="MH25" i="6"/>
  <c r="FF28" i="6"/>
  <c r="HE13" i="6"/>
  <c r="HF13" i="6" s="1"/>
  <c r="NO37" i="6"/>
  <c r="NP37" i="6" s="1"/>
  <c r="FW21" i="6"/>
  <c r="FN19" i="6"/>
  <c r="FO12" i="6"/>
  <c r="FN12" i="6"/>
  <c r="FQ12" i="6"/>
  <c r="FP12" i="6"/>
  <c r="FL18" i="6"/>
  <c r="FJ18" i="6"/>
  <c r="FC36" i="6"/>
  <c r="FB36" i="6"/>
  <c r="FA36" i="6"/>
  <c r="FD36" i="6"/>
  <c r="GS35" i="6"/>
  <c r="GE32" i="6"/>
  <c r="GF32" i="6" s="1"/>
  <c r="FR39" i="6"/>
  <c r="FW12" i="6"/>
  <c r="EL30" i="6"/>
  <c r="EJ30" i="6"/>
  <c r="EC20" i="6"/>
  <c r="EA20" i="6"/>
  <c r="ED20" i="6"/>
  <c r="EB20" i="6"/>
  <c r="FH40" i="6"/>
  <c r="FI40" i="6" s="1"/>
  <c r="FU17" i="6"/>
  <c r="FV17" i="6" s="1"/>
  <c r="NA24" i="6"/>
  <c r="NE24" i="6"/>
  <c r="MN10" i="6"/>
  <c r="MR10" i="6"/>
  <c r="OY19" i="6"/>
  <c r="OZ19" i="6" s="1"/>
  <c r="EG33" i="6"/>
  <c r="EK33" i="6"/>
  <c r="GH17" i="6"/>
  <c r="FJ14" i="6"/>
  <c r="NF13" i="6"/>
  <c r="ND13" i="6"/>
  <c r="EJ34" i="6"/>
  <c r="MA15" i="6"/>
  <c r="ME15" i="6"/>
  <c r="MG15" i="6" s="1"/>
  <c r="FR24" i="6"/>
  <c r="FS24" i="6" s="1"/>
  <c r="MS38" i="6"/>
  <c r="MQ38" i="6"/>
  <c r="NO11" i="6"/>
  <c r="EL11" i="6"/>
  <c r="EJ11" i="6"/>
  <c r="FK29" i="6"/>
  <c r="FM29" i="6" s="1"/>
  <c r="FG29" i="6"/>
  <c r="MF15" i="6"/>
  <c r="NO17" i="6"/>
  <c r="OL24" i="6"/>
  <c r="OM24" i="6" s="1"/>
  <c r="EU31" i="6"/>
  <c r="EV31" i="6" s="1"/>
  <c r="NF34" i="6"/>
  <c r="NE10" i="6"/>
  <c r="NA10" i="6"/>
  <c r="NE32" i="6"/>
  <c r="NA32" i="6"/>
  <c r="MF29" i="6"/>
  <c r="MD29" i="6"/>
  <c r="MR26" i="6"/>
  <c r="MN26" i="6"/>
  <c r="MS37" i="6"/>
  <c r="MQ37" i="6"/>
  <c r="NS24" i="6"/>
  <c r="NQ24" i="6"/>
  <c r="NB33" i="6"/>
  <c r="NY25" i="6"/>
  <c r="ED33" i="6"/>
  <c r="EA33" i="6"/>
  <c r="EB33" i="6"/>
  <c r="EC33" i="6"/>
  <c r="GR21" i="6"/>
  <c r="EI10" i="6"/>
  <c r="EL10" i="6" s="1"/>
  <c r="GK15" i="6"/>
  <c r="GM15" i="6" s="1"/>
  <c r="GG15" i="6"/>
  <c r="FF30" i="6"/>
  <c r="EP25" i="6"/>
  <c r="EO25" i="6"/>
  <c r="EN25" i="6"/>
  <c r="EQ25" i="6"/>
  <c r="EJ16" i="6"/>
  <c r="NY37" i="6"/>
  <c r="NZ37" i="6" s="1"/>
  <c r="MX23" i="6"/>
  <c r="MW23" i="6"/>
  <c r="MV23" i="6"/>
  <c r="MU23" i="6"/>
  <c r="FV21" i="6"/>
  <c r="FY21" i="6" s="1"/>
  <c r="DY24" i="6"/>
  <c r="OR35" i="6"/>
  <c r="ON35" i="6"/>
  <c r="FH33" i="6"/>
  <c r="FI33" i="6" s="1"/>
  <c r="FS32" i="6"/>
  <c r="FF39" i="6"/>
  <c r="FV12" i="6"/>
  <c r="FY12" i="6" s="1"/>
  <c r="GE18" i="6"/>
  <c r="GF18" i="6" s="1"/>
  <c r="EX40" i="6"/>
  <c r="EZ40" i="6" s="1"/>
  <c r="ET40" i="6"/>
  <c r="GH12" i="6"/>
  <c r="GI12" i="6" s="1"/>
  <c r="MJ18" i="6"/>
  <c r="MI18" i="6"/>
  <c r="MH18" i="6"/>
  <c r="MK18" i="6"/>
  <c r="GE36" i="6"/>
  <c r="OM19" i="6"/>
  <c r="EU24" i="6"/>
  <c r="FR26" i="6"/>
  <c r="FI14" i="6"/>
  <c r="NL18" i="6"/>
  <c r="NM18" i="6" s="1"/>
  <c r="EI34" i="6"/>
  <c r="NO34" i="6"/>
  <c r="FH24" i="6"/>
  <c r="MN38" i="6"/>
  <c r="MR38" i="6"/>
  <c r="ND21" i="6"/>
  <c r="NL15" i="6"/>
  <c r="OB34" i="6"/>
  <c r="EJ28" i="6"/>
  <c r="OB24" i="6"/>
  <c r="OC24" i="6" s="1"/>
  <c r="EU27" i="6"/>
  <c r="EV27" i="6" s="1"/>
  <c r="MG10" i="6"/>
  <c r="EM31" i="6"/>
  <c r="MN37" i="6"/>
  <c r="MR37" i="6"/>
  <c r="NR24" i="6"/>
  <c r="NN24" i="6"/>
  <c r="MD36" i="6"/>
  <c r="MF36" i="6"/>
  <c r="EU30" i="6"/>
  <c r="EV30" i="6" s="1"/>
  <c r="MK34" i="6"/>
  <c r="MH34" i="6"/>
  <c r="MI34" i="6"/>
  <c r="MJ34" i="6"/>
  <c r="FR22" i="6"/>
  <c r="FS22" i="6" s="1"/>
  <c r="FT13" i="6"/>
  <c r="FX13" i="6"/>
  <c r="FZ13" i="6" s="1"/>
  <c r="NL26" i="6"/>
  <c r="GF21" i="6"/>
  <c r="MJ21" i="6"/>
  <c r="MH21" i="6"/>
  <c r="MK21" i="6"/>
  <c r="MI21" i="6"/>
  <c r="EA16" i="6"/>
  <c r="EC16" i="6"/>
  <c r="ED16" i="6"/>
  <c r="EB16" i="6"/>
  <c r="ND25" i="6"/>
  <c r="EI16" i="6"/>
  <c r="GR29" i="6"/>
  <c r="GS29" i="6" s="1"/>
  <c r="FK32" i="6"/>
  <c r="FG32" i="6"/>
  <c r="NQ27" i="6"/>
  <c r="HR15" i="6"/>
  <c r="HS15" i="6" s="1"/>
  <c r="OQ35" i="6"/>
  <c r="OS35" i="6"/>
  <c r="MQ25" i="6"/>
  <c r="FR33" i="6"/>
  <c r="MA16" i="6"/>
  <c r="ME16" i="6"/>
  <c r="FW35" i="6"/>
  <c r="MQ36" i="6"/>
  <c r="EP39" i="6"/>
  <c r="EO39" i="6"/>
  <c r="EN39" i="6"/>
  <c r="EQ39" i="6"/>
  <c r="MG12" i="6"/>
  <c r="FS18" i="6"/>
  <c r="LT14" i="6"/>
  <c r="GR12" i="6"/>
  <c r="GS12" i="6" s="1"/>
  <c r="FS36" i="6"/>
  <c r="MR17" i="6"/>
  <c r="MT17" i="6" s="1"/>
  <c r="MN17" i="6"/>
  <c r="FF26" i="6"/>
  <c r="NA22" i="6"/>
  <c r="NE22" i="6"/>
  <c r="NG22" i="6" s="1"/>
  <c r="MZ18" i="6"/>
  <c r="ND28" i="6"/>
  <c r="FJ36" i="6"/>
  <c r="FR11" i="6"/>
  <c r="EW10" i="6"/>
  <c r="NC21" i="6"/>
  <c r="NF21" i="6" s="1"/>
  <c r="MQ18" i="6"/>
  <c r="MG28" i="6"/>
  <c r="MA30" i="6"/>
  <c r="ME30" i="6"/>
  <c r="MG30" i="6" s="1"/>
  <c r="OL34" i="6"/>
  <c r="OM34" i="6" s="1"/>
  <c r="EI28" i="6"/>
  <c r="EL28" i="6" s="1"/>
  <c r="OB22" i="6"/>
  <c r="MO40" i="6"/>
  <c r="MP40" i="6" s="1"/>
  <c r="MO12" i="6"/>
  <c r="MP12" i="6" s="1"/>
  <c r="MF30" i="6"/>
  <c r="NL39" i="6"/>
  <c r="EW23" i="6"/>
  <c r="NL40" i="6"/>
  <c r="NM40" i="6" s="1"/>
  <c r="FH31" i="6"/>
  <c r="MQ20" i="6"/>
  <c r="EO14" i="6"/>
  <c r="NY32" i="6"/>
  <c r="FF22" i="6"/>
  <c r="MK24" i="6"/>
  <c r="MJ24" i="6"/>
  <c r="MI24" i="6"/>
  <c r="MH24" i="6"/>
  <c r="NB37" i="6"/>
  <c r="NC37" i="6" s="1"/>
  <c r="MZ26" i="6"/>
  <c r="EC27" i="6"/>
  <c r="EB27" i="6"/>
  <c r="EA27" i="6"/>
  <c r="ED27" i="6"/>
  <c r="FQ21" i="6"/>
  <c r="EB22" i="6"/>
  <c r="EC22" i="6"/>
  <c r="EA22" i="6"/>
  <c r="ED22" i="6"/>
  <c r="NC25" i="6"/>
  <c r="NU35" i="6"/>
  <c r="NX35" i="6"/>
  <c r="NW35" i="6"/>
  <c r="NV35" i="6"/>
  <c r="GF29" i="6"/>
  <c r="FL32" i="6"/>
  <c r="FJ32" i="6"/>
  <c r="NP27" i="6"/>
  <c r="HF15" i="6"/>
  <c r="GL15" i="6"/>
  <c r="MP25" i="6"/>
  <c r="MF16" i="6"/>
  <c r="MD16" i="6"/>
  <c r="FV35" i="6"/>
  <c r="MP36" i="6"/>
  <c r="MS36" i="6" s="1"/>
  <c r="MK37" i="6"/>
  <c r="MJ37" i="6"/>
  <c r="MI37" i="6"/>
  <c r="MH37" i="6"/>
  <c r="MG20" i="6"/>
  <c r="EU26" i="6"/>
  <c r="EV26" i="6" s="1"/>
  <c r="NL36" i="6"/>
  <c r="DZ31" i="6"/>
  <c r="FM35" i="6"/>
  <c r="LV39" i="6"/>
  <c r="LX39" i="6"/>
  <c r="LW39" i="6"/>
  <c r="LU39" i="6"/>
  <c r="MO14" i="6"/>
  <c r="MP14" i="6" s="1"/>
  <c r="EU20" i="6"/>
  <c r="EV20" i="6" s="1"/>
  <c r="NC28" i="6"/>
  <c r="FI36" i="6"/>
  <c r="FL36" i="6" s="1"/>
  <c r="MS17" i="6"/>
  <c r="FF11" i="6"/>
  <c r="EV10" i="6"/>
  <c r="MD14" i="6"/>
  <c r="MF14" i="6"/>
  <c r="MP18" i="6"/>
  <c r="MS18" i="6" s="1"/>
  <c r="NY28" i="6"/>
  <c r="MO16" i="6"/>
  <c r="OL22" i="6"/>
  <c r="NO23" i="6"/>
  <c r="NP23" i="6" s="1"/>
  <c r="MF40" i="6"/>
  <c r="MD40" i="6"/>
  <c r="FL29" i="6"/>
  <c r="ND30" i="6"/>
  <c r="NF30" i="6"/>
  <c r="MZ39" i="6"/>
  <c r="EV23" i="6"/>
  <c r="MZ40" i="6"/>
  <c r="FR31" i="6"/>
  <c r="FS31" i="6" s="1"/>
  <c r="MP20" i="6"/>
  <c r="MS20" i="6" s="1"/>
  <c r="NO32" i="6"/>
  <c r="NP32" i="6" s="1"/>
  <c r="MN32" i="6"/>
  <c r="MR32" i="6"/>
  <c r="MT32" i="6" s="1"/>
  <c r="FC18" i="6"/>
  <c r="FU29" i="6"/>
  <c r="FV29" i="6" s="1"/>
  <c r="OL27" i="6"/>
  <c r="OM27" i="6" s="1"/>
  <c r="EQ26" i="6"/>
  <c r="EP26" i="6"/>
  <c r="EO26" i="6"/>
  <c r="EN26" i="6"/>
  <c r="GU15" i="6"/>
  <c r="GV15" i="6" s="1"/>
  <c r="EL27" i="6"/>
  <c r="FH34" i="6"/>
  <c r="FI34" i="6" s="1"/>
  <c r="EW22" i="6"/>
  <c r="DQ39" i="6"/>
  <c r="DP39" i="6"/>
  <c r="DO39" i="6"/>
  <c r="DN39" i="6"/>
  <c r="EX37" i="6"/>
  <c r="ET37" i="6"/>
  <c r="FQ13" i="6"/>
  <c r="FO13" i="6"/>
  <c r="FN13" i="6"/>
  <c r="FP13" i="6"/>
  <c r="GR19" i="6"/>
  <c r="MD38" i="6"/>
  <c r="EM20" i="6"/>
  <c r="PB35" i="6"/>
  <c r="PC35" i="6" s="1"/>
  <c r="LR26" i="6"/>
  <c r="LT26" i="6" s="1"/>
  <c r="LN26" i="6"/>
  <c r="MJ31" i="6"/>
  <c r="MH31" i="6"/>
  <c r="MK31" i="6"/>
  <c r="MI31" i="6"/>
  <c r="NB36" i="6"/>
  <c r="NC36" i="6" s="1"/>
  <c r="GE14" i="6"/>
  <c r="GF14" i="6" s="1"/>
  <c r="FL35" i="6"/>
  <c r="LS26" i="6"/>
  <c r="EK24" i="6"/>
  <c r="EM24" i="6" s="1"/>
  <c r="EG24" i="6"/>
  <c r="EY17" i="6"/>
  <c r="OD19" i="6"/>
  <c r="NB17" i="6"/>
  <c r="NB14" i="6"/>
  <c r="NC14" i="6" s="1"/>
  <c r="EM33" i="6"/>
  <c r="ME14" i="6"/>
  <c r="MA14" i="6"/>
  <c r="NF22" i="6"/>
  <c r="NO28" i="6"/>
  <c r="NP28" i="6" s="1"/>
  <c r="NY30" i="6"/>
  <c r="NZ30" i="6" s="1"/>
  <c r="FH10" i="6"/>
  <c r="FI10" i="6" s="1"/>
  <c r="MA40" i="6"/>
  <c r="ME40" i="6"/>
  <c r="NE30" i="6"/>
  <c r="NA30" i="6"/>
  <c r="OL23" i="6"/>
  <c r="FR27" i="6"/>
  <c r="FS27" i="6" s="1"/>
  <c r="GJ35" i="6"/>
  <c r="EW33" i="6"/>
  <c r="EW34" i="6"/>
  <c r="FW19" i="6"/>
  <c r="NY10" i="6"/>
  <c r="NZ10" i="6" s="1"/>
  <c r="ED36" i="6"/>
  <c r="EC36" i="6"/>
  <c r="EB36" i="6"/>
  <c r="EA36" i="6"/>
  <c r="LK38" i="6"/>
  <c r="LJ38" i="6"/>
  <c r="LI38" i="6"/>
  <c r="LH38" i="6"/>
  <c r="FD12" i="6"/>
  <c r="FC12" i="6"/>
  <c r="FB12" i="6"/>
  <c r="FA12" i="6"/>
  <c r="EQ38" i="6"/>
  <c r="EP38" i="6"/>
  <c r="EN38" i="6"/>
  <c r="EO38" i="6"/>
  <c r="MO39" i="6"/>
  <c r="MP39" i="6" s="1"/>
  <c r="NZ27" i="6"/>
  <c r="EM27" i="6"/>
  <c r="FR34" i="6"/>
  <c r="FS34" i="6" s="1"/>
  <c r="EV22" i="6"/>
  <c r="NL20" i="6"/>
  <c r="EW37" i="6"/>
  <c r="EY37" i="6"/>
  <c r="FZ15" i="6"/>
  <c r="GF19" i="6"/>
  <c r="MC38" i="6"/>
  <c r="MF38" i="6" s="1"/>
  <c r="MT11" i="6"/>
  <c r="LT12" i="6"/>
  <c r="PL35" i="6"/>
  <c r="PM35" i="6" s="1"/>
  <c r="EK22" i="6"/>
  <c r="EG22" i="6"/>
  <c r="ME39" i="6"/>
  <c r="MG39" i="6" s="1"/>
  <c r="MA39" i="6"/>
  <c r="FP17" i="6"/>
  <c r="FO17" i="6"/>
  <c r="FN17" i="6"/>
  <c r="FQ17" i="6"/>
  <c r="MS33" i="6"/>
  <c r="MQ33" i="6"/>
  <c r="FR16" i="6"/>
  <c r="FS16" i="6" s="1"/>
  <c r="NL38" i="6"/>
  <c r="NM38" i="6" s="1"/>
  <c r="FU40" i="6"/>
  <c r="FV40" i="6" s="1"/>
  <c r="FA35" i="6"/>
  <c r="FD35" i="6"/>
  <c r="FC35" i="6"/>
  <c r="FB35" i="6"/>
  <c r="MK27" i="6"/>
  <c r="MJ27" i="6"/>
  <c r="MI27" i="6"/>
  <c r="MH27" i="6"/>
  <c r="OC19" i="6"/>
  <c r="NL14" i="6"/>
  <c r="NM14" i="6" s="1"/>
  <c r="EL33" i="6"/>
  <c r="MW13" i="6"/>
  <c r="MX13" i="6"/>
  <c r="MV13" i="6"/>
  <c r="MU13" i="6"/>
  <c r="NQ22" i="6"/>
  <c r="NS22" i="6"/>
  <c r="FR20" i="6"/>
  <c r="LX31" i="6"/>
  <c r="LV31" i="6"/>
  <c r="LW31" i="6"/>
  <c r="LU31" i="6"/>
  <c r="FH38" i="6"/>
  <c r="FI38" i="6" s="1"/>
  <c r="MO31" i="6"/>
  <c r="FR10" i="6"/>
  <c r="FU38" i="6"/>
  <c r="FV38" i="6" s="1"/>
  <c r="EY38" i="6"/>
  <c r="EW38" i="6"/>
  <c r="MS29" i="6"/>
  <c r="MQ29" i="6"/>
  <c r="FR25" i="6"/>
  <c r="NL31" i="6"/>
  <c r="NM31" i="6" s="1"/>
  <c r="NL16" i="6"/>
  <c r="NM16" i="6" s="1"/>
  <c r="NZ23" i="6"/>
  <c r="FF27" i="6"/>
  <c r="GI35" i="6"/>
  <c r="GL35" i="6" s="1"/>
  <c r="EV33" i="6"/>
  <c r="EY33" i="6" s="1"/>
  <c r="EV34" i="6"/>
  <c r="EY34" i="6" s="1"/>
  <c r="FV19" i="6"/>
  <c r="FY19" i="6" s="1"/>
  <c r="EQ21" i="5"/>
  <c r="EN21" i="5"/>
  <c r="EP21" i="5"/>
  <c r="EO21" i="5"/>
  <c r="EO38" i="5"/>
  <c r="EQ38" i="5"/>
  <c r="EP38" i="5"/>
  <c r="EN38" i="5"/>
  <c r="MN28" i="5"/>
  <c r="MR28" i="5"/>
  <c r="MN23" i="5"/>
  <c r="MR23" i="5"/>
  <c r="ED24" i="5"/>
  <c r="EB24" i="5"/>
  <c r="EC24" i="5"/>
  <c r="EA24" i="5"/>
  <c r="LK12" i="5"/>
  <c r="LJ12" i="5"/>
  <c r="LI12" i="5"/>
  <c r="LH12" i="5"/>
  <c r="LX31" i="5"/>
  <c r="LW31" i="5"/>
  <c r="LV31" i="5"/>
  <c r="LU31" i="5"/>
  <c r="MN24" i="5"/>
  <c r="MR24" i="5"/>
  <c r="FH10" i="5"/>
  <c r="EG24" i="5"/>
  <c r="EK24" i="5"/>
  <c r="LX23" i="5"/>
  <c r="LW23" i="5"/>
  <c r="LV23" i="5"/>
  <c r="LU23" i="5"/>
  <c r="EG32" i="5"/>
  <c r="EK32" i="5"/>
  <c r="ET19" i="5"/>
  <c r="EX19" i="5"/>
  <c r="GH25" i="5"/>
  <c r="MR18" i="5"/>
  <c r="MN18" i="5"/>
  <c r="ME19" i="5"/>
  <c r="MA19" i="5"/>
  <c r="LW18" i="5"/>
  <c r="LV18" i="5"/>
  <c r="LU18" i="5"/>
  <c r="LX18" i="5"/>
  <c r="ED18" i="5"/>
  <c r="EC18" i="5"/>
  <c r="EB18" i="5"/>
  <c r="EA18" i="5"/>
  <c r="FU28" i="5"/>
  <c r="FV28" i="5" s="1"/>
  <c r="FU21" i="5"/>
  <c r="LX25" i="5"/>
  <c r="LV25" i="5"/>
  <c r="LU25" i="5"/>
  <c r="LW25" i="5"/>
  <c r="NB32" i="5"/>
  <c r="FD26" i="5"/>
  <c r="FC26" i="5"/>
  <c r="FB26" i="5"/>
  <c r="FA26" i="5"/>
  <c r="ET10" i="5"/>
  <c r="EX10" i="5"/>
  <c r="ME17" i="5"/>
  <c r="MA17" i="5"/>
  <c r="EG12" i="5"/>
  <c r="EK12" i="5"/>
  <c r="FH14" i="5"/>
  <c r="FI14" i="5" s="1"/>
  <c r="DO37" i="5"/>
  <c r="DN37" i="5"/>
  <c r="DQ37" i="5"/>
  <c r="DP37" i="5"/>
  <c r="FG30" i="5"/>
  <c r="FK30" i="5"/>
  <c r="GT13" i="5"/>
  <c r="GX13" i="5"/>
  <c r="GH22" i="5"/>
  <c r="OB33" i="5"/>
  <c r="MR37" i="5"/>
  <c r="MN37" i="5"/>
  <c r="NA34" i="5"/>
  <c r="NE34" i="5"/>
  <c r="FU33" i="5"/>
  <c r="FH36" i="5"/>
  <c r="MK34" i="5"/>
  <c r="MJ34" i="5"/>
  <c r="MI34" i="5"/>
  <c r="MH34" i="5"/>
  <c r="GU31" i="5"/>
  <c r="GV31" i="5" s="1"/>
  <c r="FH33" i="5"/>
  <c r="FI33" i="5" s="1"/>
  <c r="NL16" i="5"/>
  <c r="FR18" i="5"/>
  <c r="FS18" i="5" s="1"/>
  <c r="FH37" i="5"/>
  <c r="GJ31" i="5"/>
  <c r="NL15" i="5"/>
  <c r="NL39" i="5"/>
  <c r="NM39" i="5" s="1"/>
  <c r="ND14" i="5"/>
  <c r="OO22" i="5"/>
  <c r="OP22" i="5" s="1"/>
  <c r="LX11" i="5"/>
  <c r="LW11" i="5"/>
  <c r="LV11" i="5"/>
  <c r="LU11" i="5"/>
  <c r="FW39" i="5"/>
  <c r="FH32" i="5"/>
  <c r="FI32" i="5" s="1"/>
  <c r="EW34" i="5"/>
  <c r="NB17" i="5"/>
  <c r="ED27" i="5"/>
  <c r="EC27" i="5"/>
  <c r="EB27" i="5"/>
  <c r="EA27" i="5"/>
  <c r="MO12" i="5"/>
  <c r="MP12" i="5" s="1"/>
  <c r="GR40" i="5"/>
  <c r="LR19" i="5"/>
  <c r="LT19" i="5" s="1"/>
  <c r="LN19" i="5"/>
  <c r="FJ28" i="5"/>
  <c r="NO26" i="5"/>
  <c r="NP26" i="5" s="1"/>
  <c r="NB38" i="5"/>
  <c r="EK20" i="5"/>
  <c r="EG20" i="5"/>
  <c r="PL27" i="5"/>
  <c r="EW38" i="5"/>
  <c r="EY38" i="5"/>
  <c r="GE16" i="5"/>
  <c r="FL26" i="5"/>
  <c r="FJ26" i="5"/>
  <c r="OB30" i="5"/>
  <c r="OC30" i="5" s="1"/>
  <c r="ND18" i="5"/>
  <c r="ND20" i="5"/>
  <c r="MQ39" i="5"/>
  <c r="HE31" i="5"/>
  <c r="HF31" i="5" s="1"/>
  <c r="NB28" i="5"/>
  <c r="NC28" i="5" s="1"/>
  <c r="MZ16" i="5"/>
  <c r="DX36" i="5"/>
  <c r="DZ36" i="5" s="1"/>
  <c r="DT36" i="5"/>
  <c r="MX10" i="5"/>
  <c r="MW10" i="5"/>
  <c r="MV10" i="5"/>
  <c r="MU10" i="5"/>
  <c r="FF18" i="5"/>
  <c r="MR14" i="5"/>
  <c r="MT14" i="5" s="1"/>
  <c r="MN14" i="5"/>
  <c r="GI31" i="5"/>
  <c r="GL31" i="5" s="1"/>
  <c r="MZ15" i="5"/>
  <c r="NY28" i="5"/>
  <c r="NZ28" i="5" s="1"/>
  <c r="NC14" i="5"/>
  <c r="MS14" i="5"/>
  <c r="NL35" i="5"/>
  <c r="NM35" i="5" s="1"/>
  <c r="EO28" i="5"/>
  <c r="EN28" i="5"/>
  <c r="EQ28" i="5"/>
  <c r="EP28" i="5"/>
  <c r="FV39" i="5"/>
  <c r="FY39" i="5" s="1"/>
  <c r="FR32" i="5"/>
  <c r="FR12" i="5"/>
  <c r="FK31" i="5"/>
  <c r="FM31" i="5" s="1"/>
  <c r="FG31" i="5"/>
  <c r="MH28" i="5"/>
  <c r="MK28" i="5"/>
  <c r="MJ28" i="5"/>
  <c r="MI28" i="5"/>
  <c r="LK25" i="5"/>
  <c r="LI25" i="5"/>
  <c r="LH25" i="5"/>
  <c r="LJ25" i="5"/>
  <c r="GF40" i="5"/>
  <c r="EL29" i="5"/>
  <c r="EJ29" i="5"/>
  <c r="MJ23" i="5"/>
  <c r="MK23" i="5"/>
  <c r="MI23" i="5"/>
  <c r="MH23" i="5"/>
  <c r="FI28" i="5"/>
  <c r="FL28" i="5" s="1"/>
  <c r="NS10" i="5"/>
  <c r="NQ10" i="5"/>
  <c r="FR27" i="5"/>
  <c r="FS27" i="5" s="1"/>
  <c r="GE38" i="5"/>
  <c r="LT15" i="5"/>
  <c r="OL10" i="5"/>
  <c r="OM10" i="5" s="1"/>
  <c r="FU25" i="5"/>
  <c r="FV25" i="5" s="1"/>
  <c r="EJ20" i="5"/>
  <c r="EL20" i="5"/>
  <c r="FR19" i="5"/>
  <c r="FS19" i="5" s="1"/>
  <c r="NL40" i="5"/>
  <c r="NM40" i="5" s="1"/>
  <c r="NF30" i="5"/>
  <c r="ND30" i="5"/>
  <c r="FL23" i="5"/>
  <c r="FJ23" i="5"/>
  <c r="LX32" i="5"/>
  <c r="LW32" i="5"/>
  <c r="LV32" i="5"/>
  <c r="LU32" i="5"/>
  <c r="OL30" i="5"/>
  <c r="MS16" i="5"/>
  <c r="MQ16" i="5"/>
  <c r="EM15" i="5"/>
  <c r="NC18" i="5"/>
  <c r="NF18" i="5" s="1"/>
  <c r="NC20" i="5"/>
  <c r="NF20" i="5" s="1"/>
  <c r="MP39" i="5"/>
  <c r="MS39" i="5" s="1"/>
  <c r="FN39" i="5"/>
  <c r="MR31" i="5"/>
  <c r="MT31" i="5" s="1"/>
  <c r="MN31" i="5"/>
  <c r="EQ17" i="5"/>
  <c r="EP17" i="5"/>
  <c r="EO17" i="5"/>
  <c r="EN17" i="5"/>
  <c r="FN11" i="5"/>
  <c r="FQ11" i="5"/>
  <c r="FP11" i="5"/>
  <c r="FO11" i="5"/>
  <c r="OL34" i="5"/>
  <c r="OM34" i="5" s="1"/>
  <c r="MK38" i="5"/>
  <c r="MJ38" i="5"/>
  <c r="MI38" i="5"/>
  <c r="MH38" i="5"/>
  <c r="MQ35" i="5"/>
  <c r="MS35" i="5"/>
  <c r="NO28" i="5"/>
  <c r="NP28" i="5" s="1"/>
  <c r="EW37" i="5"/>
  <c r="EY37" i="5"/>
  <c r="MW13" i="5"/>
  <c r="MV13" i="5"/>
  <c r="MU13" i="5"/>
  <c r="MX13" i="5"/>
  <c r="NB35" i="5"/>
  <c r="NC35" i="5" s="1"/>
  <c r="FR36" i="5"/>
  <c r="FS36" i="5" s="1"/>
  <c r="MJ12" i="5"/>
  <c r="MI12" i="5"/>
  <c r="MH12" i="5"/>
  <c r="MK12" i="5"/>
  <c r="EY15" i="5"/>
  <c r="EW15" i="5"/>
  <c r="NK36" i="5"/>
  <c r="NJ36" i="5"/>
  <c r="NI36" i="5"/>
  <c r="NH36" i="5"/>
  <c r="MX22" i="5"/>
  <c r="MW22" i="5"/>
  <c r="MV22" i="5"/>
  <c r="MU22" i="5"/>
  <c r="FH12" i="5"/>
  <c r="FI12" i="5" s="1"/>
  <c r="EK27" i="5"/>
  <c r="EM27" i="5" s="1"/>
  <c r="EG27" i="5"/>
  <c r="NY24" i="5"/>
  <c r="MD16" i="5"/>
  <c r="MF16" i="5"/>
  <c r="OL36" i="5"/>
  <c r="OM36" i="5" s="1"/>
  <c r="EG29" i="5"/>
  <c r="EK29" i="5"/>
  <c r="FO22" i="5"/>
  <c r="NF24" i="5"/>
  <c r="ND24" i="5"/>
  <c r="NN10" i="5"/>
  <c r="NR10" i="5"/>
  <c r="FW40" i="5"/>
  <c r="FY40" i="5"/>
  <c r="EL35" i="5"/>
  <c r="EJ35" i="5"/>
  <c r="FH27" i="5"/>
  <c r="FI27" i="5" s="1"/>
  <c r="FU38" i="5"/>
  <c r="FV38" i="5" s="1"/>
  <c r="MO25" i="5"/>
  <c r="MP25" i="5" s="1"/>
  <c r="OB10" i="5"/>
  <c r="MG39" i="5"/>
  <c r="MN38" i="5"/>
  <c r="MR38" i="5"/>
  <c r="MT38" i="5" s="1"/>
  <c r="FH19" i="5"/>
  <c r="FI19" i="5" s="1"/>
  <c r="NB40" i="5"/>
  <c r="NC40" i="5" s="1"/>
  <c r="NE30" i="5"/>
  <c r="NA30" i="5"/>
  <c r="FK23" i="5"/>
  <c r="FG23" i="5"/>
  <c r="EO10" i="5"/>
  <c r="MS23" i="5"/>
  <c r="MQ23" i="5"/>
  <c r="NF34" i="5"/>
  <c r="ND34" i="5"/>
  <c r="FR24" i="5"/>
  <c r="FS24" i="5" s="1"/>
  <c r="NG33" i="5"/>
  <c r="MR16" i="5"/>
  <c r="MN16" i="5"/>
  <c r="OD22" i="5"/>
  <c r="OF22" i="5"/>
  <c r="EW32" i="5"/>
  <c r="EY32" i="5"/>
  <c r="EU24" i="5"/>
  <c r="GH11" i="5"/>
  <c r="NL19" i="5"/>
  <c r="NM19" i="5" s="1"/>
  <c r="EB32" i="5"/>
  <c r="EA32" i="5"/>
  <c r="ED32" i="5"/>
  <c r="EC32" i="5"/>
  <c r="OB34" i="5"/>
  <c r="OC34" i="5" s="1"/>
  <c r="MR35" i="5"/>
  <c r="MN35" i="5"/>
  <c r="MD40" i="5"/>
  <c r="EQ34" i="5"/>
  <c r="EP34" i="5"/>
  <c r="EO34" i="5"/>
  <c r="EN34" i="5"/>
  <c r="EX37" i="5"/>
  <c r="ET37" i="5"/>
  <c r="NI22" i="5"/>
  <c r="NK22" i="5"/>
  <c r="NJ22" i="5"/>
  <c r="NH22" i="5"/>
  <c r="EP36" i="5"/>
  <c r="EN36" i="5"/>
  <c r="EO36" i="5"/>
  <c r="EQ36" i="5"/>
  <c r="FJ30" i="5"/>
  <c r="FL30" i="5"/>
  <c r="EX15" i="5"/>
  <c r="ET15" i="5"/>
  <c r="OD27" i="5"/>
  <c r="NB31" i="5"/>
  <c r="NO24" i="5"/>
  <c r="NP24" i="5" s="1"/>
  <c r="ME16" i="5"/>
  <c r="MA16" i="5"/>
  <c r="OB36" i="5"/>
  <c r="OC36" i="5" s="1"/>
  <c r="EP18" i="5"/>
  <c r="EO18" i="5"/>
  <c r="EN18" i="5"/>
  <c r="EQ18" i="5"/>
  <c r="EW12" i="5"/>
  <c r="EW27" i="5"/>
  <c r="NE24" i="5"/>
  <c r="NA24" i="5"/>
  <c r="FX40" i="5"/>
  <c r="FT40" i="5"/>
  <c r="LU12" i="5"/>
  <c r="LX12" i="5"/>
  <c r="LW12" i="5"/>
  <c r="LV12" i="5"/>
  <c r="EK35" i="5"/>
  <c r="EG35" i="5"/>
  <c r="NX22" i="5"/>
  <c r="EQ40" i="5"/>
  <c r="EP40" i="5"/>
  <c r="EO40" i="5"/>
  <c r="EN40" i="5"/>
  <c r="FH16" i="5"/>
  <c r="GQ13" i="5"/>
  <c r="GP13" i="5"/>
  <c r="GO13" i="5"/>
  <c r="GN13" i="5"/>
  <c r="FR10" i="5"/>
  <c r="FG25" i="5"/>
  <c r="FK25" i="5"/>
  <c r="FM25" i="5" s="1"/>
  <c r="OB26" i="5"/>
  <c r="NQ30" i="5"/>
  <c r="GU39" i="5"/>
  <c r="MK26" i="5"/>
  <c r="MJ26" i="5"/>
  <c r="MI26" i="5"/>
  <c r="MH26" i="5"/>
  <c r="LX29" i="5"/>
  <c r="LW29" i="5"/>
  <c r="LV29" i="5"/>
  <c r="LU29" i="5"/>
  <c r="GR26" i="5"/>
  <c r="NY13" i="5"/>
  <c r="FR35" i="5"/>
  <c r="FS35" i="5" s="1"/>
  <c r="FH24" i="5"/>
  <c r="FI24" i="5" s="1"/>
  <c r="DQ10" i="5"/>
  <c r="DP10" i="5"/>
  <c r="DO10" i="5"/>
  <c r="DN10" i="5"/>
  <c r="MF19" i="5"/>
  <c r="MD19" i="5"/>
  <c r="ED37" i="5"/>
  <c r="EC37" i="5"/>
  <c r="EB37" i="5"/>
  <c r="EA37" i="5"/>
  <c r="OA22" i="5"/>
  <c r="OE22" i="5"/>
  <c r="EX32" i="5"/>
  <c r="ET32" i="5"/>
  <c r="FG40" i="5"/>
  <c r="FK40" i="5"/>
  <c r="FM40" i="5" s="1"/>
  <c r="GE17" i="5"/>
  <c r="GF17" i="5" s="1"/>
  <c r="MR21" i="5"/>
  <c r="MT21" i="5" s="1"/>
  <c r="MN21" i="5"/>
  <c r="GR11" i="5"/>
  <c r="GS11" i="5" s="1"/>
  <c r="MA18" i="5"/>
  <c r="ME18" i="5"/>
  <c r="MG18" i="5" s="1"/>
  <c r="MZ19" i="5"/>
  <c r="EU35" i="5"/>
  <c r="EV35" i="5" s="1"/>
  <c r="FD22" i="5"/>
  <c r="MQ11" i="5"/>
  <c r="MS11" i="5"/>
  <c r="MC40" i="5"/>
  <c r="MF40" i="5" s="1"/>
  <c r="EQ16" i="5"/>
  <c r="EP16" i="5"/>
  <c r="EO16" i="5"/>
  <c r="EN16" i="5"/>
  <c r="NT27" i="5"/>
  <c r="OC27" i="5"/>
  <c r="DZ19" i="5"/>
  <c r="NB37" i="5"/>
  <c r="FR15" i="5"/>
  <c r="FS15" i="5" s="1"/>
  <c r="EM23" i="5"/>
  <c r="EV12" i="5"/>
  <c r="EY12" i="5" s="1"/>
  <c r="EV27" i="5"/>
  <c r="NY37" i="5"/>
  <c r="NZ37" i="5" s="1"/>
  <c r="MX26" i="5"/>
  <c r="MW26" i="5"/>
  <c r="MV26" i="5"/>
  <c r="MU26" i="5"/>
  <c r="GE34" i="5"/>
  <c r="NY20" i="5"/>
  <c r="MT30" i="5"/>
  <c r="LN17" i="5"/>
  <c r="LR17" i="5"/>
  <c r="LT17" i="5" s="1"/>
  <c r="DQ12" i="5"/>
  <c r="DP12" i="5"/>
  <c r="DO12" i="5"/>
  <c r="DN12" i="5"/>
  <c r="EM19" i="5"/>
  <c r="OL26" i="5"/>
  <c r="OM26" i="5" s="1"/>
  <c r="NP30" i="5"/>
  <c r="NS30" i="5" s="1"/>
  <c r="HE39" i="5"/>
  <c r="HF39" i="5" s="1"/>
  <c r="NO38" i="5"/>
  <c r="NP38" i="5" s="1"/>
  <c r="EW23" i="5"/>
  <c r="GF26" i="5"/>
  <c r="NM13" i="5"/>
  <c r="FF35" i="5"/>
  <c r="FJ17" i="5"/>
  <c r="MS21" i="5"/>
  <c r="ND26" i="5"/>
  <c r="FW11" i="5"/>
  <c r="FR20" i="5"/>
  <c r="MA32" i="5"/>
  <c r="ME32" i="5"/>
  <c r="MQ15" i="5"/>
  <c r="FW30" i="5"/>
  <c r="GJ39" i="5"/>
  <c r="FD25" i="5"/>
  <c r="FB25" i="5"/>
  <c r="FA25" i="5"/>
  <c r="FC25" i="5"/>
  <c r="FU17" i="5"/>
  <c r="FV17" i="5" s="1"/>
  <c r="LK35" i="5"/>
  <c r="LI35" i="5"/>
  <c r="LH35" i="5"/>
  <c r="LJ35" i="5"/>
  <c r="EL24" i="5"/>
  <c r="EJ24" i="5"/>
  <c r="DQ32" i="5"/>
  <c r="DP32" i="5"/>
  <c r="DO32" i="5"/>
  <c r="DN32" i="5"/>
  <c r="LK39" i="5"/>
  <c r="LJ39" i="5"/>
  <c r="LI39" i="5"/>
  <c r="LH39" i="5"/>
  <c r="MO17" i="5"/>
  <c r="MP17" i="5" s="1"/>
  <c r="MN11" i="5"/>
  <c r="MR11" i="5"/>
  <c r="EX36" i="5"/>
  <c r="ET36" i="5"/>
  <c r="EW28" i="5"/>
  <c r="NB11" i="5"/>
  <c r="MI11" i="5"/>
  <c r="MH11" i="5"/>
  <c r="MK11" i="5"/>
  <c r="MJ11" i="5"/>
  <c r="ED16" i="5"/>
  <c r="EC16" i="5"/>
  <c r="EB16" i="5"/>
  <c r="EA16" i="5"/>
  <c r="GY13" i="5"/>
  <c r="GW13" i="5"/>
  <c r="NL32" i="5"/>
  <c r="MJ29" i="5"/>
  <c r="FH15" i="5"/>
  <c r="FI15" i="5" s="1"/>
  <c r="MJ35" i="5"/>
  <c r="MH35" i="5"/>
  <c r="MK35" i="5"/>
  <c r="MI35" i="5"/>
  <c r="NY31" i="5"/>
  <c r="NZ31" i="5" s="1"/>
  <c r="EL27" i="5"/>
  <c r="NO37" i="5"/>
  <c r="NL12" i="5"/>
  <c r="NQ36" i="5"/>
  <c r="MK14" i="5"/>
  <c r="MJ14" i="5"/>
  <c r="MH14" i="5"/>
  <c r="MI14" i="5"/>
  <c r="FU34" i="5"/>
  <c r="NO20" i="5"/>
  <c r="NP20" i="5" s="1"/>
  <c r="OL33" i="5"/>
  <c r="OM33" i="5" s="1"/>
  <c r="DX12" i="5"/>
  <c r="DZ12" i="5" s="1"/>
  <c r="DT12" i="5"/>
  <c r="FH21" i="5"/>
  <c r="MU33" i="5"/>
  <c r="MX33" i="5"/>
  <c r="MW33" i="5"/>
  <c r="MV33" i="5"/>
  <c r="NQ34" i="5"/>
  <c r="NQ33" i="5"/>
  <c r="FJ38" i="5"/>
  <c r="GR30" i="5"/>
  <c r="GS30" i="5" s="1"/>
  <c r="NL25" i="5"/>
  <c r="NY38" i="5"/>
  <c r="NZ38" i="5" s="1"/>
  <c r="EV23" i="5"/>
  <c r="EY23" i="5" s="1"/>
  <c r="FR29" i="5"/>
  <c r="FS29" i="5" s="1"/>
  <c r="MQ29" i="5"/>
  <c r="MS29" i="5"/>
  <c r="EZ33" i="5"/>
  <c r="FI17" i="5"/>
  <c r="FL17" i="5" s="1"/>
  <c r="NC26" i="5"/>
  <c r="NF26" i="5" s="1"/>
  <c r="FV11" i="5"/>
  <c r="FF20" i="5"/>
  <c r="MF32" i="5"/>
  <c r="MD32" i="5"/>
  <c r="MP15" i="5"/>
  <c r="MS15" i="5" s="1"/>
  <c r="FV30" i="5"/>
  <c r="FY30" i="5" s="1"/>
  <c r="GI39" i="5"/>
  <c r="GL39" i="5" s="1"/>
  <c r="DT35" i="5"/>
  <c r="DX35" i="5"/>
  <c r="DZ35" i="5" s="1"/>
  <c r="FB30" i="5"/>
  <c r="FD30" i="5"/>
  <c r="FC30" i="5"/>
  <c r="FA30" i="5"/>
  <c r="LI23" i="5"/>
  <c r="LH23" i="5"/>
  <c r="LK23" i="5"/>
  <c r="LJ23" i="5"/>
  <c r="MN20" i="5"/>
  <c r="MR20" i="5"/>
  <c r="MT20" i="5" s="1"/>
  <c r="FX13" i="5"/>
  <c r="FZ13" i="5" s="1"/>
  <c r="FT13" i="5"/>
  <c r="NY21" i="5"/>
  <c r="NZ21" i="5" s="1"/>
  <c r="EY36" i="5"/>
  <c r="EW36" i="5"/>
  <c r="EV28" i="5"/>
  <c r="EY28" i="5" s="1"/>
  <c r="FY13" i="5"/>
  <c r="EM14" i="5"/>
  <c r="NL11" i="5"/>
  <c r="NM11" i="5" s="1"/>
  <c r="NG10" i="5"/>
  <c r="NY14" i="5"/>
  <c r="NZ14" i="5" s="1"/>
  <c r="MG15" i="5"/>
  <c r="LT39" i="5"/>
  <c r="EO33" i="5"/>
  <c r="EQ33" i="5"/>
  <c r="EN33" i="5"/>
  <c r="EP33" i="5"/>
  <c r="HR13" i="5"/>
  <c r="HS13" i="5" s="1"/>
  <c r="NM31" i="5"/>
  <c r="NY18" i="5"/>
  <c r="NZ18" i="5" s="1"/>
  <c r="MZ12" i="5"/>
  <c r="NP36" i="5"/>
  <c r="OO27" i="5"/>
  <c r="OP27" i="5" s="1"/>
  <c r="GE23" i="5"/>
  <c r="EY21" i="5"/>
  <c r="EW21" i="5"/>
  <c r="FU26" i="5"/>
  <c r="NB13" i="5"/>
  <c r="NP34" i="5"/>
  <c r="NS34" i="5" s="1"/>
  <c r="NP33" i="5"/>
  <c r="FI38" i="5"/>
  <c r="FL38" i="5" s="1"/>
  <c r="GH30" i="5"/>
  <c r="GI30" i="5" s="1"/>
  <c r="NB25" i="5"/>
  <c r="DY12" i="5"/>
  <c r="FH29" i="5"/>
  <c r="FI29" i="5" s="1"/>
  <c r="MR29" i="5"/>
  <c r="MN29" i="5"/>
  <c r="FZ31" i="5"/>
  <c r="MQ19" i="5"/>
  <c r="MS19" i="5"/>
  <c r="EY18" i="5"/>
  <c r="EW18" i="5"/>
  <c r="NL23" i="5"/>
  <c r="NL29" i="5"/>
  <c r="MQ32" i="5"/>
  <c r="MS32" i="5"/>
  <c r="EY14" i="5"/>
  <c r="EW14" i="5"/>
  <c r="NB21" i="5"/>
  <c r="LX35" i="5"/>
  <c r="LW35" i="5"/>
  <c r="LV35" i="5"/>
  <c r="LU35" i="5"/>
  <c r="FC17" i="5"/>
  <c r="FB17" i="5"/>
  <c r="FA17" i="5"/>
  <c r="FD17" i="5"/>
  <c r="ME37" i="5"/>
  <c r="MG37" i="5" s="1"/>
  <c r="MA37" i="5"/>
  <c r="MX36" i="5"/>
  <c r="MU36" i="5"/>
  <c r="MV36" i="5"/>
  <c r="MW36" i="5"/>
  <c r="EU20" i="5"/>
  <c r="LX16" i="5"/>
  <c r="FR37" i="5"/>
  <c r="NO21" i="5"/>
  <c r="MJ25" i="5"/>
  <c r="MI25" i="5"/>
  <c r="MK25" i="5"/>
  <c r="MH25" i="5"/>
  <c r="MZ39" i="5"/>
  <c r="FR14" i="5"/>
  <c r="FS14" i="5" s="1"/>
  <c r="EC15" i="5"/>
  <c r="EB15" i="5"/>
  <c r="EA15" i="5"/>
  <c r="ED15" i="5"/>
  <c r="EM37" i="5"/>
  <c r="OY22" i="5"/>
  <c r="OZ22" i="5" s="1"/>
  <c r="FD11" i="5"/>
  <c r="FC11" i="5"/>
  <c r="FB11" i="5"/>
  <c r="FA11" i="5"/>
  <c r="NO14" i="5"/>
  <c r="NP14" i="5" s="1"/>
  <c r="EV34" i="5"/>
  <c r="NL17" i="5"/>
  <c r="NM17" i="5" s="1"/>
  <c r="FU22" i="5"/>
  <c r="GE28" i="5"/>
  <c r="DX29" i="5"/>
  <c r="DZ29" i="5" s="1"/>
  <c r="DT29" i="5"/>
  <c r="HH13" i="5"/>
  <c r="FH34" i="5"/>
  <c r="EJ32" i="5"/>
  <c r="EL32" i="5"/>
  <c r="GR22" i="5"/>
  <c r="NO18" i="5"/>
  <c r="NP18" i="5" s="1"/>
  <c r="MQ24" i="5"/>
  <c r="MS24" i="5"/>
  <c r="EW10" i="5"/>
  <c r="EY10" i="5"/>
  <c r="EY19" i="5"/>
  <c r="EW19" i="5"/>
  <c r="MO40" i="5"/>
  <c r="MS28" i="5"/>
  <c r="MQ28" i="5"/>
  <c r="FB16" i="5"/>
  <c r="FA16" i="5"/>
  <c r="FD16" i="5"/>
  <c r="FC16" i="5"/>
  <c r="FU23" i="5"/>
  <c r="ET21" i="5"/>
  <c r="EX21" i="5"/>
  <c r="EU29" i="5"/>
  <c r="MF17" i="5"/>
  <c r="MD17" i="5"/>
  <c r="PB27" i="5"/>
  <c r="EX38" i="5"/>
  <c r="ET38" i="5"/>
  <c r="FU16" i="5"/>
  <c r="FV16" i="5" s="1"/>
  <c r="MS37" i="5"/>
  <c r="MQ37" i="5"/>
  <c r="GE21" i="5"/>
  <c r="GF21" i="5" s="1"/>
  <c r="GR25" i="5"/>
  <c r="GS25" i="5" s="1"/>
  <c r="FG26" i="5"/>
  <c r="FK26" i="5"/>
  <c r="EL12" i="5"/>
  <c r="EJ12" i="5"/>
  <c r="FL40" i="5"/>
  <c r="GE33" i="5"/>
  <c r="GF33" i="5" s="1"/>
  <c r="MQ18" i="5"/>
  <c r="MS18" i="5"/>
  <c r="MR19" i="5"/>
  <c r="MN19" i="5"/>
  <c r="EX18" i="5"/>
  <c r="ET18" i="5"/>
  <c r="NB23" i="5"/>
  <c r="NC23" i="5" s="1"/>
  <c r="NB29" i="5"/>
  <c r="NC29" i="5" s="1"/>
  <c r="MN32" i="5"/>
  <c r="MR32" i="5"/>
  <c r="ET14" i="5"/>
  <c r="EX14" i="5"/>
  <c r="FH38" i="4"/>
  <c r="LV10" i="4"/>
  <c r="LU10" i="4"/>
  <c r="LW10" i="4"/>
  <c r="LX10" i="4"/>
  <c r="GU31" i="4"/>
  <c r="LX28" i="4"/>
  <c r="LV28" i="4"/>
  <c r="LU28" i="4"/>
  <c r="LW28" i="4"/>
  <c r="FH10" i="4"/>
  <c r="DQ24" i="4"/>
  <c r="DP24" i="4"/>
  <c r="DO24" i="4"/>
  <c r="DN24" i="4"/>
  <c r="EC28" i="4"/>
  <c r="EB28" i="4"/>
  <c r="EA28" i="4"/>
  <c r="ED28" i="4"/>
  <c r="OO13" i="4"/>
  <c r="MR37" i="4"/>
  <c r="MN37" i="4"/>
  <c r="LW18" i="4"/>
  <c r="LV18" i="4"/>
  <c r="LU18" i="4"/>
  <c r="LX18" i="4"/>
  <c r="GU22" i="4"/>
  <c r="GV22" i="4" s="1"/>
  <c r="ET19" i="4"/>
  <c r="EX19" i="4"/>
  <c r="OB16" i="4"/>
  <c r="FH37" i="4"/>
  <c r="NE15" i="4"/>
  <c r="NA15" i="4"/>
  <c r="EX23" i="4"/>
  <c r="ET23" i="4"/>
  <c r="ET18" i="4"/>
  <c r="EX18" i="4"/>
  <c r="FU30" i="4"/>
  <c r="FV30" i="4" s="1"/>
  <c r="FD16" i="4"/>
  <c r="FB16" i="4"/>
  <c r="FC16" i="4"/>
  <c r="FA16" i="4"/>
  <c r="FX14" i="4"/>
  <c r="FT14" i="4"/>
  <c r="MK21" i="4"/>
  <c r="MJ21" i="4"/>
  <c r="MI21" i="4"/>
  <c r="MH21" i="4"/>
  <c r="NO23" i="4"/>
  <c r="NP23" i="4" s="1"/>
  <c r="NO19" i="4"/>
  <c r="NA34" i="4"/>
  <c r="NE34" i="4"/>
  <c r="NA35" i="4"/>
  <c r="NE35" i="4"/>
  <c r="ET37" i="4"/>
  <c r="EX37" i="4"/>
  <c r="ET25" i="4"/>
  <c r="EX25" i="4"/>
  <c r="FU13" i="4"/>
  <c r="FB33" i="4"/>
  <c r="FA33" i="4"/>
  <c r="FD33" i="4"/>
  <c r="FC33" i="4"/>
  <c r="EM18" i="4"/>
  <c r="MT15" i="4"/>
  <c r="MA31" i="4"/>
  <c r="ME31" i="4"/>
  <c r="MG31" i="4" s="1"/>
  <c r="GR17" i="4"/>
  <c r="LW11" i="4"/>
  <c r="LV11" i="4"/>
  <c r="LU11" i="4"/>
  <c r="LX11" i="4"/>
  <c r="FW16" i="4"/>
  <c r="FY16" i="4"/>
  <c r="OL35" i="4"/>
  <c r="MO11" i="4"/>
  <c r="GE25" i="4"/>
  <c r="GF25" i="4" s="1"/>
  <c r="FH12" i="4"/>
  <c r="EQ11" i="4"/>
  <c r="EP11" i="4"/>
  <c r="EO11" i="4"/>
  <c r="EN11" i="4"/>
  <c r="NL32" i="4"/>
  <c r="MW29" i="4"/>
  <c r="MV29" i="4"/>
  <c r="MU29" i="4"/>
  <c r="MX29" i="4"/>
  <c r="EU29" i="4"/>
  <c r="MS19" i="4"/>
  <c r="MQ19" i="4"/>
  <c r="ND30" i="4"/>
  <c r="NF30" i="4"/>
  <c r="GE12" i="4"/>
  <c r="NL36" i="4"/>
  <c r="NF37" i="4"/>
  <c r="ND37" i="4"/>
  <c r="NY29" i="4"/>
  <c r="NL17" i="4"/>
  <c r="OL12" i="4"/>
  <c r="FL15" i="4"/>
  <c r="FJ15" i="4"/>
  <c r="MS21" i="4"/>
  <c r="MQ21" i="4"/>
  <c r="EM34" i="4"/>
  <c r="MO27" i="4"/>
  <c r="MP27" i="4" s="1"/>
  <c r="NL27" i="4"/>
  <c r="NM27" i="4" s="1"/>
  <c r="EZ15" i="4"/>
  <c r="NB21" i="4"/>
  <c r="NC21" i="4" s="1"/>
  <c r="NG12" i="4"/>
  <c r="EY38" i="4"/>
  <c r="EW38" i="4"/>
  <c r="MR22" i="4"/>
  <c r="MN22" i="4"/>
  <c r="MA28" i="4"/>
  <c r="ME28" i="4"/>
  <c r="MG28" i="4" s="1"/>
  <c r="LU40" i="4"/>
  <c r="LX40" i="4"/>
  <c r="LW40" i="4"/>
  <c r="LV40" i="4"/>
  <c r="GE19" i="4"/>
  <c r="GF19" i="4" s="1"/>
  <c r="LV38" i="4"/>
  <c r="LX38" i="4"/>
  <c r="LW38" i="4"/>
  <c r="LU38" i="4"/>
  <c r="EG26" i="4"/>
  <c r="EK26" i="4"/>
  <c r="OY13" i="4"/>
  <c r="OZ13" i="4" s="1"/>
  <c r="EW40" i="4"/>
  <c r="MK20" i="4"/>
  <c r="MI20" i="4"/>
  <c r="MH20" i="4"/>
  <c r="MJ20" i="4"/>
  <c r="OB35" i="4"/>
  <c r="MJ15" i="4"/>
  <c r="MI15" i="4"/>
  <c r="MK15" i="4"/>
  <c r="MH15" i="4"/>
  <c r="FU25" i="4"/>
  <c r="FV25" i="4" s="1"/>
  <c r="FH20" i="4"/>
  <c r="FI20" i="4" s="1"/>
  <c r="ED39" i="4"/>
  <c r="EC39" i="4"/>
  <c r="EB39" i="4"/>
  <c r="EA39" i="4"/>
  <c r="NB32" i="4"/>
  <c r="NC32" i="4" s="1"/>
  <c r="MO26" i="4"/>
  <c r="MN19" i="4"/>
  <c r="MR19" i="4"/>
  <c r="ND23" i="4"/>
  <c r="NL11" i="4"/>
  <c r="NE30" i="4"/>
  <c r="NA30" i="4"/>
  <c r="FU12" i="4"/>
  <c r="NB36" i="4"/>
  <c r="NC36" i="4" s="1"/>
  <c r="NA37" i="4"/>
  <c r="NE37" i="4"/>
  <c r="NO29" i="4"/>
  <c r="NY19" i="4"/>
  <c r="FR29" i="4"/>
  <c r="FS29" i="4" s="1"/>
  <c r="NB17" i="4"/>
  <c r="NC17" i="4" s="1"/>
  <c r="OB12" i="4"/>
  <c r="OC12" i="4" s="1"/>
  <c r="FG15" i="4"/>
  <c r="FK15" i="4"/>
  <c r="NY30" i="4"/>
  <c r="FH35" i="4"/>
  <c r="LH28" i="4"/>
  <c r="LK28" i="4"/>
  <c r="LI28" i="4"/>
  <c r="LJ28" i="4"/>
  <c r="NF34" i="4"/>
  <c r="ND34" i="4"/>
  <c r="ND15" i="4"/>
  <c r="NF15" i="4"/>
  <c r="EW26" i="4"/>
  <c r="ED27" i="4"/>
  <c r="EC27" i="4"/>
  <c r="EA27" i="4"/>
  <c r="EB27" i="4"/>
  <c r="NB27" i="4"/>
  <c r="NY15" i="4"/>
  <c r="FR26" i="4"/>
  <c r="EW25" i="4"/>
  <c r="EY25" i="4"/>
  <c r="GJ22" i="4"/>
  <c r="EQ32" i="4"/>
  <c r="EP32" i="4"/>
  <c r="EO32" i="4"/>
  <c r="EN32" i="4"/>
  <c r="EY19" i="4"/>
  <c r="EW19" i="4"/>
  <c r="EX38" i="4"/>
  <c r="ET38" i="4"/>
  <c r="GE28" i="4"/>
  <c r="GF28" i="4" s="1"/>
  <c r="NB38" i="4"/>
  <c r="NC38" i="4" s="1"/>
  <c r="NY18" i="4"/>
  <c r="NZ18" i="4" s="1"/>
  <c r="GR16" i="4"/>
  <c r="NY34" i="4"/>
  <c r="ED18" i="4"/>
  <c r="EC18" i="4"/>
  <c r="EB18" i="4"/>
  <c r="EA18" i="4"/>
  <c r="NL22" i="4"/>
  <c r="NO12" i="4"/>
  <c r="FS19" i="4"/>
  <c r="MO10" i="4"/>
  <c r="MP10" i="4" s="1"/>
  <c r="LX26" i="4"/>
  <c r="LW26" i="4"/>
  <c r="LV26" i="4"/>
  <c r="LU26" i="4"/>
  <c r="MS24" i="4"/>
  <c r="MQ24" i="4"/>
  <c r="EL26" i="4"/>
  <c r="EJ26" i="4"/>
  <c r="NY40" i="4"/>
  <c r="NZ40" i="4" s="1"/>
  <c r="HE14" i="4"/>
  <c r="EV40" i="4"/>
  <c r="EY40" i="4" s="1"/>
  <c r="FN31" i="4"/>
  <c r="FQ31" i="4"/>
  <c r="FP31" i="4"/>
  <c r="FO31" i="4"/>
  <c r="MK18" i="4"/>
  <c r="MI18" i="4"/>
  <c r="MJ18" i="4"/>
  <c r="MH18" i="4"/>
  <c r="DZ40" i="4"/>
  <c r="FA32" i="4"/>
  <c r="FD32" i="4"/>
  <c r="FC32" i="4"/>
  <c r="FB32" i="4"/>
  <c r="MA24" i="4"/>
  <c r="ME24" i="4"/>
  <c r="MA40" i="4"/>
  <c r="ME40" i="4"/>
  <c r="MG40" i="4" s="1"/>
  <c r="NB29" i="4"/>
  <c r="MD38" i="4"/>
  <c r="NC23" i="4"/>
  <c r="MZ11" i="4"/>
  <c r="GE27" i="4"/>
  <c r="GF27" i="4" s="1"/>
  <c r="EP23" i="4"/>
  <c r="EO23" i="4"/>
  <c r="EQ23" i="4"/>
  <c r="EN23" i="4"/>
  <c r="FF29" i="4"/>
  <c r="FQ32" i="4"/>
  <c r="FP32" i="4"/>
  <c r="FO32" i="4"/>
  <c r="FN32" i="4"/>
  <c r="EJ39" i="4"/>
  <c r="NM30" i="4"/>
  <c r="LX25" i="4"/>
  <c r="LW25" i="4"/>
  <c r="LV25" i="4"/>
  <c r="LU25" i="4"/>
  <c r="LN32" i="4"/>
  <c r="LR32" i="4"/>
  <c r="LT32" i="4" s="1"/>
  <c r="ND25" i="4"/>
  <c r="EV26" i="4"/>
  <c r="EY26" i="4" s="1"/>
  <c r="MJ17" i="4"/>
  <c r="MH17" i="4"/>
  <c r="MK17" i="4"/>
  <c r="MI17" i="4"/>
  <c r="FK17" i="4"/>
  <c r="FM17" i="4" s="1"/>
  <c r="FG17" i="4"/>
  <c r="NM15" i="4"/>
  <c r="FF26" i="4"/>
  <c r="DZ24" i="4"/>
  <c r="GI22" i="4"/>
  <c r="NB31" i="4"/>
  <c r="FL17" i="4"/>
  <c r="FJ13" i="4"/>
  <c r="GH16" i="4"/>
  <c r="GI16" i="4" s="1"/>
  <c r="FK14" i="4"/>
  <c r="FM14" i="4" s="1"/>
  <c r="FG14" i="4"/>
  <c r="NO34" i="4"/>
  <c r="NP34" i="4" s="1"/>
  <c r="MA10" i="4"/>
  <c r="ME10" i="4"/>
  <c r="MG10" i="4" s="1"/>
  <c r="EN13" i="4"/>
  <c r="EO13" i="4"/>
  <c r="EP13" i="4"/>
  <c r="EQ13" i="4"/>
  <c r="NB22" i="4"/>
  <c r="NC22" i="4" s="1"/>
  <c r="OB13" i="4"/>
  <c r="OC13" i="4" s="1"/>
  <c r="FD21" i="4"/>
  <c r="FC21" i="4"/>
  <c r="FA21" i="4"/>
  <c r="FB21" i="4"/>
  <c r="MR24" i="4"/>
  <c r="MN24" i="4"/>
  <c r="MR38" i="4"/>
  <c r="MN38" i="4"/>
  <c r="NQ16" i="4"/>
  <c r="NO40" i="4"/>
  <c r="NP40" i="4" s="1"/>
  <c r="GU14" i="4"/>
  <c r="GV14" i="4" s="1"/>
  <c r="FG16" i="4"/>
  <c r="FK16" i="4"/>
  <c r="GH31" i="4"/>
  <c r="NL24" i="4"/>
  <c r="NM24" i="4" s="1"/>
  <c r="MF24" i="4"/>
  <c r="MD24" i="4"/>
  <c r="NG16" i="4"/>
  <c r="MU33" i="4"/>
  <c r="MX33" i="4"/>
  <c r="MW33" i="4"/>
  <c r="MV33" i="4"/>
  <c r="MC38" i="4"/>
  <c r="MF38" i="4" s="1"/>
  <c r="LK11" i="4"/>
  <c r="LH11" i="4"/>
  <c r="LJ11" i="4"/>
  <c r="LI11" i="4"/>
  <c r="FS27" i="4"/>
  <c r="NB26" i="4"/>
  <c r="NC26" i="4" s="1"/>
  <c r="LX27" i="4"/>
  <c r="LW27" i="4"/>
  <c r="LV27" i="4"/>
  <c r="LU27" i="4"/>
  <c r="EI39" i="4"/>
  <c r="EL39" i="4" s="1"/>
  <c r="LV17" i="4"/>
  <c r="LX17" i="4"/>
  <c r="LW17" i="4"/>
  <c r="LU17" i="4"/>
  <c r="FR34" i="4"/>
  <c r="ET27" i="4"/>
  <c r="EX27" i="4"/>
  <c r="NY37" i="4"/>
  <c r="NC25" i="4"/>
  <c r="EG38" i="4"/>
  <c r="EK38" i="4"/>
  <c r="EM38" i="4" s="1"/>
  <c r="NA33" i="4"/>
  <c r="NE33" i="4"/>
  <c r="NG33" i="4" s="1"/>
  <c r="FD12" i="4"/>
  <c r="NY25" i="4"/>
  <c r="NZ25" i="4" s="1"/>
  <c r="MG19" i="4"/>
  <c r="NF33" i="4"/>
  <c r="NL31" i="4"/>
  <c r="FI13" i="4"/>
  <c r="MF31" i="4"/>
  <c r="MR40" i="4"/>
  <c r="MT40" i="4" s="1"/>
  <c r="MN40" i="4"/>
  <c r="LX37" i="4"/>
  <c r="LV37" i="4"/>
  <c r="LU37" i="4"/>
  <c r="LW37" i="4"/>
  <c r="NL38" i="4"/>
  <c r="NM38" i="4" s="1"/>
  <c r="MO17" i="4"/>
  <c r="MP17" i="4" s="1"/>
  <c r="NM18" i="4"/>
  <c r="GH14" i="4"/>
  <c r="LK32" i="4"/>
  <c r="LJ32" i="4"/>
  <c r="LI32" i="4"/>
  <c r="LH32" i="4"/>
  <c r="MQ38" i="4"/>
  <c r="MS38" i="4"/>
  <c r="NP16" i="4"/>
  <c r="MS18" i="4"/>
  <c r="MQ18" i="4"/>
  <c r="FL16" i="4"/>
  <c r="FJ16" i="4"/>
  <c r="EQ40" i="4"/>
  <c r="EP40" i="4"/>
  <c r="EO40" i="4"/>
  <c r="EN40" i="4"/>
  <c r="EK36" i="4"/>
  <c r="EM36" i="4" s="1"/>
  <c r="EG36" i="4"/>
  <c r="MZ24" i="4"/>
  <c r="LX31" i="4"/>
  <c r="LW31" i="4"/>
  <c r="LV31" i="4"/>
  <c r="LU31" i="4"/>
  <c r="FH30" i="4"/>
  <c r="FI30" i="4" s="1"/>
  <c r="NS35" i="4"/>
  <c r="NQ35" i="4"/>
  <c r="FL25" i="4"/>
  <c r="FJ25" i="4"/>
  <c r="EY10" i="4"/>
  <c r="EW10" i="4"/>
  <c r="MV12" i="4"/>
  <c r="MX12" i="4"/>
  <c r="MW12" i="4"/>
  <c r="MU12" i="4"/>
  <c r="GR32" i="4"/>
  <c r="NL26" i="4"/>
  <c r="FR36" i="4"/>
  <c r="NL10" i="4"/>
  <c r="FA17" i="4"/>
  <c r="FD17" i="4"/>
  <c r="FC17" i="4"/>
  <c r="FB17" i="4"/>
  <c r="MN23" i="4"/>
  <c r="MR23" i="4"/>
  <c r="MT23" i="4" s="1"/>
  <c r="EK29" i="4"/>
  <c r="EM29" i="4" s="1"/>
  <c r="EG29" i="4"/>
  <c r="FF34" i="4"/>
  <c r="EY27" i="4"/>
  <c r="EW27" i="4"/>
  <c r="NM37" i="4"/>
  <c r="FZ22" i="4"/>
  <c r="DQ26" i="4"/>
  <c r="DP26" i="4"/>
  <c r="DO26" i="4"/>
  <c r="DN26" i="4"/>
  <c r="MR16" i="4"/>
  <c r="MT16" i="4" s="1"/>
  <c r="MN16" i="4"/>
  <c r="EM30" i="4"/>
  <c r="NM25" i="4"/>
  <c r="FR40" i="4"/>
  <c r="FS40" i="4" s="1"/>
  <c r="FR24" i="4"/>
  <c r="MO31" i="4"/>
  <c r="MP31" i="4" s="1"/>
  <c r="MS16" i="4"/>
  <c r="FJ19" i="4"/>
  <c r="FL19" i="4"/>
  <c r="NY21" i="4"/>
  <c r="ND20" i="4"/>
  <c r="NF20" i="4"/>
  <c r="NS33" i="4"/>
  <c r="NQ33" i="4"/>
  <c r="FY32" i="4"/>
  <c r="FW32" i="4"/>
  <c r="EY36" i="4"/>
  <c r="EW36" i="4"/>
  <c r="FY21" i="4"/>
  <c r="FW21" i="4"/>
  <c r="NQ13" i="4"/>
  <c r="OL33" i="4"/>
  <c r="NY23" i="4"/>
  <c r="FZ31" i="4"/>
  <c r="FH27" i="4"/>
  <c r="FI27" i="4" s="1"/>
  <c r="OL16" i="4"/>
  <c r="OM16" i="4" s="1"/>
  <c r="FB11" i="4"/>
  <c r="FA11" i="4"/>
  <c r="FC11" i="4"/>
  <c r="FD11" i="4"/>
  <c r="EO35" i="4"/>
  <c r="FH23" i="4"/>
  <c r="FI23" i="4" s="1"/>
  <c r="NR35" i="4"/>
  <c r="NN35" i="4"/>
  <c r="FK25" i="4"/>
  <c r="FG25" i="4"/>
  <c r="EX10" i="4"/>
  <c r="ET10" i="4"/>
  <c r="GH32" i="4"/>
  <c r="GI32" i="4" s="1"/>
  <c r="GE30" i="4"/>
  <c r="FJ11" i="4"/>
  <c r="FH36" i="4"/>
  <c r="FI36" i="4" s="1"/>
  <c r="NB10" i="4"/>
  <c r="NC10" i="4" s="1"/>
  <c r="MR35" i="4"/>
  <c r="MT35" i="4" s="1"/>
  <c r="MN35" i="4"/>
  <c r="MV20" i="4"/>
  <c r="MN30" i="4"/>
  <c r="MR30" i="4"/>
  <c r="EW35" i="4"/>
  <c r="LV36" i="4"/>
  <c r="LU36" i="4"/>
  <c r="LX36" i="4"/>
  <c r="LW36" i="4"/>
  <c r="MR39" i="4"/>
  <c r="MT39" i="4" s="1"/>
  <c r="MN39" i="4"/>
  <c r="FR37" i="4"/>
  <c r="FU35" i="4"/>
  <c r="EW23" i="4"/>
  <c r="EY23" i="4"/>
  <c r="FU15" i="4"/>
  <c r="NO20" i="4"/>
  <c r="NP20" i="4" s="1"/>
  <c r="EZ20" i="4"/>
  <c r="FH40" i="4"/>
  <c r="FI40" i="4" s="1"/>
  <c r="FH24" i="4"/>
  <c r="FK19" i="4"/>
  <c r="FG19" i="4"/>
  <c r="NO21" i="4"/>
  <c r="NP21" i="4" s="1"/>
  <c r="NA20" i="4"/>
  <c r="NE20" i="4"/>
  <c r="NR33" i="4"/>
  <c r="NN33" i="4"/>
  <c r="FX32" i="4"/>
  <c r="FT32" i="4"/>
  <c r="EX36" i="4"/>
  <c r="ET36" i="4"/>
  <c r="FT21" i="4"/>
  <c r="FX21" i="4"/>
  <c r="MJ11" i="4"/>
  <c r="NB40" i="4"/>
  <c r="NC40" i="4" s="1"/>
  <c r="MS40" i="4"/>
  <c r="FS28" i="4"/>
  <c r="GE13" i="4"/>
  <c r="MI23" i="4"/>
  <c r="MH23" i="4"/>
  <c r="MK23" i="4"/>
  <c r="MJ23" i="4"/>
  <c r="EQ33" i="4"/>
  <c r="EP33" i="4"/>
  <c r="EO33" i="4"/>
  <c r="EN33" i="4"/>
  <c r="MF28" i="4"/>
  <c r="MS22" i="4"/>
  <c r="MQ22" i="4"/>
  <c r="NO39" i="4"/>
  <c r="NP13" i="4"/>
  <c r="NS13" i="4" s="1"/>
  <c r="NZ33" i="4"/>
  <c r="MJ22" i="4"/>
  <c r="MK22" i="4"/>
  <c r="MI22" i="4"/>
  <c r="MH22" i="4"/>
  <c r="FR18" i="4"/>
  <c r="FS18" i="4" s="1"/>
  <c r="FC28" i="4"/>
  <c r="FA28" i="4"/>
  <c r="FB28" i="4"/>
  <c r="FD28" i="4"/>
  <c r="DX38" i="4"/>
  <c r="DZ38" i="4" s="1"/>
  <c r="DT38" i="4"/>
  <c r="LX39" i="4"/>
  <c r="LW39" i="4"/>
  <c r="LV39" i="4"/>
  <c r="LU39" i="4"/>
  <c r="NB28" i="4"/>
  <c r="NC28" i="4" s="1"/>
  <c r="NB19" i="4"/>
  <c r="EW30" i="4"/>
  <c r="NB14" i="4"/>
  <c r="GE20" i="4"/>
  <c r="GF20" i="4" s="1"/>
  <c r="EW34" i="4"/>
  <c r="MQ28" i="4"/>
  <c r="MQ32" i="4"/>
  <c r="GE23" i="4"/>
  <c r="GF23" i="4" s="1"/>
  <c r="FI11" i="4"/>
  <c r="GH21" i="4"/>
  <c r="ND18" i="4"/>
  <c r="MA14" i="4"/>
  <c r="ME14" i="4"/>
  <c r="MG14" i="4" s="1"/>
  <c r="EG37" i="4"/>
  <c r="EK37" i="4"/>
  <c r="EM37" i="4" s="1"/>
  <c r="MS30" i="4"/>
  <c r="MQ30" i="4"/>
  <c r="EV35" i="4"/>
  <c r="EY35" i="4" s="1"/>
  <c r="MA36" i="4"/>
  <c r="ME36" i="4"/>
  <c r="MG36" i="4" s="1"/>
  <c r="EQ10" i="4"/>
  <c r="EP10" i="4"/>
  <c r="EO10" i="4"/>
  <c r="EN10" i="4"/>
  <c r="GR11" i="4"/>
  <c r="GS11" i="4" s="1"/>
  <c r="EW39" i="4"/>
  <c r="MS35" i="4"/>
  <c r="GE35" i="4"/>
  <c r="GF35" i="4" s="1"/>
  <c r="FJ33" i="4"/>
  <c r="EW24" i="4"/>
  <c r="MF36" i="4"/>
  <c r="EG24" i="4"/>
  <c r="EK24" i="4"/>
  <c r="EM24" i="4" s="1"/>
  <c r="FW11" i="4"/>
  <c r="FT17" i="4"/>
  <c r="FX17" i="4"/>
  <c r="FR39" i="4"/>
  <c r="FS39" i="4" s="1"/>
  <c r="NY20" i="4"/>
  <c r="NZ20" i="4" s="1"/>
  <c r="MA26" i="4"/>
  <c r="ME26" i="4"/>
  <c r="MG26" i="4" s="1"/>
  <c r="FU33" i="4"/>
  <c r="EL24" i="4"/>
  <c r="ME27" i="4"/>
  <c r="MA27" i="4"/>
  <c r="GH15" i="4"/>
  <c r="GI15" i="4" s="1"/>
  <c r="FJ28" i="4"/>
  <c r="MQ36" i="4"/>
  <c r="MN18" i="4"/>
  <c r="MR18" i="4"/>
  <c r="FR38" i="4"/>
  <c r="FS38" i="4" s="1"/>
  <c r="NB39" i="4"/>
  <c r="GH17" i="4"/>
  <c r="ME25" i="4"/>
  <c r="MG25" i="4" s="1"/>
  <c r="MA25" i="4"/>
  <c r="FX16" i="4"/>
  <c r="FT16" i="4"/>
  <c r="EW18" i="4"/>
  <c r="EY18" i="4"/>
  <c r="DN39" i="4"/>
  <c r="DQ39" i="4"/>
  <c r="DP39" i="4"/>
  <c r="DO39" i="4"/>
  <c r="NY39" i="4"/>
  <c r="FY14" i="4"/>
  <c r="FW14" i="4"/>
  <c r="MQ37" i="4"/>
  <c r="MS37" i="4"/>
  <c r="MR34" i="4"/>
  <c r="MT34" i="4" s="1"/>
  <c r="MN34" i="4"/>
  <c r="FF18" i="4"/>
  <c r="MO14" i="4"/>
  <c r="MP14" i="4" s="1"/>
  <c r="FQ22" i="4"/>
  <c r="FP22" i="4"/>
  <c r="FO22" i="4"/>
  <c r="FN22" i="4"/>
  <c r="NL28" i="4"/>
  <c r="NM28" i="4" s="1"/>
  <c r="MK29" i="4"/>
  <c r="MJ29" i="4"/>
  <c r="MH29" i="4"/>
  <c r="MI29" i="4"/>
  <c r="MA32" i="4"/>
  <c r="ME32" i="4"/>
  <c r="MG32" i="4" s="1"/>
  <c r="EV30" i="4"/>
  <c r="EY30" i="4" s="1"/>
  <c r="EL36" i="4"/>
  <c r="HE31" i="4"/>
  <c r="HF31" i="4" s="1"/>
  <c r="NF35" i="4"/>
  <c r="ND35" i="4"/>
  <c r="NL14" i="4"/>
  <c r="NM14" i="4" s="1"/>
  <c r="FS20" i="4"/>
  <c r="EV34" i="4"/>
  <c r="EY34" i="4" s="1"/>
  <c r="MP28" i="4"/>
  <c r="MP32" i="4"/>
  <c r="FS23" i="4"/>
  <c r="EW37" i="4"/>
  <c r="EY37" i="4"/>
  <c r="GR21" i="4"/>
  <c r="GS21" i="4" s="1"/>
  <c r="NC18" i="4"/>
  <c r="NF18" i="4" s="1"/>
  <c r="EK27" i="4"/>
  <c r="EM27" i="4" s="1"/>
  <c r="EG27" i="4"/>
  <c r="MN21" i="4"/>
  <c r="MR21" i="4"/>
  <c r="FR10" i="4"/>
  <c r="FS10" i="4" s="1"/>
  <c r="FM21" i="4"/>
  <c r="GF11" i="4"/>
  <c r="MI34" i="4"/>
  <c r="EV39" i="4"/>
  <c r="FI33" i="4"/>
  <c r="FL33" i="4" s="1"/>
  <c r="EV24" i="4"/>
  <c r="EY24" i="4" s="1"/>
  <c r="HE22" i="4"/>
  <c r="HF22" i="4" s="1"/>
  <c r="FV11" i="4"/>
  <c r="FY17" i="4"/>
  <c r="FW17" i="4"/>
  <c r="FF39" i="4"/>
  <c r="MT25" i="4"/>
  <c r="MA37" i="4"/>
  <c r="ME37" i="4"/>
  <c r="MG37" i="4" s="1"/>
  <c r="GE33" i="4"/>
  <c r="MF27" i="4"/>
  <c r="MD27" i="4"/>
  <c r="GR15" i="4"/>
  <c r="GS15" i="4" s="1"/>
  <c r="FI28" i="4"/>
  <c r="FL28" i="4" s="1"/>
  <c r="FL14" i="4"/>
  <c r="MP36" i="4"/>
  <c r="GH19" i="3"/>
  <c r="GI19" i="3" s="1"/>
  <c r="FN30" i="3"/>
  <c r="FQ30" i="3"/>
  <c r="FP30" i="3"/>
  <c r="FO30" i="3"/>
  <c r="FG40" i="3"/>
  <c r="FK40" i="3"/>
  <c r="MK11" i="3"/>
  <c r="MJ11" i="3"/>
  <c r="MI11" i="3"/>
  <c r="MH11" i="3"/>
  <c r="EQ15" i="3"/>
  <c r="EP15" i="3"/>
  <c r="EO15" i="3"/>
  <c r="EN15" i="3"/>
  <c r="LX19" i="3"/>
  <c r="LV19" i="3"/>
  <c r="LW19" i="3"/>
  <c r="LU19" i="3"/>
  <c r="FT13" i="3"/>
  <c r="FX13" i="3"/>
  <c r="FG36" i="3"/>
  <c r="FK36" i="3"/>
  <c r="DP28" i="3"/>
  <c r="DN28" i="3"/>
  <c r="DQ28" i="3"/>
  <c r="DO28" i="3"/>
  <c r="FA23" i="3"/>
  <c r="FD23" i="3"/>
  <c r="FC23" i="3"/>
  <c r="FB23" i="3"/>
  <c r="FG11" i="3"/>
  <c r="FK11" i="3"/>
  <c r="DN33" i="3"/>
  <c r="DQ33" i="3"/>
  <c r="DP33" i="3"/>
  <c r="DO33" i="3"/>
  <c r="OB18" i="3"/>
  <c r="MI18" i="3"/>
  <c r="MH18" i="3"/>
  <c r="MK18" i="3"/>
  <c r="MJ18" i="3"/>
  <c r="LK36" i="3"/>
  <c r="LJ36" i="3"/>
  <c r="LH36" i="3"/>
  <c r="LI36" i="3"/>
  <c r="MI34" i="3"/>
  <c r="MK34" i="3"/>
  <c r="MJ34" i="3"/>
  <c r="MH34" i="3"/>
  <c r="NB36" i="3"/>
  <c r="OB15" i="3"/>
  <c r="OC15" i="3" s="1"/>
  <c r="EO31" i="3"/>
  <c r="EN31" i="3"/>
  <c r="EQ31" i="3"/>
  <c r="EP31" i="3"/>
  <c r="MA10" i="3"/>
  <c r="ME10" i="3"/>
  <c r="MW28" i="3"/>
  <c r="MU28" i="3"/>
  <c r="MX28" i="3"/>
  <c r="MV28" i="3"/>
  <c r="ED18" i="3"/>
  <c r="EB18" i="3"/>
  <c r="EC18" i="3"/>
  <c r="EA18" i="3"/>
  <c r="MV33" i="3"/>
  <c r="MU33" i="3"/>
  <c r="MX33" i="3"/>
  <c r="MW33" i="3"/>
  <c r="EQ21" i="3"/>
  <c r="EP21" i="3"/>
  <c r="EO21" i="3"/>
  <c r="EN21" i="3"/>
  <c r="MA19" i="3"/>
  <c r="ME19" i="3"/>
  <c r="EB15" i="3"/>
  <c r="EA15" i="3"/>
  <c r="EC15" i="3"/>
  <c r="ED15" i="3"/>
  <c r="EQ14" i="3"/>
  <c r="EP14" i="3"/>
  <c r="EO14" i="3"/>
  <c r="EN14" i="3"/>
  <c r="MO27" i="3"/>
  <c r="MP27" i="3" s="1"/>
  <c r="FU36" i="3"/>
  <c r="EW36" i="3"/>
  <c r="MO32" i="3"/>
  <c r="MP32" i="3" s="1"/>
  <c r="EX25" i="3"/>
  <c r="ET25" i="3"/>
  <c r="NB27" i="3"/>
  <c r="NC27" i="3" s="1"/>
  <c r="NB10" i="3"/>
  <c r="NC10" i="3" s="1"/>
  <c r="FJ27" i="3"/>
  <c r="MO29" i="3"/>
  <c r="NL32" i="3"/>
  <c r="NM32" i="3" s="1"/>
  <c r="EX13" i="3"/>
  <c r="EZ13" i="3" s="1"/>
  <c r="ET13" i="3"/>
  <c r="OL11" i="3"/>
  <c r="GE15" i="3"/>
  <c r="MJ22" i="3"/>
  <c r="MI22" i="3"/>
  <c r="MH22" i="3"/>
  <c r="MK22" i="3"/>
  <c r="FR26" i="3"/>
  <c r="FK34" i="3"/>
  <c r="FG34" i="3"/>
  <c r="ND20" i="3"/>
  <c r="LK22" i="3"/>
  <c r="LJ22" i="3"/>
  <c r="LI22" i="3"/>
  <c r="LH22" i="3"/>
  <c r="MH37" i="3"/>
  <c r="MK37" i="3"/>
  <c r="MJ37" i="3"/>
  <c r="MI37" i="3"/>
  <c r="FJ21" i="3"/>
  <c r="FJ25" i="3"/>
  <c r="NA33" i="3"/>
  <c r="NE33" i="3"/>
  <c r="LX29" i="3"/>
  <c r="LW29" i="3"/>
  <c r="LV29" i="3"/>
  <c r="LU29" i="3"/>
  <c r="GE14" i="3"/>
  <c r="GF14" i="3" s="1"/>
  <c r="NL12" i="3"/>
  <c r="MI40" i="3"/>
  <c r="MA25" i="3"/>
  <c r="ME25" i="3"/>
  <c r="NO34" i="3"/>
  <c r="NP34" i="3" s="1"/>
  <c r="MA30" i="3"/>
  <c r="ME30" i="3"/>
  <c r="MG30" i="3" s="1"/>
  <c r="ED22" i="3"/>
  <c r="EB22" i="3"/>
  <c r="EA22" i="3"/>
  <c r="EC22" i="3"/>
  <c r="FU40" i="3"/>
  <c r="ND34" i="3"/>
  <c r="NB30" i="3"/>
  <c r="NC30" i="3" s="1"/>
  <c r="MR19" i="3"/>
  <c r="MN19" i="3"/>
  <c r="FR16" i="3"/>
  <c r="FX23" i="3"/>
  <c r="FT23" i="3"/>
  <c r="FJ38" i="3"/>
  <c r="NA11" i="3"/>
  <c r="NE11" i="3"/>
  <c r="NB21" i="3"/>
  <c r="NC21" i="3" s="1"/>
  <c r="EA35" i="3"/>
  <c r="ED35" i="3"/>
  <c r="EC35" i="3"/>
  <c r="EB35" i="3"/>
  <c r="NN18" i="3"/>
  <c r="NR18" i="3"/>
  <c r="MD12" i="3"/>
  <c r="ND28" i="3"/>
  <c r="GH13" i="3"/>
  <c r="GI13" i="3" s="1"/>
  <c r="FJ31" i="3"/>
  <c r="MQ24" i="3"/>
  <c r="FU19" i="3"/>
  <c r="MD13" i="3"/>
  <c r="MF13" i="3"/>
  <c r="FR32" i="3"/>
  <c r="FS32" i="3" s="1"/>
  <c r="MO14" i="3"/>
  <c r="MP14" i="3" s="1"/>
  <c r="FL19" i="3"/>
  <c r="FJ19" i="3"/>
  <c r="FR28" i="3"/>
  <c r="FS28" i="3" s="1"/>
  <c r="EL32" i="3"/>
  <c r="EJ32" i="3"/>
  <c r="EJ20" i="3"/>
  <c r="EL20" i="3"/>
  <c r="LR40" i="3"/>
  <c r="LT40" i="3" s="1"/>
  <c r="LN40" i="3"/>
  <c r="MZ32" i="3"/>
  <c r="NY37" i="3"/>
  <c r="NZ37" i="3" s="1"/>
  <c r="HE10" i="3"/>
  <c r="HF10" i="3" s="1"/>
  <c r="FS15" i="3"/>
  <c r="FF26" i="3"/>
  <c r="NL24" i="3"/>
  <c r="NM24" i="3" s="1"/>
  <c r="NC20" i="3"/>
  <c r="NF20" i="3" s="1"/>
  <c r="FI21" i="3"/>
  <c r="FL21" i="3" s="1"/>
  <c r="FI25" i="3"/>
  <c r="FL25" i="3" s="1"/>
  <c r="FG13" i="3"/>
  <c r="FK13" i="3"/>
  <c r="OL33" i="3"/>
  <c r="NG18" i="3"/>
  <c r="MZ12" i="3"/>
  <c r="DZ28" i="3"/>
  <c r="MF25" i="3"/>
  <c r="MD25" i="3"/>
  <c r="NA15" i="3"/>
  <c r="NE15" i="3"/>
  <c r="NG15" i="3" s="1"/>
  <c r="EU16" i="3"/>
  <c r="EV16" i="3" s="1"/>
  <c r="MS12" i="3"/>
  <c r="MQ12" i="3"/>
  <c r="FC27" i="3"/>
  <c r="FD27" i="3"/>
  <c r="FB27" i="3"/>
  <c r="FA27" i="3"/>
  <c r="NY26" i="3"/>
  <c r="NZ26" i="3" s="1"/>
  <c r="FF16" i="3"/>
  <c r="FW23" i="3"/>
  <c r="FY23" i="3"/>
  <c r="FI38" i="3"/>
  <c r="HE30" i="3"/>
  <c r="HF30" i="3" s="1"/>
  <c r="LT27" i="3"/>
  <c r="NS18" i="3"/>
  <c r="NQ18" i="3"/>
  <c r="MC12" i="3"/>
  <c r="MF12" i="3" s="1"/>
  <c r="NC28" i="3"/>
  <c r="GR13" i="3"/>
  <c r="FI31" i="3"/>
  <c r="FL31" i="3" s="1"/>
  <c r="MP24" i="3"/>
  <c r="ME13" i="3"/>
  <c r="MA13" i="3"/>
  <c r="FH32" i="3"/>
  <c r="FI32" i="3" s="1"/>
  <c r="GR19" i="3"/>
  <c r="GS19" i="3" s="1"/>
  <c r="FG19" i="3"/>
  <c r="FK19" i="3"/>
  <c r="MF19" i="3"/>
  <c r="MD19" i="3"/>
  <c r="FH28" i="3"/>
  <c r="FI28" i="3" s="1"/>
  <c r="EK32" i="3"/>
  <c r="EG32" i="3"/>
  <c r="EG20" i="3"/>
  <c r="EK20" i="3"/>
  <c r="FY21" i="3"/>
  <c r="FW21" i="3"/>
  <c r="NL14" i="3"/>
  <c r="NM14" i="3" s="1"/>
  <c r="NO37" i="3"/>
  <c r="NP37" i="3" s="1"/>
  <c r="GU10" i="3"/>
  <c r="GV10" i="3" s="1"/>
  <c r="LW12" i="3"/>
  <c r="EY20" i="3"/>
  <c r="EW20" i="3"/>
  <c r="LV24" i="3"/>
  <c r="LU24" i="3"/>
  <c r="LX24" i="3"/>
  <c r="LW24" i="3"/>
  <c r="NB24" i="3"/>
  <c r="NC24" i="3" s="1"/>
  <c r="NL36" i="3"/>
  <c r="NM36" i="3" s="1"/>
  <c r="NL25" i="3"/>
  <c r="NM25" i="3" s="1"/>
  <c r="OB33" i="3"/>
  <c r="OC33" i="3" s="1"/>
  <c r="NY20" i="3"/>
  <c r="EK17" i="3"/>
  <c r="EM17" i="3" s="1"/>
  <c r="EG17" i="3"/>
  <c r="MO30" i="3"/>
  <c r="MP30" i="3" s="1"/>
  <c r="MR12" i="3"/>
  <c r="MN12" i="3"/>
  <c r="DN18" i="3"/>
  <c r="DQ18" i="3"/>
  <c r="DP18" i="3"/>
  <c r="DO18" i="3"/>
  <c r="EG36" i="3"/>
  <c r="EK36" i="3"/>
  <c r="EM36" i="3" s="1"/>
  <c r="OL15" i="3"/>
  <c r="OM15" i="3" s="1"/>
  <c r="NO26" i="3"/>
  <c r="NP26" i="3" s="1"/>
  <c r="EK18" i="3"/>
  <c r="EG18" i="3"/>
  <c r="OL28" i="3"/>
  <c r="ND23" i="3"/>
  <c r="GU30" i="3"/>
  <c r="GV30" i="3" s="1"/>
  <c r="MT20" i="3"/>
  <c r="GE38" i="3"/>
  <c r="EW26" i="3"/>
  <c r="FQ12" i="3"/>
  <c r="FP12" i="3"/>
  <c r="FO12" i="3"/>
  <c r="FN12" i="3"/>
  <c r="MI26" i="3"/>
  <c r="MK26" i="3"/>
  <c r="MJ26" i="3"/>
  <c r="MH26" i="3"/>
  <c r="MA38" i="3"/>
  <c r="ME38" i="3"/>
  <c r="EU28" i="3"/>
  <c r="GH21" i="3"/>
  <c r="GI21" i="3" s="1"/>
  <c r="MH31" i="3"/>
  <c r="MK31" i="3"/>
  <c r="MJ31" i="3"/>
  <c r="MI31" i="3"/>
  <c r="MJ14" i="3"/>
  <c r="MI14" i="3"/>
  <c r="MH14" i="3"/>
  <c r="MK14" i="3"/>
  <c r="MQ37" i="3"/>
  <c r="GH27" i="3"/>
  <c r="EJ28" i="3"/>
  <c r="FX21" i="3"/>
  <c r="FT21" i="3"/>
  <c r="NB14" i="3"/>
  <c r="NC14" i="3" s="1"/>
  <c r="MO36" i="3"/>
  <c r="EX20" i="3"/>
  <c r="ET20" i="3"/>
  <c r="MF10" i="3"/>
  <c r="MD10" i="3"/>
  <c r="EY13" i="3"/>
  <c r="LH27" i="3"/>
  <c r="LK27" i="3"/>
  <c r="LJ27" i="3"/>
  <c r="LI27" i="3"/>
  <c r="NL13" i="3"/>
  <c r="NM13" i="3" s="1"/>
  <c r="FL40" i="3"/>
  <c r="FJ40" i="3"/>
  <c r="MX11" i="3"/>
  <c r="MW11" i="3"/>
  <c r="MV11" i="3"/>
  <c r="MU11" i="3"/>
  <c r="NB25" i="3"/>
  <c r="EM25" i="3"/>
  <c r="NB39" i="3"/>
  <c r="NC39" i="3" s="1"/>
  <c r="EQ35" i="3"/>
  <c r="EN35" i="3"/>
  <c r="EP35" i="3"/>
  <c r="EO35" i="3"/>
  <c r="NO20" i="3"/>
  <c r="NP20" i="3" s="1"/>
  <c r="FR18" i="3"/>
  <c r="FS18" i="3" s="1"/>
  <c r="MK33" i="3"/>
  <c r="MI33" i="3"/>
  <c r="MH33" i="3"/>
  <c r="MJ33" i="3"/>
  <c r="FU25" i="3"/>
  <c r="FV25" i="3" s="1"/>
  <c r="NO15" i="3"/>
  <c r="FM13" i="3"/>
  <c r="NL19" i="3"/>
  <c r="NM19" i="3" s="1"/>
  <c r="EW18" i="3"/>
  <c r="EL17" i="3"/>
  <c r="EG29" i="3"/>
  <c r="EK29" i="3"/>
  <c r="DT20" i="3"/>
  <c r="DX20" i="3"/>
  <c r="DZ20" i="3" s="1"/>
  <c r="MF36" i="3"/>
  <c r="MD36" i="3"/>
  <c r="NL22" i="3"/>
  <c r="NM22" i="3" s="1"/>
  <c r="EL18" i="3"/>
  <c r="EJ18" i="3"/>
  <c r="NZ28" i="3"/>
  <c r="NC23" i="3"/>
  <c r="NF23" i="3" s="1"/>
  <c r="FY12" i="3"/>
  <c r="FW12" i="3"/>
  <c r="FS38" i="3"/>
  <c r="FR39" i="3"/>
  <c r="EV26" i="3"/>
  <c r="EY26" i="3" s="1"/>
  <c r="FA12" i="3"/>
  <c r="FD12" i="3"/>
  <c r="FC12" i="3"/>
  <c r="FB12" i="3"/>
  <c r="MF38" i="3"/>
  <c r="MD38" i="3"/>
  <c r="FU27" i="3"/>
  <c r="FV27" i="3" s="1"/>
  <c r="GR21" i="3"/>
  <c r="FH35" i="3"/>
  <c r="MP37" i="3"/>
  <c r="GR27" i="3"/>
  <c r="EI28" i="3"/>
  <c r="EL28" i="3" s="1"/>
  <c r="OB23" i="3"/>
  <c r="LR10" i="3"/>
  <c r="LT10" i="3" s="1"/>
  <c r="LN10" i="3"/>
  <c r="EA25" i="3"/>
  <c r="ED25" i="3"/>
  <c r="EC25" i="3"/>
  <c r="EB25" i="3"/>
  <c r="MT15" i="3"/>
  <c r="NB29" i="3"/>
  <c r="NC29" i="3" s="1"/>
  <c r="ND35" i="3"/>
  <c r="GJ10" i="3"/>
  <c r="MZ13" i="3"/>
  <c r="FJ14" i="3"/>
  <c r="FU17" i="3"/>
  <c r="FV17" i="3" s="1"/>
  <c r="LK25" i="3"/>
  <c r="LJ25" i="3"/>
  <c r="LH25" i="3"/>
  <c r="LI25" i="3"/>
  <c r="NY35" i="3"/>
  <c r="EJ26" i="3"/>
  <c r="NL39" i="3"/>
  <c r="NM39" i="3" s="1"/>
  <c r="FF18" i="3"/>
  <c r="OL16" i="3"/>
  <c r="OM16" i="3" s="1"/>
  <c r="GE25" i="3"/>
  <c r="GF25" i="3" s="1"/>
  <c r="FG10" i="3"/>
  <c r="FK10" i="3"/>
  <c r="FM10" i="3" s="1"/>
  <c r="MZ19" i="3"/>
  <c r="MO22" i="3"/>
  <c r="EV18" i="3"/>
  <c r="EY18" i="3" s="1"/>
  <c r="FC38" i="3"/>
  <c r="GR11" i="3"/>
  <c r="GS11" i="3" s="1"/>
  <c r="GH30" i="3"/>
  <c r="GI30" i="3" s="1"/>
  <c r="EL29" i="3"/>
  <c r="EJ29" i="3"/>
  <c r="MO21" i="3"/>
  <c r="MF30" i="3"/>
  <c r="EW33" i="3"/>
  <c r="MA36" i="3"/>
  <c r="ME36" i="3"/>
  <c r="NB22" i="3"/>
  <c r="NC22" i="3" s="1"/>
  <c r="MQ40" i="3"/>
  <c r="FY13" i="3"/>
  <c r="FW13" i="3"/>
  <c r="FX12" i="3"/>
  <c r="FT12" i="3"/>
  <c r="FR33" i="3"/>
  <c r="FS33" i="3" s="1"/>
  <c r="FJ36" i="3"/>
  <c r="FM36" i="3" s="1"/>
  <c r="FL36" i="3"/>
  <c r="GR23" i="3"/>
  <c r="DZ39" i="3"/>
  <c r="FH39" i="3"/>
  <c r="FI39" i="3" s="1"/>
  <c r="GR12" i="3"/>
  <c r="MQ31" i="3"/>
  <c r="ND26" i="3"/>
  <c r="MN34" i="3"/>
  <c r="MR34" i="3"/>
  <c r="MT34" i="3" s="1"/>
  <c r="EX15" i="3"/>
  <c r="EZ15" i="3" s="1"/>
  <c r="ET15" i="3"/>
  <c r="ET22" i="3"/>
  <c r="EX22" i="3"/>
  <c r="EK33" i="3"/>
  <c r="EG33" i="3"/>
  <c r="MO10" i="3"/>
  <c r="MP10" i="3" s="1"/>
  <c r="OL18" i="3"/>
  <c r="NO23" i="3"/>
  <c r="NP23" i="3" s="1"/>
  <c r="EU39" i="3"/>
  <c r="EV39" i="3" s="1"/>
  <c r="EJ39" i="3"/>
  <c r="NQ11" i="3"/>
  <c r="DQ20" i="3"/>
  <c r="DP20" i="3"/>
  <c r="DN20" i="3"/>
  <c r="DO20" i="3"/>
  <c r="FG15" i="3"/>
  <c r="FK15" i="3"/>
  <c r="FR20" i="3"/>
  <c r="FS20" i="3" s="1"/>
  <c r="OL23" i="3"/>
  <c r="OM23" i="3" s="1"/>
  <c r="GE35" i="3"/>
  <c r="GF35" i="3" s="1"/>
  <c r="MA20" i="3"/>
  <c r="ME20" i="3"/>
  <c r="FW10" i="3"/>
  <c r="FY10" i="3"/>
  <c r="NL29" i="3"/>
  <c r="NC35" i="3"/>
  <c r="NF35" i="3" s="1"/>
  <c r="LS10" i="3"/>
  <c r="NF37" i="3"/>
  <c r="ND37" i="3"/>
  <c r="MG20" i="3"/>
  <c r="GI10" i="3"/>
  <c r="NL38" i="3"/>
  <c r="NM38" i="3" s="1"/>
  <c r="FI14" i="3"/>
  <c r="FL14" i="3" s="1"/>
  <c r="GE17" i="3"/>
  <c r="GF17" i="3" s="1"/>
  <c r="NM35" i="3"/>
  <c r="EI26" i="3"/>
  <c r="GE31" i="3"/>
  <c r="GF31" i="3" s="1"/>
  <c r="LT31" i="3"/>
  <c r="EY34" i="3"/>
  <c r="EW34" i="3"/>
  <c r="MR26" i="3"/>
  <c r="MT26" i="3" s="1"/>
  <c r="MN26" i="3"/>
  <c r="NZ16" i="3"/>
  <c r="MN18" i="3"/>
  <c r="MR18" i="3"/>
  <c r="MT18" i="3" s="1"/>
  <c r="MS35" i="3"/>
  <c r="MQ35" i="3"/>
  <c r="MS26" i="3"/>
  <c r="ED17" i="3"/>
  <c r="EC17" i="3"/>
  <c r="EB17" i="3"/>
  <c r="EA17" i="3"/>
  <c r="GF11" i="3"/>
  <c r="MD32" i="3"/>
  <c r="MF32" i="3"/>
  <c r="EV33" i="3"/>
  <c r="EY33" i="3" s="1"/>
  <c r="MP40" i="3"/>
  <c r="MS40" i="3" s="1"/>
  <c r="FF33" i="3"/>
  <c r="EY32" i="3"/>
  <c r="EW32" i="3"/>
  <c r="GF23" i="3"/>
  <c r="GF12" i="3"/>
  <c r="MP31" i="3"/>
  <c r="MS31" i="3" s="1"/>
  <c r="NC26" i="3"/>
  <c r="NF26" i="3" s="1"/>
  <c r="EY22" i="3"/>
  <c r="EW22" i="3"/>
  <c r="EL33" i="3"/>
  <c r="EJ33" i="3"/>
  <c r="EJ16" i="3"/>
  <c r="MK29" i="3"/>
  <c r="MD24" i="3"/>
  <c r="EI39" i="3"/>
  <c r="EL39" i="3" s="1"/>
  <c r="NP11" i="3"/>
  <c r="NS11" i="3" s="1"/>
  <c r="LV39" i="3"/>
  <c r="LX39" i="3"/>
  <c r="LW39" i="3"/>
  <c r="LU39" i="3"/>
  <c r="FL15" i="3"/>
  <c r="FJ15" i="3"/>
  <c r="FF20" i="3"/>
  <c r="FU35" i="3"/>
  <c r="FV35" i="3" s="1"/>
  <c r="ET21" i="3"/>
  <c r="EX21" i="3"/>
  <c r="EZ21" i="3" s="1"/>
  <c r="MO38" i="3"/>
  <c r="MP38" i="3" s="1"/>
  <c r="FT10" i="3"/>
  <c r="FX10" i="3"/>
  <c r="EB26" i="3"/>
  <c r="EA26" i="3"/>
  <c r="ED26" i="3"/>
  <c r="EC26" i="3"/>
  <c r="FJ17" i="3"/>
  <c r="FW37" i="3"/>
  <c r="MQ25" i="3"/>
  <c r="NE37" i="3"/>
  <c r="NA37" i="3"/>
  <c r="FD30" i="3"/>
  <c r="FC30" i="3"/>
  <c r="FB30" i="3"/>
  <c r="FA30" i="3"/>
  <c r="NB38" i="3"/>
  <c r="MD39" i="3"/>
  <c r="LW37" i="3"/>
  <c r="LX37" i="3"/>
  <c r="LV37" i="3"/>
  <c r="LU37" i="3"/>
  <c r="FQ23" i="3"/>
  <c r="GR37" i="3"/>
  <c r="GS37" i="3" s="1"/>
  <c r="FU31" i="3"/>
  <c r="FV31" i="3" s="1"/>
  <c r="GE34" i="3"/>
  <c r="GF34" i="3" s="1"/>
  <c r="ET34" i="3"/>
  <c r="EX34" i="3"/>
  <c r="FB14" i="3"/>
  <c r="FC14" i="3"/>
  <c r="FA14" i="3"/>
  <c r="FD14" i="3"/>
  <c r="ED33" i="3"/>
  <c r="EC33" i="3"/>
  <c r="EB33" i="3"/>
  <c r="EA33" i="3"/>
  <c r="FU11" i="3"/>
  <c r="FV11" i="3" s="1"/>
  <c r="MR35" i="3"/>
  <c r="MN35" i="3"/>
  <c r="MQ39" i="3"/>
  <c r="NR33" i="3"/>
  <c r="NN33" i="3"/>
  <c r="LR36" i="3"/>
  <c r="LT36" i="3" s="1"/>
  <c r="LN36" i="3"/>
  <c r="LX22" i="3"/>
  <c r="LW22" i="3"/>
  <c r="LV22" i="3"/>
  <c r="LU22" i="3"/>
  <c r="FH29" i="3"/>
  <c r="ME32" i="3"/>
  <c r="MA32" i="3"/>
  <c r="FD11" i="3"/>
  <c r="FC11" i="3"/>
  <c r="FB11" i="3"/>
  <c r="FA11" i="3"/>
  <c r="GR40" i="3"/>
  <c r="NL31" i="3"/>
  <c r="NM31" i="3" s="1"/>
  <c r="FL11" i="3"/>
  <c r="FJ11" i="3"/>
  <c r="FM11" i="3" s="1"/>
  <c r="DY20" i="3"/>
  <c r="FR22" i="3"/>
  <c r="FS22" i="3" s="1"/>
  <c r="ET32" i="3"/>
  <c r="EX32" i="3"/>
  <c r="NL40" i="3"/>
  <c r="FG37" i="3"/>
  <c r="FK37" i="3"/>
  <c r="EW35" i="3"/>
  <c r="FW30" i="3"/>
  <c r="MQ13" i="3"/>
  <c r="EQ22" i="3"/>
  <c r="EP22" i="3"/>
  <c r="EO22" i="3"/>
  <c r="EN22" i="3"/>
  <c r="EK34" i="3"/>
  <c r="EM34" i="3" s="1"/>
  <c r="EG34" i="3"/>
  <c r="GE36" i="3"/>
  <c r="EI16" i="3"/>
  <c r="EL16" i="3" s="1"/>
  <c r="EV36" i="3"/>
  <c r="MC24" i="3"/>
  <c r="MF24" i="3" s="1"/>
  <c r="EY25" i="3"/>
  <c r="EW25" i="3"/>
  <c r="EC16" i="3"/>
  <c r="EB16" i="3"/>
  <c r="EA16" i="3"/>
  <c r="ED16" i="3"/>
  <c r="NL27" i="3"/>
  <c r="NM27" i="3" s="1"/>
  <c r="NL10" i="3"/>
  <c r="FI27" i="3"/>
  <c r="FL27" i="3" s="1"/>
  <c r="FD19" i="3"/>
  <c r="ET17" i="3"/>
  <c r="EX17" i="3"/>
  <c r="EZ17" i="3" s="1"/>
  <c r="NZ11" i="3"/>
  <c r="EQ40" i="3"/>
  <c r="EP40" i="3"/>
  <c r="EO40" i="3"/>
  <c r="EN40" i="3"/>
  <c r="ED29" i="3"/>
  <c r="EC29" i="3"/>
  <c r="EB29" i="3"/>
  <c r="EA29" i="3"/>
  <c r="LX30" i="3"/>
  <c r="LW30" i="3"/>
  <c r="LV30" i="3"/>
  <c r="LU30" i="3"/>
  <c r="FI17" i="3"/>
  <c r="FL17" i="3" s="1"/>
  <c r="FV37" i="3"/>
  <c r="FY37" i="3" s="1"/>
  <c r="MP25" i="3"/>
  <c r="MS25" i="3" s="1"/>
  <c r="FL34" i="3"/>
  <c r="FJ34" i="3"/>
  <c r="MC39" i="3"/>
  <c r="MF39" i="3" s="1"/>
  <c r="DN32" i="3"/>
  <c r="DQ32" i="3"/>
  <c r="DP32" i="3"/>
  <c r="DO32" i="3"/>
  <c r="LX25" i="3"/>
  <c r="LW25" i="3"/>
  <c r="LV25" i="3"/>
  <c r="LU25" i="3"/>
  <c r="GF37" i="3"/>
  <c r="ND33" i="3"/>
  <c r="NF33" i="3"/>
  <c r="FS34" i="3"/>
  <c r="FS14" i="3"/>
  <c r="LX38" i="3"/>
  <c r="LW38" i="3"/>
  <c r="LU38" i="3"/>
  <c r="LV38" i="3"/>
  <c r="EU29" i="3"/>
  <c r="EV29" i="3" s="1"/>
  <c r="NY34" i="3"/>
  <c r="NZ34" i="3" s="1"/>
  <c r="MP39" i="3"/>
  <c r="MS39" i="3" s="1"/>
  <c r="NS33" i="3"/>
  <c r="NQ33" i="3"/>
  <c r="LK30" i="3"/>
  <c r="LJ30" i="3"/>
  <c r="LI30" i="3"/>
  <c r="LH30" i="3"/>
  <c r="NO28" i="3"/>
  <c r="NP28" i="3" s="1"/>
  <c r="FR29" i="3"/>
  <c r="FS29" i="3" s="1"/>
  <c r="NC34" i="3"/>
  <c r="NF34" i="3" s="1"/>
  <c r="NL30" i="3"/>
  <c r="NM30" i="3" s="1"/>
  <c r="MQ19" i="3"/>
  <c r="MS19" i="3"/>
  <c r="GF40" i="3"/>
  <c r="MZ31" i="3"/>
  <c r="NF11" i="3"/>
  <c r="ND11" i="3"/>
  <c r="EL36" i="3"/>
  <c r="NL21" i="3"/>
  <c r="FF22" i="3"/>
  <c r="MG27" i="3"/>
  <c r="MZ40" i="3"/>
  <c r="FL37" i="3"/>
  <c r="FJ37" i="3"/>
  <c r="FM37" i="3" s="1"/>
  <c r="EV35" i="3"/>
  <c r="EY35" i="3" s="1"/>
  <c r="FV30" i="3"/>
  <c r="FY30" i="3" s="1"/>
  <c r="MP13" i="3"/>
  <c r="MK10" i="2"/>
  <c r="MJ10" i="2"/>
  <c r="MI10" i="2"/>
  <c r="MH10" i="2"/>
  <c r="NB36" i="2"/>
  <c r="FB10" i="2"/>
  <c r="FD10" i="2"/>
  <c r="FC10" i="2"/>
  <c r="FA10" i="2"/>
  <c r="MK16" i="2"/>
  <c r="MJ16" i="2"/>
  <c r="MI16" i="2"/>
  <c r="MH16" i="2"/>
  <c r="LW22" i="2"/>
  <c r="LX22" i="2"/>
  <c r="LV22" i="2"/>
  <c r="LU22" i="2"/>
  <c r="MI31" i="2"/>
  <c r="MH31" i="2"/>
  <c r="MK31" i="2"/>
  <c r="MJ31" i="2"/>
  <c r="NR25" i="2"/>
  <c r="NN25" i="2"/>
  <c r="MA18" i="2"/>
  <c r="ME18" i="2"/>
  <c r="FG38" i="2"/>
  <c r="FK38" i="2"/>
  <c r="LU40" i="2"/>
  <c r="LW40" i="2"/>
  <c r="LX40" i="2"/>
  <c r="LV40" i="2"/>
  <c r="ET11" i="2"/>
  <c r="EX11" i="2"/>
  <c r="OB19" i="2"/>
  <c r="FH37" i="2"/>
  <c r="FI37" i="2" s="1"/>
  <c r="NB13" i="2"/>
  <c r="NC13" i="2" s="1"/>
  <c r="OE29" i="2"/>
  <c r="OA29" i="2"/>
  <c r="NO11" i="2"/>
  <c r="NP11" i="2" s="1"/>
  <c r="FN36" i="2"/>
  <c r="FQ36" i="2"/>
  <c r="FP36" i="2"/>
  <c r="FO36" i="2"/>
  <c r="NE11" i="2"/>
  <c r="NA11" i="2"/>
  <c r="MU28" i="2"/>
  <c r="EW14" i="2"/>
  <c r="EK21" i="2"/>
  <c r="EG21" i="2"/>
  <c r="NO16" i="2"/>
  <c r="NP16" i="2" s="1"/>
  <c r="FD19" i="2"/>
  <c r="FC19" i="2"/>
  <c r="FB19" i="2"/>
  <c r="FA19" i="2"/>
  <c r="ED14" i="2"/>
  <c r="EA14" i="2"/>
  <c r="EB14" i="2"/>
  <c r="EC14" i="2"/>
  <c r="MH11" i="2"/>
  <c r="OL30" i="2"/>
  <c r="MG13" i="2"/>
  <c r="MQ37" i="2"/>
  <c r="NY35" i="2"/>
  <c r="NZ35" i="2" s="1"/>
  <c r="NA28" i="2"/>
  <c r="NE28" i="2"/>
  <c r="MQ15" i="2"/>
  <c r="GC32" i="2"/>
  <c r="GD32" i="2"/>
  <c r="GB32" i="2"/>
  <c r="GA32" i="2"/>
  <c r="EG37" i="2"/>
  <c r="EK37" i="2"/>
  <c r="EG14" i="2"/>
  <c r="EK14" i="2"/>
  <c r="FU26" i="2"/>
  <c r="FV26" i="2" s="1"/>
  <c r="FQ23" i="2"/>
  <c r="FP23" i="2"/>
  <c r="FN23" i="2"/>
  <c r="FO23" i="2"/>
  <c r="MQ20" i="2"/>
  <c r="MQ14" i="2"/>
  <c r="EK11" i="2"/>
  <c r="EM11" i="2" s="1"/>
  <c r="EG11" i="2"/>
  <c r="OL38" i="2"/>
  <c r="OM38" i="2" s="1"/>
  <c r="EP18" i="2"/>
  <c r="NB18" i="2"/>
  <c r="NC18" i="2" s="1"/>
  <c r="GH27" i="2"/>
  <c r="GI27" i="2" s="1"/>
  <c r="FJ27" i="2"/>
  <c r="PL23" i="2"/>
  <c r="NY31" i="2"/>
  <c r="NZ31" i="2" s="1"/>
  <c r="EW28" i="2"/>
  <c r="EN16" i="2"/>
  <c r="EO16" i="2"/>
  <c r="EQ16" i="2"/>
  <c r="EP16" i="2"/>
  <c r="MX16" i="2"/>
  <c r="FW38" i="2"/>
  <c r="LV27" i="2"/>
  <c r="LU27" i="2"/>
  <c r="LX27" i="2"/>
  <c r="LW27" i="2"/>
  <c r="FG10" i="2"/>
  <c r="FK10" i="2"/>
  <c r="FM10" i="2" s="1"/>
  <c r="FH28" i="2"/>
  <c r="NJ38" i="2"/>
  <c r="FX39" i="2"/>
  <c r="FT39" i="2"/>
  <c r="GC36" i="2"/>
  <c r="FH15" i="2"/>
  <c r="FI15" i="2" s="1"/>
  <c r="NL17" i="2"/>
  <c r="NM17" i="2" s="1"/>
  <c r="FR25" i="2"/>
  <c r="FW27" i="2"/>
  <c r="FW40" i="2"/>
  <c r="NR19" i="2"/>
  <c r="NN19" i="2"/>
  <c r="EW37" i="2"/>
  <c r="MQ13" i="2"/>
  <c r="MK12" i="2"/>
  <c r="MI12" i="2"/>
  <c r="MH12" i="2"/>
  <c r="MJ12" i="2"/>
  <c r="EV14" i="2"/>
  <c r="NL32" i="2"/>
  <c r="NM32" i="2" s="1"/>
  <c r="LJ17" i="2"/>
  <c r="LH17" i="2"/>
  <c r="LK17" i="2"/>
  <c r="LI17" i="2"/>
  <c r="FR35" i="2"/>
  <c r="NZ30" i="2"/>
  <c r="GR22" i="2"/>
  <c r="GS22" i="2" s="1"/>
  <c r="MP37" i="2"/>
  <c r="MS37" i="2" s="1"/>
  <c r="NM35" i="2"/>
  <c r="ND28" i="2"/>
  <c r="NF28" i="2"/>
  <c r="MP15" i="2"/>
  <c r="MS15" i="2" s="1"/>
  <c r="GM23" i="2"/>
  <c r="LK18" i="2"/>
  <c r="LJ18" i="2"/>
  <c r="LI18" i="2"/>
  <c r="LH18" i="2"/>
  <c r="GE26" i="2"/>
  <c r="GF26" i="2" s="1"/>
  <c r="EC15" i="2"/>
  <c r="EA15" i="2"/>
  <c r="ED15" i="2"/>
  <c r="EB15" i="2"/>
  <c r="MP20" i="2"/>
  <c r="MS20" i="2" s="1"/>
  <c r="MP14" i="2"/>
  <c r="MS14" i="2" s="1"/>
  <c r="MR11" i="2"/>
  <c r="MT11" i="2" s="1"/>
  <c r="MN11" i="2"/>
  <c r="FR18" i="2"/>
  <c r="MT12" i="2"/>
  <c r="OZ23" i="2"/>
  <c r="NM31" i="2"/>
  <c r="EO31" i="2"/>
  <c r="EQ31" i="2"/>
  <c r="EP31" i="2"/>
  <c r="EN31" i="2"/>
  <c r="DZ21" i="2"/>
  <c r="FV38" i="2"/>
  <c r="NL22" i="2"/>
  <c r="FY39" i="2"/>
  <c r="FW39" i="2"/>
  <c r="EB12" i="2"/>
  <c r="ED12" i="2"/>
  <c r="EC12" i="2"/>
  <c r="EA12" i="2"/>
  <c r="MZ17" i="2"/>
  <c r="FF25" i="2"/>
  <c r="FV27" i="2"/>
  <c r="FY27" i="2" s="1"/>
  <c r="FV40" i="2"/>
  <c r="NS19" i="2"/>
  <c r="NQ19" i="2"/>
  <c r="EV37" i="2"/>
  <c r="MP13" i="2"/>
  <c r="MS13" i="2" s="1"/>
  <c r="FC17" i="2"/>
  <c r="FB17" i="2"/>
  <c r="FA17" i="2"/>
  <c r="FD17" i="2"/>
  <c r="NK19" i="2"/>
  <c r="NI19" i="2"/>
  <c r="NJ19" i="2"/>
  <c r="NH19" i="2"/>
  <c r="EW16" i="2"/>
  <c r="EN29" i="2"/>
  <c r="EO29" i="2"/>
  <c r="EQ29" i="2"/>
  <c r="EP29" i="2"/>
  <c r="NB32" i="2"/>
  <c r="NC32" i="2" s="1"/>
  <c r="MQ27" i="2"/>
  <c r="EG25" i="2"/>
  <c r="EK25" i="2"/>
  <c r="EQ38" i="2"/>
  <c r="EP38" i="2"/>
  <c r="EO38" i="2"/>
  <c r="EN38" i="2"/>
  <c r="FH35" i="2"/>
  <c r="GH22" i="2"/>
  <c r="GI22" i="2" s="1"/>
  <c r="ED34" i="2"/>
  <c r="EC34" i="2"/>
  <c r="EB34" i="2"/>
  <c r="EA34" i="2"/>
  <c r="GK36" i="2"/>
  <c r="GG36" i="2"/>
  <c r="MR22" i="2"/>
  <c r="MN22" i="2"/>
  <c r="MX25" i="2"/>
  <c r="MW25" i="2"/>
  <c r="MV25" i="2"/>
  <c r="MU25" i="2"/>
  <c r="GU23" i="2"/>
  <c r="GV23" i="2" s="1"/>
  <c r="GR33" i="2"/>
  <c r="GS33" i="2" s="1"/>
  <c r="NY12" i="2"/>
  <c r="NZ12" i="2" s="1"/>
  <c r="FU31" i="2"/>
  <c r="FV31" i="2" s="1"/>
  <c r="GR40" i="2"/>
  <c r="GS40" i="2" s="1"/>
  <c r="FP40" i="2"/>
  <c r="FO40" i="2"/>
  <c r="FN40" i="2"/>
  <c r="FQ40" i="2"/>
  <c r="NY21" i="2"/>
  <c r="FH18" i="2"/>
  <c r="FI18" i="2" s="1"/>
  <c r="LX18" i="2"/>
  <c r="LW18" i="2"/>
  <c r="LV18" i="2"/>
  <c r="LU18" i="2"/>
  <c r="FU24" i="2"/>
  <c r="NL15" i="2"/>
  <c r="NM15" i="2" s="1"/>
  <c r="EU25" i="2"/>
  <c r="EV25" i="2" s="1"/>
  <c r="FL38" i="2"/>
  <c r="FJ38" i="2"/>
  <c r="NB22" i="2"/>
  <c r="LW37" i="2"/>
  <c r="LX37" i="2"/>
  <c r="LV37" i="2"/>
  <c r="LU37" i="2"/>
  <c r="OY29" i="2"/>
  <c r="GR38" i="2"/>
  <c r="NB27" i="2"/>
  <c r="NC27" i="2" s="1"/>
  <c r="HE32" i="2"/>
  <c r="HF32" i="2" s="1"/>
  <c r="MQ32" i="2"/>
  <c r="MQ36" i="2"/>
  <c r="ND16" i="2"/>
  <c r="MQ26" i="2"/>
  <c r="EV16" i="2"/>
  <c r="EA18" i="2"/>
  <c r="ED18" i="2"/>
  <c r="EC18" i="2"/>
  <c r="EB18" i="2"/>
  <c r="MP27" i="2"/>
  <c r="MX31" i="2"/>
  <c r="MW31" i="2"/>
  <c r="MU31" i="2"/>
  <c r="MV31" i="2"/>
  <c r="EJ25" i="2"/>
  <c r="EL25" i="2"/>
  <c r="FH29" i="2"/>
  <c r="FI29" i="2" s="1"/>
  <c r="GJ39" i="2"/>
  <c r="FW33" i="2"/>
  <c r="MP26" i="2"/>
  <c r="MS26" i="2" s="1"/>
  <c r="NY37" i="2"/>
  <c r="GL36" i="2"/>
  <c r="GJ36" i="2"/>
  <c r="MS22" i="2"/>
  <c r="MQ22" i="2"/>
  <c r="NY10" i="2"/>
  <c r="HE39" i="2"/>
  <c r="HF39" i="2" s="1"/>
  <c r="GF33" i="2"/>
  <c r="NB21" i="2"/>
  <c r="NM12" i="2"/>
  <c r="MJ24" i="2"/>
  <c r="MH24" i="2"/>
  <c r="MI24" i="2"/>
  <c r="MK24" i="2"/>
  <c r="GE31" i="2"/>
  <c r="EQ24" i="2"/>
  <c r="EP24" i="2"/>
  <c r="EN24" i="2"/>
  <c r="EO24" i="2"/>
  <c r="GF40" i="2"/>
  <c r="NM21" i="2"/>
  <c r="NL39" i="2"/>
  <c r="NL20" i="2"/>
  <c r="NM20" i="2" s="1"/>
  <c r="GE24" i="2"/>
  <c r="GF24" i="2" s="1"/>
  <c r="EQ15" i="2"/>
  <c r="EO15" i="2"/>
  <c r="EN15" i="2"/>
  <c r="EP15" i="2"/>
  <c r="MZ15" i="2"/>
  <c r="EW34" i="2"/>
  <c r="MQ17" i="2"/>
  <c r="HU13" i="2"/>
  <c r="HV13" i="2" s="1"/>
  <c r="NT29" i="2"/>
  <c r="OM29" i="2"/>
  <c r="GF38" i="2"/>
  <c r="NL27" i="2"/>
  <c r="NM27" i="2" s="1"/>
  <c r="GS32" i="2"/>
  <c r="FL10" i="2"/>
  <c r="MP32" i="2"/>
  <c r="MS32" i="2" s="1"/>
  <c r="MP36" i="2"/>
  <c r="NC16" i="2"/>
  <c r="MW35" i="2"/>
  <c r="MX35" i="2"/>
  <c r="MV35" i="2"/>
  <c r="MU35" i="2"/>
  <c r="EQ34" i="2"/>
  <c r="EP34" i="2"/>
  <c r="EN34" i="2"/>
  <c r="EO34" i="2"/>
  <c r="EY35" i="2"/>
  <c r="EW35" i="2"/>
  <c r="EB25" i="2"/>
  <c r="EC25" i="2"/>
  <c r="EA25" i="2"/>
  <c r="ED25" i="2"/>
  <c r="FY22" i="2"/>
  <c r="FW22" i="2"/>
  <c r="GD23" i="2"/>
  <c r="GC23" i="2"/>
  <c r="GA23" i="2"/>
  <c r="GB23" i="2"/>
  <c r="FD26" i="2"/>
  <c r="NF10" i="2"/>
  <c r="ND10" i="2"/>
  <c r="FR29" i="2"/>
  <c r="GI39" i="2"/>
  <c r="GL39" i="2" s="1"/>
  <c r="FV33" i="2"/>
  <c r="FY33" i="2" s="1"/>
  <c r="NM37" i="2"/>
  <c r="LT36" i="2"/>
  <c r="NF24" i="2"/>
  <c r="ND24" i="2"/>
  <c r="NM10" i="2"/>
  <c r="GS39" i="2"/>
  <c r="ME21" i="2"/>
  <c r="MG21" i="2" s="1"/>
  <c r="MA21" i="2"/>
  <c r="FQ39" i="2"/>
  <c r="FP39" i="2"/>
  <c r="FN39" i="2"/>
  <c r="FO39" i="2"/>
  <c r="EQ28" i="2"/>
  <c r="EP28" i="2"/>
  <c r="EN28" i="2"/>
  <c r="EO28" i="2"/>
  <c r="NQ38" i="2"/>
  <c r="NS38" i="2"/>
  <c r="EY18" i="2"/>
  <c r="EW18" i="2"/>
  <c r="FJ24" i="2"/>
  <c r="FL24" i="2"/>
  <c r="FW10" i="2"/>
  <c r="FY10" i="2"/>
  <c r="OS23" i="2"/>
  <c r="OQ23" i="2"/>
  <c r="MZ39" i="2"/>
  <c r="MZ20" i="2"/>
  <c r="EM35" i="2"/>
  <c r="EV34" i="2"/>
  <c r="EY34" i="2" s="1"/>
  <c r="MP17" i="2"/>
  <c r="IE13" i="2"/>
  <c r="IF13" i="2" s="1"/>
  <c r="FR34" i="2"/>
  <c r="FS34" i="2" s="1"/>
  <c r="NL40" i="2"/>
  <c r="NM40" i="2" s="1"/>
  <c r="GE17" i="2"/>
  <c r="FG31" i="2"/>
  <c r="FK31" i="2"/>
  <c r="OL19" i="2"/>
  <c r="EX35" i="2"/>
  <c r="ET35" i="2"/>
  <c r="NQ30" i="2"/>
  <c r="NS30" i="2"/>
  <c r="FT22" i="2"/>
  <c r="FX22" i="2"/>
  <c r="NA10" i="2"/>
  <c r="NE10" i="2"/>
  <c r="ED16" i="2"/>
  <c r="EB16" i="2"/>
  <c r="EA16" i="2"/>
  <c r="EC16" i="2"/>
  <c r="NL13" i="2"/>
  <c r="NM13" i="2" s="1"/>
  <c r="MG26" i="2"/>
  <c r="NE24" i="2"/>
  <c r="NA24" i="2"/>
  <c r="OH23" i="2"/>
  <c r="OJ23" i="2"/>
  <c r="OI23" i="2"/>
  <c r="OK23" i="2"/>
  <c r="DX29" i="2"/>
  <c r="DZ29" i="2" s="1"/>
  <c r="DT29" i="2"/>
  <c r="MR10" i="2"/>
  <c r="MT10" i="2" s="1"/>
  <c r="MN10" i="2"/>
  <c r="NL26" i="2"/>
  <c r="NM26" i="2" s="1"/>
  <c r="FD27" i="2"/>
  <c r="FC27" i="2"/>
  <c r="FA27" i="2"/>
  <c r="FB27" i="2"/>
  <c r="FR12" i="2"/>
  <c r="FS12" i="2" s="1"/>
  <c r="NY11" i="2"/>
  <c r="NZ11" i="2" s="1"/>
  <c r="NN38" i="2"/>
  <c r="NR38" i="2"/>
  <c r="EX18" i="2"/>
  <c r="ET18" i="2"/>
  <c r="MS10" i="2"/>
  <c r="FG24" i="2"/>
  <c r="FK24" i="2"/>
  <c r="FX10" i="2"/>
  <c r="FT10" i="2"/>
  <c r="OR23" i="2"/>
  <c r="ON23" i="2"/>
  <c r="GW13" i="2"/>
  <c r="GY13" i="2"/>
  <c r="GR10" i="2"/>
  <c r="MG27" i="2"/>
  <c r="HH13" i="2"/>
  <c r="HI13" i="2" s="1"/>
  <c r="GH32" i="2"/>
  <c r="EY15" i="2"/>
  <c r="EW15" i="2"/>
  <c r="EL11" i="2"/>
  <c r="FR16" i="2"/>
  <c r="FS16" i="2" s="1"/>
  <c r="FR14" i="2"/>
  <c r="FS14" i="2" s="1"/>
  <c r="FL22" i="2"/>
  <c r="FJ22" i="2"/>
  <c r="FF34" i="2"/>
  <c r="MZ40" i="2"/>
  <c r="FS17" i="2"/>
  <c r="FJ31" i="2"/>
  <c r="FL31" i="2"/>
  <c r="EW29" i="2"/>
  <c r="NL36" i="2"/>
  <c r="NR30" i="2"/>
  <c r="NN30" i="2"/>
  <c r="NA37" i="2"/>
  <c r="NE37" i="2"/>
  <c r="LK13" i="2"/>
  <c r="LJ13" i="2"/>
  <c r="LI13" i="2"/>
  <c r="LH13" i="2"/>
  <c r="NE35" i="2"/>
  <c r="NA35" i="2"/>
  <c r="EW21" i="2"/>
  <c r="ND31" i="2"/>
  <c r="FR37" i="2"/>
  <c r="ME20" i="2"/>
  <c r="MA20" i="2"/>
  <c r="MD36" i="2"/>
  <c r="FJ26" i="2"/>
  <c r="LX17" i="2"/>
  <c r="LW17" i="2"/>
  <c r="LV17" i="2"/>
  <c r="LU17" i="2"/>
  <c r="ED28" i="2"/>
  <c r="EC28" i="2"/>
  <c r="EA28" i="2"/>
  <c r="EB28" i="2"/>
  <c r="MA40" i="2"/>
  <c r="ME40" i="2"/>
  <c r="MG40" i="2" s="1"/>
  <c r="LV13" i="2"/>
  <c r="LX13" i="2"/>
  <c r="LW13" i="2"/>
  <c r="LU13" i="2"/>
  <c r="NB26" i="2"/>
  <c r="ET24" i="2"/>
  <c r="EX24" i="2"/>
  <c r="EZ24" i="2" s="1"/>
  <c r="NQ25" i="2"/>
  <c r="NS25" i="2"/>
  <c r="FH12" i="2"/>
  <c r="MQ39" i="2"/>
  <c r="MQ24" i="2"/>
  <c r="HH23" i="2"/>
  <c r="HI23" i="2" s="1"/>
  <c r="MQ18" i="2"/>
  <c r="EW12" i="2"/>
  <c r="MO40" i="2"/>
  <c r="GT13" i="2"/>
  <c r="GX13" i="2"/>
  <c r="HE36" i="2"/>
  <c r="LX15" i="2"/>
  <c r="LV15" i="2"/>
  <c r="LW15" i="2"/>
  <c r="LU15" i="2"/>
  <c r="GH10" i="2"/>
  <c r="LX28" i="2"/>
  <c r="LV28" i="2"/>
  <c r="LU28" i="2"/>
  <c r="LW28" i="2"/>
  <c r="NL14" i="2"/>
  <c r="NM14" i="2" s="1"/>
  <c r="MK35" i="2"/>
  <c r="MJ35" i="2"/>
  <c r="MI35" i="2"/>
  <c r="MH35" i="2"/>
  <c r="MJ22" i="2"/>
  <c r="MK22" i="2"/>
  <c r="MI22" i="2"/>
  <c r="MH22" i="2"/>
  <c r="EC11" i="2"/>
  <c r="EB11" i="2"/>
  <c r="EA11" i="2"/>
  <c r="ED11" i="2"/>
  <c r="FR21" i="2"/>
  <c r="NO28" i="2"/>
  <c r="NP28" i="2" s="1"/>
  <c r="FH17" i="2"/>
  <c r="FI17" i="2" s="1"/>
  <c r="OD29" i="2"/>
  <c r="OF29" i="2"/>
  <c r="MF18" i="2"/>
  <c r="MD18" i="2"/>
  <c r="NO24" i="2"/>
  <c r="NP24" i="2" s="1"/>
  <c r="FR11" i="2"/>
  <c r="FS11" i="2" s="1"/>
  <c r="EX15" i="2"/>
  <c r="ET15" i="2"/>
  <c r="EY11" i="2"/>
  <c r="EW11" i="2"/>
  <c r="EM12" i="2"/>
  <c r="FH16" i="2"/>
  <c r="FH14" i="2"/>
  <c r="MG14" i="2"/>
  <c r="FK22" i="2"/>
  <c r="FG22" i="2"/>
  <c r="NF12" i="2"/>
  <c r="ND12" i="2"/>
  <c r="FP33" i="2"/>
  <c r="FN33" i="2"/>
  <c r="FO33" i="2"/>
  <c r="FQ33" i="2"/>
  <c r="EV29" i="2"/>
  <c r="EY29" i="2" s="1"/>
  <c r="EL21" i="2"/>
  <c r="EJ21" i="2"/>
  <c r="NY16" i="2"/>
  <c r="NF37" i="2"/>
  <c r="ND37" i="2"/>
  <c r="NF35" i="2"/>
  <c r="ND35" i="2"/>
  <c r="EV21" i="2"/>
  <c r="EY21" i="2" s="1"/>
  <c r="NC31" i="2"/>
  <c r="MF20" i="2"/>
  <c r="MD20" i="2"/>
  <c r="MC36" i="2"/>
  <c r="MF36" i="2" s="1"/>
  <c r="FA39" i="2"/>
  <c r="FC39" i="2"/>
  <c r="FB39" i="2"/>
  <c r="FD39" i="2"/>
  <c r="FI26" i="2"/>
  <c r="EZ31" i="2"/>
  <c r="MW21" i="2"/>
  <c r="MV21" i="2"/>
  <c r="MU21" i="2"/>
  <c r="MX21" i="2"/>
  <c r="EL37" i="2"/>
  <c r="EJ37" i="2"/>
  <c r="EL14" i="2"/>
  <c r="EJ14" i="2"/>
  <c r="LW31" i="2"/>
  <c r="LU31" i="2"/>
  <c r="LX31" i="2"/>
  <c r="LV31" i="2"/>
  <c r="MP39" i="2"/>
  <c r="MS39" i="2" s="1"/>
  <c r="MP24" i="2"/>
  <c r="MS24" i="2" s="1"/>
  <c r="DY29" i="2"/>
  <c r="HR23" i="2"/>
  <c r="HS23" i="2" s="1"/>
  <c r="MF40" i="2"/>
  <c r="MP18" i="2"/>
  <c r="EV12" i="2"/>
  <c r="NZ38" i="2"/>
  <c r="NL18" i="2"/>
  <c r="GS36" i="2"/>
  <c r="GR27" i="2"/>
  <c r="FI27" i="2"/>
  <c r="MZ14" i="2"/>
  <c r="MJ32" i="2"/>
  <c r="MH32" i="2"/>
  <c r="MK32" i="2"/>
  <c r="MI32" i="2"/>
  <c r="EV28" i="2"/>
  <c r="EY28" i="2" s="1"/>
  <c r="FF21" i="2"/>
  <c r="NY28" i="2"/>
  <c r="NZ28" i="2" s="1"/>
  <c r="NJ30" i="2"/>
  <c r="NH30" i="2"/>
  <c r="NK30" i="2"/>
  <c r="NI30" i="2"/>
  <c r="NY24" i="2"/>
  <c r="NZ24" i="2" s="1"/>
  <c r="FF11" i="2"/>
  <c r="LX20" i="2"/>
  <c r="LW20" i="2"/>
  <c r="LV20" i="2"/>
  <c r="LU20" i="2"/>
  <c r="FR28" i="2"/>
  <c r="FS28" i="2" s="1"/>
  <c r="MU19" i="2"/>
  <c r="MX19" i="2"/>
  <c r="MW19" i="2"/>
  <c r="MV19" i="2"/>
  <c r="FQ32" i="2"/>
  <c r="FP32" i="2"/>
  <c r="FO32" i="2"/>
  <c r="FN32" i="2"/>
  <c r="FR15" i="2"/>
  <c r="NA12" i="2"/>
  <c r="NE12" i="2"/>
  <c r="ND11" i="2"/>
  <c r="NF11" i="2"/>
  <c r="MU16" i="2" l="1"/>
  <c r="EN18" i="2"/>
  <c r="MV28" i="2"/>
  <c r="FC19" i="3"/>
  <c r="MJ34" i="4"/>
  <c r="MH11" i="4"/>
  <c r="MX20" i="4"/>
  <c r="EQ35" i="4"/>
  <c r="FB12" i="4"/>
  <c r="LV16" i="5"/>
  <c r="MH29" i="5"/>
  <c r="NV22" i="5"/>
  <c r="EQ10" i="5"/>
  <c r="FQ22" i="5"/>
  <c r="FO39" i="5"/>
  <c r="FB18" i="6"/>
  <c r="FO21" i="6"/>
  <c r="EP14" i="6"/>
  <c r="FQ19" i="6"/>
  <c r="MV12" i="7"/>
  <c r="FA22" i="7"/>
  <c r="EQ14" i="7"/>
  <c r="EB12" i="7"/>
  <c r="MJ18" i="7"/>
  <c r="EP16" i="8"/>
  <c r="MK33" i="8"/>
  <c r="MW14" i="8"/>
  <c r="MJ31" i="8"/>
  <c r="FA10" i="8"/>
  <c r="EO22" i="8"/>
  <c r="NJ23" i="8"/>
  <c r="LV38" i="9"/>
  <c r="NI16" i="9"/>
  <c r="MJ35" i="10"/>
  <c r="GB24" i="10"/>
  <c r="MI27" i="11"/>
  <c r="FM19" i="11"/>
  <c r="FC28" i="11"/>
  <c r="EB37" i="11"/>
  <c r="NH16" i="11"/>
  <c r="EB20" i="11"/>
  <c r="LW18" i="11"/>
  <c r="NH11" i="11"/>
  <c r="MW21" i="11"/>
  <c r="MH36" i="12"/>
  <c r="EP36" i="12"/>
  <c r="FB26" i="2"/>
  <c r="GA36" i="2"/>
  <c r="NH38" i="2"/>
  <c r="MJ11" i="2"/>
  <c r="FA38" i="3"/>
  <c r="LU12" i="3"/>
  <c r="FC26" i="2"/>
  <c r="GB36" i="2"/>
  <c r="NI38" i="2"/>
  <c r="MW16" i="2"/>
  <c r="EO18" i="2"/>
  <c r="MK11" i="2"/>
  <c r="MW28" i="2"/>
  <c r="FB19" i="3"/>
  <c r="FB38" i="3"/>
  <c r="LV12" i="3"/>
  <c r="MK34" i="4"/>
  <c r="MI11" i="4"/>
  <c r="MU20" i="4"/>
  <c r="EN35" i="4"/>
  <c r="FC12" i="4"/>
  <c r="MT18" i="5"/>
  <c r="MU18" i="5" s="1"/>
  <c r="LW16" i="5"/>
  <c r="MI29" i="5"/>
  <c r="NW22" i="5"/>
  <c r="EN10" i="5"/>
  <c r="FN22" i="5"/>
  <c r="FQ39" i="5"/>
  <c r="FD18" i="6"/>
  <c r="FP21" i="6"/>
  <c r="EN14" i="6"/>
  <c r="NG13" i="6"/>
  <c r="FP19" i="6"/>
  <c r="EZ16" i="7"/>
  <c r="FB16" i="7" s="1"/>
  <c r="MX12" i="7"/>
  <c r="EZ30" i="7"/>
  <c r="FB22" i="7"/>
  <c r="EP14" i="7"/>
  <c r="EA12" i="7"/>
  <c r="MK18" i="7"/>
  <c r="EQ16" i="8"/>
  <c r="MI33" i="8"/>
  <c r="MX14" i="8"/>
  <c r="MK31" i="8"/>
  <c r="FB10" i="8"/>
  <c r="EQ22" i="8"/>
  <c r="NK23" i="8"/>
  <c r="EZ11" i="9"/>
  <c r="LW38" i="9"/>
  <c r="NK16" i="9"/>
  <c r="MK35" i="10"/>
  <c r="GC24" i="10"/>
  <c r="MT29" i="11"/>
  <c r="MJ27" i="11"/>
  <c r="MT10" i="11"/>
  <c r="FA28" i="11"/>
  <c r="ED37" i="11"/>
  <c r="NI16" i="11"/>
  <c r="EC20" i="11"/>
  <c r="LX18" i="11"/>
  <c r="MJ12" i="11"/>
  <c r="NK11" i="11"/>
  <c r="MV21" i="11"/>
  <c r="MI36" i="12"/>
  <c r="EQ36" i="12"/>
  <c r="MG19" i="5"/>
  <c r="MI19" i="5" s="1"/>
  <c r="MT39" i="9"/>
  <c r="MT11" i="10"/>
  <c r="FP25" i="10"/>
  <c r="NG10" i="11"/>
  <c r="NH10" i="11" s="1"/>
  <c r="EZ21" i="11"/>
  <c r="FZ17" i="11"/>
  <c r="MX13" i="11"/>
  <c r="NG24" i="11"/>
  <c r="NI24" i="11" s="1"/>
  <c r="MT20" i="12"/>
  <c r="EZ32" i="7"/>
  <c r="FM30" i="5"/>
  <c r="NG28" i="2"/>
  <c r="MX21" i="12"/>
  <c r="MW21" i="12"/>
  <c r="MU13" i="11"/>
  <c r="EA40" i="11"/>
  <c r="MG25" i="8"/>
  <c r="EM19" i="2"/>
  <c r="FO23" i="3"/>
  <c r="MH29" i="3"/>
  <c r="MJ40" i="3"/>
  <c r="FC13" i="4"/>
  <c r="FB21" i="6"/>
  <c r="LV32" i="7"/>
  <c r="MI16" i="7"/>
  <c r="GN30" i="8"/>
  <c r="MX28" i="9"/>
  <c r="MU10" i="10"/>
  <c r="LV34" i="11"/>
  <c r="EB40" i="11"/>
  <c r="MI39" i="2"/>
  <c r="MI17" i="2"/>
  <c r="FP23" i="3"/>
  <c r="MK40" i="3"/>
  <c r="FB31" i="3"/>
  <c r="FA13" i="4"/>
  <c r="MH11" i="7"/>
  <c r="LW32" i="7"/>
  <c r="MK16" i="7"/>
  <c r="GO30" i="8"/>
  <c r="MG15" i="9"/>
  <c r="MV28" i="9"/>
  <c r="MX10" i="10"/>
  <c r="LX34" i="11"/>
  <c r="MK22" i="6"/>
  <c r="EM21" i="2"/>
  <c r="MJ39" i="2"/>
  <c r="MJ17" i="2"/>
  <c r="FD31" i="3"/>
  <c r="FB13" i="4"/>
  <c r="MI11" i="7"/>
  <c r="MH16" i="7"/>
  <c r="EP11" i="7"/>
  <c r="MJ27" i="8"/>
  <c r="EQ21" i="9"/>
  <c r="MV10" i="10"/>
  <c r="MU21" i="12"/>
  <c r="MH15" i="2"/>
  <c r="MI15" i="2"/>
  <c r="MK39" i="2"/>
  <c r="MK17" i="2"/>
  <c r="MK21" i="3"/>
  <c r="LX32" i="3"/>
  <c r="FC31" i="3"/>
  <c r="MT37" i="4"/>
  <c r="EA37" i="4"/>
  <c r="MK11" i="7"/>
  <c r="EQ11" i="7"/>
  <c r="MT25" i="8"/>
  <c r="MH27" i="8"/>
  <c r="EN21" i="9"/>
  <c r="MK15" i="2"/>
  <c r="MH21" i="3"/>
  <c r="LU32" i="3"/>
  <c r="FZ14" i="4"/>
  <c r="EB37" i="4"/>
  <c r="FA22" i="5"/>
  <c r="FM37" i="7"/>
  <c r="LU31" i="7"/>
  <c r="EN11" i="7"/>
  <c r="MI27" i="8"/>
  <c r="EO21" i="9"/>
  <c r="MT38" i="11"/>
  <c r="EN23" i="12"/>
  <c r="NH18" i="12"/>
  <c r="LV32" i="3"/>
  <c r="ED37" i="4"/>
  <c r="FB22" i="5"/>
  <c r="FC21" i="6"/>
  <c r="LX31" i="7"/>
  <c r="EC40" i="11"/>
  <c r="EO23" i="12"/>
  <c r="MI29" i="3"/>
  <c r="MI21" i="3"/>
  <c r="MT34" i="5"/>
  <c r="MG16" i="3"/>
  <c r="EV11" i="10"/>
  <c r="NM23" i="12"/>
  <c r="NO23" i="12" s="1"/>
  <c r="NY23" i="12"/>
  <c r="NC23" i="12"/>
  <c r="NF23" i="12" s="1"/>
  <c r="ND23" i="12"/>
  <c r="NG11" i="3"/>
  <c r="EM31" i="9"/>
  <c r="MP23" i="12"/>
  <c r="NG11" i="2"/>
  <c r="NJ11" i="2" s="1"/>
  <c r="EZ32" i="11"/>
  <c r="FM20" i="2"/>
  <c r="MG17" i="5"/>
  <c r="MH17" i="5" s="1"/>
  <c r="NG10" i="7"/>
  <c r="NG15" i="4"/>
  <c r="NZ25" i="2"/>
  <c r="OL25" i="2"/>
  <c r="EM25" i="2"/>
  <c r="EP25" i="2" s="1"/>
  <c r="EZ23" i="4"/>
  <c r="EZ27" i="4"/>
  <c r="MT14" i="9"/>
  <c r="MV14" i="9" s="1"/>
  <c r="FM11" i="10"/>
  <c r="EZ38" i="6"/>
  <c r="MT33" i="6"/>
  <c r="FM20" i="7"/>
  <c r="FP20" i="7" s="1"/>
  <c r="EZ35" i="8"/>
  <c r="FA35" i="8" s="1"/>
  <c r="MH25" i="2"/>
  <c r="MJ25" i="2"/>
  <c r="MI25" i="2"/>
  <c r="MK25" i="2"/>
  <c r="NA25" i="2"/>
  <c r="NE25" i="2"/>
  <c r="NG25" i="2" s="1"/>
  <c r="EB11" i="10"/>
  <c r="EA11" i="10"/>
  <c r="ED11" i="10"/>
  <c r="EC11" i="10"/>
  <c r="FZ13" i="3"/>
  <c r="GA13" i="3" s="1"/>
  <c r="FZ21" i="4"/>
  <c r="NG20" i="8"/>
  <c r="MT12" i="8"/>
  <c r="EM32" i="5"/>
  <c r="EN32" i="5" s="1"/>
  <c r="NT19" i="6"/>
  <c r="NU19" i="6" s="1"/>
  <c r="EZ25" i="9"/>
  <c r="FG19" i="9"/>
  <c r="FK19" i="9"/>
  <c r="FM19" i="9" s="1"/>
  <c r="MG36" i="6"/>
  <c r="EZ33" i="8"/>
  <c r="NG34" i="5"/>
  <c r="NG33" i="9"/>
  <c r="NK33" i="9" s="1"/>
  <c r="NB27" i="10"/>
  <c r="ND27" i="10" s="1"/>
  <c r="EM21" i="10"/>
  <c r="MW37" i="10"/>
  <c r="FN25" i="10"/>
  <c r="NI30" i="12"/>
  <c r="NI18" i="12"/>
  <c r="EP15" i="12"/>
  <c r="EO15" i="12"/>
  <c r="EQ15" i="12"/>
  <c r="EN15" i="12"/>
  <c r="NG37" i="2"/>
  <c r="EZ15" i="2"/>
  <c r="NG22" i="9"/>
  <c r="MX37" i="10"/>
  <c r="EZ23" i="12"/>
  <c r="EQ39" i="12"/>
  <c r="NK30" i="12"/>
  <c r="NJ18" i="12"/>
  <c r="FZ20" i="2"/>
  <c r="NG35" i="4"/>
  <c r="NJ35" i="4" s="1"/>
  <c r="MG14" i="6"/>
  <c r="MI18" i="9"/>
  <c r="MK36" i="10"/>
  <c r="EN39" i="12"/>
  <c r="NH30" i="12"/>
  <c r="EQ24" i="3"/>
  <c r="EL32" i="7"/>
  <c r="EG32" i="7"/>
  <c r="EK32" i="7"/>
  <c r="EM32" i="7" s="1"/>
  <c r="EL19" i="9"/>
  <c r="EK19" i="9"/>
  <c r="EM19" i="9" s="1"/>
  <c r="EG19" i="9"/>
  <c r="NT19" i="2"/>
  <c r="NX19" i="2" s="1"/>
  <c r="MT30" i="4"/>
  <c r="MT27" i="8"/>
  <c r="MJ18" i="9"/>
  <c r="NW32" i="10"/>
  <c r="MH36" i="10"/>
  <c r="EO39" i="12"/>
  <c r="EO24" i="3"/>
  <c r="NM34" i="2"/>
  <c r="NO34" i="2" s="1"/>
  <c r="NP34" i="2" s="1"/>
  <c r="NG40" i="7"/>
  <c r="MK18" i="8"/>
  <c r="EN24" i="9"/>
  <c r="MK18" i="9"/>
  <c r="NX32" i="10"/>
  <c r="MI36" i="10"/>
  <c r="EZ15" i="5"/>
  <c r="FC15" i="5" s="1"/>
  <c r="MH18" i="8"/>
  <c r="EM28" i="8"/>
  <c r="FM16" i="9"/>
  <c r="EO24" i="9"/>
  <c r="NU32" i="10"/>
  <c r="FO25" i="10"/>
  <c r="NG20" i="4"/>
  <c r="EZ14" i="5"/>
  <c r="FD14" i="5" s="1"/>
  <c r="NG24" i="5"/>
  <c r="NK24" i="5" s="1"/>
  <c r="EZ23" i="7"/>
  <c r="MT11" i="7"/>
  <c r="MT35" i="7"/>
  <c r="MV35" i="7" s="1"/>
  <c r="FC31" i="8"/>
  <c r="FA31" i="8"/>
  <c r="FD31" i="8"/>
  <c r="FB31" i="8"/>
  <c r="NA24" i="9"/>
  <c r="NE24" i="9"/>
  <c r="NG24" i="9" s="1"/>
  <c r="EP16" i="4"/>
  <c r="EQ16" i="4"/>
  <c r="EN16" i="4"/>
  <c r="EO16" i="4"/>
  <c r="FA13" i="8"/>
  <c r="FD13" i="8"/>
  <c r="FC13" i="8"/>
  <c r="FB13" i="8"/>
  <c r="OG29" i="2"/>
  <c r="FM40" i="3"/>
  <c r="FQ40" i="3" s="1"/>
  <c r="MG10" i="3"/>
  <c r="MG19" i="3"/>
  <c r="EZ37" i="4"/>
  <c r="GM19" i="9"/>
  <c r="GP19" i="9" s="1"/>
  <c r="NG32" i="11"/>
  <c r="NI32" i="11" s="1"/>
  <c r="EZ13" i="12"/>
  <c r="FA13" i="12" s="1"/>
  <c r="NG37" i="3"/>
  <c r="FZ20" i="8"/>
  <c r="GA20" i="8" s="1"/>
  <c r="MK24" i="9"/>
  <c r="MI24" i="9"/>
  <c r="MH24" i="9"/>
  <c r="MJ24" i="9"/>
  <c r="LV24" i="9"/>
  <c r="LU24" i="9"/>
  <c r="LX24" i="9"/>
  <c r="LW24" i="9"/>
  <c r="MT16" i="5"/>
  <c r="MU16" i="5" s="1"/>
  <c r="EM11" i="6"/>
  <c r="MT39" i="7"/>
  <c r="NG15" i="8"/>
  <c r="NI15" i="8" s="1"/>
  <c r="FS13" i="8"/>
  <c r="FU13" i="8" s="1"/>
  <c r="NT33" i="4"/>
  <c r="EZ37" i="6"/>
  <c r="FJ33" i="7"/>
  <c r="EZ11" i="2"/>
  <c r="MG18" i="2"/>
  <c r="FM31" i="2"/>
  <c r="NG10" i="2"/>
  <c r="NJ10" i="2" s="1"/>
  <c r="MT35" i="5"/>
  <c r="MU35" i="5" s="1"/>
  <c r="NT22" i="6"/>
  <c r="MG15" i="7"/>
  <c r="MT11" i="9"/>
  <c r="MW11" i="9" s="1"/>
  <c r="FM18" i="9"/>
  <c r="MG34" i="2"/>
  <c r="MF18" i="12"/>
  <c r="MA18" i="12"/>
  <c r="ME18" i="12"/>
  <c r="MG18" i="12" s="1"/>
  <c r="FI33" i="7"/>
  <c r="FL33" i="7" s="1"/>
  <c r="EZ18" i="2"/>
  <c r="NG24" i="2"/>
  <c r="NK24" i="2" s="1"/>
  <c r="FZ39" i="2"/>
  <c r="MG29" i="6"/>
  <c r="MT15" i="12"/>
  <c r="MW15" i="12" s="1"/>
  <c r="EY33" i="7"/>
  <c r="ET33" i="7"/>
  <c r="EX33" i="7"/>
  <c r="EZ33" i="7" s="1"/>
  <c r="EM32" i="3"/>
  <c r="EZ30" i="2"/>
  <c r="FC30" i="2" s="1"/>
  <c r="EL33" i="7"/>
  <c r="EK33" i="7"/>
  <c r="EM33" i="7" s="1"/>
  <c r="EG33" i="7"/>
  <c r="FV33" i="7"/>
  <c r="FY33" i="7" s="1"/>
  <c r="FW33" i="7"/>
  <c r="MG25" i="3"/>
  <c r="FM16" i="4"/>
  <c r="EZ25" i="4"/>
  <c r="FB25" i="4" s="1"/>
  <c r="NG34" i="4"/>
  <c r="GZ13" i="5"/>
  <c r="FM18" i="6"/>
  <c r="NG23" i="7"/>
  <c r="NJ23" i="7" s="1"/>
  <c r="FM10" i="8"/>
  <c r="FN10" i="8" s="1"/>
  <c r="NG23" i="10"/>
  <c r="NG31" i="10"/>
  <c r="EZ40" i="12"/>
  <c r="FD40" i="12" s="1"/>
  <c r="GS20" i="2"/>
  <c r="MP32" i="8"/>
  <c r="MR32" i="8" s="1"/>
  <c r="MT32" i="8" s="1"/>
  <c r="MN33" i="2"/>
  <c r="MR33" i="2"/>
  <c r="FK12" i="12"/>
  <c r="FG12" i="12"/>
  <c r="FK30" i="2"/>
  <c r="FG30" i="2"/>
  <c r="FG21" i="12"/>
  <c r="FK21" i="12"/>
  <c r="EN30" i="2"/>
  <c r="EQ30" i="2"/>
  <c r="EO30" i="2"/>
  <c r="EP30" i="2"/>
  <c r="EX22" i="10"/>
  <c r="ET22" i="10"/>
  <c r="OB17" i="3"/>
  <c r="OC17" i="3" s="1"/>
  <c r="EZ25" i="3"/>
  <c r="MG38" i="3"/>
  <c r="EM29" i="3"/>
  <c r="EN29" i="3" s="1"/>
  <c r="FZ12" i="3"/>
  <c r="GB12" i="3" s="1"/>
  <c r="MT12" i="3"/>
  <c r="MG24" i="4"/>
  <c r="EM12" i="5"/>
  <c r="EN12" i="5" s="1"/>
  <c r="MT37" i="5"/>
  <c r="MT28" i="5"/>
  <c r="MT24" i="5"/>
  <c r="MG32" i="5"/>
  <c r="MH32" i="5" s="1"/>
  <c r="FZ13" i="7"/>
  <c r="GD13" i="7" s="1"/>
  <c r="NG24" i="7"/>
  <c r="EZ27" i="7"/>
  <c r="EZ18" i="7"/>
  <c r="FB18" i="7" s="1"/>
  <c r="MT35" i="8"/>
  <c r="NG28" i="8"/>
  <c r="MG37" i="8"/>
  <c r="MJ37" i="8" s="1"/>
  <c r="MG25" i="9"/>
  <c r="MK25" i="9" s="1"/>
  <c r="EM13" i="9"/>
  <c r="EQ13" i="9" s="1"/>
  <c r="EZ18" i="11"/>
  <c r="FM28" i="11"/>
  <c r="EZ31" i="12"/>
  <c r="FC31" i="12" s="1"/>
  <c r="FM31" i="12"/>
  <c r="FM17" i="12"/>
  <c r="FP17" i="12" s="1"/>
  <c r="MS31" i="9"/>
  <c r="MQ31" i="9"/>
  <c r="GE12" i="12"/>
  <c r="GF12" i="12" s="1"/>
  <c r="GF30" i="2"/>
  <c r="GR30" i="2"/>
  <c r="OL17" i="7"/>
  <c r="OY17" i="7" s="1"/>
  <c r="HF20" i="2"/>
  <c r="HR20" i="2"/>
  <c r="HS20" i="2" s="1"/>
  <c r="MR16" i="3"/>
  <c r="MN16" i="3"/>
  <c r="NC17" i="7"/>
  <c r="NF17" i="7" s="1"/>
  <c r="ND17" i="7"/>
  <c r="NP31" i="11"/>
  <c r="NO17" i="3"/>
  <c r="NQ17" i="3" s="1"/>
  <c r="EB16" i="4"/>
  <c r="EA16" i="4"/>
  <c r="ED16" i="4"/>
  <c r="EC16" i="4"/>
  <c r="MR31" i="9"/>
  <c r="MN31" i="9"/>
  <c r="OY35" i="7"/>
  <c r="OZ35" i="7" s="1"/>
  <c r="NA35" i="7"/>
  <c r="NE35" i="7"/>
  <c r="NG35" i="7" s="1"/>
  <c r="FL30" i="2"/>
  <c r="FJ30" i="2"/>
  <c r="FM30" i="2" s="1"/>
  <c r="FU30" i="2"/>
  <c r="FV30" i="2" s="1"/>
  <c r="OB17" i="7"/>
  <c r="OD17" i="7" s="1"/>
  <c r="FD25" i="10"/>
  <c r="FC25" i="10"/>
  <c r="FA25" i="10"/>
  <c r="FB25" i="10"/>
  <c r="FH22" i="10"/>
  <c r="FI22" i="10" s="1"/>
  <c r="OL17" i="3"/>
  <c r="OY17" i="3" s="1"/>
  <c r="NA33" i="2"/>
  <c r="NE33" i="2"/>
  <c r="NG33" i="2" s="1"/>
  <c r="NK33" i="2" s="1"/>
  <c r="FL12" i="12"/>
  <c r="FJ12" i="12"/>
  <c r="NG33" i="3"/>
  <c r="NI33" i="3" s="1"/>
  <c r="NT18" i="3"/>
  <c r="NT35" i="4"/>
  <c r="MT29" i="6"/>
  <c r="FM32" i="6"/>
  <c r="FO32" i="6" s="1"/>
  <c r="NG27" i="7"/>
  <c r="NK27" i="7" s="1"/>
  <c r="FM22" i="7"/>
  <c r="NG12" i="9"/>
  <c r="NJ12" i="9" s="1"/>
  <c r="FH13" i="8"/>
  <c r="FI13" i="8" s="1"/>
  <c r="GR24" i="3"/>
  <c r="GS24" i="3" s="1"/>
  <c r="OM35" i="7"/>
  <c r="EZ12" i="12"/>
  <c r="NO17" i="7"/>
  <c r="NP17" i="7" s="1"/>
  <c r="MS17" i="3"/>
  <c r="MN17" i="3"/>
  <c r="MR17" i="3"/>
  <c r="MT17" i="3" s="1"/>
  <c r="EQ21" i="12"/>
  <c r="EN21" i="12"/>
  <c r="EP21" i="12"/>
  <c r="EO21" i="12"/>
  <c r="GJ20" i="2"/>
  <c r="EM30" i="6"/>
  <c r="EZ29" i="7"/>
  <c r="MA21" i="7"/>
  <c r="ME21" i="7"/>
  <c r="MG21" i="7" s="1"/>
  <c r="GH24" i="3"/>
  <c r="GI24" i="3" s="1"/>
  <c r="MW35" i="7"/>
  <c r="OB35" i="7"/>
  <c r="ET24" i="3"/>
  <c r="EX24" i="3"/>
  <c r="FG32" i="7"/>
  <c r="FK32" i="7"/>
  <c r="FO20" i="2"/>
  <c r="FN20" i="2"/>
  <c r="FP20" i="2"/>
  <c r="FQ20" i="2"/>
  <c r="EQ13" i="8"/>
  <c r="EP13" i="8"/>
  <c r="EO13" i="8"/>
  <c r="EN13" i="8"/>
  <c r="GI20" i="2"/>
  <c r="GL20" i="2" s="1"/>
  <c r="OT23" i="2"/>
  <c r="OW23" i="2" s="1"/>
  <c r="FM24" i="7"/>
  <c r="EM14" i="2"/>
  <c r="NT25" i="2"/>
  <c r="EM18" i="3"/>
  <c r="EO18" i="3" s="1"/>
  <c r="FZ17" i="4"/>
  <c r="MT32" i="5"/>
  <c r="EM20" i="5"/>
  <c r="EP20" i="5" s="1"/>
  <c r="MG16" i="6"/>
  <c r="MK16" i="6" s="1"/>
  <c r="FZ39" i="7"/>
  <c r="EZ36" i="7"/>
  <c r="MT33" i="8"/>
  <c r="NG14" i="8"/>
  <c r="NH14" i="8" s="1"/>
  <c r="EZ25" i="8"/>
  <c r="EM36" i="9"/>
  <c r="OG24" i="10"/>
  <c r="OK24" i="10" s="1"/>
  <c r="EZ25" i="11"/>
  <c r="FD25" i="11" s="1"/>
  <c r="EM16" i="11"/>
  <c r="MT32" i="12"/>
  <c r="FZ18" i="12"/>
  <c r="NT21" i="12"/>
  <c r="NU21" i="12" s="1"/>
  <c r="FI19" i="2"/>
  <c r="FL19" i="2" s="1"/>
  <c r="FJ19" i="2"/>
  <c r="NM16" i="3"/>
  <c r="FU24" i="3"/>
  <c r="FV24" i="3" s="1"/>
  <c r="NF16" i="3"/>
  <c r="ND16" i="3"/>
  <c r="FH24" i="3"/>
  <c r="FI24" i="3" s="1"/>
  <c r="MH35" i="7"/>
  <c r="MI35" i="7"/>
  <c r="MK35" i="7"/>
  <c r="MJ35" i="7"/>
  <c r="MN17" i="7"/>
  <c r="MR17" i="7"/>
  <c r="MT17" i="7" s="1"/>
  <c r="EW24" i="3"/>
  <c r="EY24" i="3"/>
  <c r="GE21" i="12"/>
  <c r="FL32" i="7"/>
  <c r="FJ32" i="7"/>
  <c r="MT16" i="3"/>
  <c r="GF13" i="8"/>
  <c r="GR13" i="8"/>
  <c r="MT23" i="5"/>
  <c r="MT26" i="6"/>
  <c r="FZ25" i="7"/>
  <c r="GC25" i="7" s="1"/>
  <c r="MT18" i="9"/>
  <c r="MX18" i="9" s="1"/>
  <c r="EZ30" i="9"/>
  <c r="NT22" i="9"/>
  <c r="NW22" i="9" s="1"/>
  <c r="MT22" i="10"/>
  <c r="MW22" i="10" s="1"/>
  <c r="FZ11" i="11"/>
  <c r="EZ24" i="12"/>
  <c r="NB34" i="2"/>
  <c r="NC34" i="2" s="1"/>
  <c r="NM33" i="2"/>
  <c r="NO33" i="2" s="1"/>
  <c r="NA16" i="3"/>
  <c r="NE16" i="3"/>
  <c r="MJ34" i="2"/>
  <c r="MK34" i="2"/>
  <c r="MI34" i="2"/>
  <c r="MH34" i="2"/>
  <c r="NB32" i="8"/>
  <c r="FU21" i="12"/>
  <c r="FV21" i="12" s="1"/>
  <c r="NC17" i="3"/>
  <c r="NC31" i="9"/>
  <c r="NF31" i="9" s="1"/>
  <c r="ND31" i="9"/>
  <c r="MS16" i="3"/>
  <c r="NG31" i="11"/>
  <c r="NT38" i="2"/>
  <c r="MT22" i="4"/>
  <c r="EM37" i="2"/>
  <c r="EN37" i="2" s="1"/>
  <c r="FZ10" i="2"/>
  <c r="MT19" i="3"/>
  <c r="EZ22" i="3"/>
  <c r="FC22" i="3" s="1"/>
  <c r="EZ18" i="4"/>
  <c r="FA18" i="4" s="1"/>
  <c r="EZ10" i="4"/>
  <c r="EM26" i="4"/>
  <c r="EZ10" i="5"/>
  <c r="MG16" i="5"/>
  <c r="MK16" i="5" s="1"/>
  <c r="OT35" i="6"/>
  <c r="NG24" i="6"/>
  <c r="EM23" i="7"/>
  <c r="EO23" i="7" s="1"/>
  <c r="NG13" i="8"/>
  <c r="NI13" i="8" s="1"/>
  <c r="MT17" i="9"/>
  <c r="PG19" i="9"/>
  <c r="PH19" i="9" s="1"/>
  <c r="FM12" i="10"/>
  <c r="MR27" i="10"/>
  <c r="MT27" i="10" s="1"/>
  <c r="MN27" i="10"/>
  <c r="MS33" i="2"/>
  <c r="MQ33" i="2"/>
  <c r="MK32" i="8"/>
  <c r="MI32" i="8"/>
  <c r="MH32" i="8"/>
  <c r="MJ32" i="8"/>
  <c r="NZ33" i="2"/>
  <c r="OL33" i="2"/>
  <c r="GE19" i="2"/>
  <c r="GR19" i="2" s="1"/>
  <c r="OB31" i="11"/>
  <c r="OC31" i="11" s="1"/>
  <c r="FJ21" i="12"/>
  <c r="FM21" i="12" s="1"/>
  <c r="FL21" i="12"/>
  <c r="EK31" i="8"/>
  <c r="EM31" i="8" s="1"/>
  <c r="EG31" i="8"/>
  <c r="ME27" i="10"/>
  <c r="MG27" i="10" s="1"/>
  <c r="MA27" i="10"/>
  <c r="NF35" i="7"/>
  <c r="FB30" i="2"/>
  <c r="MK31" i="9"/>
  <c r="MJ31" i="9"/>
  <c r="MI31" i="9"/>
  <c r="MH31" i="9"/>
  <c r="GE22" i="10"/>
  <c r="GR22" i="10" s="1"/>
  <c r="MG26" i="6"/>
  <c r="MH26" i="6" s="1"/>
  <c r="EZ34" i="8"/>
  <c r="NG11" i="9"/>
  <c r="MT34" i="10"/>
  <c r="MT17" i="11"/>
  <c r="MX17" i="11" s="1"/>
  <c r="MG11" i="12"/>
  <c r="EZ21" i="12"/>
  <c r="FB19" i="9"/>
  <c r="FC19" i="9"/>
  <c r="FD19" i="9"/>
  <c r="FA19" i="9"/>
  <c r="LW16" i="3"/>
  <c r="LV16" i="3"/>
  <c r="LU16" i="3"/>
  <c r="LX16" i="3"/>
  <c r="FS19" i="2"/>
  <c r="OL31" i="11"/>
  <c r="OM31" i="11" s="1"/>
  <c r="EQ19" i="2"/>
  <c r="EP19" i="2"/>
  <c r="EO19" i="2"/>
  <c r="EN19" i="2"/>
  <c r="FU12" i="12"/>
  <c r="FV12" i="12" s="1"/>
  <c r="NO35" i="7"/>
  <c r="NP35" i="7" s="1"/>
  <c r="EY22" i="10"/>
  <c r="EW22" i="10"/>
  <c r="EZ22" i="10" s="1"/>
  <c r="FB32" i="7"/>
  <c r="FD32" i="7"/>
  <c r="FC32" i="7"/>
  <c r="FA32" i="7"/>
  <c r="GU20" i="2"/>
  <c r="GV20" i="2" s="1"/>
  <c r="FH31" i="8"/>
  <c r="FJ31" i="8" s="1"/>
  <c r="FS22" i="10"/>
  <c r="NZ34" i="2"/>
  <c r="OL34" i="2"/>
  <c r="OY34" i="2" s="1"/>
  <c r="NF33" i="2"/>
  <c r="NI21" i="12"/>
  <c r="NH21" i="12"/>
  <c r="NK21" i="12"/>
  <c r="NJ21" i="12"/>
  <c r="OR34" i="12"/>
  <c r="ON34" i="12"/>
  <c r="FB26" i="12"/>
  <c r="FA26" i="12"/>
  <c r="FC26" i="12"/>
  <c r="FD26" i="12"/>
  <c r="FN15" i="12"/>
  <c r="FQ15" i="12"/>
  <c r="FP15" i="12"/>
  <c r="FO15" i="12"/>
  <c r="NA28" i="12"/>
  <c r="NE28" i="12"/>
  <c r="GX19" i="12"/>
  <c r="GT19" i="12"/>
  <c r="FB37" i="12"/>
  <c r="FA37" i="12"/>
  <c r="FD37" i="12"/>
  <c r="FC37" i="12"/>
  <c r="EQ16" i="12"/>
  <c r="EP16" i="12"/>
  <c r="EO16" i="12"/>
  <c r="EN16" i="12"/>
  <c r="MK28" i="12"/>
  <c r="MI28" i="12"/>
  <c r="MH28" i="12"/>
  <c r="MJ28" i="12"/>
  <c r="OB26" i="12"/>
  <c r="MK40" i="12"/>
  <c r="MJ40" i="12"/>
  <c r="MI40" i="12"/>
  <c r="MH40" i="12"/>
  <c r="HH30" i="12"/>
  <c r="HI30" i="12" s="1"/>
  <c r="NR25" i="12"/>
  <c r="NN25" i="12"/>
  <c r="FA18" i="12"/>
  <c r="FD18" i="12"/>
  <c r="FC18" i="12"/>
  <c r="FB18" i="12"/>
  <c r="OO38" i="12"/>
  <c r="FT11" i="12"/>
  <c r="FX11" i="12"/>
  <c r="FB11" i="12"/>
  <c r="FA11" i="12"/>
  <c r="FD11" i="12"/>
  <c r="FC11" i="12"/>
  <c r="FD36" i="12"/>
  <c r="FC36" i="12"/>
  <c r="FB36" i="12"/>
  <c r="FA36" i="12"/>
  <c r="MN35" i="12"/>
  <c r="MR35" i="12"/>
  <c r="MK27" i="12"/>
  <c r="MH27" i="12"/>
  <c r="MI27" i="12"/>
  <c r="MJ27" i="12"/>
  <c r="NI12" i="12"/>
  <c r="NH12" i="12"/>
  <c r="NJ12" i="12"/>
  <c r="NK12" i="12"/>
  <c r="OB36" i="12"/>
  <c r="FY33" i="12"/>
  <c r="FW33" i="12"/>
  <c r="FG28" i="12"/>
  <c r="FK28" i="12"/>
  <c r="EX28" i="12"/>
  <c r="ET28" i="12"/>
  <c r="EW22" i="12"/>
  <c r="EY22" i="12"/>
  <c r="GE40" i="12"/>
  <c r="OY30" i="12"/>
  <c r="OZ30" i="12" s="1"/>
  <c r="HH19" i="12"/>
  <c r="NO28" i="12"/>
  <c r="NP28" i="12" s="1"/>
  <c r="MU25" i="12"/>
  <c r="MX25" i="12"/>
  <c r="MW25" i="12"/>
  <c r="MV25" i="12"/>
  <c r="MR10" i="12"/>
  <c r="MT10" i="12" s="1"/>
  <c r="MN10" i="12"/>
  <c r="GG30" i="12"/>
  <c r="GK30" i="12"/>
  <c r="GM30" i="12" s="1"/>
  <c r="HE27" i="12"/>
  <c r="HF27" i="12" s="1"/>
  <c r="FJ25" i="12"/>
  <c r="FL25" i="12"/>
  <c r="LV28" i="12"/>
  <c r="LU28" i="12"/>
  <c r="LX28" i="12"/>
  <c r="LW28" i="12"/>
  <c r="NE37" i="12"/>
  <c r="NA37" i="12"/>
  <c r="NF24" i="12"/>
  <c r="ND24" i="12"/>
  <c r="OL27" i="12"/>
  <c r="OM27" i="12" s="1"/>
  <c r="FJ29" i="12"/>
  <c r="EX16" i="12"/>
  <c r="EZ16" i="12" s="1"/>
  <c r="ET16" i="12"/>
  <c r="FU25" i="12"/>
  <c r="MX15" i="12"/>
  <c r="MV15" i="12"/>
  <c r="MU15" i="12"/>
  <c r="NY35" i="12"/>
  <c r="NZ35" i="12" s="1"/>
  <c r="OY33" i="12"/>
  <c r="OZ33" i="12" s="1"/>
  <c r="FD31" i="12"/>
  <c r="NN27" i="12"/>
  <c r="NR27" i="12"/>
  <c r="MR11" i="12"/>
  <c r="MN11" i="12"/>
  <c r="EY16" i="12"/>
  <c r="OE12" i="12"/>
  <c r="OA12" i="12"/>
  <c r="OO17" i="12"/>
  <c r="OP17" i="12" s="1"/>
  <c r="GU15" i="12"/>
  <c r="FU23" i="12"/>
  <c r="FV23" i="12" s="1"/>
  <c r="FY32" i="12"/>
  <c r="FW32" i="12"/>
  <c r="NF19" i="12"/>
  <c r="ND19" i="12"/>
  <c r="OE18" i="12"/>
  <c r="OA18" i="12"/>
  <c r="GR26" i="12"/>
  <c r="GS26" i="12" s="1"/>
  <c r="NO10" i="12"/>
  <c r="NP10" i="12" s="1"/>
  <c r="FN17" i="12"/>
  <c r="FQ17" i="12"/>
  <c r="HE17" i="12"/>
  <c r="HF17" i="12" s="1"/>
  <c r="FK10" i="12"/>
  <c r="FG10" i="12"/>
  <c r="ND13" i="12"/>
  <c r="NG20" i="12"/>
  <c r="GH33" i="12"/>
  <c r="GI33" i="12" s="1"/>
  <c r="GE10" i="12"/>
  <c r="GF10" i="12" s="1"/>
  <c r="NY14" i="12"/>
  <c r="NZ14" i="12" s="1"/>
  <c r="OY21" i="12"/>
  <c r="OZ21" i="12" s="1"/>
  <c r="FL35" i="12"/>
  <c r="FJ35" i="12"/>
  <c r="FX33" i="12"/>
  <c r="FT33" i="12"/>
  <c r="GR37" i="12"/>
  <c r="GS37" i="12" s="1"/>
  <c r="FJ24" i="12"/>
  <c r="ET22" i="12"/>
  <c r="EX22" i="12"/>
  <c r="FU40" i="12"/>
  <c r="FV40" i="12" s="1"/>
  <c r="MQ35" i="12"/>
  <c r="MS35" i="12"/>
  <c r="OO30" i="12"/>
  <c r="OP30" i="12" s="1"/>
  <c r="FA40" i="12"/>
  <c r="MJ19" i="12"/>
  <c r="MH19" i="12"/>
  <c r="MK19" i="12"/>
  <c r="MI19" i="12"/>
  <c r="ME24" i="12"/>
  <c r="MA24" i="12"/>
  <c r="GE20" i="12"/>
  <c r="GU34" i="12"/>
  <c r="GV34" i="12" s="1"/>
  <c r="GU27" i="12"/>
  <c r="GV27" i="12" s="1"/>
  <c r="FK25" i="12"/>
  <c r="FG25" i="12"/>
  <c r="NS25" i="12"/>
  <c r="NQ25" i="12"/>
  <c r="MQ37" i="12"/>
  <c r="FQ34" i="12"/>
  <c r="FO34" i="12"/>
  <c r="FP34" i="12"/>
  <c r="FN34" i="12"/>
  <c r="NA24" i="12"/>
  <c r="NE24" i="12"/>
  <c r="NO15" i="12"/>
  <c r="NP15" i="12" s="1"/>
  <c r="MR22" i="12"/>
  <c r="MT22" i="12" s="1"/>
  <c r="MN22" i="12"/>
  <c r="OO33" i="12"/>
  <c r="OP33" i="12" s="1"/>
  <c r="FX15" i="12"/>
  <c r="FZ15" i="12" s="1"/>
  <c r="FT15" i="12"/>
  <c r="FH23" i="12"/>
  <c r="FI23" i="12" s="1"/>
  <c r="EQ35" i="12"/>
  <c r="EO35" i="12"/>
  <c r="EN35" i="12"/>
  <c r="EP35" i="12"/>
  <c r="MI10" i="12"/>
  <c r="MH10" i="12"/>
  <c r="MJ10" i="12"/>
  <c r="MK10" i="12"/>
  <c r="GD30" i="12"/>
  <c r="GB30" i="12"/>
  <c r="GC30" i="12"/>
  <c r="GA30" i="12"/>
  <c r="NE35" i="12"/>
  <c r="NA35" i="12"/>
  <c r="GH17" i="12"/>
  <c r="GI17" i="12" s="1"/>
  <c r="FX32" i="12"/>
  <c r="FT32" i="12"/>
  <c r="NE19" i="12"/>
  <c r="NA19" i="12"/>
  <c r="ND22" i="12"/>
  <c r="GU17" i="12"/>
  <c r="GV17" i="12" s="1"/>
  <c r="GE35" i="12"/>
  <c r="GF35" i="12" s="1"/>
  <c r="ET25" i="12"/>
  <c r="EX25" i="12"/>
  <c r="NE10" i="12"/>
  <c r="NA10" i="12"/>
  <c r="GT30" i="12"/>
  <c r="GX30" i="12"/>
  <c r="MJ11" i="12"/>
  <c r="MH11" i="12"/>
  <c r="MI11" i="12"/>
  <c r="MK11" i="12"/>
  <c r="GE38" i="12"/>
  <c r="GF38" i="12" s="1"/>
  <c r="MT26" i="12"/>
  <c r="EW35" i="12"/>
  <c r="FU10" i="12"/>
  <c r="FV10" i="12" s="1"/>
  <c r="OL26" i="12"/>
  <c r="NO14" i="12"/>
  <c r="NP14" i="12" s="1"/>
  <c r="OO21" i="12"/>
  <c r="OP21" i="12" s="1"/>
  <c r="FG35" i="12"/>
  <c r="FK35" i="12"/>
  <c r="FW11" i="12"/>
  <c r="FY11" i="12"/>
  <c r="GF37" i="12"/>
  <c r="FI24" i="12"/>
  <c r="FJ20" i="12"/>
  <c r="HE18" i="12"/>
  <c r="HF18" i="12" s="1"/>
  <c r="FQ18" i="12"/>
  <c r="FP18" i="12"/>
  <c r="FO18" i="12"/>
  <c r="FN18" i="12"/>
  <c r="FQ30" i="12"/>
  <c r="FO30" i="12"/>
  <c r="FN30" i="12"/>
  <c r="FP30" i="12"/>
  <c r="FS20" i="12"/>
  <c r="HE34" i="12"/>
  <c r="OB38" i="12"/>
  <c r="OC38" i="12" s="1"/>
  <c r="FW27" i="12"/>
  <c r="GR29" i="12"/>
  <c r="GS29" i="12" s="1"/>
  <c r="NY16" i="12"/>
  <c r="GE14" i="12"/>
  <c r="GF14" i="12" s="1"/>
  <c r="MP37" i="12"/>
  <c r="MS37" i="12" s="1"/>
  <c r="NY15" i="12"/>
  <c r="NZ15" i="12" s="1"/>
  <c r="NO37" i="12"/>
  <c r="NP37" i="12" s="1"/>
  <c r="NI17" i="12"/>
  <c r="NH17" i="12"/>
  <c r="NK17" i="12"/>
  <c r="NJ17" i="12"/>
  <c r="MQ14" i="12"/>
  <c r="EX39" i="12"/>
  <c r="EZ39" i="12" s="1"/>
  <c r="ET39" i="12"/>
  <c r="QL29" i="12"/>
  <c r="QM29" i="12" s="1"/>
  <c r="EX10" i="12"/>
  <c r="ET10" i="12"/>
  <c r="FJ11" i="12"/>
  <c r="EO14" i="12"/>
  <c r="EN14" i="12"/>
  <c r="EQ14" i="12"/>
  <c r="EP14" i="12"/>
  <c r="ND35" i="12"/>
  <c r="NF35" i="12"/>
  <c r="FP31" i="12"/>
  <c r="FO31" i="12"/>
  <c r="FN31" i="12"/>
  <c r="FQ31" i="12"/>
  <c r="EQ33" i="12"/>
  <c r="EP33" i="12"/>
  <c r="EO33" i="12"/>
  <c r="EN33" i="12"/>
  <c r="NC22" i="12"/>
  <c r="MK32" i="12"/>
  <c r="MJ32" i="12"/>
  <c r="MI32" i="12"/>
  <c r="MH32" i="12"/>
  <c r="MT28" i="12"/>
  <c r="FS35" i="12"/>
  <c r="EY25" i="12"/>
  <c r="EW25" i="12"/>
  <c r="EZ25" i="12" s="1"/>
  <c r="ND10" i="12"/>
  <c r="NF10" i="12"/>
  <c r="GW30" i="12"/>
  <c r="GY30" i="12"/>
  <c r="FS38" i="12"/>
  <c r="MT16" i="12"/>
  <c r="EV35" i="12"/>
  <c r="EY35" i="12" s="1"/>
  <c r="FU22" i="12"/>
  <c r="FV22" i="12" s="1"/>
  <c r="EZ33" i="12"/>
  <c r="MT31" i="12"/>
  <c r="GG19" i="12"/>
  <c r="GK19" i="12"/>
  <c r="GJ18" i="12"/>
  <c r="NQ22" i="12"/>
  <c r="FJ14" i="12"/>
  <c r="OD30" i="12"/>
  <c r="GH11" i="12"/>
  <c r="GI11" i="12" s="1"/>
  <c r="MU19" i="12"/>
  <c r="MX19" i="12"/>
  <c r="MW19" i="12"/>
  <c r="MV19" i="12"/>
  <c r="FI20" i="12"/>
  <c r="FL20" i="12" s="1"/>
  <c r="GS18" i="12"/>
  <c r="GE28" i="12"/>
  <c r="GF28" i="12" s="1"/>
  <c r="FH16" i="12"/>
  <c r="EZ32" i="12"/>
  <c r="EK25" i="12"/>
  <c r="EM25" i="12" s="1"/>
  <c r="EG25" i="12"/>
  <c r="FV27" i="12"/>
  <c r="GF29" i="12"/>
  <c r="FW24" i="12"/>
  <c r="OD39" i="12"/>
  <c r="NM16" i="12"/>
  <c r="FS14" i="12"/>
  <c r="NQ31" i="12"/>
  <c r="EZ38" i="12"/>
  <c r="EP28" i="12"/>
  <c r="EO28" i="12"/>
  <c r="EN28" i="12"/>
  <c r="EQ28" i="12"/>
  <c r="OY12" i="12"/>
  <c r="OZ12" i="12" s="1"/>
  <c r="NY37" i="12"/>
  <c r="NZ37" i="12" s="1"/>
  <c r="OB31" i="12"/>
  <c r="OC31" i="12" s="1"/>
  <c r="MP14" i="12"/>
  <c r="MS14" i="12" s="1"/>
  <c r="PZ29" i="12"/>
  <c r="FI11" i="12"/>
  <c r="FL11" i="12" s="1"/>
  <c r="FU36" i="12"/>
  <c r="FV36" i="12" s="1"/>
  <c r="GH36" i="12"/>
  <c r="HR30" i="12"/>
  <c r="HS30" i="12" s="1"/>
  <c r="NB32" i="12"/>
  <c r="NC32" i="12" s="1"/>
  <c r="MT24" i="12"/>
  <c r="GR32" i="12"/>
  <c r="GS32" i="12" s="1"/>
  <c r="PD29" i="12"/>
  <c r="EW20" i="12"/>
  <c r="OL20" i="12"/>
  <c r="ND14" i="12"/>
  <c r="ND27" i="12"/>
  <c r="GE22" i="12"/>
  <c r="GF22" i="12" s="1"/>
  <c r="GL19" i="12"/>
  <c r="GJ19" i="12"/>
  <c r="GI18" i="12"/>
  <c r="GL18" i="12" s="1"/>
  <c r="NP22" i="12"/>
  <c r="NS22" i="12" s="1"/>
  <c r="FI14" i="12"/>
  <c r="FL14" i="12" s="1"/>
  <c r="OC30" i="12"/>
  <c r="GR11" i="12"/>
  <c r="GS11" i="12" s="1"/>
  <c r="FL22" i="12"/>
  <c r="FJ22" i="12"/>
  <c r="MT13" i="12"/>
  <c r="FS28" i="12"/>
  <c r="EQ10" i="12"/>
  <c r="EP10" i="12"/>
  <c r="EO10" i="12"/>
  <c r="EN10" i="12"/>
  <c r="FY34" i="12"/>
  <c r="FW34" i="12"/>
  <c r="NT38" i="12"/>
  <c r="MA35" i="12"/>
  <c r="ME35" i="12"/>
  <c r="MG35" i="12" s="1"/>
  <c r="FW17" i="12"/>
  <c r="FY17" i="12"/>
  <c r="FV24" i="12"/>
  <c r="OC39" i="12"/>
  <c r="OF39" i="12" s="1"/>
  <c r="GL30" i="12"/>
  <c r="NP31" i="12"/>
  <c r="NS31" i="12" s="1"/>
  <c r="FA23" i="12"/>
  <c r="FD23" i="12"/>
  <c r="FC23" i="12"/>
  <c r="FB23" i="12"/>
  <c r="OY39" i="12"/>
  <c r="OZ39" i="12" s="1"/>
  <c r="OM12" i="12"/>
  <c r="OL31" i="12"/>
  <c r="OM31" i="12" s="1"/>
  <c r="FM27" i="12"/>
  <c r="MI15" i="12"/>
  <c r="MH15" i="12"/>
  <c r="MK15" i="12"/>
  <c r="MJ15" i="12"/>
  <c r="NR18" i="12"/>
  <c r="NT18" i="12" s="1"/>
  <c r="NN18" i="12"/>
  <c r="MS22" i="12"/>
  <c r="MU39" i="12"/>
  <c r="MX39" i="12"/>
  <c r="MV39" i="12"/>
  <c r="MW39" i="12"/>
  <c r="NF40" i="12"/>
  <c r="ND40" i="12"/>
  <c r="GR36" i="12"/>
  <c r="GS36" i="12" s="1"/>
  <c r="NO20" i="12"/>
  <c r="NP20" i="12" s="1"/>
  <c r="GF32" i="12"/>
  <c r="PC29" i="12"/>
  <c r="PF29" i="12" s="1"/>
  <c r="EV20" i="12"/>
  <c r="EY20" i="12" s="1"/>
  <c r="NZ20" i="12"/>
  <c r="NC14" i="12"/>
  <c r="NF14" i="12" s="1"/>
  <c r="NC27" i="12"/>
  <c r="NG25" i="12"/>
  <c r="EZ14" i="12"/>
  <c r="FL36" i="12"/>
  <c r="FJ36" i="12"/>
  <c r="NY13" i="12"/>
  <c r="ND31" i="12"/>
  <c r="NF31" i="12"/>
  <c r="FL13" i="12"/>
  <c r="FJ13" i="12"/>
  <c r="GW19" i="12"/>
  <c r="GZ19" i="12" s="1"/>
  <c r="GY19" i="12"/>
  <c r="LV32" i="12"/>
  <c r="LU32" i="12"/>
  <c r="LX32" i="12"/>
  <c r="LW32" i="12"/>
  <c r="FG22" i="12"/>
  <c r="FK22" i="12"/>
  <c r="GL27" i="12"/>
  <c r="GJ27" i="12"/>
  <c r="OF21" i="12"/>
  <c r="OD21" i="12"/>
  <c r="FU29" i="12"/>
  <c r="GR24" i="12"/>
  <c r="GE39" i="12"/>
  <c r="GF39" i="12" s="1"/>
  <c r="FT34" i="12"/>
  <c r="FX34" i="12"/>
  <c r="FX17" i="12"/>
  <c r="FT17" i="12"/>
  <c r="FY31" i="12"/>
  <c r="FW31" i="12"/>
  <c r="NW12" i="12"/>
  <c r="NV12" i="12"/>
  <c r="NU12" i="12"/>
  <c r="NX12" i="12"/>
  <c r="GJ34" i="12"/>
  <c r="GL34" i="12"/>
  <c r="NQ36" i="12"/>
  <c r="NS36" i="12"/>
  <c r="OY38" i="12"/>
  <c r="OZ38" i="12" s="1"/>
  <c r="PO29" i="12"/>
  <c r="OO39" i="12"/>
  <c r="MH14" i="12"/>
  <c r="MJ14" i="12"/>
  <c r="MI14" i="12"/>
  <c r="MK14" i="12"/>
  <c r="MJ16" i="12"/>
  <c r="MI16" i="12"/>
  <c r="MH16" i="12"/>
  <c r="MK16" i="12"/>
  <c r="OL25" i="12"/>
  <c r="NY11" i="12"/>
  <c r="NZ11" i="12" s="1"/>
  <c r="PY34" i="12"/>
  <c r="ND15" i="12"/>
  <c r="FU26" i="12"/>
  <c r="OA33" i="12"/>
  <c r="OE33" i="12"/>
  <c r="MW20" i="12"/>
  <c r="MV20" i="12"/>
  <c r="MU20" i="12"/>
  <c r="MX20" i="12"/>
  <c r="NA40" i="12"/>
  <c r="NE40" i="12"/>
  <c r="EZ10" i="12"/>
  <c r="OD17" i="12"/>
  <c r="NK33" i="12"/>
  <c r="NI33" i="12"/>
  <c r="NJ33" i="12"/>
  <c r="NH33" i="12"/>
  <c r="NY40" i="12"/>
  <c r="NZ40" i="12" s="1"/>
  <c r="FJ33" i="12"/>
  <c r="NY19" i="12"/>
  <c r="NZ19" i="12" s="1"/>
  <c r="OY18" i="12"/>
  <c r="NQ26" i="12"/>
  <c r="FJ26" i="12"/>
  <c r="NY32" i="12"/>
  <c r="NZ32" i="12" s="1"/>
  <c r="OG34" i="12"/>
  <c r="FG36" i="12"/>
  <c r="FK36" i="12"/>
  <c r="NO13" i="12"/>
  <c r="NA31" i="12"/>
  <c r="NE31" i="12"/>
  <c r="FG13" i="12"/>
  <c r="FK13" i="12"/>
  <c r="EB40" i="12"/>
  <c r="EA40" i="12"/>
  <c r="ED40" i="12"/>
  <c r="EC40" i="12"/>
  <c r="FQ32" i="12"/>
  <c r="FP32" i="12"/>
  <c r="FO32" i="12"/>
  <c r="FN32" i="12"/>
  <c r="OL22" i="12"/>
  <c r="OM22" i="12" s="1"/>
  <c r="FK39" i="12"/>
  <c r="FG39" i="12"/>
  <c r="GE13" i="12"/>
  <c r="GF13" i="12" s="1"/>
  <c r="GG27" i="12"/>
  <c r="GK27" i="12"/>
  <c r="OE21" i="12"/>
  <c r="OA21" i="12"/>
  <c r="GH24" i="12"/>
  <c r="GI24" i="12" s="1"/>
  <c r="OQ34" i="12"/>
  <c r="OS34" i="12"/>
  <c r="FU39" i="12"/>
  <c r="MX32" i="12"/>
  <c r="MW32" i="12"/>
  <c r="MV32" i="12"/>
  <c r="MU32" i="12"/>
  <c r="GD18" i="12"/>
  <c r="GC18" i="12"/>
  <c r="GB18" i="12"/>
  <c r="GA18" i="12"/>
  <c r="EO22" i="12"/>
  <c r="EN22" i="12"/>
  <c r="EQ22" i="12"/>
  <c r="EP22" i="12"/>
  <c r="NF28" i="12"/>
  <c r="ND28" i="12"/>
  <c r="NG28" i="12" s="1"/>
  <c r="FX31" i="12"/>
  <c r="FT31" i="12"/>
  <c r="GE16" i="12"/>
  <c r="GF16" i="12" s="1"/>
  <c r="GG34" i="12"/>
  <c r="GK34" i="12"/>
  <c r="NN36" i="12"/>
  <c r="NR36" i="12"/>
  <c r="NQ30" i="12"/>
  <c r="NB11" i="12"/>
  <c r="PB34" i="12"/>
  <c r="PC34" i="12" s="1"/>
  <c r="GR31" i="12"/>
  <c r="GS31" i="12" s="1"/>
  <c r="NR39" i="12"/>
  <c r="NT39" i="12" s="1"/>
  <c r="NN39" i="12"/>
  <c r="FB29" i="12"/>
  <c r="FA29" i="12"/>
  <c r="FD29" i="12"/>
  <c r="FC29" i="12"/>
  <c r="OB25" i="12"/>
  <c r="OC25" i="12" s="1"/>
  <c r="OL36" i="12"/>
  <c r="FB24" i="12"/>
  <c r="FA24" i="12"/>
  <c r="FD24" i="12"/>
  <c r="FC24" i="12"/>
  <c r="NY24" i="12"/>
  <c r="NZ24" i="12" s="1"/>
  <c r="NM11" i="12"/>
  <c r="PM34" i="12"/>
  <c r="NC15" i="12"/>
  <c r="NF15" i="12" s="1"/>
  <c r="NN17" i="12"/>
  <c r="NR17" i="12"/>
  <c r="NT17" i="12" s="1"/>
  <c r="OF33" i="12"/>
  <c r="OD33" i="12"/>
  <c r="MQ40" i="12"/>
  <c r="EY10" i="12"/>
  <c r="OC17" i="12"/>
  <c r="GJ15" i="12"/>
  <c r="NM40" i="12"/>
  <c r="FI33" i="12"/>
  <c r="FL33" i="12" s="1"/>
  <c r="NM19" i="12"/>
  <c r="OM18" i="12"/>
  <c r="NP26" i="12"/>
  <c r="FI26" i="12"/>
  <c r="NM32" i="12"/>
  <c r="ND26" i="12"/>
  <c r="ND36" i="12"/>
  <c r="FG40" i="12"/>
  <c r="FK40" i="12"/>
  <c r="FW37" i="12"/>
  <c r="FL28" i="12"/>
  <c r="FJ28" i="12"/>
  <c r="FM28" i="12" s="1"/>
  <c r="EW28" i="12"/>
  <c r="EZ28" i="12" s="1"/>
  <c r="EY28" i="12"/>
  <c r="NZ22" i="12"/>
  <c r="FL39" i="12"/>
  <c r="FJ39" i="12"/>
  <c r="FS13" i="12"/>
  <c r="MJ37" i="12"/>
  <c r="MK37" i="12"/>
  <c r="MI37" i="12"/>
  <c r="MH37" i="12"/>
  <c r="HR19" i="12"/>
  <c r="NY28" i="12"/>
  <c r="NB16" i="12"/>
  <c r="NC16" i="12" s="1"/>
  <c r="NA39" i="12"/>
  <c r="NE39" i="12"/>
  <c r="NG39" i="12" s="1"/>
  <c r="EQ40" i="12"/>
  <c r="EP40" i="12"/>
  <c r="EO40" i="12"/>
  <c r="EN40" i="12"/>
  <c r="EN20" i="12"/>
  <c r="EP20" i="12"/>
  <c r="EQ20" i="12"/>
  <c r="EO20" i="12"/>
  <c r="MG24" i="12"/>
  <c r="FS16" i="12"/>
  <c r="MS10" i="12"/>
  <c r="EP38" i="12"/>
  <c r="EO38" i="12"/>
  <c r="EN38" i="12"/>
  <c r="EQ38" i="12"/>
  <c r="ND37" i="12"/>
  <c r="NF37" i="12"/>
  <c r="NP30" i="12"/>
  <c r="NS30" i="12" s="1"/>
  <c r="NZ27" i="12"/>
  <c r="FI29" i="12"/>
  <c r="GF31" i="12"/>
  <c r="GE25" i="12"/>
  <c r="GF25" i="12" s="1"/>
  <c r="NM35" i="12"/>
  <c r="NT33" i="12"/>
  <c r="NM24" i="12"/>
  <c r="NQ27" i="12"/>
  <c r="NT27" i="12" s="1"/>
  <c r="NS27" i="12"/>
  <c r="MS11" i="12"/>
  <c r="MQ11" i="12"/>
  <c r="MT11" i="12" s="1"/>
  <c r="OD12" i="12"/>
  <c r="OG12" i="12" s="1"/>
  <c r="OF12" i="12"/>
  <c r="OY17" i="12"/>
  <c r="OW29" i="12"/>
  <c r="OU29" i="12"/>
  <c r="OV29" i="12"/>
  <c r="OX29" i="12"/>
  <c r="HE15" i="12"/>
  <c r="HF15" i="12" s="1"/>
  <c r="GE23" i="12"/>
  <c r="GF23" i="12" s="1"/>
  <c r="EY39" i="12"/>
  <c r="MP40" i="12"/>
  <c r="OF18" i="12"/>
  <c r="OD18" i="12"/>
  <c r="GF26" i="12"/>
  <c r="NY10" i="12"/>
  <c r="GI15" i="12"/>
  <c r="GL15" i="12" s="1"/>
  <c r="FH38" i="12"/>
  <c r="FI38" i="12" s="1"/>
  <c r="FM37" i="12"/>
  <c r="FJ10" i="12"/>
  <c r="FM10" i="12" s="1"/>
  <c r="FL10" i="12"/>
  <c r="EM13" i="12"/>
  <c r="NC13" i="12"/>
  <c r="NF13" i="12" s="1"/>
  <c r="GR33" i="12"/>
  <c r="GS33" i="12" s="1"/>
  <c r="NC26" i="12"/>
  <c r="NC36" i="12"/>
  <c r="NF36" i="12" s="1"/>
  <c r="FL40" i="12"/>
  <c r="FJ40" i="12"/>
  <c r="FV37" i="12"/>
  <c r="FY37" i="12" s="1"/>
  <c r="EQ36" i="11"/>
  <c r="EP36" i="11"/>
  <c r="EO36" i="11"/>
  <c r="EN36" i="11"/>
  <c r="NR13" i="11"/>
  <c r="NN13" i="11"/>
  <c r="FX39" i="11"/>
  <c r="FT39" i="11"/>
  <c r="FD38" i="11"/>
  <c r="FB38" i="11"/>
  <c r="FC38" i="11"/>
  <c r="FA38" i="11"/>
  <c r="MX24" i="11"/>
  <c r="MW24" i="11"/>
  <c r="MV24" i="11"/>
  <c r="MU24" i="11"/>
  <c r="MV39" i="11"/>
  <c r="MW39" i="11"/>
  <c r="MX39" i="11"/>
  <c r="MU39" i="11"/>
  <c r="FD29" i="11"/>
  <c r="FC29" i="11"/>
  <c r="FB29" i="11"/>
  <c r="FA29" i="11"/>
  <c r="MI38" i="11"/>
  <c r="MK38" i="11"/>
  <c r="MJ38" i="11"/>
  <c r="MH38" i="11"/>
  <c r="PB14" i="11"/>
  <c r="OB21" i="11"/>
  <c r="ET10" i="11"/>
  <c r="EX10" i="11"/>
  <c r="EP24" i="11"/>
  <c r="EQ24" i="11"/>
  <c r="EO24" i="11"/>
  <c r="EN24" i="11"/>
  <c r="MX25" i="11"/>
  <c r="MW25" i="11"/>
  <c r="MV25" i="11"/>
  <c r="MU25" i="11"/>
  <c r="NN32" i="11"/>
  <c r="NR32" i="11"/>
  <c r="NK23" i="11"/>
  <c r="NJ23" i="11"/>
  <c r="NI23" i="11"/>
  <c r="NH23" i="11"/>
  <c r="FU27" i="11"/>
  <c r="FX32" i="11"/>
  <c r="FT32" i="11"/>
  <c r="MK35" i="11"/>
  <c r="MJ35" i="11"/>
  <c r="MI35" i="11"/>
  <c r="MH35" i="11"/>
  <c r="OB28" i="11"/>
  <c r="EO39" i="11"/>
  <c r="EQ39" i="11"/>
  <c r="EP39" i="11"/>
  <c r="EN39" i="11"/>
  <c r="MI32" i="11"/>
  <c r="MH32" i="11"/>
  <c r="MK32" i="11"/>
  <c r="MJ32" i="11"/>
  <c r="OE37" i="11"/>
  <c r="OA37" i="11"/>
  <c r="FU37" i="11"/>
  <c r="OO37" i="11"/>
  <c r="OP37" i="11" s="1"/>
  <c r="NQ39" i="11"/>
  <c r="OO25" i="11"/>
  <c r="OP25" i="11" s="1"/>
  <c r="HE30" i="11"/>
  <c r="OB13" i="11"/>
  <c r="OC13" i="11" s="1"/>
  <c r="NY29" i="11"/>
  <c r="NZ29" i="11" s="1"/>
  <c r="OA36" i="11"/>
  <c r="OE36" i="11"/>
  <c r="HR17" i="11"/>
  <c r="OA25" i="11"/>
  <c r="OE25" i="11"/>
  <c r="GR13" i="11"/>
  <c r="GS13" i="11" s="1"/>
  <c r="FW23" i="11"/>
  <c r="EQ40" i="11"/>
  <c r="EO40" i="11"/>
  <c r="EN40" i="11"/>
  <c r="EP40" i="11"/>
  <c r="OA23" i="11"/>
  <c r="OE23" i="11"/>
  <c r="MQ35" i="11"/>
  <c r="NO18" i="11"/>
  <c r="NP18" i="11" s="1"/>
  <c r="EQ25" i="11"/>
  <c r="EP25" i="11"/>
  <c r="EO25" i="11"/>
  <c r="EN25" i="11"/>
  <c r="NY15" i="11"/>
  <c r="NZ15" i="11" s="1"/>
  <c r="FG31" i="11"/>
  <c r="FK31" i="11"/>
  <c r="FU20" i="11"/>
  <c r="FV20" i="11" s="1"/>
  <c r="FH25" i="11"/>
  <c r="FI25" i="11" s="1"/>
  <c r="MV19" i="11"/>
  <c r="MX19" i="11"/>
  <c r="MW19" i="11"/>
  <c r="MU19" i="11"/>
  <c r="OL32" i="11"/>
  <c r="FG22" i="11"/>
  <c r="FK22" i="11"/>
  <c r="FM22" i="11" s="1"/>
  <c r="MR34" i="11"/>
  <c r="MN34" i="11"/>
  <c r="FB12" i="11"/>
  <c r="FA12" i="11"/>
  <c r="FD12" i="11"/>
  <c r="FC12" i="11"/>
  <c r="GH18" i="11"/>
  <c r="MU17" i="11"/>
  <c r="GD11" i="11"/>
  <c r="GC11" i="11"/>
  <c r="GB11" i="11"/>
  <c r="GA11" i="11"/>
  <c r="FU24" i="11"/>
  <c r="FV24" i="11" s="1"/>
  <c r="EX24" i="11"/>
  <c r="ET24" i="11"/>
  <c r="MX32" i="11"/>
  <c r="MV32" i="11"/>
  <c r="MU32" i="11"/>
  <c r="MW32" i="11"/>
  <c r="NE30" i="11"/>
  <c r="NA30" i="11"/>
  <c r="OE20" i="11"/>
  <c r="OA20" i="11"/>
  <c r="FT34" i="11"/>
  <c r="FX34" i="11"/>
  <c r="GH31" i="11"/>
  <c r="NO35" i="11"/>
  <c r="NP35" i="11" s="1"/>
  <c r="NQ24" i="11"/>
  <c r="NQ17" i="11"/>
  <c r="OL39" i="11"/>
  <c r="OM39" i="11" s="1"/>
  <c r="OY20" i="11"/>
  <c r="OZ20" i="11" s="1"/>
  <c r="GH32" i="11"/>
  <c r="ND28" i="11"/>
  <c r="GO26" i="11"/>
  <c r="GN26" i="11"/>
  <c r="GQ26" i="11"/>
  <c r="GP26" i="11"/>
  <c r="FG40" i="11"/>
  <c r="FK40" i="11"/>
  <c r="OE11" i="11"/>
  <c r="OA11" i="11"/>
  <c r="GW17" i="11"/>
  <c r="FW38" i="11"/>
  <c r="FW31" i="11"/>
  <c r="HT33" i="11"/>
  <c r="HX33" i="11"/>
  <c r="OY25" i="11"/>
  <c r="GS30" i="11"/>
  <c r="FD18" i="11"/>
  <c r="FC18" i="11"/>
  <c r="FB18" i="11"/>
  <c r="FA18" i="11"/>
  <c r="NM29" i="11"/>
  <c r="OF36" i="11"/>
  <c r="OD36" i="11"/>
  <c r="HF17" i="11"/>
  <c r="GJ30" i="11"/>
  <c r="GF13" i="11"/>
  <c r="FV23" i="11"/>
  <c r="FY23" i="11" s="1"/>
  <c r="IR33" i="11"/>
  <c r="MP35" i="11"/>
  <c r="NJ20" i="11"/>
  <c r="NI20" i="11"/>
  <c r="NH20" i="11"/>
  <c r="NK20" i="11"/>
  <c r="OE26" i="11"/>
  <c r="OA26" i="11"/>
  <c r="NQ37" i="11"/>
  <c r="OY23" i="11"/>
  <c r="OZ23" i="11" s="1"/>
  <c r="HE22" i="11"/>
  <c r="HF22" i="11" s="1"/>
  <c r="GE21" i="11"/>
  <c r="GH29" i="11"/>
  <c r="GI29" i="11" s="1"/>
  <c r="GW26" i="11"/>
  <c r="ND39" i="11"/>
  <c r="OY22" i="11"/>
  <c r="OZ22" i="11" s="1"/>
  <c r="FC32" i="11"/>
  <c r="FB32" i="11"/>
  <c r="FA32" i="11"/>
  <c r="FD32" i="11"/>
  <c r="NZ32" i="11"/>
  <c r="NY38" i="11"/>
  <c r="NZ38" i="11" s="1"/>
  <c r="EQ10" i="11"/>
  <c r="EP10" i="11"/>
  <c r="EO10" i="11"/>
  <c r="EN10" i="11"/>
  <c r="NY34" i="11"/>
  <c r="NZ34" i="11" s="1"/>
  <c r="OB19" i="11"/>
  <c r="OC19" i="11" s="1"/>
  <c r="EK27" i="11"/>
  <c r="EM27" i="11" s="1"/>
  <c r="EG27" i="11"/>
  <c r="MQ15" i="11"/>
  <c r="NQ23" i="11"/>
  <c r="ND12" i="11"/>
  <c r="GH12" i="11"/>
  <c r="GI12" i="11" s="1"/>
  <c r="HU26" i="11"/>
  <c r="GJ35" i="11"/>
  <c r="GR31" i="11"/>
  <c r="GS31" i="11" s="1"/>
  <c r="NY35" i="11"/>
  <c r="NZ35" i="11" s="1"/>
  <c r="NP24" i="11"/>
  <c r="NS24" i="11" s="1"/>
  <c r="NP17" i="11"/>
  <c r="NS17" i="11" s="1"/>
  <c r="NZ39" i="11"/>
  <c r="OM20" i="11"/>
  <c r="HE35" i="11"/>
  <c r="HF35" i="11" s="1"/>
  <c r="LW38" i="11"/>
  <c r="LX38" i="11"/>
  <c r="LV38" i="11"/>
  <c r="LU38" i="11"/>
  <c r="NC28" i="11"/>
  <c r="NF28" i="11" s="1"/>
  <c r="HH11" i="11"/>
  <c r="HI11" i="11" s="1"/>
  <c r="FL40" i="11"/>
  <c r="FJ40" i="11"/>
  <c r="OF11" i="11"/>
  <c r="OD11" i="11"/>
  <c r="GV17" i="11"/>
  <c r="GY17" i="11" s="1"/>
  <c r="FV38" i="11"/>
  <c r="FV31" i="11"/>
  <c r="HY33" i="11"/>
  <c r="HW33" i="11"/>
  <c r="FG12" i="11"/>
  <c r="FK12" i="11"/>
  <c r="FM12" i="11" s="1"/>
  <c r="FK18" i="11"/>
  <c r="FM18" i="11" s="1"/>
  <c r="FG18" i="11"/>
  <c r="NA40" i="11"/>
  <c r="NE40" i="11"/>
  <c r="NG40" i="11" s="1"/>
  <c r="FU13" i="11"/>
  <c r="FV13" i="11" s="1"/>
  <c r="GR23" i="11"/>
  <c r="EQ15" i="11"/>
  <c r="EP15" i="11"/>
  <c r="EO15" i="11"/>
  <c r="EN15" i="11"/>
  <c r="EN20" i="11"/>
  <c r="EQ20" i="11"/>
  <c r="EP20" i="11"/>
  <c r="EO20" i="11"/>
  <c r="FL12" i="11"/>
  <c r="NF40" i="11"/>
  <c r="GI30" i="11"/>
  <c r="GL30" i="11" s="1"/>
  <c r="OD33" i="11"/>
  <c r="IF33" i="11"/>
  <c r="NG37" i="11"/>
  <c r="OF26" i="11"/>
  <c r="OD26" i="11"/>
  <c r="NP37" i="11"/>
  <c r="NS37" i="11" s="1"/>
  <c r="OM23" i="11"/>
  <c r="GS22" i="11"/>
  <c r="FS21" i="11"/>
  <c r="GR29" i="11"/>
  <c r="GV26" i="11"/>
  <c r="GY26" i="11" s="1"/>
  <c r="NR16" i="11"/>
  <c r="NT16" i="11" s="1"/>
  <c r="NN16" i="11"/>
  <c r="NC39" i="11"/>
  <c r="OM22" i="11"/>
  <c r="GR19" i="11"/>
  <c r="FH24" i="11"/>
  <c r="FI24" i="11" s="1"/>
  <c r="NM38" i="11"/>
  <c r="MI34" i="11"/>
  <c r="MH34" i="11"/>
  <c r="MK34" i="11"/>
  <c r="MJ34" i="11"/>
  <c r="GG11" i="11"/>
  <c r="GK11" i="11"/>
  <c r="GM11" i="11" s="1"/>
  <c r="GR28" i="11"/>
  <c r="GE16" i="11"/>
  <c r="ET27" i="11"/>
  <c r="EX27" i="11"/>
  <c r="EZ27" i="11" s="1"/>
  <c r="NM34" i="11"/>
  <c r="OL19" i="11"/>
  <c r="NB35" i="11"/>
  <c r="MP15" i="11"/>
  <c r="NP23" i="11"/>
  <c r="FU10" i="11"/>
  <c r="NC12" i="11"/>
  <c r="NF12" i="11" s="1"/>
  <c r="GR12" i="11"/>
  <c r="GS12" i="11" s="1"/>
  <c r="IE26" i="11"/>
  <c r="GI35" i="11"/>
  <c r="ET15" i="11"/>
  <c r="EX15" i="11"/>
  <c r="GW11" i="11"/>
  <c r="GS35" i="11"/>
  <c r="OY16" i="11"/>
  <c r="NG33" i="11"/>
  <c r="HR11" i="11"/>
  <c r="HS11" i="11" s="1"/>
  <c r="OL17" i="11"/>
  <c r="OM17" i="11" s="1"/>
  <c r="HJ26" i="11"/>
  <c r="FJ37" i="11"/>
  <c r="FX12" i="11"/>
  <c r="FT12" i="11"/>
  <c r="ND18" i="11"/>
  <c r="HK33" i="11"/>
  <c r="HG33" i="11"/>
  <c r="GK17" i="11"/>
  <c r="GM17" i="11" s="1"/>
  <c r="GG17" i="11"/>
  <c r="NO10" i="11"/>
  <c r="NP10" i="11" s="1"/>
  <c r="MR12" i="11"/>
  <c r="MT12" i="11" s="1"/>
  <c r="MN12" i="11"/>
  <c r="GF23" i="11"/>
  <c r="EK21" i="11"/>
  <c r="EM21" i="11" s="1"/>
  <c r="EG21" i="11"/>
  <c r="GE37" i="11"/>
  <c r="OB10" i="11"/>
  <c r="OC10" i="11" s="1"/>
  <c r="MS12" i="11"/>
  <c r="OC33" i="11"/>
  <c r="FJ34" i="11"/>
  <c r="NI25" i="11"/>
  <c r="NK25" i="11"/>
  <c r="NJ25" i="11"/>
  <c r="NH25" i="11"/>
  <c r="EL21" i="11"/>
  <c r="GJ22" i="11"/>
  <c r="NT40" i="11"/>
  <c r="OY33" i="11"/>
  <c r="FU40" i="11"/>
  <c r="FV40" i="11" s="1"/>
  <c r="GH39" i="11"/>
  <c r="GI39" i="11" s="1"/>
  <c r="NT25" i="11"/>
  <c r="FW30" i="11"/>
  <c r="NR11" i="11"/>
  <c r="NN11" i="11"/>
  <c r="FJ23" i="11"/>
  <c r="OO14" i="11"/>
  <c r="OP14" i="11" s="1"/>
  <c r="NB27" i="11"/>
  <c r="NC27" i="11" s="1"/>
  <c r="OR36" i="11"/>
  <c r="ON36" i="11"/>
  <c r="EO37" i="11"/>
  <c r="EN37" i="11"/>
  <c r="EQ37" i="11"/>
  <c r="EP37" i="11"/>
  <c r="GF19" i="11"/>
  <c r="HD33" i="11"/>
  <c r="HB33" i="11"/>
  <c r="HC33" i="11"/>
  <c r="HA33" i="11"/>
  <c r="FH36" i="11"/>
  <c r="GF28" i="11"/>
  <c r="FS16" i="11"/>
  <c r="GR34" i="11"/>
  <c r="GS34" i="11" s="1"/>
  <c r="NN36" i="11"/>
  <c r="NR36" i="11"/>
  <c r="NT36" i="11" s="1"/>
  <c r="ET23" i="11"/>
  <c r="EX23" i="11"/>
  <c r="EZ23" i="11" s="1"/>
  <c r="GE10" i="11"/>
  <c r="FG14" i="11"/>
  <c r="FK14" i="11"/>
  <c r="EY15" i="11"/>
  <c r="EW15" i="11"/>
  <c r="EL27" i="11"/>
  <c r="EY23" i="11"/>
  <c r="GV11" i="11"/>
  <c r="GY11" i="11" s="1"/>
  <c r="MG15" i="11"/>
  <c r="OM16" i="11"/>
  <c r="OL24" i="11"/>
  <c r="OM24" i="11" s="1"/>
  <c r="NZ17" i="11"/>
  <c r="HI26" i="11"/>
  <c r="HL26" i="11" s="1"/>
  <c r="FI37" i="11"/>
  <c r="FL37" i="11" s="1"/>
  <c r="FY12" i="11"/>
  <c r="FW12" i="11"/>
  <c r="NC18" i="11"/>
  <c r="NI10" i="11"/>
  <c r="HM33" i="11"/>
  <c r="FL18" i="11"/>
  <c r="OL10" i="11"/>
  <c r="FI34" i="11"/>
  <c r="NS33" i="11"/>
  <c r="NQ33" i="11"/>
  <c r="GI22" i="11"/>
  <c r="GL22" i="11" s="1"/>
  <c r="FM32" i="11"/>
  <c r="OM33" i="11"/>
  <c r="GC17" i="11"/>
  <c r="GB17" i="11"/>
  <c r="GA17" i="11"/>
  <c r="GD17" i="11"/>
  <c r="GE40" i="11"/>
  <c r="OB22" i="11"/>
  <c r="OC22" i="11" s="1"/>
  <c r="GR39" i="11"/>
  <c r="GS39" i="11" s="1"/>
  <c r="FV30" i="11"/>
  <c r="NQ11" i="11"/>
  <c r="NS11" i="11"/>
  <c r="FI23" i="11"/>
  <c r="FL23" i="11" s="1"/>
  <c r="FX22" i="11"/>
  <c r="FZ22" i="11" s="1"/>
  <c r="FT22" i="11"/>
  <c r="FU18" i="11"/>
  <c r="FV18" i="11" s="1"/>
  <c r="OQ36" i="11"/>
  <c r="OS36" i="11"/>
  <c r="FW28" i="11"/>
  <c r="FY28" i="11"/>
  <c r="FL16" i="11"/>
  <c r="FJ16" i="11"/>
  <c r="MN18" i="11"/>
  <c r="MR18" i="11"/>
  <c r="MT18" i="11" s="1"/>
  <c r="NG17" i="11"/>
  <c r="FM29" i="11"/>
  <c r="GF34" i="11"/>
  <c r="ND21" i="11"/>
  <c r="NF21" i="11"/>
  <c r="GE36" i="11"/>
  <c r="GF36" i="11" s="1"/>
  <c r="FJ14" i="11"/>
  <c r="FL14" i="11"/>
  <c r="NT26" i="11"/>
  <c r="EW14" i="11"/>
  <c r="EY14" i="11"/>
  <c r="OF16" i="11"/>
  <c r="OD16" i="11"/>
  <c r="NQ22" i="11"/>
  <c r="NS22" i="11"/>
  <c r="NY12" i="11"/>
  <c r="NY30" i="11"/>
  <c r="NZ24" i="11"/>
  <c r="OF14" i="11"/>
  <c r="OD14" i="11"/>
  <c r="MX29" i="11"/>
  <c r="MW29" i="11"/>
  <c r="MV29" i="11"/>
  <c r="MU29" i="11"/>
  <c r="NI19" i="11"/>
  <c r="NK19" i="11"/>
  <c r="NJ19" i="11"/>
  <c r="NH19" i="11"/>
  <c r="MI29" i="11"/>
  <c r="MH29" i="11"/>
  <c r="MJ29" i="11"/>
  <c r="MK29" i="11"/>
  <c r="FD21" i="11"/>
  <c r="FB21" i="11"/>
  <c r="FA21" i="11"/>
  <c r="FC21" i="11"/>
  <c r="MX10" i="11"/>
  <c r="MW10" i="11"/>
  <c r="MV10" i="11"/>
  <c r="MU10" i="11"/>
  <c r="NN28" i="11"/>
  <c r="NR28" i="11"/>
  <c r="NR33" i="11"/>
  <c r="NN33" i="11"/>
  <c r="NA15" i="11"/>
  <c r="NE15" i="11"/>
  <c r="FC19" i="11"/>
  <c r="FD19" i="11"/>
  <c r="FB19" i="11"/>
  <c r="FA19" i="11"/>
  <c r="FW29" i="11"/>
  <c r="GR38" i="11"/>
  <c r="EQ12" i="11"/>
  <c r="EO12" i="11"/>
  <c r="EP12" i="11"/>
  <c r="EN12" i="11"/>
  <c r="PB36" i="11"/>
  <c r="PC36" i="11" s="1"/>
  <c r="OY26" i="11"/>
  <c r="OZ26" i="11" s="1"/>
  <c r="EN16" i="11"/>
  <c r="EQ16" i="11"/>
  <c r="EP16" i="11"/>
  <c r="EO16" i="11"/>
  <c r="ET40" i="11"/>
  <c r="EX40" i="11"/>
  <c r="EZ40" i="11" s="1"/>
  <c r="FJ38" i="11"/>
  <c r="NB38" i="11"/>
  <c r="NC38" i="11" s="1"/>
  <c r="FB34" i="11"/>
  <c r="FD34" i="11"/>
  <c r="FA34" i="11"/>
  <c r="FC34" i="11"/>
  <c r="FX28" i="11"/>
  <c r="FT28" i="11"/>
  <c r="FK16" i="11"/>
  <c r="FG16" i="11"/>
  <c r="EX16" i="11"/>
  <c r="EZ16" i="11" s="1"/>
  <c r="ET16" i="11"/>
  <c r="NQ20" i="11"/>
  <c r="NS20" i="11"/>
  <c r="FW35" i="11"/>
  <c r="FY35" i="11"/>
  <c r="MX38" i="11"/>
  <c r="MV38" i="11"/>
  <c r="MW38" i="11"/>
  <c r="MU38" i="11"/>
  <c r="GE25" i="11"/>
  <c r="GF25" i="11" s="1"/>
  <c r="NY27" i="11"/>
  <c r="NZ27" i="11" s="1"/>
  <c r="GE27" i="11"/>
  <c r="GF27" i="11" s="1"/>
  <c r="FL22" i="11"/>
  <c r="NA21" i="11"/>
  <c r="NE21" i="11"/>
  <c r="MN28" i="11"/>
  <c r="MR28" i="11"/>
  <c r="MT28" i="11" s="1"/>
  <c r="GL11" i="11"/>
  <c r="FU36" i="11"/>
  <c r="FV36" i="11" s="1"/>
  <c r="ET14" i="11"/>
  <c r="EX14" i="11"/>
  <c r="FY32" i="11"/>
  <c r="FW32" i="11"/>
  <c r="FZ32" i="11" s="1"/>
  <c r="OE16" i="11"/>
  <c r="OA16" i="11"/>
  <c r="NR22" i="11"/>
  <c r="NN22" i="11"/>
  <c r="NO12" i="11"/>
  <c r="NP12" i="11" s="1"/>
  <c r="NO30" i="11"/>
  <c r="NP30" i="11" s="1"/>
  <c r="OA14" i="11"/>
  <c r="OE14" i="11"/>
  <c r="OD37" i="11"/>
  <c r="OG37" i="11" s="1"/>
  <c r="OF37" i="11"/>
  <c r="EX37" i="11"/>
  <c r="EZ37" i="11" s="1"/>
  <c r="ET37" i="11"/>
  <c r="OY11" i="11"/>
  <c r="OZ11" i="11" s="1"/>
  <c r="FQ19" i="11"/>
  <c r="FP19" i="11"/>
  <c r="FO19" i="11"/>
  <c r="FN19" i="11"/>
  <c r="NS28" i="11"/>
  <c r="NQ28" i="11"/>
  <c r="ND15" i="11"/>
  <c r="NF15" i="11"/>
  <c r="FL20" i="11"/>
  <c r="FJ20" i="11"/>
  <c r="FH21" i="11"/>
  <c r="FI21" i="11" s="1"/>
  <c r="FV29" i="11"/>
  <c r="GF38" i="11"/>
  <c r="PL36" i="11"/>
  <c r="PM36" i="11" s="1"/>
  <c r="OM26" i="11"/>
  <c r="MR30" i="11"/>
  <c r="MT30" i="11" s="1"/>
  <c r="MN30" i="11"/>
  <c r="FJ13" i="11"/>
  <c r="FL13" i="11"/>
  <c r="FI38" i="11"/>
  <c r="NK24" i="11"/>
  <c r="FJ27" i="11"/>
  <c r="FL27" i="11"/>
  <c r="NR20" i="11"/>
  <c r="NN20" i="11"/>
  <c r="FX35" i="11"/>
  <c r="FT35" i="11"/>
  <c r="PL14" i="11"/>
  <c r="FU25" i="11"/>
  <c r="NO27" i="11"/>
  <c r="NP27" i="11" s="1"/>
  <c r="FH10" i="11"/>
  <c r="FI10" i="11" s="1"/>
  <c r="NJ32" i="11"/>
  <c r="NS32" i="11"/>
  <c r="NQ32" i="11"/>
  <c r="FH15" i="11"/>
  <c r="FI15" i="11" s="1"/>
  <c r="LX29" i="11"/>
  <c r="LW29" i="11"/>
  <c r="LV29" i="11"/>
  <c r="LU29" i="11"/>
  <c r="EW20" i="11"/>
  <c r="FP28" i="11"/>
  <c r="FO28" i="11"/>
  <c r="FN28" i="11"/>
  <c r="FQ28" i="11"/>
  <c r="EY27" i="11"/>
  <c r="ND34" i="11"/>
  <c r="GE15" i="11"/>
  <c r="GF15" i="11" s="1"/>
  <c r="NN19" i="11"/>
  <c r="NR19" i="11"/>
  <c r="NQ21" i="11"/>
  <c r="OO40" i="11"/>
  <c r="OP40" i="11" s="1"/>
  <c r="EX36" i="11"/>
  <c r="ET36" i="11"/>
  <c r="FU14" i="11"/>
  <c r="NG13" i="11"/>
  <c r="OL21" i="11"/>
  <c r="ND29" i="11"/>
  <c r="OD40" i="11"/>
  <c r="NP39" i="11"/>
  <c r="EY10" i="11"/>
  <c r="EW10" i="11"/>
  <c r="EZ10" i="11" s="1"/>
  <c r="OO11" i="11"/>
  <c r="OL13" i="11"/>
  <c r="OM13" i="11" s="1"/>
  <c r="OF25" i="11"/>
  <c r="OD25" i="11"/>
  <c r="FD31" i="11"/>
  <c r="FB31" i="11"/>
  <c r="FA31" i="11"/>
  <c r="FC31" i="11"/>
  <c r="NS13" i="11"/>
  <c r="NQ13" i="11"/>
  <c r="OF23" i="11"/>
  <c r="OD23" i="11"/>
  <c r="FG20" i="11"/>
  <c r="FK20" i="11"/>
  <c r="NY18" i="11"/>
  <c r="OY37" i="11"/>
  <c r="OZ37" i="11" s="1"/>
  <c r="OL28" i="11"/>
  <c r="OM28" i="11" s="1"/>
  <c r="NM15" i="11"/>
  <c r="FL31" i="11"/>
  <c r="FJ31" i="11"/>
  <c r="GE20" i="11"/>
  <c r="MR27" i="11"/>
  <c r="MT27" i="11" s="1"/>
  <c r="MN27" i="11"/>
  <c r="FU19" i="11"/>
  <c r="FV19" i="11" s="1"/>
  <c r="FK13" i="11"/>
  <c r="FG13" i="11"/>
  <c r="MS27" i="11"/>
  <c r="FY39" i="11"/>
  <c r="FW39" i="11"/>
  <c r="FZ39" i="11" s="1"/>
  <c r="FG27" i="11"/>
  <c r="FK27" i="11"/>
  <c r="MH17" i="11"/>
  <c r="MK17" i="11"/>
  <c r="MJ17" i="11"/>
  <c r="MI17" i="11"/>
  <c r="MQ34" i="11"/>
  <c r="MS34" i="11"/>
  <c r="FO30" i="11"/>
  <c r="FN30" i="11"/>
  <c r="FQ30" i="11"/>
  <c r="FP30" i="11"/>
  <c r="GR18" i="11"/>
  <c r="EK14" i="11"/>
  <c r="EM14" i="11" s="1"/>
  <c r="EG14" i="11"/>
  <c r="GE24" i="11"/>
  <c r="GF24" i="11" s="1"/>
  <c r="EY24" i="11"/>
  <c r="EW24" i="11"/>
  <c r="EZ24" i="11" s="1"/>
  <c r="EV20" i="11"/>
  <c r="NF30" i="11"/>
  <c r="ND30" i="11"/>
  <c r="OF20" i="11"/>
  <c r="OD20" i="11"/>
  <c r="OG20" i="11" s="1"/>
  <c r="FY34" i="11"/>
  <c r="FW34" i="11"/>
  <c r="NC34" i="11"/>
  <c r="NF34" i="11" s="1"/>
  <c r="FS15" i="11"/>
  <c r="NQ19" i="11"/>
  <c r="NS19" i="11"/>
  <c r="NP21" i="11"/>
  <c r="NS21" i="11" s="1"/>
  <c r="OY40" i="11"/>
  <c r="OZ40" i="11" s="1"/>
  <c r="FM39" i="11"/>
  <c r="EY36" i="11"/>
  <c r="EW36" i="11"/>
  <c r="GE14" i="11"/>
  <c r="GR32" i="11"/>
  <c r="GS32" i="11" s="1"/>
  <c r="EC36" i="11"/>
  <c r="EA36" i="11"/>
  <c r="ED36" i="11"/>
  <c r="EB36" i="11"/>
  <c r="NJ22" i="11"/>
  <c r="NI22" i="11"/>
  <c r="NH22" i="11"/>
  <c r="NK22" i="11"/>
  <c r="NC29" i="11"/>
  <c r="NF29" i="11" s="1"/>
  <c r="OC40" i="11"/>
  <c r="OB28" i="10"/>
  <c r="OC28" i="10" s="1"/>
  <c r="NK17" i="10"/>
  <c r="NJ17" i="10"/>
  <c r="NH17" i="10"/>
  <c r="NI17" i="10"/>
  <c r="OO12" i="10"/>
  <c r="FU28" i="10"/>
  <c r="FV28" i="10" s="1"/>
  <c r="FB27" i="10"/>
  <c r="FA27" i="10"/>
  <c r="FD27" i="10"/>
  <c r="FC27" i="10"/>
  <c r="MK26" i="10"/>
  <c r="MI26" i="10"/>
  <c r="MJ26" i="10"/>
  <c r="MH26" i="10"/>
  <c r="MI30" i="10"/>
  <c r="MK30" i="10"/>
  <c r="MJ30" i="10"/>
  <c r="MH30" i="10"/>
  <c r="OA27" i="10"/>
  <c r="OE27" i="10"/>
  <c r="FQ13" i="10"/>
  <c r="FN13" i="10"/>
  <c r="FP13" i="10"/>
  <c r="FO13" i="10"/>
  <c r="FU21" i="10"/>
  <c r="NR21" i="10"/>
  <c r="NN21" i="10"/>
  <c r="LX15" i="10"/>
  <c r="LW15" i="10"/>
  <c r="LU15" i="10"/>
  <c r="LV15" i="10"/>
  <c r="NE16" i="10"/>
  <c r="NA16" i="10"/>
  <c r="FD10" i="10"/>
  <c r="FC10" i="10"/>
  <c r="FA10" i="10"/>
  <c r="FB10" i="10"/>
  <c r="GH27" i="10"/>
  <c r="GI27" i="10" s="1"/>
  <c r="EQ26" i="10"/>
  <c r="EP26" i="10"/>
  <c r="EO26" i="10"/>
  <c r="EN26" i="10"/>
  <c r="FG40" i="10"/>
  <c r="FK40" i="10"/>
  <c r="FU38" i="10"/>
  <c r="FV38" i="10" s="1"/>
  <c r="OB11" i="10"/>
  <c r="LV22" i="10"/>
  <c r="LX22" i="10"/>
  <c r="LW22" i="10"/>
  <c r="LU22" i="10"/>
  <c r="ON19" i="10"/>
  <c r="OR19" i="10"/>
  <c r="EQ12" i="10"/>
  <c r="EP12" i="10"/>
  <c r="EO12" i="10"/>
  <c r="EN12" i="10"/>
  <c r="LV26" i="10"/>
  <c r="LU26" i="10"/>
  <c r="LX26" i="10"/>
  <c r="LW26" i="10"/>
  <c r="EQ36" i="10"/>
  <c r="EP36" i="10"/>
  <c r="EO36" i="10"/>
  <c r="EN36" i="10"/>
  <c r="OB18" i="10"/>
  <c r="MR36" i="10"/>
  <c r="MN36" i="10"/>
  <c r="GU10" i="10"/>
  <c r="GV10" i="10" s="1"/>
  <c r="OR32" i="10"/>
  <c r="ON32" i="10"/>
  <c r="MI15" i="10"/>
  <c r="MH15" i="10"/>
  <c r="MK15" i="10"/>
  <c r="MJ15" i="10"/>
  <c r="FT23" i="10"/>
  <c r="FX23" i="10"/>
  <c r="OE21" i="10"/>
  <c r="OA21" i="10"/>
  <c r="OB31" i="10"/>
  <c r="GD25" i="10"/>
  <c r="GC25" i="10"/>
  <c r="GB25" i="10"/>
  <c r="GA25" i="10"/>
  <c r="EQ17" i="10"/>
  <c r="EP17" i="10"/>
  <c r="EO17" i="10"/>
  <c r="EN17" i="10"/>
  <c r="PB24" i="10"/>
  <c r="PC24" i="10" s="1"/>
  <c r="PB19" i="10"/>
  <c r="PC19" i="10" s="1"/>
  <c r="GU13" i="10"/>
  <c r="GV13" i="10" s="1"/>
  <c r="NO33" i="10"/>
  <c r="FK28" i="10"/>
  <c r="FG28" i="10"/>
  <c r="NO30" i="10"/>
  <c r="NP30" i="10" s="1"/>
  <c r="FG21" i="10"/>
  <c r="FK21" i="10"/>
  <c r="FW15" i="10"/>
  <c r="NE22" i="10"/>
  <c r="NA22" i="10"/>
  <c r="LX25" i="10"/>
  <c r="LW25" i="10"/>
  <c r="LU25" i="10"/>
  <c r="LV25" i="10"/>
  <c r="FU17" i="10"/>
  <c r="FJ16" i="10"/>
  <c r="FQ33" i="10"/>
  <c r="FN33" i="10"/>
  <c r="FP33" i="10"/>
  <c r="FO33" i="10"/>
  <c r="MI25" i="10"/>
  <c r="MH25" i="10"/>
  <c r="MK25" i="10"/>
  <c r="MJ25" i="10"/>
  <c r="FQ12" i="10"/>
  <c r="FP12" i="10"/>
  <c r="FO12" i="10"/>
  <c r="FN12" i="10"/>
  <c r="NI21" i="10"/>
  <c r="NJ21" i="10"/>
  <c r="NK21" i="10"/>
  <c r="NH21" i="10"/>
  <c r="GG18" i="10"/>
  <c r="GK18" i="10"/>
  <c r="GM18" i="10" s="1"/>
  <c r="EQ16" i="10"/>
  <c r="EP16" i="10"/>
  <c r="EO16" i="10"/>
  <c r="EN16" i="10"/>
  <c r="NO40" i="10"/>
  <c r="NP40" i="10" s="1"/>
  <c r="GP19" i="10"/>
  <c r="GN19" i="10"/>
  <c r="GQ19" i="10"/>
  <c r="GO19" i="10"/>
  <c r="FW12" i="10"/>
  <c r="FK14" i="10"/>
  <c r="FG14" i="10"/>
  <c r="NR13" i="10"/>
  <c r="NN13" i="10"/>
  <c r="GP24" i="10"/>
  <c r="GQ24" i="10"/>
  <c r="GO24" i="10"/>
  <c r="GN24" i="10"/>
  <c r="FK29" i="10"/>
  <c r="FG29" i="10"/>
  <c r="GE32" i="10"/>
  <c r="NA26" i="10"/>
  <c r="NE26" i="10"/>
  <c r="MX31" i="10"/>
  <c r="MW31" i="10"/>
  <c r="MV31" i="10"/>
  <c r="MU31" i="10"/>
  <c r="PL32" i="10"/>
  <c r="NQ10" i="10"/>
  <c r="ET14" i="10"/>
  <c r="EX14" i="10"/>
  <c r="HH18" i="10"/>
  <c r="HI18" i="10" s="1"/>
  <c r="FK37" i="10"/>
  <c r="FG37" i="10"/>
  <c r="FU39" i="10"/>
  <c r="FV39" i="10" s="1"/>
  <c r="FJ26" i="10"/>
  <c r="NY39" i="10"/>
  <c r="NZ39" i="10" s="1"/>
  <c r="MR16" i="10"/>
  <c r="MT16" i="10" s="1"/>
  <c r="MN16" i="10"/>
  <c r="OB12" i="10"/>
  <c r="OC12" i="10" s="1"/>
  <c r="GE34" i="10"/>
  <c r="FJ35" i="10"/>
  <c r="ET38" i="10"/>
  <c r="EX38" i="10"/>
  <c r="OL37" i="10"/>
  <c r="OM37" i="10" s="1"/>
  <c r="MT26" i="10"/>
  <c r="HR19" i="10"/>
  <c r="HS19" i="10" s="1"/>
  <c r="EW36" i="10"/>
  <c r="GK20" i="10"/>
  <c r="GG20" i="10"/>
  <c r="MV35" i="10"/>
  <c r="MX35" i="10"/>
  <c r="MW35" i="10"/>
  <c r="MU35" i="10"/>
  <c r="EY38" i="10"/>
  <c r="FP11" i="10"/>
  <c r="FO11" i="10"/>
  <c r="FN11" i="10"/>
  <c r="FQ11" i="10"/>
  <c r="OB23" i="10"/>
  <c r="NN17" i="10"/>
  <c r="NR17" i="10"/>
  <c r="NB29" i="10"/>
  <c r="NI31" i="10"/>
  <c r="NH31" i="10"/>
  <c r="NK31" i="10"/>
  <c r="NJ31" i="10"/>
  <c r="NB14" i="10"/>
  <c r="MQ14" i="10"/>
  <c r="MV23" i="10"/>
  <c r="MU23" i="10"/>
  <c r="MX23" i="10"/>
  <c r="MW23" i="10"/>
  <c r="NE20" i="10"/>
  <c r="NA20" i="10"/>
  <c r="NN31" i="10"/>
  <c r="NR31" i="10"/>
  <c r="GW25" i="10"/>
  <c r="NE13" i="10"/>
  <c r="NG13" i="10" s="1"/>
  <c r="NA13" i="10"/>
  <c r="FJ21" i="10"/>
  <c r="FL21" i="10"/>
  <c r="FV15" i="10"/>
  <c r="FY15" i="10" s="1"/>
  <c r="NF22" i="10"/>
  <c r="ND22" i="10"/>
  <c r="GE17" i="10"/>
  <c r="FI16" i="10"/>
  <c r="FL16" i="10" s="1"/>
  <c r="NY15" i="10"/>
  <c r="NZ15" i="10" s="1"/>
  <c r="NF28" i="10"/>
  <c r="ND28" i="10"/>
  <c r="GE16" i="10"/>
  <c r="GF16" i="10" s="1"/>
  <c r="FV12" i="10"/>
  <c r="MK23" i="10"/>
  <c r="MJ23" i="10"/>
  <c r="MI23" i="10"/>
  <c r="MH23" i="10"/>
  <c r="NS13" i="10"/>
  <c r="NQ13" i="10"/>
  <c r="EB40" i="10"/>
  <c r="EA40" i="10"/>
  <c r="ED40" i="10"/>
  <c r="EC40" i="10"/>
  <c r="NF26" i="10"/>
  <c r="ND26" i="10"/>
  <c r="NP10" i="10"/>
  <c r="NS10" i="10" s="1"/>
  <c r="OL13" i="10"/>
  <c r="FL37" i="10"/>
  <c r="FJ37" i="10"/>
  <c r="MK37" i="10"/>
  <c r="MI37" i="10"/>
  <c r="MH37" i="10"/>
  <c r="MJ37" i="10"/>
  <c r="FI26" i="10"/>
  <c r="NM39" i="10"/>
  <c r="ET21" i="10"/>
  <c r="EX21" i="10"/>
  <c r="EZ21" i="10" s="1"/>
  <c r="HE20" i="10"/>
  <c r="HF20" i="10" s="1"/>
  <c r="FS34" i="10"/>
  <c r="FI35" i="10"/>
  <c r="FL35" i="10" s="1"/>
  <c r="NZ37" i="10"/>
  <c r="HF19" i="10"/>
  <c r="FO10" i="10"/>
  <c r="FN10" i="10"/>
  <c r="FQ10" i="10"/>
  <c r="FP10" i="10"/>
  <c r="OF17" i="10"/>
  <c r="OD17" i="10"/>
  <c r="MS40" i="10"/>
  <c r="MQ40" i="10"/>
  <c r="NS17" i="10"/>
  <c r="NQ17" i="10"/>
  <c r="NV24" i="10"/>
  <c r="NU24" i="10"/>
  <c r="NX24" i="10"/>
  <c r="NW24" i="10"/>
  <c r="FJ27" i="10"/>
  <c r="FL27" i="10"/>
  <c r="NO11" i="10"/>
  <c r="NP11" i="10" s="1"/>
  <c r="MP14" i="10"/>
  <c r="MS14" i="10" s="1"/>
  <c r="GE30" i="10"/>
  <c r="GF30" i="10" s="1"/>
  <c r="NS12" i="10"/>
  <c r="NQ12" i="10"/>
  <c r="EQ31" i="10"/>
  <c r="EO31" i="10"/>
  <c r="EN31" i="10"/>
  <c r="EP31" i="10"/>
  <c r="GV25" i="10"/>
  <c r="MQ33" i="10"/>
  <c r="OL28" i="10"/>
  <c r="OM28" i="10" s="1"/>
  <c r="FN15" i="10"/>
  <c r="FP15" i="10"/>
  <c r="FQ15" i="10"/>
  <c r="FO15" i="10"/>
  <c r="NG37" i="10"/>
  <c r="NO15" i="10"/>
  <c r="NP15" i="10" s="1"/>
  <c r="FM23" i="10"/>
  <c r="MT30" i="10"/>
  <c r="GE21" i="10"/>
  <c r="GF21" i="10" s="1"/>
  <c r="PL19" i="10"/>
  <c r="PM19" i="10" s="1"/>
  <c r="EQ29" i="10"/>
  <c r="EP29" i="10"/>
  <c r="EN29" i="10"/>
  <c r="EO29" i="10"/>
  <c r="NA28" i="10"/>
  <c r="NE28" i="10"/>
  <c r="FU16" i="10"/>
  <c r="FV16" i="10" s="1"/>
  <c r="EQ40" i="10"/>
  <c r="EP40" i="10"/>
  <c r="EO40" i="10"/>
  <c r="EN40" i="10"/>
  <c r="FW35" i="10"/>
  <c r="NY34" i="10"/>
  <c r="FL40" i="10"/>
  <c r="FJ40" i="10"/>
  <c r="FJ34" i="10"/>
  <c r="OB13" i="10"/>
  <c r="OL35" i="10"/>
  <c r="NQ37" i="10"/>
  <c r="EP37" i="10"/>
  <c r="EO37" i="10"/>
  <c r="EN37" i="10"/>
  <c r="EQ37" i="10"/>
  <c r="GU20" i="10"/>
  <c r="GV20" i="10" s="1"/>
  <c r="FH38" i="10"/>
  <c r="FI38" i="10" s="1"/>
  <c r="EC39" i="10"/>
  <c r="EB39" i="10"/>
  <c r="ED39" i="10"/>
  <c r="EA39" i="10"/>
  <c r="EQ21" i="10"/>
  <c r="EP21" i="10"/>
  <c r="EO21" i="10"/>
  <c r="EN21" i="10"/>
  <c r="MG40" i="10"/>
  <c r="EX31" i="10"/>
  <c r="EZ31" i="10" s="1"/>
  <c r="ET31" i="10"/>
  <c r="FG31" i="10"/>
  <c r="FK31" i="10"/>
  <c r="MK38" i="10"/>
  <c r="MJ38" i="10"/>
  <c r="MI38" i="10"/>
  <c r="MH38" i="10"/>
  <c r="OA17" i="10"/>
  <c r="OE17" i="10"/>
  <c r="ND36" i="10"/>
  <c r="MR40" i="10"/>
  <c r="MN40" i="10"/>
  <c r="OY21" i="10"/>
  <c r="OZ21" i="10" s="1"/>
  <c r="FG27" i="10"/>
  <c r="FK27" i="10"/>
  <c r="NO18" i="10"/>
  <c r="NP18" i="10" s="1"/>
  <c r="GR23" i="10"/>
  <c r="GS23" i="10" s="1"/>
  <c r="FU30" i="10"/>
  <c r="FV30" i="10" s="1"/>
  <c r="NR12" i="10"/>
  <c r="NN12" i="10"/>
  <c r="NO29" i="10"/>
  <c r="NP29" i="10" s="1"/>
  <c r="OL11" i="10"/>
  <c r="OM11" i="10" s="1"/>
  <c r="ON24" i="10"/>
  <c r="OR24" i="10"/>
  <c r="ND25" i="10"/>
  <c r="ND30" i="10"/>
  <c r="MU22" i="10"/>
  <c r="MP33" i="10"/>
  <c r="MS33" i="10" s="1"/>
  <c r="MJ20" i="10"/>
  <c r="MI20" i="10"/>
  <c r="MH20" i="10"/>
  <c r="MK20" i="10"/>
  <c r="GH15" i="10"/>
  <c r="GI15" i="10" s="1"/>
  <c r="FG20" i="10"/>
  <c r="FK20" i="10"/>
  <c r="FM20" i="10" s="1"/>
  <c r="NY22" i="10"/>
  <c r="NZ22" i="10" s="1"/>
  <c r="NY26" i="10"/>
  <c r="NZ26" i="10" s="1"/>
  <c r="FL20" i="10"/>
  <c r="FV35" i="10"/>
  <c r="FY35" i="10" s="1"/>
  <c r="NM34" i="10"/>
  <c r="MT39" i="10"/>
  <c r="FI34" i="10"/>
  <c r="GR35" i="10"/>
  <c r="GS35" i="10" s="1"/>
  <c r="NZ35" i="10"/>
  <c r="NP37" i="10"/>
  <c r="NS37" i="10" s="1"/>
  <c r="GE31" i="10"/>
  <c r="GF31" i="10" s="1"/>
  <c r="MN25" i="10"/>
  <c r="MR25" i="10"/>
  <c r="MT25" i="10" s="1"/>
  <c r="GE37" i="10"/>
  <c r="GF37" i="10" s="1"/>
  <c r="GE26" i="10"/>
  <c r="GF26" i="10" s="1"/>
  <c r="FL31" i="10"/>
  <c r="FJ31" i="10"/>
  <c r="FM31" i="10" s="1"/>
  <c r="NC36" i="10"/>
  <c r="NF36" i="10" s="1"/>
  <c r="NE18" i="10"/>
  <c r="NG18" i="10" s="1"/>
  <c r="NA18" i="10"/>
  <c r="OM21" i="10"/>
  <c r="NS27" i="10"/>
  <c r="NQ27" i="10"/>
  <c r="NY36" i="10"/>
  <c r="GF23" i="10"/>
  <c r="EY34" i="10"/>
  <c r="EW34" i="10"/>
  <c r="NY29" i="10"/>
  <c r="NZ29" i="10" s="1"/>
  <c r="NY14" i="10"/>
  <c r="NZ14" i="10" s="1"/>
  <c r="OS24" i="10"/>
  <c r="OQ24" i="10"/>
  <c r="NC25" i="10"/>
  <c r="NC30" i="10"/>
  <c r="NF30" i="10" s="1"/>
  <c r="NY20" i="10"/>
  <c r="NZ20" i="10" s="1"/>
  <c r="NY25" i="10"/>
  <c r="NZ25" i="10" s="1"/>
  <c r="MV29" i="10"/>
  <c r="MU29" i="10"/>
  <c r="MX29" i="10"/>
  <c r="MW29" i="10"/>
  <c r="GE28" i="10"/>
  <c r="GF28" i="10" s="1"/>
  <c r="HR25" i="10"/>
  <c r="HS25" i="10" s="1"/>
  <c r="GE36" i="10"/>
  <c r="GF36" i="10" s="1"/>
  <c r="MS36" i="10"/>
  <c r="MQ36" i="10"/>
  <c r="GB18" i="10"/>
  <c r="GA18" i="10"/>
  <c r="GD18" i="10"/>
  <c r="GC18" i="10"/>
  <c r="NO22" i="10"/>
  <c r="NP22" i="10" s="1"/>
  <c r="HE13" i="10"/>
  <c r="HF13" i="10" s="1"/>
  <c r="NO26" i="10"/>
  <c r="NP26" i="10" s="1"/>
  <c r="OQ32" i="10"/>
  <c r="OT32" i="10" s="1"/>
  <c r="OS32" i="10"/>
  <c r="EQ28" i="10"/>
  <c r="EP28" i="10"/>
  <c r="EO28" i="10"/>
  <c r="EN28" i="10"/>
  <c r="MQ20" i="10"/>
  <c r="OL38" i="10"/>
  <c r="OM38" i="10" s="1"/>
  <c r="GL18" i="10"/>
  <c r="ND39" i="10"/>
  <c r="MU34" i="10"/>
  <c r="MX34" i="10"/>
  <c r="MW34" i="10"/>
  <c r="MV34" i="10"/>
  <c r="GH35" i="10"/>
  <c r="GI35" i="10" s="1"/>
  <c r="OF27" i="10"/>
  <c r="OD27" i="10"/>
  <c r="GE29" i="10"/>
  <c r="GF29" i="10" s="1"/>
  <c r="FU31" i="10"/>
  <c r="FV31" i="10" s="1"/>
  <c r="NY16" i="10"/>
  <c r="NZ16" i="10" s="1"/>
  <c r="NE10" i="10"/>
  <c r="NA10" i="10"/>
  <c r="EX17" i="10"/>
  <c r="EZ17" i="10" s="1"/>
  <c r="ET17" i="10"/>
  <c r="FU37" i="10"/>
  <c r="FV37" i="10" s="1"/>
  <c r="ET28" i="10"/>
  <c r="EX28" i="10"/>
  <c r="FU26" i="10"/>
  <c r="FV26" i="10" s="1"/>
  <c r="NY33" i="10"/>
  <c r="GE38" i="10"/>
  <c r="GR27" i="10"/>
  <c r="EY31" i="10"/>
  <c r="FH30" i="10"/>
  <c r="FI30" i="10" s="1"/>
  <c r="NR27" i="10"/>
  <c r="NN27" i="10"/>
  <c r="NO36" i="10"/>
  <c r="NP36" i="10" s="1"/>
  <c r="ET34" i="10"/>
  <c r="EX34" i="10"/>
  <c r="FW10" i="10"/>
  <c r="FG17" i="10"/>
  <c r="FK17" i="10"/>
  <c r="NO14" i="10"/>
  <c r="OL18" i="10"/>
  <c r="OM18" i="10" s="1"/>
  <c r="EW39" i="10"/>
  <c r="NQ38" i="10"/>
  <c r="FW27" i="10"/>
  <c r="GW18" i="10"/>
  <c r="NM20" i="10"/>
  <c r="NM25" i="10"/>
  <c r="HF25" i="10"/>
  <c r="FS36" i="10"/>
  <c r="EY16" i="10"/>
  <c r="EW16" i="10"/>
  <c r="GE14" i="10"/>
  <c r="GF14" i="10" s="1"/>
  <c r="MN38" i="10"/>
  <c r="MR38" i="10"/>
  <c r="MT38" i="10" s="1"/>
  <c r="FH32" i="10"/>
  <c r="FI32" i="10" s="1"/>
  <c r="ET30" i="10"/>
  <c r="EX30" i="10"/>
  <c r="EZ30" i="10" s="1"/>
  <c r="HE15" i="10"/>
  <c r="HF15" i="10" s="1"/>
  <c r="GL10" i="10"/>
  <c r="GJ10" i="10"/>
  <c r="MP20" i="10"/>
  <c r="MS20" i="10" s="1"/>
  <c r="NZ38" i="10"/>
  <c r="ND38" i="10"/>
  <c r="NF38" i="10"/>
  <c r="EZ29" i="10"/>
  <c r="NC39" i="10"/>
  <c r="NF39" i="10" s="1"/>
  <c r="GR12" i="10"/>
  <c r="GS12" i="10" s="1"/>
  <c r="FS29" i="10"/>
  <c r="FZ11" i="10"/>
  <c r="MU28" i="10"/>
  <c r="MW28" i="10"/>
  <c r="MV28" i="10"/>
  <c r="MX28" i="10"/>
  <c r="NM16" i="10"/>
  <c r="ND10" i="10"/>
  <c r="NF10" i="10"/>
  <c r="FB23" i="10"/>
  <c r="FA23" i="10"/>
  <c r="FD23" i="10"/>
  <c r="FC23" i="10"/>
  <c r="EY28" i="10"/>
  <c r="EW28" i="10"/>
  <c r="NG35" i="10"/>
  <c r="MS16" i="10"/>
  <c r="GL25" i="10"/>
  <c r="GJ25" i="10"/>
  <c r="NJ23" i="10"/>
  <c r="NK23" i="10"/>
  <c r="NI23" i="10"/>
  <c r="NH23" i="10"/>
  <c r="OY17" i="10"/>
  <c r="OZ17" i="10" s="1"/>
  <c r="EZ12" i="10"/>
  <c r="GU24" i="10"/>
  <c r="GV24" i="10" s="1"/>
  <c r="FV10" i="10"/>
  <c r="FY10" i="10" s="1"/>
  <c r="FL17" i="10"/>
  <c r="FJ17" i="10"/>
  <c r="FL36" i="10"/>
  <c r="FJ36" i="10"/>
  <c r="EV39" i="10"/>
  <c r="NP38" i="10"/>
  <c r="FV27" i="10"/>
  <c r="GV18" i="10"/>
  <c r="GY18" i="10" s="1"/>
  <c r="FW20" i="10"/>
  <c r="FY20" i="10"/>
  <c r="MX11" i="10"/>
  <c r="MW11" i="10"/>
  <c r="MU11" i="10"/>
  <c r="MV11" i="10"/>
  <c r="GJ13" i="10"/>
  <c r="GL13" i="10"/>
  <c r="NF40" i="10"/>
  <c r="ND40" i="10"/>
  <c r="EX16" i="10"/>
  <c r="ET16" i="10"/>
  <c r="FU14" i="10"/>
  <c r="FV14" i="10" s="1"/>
  <c r="HE10" i="10"/>
  <c r="HF10" i="10" s="1"/>
  <c r="NQ21" i="10"/>
  <c r="NT21" i="10" s="1"/>
  <c r="NS21" i="10"/>
  <c r="OG19" i="10"/>
  <c r="GU15" i="10"/>
  <c r="GV15" i="10" s="1"/>
  <c r="GG10" i="10"/>
  <c r="GK10" i="10"/>
  <c r="MK39" i="10"/>
  <c r="MI39" i="10"/>
  <c r="MH39" i="10"/>
  <c r="MJ39" i="10"/>
  <c r="NE38" i="10"/>
  <c r="NA38" i="10"/>
  <c r="FL39" i="10"/>
  <c r="FJ39" i="10"/>
  <c r="GH12" i="10"/>
  <c r="GE40" i="10"/>
  <c r="GY19" i="10"/>
  <c r="GW19" i="10"/>
  <c r="NF11" i="10"/>
  <c r="ND11" i="10"/>
  <c r="EX26" i="10"/>
  <c r="EZ26" i="10" s="1"/>
  <c r="ET26" i="10"/>
  <c r="EK38" i="10"/>
  <c r="EM38" i="10" s="1"/>
  <c r="EG38" i="10"/>
  <c r="OL10" i="10"/>
  <c r="OY27" i="10"/>
  <c r="OZ27" i="10" s="1"/>
  <c r="EK30" i="10"/>
  <c r="EM30" i="10" s="1"/>
  <c r="EG30" i="10"/>
  <c r="OY12" i="10"/>
  <c r="OZ12" i="10" s="1"/>
  <c r="PL24" i="10"/>
  <c r="PM24" i="10" s="1"/>
  <c r="GK25" i="10"/>
  <c r="GG25" i="10"/>
  <c r="FY23" i="10"/>
  <c r="FW23" i="10"/>
  <c r="OA32" i="10"/>
  <c r="OE32" i="10"/>
  <c r="OG32" i="10" s="1"/>
  <c r="OO17" i="10"/>
  <c r="OP17" i="10" s="1"/>
  <c r="EX40" i="10"/>
  <c r="EZ40" i="10" s="1"/>
  <c r="ET40" i="10"/>
  <c r="FZ13" i="10"/>
  <c r="GR33" i="10"/>
  <c r="OD21" i="10"/>
  <c r="OF21" i="10"/>
  <c r="EN39" i="10"/>
  <c r="EQ39" i="10"/>
  <c r="EP39" i="10"/>
  <c r="EO39" i="10"/>
  <c r="NS28" i="10"/>
  <c r="NQ28" i="10"/>
  <c r="HR24" i="10"/>
  <c r="HS24" i="10" s="1"/>
  <c r="FG36" i="10"/>
  <c r="FK36" i="10"/>
  <c r="HE11" i="10"/>
  <c r="HF11" i="10" s="1"/>
  <c r="NF15" i="10"/>
  <c r="ND15" i="10"/>
  <c r="NQ35" i="10"/>
  <c r="NS35" i="10"/>
  <c r="NY30" i="10"/>
  <c r="FT20" i="10"/>
  <c r="FX20" i="10"/>
  <c r="OL31" i="10"/>
  <c r="OM31" i="10" s="1"/>
  <c r="GG13" i="10"/>
  <c r="GK13" i="10"/>
  <c r="NA40" i="10"/>
  <c r="NE40" i="10"/>
  <c r="EQ35" i="10"/>
  <c r="EP35" i="10"/>
  <c r="EO35" i="10"/>
  <c r="EN35" i="10"/>
  <c r="NB34" i="10"/>
  <c r="NY40" i="10"/>
  <c r="NZ40" i="10" s="1"/>
  <c r="FL14" i="10"/>
  <c r="FJ14" i="10"/>
  <c r="FM14" i="10" s="1"/>
  <c r="OQ19" i="10"/>
  <c r="OS19" i="10"/>
  <c r="FJ29" i="10"/>
  <c r="FL29" i="10"/>
  <c r="FS32" i="10"/>
  <c r="FK39" i="10"/>
  <c r="FG39" i="10"/>
  <c r="MT15" i="10"/>
  <c r="OZ32" i="10"/>
  <c r="NF16" i="10"/>
  <c r="ND16" i="10"/>
  <c r="NG16" i="10" s="1"/>
  <c r="EW14" i="10"/>
  <c r="EZ14" i="10" s="1"/>
  <c r="EY14" i="10"/>
  <c r="HR18" i="10"/>
  <c r="HS18" i="10" s="1"/>
  <c r="FU40" i="10"/>
  <c r="FV40" i="10" s="1"/>
  <c r="GE39" i="10"/>
  <c r="GF39" i="10" s="1"/>
  <c r="GX19" i="10"/>
  <c r="GT19" i="10"/>
  <c r="NA11" i="10"/>
  <c r="NE11" i="10"/>
  <c r="ET32" i="10"/>
  <c r="EX32" i="10"/>
  <c r="EZ32" i="10" s="1"/>
  <c r="NB33" i="10"/>
  <c r="NC33" i="10" s="1"/>
  <c r="OB10" i="10"/>
  <c r="OC10" i="10" s="1"/>
  <c r="FD20" i="10"/>
  <c r="FC20" i="10"/>
  <c r="FA20" i="10"/>
  <c r="FB20" i="10"/>
  <c r="OO27" i="10"/>
  <c r="OP27" i="10" s="1"/>
  <c r="NO23" i="10"/>
  <c r="NP23" i="10" s="1"/>
  <c r="EV36" i="10"/>
  <c r="GL20" i="10"/>
  <c r="GJ20" i="10"/>
  <c r="MU17" i="10"/>
  <c r="MW17" i="10"/>
  <c r="MV17" i="10"/>
  <c r="MX17" i="10"/>
  <c r="EZ38" i="10"/>
  <c r="OL23" i="10"/>
  <c r="OM23" i="10" s="1"/>
  <c r="FU33" i="10"/>
  <c r="FV33" i="10" s="1"/>
  <c r="EX37" i="10"/>
  <c r="EZ37" i="10" s="1"/>
  <c r="ET37" i="10"/>
  <c r="GH11" i="10"/>
  <c r="GI11" i="10" s="1"/>
  <c r="GH33" i="10"/>
  <c r="GI33" i="10" s="1"/>
  <c r="NF13" i="10"/>
  <c r="NF20" i="10"/>
  <c r="ND20" i="10"/>
  <c r="NG20" i="10" s="1"/>
  <c r="NQ31" i="10"/>
  <c r="NS31" i="10"/>
  <c r="NR28" i="10"/>
  <c r="NN28" i="10"/>
  <c r="HH24" i="10"/>
  <c r="GU11" i="10"/>
  <c r="NE15" i="10"/>
  <c r="NA15" i="10"/>
  <c r="NR35" i="10"/>
  <c r="NN35" i="10"/>
  <c r="FJ28" i="10"/>
  <c r="FM28" i="10" s="1"/>
  <c r="FL28" i="10"/>
  <c r="MV29" i="9"/>
  <c r="MU29" i="9"/>
  <c r="MX29" i="9"/>
  <c r="MW29" i="9"/>
  <c r="OA23" i="9"/>
  <c r="OE23" i="9"/>
  <c r="NV20" i="9"/>
  <c r="NU20" i="9"/>
  <c r="NW20" i="9"/>
  <c r="NX20" i="9"/>
  <c r="HU14" i="9"/>
  <c r="HV14" i="9" s="1"/>
  <c r="FU29" i="9"/>
  <c r="FV29" i="9" s="1"/>
  <c r="MV13" i="9"/>
  <c r="MU13" i="9"/>
  <c r="MW13" i="9"/>
  <c r="MX13" i="9"/>
  <c r="GH25" i="9"/>
  <c r="GI25" i="9" s="1"/>
  <c r="FG30" i="9"/>
  <c r="FK30" i="9"/>
  <c r="FU36" i="9"/>
  <c r="NK10" i="9"/>
  <c r="NJ10" i="9"/>
  <c r="NI10" i="9"/>
  <c r="NH10" i="9"/>
  <c r="GH32" i="9"/>
  <c r="EB40" i="9"/>
  <c r="EA40" i="9"/>
  <c r="ED40" i="9"/>
  <c r="EC40" i="9"/>
  <c r="ED17" i="9"/>
  <c r="EC17" i="9"/>
  <c r="EA17" i="9"/>
  <c r="EB17" i="9"/>
  <c r="OB26" i="9"/>
  <c r="OC26" i="9" s="1"/>
  <c r="FX23" i="9"/>
  <c r="FT23" i="9"/>
  <c r="NR14" i="9"/>
  <c r="NN14" i="9"/>
  <c r="FA22" i="9"/>
  <c r="FD22" i="9"/>
  <c r="FB22" i="9"/>
  <c r="FC22" i="9"/>
  <c r="NA35" i="9"/>
  <c r="NE35" i="9"/>
  <c r="HK14" i="9"/>
  <c r="HG14" i="9"/>
  <c r="MK32" i="9"/>
  <c r="MJ32" i="9"/>
  <c r="MI32" i="9"/>
  <c r="MH32" i="9"/>
  <c r="ED29" i="9"/>
  <c r="EB29" i="9"/>
  <c r="EA29" i="9"/>
  <c r="EC29" i="9"/>
  <c r="FB23" i="9"/>
  <c r="FA23" i="9"/>
  <c r="FD23" i="9"/>
  <c r="FC23" i="9"/>
  <c r="PR19" i="9"/>
  <c r="PN19" i="9"/>
  <c r="OL13" i="9"/>
  <c r="OM13" i="9" s="1"/>
  <c r="GH38" i="9"/>
  <c r="NR23" i="9"/>
  <c r="NN23" i="9"/>
  <c r="FB25" i="9"/>
  <c r="FA25" i="9"/>
  <c r="FD25" i="9"/>
  <c r="FC25" i="9"/>
  <c r="MQ36" i="9"/>
  <c r="FQ11" i="9"/>
  <c r="FP11" i="9"/>
  <c r="FO11" i="9"/>
  <c r="FN11" i="9"/>
  <c r="GU33" i="9"/>
  <c r="GV33" i="9" s="1"/>
  <c r="NR31" i="9"/>
  <c r="NN31" i="9"/>
  <c r="NN13" i="9"/>
  <c r="NR13" i="9"/>
  <c r="GE27" i="9"/>
  <c r="GF27" i="9" s="1"/>
  <c r="EW27" i="9"/>
  <c r="OB39" i="9"/>
  <c r="OC39" i="9" s="1"/>
  <c r="FK13" i="9"/>
  <c r="FG13" i="9"/>
  <c r="MU14" i="9"/>
  <c r="NO36" i="9"/>
  <c r="NP36" i="9" s="1"/>
  <c r="NQ32" i="9"/>
  <c r="OY31" i="9"/>
  <c r="OZ31" i="9" s="1"/>
  <c r="FC11" i="9"/>
  <c r="FB11" i="9"/>
  <c r="FA11" i="9"/>
  <c r="FD11" i="9"/>
  <c r="EQ15" i="9"/>
  <c r="EO15" i="9"/>
  <c r="EN15" i="9"/>
  <c r="EP15" i="9"/>
  <c r="FU40" i="9"/>
  <c r="FP16" i="9"/>
  <c r="FN16" i="9"/>
  <c r="FQ16" i="9"/>
  <c r="FO16" i="9"/>
  <c r="OL17" i="9"/>
  <c r="OM17" i="9" s="1"/>
  <c r="ND17" i="9"/>
  <c r="OL14" i="9"/>
  <c r="GE15" i="9"/>
  <c r="GF15" i="9" s="1"/>
  <c r="GH34" i="9"/>
  <c r="GI34" i="9" s="1"/>
  <c r="GU26" i="9"/>
  <c r="FG15" i="9"/>
  <c r="FK15" i="9"/>
  <c r="ND27" i="9"/>
  <c r="NK11" i="9"/>
  <c r="NJ11" i="9"/>
  <c r="NI11" i="9"/>
  <c r="NH11" i="9"/>
  <c r="GH22" i="9"/>
  <c r="GI22" i="9" s="1"/>
  <c r="GE39" i="9"/>
  <c r="MQ35" i="9"/>
  <c r="OY16" i="9"/>
  <c r="OZ16" i="9" s="1"/>
  <c r="FW32" i="9"/>
  <c r="NO27" i="9"/>
  <c r="FG17" i="9"/>
  <c r="FK17" i="9"/>
  <c r="EN13" i="9"/>
  <c r="OL37" i="9"/>
  <c r="NQ16" i="9"/>
  <c r="HE28" i="9"/>
  <c r="NO40" i="9"/>
  <c r="NP40" i="9" s="1"/>
  <c r="NE21" i="9"/>
  <c r="NA21" i="9"/>
  <c r="FW25" i="9"/>
  <c r="FJ35" i="9"/>
  <c r="OE33" i="9"/>
  <c r="OA33" i="9"/>
  <c r="NQ18" i="9"/>
  <c r="NZ13" i="9"/>
  <c r="FH27" i="9"/>
  <c r="NR10" i="9"/>
  <c r="NT10" i="9" s="1"/>
  <c r="NN10" i="9"/>
  <c r="MX11" i="9"/>
  <c r="MP36" i="9"/>
  <c r="MS36" i="9" s="1"/>
  <c r="GE12" i="9"/>
  <c r="GF12" i="9" s="1"/>
  <c r="NS13" i="9"/>
  <c r="NQ13" i="9"/>
  <c r="FS27" i="9"/>
  <c r="EV27" i="9"/>
  <c r="OL39" i="9"/>
  <c r="OM39" i="9" s="1"/>
  <c r="OL28" i="9"/>
  <c r="OM28" i="9" s="1"/>
  <c r="OB31" i="9"/>
  <c r="OC31" i="9" s="1"/>
  <c r="OB22" i="9"/>
  <c r="MW17" i="9"/>
  <c r="MU17" i="9"/>
  <c r="MV17" i="9"/>
  <c r="MX17" i="9"/>
  <c r="NY36" i="9"/>
  <c r="NZ36" i="9" s="1"/>
  <c r="NP32" i="9"/>
  <c r="NS32" i="9" s="1"/>
  <c r="OM31" i="9"/>
  <c r="OY22" i="9"/>
  <c r="OZ22" i="9" s="1"/>
  <c r="QL19" i="9"/>
  <c r="QM19" i="9" s="1"/>
  <c r="NZ17" i="9"/>
  <c r="NC17" i="9"/>
  <c r="NF17" i="9" s="1"/>
  <c r="NZ14" i="9"/>
  <c r="ET12" i="9"/>
  <c r="EX12" i="9"/>
  <c r="EZ12" i="9" s="1"/>
  <c r="FG32" i="9"/>
  <c r="FK32" i="9"/>
  <c r="EW21" i="9"/>
  <c r="EY21" i="9"/>
  <c r="FC30" i="9"/>
  <c r="FB30" i="9"/>
  <c r="FD30" i="9"/>
  <c r="FA30" i="9"/>
  <c r="GE37" i="9"/>
  <c r="EZ37" i="9"/>
  <c r="FS39" i="9"/>
  <c r="MP35" i="9"/>
  <c r="MS35" i="9" s="1"/>
  <c r="OM16" i="9"/>
  <c r="FV32" i="9"/>
  <c r="PL24" i="9"/>
  <c r="PM24" i="9" s="1"/>
  <c r="MT38" i="9"/>
  <c r="NG26" i="9"/>
  <c r="NF39" i="9"/>
  <c r="ND39" i="9"/>
  <c r="FZ20" i="9"/>
  <c r="NG14" i="9"/>
  <c r="NF21" i="9"/>
  <c r="ND21" i="9"/>
  <c r="FV25" i="9"/>
  <c r="FI35" i="9"/>
  <c r="FL35" i="9" s="1"/>
  <c r="OF33" i="9"/>
  <c r="OD33" i="9"/>
  <c r="NP18" i="9"/>
  <c r="NY35" i="9"/>
  <c r="NZ35" i="9" s="1"/>
  <c r="FQ33" i="9"/>
  <c r="FP33" i="9"/>
  <c r="FO33" i="9"/>
  <c r="FN33" i="9"/>
  <c r="GE30" i="9"/>
  <c r="GF30" i="9" s="1"/>
  <c r="EN35" i="9"/>
  <c r="EQ35" i="9"/>
  <c r="EP35" i="9"/>
  <c r="EO35" i="9"/>
  <c r="FU12" i="9"/>
  <c r="GN19" i="9"/>
  <c r="OY10" i="9"/>
  <c r="OZ10" i="9" s="1"/>
  <c r="NB36" i="9"/>
  <c r="NY38" i="9"/>
  <c r="NZ38" i="9" s="1"/>
  <c r="OB28" i="9"/>
  <c r="OC28" i="9" s="1"/>
  <c r="GR10" i="9"/>
  <c r="EG40" i="9"/>
  <c r="EK40" i="9"/>
  <c r="EM40" i="9" s="1"/>
  <c r="EN37" i="9"/>
  <c r="EQ37" i="9"/>
  <c r="EP37" i="9"/>
  <c r="EO37" i="9"/>
  <c r="EY36" i="9"/>
  <c r="EW36" i="9"/>
  <c r="GE21" i="9"/>
  <c r="FW16" i="9"/>
  <c r="FY16" i="9"/>
  <c r="MJ15" i="9"/>
  <c r="MH15" i="9"/>
  <c r="MK15" i="9"/>
  <c r="MI15" i="9"/>
  <c r="FY10" i="9"/>
  <c r="FW10" i="9"/>
  <c r="FQ28" i="9"/>
  <c r="FN28" i="9"/>
  <c r="FP28" i="9"/>
  <c r="FO28" i="9"/>
  <c r="OO22" i="9"/>
  <c r="QB19" i="9"/>
  <c r="QC19" i="9" s="1"/>
  <c r="EY15" i="9"/>
  <c r="EW15" i="9"/>
  <c r="MJ36" i="9"/>
  <c r="MK36" i="9"/>
  <c r="MI36" i="9"/>
  <c r="MH36" i="9"/>
  <c r="FQ18" i="9"/>
  <c r="FP18" i="9"/>
  <c r="FO18" i="9"/>
  <c r="FN18" i="9"/>
  <c r="FP20" i="9"/>
  <c r="FO20" i="9"/>
  <c r="FN20" i="9"/>
  <c r="FQ20" i="9"/>
  <c r="GR23" i="9"/>
  <c r="MT37" i="9"/>
  <c r="NB15" i="9"/>
  <c r="NC15" i="9" s="1"/>
  <c r="MR25" i="9"/>
  <c r="MT25" i="9" s="1"/>
  <c r="MN25" i="9"/>
  <c r="MK26" i="9"/>
  <c r="MH26" i="9"/>
  <c r="MJ26" i="9"/>
  <c r="MI26" i="9"/>
  <c r="MX26" i="9"/>
  <c r="MV26" i="9"/>
  <c r="MW26" i="9"/>
  <c r="MU26" i="9"/>
  <c r="EX21" i="9"/>
  <c r="ET21" i="9"/>
  <c r="FY23" i="9"/>
  <c r="FW23" i="9"/>
  <c r="GR25" i="9"/>
  <c r="GS25" i="9" s="1"/>
  <c r="EP31" i="9"/>
  <c r="EO31" i="9"/>
  <c r="EN31" i="9"/>
  <c r="EQ31" i="9"/>
  <c r="FU37" i="9"/>
  <c r="FV37" i="9" s="1"/>
  <c r="EW31" i="9"/>
  <c r="EY31" i="9"/>
  <c r="PB24" i="9"/>
  <c r="OG24" i="9"/>
  <c r="NY25" i="9"/>
  <c r="NE39" i="9"/>
  <c r="NA39" i="9"/>
  <c r="FU17" i="9"/>
  <c r="FV17" i="9" s="1"/>
  <c r="OR20" i="9"/>
  <c r="ON20" i="9"/>
  <c r="NQ34" i="9"/>
  <c r="NO35" i="9"/>
  <c r="OB10" i="9"/>
  <c r="OC10" i="9" s="1"/>
  <c r="FU30" i="9"/>
  <c r="FG29" i="9"/>
  <c r="FK29" i="9"/>
  <c r="GE13" i="9"/>
  <c r="GF13" i="9" s="1"/>
  <c r="ME38" i="9"/>
  <c r="MG38" i="9" s="1"/>
  <c r="MA38" i="9"/>
  <c r="EB30" i="9"/>
  <c r="EA30" i="9"/>
  <c r="EC30" i="9"/>
  <c r="ED30" i="9"/>
  <c r="OO10" i="9"/>
  <c r="OL11" i="9"/>
  <c r="OM11" i="9" s="1"/>
  <c r="NO38" i="9"/>
  <c r="NP38" i="9" s="1"/>
  <c r="GH10" i="9"/>
  <c r="GI10" i="9" s="1"/>
  <c r="EQ29" i="9"/>
  <c r="EP29" i="9"/>
  <c r="EO29" i="9"/>
  <c r="EN29" i="9"/>
  <c r="ET36" i="9"/>
  <c r="EX36" i="9"/>
  <c r="OF23" i="9"/>
  <c r="OD23" i="9"/>
  <c r="OG23" i="9" s="1"/>
  <c r="FU21" i="9"/>
  <c r="FX16" i="9"/>
  <c r="FT16" i="9"/>
  <c r="FX10" i="9"/>
  <c r="FT10" i="9"/>
  <c r="EX15" i="9"/>
  <c r="ET15" i="9"/>
  <c r="MW32" i="9"/>
  <c r="MV32" i="9"/>
  <c r="MU32" i="9"/>
  <c r="MX32" i="9"/>
  <c r="FU34" i="9"/>
  <c r="FV34" i="9" s="1"/>
  <c r="GH23" i="9"/>
  <c r="GT14" i="9"/>
  <c r="GX14" i="9"/>
  <c r="GZ14" i="9" s="1"/>
  <c r="ND13" i="9"/>
  <c r="FU18" i="9"/>
  <c r="FV18" i="9" s="1"/>
  <c r="FH37" i="9"/>
  <c r="FI37" i="9" s="1"/>
  <c r="FB10" i="9"/>
  <c r="FA10" i="9"/>
  <c r="FD10" i="9"/>
  <c r="FC10" i="9"/>
  <c r="ET39" i="9"/>
  <c r="EX39" i="9"/>
  <c r="OB29" i="9"/>
  <c r="OC29" i="9" s="1"/>
  <c r="GR18" i="9"/>
  <c r="GS18" i="9" s="1"/>
  <c r="OL18" i="9"/>
  <c r="OM18" i="9" s="1"/>
  <c r="ND18" i="9"/>
  <c r="OO30" i="9"/>
  <c r="OP30" i="9" s="1"/>
  <c r="MH25" i="9"/>
  <c r="EX31" i="9"/>
  <c r="ET31" i="9"/>
  <c r="NX22" i="9"/>
  <c r="NY21" i="9"/>
  <c r="NZ21" i="9" s="1"/>
  <c r="ND40" i="9"/>
  <c r="MT15" i="9"/>
  <c r="NM25" i="9"/>
  <c r="EY35" i="9"/>
  <c r="EW35" i="9"/>
  <c r="FY28" i="9"/>
  <c r="FW28" i="9"/>
  <c r="GD19" i="9"/>
  <c r="GC19" i="9"/>
  <c r="GB19" i="9"/>
  <c r="GA19" i="9"/>
  <c r="GE17" i="9"/>
  <c r="GF17" i="9" s="1"/>
  <c r="OS20" i="9"/>
  <c r="OQ20" i="9"/>
  <c r="NP34" i="9"/>
  <c r="NS34" i="9" s="1"/>
  <c r="EN17" i="9"/>
  <c r="EQ17" i="9"/>
  <c r="EP17" i="9"/>
  <c r="EO17" i="9"/>
  <c r="GU19" i="9"/>
  <c r="GV19" i="9" s="1"/>
  <c r="NI30" i="9"/>
  <c r="NH30" i="9"/>
  <c r="NJ30" i="9"/>
  <c r="NK30" i="9"/>
  <c r="FJ29" i="9"/>
  <c r="FL29" i="9"/>
  <c r="FS13" i="9"/>
  <c r="OL12" i="9"/>
  <c r="OM12" i="9" s="1"/>
  <c r="HR19" i="9"/>
  <c r="HS19" i="9" s="1"/>
  <c r="NZ11" i="9"/>
  <c r="GH20" i="9"/>
  <c r="GI20" i="9" s="1"/>
  <c r="ND29" i="9"/>
  <c r="FG40" i="9"/>
  <c r="FK40" i="9"/>
  <c r="NQ11" i="9"/>
  <c r="FW11" i="9"/>
  <c r="OO23" i="9"/>
  <c r="OP23" i="9" s="1"/>
  <c r="GR11" i="9"/>
  <c r="FK34" i="9"/>
  <c r="FM34" i="9" s="1"/>
  <c r="FG34" i="9"/>
  <c r="NG32" i="9"/>
  <c r="EZ13" i="9"/>
  <c r="OA20" i="9"/>
  <c r="OE20" i="9"/>
  <c r="OG20" i="9" s="1"/>
  <c r="NC13" i="9"/>
  <c r="NF13" i="9" s="1"/>
  <c r="MN21" i="9"/>
  <c r="MR21" i="9"/>
  <c r="MT21" i="9" s="1"/>
  <c r="FJ39" i="9"/>
  <c r="EY39" i="9"/>
  <c r="EW39" i="9"/>
  <c r="OL29" i="9"/>
  <c r="OM29" i="9" s="1"/>
  <c r="GF18" i="9"/>
  <c r="NZ18" i="9"/>
  <c r="NC18" i="9"/>
  <c r="NF18" i="9" s="1"/>
  <c r="OY30" i="9"/>
  <c r="EW17" i="9"/>
  <c r="NQ37" i="9"/>
  <c r="NM21" i="9"/>
  <c r="NC40" i="9"/>
  <c r="NF40" i="9" s="1"/>
  <c r="NK12" i="9"/>
  <c r="GR32" i="9"/>
  <c r="GS32" i="9" s="1"/>
  <c r="ET35" i="9"/>
  <c r="EX35" i="9"/>
  <c r="FT28" i="9"/>
  <c r="FX28" i="9"/>
  <c r="EZ32" i="9"/>
  <c r="FW33" i="9"/>
  <c r="FX38" i="9"/>
  <c r="FT38" i="9"/>
  <c r="OE30" i="9"/>
  <c r="OA30" i="9"/>
  <c r="GJ33" i="9"/>
  <c r="FW22" i="9"/>
  <c r="FJ24" i="9"/>
  <c r="OD16" i="9"/>
  <c r="MR27" i="9"/>
  <c r="MT27" i="9" s="1"/>
  <c r="MN27" i="9"/>
  <c r="NQ26" i="9"/>
  <c r="NS26" i="9"/>
  <c r="NO39" i="9"/>
  <c r="NP39" i="9" s="1"/>
  <c r="OY33" i="9"/>
  <c r="MU10" i="9"/>
  <c r="MX10" i="9"/>
  <c r="MW10" i="9"/>
  <c r="MV10" i="9"/>
  <c r="GE24" i="9"/>
  <c r="GF24" i="9" s="1"/>
  <c r="NZ12" i="9"/>
  <c r="HF19" i="9"/>
  <c r="LU40" i="9"/>
  <c r="LX40" i="9"/>
  <c r="LW40" i="9"/>
  <c r="LV40" i="9"/>
  <c r="GR16" i="9"/>
  <c r="GS16" i="9" s="1"/>
  <c r="GO14" i="9"/>
  <c r="GP14" i="9"/>
  <c r="GQ14" i="9"/>
  <c r="GN14" i="9"/>
  <c r="EQ30" i="9"/>
  <c r="EO30" i="9"/>
  <c r="EP30" i="9"/>
  <c r="EN30" i="9"/>
  <c r="NC29" i="9"/>
  <c r="FL40" i="9"/>
  <c r="FJ40" i="9"/>
  <c r="NP11" i="9"/>
  <c r="FV11" i="9"/>
  <c r="FY11" i="9" s="1"/>
  <c r="OY23" i="9"/>
  <c r="OZ23" i="9" s="1"/>
  <c r="GF11" i="9"/>
  <c r="NH33" i="9"/>
  <c r="GH26" i="9"/>
  <c r="ET29" i="9"/>
  <c r="EX29" i="9"/>
  <c r="EZ29" i="9" s="1"/>
  <c r="FI39" i="9"/>
  <c r="FL22" i="9"/>
  <c r="FJ22" i="9"/>
  <c r="EQ39" i="9"/>
  <c r="EP39" i="9"/>
  <c r="EO39" i="9"/>
  <c r="EN39" i="9"/>
  <c r="OS24" i="9"/>
  <c r="OQ24" i="9"/>
  <c r="PL20" i="9"/>
  <c r="PM20" i="9" s="1"/>
  <c r="EV17" i="9"/>
  <c r="EY17" i="9" s="1"/>
  <c r="NB25" i="9"/>
  <c r="NC25" i="9" s="1"/>
  <c r="NP37" i="9"/>
  <c r="OL34" i="9"/>
  <c r="FD16" i="9"/>
  <c r="FC16" i="9"/>
  <c r="FA16" i="9"/>
  <c r="FB16" i="9"/>
  <c r="FV33" i="9"/>
  <c r="FY38" i="9"/>
  <c r="FW38" i="9"/>
  <c r="OF30" i="9"/>
  <c r="OD30" i="9"/>
  <c r="GI33" i="9"/>
  <c r="GL33" i="9" s="1"/>
  <c r="FV22" i="9"/>
  <c r="FI24" i="9"/>
  <c r="OC16" i="9"/>
  <c r="OF16" i="9" s="1"/>
  <c r="HJ14" i="9"/>
  <c r="HL14" i="9"/>
  <c r="EX40" i="9"/>
  <c r="EZ40" i="9" s="1"/>
  <c r="ET40" i="9"/>
  <c r="GE36" i="9"/>
  <c r="NN26" i="9"/>
  <c r="NR26" i="9"/>
  <c r="MI21" i="9"/>
  <c r="MH21" i="9"/>
  <c r="MK21" i="9"/>
  <c r="MJ21" i="9"/>
  <c r="GG28" i="9"/>
  <c r="GK28" i="9"/>
  <c r="OO33" i="9"/>
  <c r="OP33" i="9" s="1"/>
  <c r="NO28" i="9"/>
  <c r="FU24" i="9"/>
  <c r="NA34" i="9"/>
  <c r="NE34" i="9"/>
  <c r="NG34" i="9" s="1"/>
  <c r="NK23" i="9"/>
  <c r="NJ23" i="9"/>
  <c r="NI23" i="9"/>
  <c r="NH23" i="9"/>
  <c r="GH16" i="9"/>
  <c r="FH31" i="9"/>
  <c r="NJ22" i="9"/>
  <c r="NI22" i="9"/>
  <c r="NH22" i="9"/>
  <c r="NK22" i="9"/>
  <c r="FJ25" i="9"/>
  <c r="HE20" i="9"/>
  <c r="NQ17" i="9"/>
  <c r="GE31" i="9"/>
  <c r="GF31" i="9" s="1"/>
  <c r="NT30" i="9"/>
  <c r="OB32" i="9"/>
  <c r="OC32" i="9" s="1"/>
  <c r="EQ36" i="9"/>
  <c r="EP36" i="9"/>
  <c r="EN36" i="9"/>
  <c r="EO36" i="9"/>
  <c r="FJ10" i="9"/>
  <c r="MN34" i="9"/>
  <c r="MR34" i="9"/>
  <c r="MT34" i="9" s="1"/>
  <c r="FX26" i="9"/>
  <c r="FZ26" i="9" s="1"/>
  <c r="FT26" i="9"/>
  <c r="OV19" i="9"/>
  <c r="OW19" i="9"/>
  <c r="OX19" i="9"/>
  <c r="OU19" i="9"/>
  <c r="NY15" i="9"/>
  <c r="NZ15" i="9" s="1"/>
  <c r="FK22" i="9"/>
  <c r="FG22" i="9"/>
  <c r="NS14" i="9"/>
  <c r="NQ14" i="9"/>
  <c r="MS34" i="9"/>
  <c r="EA15" i="9"/>
  <c r="EB15" i="9"/>
  <c r="ED15" i="9"/>
  <c r="EC15" i="9"/>
  <c r="ON24" i="9"/>
  <c r="OR24" i="9"/>
  <c r="PB20" i="9"/>
  <c r="PC20" i="9" s="1"/>
  <c r="IE14" i="9"/>
  <c r="IF14" i="9" s="1"/>
  <c r="MQ40" i="9"/>
  <c r="EX24" i="9"/>
  <c r="ET24" i="9"/>
  <c r="EK12" i="9"/>
  <c r="EM12" i="9" s="1"/>
  <c r="EG12" i="9"/>
  <c r="NG28" i="9"/>
  <c r="GE35" i="9"/>
  <c r="GF35" i="9" s="1"/>
  <c r="OB34" i="9"/>
  <c r="OC34" i="9" s="1"/>
  <c r="ND37" i="9"/>
  <c r="OL26" i="9"/>
  <c r="OM26" i="9" s="1"/>
  <c r="NT33" i="9"/>
  <c r="GE29" i="9"/>
  <c r="GF29" i="9" s="1"/>
  <c r="MT12" i="9"/>
  <c r="FJ38" i="9"/>
  <c r="FJ12" i="9"/>
  <c r="FJ36" i="9"/>
  <c r="NQ12" i="9"/>
  <c r="NQ29" i="9"/>
  <c r="FG23" i="9"/>
  <c r="FK23" i="9"/>
  <c r="FM23" i="9" s="1"/>
  <c r="GR38" i="9"/>
  <c r="MX16" i="9"/>
  <c r="MV16" i="9"/>
  <c r="MU16" i="9"/>
  <c r="MW16" i="9"/>
  <c r="NS23" i="9"/>
  <c r="NQ23" i="9"/>
  <c r="GL28" i="9"/>
  <c r="GJ28" i="9"/>
  <c r="NB38" i="9"/>
  <c r="NC38" i="9" s="1"/>
  <c r="HE33" i="9"/>
  <c r="NQ31" i="9"/>
  <c r="NT31" i="9" s="1"/>
  <c r="NS31" i="9"/>
  <c r="FH21" i="9"/>
  <c r="FI21" i="9" s="1"/>
  <c r="FL13" i="9"/>
  <c r="FJ13" i="9"/>
  <c r="FM13" i="9" s="1"/>
  <c r="MF38" i="9"/>
  <c r="FI25" i="9"/>
  <c r="GS20" i="9"/>
  <c r="NP17" i="9"/>
  <c r="NS17" i="9" s="1"/>
  <c r="FS31" i="9"/>
  <c r="EL40" i="9"/>
  <c r="GE40" i="9"/>
  <c r="GF40" i="9" s="1"/>
  <c r="OL32" i="9"/>
  <c r="FI10" i="9"/>
  <c r="FL10" i="9" s="1"/>
  <c r="FS15" i="9"/>
  <c r="GR34" i="9"/>
  <c r="GS34" i="9" s="1"/>
  <c r="NM15" i="9"/>
  <c r="HE26" i="9"/>
  <c r="GY14" i="9"/>
  <c r="FL15" i="9"/>
  <c r="FJ15" i="9"/>
  <c r="MS25" i="9"/>
  <c r="MS21" i="9"/>
  <c r="FM32" i="9"/>
  <c r="MU39" i="9"/>
  <c r="MX39" i="9"/>
  <c r="MW39" i="9"/>
  <c r="MV39" i="9"/>
  <c r="NC27" i="9"/>
  <c r="GR22" i="9"/>
  <c r="GS22" i="9" s="1"/>
  <c r="MP40" i="9"/>
  <c r="EW24" i="9"/>
  <c r="EY24" i="9"/>
  <c r="MK40" i="9"/>
  <c r="MJ40" i="9"/>
  <c r="MI40" i="9"/>
  <c r="MH40" i="9"/>
  <c r="FS35" i="9"/>
  <c r="NY27" i="9"/>
  <c r="NZ27" i="9" s="1"/>
  <c r="FL17" i="9"/>
  <c r="FJ17" i="9"/>
  <c r="NC37" i="9"/>
  <c r="NF37" i="9" s="1"/>
  <c r="NZ37" i="9"/>
  <c r="NP16" i="9"/>
  <c r="NS16" i="9" s="1"/>
  <c r="GS28" i="9"/>
  <c r="NY40" i="9"/>
  <c r="FI38" i="9"/>
  <c r="FI12" i="9"/>
  <c r="FI36" i="9"/>
  <c r="FL36" i="9" s="1"/>
  <c r="NP12" i="9"/>
  <c r="NS12" i="9" s="1"/>
  <c r="NF35" i="9"/>
  <c r="ND35" i="9"/>
  <c r="FL30" i="9"/>
  <c r="FJ30" i="9"/>
  <c r="NP29" i="9"/>
  <c r="NS29" i="9" s="1"/>
  <c r="PS19" i="9"/>
  <c r="PQ19" i="9"/>
  <c r="PT19" i="9" s="1"/>
  <c r="LV25" i="8"/>
  <c r="LX25" i="8"/>
  <c r="LW25" i="8"/>
  <c r="LU25" i="8"/>
  <c r="EA18" i="8"/>
  <c r="EB18" i="8"/>
  <c r="ED18" i="8"/>
  <c r="EC18" i="8"/>
  <c r="NI17" i="8"/>
  <c r="NH17" i="8"/>
  <c r="NK17" i="8"/>
  <c r="NJ17" i="8"/>
  <c r="NO12" i="8"/>
  <c r="NO33" i="8"/>
  <c r="MX15" i="8"/>
  <c r="MW15" i="8"/>
  <c r="MV15" i="8"/>
  <c r="MU15" i="8"/>
  <c r="HU30" i="8"/>
  <c r="NR32" i="8"/>
  <c r="NN32" i="8"/>
  <c r="MH39" i="8"/>
  <c r="MJ39" i="8"/>
  <c r="MI39" i="8"/>
  <c r="MK39" i="8"/>
  <c r="EB40" i="8"/>
  <c r="EA40" i="8"/>
  <c r="ED40" i="8"/>
  <c r="EC40" i="8"/>
  <c r="OB14" i="8"/>
  <c r="FU21" i="8"/>
  <c r="MU36" i="8"/>
  <c r="MX36" i="8"/>
  <c r="MW36" i="8"/>
  <c r="MV36" i="8"/>
  <c r="ED39" i="8"/>
  <c r="EC39" i="8"/>
  <c r="EA39" i="8"/>
  <c r="EB39" i="8"/>
  <c r="OO17" i="8"/>
  <c r="GK17" i="8"/>
  <c r="GG17" i="8"/>
  <c r="EQ39" i="8"/>
  <c r="EP39" i="8"/>
  <c r="EO39" i="8"/>
  <c r="EN39" i="8"/>
  <c r="ED14" i="8"/>
  <c r="EB14" i="8"/>
  <c r="EC14" i="8"/>
  <c r="EA14" i="8"/>
  <c r="NA38" i="8"/>
  <c r="NE38" i="8"/>
  <c r="EQ36" i="8"/>
  <c r="EP36" i="8"/>
  <c r="EO36" i="8"/>
  <c r="EN36" i="8"/>
  <c r="FG14" i="8"/>
  <c r="FK14" i="8"/>
  <c r="FB36" i="8"/>
  <c r="FA36" i="8"/>
  <c r="FD36" i="8"/>
  <c r="FC36" i="8"/>
  <c r="FN27" i="8"/>
  <c r="FQ27" i="8"/>
  <c r="FP27" i="8"/>
  <c r="FO27" i="8"/>
  <c r="MI35" i="8"/>
  <c r="MH35" i="8"/>
  <c r="MK35" i="8"/>
  <c r="MJ35" i="8"/>
  <c r="NO31" i="8"/>
  <c r="NP31" i="8" s="1"/>
  <c r="FA20" i="8"/>
  <c r="FD20" i="8"/>
  <c r="FC20" i="8"/>
  <c r="FB20" i="8"/>
  <c r="FU34" i="8"/>
  <c r="FX37" i="8"/>
  <c r="FT37" i="8"/>
  <c r="OB23" i="8"/>
  <c r="FU26" i="8"/>
  <c r="FQ20" i="8"/>
  <c r="FP20" i="8"/>
  <c r="FO20" i="8"/>
  <c r="FN20" i="8"/>
  <c r="OL28" i="8"/>
  <c r="NO25" i="8"/>
  <c r="HE27" i="8"/>
  <c r="NO11" i="8"/>
  <c r="EX32" i="8"/>
  <c r="ET32" i="8"/>
  <c r="NO18" i="8"/>
  <c r="ND33" i="8"/>
  <c r="NY10" i="8"/>
  <c r="NZ10" i="8" s="1"/>
  <c r="NO16" i="8"/>
  <c r="NP16" i="8" s="1"/>
  <c r="NA40" i="8"/>
  <c r="NE40" i="8"/>
  <c r="NE37" i="8"/>
  <c r="NA37" i="8"/>
  <c r="FK33" i="8"/>
  <c r="FM33" i="8" s="1"/>
  <c r="FG33" i="8"/>
  <c r="FX10" i="8"/>
  <c r="FZ10" i="8" s="1"/>
  <c r="FT10" i="8"/>
  <c r="NR13" i="8"/>
  <c r="NT13" i="8" s="1"/>
  <c r="NN13" i="8"/>
  <c r="OB13" i="8"/>
  <c r="OC13" i="8" s="1"/>
  <c r="NO37" i="8"/>
  <c r="NP37" i="8" s="1"/>
  <c r="FL33" i="8"/>
  <c r="FG23" i="8"/>
  <c r="FK23" i="8"/>
  <c r="NR38" i="8"/>
  <c r="NN38" i="8"/>
  <c r="FG11" i="8"/>
  <c r="FK11" i="8"/>
  <c r="FW31" i="8"/>
  <c r="EQ21" i="8"/>
  <c r="EP21" i="8"/>
  <c r="EO21" i="8"/>
  <c r="EN21" i="8"/>
  <c r="NS13" i="8"/>
  <c r="OY13" i="8"/>
  <c r="OZ13" i="8" s="1"/>
  <c r="MR40" i="8"/>
  <c r="MT40" i="8" s="1"/>
  <c r="MN40" i="8"/>
  <c r="NJ15" i="8"/>
  <c r="MR39" i="8"/>
  <c r="MN39" i="8"/>
  <c r="NR14" i="8"/>
  <c r="NN14" i="8"/>
  <c r="MS40" i="8"/>
  <c r="ND26" i="8"/>
  <c r="PO34" i="8"/>
  <c r="PP34" i="8" s="1"/>
  <c r="GE14" i="8"/>
  <c r="GF14" i="8" s="1"/>
  <c r="NI14" i="8"/>
  <c r="OB21" i="8"/>
  <c r="OC21" i="8" s="1"/>
  <c r="HE31" i="8"/>
  <c r="HF31" i="8" s="1"/>
  <c r="NY27" i="8"/>
  <c r="NZ27" i="8" s="1"/>
  <c r="EX22" i="8"/>
  <c r="ET22" i="8"/>
  <c r="FB34" i="8"/>
  <c r="FD34" i="8"/>
  <c r="FC34" i="8"/>
  <c r="FA34" i="8"/>
  <c r="GU10" i="8"/>
  <c r="GV10" i="8" s="1"/>
  <c r="NQ36" i="8"/>
  <c r="GG31" i="8"/>
  <c r="GK31" i="8"/>
  <c r="ND25" i="8"/>
  <c r="GU20" i="8"/>
  <c r="GV20" i="8" s="1"/>
  <c r="GK27" i="8"/>
  <c r="GG27" i="8"/>
  <c r="GW30" i="8"/>
  <c r="MQ16" i="8"/>
  <c r="FW35" i="8"/>
  <c r="NE39" i="8"/>
  <c r="NA39" i="8"/>
  <c r="NB18" i="8"/>
  <c r="NC18" i="8" s="1"/>
  <c r="GE26" i="8"/>
  <c r="GF26" i="8" s="1"/>
  <c r="NZ28" i="8"/>
  <c r="NY25" i="8"/>
  <c r="NB10" i="8"/>
  <c r="NC10" i="8" s="1"/>
  <c r="GS27" i="8"/>
  <c r="EY32" i="8"/>
  <c r="EW32" i="8"/>
  <c r="HE19" i="8"/>
  <c r="HF19" i="8" s="1"/>
  <c r="OL15" i="8"/>
  <c r="NY19" i="8"/>
  <c r="NZ19" i="8" s="1"/>
  <c r="GE28" i="8"/>
  <c r="GF28" i="8" s="1"/>
  <c r="NC33" i="8"/>
  <c r="NM10" i="8"/>
  <c r="FK35" i="8"/>
  <c r="FM35" i="8" s="1"/>
  <c r="FG35" i="8"/>
  <c r="FH22" i="8"/>
  <c r="FI22" i="8" s="1"/>
  <c r="MK12" i="8"/>
  <c r="MJ12" i="8"/>
  <c r="MI12" i="8"/>
  <c r="MH12" i="8"/>
  <c r="NY37" i="8"/>
  <c r="NZ37" i="8" s="1"/>
  <c r="OF32" i="8"/>
  <c r="OD32" i="8"/>
  <c r="NQ38" i="8"/>
  <c r="NS38" i="8"/>
  <c r="GR29" i="8"/>
  <c r="FV31" i="8"/>
  <c r="GE22" i="8"/>
  <c r="GF22" i="8" s="1"/>
  <c r="MR31" i="8"/>
  <c r="MT31" i="8" s="1"/>
  <c r="MN31" i="8"/>
  <c r="OM13" i="8"/>
  <c r="MH15" i="8"/>
  <c r="MK15" i="8"/>
  <c r="MJ15" i="8"/>
  <c r="MI15" i="8"/>
  <c r="NC26" i="8"/>
  <c r="FS14" i="8"/>
  <c r="MV12" i="8"/>
  <c r="MU12" i="8"/>
  <c r="MX12" i="8"/>
  <c r="MW12" i="8"/>
  <c r="OL21" i="8"/>
  <c r="OM21" i="8" s="1"/>
  <c r="GS31" i="8"/>
  <c r="GH20" i="8"/>
  <c r="NN17" i="8"/>
  <c r="NR17" i="8"/>
  <c r="NT17" i="8" s="1"/>
  <c r="MA29" i="8"/>
  <c r="ME29" i="8"/>
  <c r="MG29" i="8" s="1"/>
  <c r="GR25" i="8"/>
  <c r="NP36" i="8"/>
  <c r="EW28" i="8"/>
  <c r="EY28" i="8"/>
  <c r="GR24" i="8"/>
  <c r="GV30" i="8"/>
  <c r="MP16" i="8"/>
  <c r="FV35" i="8"/>
  <c r="NF39" i="8"/>
  <c r="ND39" i="8"/>
  <c r="NO15" i="8"/>
  <c r="OL36" i="8"/>
  <c r="FH28" i="8"/>
  <c r="OI34" i="8"/>
  <c r="OH34" i="8"/>
  <c r="OK34" i="8"/>
  <c r="OJ34" i="8"/>
  <c r="NB12" i="8"/>
  <c r="GU19" i="8"/>
  <c r="OB15" i="8"/>
  <c r="NO19" i="8"/>
  <c r="NS32" i="8"/>
  <c r="NQ32" i="8"/>
  <c r="FU28" i="8"/>
  <c r="GE34" i="8"/>
  <c r="NO26" i="8"/>
  <c r="FU29" i="8"/>
  <c r="NY33" i="8"/>
  <c r="GB20" i="8"/>
  <c r="ED21" i="8"/>
  <c r="EC21" i="8"/>
  <c r="EB21" i="8"/>
  <c r="EA21" i="8"/>
  <c r="OA32" i="8"/>
  <c r="OE32" i="8"/>
  <c r="NF35" i="8"/>
  <c r="ND35" i="8"/>
  <c r="GH29" i="8"/>
  <c r="GI29" i="8" s="1"/>
  <c r="OY20" i="8"/>
  <c r="FU22" i="8"/>
  <c r="FZ17" i="8"/>
  <c r="ET21" i="8"/>
  <c r="EX21" i="8"/>
  <c r="EZ21" i="8" s="1"/>
  <c r="OL38" i="8"/>
  <c r="EZ40" i="8"/>
  <c r="FC37" i="8"/>
  <c r="FA37" i="8"/>
  <c r="FB37" i="8"/>
  <c r="FD37" i="8"/>
  <c r="MJ25" i="8"/>
  <c r="MK25" i="8"/>
  <c r="MI25" i="8"/>
  <c r="MH25" i="8"/>
  <c r="ND27" i="8"/>
  <c r="GJ10" i="8"/>
  <c r="FU38" i="8"/>
  <c r="FV38" i="8" s="1"/>
  <c r="FH21" i="8"/>
  <c r="FI21" i="8" s="1"/>
  <c r="NY29" i="8"/>
  <c r="NZ29" i="8" s="1"/>
  <c r="NR20" i="8"/>
  <c r="NT20" i="8" s="1"/>
  <c r="NN20" i="8"/>
  <c r="MQ11" i="8"/>
  <c r="GH25" i="8"/>
  <c r="GI25" i="8" s="1"/>
  <c r="EN28" i="8"/>
  <c r="EP28" i="8"/>
  <c r="EQ28" i="8"/>
  <c r="EO28" i="8"/>
  <c r="EX28" i="8"/>
  <c r="ET28" i="8"/>
  <c r="GH24" i="8"/>
  <c r="GI24" i="8" s="1"/>
  <c r="ND11" i="8"/>
  <c r="GJ19" i="8"/>
  <c r="ND30" i="8"/>
  <c r="FK25" i="8"/>
  <c r="FM25" i="8" s="1"/>
  <c r="FG25" i="8"/>
  <c r="OB36" i="8"/>
  <c r="OC36" i="8" s="1"/>
  <c r="FH40" i="8"/>
  <c r="FI40" i="8" s="1"/>
  <c r="OQ34" i="8"/>
  <c r="FU24" i="8"/>
  <c r="FV24" i="8" s="1"/>
  <c r="FL25" i="8"/>
  <c r="MQ19" i="8"/>
  <c r="NJ20" i="8"/>
  <c r="NI20" i="8"/>
  <c r="NH20" i="8"/>
  <c r="NK20" i="8"/>
  <c r="GE40" i="8"/>
  <c r="GF40" i="8" s="1"/>
  <c r="OY17" i="8"/>
  <c r="OZ17" i="8" s="1"/>
  <c r="NY12" i="8"/>
  <c r="NZ12" i="8" s="1"/>
  <c r="MT18" i="8"/>
  <c r="NG22" i="8"/>
  <c r="EN26" i="8"/>
  <c r="EQ26" i="8"/>
  <c r="EP26" i="8"/>
  <c r="EO26" i="8"/>
  <c r="EQ18" i="8"/>
  <c r="EP18" i="8"/>
  <c r="EO18" i="8"/>
  <c r="EN18" i="8"/>
  <c r="EZ16" i="8"/>
  <c r="NA35" i="8"/>
  <c r="NE35" i="8"/>
  <c r="NR22" i="8"/>
  <c r="NN22" i="8"/>
  <c r="MR29" i="8"/>
  <c r="MT29" i="8" s="1"/>
  <c r="MN29" i="8"/>
  <c r="OO20" i="8"/>
  <c r="GH33" i="8"/>
  <c r="GE23" i="8"/>
  <c r="OB38" i="8"/>
  <c r="FU11" i="8"/>
  <c r="MS29" i="8"/>
  <c r="FG18" i="8"/>
  <c r="FK18" i="8"/>
  <c r="FU39" i="8"/>
  <c r="ND24" i="8"/>
  <c r="NC27" i="8"/>
  <c r="NF27" i="8" s="1"/>
  <c r="FB35" i="8"/>
  <c r="HE17" i="8"/>
  <c r="HF17" i="8" s="1"/>
  <c r="GI10" i="8"/>
  <c r="GL10" i="8" s="1"/>
  <c r="FC25" i="8"/>
  <c r="FB25" i="8"/>
  <c r="FA25" i="8"/>
  <c r="FD25" i="8"/>
  <c r="MI16" i="8"/>
  <c r="MH16" i="8"/>
  <c r="MK16" i="8"/>
  <c r="MJ16" i="8"/>
  <c r="EM23" i="8"/>
  <c r="NM29" i="8"/>
  <c r="FU12" i="8"/>
  <c r="MP11" i="8"/>
  <c r="NQ21" i="8"/>
  <c r="GE21" i="8"/>
  <c r="GF21" i="8" s="1"/>
  <c r="ND31" i="8"/>
  <c r="HJ30" i="8"/>
  <c r="NC11" i="8"/>
  <c r="GI19" i="8"/>
  <c r="GL19" i="8" s="1"/>
  <c r="NC30" i="8"/>
  <c r="NF30" i="8" s="1"/>
  <c r="OP34" i="8"/>
  <c r="OS34" i="8" s="1"/>
  <c r="OB17" i="8"/>
  <c r="OC17" i="8" s="1"/>
  <c r="FU36" i="8"/>
  <c r="FV36" i="8" s="1"/>
  <c r="MP19" i="8"/>
  <c r="FS40" i="8"/>
  <c r="GY15" i="8"/>
  <c r="GW15" i="8"/>
  <c r="EP32" i="8"/>
  <c r="EO32" i="8"/>
  <c r="EN32" i="8"/>
  <c r="EQ32" i="8"/>
  <c r="HR15" i="8"/>
  <c r="HS15" i="8" s="1"/>
  <c r="NY40" i="8"/>
  <c r="NZ40" i="8" s="1"/>
  <c r="FY10" i="8"/>
  <c r="MK11" i="8"/>
  <c r="MJ11" i="8"/>
  <c r="MI11" i="8"/>
  <c r="MH11" i="8"/>
  <c r="NQ22" i="8"/>
  <c r="NS22" i="8"/>
  <c r="FW27" i="8"/>
  <c r="FY27" i="8"/>
  <c r="FK12" i="8"/>
  <c r="FM12" i="8" s="1"/>
  <c r="FG12" i="8"/>
  <c r="GR33" i="8"/>
  <c r="FS23" i="8"/>
  <c r="NY35" i="8"/>
  <c r="NZ35" i="8" s="1"/>
  <c r="GE11" i="8"/>
  <c r="GF11" i="8" s="1"/>
  <c r="FL18" i="8"/>
  <c r="FJ18" i="8"/>
  <c r="EY21" i="8"/>
  <c r="GE39" i="8"/>
  <c r="NC24" i="8"/>
  <c r="GS17" i="8"/>
  <c r="GE18" i="8"/>
  <c r="GF18" i="8" s="1"/>
  <c r="NY24" i="8"/>
  <c r="MA19" i="8"/>
  <c r="ME19" i="8"/>
  <c r="MG19" i="8" s="1"/>
  <c r="NP21" i="8"/>
  <c r="NS21" i="8" s="1"/>
  <c r="NC31" i="8"/>
  <c r="NF31" i="8" s="1"/>
  <c r="HI30" i="8"/>
  <c r="HL30" i="8" s="1"/>
  <c r="FL16" i="8"/>
  <c r="FJ16" i="8"/>
  <c r="FX19" i="8"/>
  <c r="FZ19" i="8" s="1"/>
  <c r="FT19" i="8"/>
  <c r="ND38" i="8"/>
  <c r="NF38" i="8"/>
  <c r="FC33" i="8"/>
  <c r="FB33" i="8"/>
  <c r="FA33" i="8"/>
  <c r="FD33" i="8"/>
  <c r="IE30" i="8"/>
  <c r="GE16" i="8"/>
  <c r="GF16" i="8" s="1"/>
  <c r="GR35" i="8"/>
  <c r="OY23" i="8"/>
  <c r="MX17" i="8"/>
  <c r="MW17" i="8"/>
  <c r="MV17" i="8"/>
  <c r="MU17" i="8"/>
  <c r="NY30" i="8"/>
  <c r="GX15" i="8"/>
  <c r="GT15" i="8"/>
  <c r="FO10" i="8"/>
  <c r="FG24" i="8"/>
  <c r="FK24" i="8"/>
  <c r="FM24" i="8" s="1"/>
  <c r="NJ28" i="8"/>
  <c r="NI28" i="8"/>
  <c r="NK28" i="8"/>
  <c r="NH28" i="8"/>
  <c r="EY11" i="8"/>
  <c r="EW11" i="8"/>
  <c r="HH15" i="8"/>
  <c r="GJ15" i="8"/>
  <c r="GL15" i="8"/>
  <c r="NO40" i="8"/>
  <c r="OL26" i="8"/>
  <c r="MU38" i="8"/>
  <c r="MX38" i="8"/>
  <c r="MW38" i="8"/>
  <c r="MV38" i="8"/>
  <c r="FT27" i="8"/>
  <c r="FX27" i="8"/>
  <c r="ET26" i="8"/>
  <c r="EX26" i="8"/>
  <c r="EZ26" i="8" s="1"/>
  <c r="OY32" i="8"/>
  <c r="OZ32" i="8" s="1"/>
  <c r="NO35" i="8"/>
  <c r="FJ39" i="8"/>
  <c r="FL39" i="8"/>
  <c r="OL22" i="8"/>
  <c r="GR37" i="8"/>
  <c r="EY39" i="8"/>
  <c r="EW39" i="8"/>
  <c r="EQ40" i="8"/>
  <c r="EP40" i="8"/>
  <c r="EO40" i="8"/>
  <c r="EN40" i="8"/>
  <c r="OL14" i="8"/>
  <c r="OM14" i="8" s="1"/>
  <c r="MV27" i="8"/>
  <c r="MX27" i="8"/>
  <c r="MW27" i="8"/>
  <c r="MU27" i="8"/>
  <c r="LX27" i="8"/>
  <c r="LU27" i="8"/>
  <c r="LW27" i="8"/>
  <c r="LV27" i="8"/>
  <c r="FU18" i="8"/>
  <c r="FV18" i="8" s="1"/>
  <c r="FG37" i="8"/>
  <c r="FK37" i="8"/>
  <c r="FM37" i="8" s="1"/>
  <c r="FP19" i="8"/>
  <c r="FO19" i="8"/>
  <c r="FN19" i="8"/>
  <c r="FQ19" i="8"/>
  <c r="NO24" i="8"/>
  <c r="NP24" i="8" s="1"/>
  <c r="NY31" i="8"/>
  <c r="NZ31" i="8" s="1"/>
  <c r="GR38" i="8"/>
  <c r="GS38" i="8" s="1"/>
  <c r="NR28" i="8"/>
  <c r="NN28" i="8"/>
  <c r="FJ29" i="8"/>
  <c r="MQ30" i="8"/>
  <c r="EQ11" i="8"/>
  <c r="EP11" i="8"/>
  <c r="EO11" i="8"/>
  <c r="EN11" i="8"/>
  <c r="FK16" i="8"/>
  <c r="FG16" i="8"/>
  <c r="FY37" i="8"/>
  <c r="FW37" i="8"/>
  <c r="NB19" i="8"/>
  <c r="NC19" i="8" s="1"/>
  <c r="MV33" i="8"/>
  <c r="MU33" i="8"/>
  <c r="MX33" i="8"/>
  <c r="MW33" i="8"/>
  <c r="FU16" i="8"/>
  <c r="FV16" i="8" s="1"/>
  <c r="GH35" i="8"/>
  <c r="GI35" i="8" s="1"/>
  <c r="OO23" i="8"/>
  <c r="OP23" i="8" s="1"/>
  <c r="LW24" i="8"/>
  <c r="LV24" i="8"/>
  <c r="LU24" i="8"/>
  <c r="LX24" i="8"/>
  <c r="NY39" i="8"/>
  <c r="NZ39" i="8" s="1"/>
  <c r="NO30" i="8"/>
  <c r="NP30" i="8" s="1"/>
  <c r="MQ24" i="8"/>
  <c r="FJ32" i="8"/>
  <c r="NU34" i="8"/>
  <c r="NX34" i="8"/>
  <c r="NW34" i="8"/>
  <c r="NV34" i="8"/>
  <c r="MR10" i="8"/>
  <c r="MT10" i="8" s="1"/>
  <c r="MN10" i="8"/>
  <c r="EW23" i="8"/>
  <c r="ND36" i="8"/>
  <c r="ET11" i="8"/>
  <c r="EX11" i="8"/>
  <c r="GE32" i="8"/>
  <c r="GF32" i="8" s="1"/>
  <c r="GK15" i="8"/>
  <c r="GG15" i="8"/>
  <c r="ME24" i="8"/>
  <c r="MG24" i="8" s="1"/>
  <c r="MA24" i="8"/>
  <c r="OB26" i="8"/>
  <c r="OC26" i="8" s="1"/>
  <c r="MI30" i="8"/>
  <c r="MH30" i="8"/>
  <c r="MK30" i="8"/>
  <c r="MJ30" i="8"/>
  <c r="ET14" i="8"/>
  <c r="EX14" i="8"/>
  <c r="EZ14" i="8" s="1"/>
  <c r="OO32" i="8"/>
  <c r="FG39" i="8"/>
  <c r="FK39" i="8"/>
  <c r="OB22" i="8"/>
  <c r="FL14" i="8"/>
  <c r="FJ14" i="8"/>
  <c r="GL17" i="8"/>
  <c r="GJ17" i="8"/>
  <c r="GH37" i="8"/>
  <c r="GI37" i="8" s="1"/>
  <c r="ET39" i="8"/>
  <c r="EX39" i="8"/>
  <c r="NE29" i="8"/>
  <c r="NA29" i="8"/>
  <c r="FW25" i="8"/>
  <c r="EX18" i="8"/>
  <c r="EZ18" i="8" s="1"/>
  <c r="ET18" i="8"/>
  <c r="MR37" i="8"/>
  <c r="MT37" i="8" s="1"/>
  <c r="MN37" i="8"/>
  <c r="MW28" i="8"/>
  <c r="MV28" i="8"/>
  <c r="MU28" i="8"/>
  <c r="MX28" i="8"/>
  <c r="FM38" i="8"/>
  <c r="GF38" i="8"/>
  <c r="FG26" i="8"/>
  <c r="FK26" i="8"/>
  <c r="NQ28" i="8"/>
  <c r="NS28" i="8"/>
  <c r="FI29" i="8"/>
  <c r="MP30" i="8"/>
  <c r="NS17" i="8"/>
  <c r="GR12" i="8"/>
  <c r="GS12" i="8" s="1"/>
  <c r="MF29" i="8"/>
  <c r="GR36" i="8"/>
  <c r="GS36" i="8" s="1"/>
  <c r="PE34" i="8"/>
  <c r="PA34" i="8"/>
  <c r="ND16" i="8"/>
  <c r="FG17" i="8"/>
  <c r="FK17" i="8"/>
  <c r="FM17" i="8" s="1"/>
  <c r="NR23" i="8"/>
  <c r="NT23" i="8" s="1"/>
  <c r="NN23" i="8"/>
  <c r="MU35" i="8"/>
  <c r="MX35" i="8"/>
  <c r="MW35" i="8"/>
  <c r="MV35" i="8"/>
  <c r="NY11" i="8"/>
  <c r="NZ11" i="8" s="1"/>
  <c r="FH34" i="8"/>
  <c r="FI34" i="8" s="1"/>
  <c r="ET38" i="8"/>
  <c r="EX38" i="8"/>
  <c r="EZ38" i="8" s="1"/>
  <c r="NY18" i="8"/>
  <c r="NZ18" i="8" s="1"/>
  <c r="FY19" i="8"/>
  <c r="MV25" i="8"/>
  <c r="MX25" i="8"/>
  <c r="MW25" i="8"/>
  <c r="MU25" i="8"/>
  <c r="NM39" i="8"/>
  <c r="MP24" i="8"/>
  <c r="FI32" i="8"/>
  <c r="NY16" i="8"/>
  <c r="NZ16" i="8" s="1"/>
  <c r="NF40" i="8"/>
  <c r="ND40" i="8"/>
  <c r="NF37" i="8"/>
  <c r="ND37" i="8"/>
  <c r="FK36" i="8"/>
  <c r="FM36" i="8" s="1"/>
  <c r="FG36" i="8"/>
  <c r="EV23" i="8"/>
  <c r="NC36" i="8"/>
  <c r="OB20" i="8"/>
  <c r="OC20" i="8" s="1"/>
  <c r="FS32" i="8"/>
  <c r="ET29" i="8"/>
  <c r="EX29" i="8"/>
  <c r="EZ29" i="8" s="1"/>
  <c r="FU33" i="8"/>
  <c r="FV33" i="8" s="1"/>
  <c r="FL23" i="8"/>
  <c r="FJ23" i="8"/>
  <c r="FM23" i="8" s="1"/>
  <c r="FJ11" i="8"/>
  <c r="FL11" i="8"/>
  <c r="EY29" i="8"/>
  <c r="NA21" i="8"/>
  <c r="NE21" i="8"/>
  <c r="NG21" i="8" s="1"/>
  <c r="MS39" i="8"/>
  <c r="MQ39" i="8"/>
  <c r="NS14" i="8"/>
  <c r="NQ14" i="8"/>
  <c r="NK13" i="8"/>
  <c r="PY34" i="8"/>
  <c r="PZ34" i="8" s="1"/>
  <c r="NF29" i="8"/>
  <c r="ND29" i="8"/>
  <c r="FV25" i="8"/>
  <c r="FY25" i="8" s="1"/>
  <c r="MA40" i="8"/>
  <c r="ME40" i="8"/>
  <c r="MG40" i="8" s="1"/>
  <c r="NM27" i="8"/>
  <c r="EY22" i="8"/>
  <c r="EW22" i="8"/>
  <c r="HE10" i="8"/>
  <c r="FL26" i="8"/>
  <c r="FJ26" i="8"/>
  <c r="GL31" i="8"/>
  <c r="GJ31" i="8"/>
  <c r="NC25" i="8"/>
  <c r="HE20" i="8"/>
  <c r="HF20" i="8" s="1"/>
  <c r="GL27" i="8"/>
  <c r="GJ27" i="8"/>
  <c r="GF12" i="8"/>
  <c r="GF36" i="8"/>
  <c r="PF34" i="8"/>
  <c r="PD34" i="8"/>
  <c r="NC16" i="8"/>
  <c r="NF16" i="8" s="1"/>
  <c r="NX30" i="7"/>
  <c r="NV30" i="7"/>
  <c r="NU30" i="7"/>
  <c r="NW30" i="7"/>
  <c r="FU31" i="7"/>
  <c r="FV31" i="7" s="1"/>
  <c r="NK13" i="7"/>
  <c r="NJ13" i="7"/>
  <c r="NI13" i="7"/>
  <c r="NH13" i="7"/>
  <c r="FD10" i="7"/>
  <c r="FC10" i="7"/>
  <c r="FB10" i="7"/>
  <c r="FA10" i="7"/>
  <c r="OO40" i="7"/>
  <c r="OP40" i="7" s="1"/>
  <c r="MI25" i="7"/>
  <c r="MK25" i="7"/>
  <c r="MJ25" i="7"/>
  <c r="MH25" i="7"/>
  <c r="OO26" i="7"/>
  <c r="OP26" i="7" s="1"/>
  <c r="FU21" i="7"/>
  <c r="FV21" i="7" s="1"/>
  <c r="NE18" i="7"/>
  <c r="NA18" i="7"/>
  <c r="FX22" i="7"/>
  <c r="FT22" i="7"/>
  <c r="EQ40" i="7"/>
  <c r="EO40" i="7"/>
  <c r="EN40" i="7"/>
  <c r="EP40" i="7"/>
  <c r="OB14" i="7"/>
  <c r="OC14" i="7" s="1"/>
  <c r="EX14" i="7"/>
  <c r="ET14" i="7"/>
  <c r="EQ16" i="7"/>
  <c r="EO16" i="7"/>
  <c r="EN16" i="7"/>
  <c r="EP16" i="7"/>
  <c r="FQ39" i="7"/>
  <c r="FP39" i="7"/>
  <c r="FN39" i="7"/>
  <c r="FO39" i="7"/>
  <c r="GU24" i="7"/>
  <c r="GV24" i="7" s="1"/>
  <c r="FU29" i="7"/>
  <c r="FV29" i="7" s="1"/>
  <c r="NR38" i="7"/>
  <c r="NN38" i="7"/>
  <c r="NE16" i="7"/>
  <c r="NA16" i="7"/>
  <c r="OB33" i="7"/>
  <c r="OC33" i="7" s="1"/>
  <c r="MV33" i="7"/>
  <c r="MU33" i="7"/>
  <c r="MW33" i="7"/>
  <c r="MX33" i="7"/>
  <c r="FD15" i="7"/>
  <c r="FC15" i="7"/>
  <c r="FB15" i="7"/>
  <c r="FA15" i="7"/>
  <c r="EN10" i="7"/>
  <c r="EO10" i="7"/>
  <c r="EQ10" i="7"/>
  <c r="EP10" i="7"/>
  <c r="FU40" i="7"/>
  <c r="FV40" i="7" s="1"/>
  <c r="FQ13" i="7"/>
  <c r="FP13" i="7"/>
  <c r="FO13" i="7"/>
  <c r="FN13" i="7"/>
  <c r="MV14" i="7"/>
  <c r="MU14" i="7"/>
  <c r="MW14" i="7"/>
  <c r="MX14" i="7"/>
  <c r="FU36" i="7"/>
  <c r="FV36" i="7" s="1"/>
  <c r="GU19" i="7"/>
  <c r="GV19" i="7" s="1"/>
  <c r="NO20" i="7"/>
  <c r="NP20" i="7" s="1"/>
  <c r="ON30" i="7"/>
  <c r="OR30" i="7"/>
  <c r="EA40" i="7"/>
  <c r="ED40" i="7"/>
  <c r="EC40" i="7"/>
  <c r="EB40" i="7"/>
  <c r="EC23" i="7"/>
  <c r="ED23" i="7"/>
  <c r="EB23" i="7"/>
  <c r="EA23" i="7"/>
  <c r="MK20" i="7"/>
  <c r="MJ20" i="7"/>
  <c r="MI20" i="7"/>
  <c r="MH20" i="7"/>
  <c r="MI39" i="7"/>
  <c r="MK39" i="7"/>
  <c r="MJ39" i="7"/>
  <c r="MH39" i="7"/>
  <c r="OB36" i="7"/>
  <c r="OC36" i="7" s="1"/>
  <c r="FU30" i="7"/>
  <c r="FV30" i="7" s="1"/>
  <c r="ED29" i="7"/>
  <c r="EB29" i="7"/>
  <c r="EA29" i="7"/>
  <c r="EC29" i="7"/>
  <c r="FX37" i="7"/>
  <c r="FT37" i="7"/>
  <c r="OL38" i="7"/>
  <c r="OM38" i="7" s="1"/>
  <c r="OD13" i="7"/>
  <c r="OF13" i="7"/>
  <c r="FD16" i="7"/>
  <c r="HR32" i="7"/>
  <c r="HS32" i="7" s="1"/>
  <c r="OB27" i="7"/>
  <c r="OC27" i="7" s="1"/>
  <c r="EQ27" i="7"/>
  <c r="EP27" i="7"/>
  <c r="EO27" i="7"/>
  <c r="EN27" i="7"/>
  <c r="GH37" i="7"/>
  <c r="GI37" i="7" s="1"/>
  <c r="OL29" i="7"/>
  <c r="OM29" i="7" s="1"/>
  <c r="NF19" i="7"/>
  <c r="ND19" i="7"/>
  <c r="OY37" i="7"/>
  <c r="OZ37" i="7" s="1"/>
  <c r="OL24" i="7"/>
  <c r="OM24" i="7" s="1"/>
  <c r="OL10" i="7"/>
  <c r="OM10" i="7" s="1"/>
  <c r="EA30" i="7"/>
  <c r="EC30" i="7"/>
  <c r="EB30" i="7"/>
  <c r="ED30" i="7"/>
  <c r="HR33" i="7"/>
  <c r="HS33" i="7" s="1"/>
  <c r="GC13" i="7"/>
  <c r="NY19" i="7"/>
  <c r="NZ19" i="7" s="1"/>
  <c r="MN22" i="7"/>
  <c r="MR22" i="7"/>
  <c r="MT22" i="7" s="1"/>
  <c r="NS26" i="7"/>
  <c r="NQ26" i="7"/>
  <c r="MQ19" i="7"/>
  <c r="MS19" i="7"/>
  <c r="GR15" i="7"/>
  <c r="GS15" i="7" s="1"/>
  <c r="PL34" i="7"/>
  <c r="FD35" i="7"/>
  <c r="FC35" i="7"/>
  <c r="FB35" i="7"/>
  <c r="FA35" i="7"/>
  <c r="FW20" i="7"/>
  <c r="FY20" i="7"/>
  <c r="GB39" i="7"/>
  <c r="GA39" i="7"/>
  <c r="GC39" i="7"/>
  <c r="GD39" i="7"/>
  <c r="MK36" i="7"/>
  <c r="MJ36" i="7"/>
  <c r="MH36" i="7"/>
  <c r="MI36" i="7"/>
  <c r="MS31" i="7"/>
  <c r="MQ31" i="7"/>
  <c r="FW24" i="7"/>
  <c r="FY24" i="7"/>
  <c r="NE29" i="7"/>
  <c r="NG29" i="7" s="1"/>
  <c r="NA29" i="7"/>
  <c r="NT37" i="7"/>
  <c r="NK21" i="7"/>
  <c r="NJ21" i="7"/>
  <c r="NI21" i="7"/>
  <c r="NH21" i="7"/>
  <c r="FU35" i="7"/>
  <c r="PL30" i="7"/>
  <c r="PM30" i="7" s="1"/>
  <c r="NF29" i="7"/>
  <c r="NR14" i="7"/>
  <c r="NN14" i="7"/>
  <c r="FG17" i="7"/>
  <c r="FK17" i="7"/>
  <c r="OY23" i="7"/>
  <c r="OZ23" i="7" s="1"/>
  <c r="OY27" i="7"/>
  <c r="MQ25" i="7"/>
  <c r="NQ33" i="7"/>
  <c r="NE39" i="7"/>
  <c r="NA39" i="7"/>
  <c r="FJ16" i="7"/>
  <c r="NJ37" i="7"/>
  <c r="NI37" i="7"/>
  <c r="NK37" i="7"/>
  <c r="NH37" i="7"/>
  <c r="OA13" i="7"/>
  <c r="OE13" i="7"/>
  <c r="HH32" i="7"/>
  <c r="FD30" i="7"/>
  <c r="FC30" i="7"/>
  <c r="FB30" i="7"/>
  <c r="FA30" i="7"/>
  <c r="GW33" i="7"/>
  <c r="GA25" i="7"/>
  <c r="OB29" i="7"/>
  <c r="NE19" i="7"/>
  <c r="NA19" i="7"/>
  <c r="OO37" i="7"/>
  <c r="OB24" i="7"/>
  <c r="OC24" i="7" s="1"/>
  <c r="OB10" i="7"/>
  <c r="GE31" i="7"/>
  <c r="GF31" i="7" s="1"/>
  <c r="ET31" i="7"/>
  <c r="EX31" i="7"/>
  <c r="EZ31" i="7" s="1"/>
  <c r="NO19" i="7"/>
  <c r="NP19" i="7" s="1"/>
  <c r="GM32" i="7"/>
  <c r="OO34" i="7"/>
  <c r="OP34" i="7" s="1"/>
  <c r="FY22" i="7"/>
  <c r="FW22" i="7"/>
  <c r="NN26" i="7"/>
  <c r="NR26" i="7"/>
  <c r="OL36" i="7"/>
  <c r="OM36" i="7" s="1"/>
  <c r="FH18" i="7"/>
  <c r="FI18" i="7" s="1"/>
  <c r="MR19" i="7"/>
  <c r="MN19" i="7"/>
  <c r="ET26" i="7"/>
  <c r="EX26" i="7"/>
  <c r="PB34" i="7"/>
  <c r="PC34" i="7" s="1"/>
  <c r="MU36" i="7"/>
  <c r="MV36" i="7"/>
  <c r="MX36" i="7"/>
  <c r="MW36" i="7"/>
  <c r="HE13" i="7"/>
  <c r="HF13" i="7" s="1"/>
  <c r="FX20" i="7"/>
  <c r="FT20" i="7"/>
  <c r="GE36" i="7"/>
  <c r="FC36" i="7"/>
  <c r="FA36" i="7"/>
  <c r="FD36" i="7"/>
  <c r="FB36" i="7"/>
  <c r="OY26" i="7"/>
  <c r="EW40" i="7"/>
  <c r="FD27" i="7"/>
  <c r="FA27" i="7"/>
  <c r="FC27" i="7"/>
  <c r="FB27" i="7"/>
  <c r="NY32" i="7"/>
  <c r="HE24" i="7"/>
  <c r="FT24" i="7"/>
  <c r="FX24" i="7"/>
  <c r="FC18" i="7"/>
  <c r="MT28" i="7"/>
  <c r="FG28" i="7"/>
  <c r="FK28" i="7"/>
  <c r="FM28" i="7" s="1"/>
  <c r="OZ30" i="7"/>
  <c r="GR38" i="7"/>
  <c r="GS38" i="7" s="1"/>
  <c r="NS14" i="7"/>
  <c r="NQ14" i="7"/>
  <c r="FJ17" i="7"/>
  <c r="FL17" i="7"/>
  <c r="OM23" i="7"/>
  <c r="OM27" i="7"/>
  <c r="MP25" i="7"/>
  <c r="NP33" i="7"/>
  <c r="NF39" i="7"/>
  <c r="ND39" i="7"/>
  <c r="FI16" i="7"/>
  <c r="GE14" i="7"/>
  <c r="GF14" i="7" s="1"/>
  <c r="OE37" i="7"/>
  <c r="OA37" i="7"/>
  <c r="NQ24" i="7"/>
  <c r="FA23" i="7"/>
  <c r="FD23" i="7"/>
  <c r="FC23" i="7"/>
  <c r="FB23" i="7"/>
  <c r="GR10" i="7"/>
  <c r="GS10" i="7" s="1"/>
  <c r="GV33" i="7"/>
  <c r="GY33" i="7" s="1"/>
  <c r="EQ23" i="7"/>
  <c r="HE20" i="7"/>
  <c r="HF20" i="7" s="1"/>
  <c r="NO11" i="7"/>
  <c r="NP11" i="7" s="1"/>
  <c r="MV11" i="7"/>
  <c r="MU11" i="7"/>
  <c r="MX11" i="7"/>
  <c r="MW11" i="7"/>
  <c r="EN21" i="7"/>
  <c r="EQ21" i="7"/>
  <c r="EP21" i="7"/>
  <c r="EO21" i="7"/>
  <c r="OA34" i="7"/>
  <c r="OE34" i="7"/>
  <c r="OG34" i="7" s="1"/>
  <c r="EZ12" i="7"/>
  <c r="MX40" i="7"/>
  <c r="MW40" i="7"/>
  <c r="MU40" i="7"/>
  <c r="MV40" i="7"/>
  <c r="NY31" i="7"/>
  <c r="ND36" i="7"/>
  <c r="FT32" i="7"/>
  <c r="FX32" i="7"/>
  <c r="FZ32" i="7" s="1"/>
  <c r="EY26" i="7"/>
  <c r="EW26" i="7"/>
  <c r="FH36" i="7"/>
  <c r="NB15" i="7"/>
  <c r="GS13" i="7"/>
  <c r="FO24" i="7"/>
  <c r="FN24" i="7"/>
  <c r="FQ24" i="7"/>
  <c r="FP24" i="7"/>
  <c r="FY32" i="7"/>
  <c r="GE23" i="7"/>
  <c r="NY15" i="7"/>
  <c r="EV40" i="7"/>
  <c r="NM32" i="7"/>
  <c r="ND20" i="7"/>
  <c r="FM25" i="7"/>
  <c r="EY14" i="7"/>
  <c r="EW14" i="7"/>
  <c r="GH38" i="7"/>
  <c r="GI38" i="7" s="1"/>
  <c r="GE26" i="7"/>
  <c r="GF26" i="7" s="1"/>
  <c r="GH35" i="7"/>
  <c r="FT10" i="7"/>
  <c r="FX10" i="7"/>
  <c r="FJ11" i="7"/>
  <c r="NQ22" i="7"/>
  <c r="FW28" i="7"/>
  <c r="FS14" i="7"/>
  <c r="OD37" i="7"/>
  <c r="OF37" i="7"/>
  <c r="NP24" i="7"/>
  <c r="GF10" i="7"/>
  <c r="FZ19" i="7"/>
  <c r="GS20" i="7"/>
  <c r="NY11" i="7"/>
  <c r="NZ11" i="7" s="1"/>
  <c r="MI14" i="7"/>
  <c r="MK14" i="7"/>
  <c r="MJ14" i="7"/>
  <c r="MH14" i="7"/>
  <c r="NT27" i="7"/>
  <c r="NB31" i="7"/>
  <c r="GE12" i="7"/>
  <c r="GF12" i="7" s="1"/>
  <c r="NB28" i="7"/>
  <c r="NC28" i="7" s="1"/>
  <c r="EG26" i="7"/>
  <c r="EK26" i="7"/>
  <c r="EM26" i="7" s="1"/>
  <c r="NM31" i="7"/>
  <c r="NC36" i="7"/>
  <c r="NY28" i="7"/>
  <c r="NZ28" i="7" s="1"/>
  <c r="NR21" i="7"/>
  <c r="NT21" i="7" s="1"/>
  <c r="NN21" i="7"/>
  <c r="FH23" i="7"/>
  <c r="FI23" i="7" s="1"/>
  <c r="EL26" i="7"/>
  <c r="GH25" i="7"/>
  <c r="GI25" i="7" s="1"/>
  <c r="GR22" i="7"/>
  <c r="OF30" i="7"/>
  <c r="OD30" i="7"/>
  <c r="MU24" i="7"/>
  <c r="MX24" i="7"/>
  <c r="MW24" i="7"/>
  <c r="MV24" i="7"/>
  <c r="FS23" i="7"/>
  <c r="NM15" i="7"/>
  <c r="EY21" i="7"/>
  <c r="EW21" i="7"/>
  <c r="NC20" i="7"/>
  <c r="NF22" i="7"/>
  <c r="ND22" i="7"/>
  <c r="EA16" i="7"/>
  <c r="EC16" i="7"/>
  <c r="ED16" i="7"/>
  <c r="EB16" i="7"/>
  <c r="FB17" i="7"/>
  <c r="FD17" i="7"/>
  <c r="FC17" i="7"/>
  <c r="FA17" i="7"/>
  <c r="FS26" i="7"/>
  <c r="GR35" i="7"/>
  <c r="NY25" i="7"/>
  <c r="FY10" i="7"/>
  <c r="FW10" i="7"/>
  <c r="FI11" i="7"/>
  <c r="FL11" i="7" s="1"/>
  <c r="NP22" i="7"/>
  <c r="NS22" i="7" s="1"/>
  <c r="FV28" i="7"/>
  <c r="FY28" i="7" s="1"/>
  <c r="NN29" i="7"/>
  <c r="NR29" i="7"/>
  <c r="GJ20" i="7"/>
  <c r="ND11" i="7"/>
  <c r="NY18" i="7"/>
  <c r="NZ18" i="7" s="1"/>
  <c r="OL33" i="7"/>
  <c r="OM33" i="7" s="1"/>
  <c r="NB25" i="7"/>
  <c r="GR17" i="7"/>
  <c r="GS17" i="7" s="1"/>
  <c r="FG12" i="7"/>
  <c r="FK12" i="7"/>
  <c r="NQ23" i="7"/>
  <c r="FM15" i="7"/>
  <c r="MR15" i="7"/>
  <c r="MT15" i="7" s="1"/>
  <c r="MN15" i="7"/>
  <c r="NU34" i="7"/>
  <c r="NW34" i="7"/>
  <c r="NX34" i="7"/>
  <c r="NV34" i="7"/>
  <c r="FU12" i="7"/>
  <c r="EW34" i="7"/>
  <c r="FU15" i="7"/>
  <c r="NK10" i="7"/>
  <c r="NJ10" i="7"/>
  <c r="NI10" i="7"/>
  <c r="NH10" i="7"/>
  <c r="GG39" i="7"/>
  <c r="GK39" i="7"/>
  <c r="GM39" i="7" s="1"/>
  <c r="MQ32" i="7"/>
  <c r="NO28" i="7"/>
  <c r="GH22" i="7"/>
  <c r="GI22" i="7" s="1"/>
  <c r="OE30" i="7"/>
  <c r="OA30" i="7"/>
  <c r="MV39" i="7"/>
  <c r="MU39" i="7"/>
  <c r="MX39" i="7"/>
  <c r="MW39" i="7"/>
  <c r="GL39" i="7"/>
  <c r="OD21" i="7"/>
  <c r="GK19" i="7"/>
  <c r="GG19" i="7"/>
  <c r="OL22" i="7"/>
  <c r="OM22" i="7" s="1"/>
  <c r="NG14" i="7"/>
  <c r="ET21" i="7"/>
  <c r="EX21" i="7"/>
  <c r="GE16" i="7"/>
  <c r="GF16" i="7" s="1"/>
  <c r="OY21" i="7"/>
  <c r="OZ21" i="7" s="1"/>
  <c r="NT40" i="7"/>
  <c r="FQ22" i="7"/>
  <c r="FP22" i="7"/>
  <c r="FO22" i="7"/>
  <c r="FN22" i="7"/>
  <c r="NA22" i="7"/>
  <c r="NE22" i="7"/>
  <c r="GE29" i="7"/>
  <c r="GF29" i="7" s="1"/>
  <c r="ED21" i="7"/>
  <c r="EC21" i="7"/>
  <c r="EB21" i="7"/>
  <c r="EA21" i="7"/>
  <c r="MW10" i="7"/>
  <c r="MV10" i="7"/>
  <c r="MU10" i="7"/>
  <c r="MX10" i="7"/>
  <c r="NS38" i="7"/>
  <c r="NQ38" i="7"/>
  <c r="FU34" i="7"/>
  <c r="NN12" i="7"/>
  <c r="NR12" i="7"/>
  <c r="FL28" i="7"/>
  <c r="FJ40" i="7"/>
  <c r="NO25" i="7"/>
  <c r="NP25" i="7" s="1"/>
  <c r="HR39" i="7"/>
  <c r="HS39" i="7" s="1"/>
  <c r="FW38" i="7"/>
  <c r="GJ24" i="7"/>
  <c r="NS29" i="7"/>
  <c r="NQ29" i="7"/>
  <c r="GI20" i="7"/>
  <c r="GL20" i="7" s="1"/>
  <c r="NC11" i="7"/>
  <c r="NM18" i="7"/>
  <c r="FL31" i="7"/>
  <c r="FJ31" i="7"/>
  <c r="NY39" i="7"/>
  <c r="LV39" i="7"/>
  <c r="LX39" i="7"/>
  <c r="LW39" i="7"/>
  <c r="LU39" i="7"/>
  <c r="GF17" i="7"/>
  <c r="FL12" i="7"/>
  <c r="FJ12" i="7"/>
  <c r="NP23" i="7"/>
  <c r="NS23" i="7" s="1"/>
  <c r="FK35" i="7"/>
  <c r="FM35" i="7" s="1"/>
  <c r="FG35" i="7"/>
  <c r="MH22" i="7"/>
  <c r="MK22" i="7"/>
  <c r="MJ22" i="7"/>
  <c r="MI22" i="7"/>
  <c r="NT13" i="7"/>
  <c r="EV34" i="7"/>
  <c r="EY34" i="7" s="1"/>
  <c r="FH27" i="7"/>
  <c r="FI27" i="7" s="1"/>
  <c r="NE33" i="7"/>
  <c r="NG33" i="7" s="1"/>
  <c r="NA33" i="7"/>
  <c r="MS15" i="7"/>
  <c r="FL35" i="7"/>
  <c r="EX28" i="7"/>
  <c r="EZ28" i="7" s="1"/>
  <c r="ET28" i="7"/>
  <c r="MP32" i="7"/>
  <c r="MS32" i="7" s="1"/>
  <c r="NJ24" i="7"/>
  <c r="NK24" i="7"/>
  <c r="NI24" i="7"/>
  <c r="NH24" i="7"/>
  <c r="NF33" i="7"/>
  <c r="EM30" i="7"/>
  <c r="GE11" i="7"/>
  <c r="GF11" i="7" s="1"/>
  <c r="OC21" i="7"/>
  <c r="OF21" i="7" s="1"/>
  <c r="GL19" i="7"/>
  <c r="GJ19" i="7"/>
  <c r="NZ22" i="7"/>
  <c r="NF38" i="7"/>
  <c r="ND38" i="7"/>
  <c r="NH26" i="7"/>
  <c r="NI26" i="7"/>
  <c r="NK26" i="7"/>
  <c r="NJ26" i="7"/>
  <c r="FS16" i="7"/>
  <c r="OM21" i="7"/>
  <c r="GR28" i="7"/>
  <c r="FM10" i="7"/>
  <c r="OB23" i="7"/>
  <c r="OC23" i="7" s="1"/>
  <c r="FM38" i="7"/>
  <c r="FC37" i="7"/>
  <c r="FB37" i="7"/>
  <c r="FD37" i="7"/>
  <c r="FA37" i="7"/>
  <c r="FJ14" i="7"/>
  <c r="FL14" i="7"/>
  <c r="GE34" i="7"/>
  <c r="NQ12" i="7"/>
  <c r="NS12" i="7"/>
  <c r="FI40" i="7"/>
  <c r="FL40" i="7" s="1"/>
  <c r="HF39" i="7"/>
  <c r="FV38" i="7"/>
  <c r="FY38" i="7" s="1"/>
  <c r="GI24" i="7"/>
  <c r="GL24" i="7" s="1"/>
  <c r="EN12" i="7"/>
  <c r="EQ12" i="7"/>
  <c r="EP12" i="7"/>
  <c r="EO12" i="7"/>
  <c r="OB12" i="7"/>
  <c r="OC12" i="7" s="1"/>
  <c r="FH26" i="7"/>
  <c r="FI26" i="7" s="1"/>
  <c r="NJ27" i="7"/>
  <c r="NQ10" i="7"/>
  <c r="FG31" i="7"/>
  <c r="FK31" i="7"/>
  <c r="NO39" i="7"/>
  <c r="NP39" i="7" s="1"/>
  <c r="NY16" i="7"/>
  <c r="NZ16" i="7" s="1"/>
  <c r="GU39" i="7"/>
  <c r="GV39" i="7" s="1"/>
  <c r="EQ36" i="7"/>
  <c r="EO36" i="7"/>
  <c r="EN36" i="7"/>
  <c r="EP36" i="7"/>
  <c r="OO13" i="7"/>
  <c r="OP13" i="7" s="1"/>
  <c r="FQ20" i="7"/>
  <c r="EQ29" i="7"/>
  <c r="EP29" i="7"/>
  <c r="EO29" i="7"/>
  <c r="EN29" i="7"/>
  <c r="MR16" i="7"/>
  <c r="MT16" i="7" s="1"/>
  <c r="MN16" i="7"/>
  <c r="EQ18" i="7"/>
  <c r="EP18" i="7"/>
  <c r="EN18" i="7"/>
  <c r="EO18" i="7"/>
  <c r="GJ13" i="7"/>
  <c r="MS16" i="7"/>
  <c r="GG33" i="7"/>
  <c r="GK33" i="7"/>
  <c r="GM33" i="7" s="1"/>
  <c r="FB29" i="7"/>
  <c r="FA29" i="7"/>
  <c r="FD29" i="7"/>
  <c r="FC29" i="7"/>
  <c r="ET38" i="7"/>
  <c r="EX38" i="7"/>
  <c r="EZ38" i="7" s="1"/>
  <c r="OY40" i="7"/>
  <c r="OZ40" i="7" s="1"/>
  <c r="GE27" i="7"/>
  <c r="GF27" i="7" s="1"/>
  <c r="FU11" i="7"/>
  <c r="FV11" i="7" s="1"/>
  <c r="EW11" i="7"/>
  <c r="GE18" i="7"/>
  <c r="GF18" i="7" s="1"/>
  <c r="OF40" i="7"/>
  <c r="OD40" i="7"/>
  <c r="HE25" i="7"/>
  <c r="HF25" i="7" s="1"/>
  <c r="NE38" i="7"/>
  <c r="NA38" i="7"/>
  <c r="EO35" i="7"/>
  <c r="EN35" i="7"/>
  <c r="EQ35" i="7"/>
  <c r="EP35" i="7"/>
  <c r="GH28" i="7"/>
  <c r="GI28" i="7" s="1"/>
  <c r="FP37" i="7"/>
  <c r="FQ37" i="7"/>
  <c r="FO37" i="7"/>
  <c r="FN37" i="7"/>
  <c r="FH34" i="7"/>
  <c r="MN20" i="7"/>
  <c r="MR20" i="7"/>
  <c r="MT20" i="7" s="1"/>
  <c r="FK14" i="7"/>
  <c r="FG14" i="7"/>
  <c r="FJ29" i="7"/>
  <c r="FL29" i="7"/>
  <c r="GY32" i="7"/>
  <c r="GW32" i="7"/>
  <c r="FL30" i="7"/>
  <c r="FJ30" i="7"/>
  <c r="NF32" i="7"/>
  <c r="ND32" i="7"/>
  <c r="FW17" i="7"/>
  <c r="FY17" i="7"/>
  <c r="OF26" i="7"/>
  <c r="OD26" i="7"/>
  <c r="NZ38" i="7"/>
  <c r="OL12" i="7"/>
  <c r="NP10" i="7"/>
  <c r="NS10" i="7" s="1"/>
  <c r="NM16" i="7"/>
  <c r="GR37" i="7"/>
  <c r="OY13" i="7"/>
  <c r="OZ13" i="7" s="1"/>
  <c r="HH33" i="7"/>
  <c r="HI33" i="7" s="1"/>
  <c r="NO36" i="7"/>
  <c r="NP36" i="7" s="1"/>
  <c r="NI12" i="7"/>
  <c r="NH12" i="7"/>
  <c r="NK12" i="7"/>
  <c r="NJ12" i="7"/>
  <c r="EY31" i="7"/>
  <c r="GI13" i="7"/>
  <c r="MJ15" i="7"/>
  <c r="MH15" i="7"/>
  <c r="MK15" i="7"/>
  <c r="MI15" i="7"/>
  <c r="GH15" i="7"/>
  <c r="GI15" i="7" s="1"/>
  <c r="FS27" i="7"/>
  <c r="MS22" i="7"/>
  <c r="EV11" i="7"/>
  <c r="EY11" i="7" s="1"/>
  <c r="FU18" i="7"/>
  <c r="FV18" i="7" s="1"/>
  <c r="OA40" i="7"/>
  <c r="OE40" i="7"/>
  <c r="GU25" i="7"/>
  <c r="MN31" i="7"/>
  <c r="MR31" i="7"/>
  <c r="MT18" i="7"/>
  <c r="NI40" i="7"/>
  <c r="NH40" i="7"/>
  <c r="NK40" i="7"/>
  <c r="NJ40" i="7"/>
  <c r="EN34" i="7"/>
  <c r="EP34" i="7"/>
  <c r="EQ34" i="7"/>
  <c r="EO34" i="7"/>
  <c r="GE30" i="7"/>
  <c r="GF30" i="7" s="1"/>
  <c r="HE19" i="7"/>
  <c r="HF19" i="7" s="1"/>
  <c r="FH21" i="7"/>
  <c r="OL14" i="7"/>
  <c r="OM14" i="7" s="1"/>
  <c r="NY20" i="7"/>
  <c r="NZ20" i="7" s="1"/>
  <c r="MH28" i="7"/>
  <c r="MI28" i="7"/>
  <c r="MJ28" i="7"/>
  <c r="MK28" i="7"/>
  <c r="GE40" i="7"/>
  <c r="GF40" i="7" s="1"/>
  <c r="GE21" i="7"/>
  <c r="GF21" i="7" s="1"/>
  <c r="FK29" i="7"/>
  <c r="FG29" i="7"/>
  <c r="GT32" i="7"/>
  <c r="GX32" i="7"/>
  <c r="NF18" i="7"/>
  <c r="ND18" i="7"/>
  <c r="NG18" i="7" s="1"/>
  <c r="OS30" i="7"/>
  <c r="OQ30" i="7"/>
  <c r="NF16" i="7"/>
  <c r="ND16" i="7"/>
  <c r="FW37" i="7"/>
  <c r="FZ37" i="7" s="1"/>
  <c r="FY37" i="7"/>
  <c r="FG30" i="7"/>
  <c r="FK30" i="7"/>
  <c r="NE32" i="7"/>
  <c r="NA32" i="7"/>
  <c r="FX17" i="7"/>
  <c r="FT17" i="7"/>
  <c r="OE26" i="7"/>
  <c r="OA26" i="7"/>
  <c r="EQ24" i="6"/>
  <c r="EP24" i="6"/>
  <c r="EN24" i="6"/>
  <c r="EO24" i="6"/>
  <c r="HH35" i="6"/>
  <c r="HI35" i="6" s="1"/>
  <c r="NI34" i="6"/>
  <c r="NH34" i="6"/>
  <c r="NK34" i="6"/>
  <c r="NJ34" i="6"/>
  <c r="NE20" i="6"/>
  <c r="NA20" i="6"/>
  <c r="FX17" i="6"/>
  <c r="FT17" i="6"/>
  <c r="OB17" i="6"/>
  <c r="OC17" i="6" s="1"/>
  <c r="NO38" i="6"/>
  <c r="MI15" i="6"/>
  <c r="MH15" i="6"/>
  <c r="MJ15" i="6"/>
  <c r="MK15" i="6"/>
  <c r="FG40" i="6"/>
  <c r="FK40" i="6"/>
  <c r="EX25" i="6"/>
  <c r="ET25" i="6"/>
  <c r="NI22" i="6"/>
  <c r="NH22" i="6"/>
  <c r="NJ22" i="6"/>
  <c r="NK22" i="6"/>
  <c r="GT13" i="6"/>
  <c r="GX13" i="6"/>
  <c r="LX26" i="6"/>
  <c r="LW26" i="6"/>
  <c r="LV26" i="6"/>
  <c r="LU26" i="6"/>
  <c r="EX20" i="6"/>
  <c r="ET20" i="6"/>
  <c r="HU15" i="6"/>
  <c r="HV15" i="6" s="1"/>
  <c r="FB40" i="6"/>
  <c r="FC40" i="6"/>
  <c r="FA40" i="6"/>
  <c r="FD40" i="6"/>
  <c r="NO29" i="6"/>
  <c r="NP29" i="6" s="1"/>
  <c r="NO12" i="6"/>
  <c r="NP12" i="6" s="1"/>
  <c r="GH38" i="6"/>
  <c r="GI38" i="6" s="1"/>
  <c r="MK17" i="6"/>
  <c r="MJ17" i="6"/>
  <c r="MI17" i="6"/>
  <c r="MH17" i="6"/>
  <c r="NN10" i="6"/>
  <c r="NR10" i="6"/>
  <c r="FK25" i="6"/>
  <c r="FG25" i="6"/>
  <c r="FK34" i="6"/>
  <c r="FG34" i="6"/>
  <c r="MW32" i="6"/>
  <c r="MV32" i="6"/>
  <c r="MU32" i="6"/>
  <c r="MX32" i="6"/>
  <c r="OO34" i="6"/>
  <c r="OP34" i="6" s="1"/>
  <c r="GB13" i="6"/>
  <c r="GD13" i="6"/>
  <c r="GA13" i="6"/>
  <c r="GC13" i="6"/>
  <c r="MI30" i="6"/>
  <c r="MJ30" i="6"/>
  <c r="MH30" i="6"/>
  <c r="MK30" i="6"/>
  <c r="MX17" i="6"/>
  <c r="MW17" i="6"/>
  <c r="MV17" i="6"/>
  <c r="MU17" i="6"/>
  <c r="MX21" i="6"/>
  <c r="MU21" i="6"/>
  <c r="MW21" i="6"/>
  <c r="MV21" i="6"/>
  <c r="NR30" i="6"/>
  <c r="NN30" i="6"/>
  <c r="FT14" i="6"/>
  <c r="FX14" i="6"/>
  <c r="NO16" i="6"/>
  <c r="NP16" i="6" s="1"/>
  <c r="FG38" i="6"/>
  <c r="FK38" i="6"/>
  <c r="NX22" i="6"/>
  <c r="NW22" i="6"/>
  <c r="NV22" i="6"/>
  <c r="NU22" i="6"/>
  <c r="OE19" i="6"/>
  <c r="OA19" i="6"/>
  <c r="MX33" i="6"/>
  <c r="MW33" i="6"/>
  <c r="MV33" i="6"/>
  <c r="MU33" i="6"/>
  <c r="GD15" i="6"/>
  <c r="GC15" i="6"/>
  <c r="GA15" i="6"/>
  <c r="GB15" i="6"/>
  <c r="EQ27" i="6"/>
  <c r="EP27" i="6"/>
  <c r="EO27" i="6"/>
  <c r="EN27" i="6"/>
  <c r="OY23" i="6"/>
  <c r="OZ23" i="6" s="1"/>
  <c r="FK10" i="6"/>
  <c r="FG10" i="6"/>
  <c r="EO33" i="6"/>
  <c r="EN33" i="6"/>
  <c r="EQ33" i="6"/>
  <c r="EP33" i="6"/>
  <c r="EQ20" i="6"/>
  <c r="EP20" i="6"/>
  <c r="EO20" i="6"/>
  <c r="EN20" i="6"/>
  <c r="FU31" i="6"/>
  <c r="FV31" i="6" s="1"/>
  <c r="OL28" i="6"/>
  <c r="OM28" i="6" s="1"/>
  <c r="MR14" i="6"/>
  <c r="MN14" i="6"/>
  <c r="NY36" i="6"/>
  <c r="NR27" i="6"/>
  <c r="NT27" i="6" s="1"/>
  <c r="NN27" i="6"/>
  <c r="NA25" i="6"/>
  <c r="NE25" i="6"/>
  <c r="NG25" i="6" s="1"/>
  <c r="NO40" i="6"/>
  <c r="NP40" i="6" s="1"/>
  <c r="MN12" i="6"/>
  <c r="MR12" i="6"/>
  <c r="GE11" i="6"/>
  <c r="GF11" i="6" s="1"/>
  <c r="LW14" i="6"/>
  <c r="LV14" i="6"/>
  <c r="LX14" i="6"/>
  <c r="LU14" i="6"/>
  <c r="NY26" i="6"/>
  <c r="NZ26" i="6" s="1"/>
  <c r="OA24" i="6"/>
  <c r="OE24" i="6"/>
  <c r="NO18" i="6"/>
  <c r="GR36" i="6"/>
  <c r="GS36" i="6" s="1"/>
  <c r="FK33" i="6"/>
  <c r="FG33" i="6"/>
  <c r="NQ17" i="6"/>
  <c r="NQ11" i="6"/>
  <c r="NQ25" i="6"/>
  <c r="NV19" i="6"/>
  <c r="NJ23" i="6"/>
  <c r="NI23" i="6"/>
  <c r="NH23" i="6"/>
  <c r="NK23" i="6"/>
  <c r="FJ37" i="6"/>
  <c r="GE28" i="6"/>
  <c r="GF28" i="6" s="1"/>
  <c r="FJ23" i="6"/>
  <c r="OL21" i="6"/>
  <c r="OM21" i="6" s="1"/>
  <c r="FD32" i="6"/>
  <c r="FC32" i="6"/>
  <c r="FB32" i="6"/>
  <c r="FA32" i="6"/>
  <c r="ND31" i="6"/>
  <c r="ND16" i="6"/>
  <c r="FX19" i="6"/>
  <c r="FZ19" i="6" s="1"/>
  <c r="FT19" i="6"/>
  <c r="NY31" i="6"/>
  <c r="NZ31" i="6" s="1"/>
  <c r="FW38" i="6"/>
  <c r="FY38" i="6"/>
  <c r="OB27" i="6"/>
  <c r="OC27" i="6" s="1"/>
  <c r="OM23" i="6"/>
  <c r="OL30" i="6"/>
  <c r="NF14" i="6"/>
  <c r="ND14" i="6"/>
  <c r="NB40" i="6"/>
  <c r="NQ23" i="6"/>
  <c r="NS23" i="6"/>
  <c r="NZ28" i="6"/>
  <c r="MV30" i="6"/>
  <c r="MU30" i="6"/>
  <c r="MW30" i="6"/>
  <c r="MX30" i="6"/>
  <c r="NM36" i="6"/>
  <c r="MR36" i="6"/>
  <c r="MT36" i="6" s="1"/>
  <c r="MN36" i="6"/>
  <c r="FP32" i="6"/>
  <c r="MS40" i="6"/>
  <c r="MQ40" i="6"/>
  <c r="FS11" i="6"/>
  <c r="FU18" i="6"/>
  <c r="FV18" i="6" s="1"/>
  <c r="NM26" i="6"/>
  <c r="NY18" i="6"/>
  <c r="NZ18" i="6" s="1"/>
  <c r="GF36" i="6"/>
  <c r="OL37" i="6"/>
  <c r="OM37" i="6" s="1"/>
  <c r="FH30" i="6"/>
  <c r="FI30" i="6" s="1"/>
  <c r="MT37" i="6"/>
  <c r="NP17" i="6"/>
  <c r="NS17" i="6" s="1"/>
  <c r="MT38" i="6"/>
  <c r="NJ13" i="6"/>
  <c r="NI13" i="6"/>
  <c r="NH13" i="6"/>
  <c r="NK13" i="6"/>
  <c r="PL19" i="6"/>
  <c r="PM19" i="6" s="1"/>
  <c r="NS37" i="6"/>
  <c r="NQ37" i="6"/>
  <c r="NG32" i="6"/>
  <c r="MT10" i="6"/>
  <c r="FI37" i="6"/>
  <c r="FS28" i="6"/>
  <c r="FI23" i="6"/>
  <c r="FL23" i="6" s="1"/>
  <c r="NZ21" i="6"/>
  <c r="EM22" i="6"/>
  <c r="NC31" i="6"/>
  <c r="NF31" i="6" s="1"/>
  <c r="NC16" i="6"/>
  <c r="NF16" i="6" s="1"/>
  <c r="EX34" i="6"/>
  <c r="EZ34" i="6" s="1"/>
  <c r="ET34" i="6"/>
  <c r="NO31" i="6"/>
  <c r="NP31" i="6" s="1"/>
  <c r="FT38" i="6"/>
  <c r="FX38" i="6"/>
  <c r="FW40" i="6"/>
  <c r="FY40" i="6"/>
  <c r="PY35" i="6"/>
  <c r="PZ35" i="6" s="1"/>
  <c r="FC37" i="6"/>
  <c r="FA37" i="6"/>
  <c r="FD37" i="6"/>
  <c r="FB37" i="6"/>
  <c r="MS39" i="6"/>
  <c r="MQ39" i="6"/>
  <c r="OB30" i="6"/>
  <c r="OC30" i="6" s="1"/>
  <c r="NE14" i="6"/>
  <c r="NA14" i="6"/>
  <c r="FL34" i="6"/>
  <c r="FJ34" i="6"/>
  <c r="OY27" i="6"/>
  <c r="OZ27" i="6" s="1"/>
  <c r="EX23" i="6"/>
  <c r="EZ23" i="6" s="1"/>
  <c r="ET23" i="6"/>
  <c r="NR23" i="6"/>
  <c r="NN23" i="6"/>
  <c r="MR18" i="6"/>
  <c r="MT18" i="6" s="1"/>
  <c r="MN18" i="6"/>
  <c r="FK36" i="6"/>
  <c r="FM36" i="6" s="1"/>
  <c r="FG36" i="6"/>
  <c r="EY26" i="6"/>
  <c r="EW26" i="6"/>
  <c r="FT35" i="6"/>
  <c r="FX35" i="6"/>
  <c r="FZ35" i="6" s="1"/>
  <c r="EY23" i="6"/>
  <c r="MR40" i="6"/>
  <c r="MN40" i="6"/>
  <c r="MK28" i="6"/>
  <c r="MJ28" i="6"/>
  <c r="MI28" i="6"/>
  <c r="MH28" i="6"/>
  <c r="FH26" i="6"/>
  <c r="FI26" i="6" s="1"/>
  <c r="MK12" i="6"/>
  <c r="MJ12" i="6"/>
  <c r="MI12" i="6"/>
  <c r="MH12" i="6"/>
  <c r="FY35" i="6"/>
  <c r="OW35" i="6"/>
  <c r="OU35" i="6"/>
  <c r="OX35" i="6"/>
  <c r="OV35" i="6"/>
  <c r="HE29" i="6"/>
  <c r="HF29" i="6" s="1"/>
  <c r="EY30" i="6"/>
  <c r="EW30" i="6"/>
  <c r="FK14" i="6"/>
  <c r="FM14" i="6" s="1"/>
  <c r="FG14" i="6"/>
  <c r="GR18" i="6"/>
  <c r="OB37" i="6"/>
  <c r="OC37" i="6" s="1"/>
  <c r="PB19" i="6"/>
  <c r="PC19" i="6" s="1"/>
  <c r="FJ40" i="6"/>
  <c r="FL40" i="6"/>
  <c r="ED24" i="6"/>
  <c r="EC24" i="6"/>
  <c r="EB24" i="6"/>
  <c r="EA24" i="6"/>
  <c r="NR37" i="6"/>
  <c r="NN37" i="6"/>
  <c r="GE30" i="6"/>
  <c r="GF30" i="6" s="1"/>
  <c r="NG10" i="6"/>
  <c r="HE17" i="6"/>
  <c r="HF17" i="6" s="1"/>
  <c r="EC23" i="6"/>
  <c r="EB23" i="6"/>
  <c r="EA23" i="6"/>
  <c r="ED23" i="6"/>
  <c r="LX15" i="6"/>
  <c r="LW15" i="6"/>
  <c r="LV15" i="6"/>
  <c r="LU15" i="6"/>
  <c r="GR40" i="6"/>
  <c r="GS40" i="6" s="1"/>
  <c r="EZ16" i="6"/>
  <c r="EZ39" i="6"/>
  <c r="MT28" i="6"/>
  <c r="GJ13" i="6"/>
  <c r="GL13" i="6"/>
  <c r="FJ20" i="6"/>
  <c r="FL20" i="6"/>
  <c r="NF15" i="6"/>
  <c r="ND15" i="6"/>
  <c r="ET33" i="6"/>
  <c r="EX33" i="6"/>
  <c r="EZ33" i="6" s="1"/>
  <c r="GE25" i="6"/>
  <c r="GE10" i="6"/>
  <c r="FX40" i="6"/>
  <c r="FT40" i="6"/>
  <c r="PO35" i="6"/>
  <c r="PP35" i="6" s="1"/>
  <c r="NY20" i="6"/>
  <c r="MR39" i="6"/>
  <c r="MN39" i="6"/>
  <c r="NN28" i="6"/>
  <c r="NR28" i="6"/>
  <c r="ND17" i="6"/>
  <c r="HE19" i="6"/>
  <c r="HF19" i="6" s="1"/>
  <c r="OO27" i="6"/>
  <c r="OP27" i="6" s="1"/>
  <c r="NB39" i="6"/>
  <c r="NC39" i="6" s="1"/>
  <c r="OY22" i="6"/>
  <c r="OZ22" i="6" s="1"/>
  <c r="NE28" i="6"/>
  <c r="NA28" i="6"/>
  <c r="EX26" i="6"/>
  <c r="ET26" i="6"/>
  <c r="MH16" i="6"/>
  <c r="GH29" i="6"/>
  <c r="GI29" i="6" s="1"/>
  <c r="NY39" i="6"/>
  <c r="NZ39" i="6" s="1"/>
  <c r="OD22" i="6"/>
  <c r="GQ15" i="6"/>
  <c r="GP15" i="6"/>
  <c r="GO15" i="6"/>
  <c r="GN15" i="6"/>
  <c r="GU29" i="6"/>
  <c r="GV29" i="6" s="1"/>
  <c r="EX30" i="6"/>
  <c r="ET30" i="6"/>
  <c r="EQ31" i="6"/>
  <c r="EO31" i="6"/>
  <c r="EN31" i="6"/>
  <c r="EP31" i="6"/>
  <c r="OD34" i="6"/>
  <c r="FJ24" i="6"/>
  <c r="GE26" i="6"/>
  <c r="GF26" i="6" s="1"/>
  <c r="GH18" i="6"/>
  <c r="GI18" i="6" s="1"/>
  <c r="OL25" i="6"/>
  <c r="OM25" i="6" s="1"/>
  <c r="FU24" i="6"/>
  <c r="FV24" i="6" s="1"/>
  <c r="GE39" i="6"/>
  <c r="GF39" i="6" s="1"/>
  <c r="HH13" i="6"/>
  <c r="HI13" i="6" s="1"/>
  <c r="FU30" i="6"/>
  <c r="NE11" i="6"/>
  <c r="NG11" i="6" s="1"/>
  <c r="NA11" i="6"/>
  <c r="GU17" i="6"/>
  <c r="GV17" i="6" s="1"/>
  <c r="NK24" i="6"/>
  <c r="NJ24" i="6"/>
  <c r="NI24" i="6"/>
  <c r="NH24" i="6"/>
  <c r="HR35" i="6"/>
  <c r="HS35" i="6" s="1"/>
  <c r="NY29" i="6"/>
  <c r="NZ29" i="6" s="1"/>
  <c r="NF11" i="6"/>
  <c r="GH40" i="6"/>
  <c r="GI40" i="6" s="1"/>
  <c r="MK26" i="6"/>
  <c r="GG13" i="6"/>
  <c r="GK13" i="6"/>
  <c r="NS30" i="6"/>
  <c r="NQ30" i="6"/>
  <c r="FG20" i="6"/>
  <c r="FK20" i="6"/>
  <c r="NE15" i="6"/>
  <c r="NA15" i="6"/>
  <c r="GG35" i="6"/>
  <c r="GK35" i="6"/>
  <c r="GM35" i="6" s="1"/>
  <c r="FS25" i="6"/>
  <c r="FS10" i="6"/>
  <c r="LX12" i="6"/>
  <c r="LU12" i="6"/>
  <c r="LV12" i="6"/>
  <c r="LW12" i="6"/>
  <c r="NM20" i="6"/>
  <c r="OL10" i="6"/>
  <c r="OM10" i="6" s="1"/>
  <c r="FO29" i="6"/>
  <c r="FN29" i="6"/>
  <c r="FQ29" i="6"/>
  <c r="FP29" i="6"/>
  <c r="NS28" i="6"/>
  <c r="NQ28" i="6"/>
  <c r="NC17" i="6"/>
  <c r="GR14" i="6"/>
  <c r="GS19" i="6"/>
  <c r="GY15" i="6"/>
  <c r="GW15" i="6"/>
  <c r="FY29" i="6"/>
  <c r="FW29" i="6"/>
  <c r="NS32" i="6"/>
  <c r="NQ32" i="6"/>
  <c r="OM22" i="6"/>
  <c r="MJ20" i="6"/>
  <c r="MI20" i="6"/>
  <c r="MH20" i="6"/>
  <c r="MK20" i="6"/>
  <c r="FH22" i="6"/>
  <c r="FI22" i="6" s="1"/>
  <c r="NM39" i="6"/>
  <c r="OC22" i="6"/>
  <c r="EG16" i="6"/>
  <c r="EK16" i="6"/>
  <c r="EM16" i="6" s="1"/>
  <c r="GE22" i="6"/>
  <c r="GF22" i="6" s="1"/>
  <c r="MH10" i="6"/>
  <c r="MK10" i="6"/>
  <c r="MJ10" i="6"/>
  <c r="MI10" i="6"/>
  <c r="OC34" i="6"/>
  <c r="OF34" i="6" s="1"/>
  <c r="FI24" i="6"/>
  <c r="FL24" i="6" s="1"/>
  <c r="FS26" i="6"/>
  <c r="FT12" i="6"/>
  <c r="FX12" i="6"/>
  <c r="FZ12" i="6" s="1"/>
  <c r="FX21" i="6"/>
  <c r="FZ21" i="6" s="1"/>
  <c r="FT21" i="6"/>
  <c r="EL16" i="6"/>
  <c r="EG10" i="6"/>
  <c r="EK10" i="6"/>
  <c r="EM10" i="6" s="1"/>
  <c r="NZ25" i="6"/>
  <c r="EY31" i="6"/>
  <c r="EW31" i="6"/>
  <c r="GE24" i="6"/>
  <c r="GF24" i="6" s="1"/>
  <c r="FL14" i="6"/>
  <c r="FS39" i="6"/>
  <c r="FN18" i="6"/>
  <c r="FQ18" i="6"/>
  <c r="FP18" i="6"/>
  <c r="FO18" i="6"/>
  <c r="HR13" i="6"/>
  <c r="HS13" i="6" s="1"/>
  <c r="NB12" i="6"/>
  <c r="NC12" i="6" s="1"/>
  <c r="EW11" i="6"/>
  <c r="EY11" i="6"/>
  <c r="OD13" i="6"/>
  <c r="OF13" i="6"/>
  <c r="NS13" i="6"/>
  <c r="NQ13" i="6"/>
  <c r="OY13" i="6"/>
  <c r="OZ13" i="6" s="1"/>
  <c r="GE23" i="6"/>
  <c r="GF23" i="6" s="1"/>
  <c r="EY28" i="6"/>
  <c r="EW28" i="6"/>
  <c r="NF38" i="6"/>
  <c r="ND38" i="6"/>
  <c r="FL16" i="6"/>
  <c r="FJ16" i="6"/>
  <c r="FH27" i="6"/>
  <c r="FI27" i="6" s="1"/>
  <c r="MV29" i="6"/>
  <c r="MU29" i="6"/>
  <c r="MX29" i="6"/>
  <c r="MW29" i="6"/>
  <c r="MQ31" i="6"/>
  <c r="GE20" i="6"/>
  <c r="GF20" i="6" s="1"/>
  <c r="MH39" i="6"/>
  <c r="MJ39" i="6"/>
  <c r="MI39" i="6"/>
  <c r="MK39" i="6"/>
  <c r="NY38" i="6"/>
  <c r="NZ38" i="6" s="1"/>
  <c r="MX11" i="6"/>
  <c r="MW11" i="6"/>
  <c r="MV11" i="6"/>
  <c r="MU11" i="6"/>
  <c r="EX22" i="6"/>
  <c r="EZ22" i="6" s="1"/>
  <c r="ET22" i="6"/>
  <c r="OB10" i="6"/>
  <c r="OC10" i="6" s="1"/>
  <c r="OF19" i="6"/>
  <c r="GH14" i="6"/>
  <c r="GI14" i="6" s="1"/>
  <c r="GT15" i="6"/>
  <c r="GX15" i="6"/>
  <c r="FX29" i="6"/>
  <c r="FT29" i="6"/>
  <c r="NR32" i="6"/>
  <c r="NN32" i="6"/>
  <c r="NG30" i="6"/>
  <c r="MQ16" i="6"/>
  <c r="MH14" i="6"/>
  <c r="MI14" i="6"/>
  <c r="MJ14" i="6"/>
  <c r="MK14" i="6"/>
  <c r="EY20" i="6"/>
  <c r="EW20" i="6"/>
  <c r="MN25" i="6"/>
  <c r="MR25" i="6"/>
  <c r="MT25" i="6" s="1"/>
  <c r="NB26" i="6"/>
  <c r="NC26" i="6" s="1"/>
  <c r="OL32" i="6"/>
  <c r="OM32" i="6" s="1"/>
  <c r="FJ31" i="6"/>
  <c r="EK28" i="6"/>
  <c r="EM28" i="6" s="1"/>
  <c r="EG28" i="6"/>
  <c r="NE21" i="6"/>
  <c r="NG21" i="6" s="1"/>
  <c r="NA21" i="6"/>
  <c r="NG28" i="6"/>
  <c r="FU36" i="6"/>
  <c r="FV36" i="6" s="1"/>
  <c r="GE33" i="6"/>
  <c r="GF33" i="6" s="1"/>
  <c r="IE15" i="6"/>
  <c r="IF15" i="6" s="1"/>
  <c r="NF25" i="6"/>
  <c r="FU22" i="6"/>
  <c r="FV22" i="6" s="1"/>
  <c r="MK36" i="6"/>
  <c r="MJ36" i="6"/>
  <c r="MI36" i="6"/>
  <c r="MH36" i="6"/>
  <c r="EX27" i="6"/>
  <c r="ET27" i="6"/>
  <c r="NY15" i="6"/>
  <c r="NZ15" i="6" s="1"/>
  <c r="NQ34" i="6"/>
  <c r="EW24" i="6"/>
  <c r="FH39" i="6"/>
  <c r="FI39" i="6" s="1"/>
  <c r="HE21" i="6"/>
  <c r="HF21" i="6" s="1"/>
  <c r="ND33" i="6"/>
  <c r="MJ29" i="6"/>
  <c r="MH29" i="6"/>
  <c r="MK29" i="6"/>
  <c r="MI29" i="6"/>
  <c r="EX31" i="6"/>
  <c r="ET31" i="6"/>
  <c r="EP11" i="6"/>
  <c r="EO11" i="6"/>
  <c r="EN11" i="6"/>
  <c r="EQ11" i="6"/>
  <c r="GJ17" i="6"/>
  <c r="GH32" i="6"/>
  <c r="GI32" i="6" s="1"/>
  <c r="FH28" i="6"/>
  <c r="FI28" i="6" s="1"/>
  <c r="EY25" i="6"/>
  <c r="EW25" i="6"/>
  <c r="MU26" i="6"/>
  <c r="MX26" i="6"/>
  <c r="MW26" i="6"/>
  <c r="MV26" i="6"/>
  <c r="EB34" i="6"/>
  <c r="ED34" i="6"/>
  <c r="EC34" i="6"/>
  <c r="EA34" i="6"/>
  <c r="OL11" i="6"/>
  <c r="OM11" i="6" s="1"/>
  <c r="EX11" i="6"/>
  <c r="ET11" i="6"/>
  <c r="OE13" i="6"/>
  <c r="OA13" i="6"/>
  <c r="NR13" i="6"/>
  <c r="NN13" i="6"/>
  <c r="NY12" i="6"/>
  <c r="NZ12" i="6" s="1"/>
  <c r="FD14" i="6"/>
  <c r="FB14" i="6"/>
  <c r="FA14" i="6"/>
  <c r="FC14" i="6"/>
  <c r="OO13" i="6"/>
  <c r="FU23" i="6"/>
  <c r="FV23" i="6" s="1"/>
  <c r="ET28" i="6"/>
  <c r="EX28" i="6"/>
  <c r="NE38" i="6"/>
  <c r="NA38" i="6"/>
  <c r="FY14" i="6"/>
  <c r="FW14" i="6"/>
  <c r="FG16" i="6"/>
  <c r="FK16" i="6"/>
  <c r="FJ25" i="6"/>
  <c r="FL25" i="6"/>
  <c r="OB23" i="6"/>
  <c r="OC23" i="6" s="1"/>
  <c r="MP31" i="6"/>
  <c r="MS31" i="6" s="1"/>
  <c r="FS20" i="6"/>
  <c r="NY14" i="6"/>
  <c r="NZ14" i="6" s="1"/>
  <c r="GE16" i="6"/>
  <c r="GF16" i="6" s="1"/>
  <c r="MA38" i="6"/>
  <c r="ME38" i="6"/>
  <c r="MG38" i="6" s="1"/>
  <c r="GE34" i="6"/>
  <c r="GE27" i="6"/>
  <c r="OG19" i="6"/>
  <c r="ND36" i="6"/>
  <c r="NF36" i="6"/>
  <c r="PF35" i="6"/>
  <c r="PD35" i="6"/>
  <c r="MR20" i="6"/>
  <c r="MT20" i="6" s="1"/>
  <c r="MN20" i="6"/>
  <c r="MP16" i="6"/>
  <c r="MS16" i="6" s="1"/>
  <c r="ET10" i="6"/>
  <c r="EX10" i="6"/>
  <c r="EZ10" i="6" s="1"/>
  <c r="FD17" i="6"/>
  <c r="FC17" i="6"/>
  <c r="FB17" i="6"/>
  <c r="FA17" i="6"/>
  <c r="FQ35" i="6"/>
  <c r="FO35" i="6"/>
  <c r="FN35" i="6"/>
  <c r="FP35" i="6"/>
  <c r="ND37" i="6"/>
  <c r="NF37" i="6"/>
  <c r="NZ32" i="6"/>
  <c r="FI31" i="6"/>
  <c r="FL31" i="6" s="1"/>
  <c r="OI35" i="6"/>
  <c r="OK35" i="6"/>
  <c r="OH35" i="6"/>
  <c r="OJ35" i="6"/>
  <c r="EY10" i="6"/>
  <c r="NF28" i="6"/>
  <c r="HE12" i="6"/>
  <c r="HF12" i="6" s="1"/>
  <c r="FS33" i="6"/>
  <c r="NS27" i="6"/>
  <c r="EY27" i="6"/>
  <c r="EW27" i="6"/>
  <c r="NM15" i="6"/>
  <c r="NP34" i="6"/>
  <c r="NS34" i="6" s="1"/>
  <c r="EV24" i="6"/>
  <c r="GL12" i="6"/>
  <c r="GJ12" i="6"/>
  <c r="FU32" i="6"/>
  <c r="GS21" i="6"/>
  <c r="NC33" i="6"/>
  <c r="NF33" i="6" s="1"/>
  <c r="OY24" i="6"/>
  <c r="OZ24" i="6" s="1"/>
  <c r="GI17" i="6"/>
  <c r="GR32" i="6"/>
  <c r="GS32" i="6" s="1"/>
  <c r="NB29" i="6"/>
  <c r="NC29" i="6" s="1"/>
  <c r="NO21" i="6"/>
  <c r="NP21" i="6" s="1"/>
  <c r="NZ11" i="6"/>
  <c r="NS33" i="6"/>
  <c r="NQ33" i="6"/>
  <c r="GE37" i="6"/>
  <c r="GF37" i="6" s="1"/>
  <c r="OL33" i="6"/>
  <c r="OM33" i="6" s="1"/>
  <c r="NY16" i="6"/>
  <c r="NZ16" i="6" s="1"/>
  <c r="FD38" i="6"/>
  <c r="FB38" i="6"/>
  <c r="FC38" i="6"/>
  <c r="FA38" i="6"/>
  <c r="FL38" i="6"/>
  <c r="FJ38" i="6"/>
  <c r="FM38" i="6" s="1"/>
  <c r="NO14" i="6"/>
  <c r="NP14" i="6" s="1"/>
  <c r="FU16" i="6"/>
  <c r="FV16" i="6" s="1"/>
  <c r="GH19" i="6"/>
  <c r="GI19" i="6" s="1"/>
  <c r="FU34" i="6"/>
  <c r="FU27" i="6"/>
  <c r="FV27" i="6" s="1"/>
  <c r="FL10" i="6"/>
  <c r="FJ10" i="6"/>
  <c r="NA36" i="6"/>
  <c r="NE36" i="6"/>
  <c r="PE35" i="6"/>
  <c r="PA35" i="6"/>
  <c r="EY22" i="6"/>
  <c r="GE31" i="6"/>
  <c r="GF31" i="6" s="1"/>
  <c r="MG40" i="6"/>
  <c r="MX22" i="6"/>
  <c r="MW22" i="6"/>
  <c r="MV22" i="6"/>
  <c r="MU22" i="6"/>
  <c r="FH11" i="6"/>
  <c r="FI11" i="6" s="1"/>
  <c r="MS14" i="6"/>
  <c r="MQ14" i="6"/>
  <c r="MT14" i="6" s="1"/>
  <c r="EA31" i="6"/>
  <c r="EC31" i="6"/>
  <c r="EB31" i="6"/>
  <c r="ED31" i="6"/>
  <c r="HH15" i="6"/>
  <c r="HI15" i="6" s="1"/>
  <c r="NA37" i="6"/>
  <c r="NE37" i="6"/>
  <c r="NY40" i="6"/>
  <c r="NZ40" i="6" s="1"/>
  <c r="MS12" i="6"/>
  <c r="MQ12" i="6"/>
  <c r="MT12" i="6" s="1"/>
  <c r="OY34" i="6"/>
  <c r="OZ34" i="6" s="1"/>
  <c r="NB18" i="6"/>
  <c r="NC18" i="6" s="1"/>
  <c r="GU12" i="6"/>
  <c r="GV12" i="6" s="1"/>
  <c r="MS25" i="6"/>
  <c r="GH21" i="6"/>
  <c r="GI21" i="6" s="1"/>
  <c r="OF24" i="6"/>
  <c r="OD24" i="6"/>
  <c r="EG34" i="6"/>
  <c r="EK34" i="6"/>
  <c r="EM34" i="6" s="1"/>
  <c r="OO19" i="6"/>
  <c r="OP19" i="6" s="1"/>
  <c r="GK12" i="6"/>
  <c r="GG12" i="6"/>
  <c r="FL33" i="6"/>
  <c r="FJ33" i="6"/>
  <c r="NT24" i="6"/>
  <c r="OO24" i="6"/>
  <c r="OP24" i="6" s="1"/>
  <c r="NP11" i="6"/>
  <c r="NS11" i="6" s="1"/>
  <c r="EL34" i="6"/>
  <c r="FW17" i="6"/>
  <c r="FZ17" i="6" s="1"/>
  <c r="FY17" i="6"/>
  <c r="EN30" i="6"/>
  <c r="EP30" i="6"/>
  <c r="EO30" i="6"/>
  <c r="EQ30" i="6"/>
  <c r="GU35" i="6"/>
  <c r="GV35" i="6" s="1"/>
  <c r="NP25" i="6"/>
  <c r="OL17" i="6"/>
  <c r="MN15" i="6"/>
  <c r="MR15" i="6"/>
  <c r="MT15" i="6" s="1"/>
  <c r="EQ23" i="6"/>
  <c r="EP23" i="6"/>
  <c r="EO23" i="6"/>
  <c r="EN23" i="6"/>
  <c r="GW13" i="6"/>
  <c r="GY13" i="6"/>
  <c r="NN33" i="6"/>
  <c r="NR33" i="6"/>
  <c r="GR38" i="6"/>
  <c r="GS38" i="6" s="1"/>
  <c r="FU37" i="6"/>
  <c r="FV37" i="6" s="1"/>
  <c r="OB33" i="6"/>
  <c r="NS10" i="6"/>
  <c r="NQ10" i="6"/>
  <c r="NF20" i="6"/>
  <c r="ND20" i="6"/>
  <c r="OO10" i="5"/>
  <c r="OP10" i="5" s="1"/>
  <c r="NO35" i="5"/>
  <c r="NP35" i="5" s="1"/>
  <c r="MX14" i="5"/>
  <c r="MW14" i="5"/>
  <c r="MV14" i="5"/>
  <c r="MU14" i="5"/>
  <c r="GD13" i="5"/>
  <c r="GA13" i="5"/>
  <c r="GC13" i="5"/>
  <c r="GB13" i="5"/>
  <c r="GU30" i="5"/>
  <c r="GV30" i="5" s="1"/>
  <c r="OR22" i="5"/>
  <c r="ON22" i="5"/>
  <c r="FU18" i="5"/>
  <c r="FV18" i="5" s="1"/>
  <c r="EA29" i="5"/>
  <c r="ED29" i="5"/>
  <c r="EC29" i="5"/>
  <c r="EB29" i="5"/>
  <c r="MX20" i="5"/>
  <c r="MW20" i="5"/>
  <c r="MU20" i="5"/>
  <c r="MV20" i="5"/>
  <c r="OE34" i="5"/>
  <c r="OA34" i="5"/>
  <c r="FU36" i="5"/>
  <c r="FV36" i="5" s="1"/>
  <c r="MW31" i="5"/>
  <c r="MV31" i="5"/>
  <c r="MU31" i="5"/>
  <c r="MX31" i="5"/>
  <c r="OA30" i="5"/>
  <c r="OE30" i="5"/>
  <c r="FX16" i="5"/>
  <c r="FT16" i="5"/>
  <c r="FU29" i="5"/>
  <c r="GH17" i="5"/>
  <c r="GI17" i="5" s="1"/>
  <c r="FG12" i="5"/>
  <c r="FK12" i="5"/>
  <c r="FK32" i="5"/>
  <c r="FG32" i="5"/>
  <c r="FG14" i="5"/>
  <c r="FK14" i="5"/>
  <c r="GK30" i="5"/>
  <c r="GG30" i="5"/>
  <c r="ED35" i="5"/>
  <c r="EC35" i="5"/>
  <c r="EB35" i="5"/>
  <c r="EA35" i="5"/>
  <c r="FP40" i="5"/>
  <c r="FO40" i="5"/>
  <c r="FN40" i="5"/>
  <c r="FQ40" i="5"/>
  <c r="HU13" i="5"/>
  <c r="HV13" i="5" s="1"/>
  <c r="OO33" i="5"/>
  <c r="OP33" i="5" s="1"/>
  <c r="MI18" i="5"/>
  <c r="MK18" i="5"/>
  <c r="MJ18" i="5"/>
  <c r="MH18" i="5"/>
  <c r="FO25" i="5"/>
  <c r="FN25" i="5"/>
  <c r="FP25" i="5"/>
  <c r="FQ25" i="5"/>
  <c r="OA36" i="5"/>
  <c r="OE36" i="5"/>
  <c r="OO36" i="5"/>
  <c r="OP36" i="5" s="1"/>
  <c r="FU35" i="5"/>
  <c r="FV35" i="5" s="1"/>
  <c r="EW29" i="5"/>
  <c r="FJ16" i="5"/>
  <c r="OY30" i="5"/>
  <c r="OZ30" i="5" s="1"/>
  <c r="EO12" i="5"/>
  <c r="MX37" i="5"/>
  <c r="MW37" i="5"/>
  <c r="MV37" i="5"/>
  <c r="MU37" i="5"/>
  <c r="MI17" i="5"/>
  <c r="EZ19" i="5"/>
  <c r="HE22" i="5"/>
  <c r="HF22" i="5" s="1"/>
  <c r="EX34" i="5"/>
  <c r="EZ34" i="5" s="1"/>
  <c r="ET34" i="5"/>
  <c r="PB22" i="5"/>
  <c r="FU14" i="5"/>
  <c r="FV14" i="5" s="1"/>
  <c r="GE37" i="5"/>
  <c r="GF37" i="5" s="1"/>
  <c r="FA14" i="5"/>
  <c r="EZ18" i="5"/>
  <c r="FG29" i="5"/>
  <c r="FK29" i="5"/>
  <c r="NN33" i="5"/>
  <c r="NR33" i="5"/>
  <c r="NT33" i="5" s="1"/>
  <c r="GR23" i="5"/>
  <c r="GS23" i="5" s="1"/>
  <c r="OB18" i="5"/>
  <c r="OC18" i="5" s="1"/>
  <c r="LV39" i="5"/>
  <c r="LX39" i="5"/>
  <c r="LW39" i="5"/>
  <c r="LU39" i="5"/>
  <c r="MI32" i="5"/>
  <c r="NY25" i="5"/>
  <c r="NQ37" i="5"/>
  <c r="NY32" i="5"/>
  <c r="NZ32" i="5" s="1"/>
  <c r="MK37" i="5"/>
  <c r="MH37" i="5"/>
  <c r="MJ37" i="5"/>
  <c r="MI37" i="5"/>
  <c r="EQ19" i="5"/>
  <c r="EP19" i="5"/>
  <c r="EO19" i="5"/>
  <c r="EN19" i="5"/>
  <c r="OL20" i="5"/>
  <c r="OM20" i="5" s="1"/>
  <c r="OB37" i="5"/>
  <c r="ND37" i="5"/>
  <c r="OL13" i="5"/>
  <c r="OM13" i="5" s="1"/>
  <c r="OD26" i="5"/>
  <c r="EW24" i="5"/>
  <c r="NI33" i="5"/>
  <c r="NH33" i="5"/>
  <c r="NK33" i="5"/>
  <c r="NJ33" i="5"/>
  <c r="NA40" i="5"/>
  <c r="NE40" i="5"/>
  <c r="MR25" i="5"/>
  <c r="MN25" i="5"/>
  <c r="MH16" i="5"/>
  <c r="NA35" i="5"/>
  <c r="NE35" i="5"/>
  <c r="NN28" i="5"/>
  <c r="NR28" i="5"/>
  <c r="OO34" i="5"/>
  <c r="FM23" i="5"/>
  <c r="FU19" i="5"/>
  <c r="FV19" i="5" s="1"/>
  <c r="GR38" i="5"/>
  <c r="GS38" i="5" s="1"/>
  <c r="GE12" i="5"/>
  <c r="GF12" i="5" s="1"/>
  <c r="GK31" i="5"/>
  <c r="GM31" i="5" s="1"/>
  <c r="GG31" i="5"/>
  <c r="PY27" i="5"/>
  <c r="PZ27" i="5" s="1"/>
  <c r="MR12" i="5"/>
  <c r="MN12" i="5"/>
  <c r="EY34" i="5"/>
  <c r="NY15" i="5"/>
  <c r="NZ15" i="5" s="1"/>
  <c r="NY16" i="5"/>
  <c r="NZ16" i="5" s="1"/>
  <c r="FW21" i="5"/>
  <c r="GJ25" i="5"/>
  <c r="ND13" i="5"/>
  <c r="FH20" i="5"/>
  <c r="ET35" i="5"/>
  <c r="EX35" i="5"/>
  <c r="HE26" i="5"/>
  <c r="FU24" i="5"/>
  <c r="FV24" i="5" s="1"/>
  <c r="OL24" i="5"/>
  <c r="OM24" i="5" s="1"/>
  <c r="GS22" i="5"/>
  <c r="NQ14" i="5"/>
  <c r="NS14" i="5"/>
  <c r="EN37" i="5"/>
  <c r="EO37" i="5"/>
  <c r="EQ37" i="5"/>
  <c r="EP37" i="5"/>
  <c r="NB39" i="5"/>
  <c r="NC39" i="5" s="1"/>
  <c r="FS37" i="5"/>
  <c r="MV38" i="5"/>
  <c r="MU38" i="5"/>
  <c r="MW38" i="5"/>
  <c r="MX38" i="5"/>
  <c r="NR34" i="5"/>
  <c r="NT34" i="5" s="1"/>
  <c r="NN34" i="5"/>
  <c r="GF23" i="5"/>
  <c r="NO31" i="5"/>
  <c r="NP31" i="5" s="1"/>
  <c r="MK15" i="5"/>
  <c r="MJ15" i="5"/>
  <c r="MI15" i="5"/>
  <c r="MH15" i="5"/>
  <c r="MT29" i="5"/>
  <c r="NM25" i="5"/>
  <c r="NP37" i="5"/>
  <c r="FL15" i="5"/>
  <c r="FJ15" i="5"/>
  <c r="HC13" i="5"/>
  <c r="HB13" i="5"/>
  <c r="HD13" i="5"/>
  <c r="HA13" i="5"/>
  <c r="NS38" i="5"/>
  <c r="NQ38" i="5"/>
  <c r="NZ20" i="5"/>
  <c r="OL37" i="5"/>
  <c r="OM37" i="5" s="1"/>
  <c r="NC37" i="5"/>
  <c r="MA40" i="5"/>
  <c r="ME40" i="5"/>
  <c r="MG40" i="5" s="1"/>
  <c r="EY35" i="5"/>
  <c r="EW35" i="5"/>
  <c r="NZ13" i="5"/>
  <c r="OC26" i="5"/>
  <c r="OF26" i="5" s="1"/>
  <c r="EV24" i="5"/>
  <c r="EY24" i="5" s="1"/>
  <c r="GE24" i="5"/>
  <c r="GF24" i="5" s="1"/>
  <c r="FJ19" i="5"/>
  <c r="FL19" i="5"/>
  <c r="MQ25" i="5"/>
  <c r="MS25" i="5"/>
  <c r="FZ40" i="5"/>
  <c r="NZ24" i="5"/>
  <c r="GF38" i="5"/>
  <c r="FS12" i="5"/>
  <c r="FM26" i="5"/>
  <c r="PM27" i="5"/>
  <c r="NM15" i="5"/>
  <c r="NM16" i="5"/>
  <c r="FV21" i="5"/>
  <c r="GI25" i="5"/>
  <c r="GL25" i="5" s="1"/>
  <c r="GE32" i="5"/>
  <c r="NY35" i="5"/>
  <c r="NB16" i="5"/>
  <c r="NC16" i="5" s="1"/>
  <c r="FL32" i="5"/>
  <c r="FJ32" i="5"/>
  <c r="OS22" i="5"/>
  <c r="OQ22" i="5"/>
  <c r="FK33" i="5"/>
  <c r="FG33" i="5"/>
  <c r="FJ36" i="5"/>
  <c r="OD33" i="5"/>
  <c r="ND32" i="5"/>
  <c r="GR28" i="5"/>
  <c r="OB14" i="5"/>
  <c r="OC14" i="5" s="1"/>
  <c r="GR34" i="5"/>
  <c r="GS34" i="5" s="1"/>
  <c r="FT28" i="5"/>
  <c r="FX28" i="5"/>
  <c r="NF29" i="5"/>
  <c r="ND29" i="5"/>
  <c r="EV29" i="5"/>
  <c r="FD10" i="5"/>
  <c r="FC10" i="5"/>
  <c r="FB10" i="5"/>
  <c r="FA10" i="5"/>
  <c r="EO32" i="5"/>
  <c r="GF28" i="5"/>
  <c r="MV32" i="5"/>
  <c r="MW32" i="5"/>
  <c r="MX32" i="5"/>
  <c r="MU32" i="5"/>
  <c r="MT19" i="5"/>
  <c r="ND25" i="5"/>
  <c r="NC13" i="5"/>
  <c r="OS27" i="5"/>
  <c r="OQ27" i="5"/>
  <c r="OL14" i="5"/>
  <c r="EZ36" i="5"/>
  <c r="FT11" i="5"/>
  <c r="FX11" i="5"/>
  <c r="FZ11" i="5" s="1"/>
  <c r="OB31" i="5"/>
  <c r="ND11" i="5"/>
  <c r="GE20" i="5"/>
  <c r="GF20" i="5" s="1"/>
  <c r="HH39" i="5"/>
  <c r="HI39" i="5" s="1"/>
  <c r="GF34" i="5"/>
  <c r="ET27" i="5"/>
  <c r="EX27" i="5"/>
  <c r="EZ27" i="5" s="1"/>
  <c r="OA27" i="5"/>
  <c r="OE27" i="5"/>
  <c r="OG27" i="5" s="1"/>
  <c r="MT11" i="5"/>
  <c r="NB19" i="5"/>
  <c r="NC19" i="5" s="1"/>
  <c r="GS26" i="5"/>
  <c r="FI16" i="5"/>
  <c r="FL16" i="5" s="1"/>
  <c r="NS24" i="5"/>
  <c r="NQ24" i="5"/>
  <c r="FP30" i="5"/>
  <c r="FO30" i="5"/>
  <c r="FN30" i="5"/>
  <c r="FQ30" i="5"/>
  <c r="EZ32" i="5"/>
  <c r="NJ34" i="5"/>
  <c r="NI34" i="5"/>
  <c r="NH34" i="5"/>
  <c r="NK34" i="5"/>
  <c r="FW38" i="5"/>
  <c r="FY38" i="5"/>
  <c r="MR39" i="5"/>
  <c r="MT39" i="5" s="1"/>
  <c r="MN39" i="5"/>
  <c r="OM30" i="5"/>
  <c r="NG30" i="5"/>
  <c r="FW25" i="5"/>
  <c r="FY25" i="5"/>
  <c r="GE27" i="5"/>
  <c r="GF27" i="5" s="1"/>
  <c r="EM29" i="5"/>
  <c r="FS32" i="5"/>
  <c r="FH18" i="5"/>
  <c r="NF28" i="5"/>
  <c r="ND28" i="5"/>
  <c r="FJ33" i="5"/>
  <c r="FL33" i="5"/>
  <c r="FI36" i="5"/>
  <c r="FL36" i="5" s="1"/>
  <c r="OC33" i="5"/>
  <c r="OF33" i="5" s="1"/>
  <c r="NC32" i="5"/>
  <c r="NF32" i="5" s="1"/>
  <c r="FY28" i="5"/>
  <c r="FW28" i="5"/>
  <c r="ON27" i="5"/>
  <c r="OR27" i="5"/>
  <c r="GE29" i="5"/>
  <c r="GF29" i="5" s="1"/>
  <c r="NR38" i="5"/>
  <c r="NN38" i="5"/>
  <c r="FG19" i="5"/>
  <c r="FK19" i="5"/>
  <c r="FU27" i="5"/>
  <c r="NE29" i="5"/>
  <c r="NA29" i="5"/>
  <c r="MX18" i="5"/>
  <c r="GU25" i="5"/>
  <c r="GV25" i="5" s="1"/>
  <c r="MX28" i="5"/>
  <c r="MW28" i="5"/>
  <c r="MV28" i="5"/>
  <c r="MU28" i="5"/>
  <c r="FJ34" i="5"/>
  <c r="FW22" i="5"/>
  <c r="NY29" i="5"/>
  <c r="NZ29" i="5" s="1"/>
  <c r="GB31" i="5"/>
  <c r="GA31" i="5"/>
  <c r="GC31" i="5"/>
  <c r="GD31" i="5"/>
  <c r="NC25" i="5"/>
  <c r="NF25" i="5" s="1"/>
  <c r="FW26" i="5"/>
  <c r="LX19" i="5"/>
  <c r="LW19" i="5"/>
  <c r="LV19" i="5"/>
  <c r="LU19" i="5"/>
  <c r="NK10" i="5"/>
  <c r="NJ10" i="5"/>
  <c r="NI10" i="5"/>
  <c r="NH10" i="5"/>
  <c r="NA26" i="5"/>
  <c r="NE26" i="5"/>
  <c r="NG26" i="5" s="1"/>
  <c r="EX23" i="5"/>
  <c r="EZ23" i="5" s="1"/>
  <c r="ET23" i="5"/>
  <c r="NR20" i="5"/>
  <c r="NN20" i="5"/>
  <c r="OL31" i="5"/>
  <c r="OM31" i="5" s="1"/>
  <c r="NC11" i="5"/>
  <c r="NF11" i="5" s="1"/>
  <c r="FS20" i="5"/>
  <c r="FH35" i="5"/>
  <c r="HR39" i="5"/>
  <c r="HS39" i="5" s="1"/>
  <c r="EX12" i="5"/>
  <c r="EZ12" i="5" s="1"/>
  <c r="ET12" i="5"/>
  <c r="NU27" i="5"/>
  <c r="NX27" i="5"/>
  <c r="NW27" i="5"/>
  <c r="NV27" i="5"/>
  <c r="FK24" i="5"/>
  <c r="FG24" i="5"/>
  <c r="GW39" i="5"/>
  <c r="GE10" i="5"/>
  <c r="GF10" i="5" s="1"/>
  <c r="ND31" i="5"/>
  <c r="NO19" i="5"/>
  <c r="NP19" i="5" s="1"/>
  <c r="FG27" i="5"/>
  <c r="FK27" i="5"/>
  <c r="NE20" i="5"/>
  <c r="NG20" i="5" s="1"/>
  <c r="NA20" i="5"/>
  <c r="FT25" i="5"/>
  <c r="FX25" i="5"/>
  <c r="NT10" i="5"/>
  <c r="FT39" i="5"/>
  <c r="FX39" i="5"/>
  <c r="FZ39" i="5" s="1"/>
  <c r="NA14" i="5"/>
  <c r="NE14" i="5"/>
  <c r="NG14" i="5" s="1"/>
  <c r="NE28" i="5"/>
  <c r="NA28" i="5"/>
  <c r="GR16" i="5"/>
  <c r="ND38" i="5"/>
  <c r="FJ37" i="5"/>
  <c r="GX31" i="5"/>
  <c r="GT31" i="5"/>
  <c r="FW33" i="5"/>
  <c r="GJ22" i="5"/>
  <c r="FJ10" i="5"/>
  <c r="NN14" i="5"/>
  <c r="NR14" i="5"/>
  <c r="FG15" i="5"/>
  <c r="FK15" i="5"/>
  <c r="NN24" i="5"/>
  <c r="NR24" i="5"/>
  <c r="MV35" i="5"/>
  <c r="ND23" i="5"/>
  <c r="NF23" i="5"/>
  <c r="GR33" i="5"/>
  <c r="GS33" i="5" s="1"/>
  <c r="HE25" i="5"/>
  <c r="MX24" i="5"/>
  <c r="MW24" i="5"/>
  <c r="MV24" i="5"/>
  <c r="MU24" i="5"/>
  <c r="FI34" i="5"/>
  <c r="FV22" i="5"/>
  <c r="FY22" i="5" s="1"/>
  <c r="NM29" i="5"/>
  <c r="FV26" i="5"/>
  <c r="FY26" i="5" s="1"/>
  <c r="NN36" i="5"/>
  <c r="NR36" i="5"/>
  <c r="NT36" i="5" s="1"/>
  <c r="NY11" i="5"/>
  <c r="NZ11" i="5" s="1"/>
  <c r="OL21" i="5"/>
  <c r="OM21" i="5" s="1"/>
  <c r="GG39" i="5"/>
  <c r="GK39" i="5"/>
  <c r="GM39" i="5" s="1"/>
  <c r="MW21" i="5"/>
  <c r="MV21" i="5"/>
  <c r="MU21" i="5"/>
  <c r="MX21" i="5"/>
  <c r="OL38" i="5"/>
  <c r="OM38" i="5" s="1"/>
  <c r="NQ20" i="5"/>
  <c r="NS20" i="5"/>
  <c r="NS36" i="5"/>
  <c r="MS17" i="5"/>
  <c r="MQ17" i="5"/>
  <c r="FY17" i="5"/>
  <c r="FW17" i="5"/>
  <c r="FY11" i="5"/>
  <c r="NO13" i="5"/>
  <c r="NN30" i="5"/>
  <c r="NR30" i="5"/>
  <c r="NT30" i="5" s="1"/>
  <c r="EN23" i="5"/>
  <c r="EQ23" i="5"/>
  <c r="EP23" i="5"/>
  <c r="EO23" i="5"/>
  <c r="FL24" i="5"/>
  <c r="FJ24" i="5"/>
  <c r="GV39" i="5"/>
  <c r="GY39" i="5" s="1"/>
  <c r="FS10" i="5"/>
  <c r="NC31" i="5"/>
  <c r="NF31" i="5" s="1"/>
  <c r="NY19" i="5"/>
  <c r="OG22" i="5"/>
  <c r="MW23" i="5"/>
  <c r="MV23" i="5"/>
  <c r="MU23" i="5"/>
  <c r="MX23" i="5"/>
  <c r="MH39" i="5"/>
  <c r="MK39" i="5"/>
  <c r="MJ39" i="5"/>
  <c r="MI39" i="5"/>
  <c r="FJ27" i="5"/>
  <c r="FL27" i="5"/>
  <c r="NA18" i="5"/>
  <c r="NE18" i="5"/>
  <c r="NG18" i="5" s="1"/>
  <c r="NY40" i="5"/>
  <c r="NZ40" i="5" s="1"/>
  <c r="GH40" i="5"/>
  <c r="GI40" i="5" s="1"/>
  <c r="OL28" i="5"/>
  <c r="OM28" i="5" s="1"/>
  <c r="HR31" i="5"/>
  <c r="GF16" i="5"/>
  <c r="NC38" i="5"/>
  <c r="HE40" i="5"/>
  <c r="HF40" i="5" s="1"/>
  <c r="ND17" i="5"/>
  <c r="NF14" i="5"/>
  <c r="FI37" i="5"/>
  <c r="GY31" i="5"/>
  <c r="GW31" i="5"/>
  <c r="FV33" i="5"/>
  <c r="GI22" i="5"/>
  <c r="GL22" i="5" s="1"/>
  <c r="FI10" i="5"/>
  <c r="FY16" i="5"/>
  <c r="FW16" i="5"/>
  <c r="IE13" i="5"/>
  <c r="IF13" i="5" s="1"/>
  <c r="OY33" i="5"/>
  <c r="OZ33" i="5" s="1"/>
  <c r="EA19" i="5"/>
  <c r="ED19" i="5"/>
  <c r="EC19" i="5"/>
  <c r="EB19" i="5"/>
  <c r="FT38" i="5"/>
  <c r="FX38" i="5"/>
  <c r="NE23" i="5"/>
  <c r="NA23" i="5"/>
  <c r="GH33" i="5"/>
  <c r="GI33" i="5" s="1"/>
  <c r="GH21" i="5"/>
  <c r="PD27" i="5"/>
  <c r="FW23" i="5"/>
  <c r="MQ40" i="5"/>
  <c r="NR18" i="5"/>
  <c r="NN18" i="5"/>
  <c r="HJ13" i="5"/>
  <c r="NO17" i="5"/>
  <c r="NP17" i="5" s="1"/>
  <c r="NQ21" i="5"/>
  <c r="EW20" i="5"/>
  <c r="ND21" i="5"/>
  <c r="NY23" i="5"/>
  <c r="NZ23" i="5" s="1"/>
  <c r="GL30" i="5"/>
  <c r="GJ30" i="5"/>
  <c r="EZ21" i="5"/>
  <c r="NB12" i="5"/>
  <c r="NC12" i="5" s="1"/>
  <c r="NO11" i="5"/>
  <c r="NP11" i="5" s="1"/>
  <c r="OB21" i="5"/>
  <c r="FX30" i="5"/>
  <c r="FZ30" i="5" s="1"/>
  <c r="FT30" i="5"/>
  <c r="FK17" i="5"/>
  <c r="FM17" i="5" s="1"/>
  <c r="FG17" i="5"/>
  <c r="OB38" i="5"/>
  <c r="OC38" i="5" s="1"/>
  <c r="NS33" i="5"/>
  <c r="FJ21" i="5"/>
  <c r="FW34" i="5"/>
  <c r="NY12" i="5"/>
  <c r="NZ12" i="5" s="1"/>
  <c r="MN17" i="5"/>
  <c r="MR17" i="5"/>
  <c r="FX17" i="5"/>
  <c r="FT17" i="5"/>
  <c r="GH26" i="5"/>
  <c r="GI26" i="5" s="1"/>
  <c r="OY26" i="5"/>
  <c r="OZ26" i="5" s="1"/>
  <c r="GE15" i="5"/>
  <c r="GF15" i="5" s="1"/>
  <c r="HE11" i="5"/>
  <c r="MK19" i="5"/>
  <c r="EY27" i="5"/>
  <c r="GJ11" i="5"/>
  <c r="OD10" i="5"/>
  <c r="EM35" i="5"/>
  <c r="OY36" i="5"/>
  <c r="OZ36" i="5" s="1"/>
  <c r="FL12" i="5"/>
  <c r="FJ12" i="5"/>
  <c r="GE36" i="5"/>
  <c r="GF36" i="5" s="1"/>
  <c r="EZ37" i="5"/>
  <c r="EQ15" i="5"/>
  <c r="EP15" i="5"/>
  <c r="EO15" i="5"/>
  <c r="EN15" i="5"/>
  <c r="NO40" i="5"/>
  <c r="NP40" i="5" s="1"/>
  <c r="OY10" i="5"/>
  <c r="FK28" i="5"/>
  <c r="FM28" i="5" s="1"/>
  <c r="FG28" i="5"/>
  <c r="OB28" i="5"/>
  <c r="OC28" i="5" s="1"/>
  <c r="HH31" i="5"/>
  <c r="HI31" i="5" s="1"/>
  <c r="OF30" i="5"/>
  <c r="OD30" i="5"/>
  <c r="NQ26" i="5"/>
  <c r="NS26" i="5"/>
  <c r="GS40" i="5"/>
  <c r="NC17" i="5"/>
  <c r="NF17" i="5" s="1"/>
  <c r="NY39" i="5"/>
  <c r="NZ39" i="5" s="1"/>
  <c r="ET28" i="5"/>
  <c r="EX28" i="5"/>
  <c r="EZ28" i="5" s="1"/>
  <c r="HE30" i="5"/>
  <c r="EO27" i="5"/>
  <c r="EN27" i="5"/>
  <c r="EQ27" i="5"/>
  <c r="EP27" i="5"/>
  <c r="GR17" i="5"/>
  <c r="FO31" i="5"/>
  <c r="FN31" i="5"/>
  <c r="FQ31" i="5"/>
  <c r="FP31" i="5"/>
  <c r="LX17" i="5"/>
  <c r="LW17" i="5"/>
  <c r="LV17" i="5"/>
  <c r="LU17" i="5"/>
  <c r="GR21" i="5"/>
  <c r="GS21" i="5" s="1"/>
  <c r="PC27" i="5"/>
  <c r="FV23" i="5"/>
  <c r="FY23" i="5" s="1"/>
  <c r="MP40" i="5"/>
  <c r="NS18" i="5"/>
  <c r="NQ18" i="5"/>
  <c r="HI13" i="5"/>
  <c r="NY17" i="5"/>
  <c r="PL22" i="5"/>
  <c r="PM22" i="5" s="1"/>
  <c r="GE14" i="5"/>
  <c r="GF14" i="5" s="1"/>
  <c r="NP21" i="5"/>
  <c r="NS21" i="5" s="1"/>
  <c r="EV20" i="5"/>
  <c r="EY20" i="5" s="1"/>
  <c r="NC21" i="5"/>
  <c r="NM23" i="5"/>
  <c r="FL29" i="5"/>
  <c r="FJ29" i="5"/>
  <c r="FK38" i="5"/>
  <c r="FM38" i="5" s="1"/>
  <c r="FG38" i="5"/>
  <c r="OL18" i="5"/>
  <c r="EQ14" i="5"/>
  <c r="EO14" i="5"/>
  <c r="EN14" i="5"/>
  <c r="EP14" i="5"/>
  <c r="MR15" i="5"/>
  <c r="MT15" i="5" s="1"/>
  <c r="MN15" i="5"/>
  <c r="FB33" i="5"/>
  <c r="FC33" i="5"/>
  <c r="FA33" i="5"/>
  <c r="FD33" i="5"/>
  <c r="EA12" i="5"/>
  <c r="ED12" i="5"/>
  <c r="EB12" i="5"/>
  <c r="EC12" i="5"/>
  <c r="FI21" i="5"/>
  <c r="FL21" i="5" s="1"/>
  <c r="FV34" i="5"/>
  <c r="FY34" i="5" s="1"/>
  <c r="NM12" i="5"/>
  <c r="NM32" i="5"/>
  <c r="EM24" i="5"/>
  <c r="OO26" i="5"/>
  <c r="OP26" i="5" s="1"/>
  <c r="MU30" i="5"/>
  <c r="MX30" i="5"/>
  <c r="MW30" i="5"/>
  <c r="MV30" i="5"/>
  <c r="FU15" i="5"/>
  <c r="GU11" i="5"/>
  <c r="GV11" i="5" s="1"/>
  <c r="GE35" i="5"/>
  <c r="GF35" i="5" s="1"/>
  <c r="OD36" i="5"/>
  <c r="OF36" i="5"/>
  <c r="OF27" i="5"/>
  <c r="OF34" i="5"/>
  <c r="OD34" i="5"/>
  <c r="GI11" i="5"/>
  <c r="GL11" i="5" s="1"/>
  <c r="NF40" i="5"/>
  <c r="ND40" i="5"/>
  <c r="OC10" i="5"/>
  <c r="OF10" i="5" s="1"/>
  <c r="FD15" i="5"/>
  <c r="NF35" i="5"/>
  <c r="ND35" i="5"/>
  <c r="NS28" i="5"/>
  <c r="NQ28" i="5"/>
  <c r="OY34" i="5"/>
  <c r="EC36" i="5"/>
  <c r="EB36" i="5"/>
  <c r="ED36" i="5"/>
  <c r="EA36" i="5"/>
  <c r="GE19" i="5"/>
  <c r="GF19" i="5" s="1"/>
  <c r="LV15" i="5"/>
  <c r="LU15" i="5"/>
  <c r="LX15" i="5"/>
  <c r="LW15" i="5"/>
  <c r="NB15" i="5"/>
  <c r="NC15" i="5" s="1"/>
  <c r="EZ38" i="5"/>
  <c r="NN26" i="5"/>
  <c r="NR26" i="5"/>
  <c r="MQ12" i="5"/>
  <c r="MS12" i="5"/>
  <c r="NO39" i="5"/>
  <c r="NP39" i="5" s="1"/>
  <c r="GE18" i="5"/>
  <c r="GF18" i="5" s="1"/>
  <c r="FL14" i="5"/>
  <c r="FJ14" i="5"/>
  <c r="EA38" i="4"/>
  <c r="ED38" i="4"/>
  <c r="EC38" i="4"/>
  <c r="EB38" i="4"/>
  <c r="EQ27" i="4"/>
  <c r="EP27" i="4"/>
  <c r="EO27" i="4"/>
  <c r="EN27" i="4"/>
  <c r="FG36" i="4"/>
  <c r="FK36" i="4"/>
  <c r="NO38" i="4"/>
  <c r="NP38" i="4" s="1"/>
  <c r="NA10" i="4"/>
  <c r="NE10" i="4"/>
  <c r="MI26" i="4"/>
  <c r="MH26" i="4"/>
  <c r="MK26" i="4"/>
  <c r="MJ26" i="4"/>
  <c r="EQ24" i="4"/>
  <c r="EP24" i="4"/>
  <c r="EO24" i="4"/>
  <c r="EN24" i="4"/>
  <c r="NN20" i="4"/>
  <c r="NR20" i="4"/>
  <c r="MV39" i="4"/>
  <c r="MX39" i="4"/>
  <c r="MW39" i="4"/>
  <c r="MU39" i="4"/>
  <c r="MI31" i="4"/>
  <c r="MH31" i="4"/>
  <c r="MK31" i="4"/>
  <c r="MJ31" i="4"/>
  <c r="MI14" i="4"/>
  <c r="MH14" i="4"/>
  <c r="MK14" i="4"/>
  <c r="MJ14" i="4"/>
  <c r="EN29" i="4"/>
  <c r="EQ29" i="4"/>
  <c r="EP29" i="4"/>
  <c r="EO29" i="4"/>
  <c r="MH25" i="4"/>
  <c r="MK25" i="4"/>
  <c r="MJ25" i="4"/>
  <c r="MI25" i="4"/>
  <c r="NR21" i="4"/>
  <c r="NN21" i="4"/>
  <c r="NO24" i="4"/>
  <c r="MN27" i="4"/>
  <c r="MR27" i="4"/>
  <c r="MK32" i="4"/>
  <c r="MJ32" i="4"/>
  <c r="MI32" i="4"/>
  <c r="MH32" i="4"/>
  <c r="MX34" i="4"/>
  <c r="MW34" i="4"/>
  <c r="MV34" i="4"/>
  <c r="MU34" i="4"/>
  <c r="OB20" i="4"/>
  <c r="OC20" i="4" s="1"/>
  <c r="NA40" i="4"/>
  <c r="NE40" i="4"/>
  <c r="MX16" i="4"/>
  <c r="MW16" i="4"/>
  <c r="MU16" i="4"/>
  <c r="MV16" i="4"/>
  <c r="EQ38" i="4"/>
  <c r="EP38" i="4"/>
  <c r="EN38" i="4"/>
  <c r="EO38" i="4"/>
  <c r="FQ17" i="4"/>
  <c r="FP17" i="4"/>
  <c r="FO17" i="4"/>
  <c r="FN17" i="4"/>
  <c r="GH27" i="4"/>
  <c r="GI27" i="4" s="1"/>
  <c r="FU10" i="4"/>
  <c r="NO14" i="4"/>
  <c r="NP14" i="4" s="1"/>
  <c r="GG15" i="4"/>
  <c r="GK15" i="4"/>
  <c r="OB25" i="4"/>
  <c r="OC25" i="4" s="1"/>
  <c r="NR34" i="4"/>
  <c r="NN34" i="4"/>
  <c r="GH19" i="4"/>
  <c r="GI19" i="4" s="1"/>
  <c r="GH35" i="4"/>
  <c r="GI35" i="4" s="1"/>
  <c r="MX40" i="4"/>
  <c r="MW40" i="4"/>
  <c r="MU40" i="4"/>
  <c r="MV40" i="4"/>
  <c r="GT14" i="4"/>
  <c r="GX14" i="4"/>
  <c r="FN14" i="4"/>
  <c r="FP14" i="4"/>
  <c r="FQ14" i="4"/>
  <c r="FO14" i="4"/>
  <c r="MG27" i="4"/>
  <c r="GC17" i="4"/>
  <c r="GD17" i="4"/>
  <c r="GA17" i="4"/>
  <c r="GB17" i="4"/>
  <c r="EO37" i="4"/>
  <c r="EN37" i="4"/>
  <c r="EQ37" i="4"/>
  <c r="EP37" i="4"/>
  <c r="HE21" i="4"/>
  <c r="HF21" i="4" s="1"/>
  <c r="FU20" i="4"/>
  <c r="FV20" i="4" s="1"/>
  <c r="ET30" i="4"/>
  <c r="EX30" i="4"/>
  <c r="NY28" i="4"/>
  <c r="FG11" i="4"/>
  <c r="FK11" i="4"/>
  <c r="FM11" i="4" s="1"/>
  <c r="ND19" i="4"/>
  <c r="MW22" i="4"/>
  <c r="MX22" i="4"/>
  <c r="MV22" i="4"/>
  <c r="MU22" i="4"/>
  <c r="FC20" i="4"/>
  <c r="FB20" i="4"/>
  <c r="FA20" i="4"/>
  <c r="FD20" i="4"/>
  <c r="FW35" i="4"/>
  <c r="OY16" i="4"/>
  <c r="OZ16" i="4" s="1"/>
  <c r="NX33" i="4"/>
  <c r="NW33" i="4"/>
  <c r="NV33" i="4"/>
  <c r="NU33" i="4"/>
  <c r="EN30" i="4"/>
  <c r="EQ30" i="4"/>
  <c r="EP30" i="4"/>
  <c r="EO30" i="4"/>
  <c r="GE36" i="4"/>
  <c r="GF36" i="4" s="1"/>
  <c r="FG13" i="4"/>
  <c r="FK13" i="4"/>
  <c r="FM13" i="4" s="1"/>
  <c r="NF22" i="4"/>
  <c r="ND22" i="4"/>
  <c r="FL13" i="4"/>
  <c r="NO15" i="4"/>
  <c r="NP15" i="4" s="1"/>
  <c r="FH29" i="4"/>
  <c r="NA23" i="4"/>
  <c r="NE23" i="4"/>
  <c r="NG23" i="4" s="1"/>
  <c r="HR14" i="4"/>
  <c r="HS14" i="4" s="1"/>
  <c r="NQ12" i="4"/>
  <c r="OL34" i="4"/>
  <c r="OM34" i="4" s="1"/>
  <c r="NF38" i="4"/>
  <c r="ND38" i="4"/>
  <c r="GE26" i="4"/>
  <c r="ND27" i="4"/>
  <c r="FJ35" i="4"/>
  <c r="NE17" i="4"/>
  <c r="NA17" i="4"/>
  <c r="NY11" i="4"/>
  <c r="NA32" i="4"/>
  <c r="NE32" i="4"/>
  <c r="FT25" i="4"/>
  <c r="FX25" i="4"/>
  <c r="PL13" i="4"/>
  <c r="PM13" i="4" s="1"/>
  <c r="NJ12" i="4"/>
  <c r="NI12" i="4"/>
  <c r="NH12" i="4"/>
  <c r="NK12" i="4"/>
  <c r="NY17" i="4"/>
  <c r="GR12" i="4"/>
  <c r="GS12" i="4" s="1"/>
  <c r="OY35" i="4"/>
  <c r="OZ35" i="4" s="1"/>
  <c r="HE17" i="4"/>
  <c r="HF17" i="4" s="1"/>
  <c r="GX22" i="4"/>
  <c r="GT22" i="4"/>
  <c r="OQ13" i="4"/>
  <c r="GW31" i="4"/>
  <c r="ET39" i="4"/>
  <c r="EX39" i="4"/>
  <c r="EZ39" i="4" s="1"/>
  <c r="GE10" i="4"/>
  <c r="OL20" i="4"/>
  <c r="OM20" i="4" s="1"/>
  <c r="MX23" i="4"/>
  <c r="MV23" i="4"/>
  <c r="MU23" i="4"/>
  <c r="MW23" i="4"/>
  <c r="GR23" i="4"/>
  <c r="GR20" i="4"/>
  <c r="GS20" i="4" s="1"/>
  <c r="NC19" i="4"/>
  <c r="FV35" i="4"/>
  <c r="FL11" i="4"/>
  <c r="FJ27" i="4"/>
  <c r="FL27" i="4"/>
  <c r="MQ31" i="4"/>
  <c r="MS31" i="4"/>
  <c r="GD22" i="4"/>
  <c r="GC22" i="4"/>
  <c r="GB22" i="4"/>
  <c r="GA22" i="4"/>
  <c r="FS36" i="4"/>
  <c r="FL30" i="4"/>
  <c r="FJ30" i="4"/>
  <c r="MT18" i="4"/>
  <c r="NE25" i="4"/>
  <c r="NG25" i="4" s="1"/>
  <c r="NA25" i="4"/>
  <c r="NF26" i="4"/>
  <c r="ND26" i="4"/>
  <c r="MA38" i="4"/>
  <c r="ME38" i="4"/>
  <c r="MG38" i="4" s="1"/>
  <c r="NQ40" i="4"/>
  <c r="NS40" i="4"/>
  <c r="NF25" i="4"/>
  <c r="NO30" i="4"/>
  <c r="HF14" i="4"/>
  <c r="NP12" i="4"/>
  <c r="NS12" i="4" s="1"/>
  <c r="NZ34" i="4"/>
  <c r="GR28" i="4"/>
  <c r="FS26" i="4"/>
  <c r="NC27" i="4"/>
  <c r="NF27" i="4" s="1"/>
  <c r="NH15" i="4"/>
  <c r="NJ15" i="4"/>
  <c r="NI15" i="4"/>
  <c r="NK15" i="4"/>
  <c r="FI35" i="4"/>
  <c r="NF17" i="4"/>
  <c r="ND17" i="4"/>
  <c r="NM11" i="4"/>
  <c r="NF32" i="4"/>
  <c r="ND32" i="4"/>
  <c r="FY25" i="4"/>
  <c r="FW25" i="4"/>
  <c r="ND21" i="4"/>
  <c r="NF21" i="4"/>
  <c r="EO34" i="4"/>
  <c r="EN34" i="4"/>
  <c r="EQ34" i="4"/>
  <c r="EP34" i="4"/>
  <c r="NM17" i="4"/>
  <c r="GF12" i="4"/>
  <c r="OM35" i="4"/>
  <c r="GS17" i="4"/>
  <c r="GW22" i="4"/>
  <c r="GY22" i="4"/>
  <c r="OP13" i="4"/>
  <c r="OS13" i="4" s="1"/>
  <c r="GV31" i="4"/>
  <c r="GR33" i="4"/>
  <c r="GS33" i="4" s="1"/>
  <c r="FX11" i="4"/>
  <c r="FZ11" i="4" s="1"/>
  <c r="FT11" i="4"/>
  <c r="FD37" i="4"/>
  <c r="FC37" i="4"/>
  <c r="FA37" i="4"/>
  <c r="FB37" i="4"/>
  <c r="NY14" i="4"/>
  <c r="NZ14" i="4" s="1"/>
  <c r="GJ17" i="4"/>
  <c r="FU39" i="4"/>
  <c r="GH23" i="4"/>
  <c r="GI23" i="4" s="1"/>
  <c r="GH20" i="4"/>
  <c r="NE28" i="4"/>
  <c r="NA28" i="4"/>
  <c r="NS20" i="4"/>
  <c r="NQ20" i="4"/>
  <c r="MU35" i="4"/>
  <c r="MX35" i="4"/>
  <c r="MW35" i="4"/>
  <c r="MV35" i="4"/>
  <c r="FK27" i="4"/>
  <c r="FG27" i="4"/>
  <c r="GB21" i="4"/>
  <c r="GA21" i="4"/>
  <c r="GD21" i="4"/>
  <c r="GC21" i="4"/>
  <c r="MN31" i="4"/>
  <c r="MR31" i="4"/>
  <c r="NO37" i="4"/>
  <c r="NP37" i="4" s="1"/>
  <c r="NY26" i="4"/>
  <c r="NZ26" i="4" s="1"/>
  <c r="FA10" i="4"/>
  <c r="FB10" i="4"/>
  <c r="FD10" i="4"/>
  <c r="FC10" i="4"/>
  <c r="FG30" i="4"/>
  <c r="FK30" i="4"/>
  <c r="GJ14" i="4"/>
  <c r="NY31" i="4"/>
  <c r="NZ31" i="4" s="1"/>
  <c r="OL37" i="4"/>
  <c r="OM37" i="4" s="1"/>
  <c r="NE26" i="4"/>
  <c r="NA26" i="4"/>
  <c r="NY24" i="4"/>
  <c r="NZ24" i="4" s="1"/>
  <c r="NN40" i="4"/>
  <c r="NR40" i="4"/>
  <c r="ND31" i="4"/>
  <c r="OB40" i="4"/>
  <c r="NY22" i="4"/>
  <c r="NZ22" i="4" s="1"/>
  <c r="HE16" i="4"/>
  <c r="GH28" i="4"/>
  <c r="GI28" i="4" s="1"/>
  <c r="OL15" i="4"/>
  <c r="NJ34" i="4"/>
  <c r="NI34" i="4"/>
  <c r="NH34" i="4"/>
  <c r="NK34" i="4"/>
  <c r="OL30" i="4"/>
  <c r="OM30" i="4" s="1"/>
  <c r="FU29" i="4"/>
  <c r="NA36" i="4"/>
  <c r="NE36" i="4"/>
  <c r="NE21" i="4"/>
  <c r="NA21" i="4"/>
  <c r="MT21" i="4"/>
  <c r="OL29" i="4"/>
  <c r="OM29" i="4" s="1"/>
  <c r="FJ12" i="4"/>
  <c r="FW13" i="4"/>
  <c r="FT30" i="4"/>
  <c r="FX30" i="4"/>
  <c r="FJ37" i="4"/>
  <c r="FJ10" i="4"/>
  <c r="MR36" i="4"/>
  <c r="MT36" i="4" s="1"/>
  <c r="MN36" i="4"/>
  <c r="GF33" i="4"/>
  <c r="HH22" i="4"/>
  <c r="FU23" i="4"/>
  <c r="FV23" i="4" s="1"/>
  <c r="NK35" i="4"/>
  <c r="MX37" i="4"/>
  <c r="MV37" i="4"/>
  <c r="MU37" i="4"/>
  <c r="MW37" i="4"/>
  <c r="GI17" i="4"/>
  <c r="GL17" i="4" s="1"/>
  <c r="MS36" i="4"/>
  <c r="GE39" i="4"/>
  <c r="ND14" i="4"/>
  <c r="ND28" i="4"/>
  <c r="NF28" i="4"/>
  <c r="GR13" i="4"/>
  <c r="GS13" i="4" s="1"/>
  <c r="FW15" i="4"/>
  <c r="GE37" i="4"/>
  <c r="GF37" i="4" s="1"/>
  <c r="GR30" i="4"/>
  <c r="GS30" i="4" s="1"/>
  <c r="GD31" i="4"/>
  <c r="GC31" i="4"/>
  <c r="GB31" i="4"/>
  <c r="GA31" i="4"/>
  <c r="NK20" i="4"/>
  <c r="NI20" i="4"/>
  <c r="NJ20" i="4"/>
  <c r="NH20" i="4"/>
  <c r="GE24" i="4"/>
  <c r="GF24" i="4" s="1"/>
  <c r="LV32" i="4"/>
  <c r="LU32" i="4"/>
  <c r="LX32" i="4"/>
  <c r="LW32" i="4"/>
  <c r="FC27" i="4"/>
  <c r="FB27" i="4"/>
  <c r="FA27" i="4"/>
  <c r="FD27" i="4"/>
  <c r="NM26" i="4"/>
  <c r="NN16" i="4"/>
  <c r="NR16" i="4"/>
  <c r="NT16" i="4" s="1"/>
  <c r="GI14" i="4"/>
  <c r="GL14" i="4" s="1"/>
  <c r="NM31" i="4"/>
  <c r="NZ37" i="4"/>
  <c r="GJ31" i="4"/>
  <c r="NS16" i="4"/>
  <c r="GK16" i="4"/>
  <c r="GG16" i="4"/>
  <c r="NC31" i="4"/>
  <c r="NF31" i="4" s="1"/>
  <c r="OL40" i="4"/>
  <c r="OM40" i="4" s="1"/>
  <c r="NM22" i="4"/>
  <c r="GS16" i="4"/>
  <c r="NZ15" i="4"/>
  <c r="NZ30" i="4"/>
  <c r="GE29" i="4"/>
  <c r="NF36" i="4"/>
  <c r="ND36" i="4"/>
  <c r="NF23" i="4"/>
  <c r="FD15" i="4"/>
  <c r="FC15" i="4"/>
  <c r="FA15" i="4"/>
  <c r="FB15" i="4"/>
  <c r="NZ29" i="4"/>
  <c r="NG30" i="4"/>
  <c r="FI12" i="4"/>
  <c r="FL12" i="4" s="1"/>
  <c r="FZ16" i="4"/>
  <c r="FV13" i="4"/>
  <c r="FY30" i="4"/>
  <c r="FW30" i="4"/>
  <c r="FI37" i="4"/>
  <c r="FL37" i="4" s="1"/>
  <c r="FI10" i="4"/>
  <c r="FL10" i="4" s="1"/>
  <c r="HR22" i="4"/>
  <c r="HS22" i="4" s="1"/>
  <c r="MR32" i="4"/>
  <c r="MT32" i="4" s="1"/>
  <c r="MN32" i="4"/>
  <c r="GD14" i="4"/>
  <c r="GC14" i="4"/>
  <c r="GA14" i="4"/>
  <c r="GB14" i="4"/>
  <c r="ND39" i="4"/>
  <c r="FW33" i="4"/>
  <c r="EY39" i="4"/>
  <c r="MS32" i="4"/>
  <c r="NC14" i="4"/>
  <c r="NF14" i="4" s="1"/>
  <c r="OB33" i="4"/>
  <c r="OC33" i="4" s="1"/>
  <c r="GF13" i="4"/>
  <c r="FJ24" i="4"/>
  <c r="FV15" i="4"/>
  <c r="FY15" i="4" s="1"/>
  <c r="FS37" i="4"/>
  <c r="GF30" i="4"/>
  <c r="OL23" i="4"/>
  <c r="OM23" i="4" s="1"/>
  <c r="EZ36" i="4"/>
  <c r="OL21" i="4"/>
  <c r="OM21" i="4" s="1"/>
  <c r="FS24" i="4"/>
  <c r="HE32" i="4"/>
  <c r="HF32" i="4" s="1"/>
  <c r="NO18" i="4"/>
  <c r="NP18" i="4" s="1"/>
  <c r="EK39" i="4"/>
  <c r="EM39" i="4" s="1"/>
  <c r="EG39" i="4"/>
  <c r="FU27" i="4"/>
  <c r="FV27" i="4" s="1"/>
  <c r="GI31" i="4"/>
  <c r="GL31" i="4" s="1"/>
  <c r="GJ16" i="4"/>
  <c r="GL16" i="4"/>
  <c r="NK33" i="4"/>
  <c r="NJ33" i="4"/>
  <c r="NI33" i="4"/>
  <c r="NH33" i="4"/>
  <c r="ND29" i="4"/>
  <c r="EP26" i="4"/>
  <c r="EO26" i="4"/>
  <c r="EN26" i="4"/>
  <c r="EQ26" i="4"/>
  <c r="MI28" i="4"/>
  <c r="MH28" i="4"/>
  <c r="MK28" i="4"/>
  <c r="MJ28" i="4"/>
  <c r="OL19" i="4"/>
  <c r="FW12" i="4"/>
  <c r="NO27" i="4"/>
  <c r="FM15" i="4"/>
  <c r="NG37" i="4"/>
  <c r="MT19" i="4"/>
  <c r="NY32" i="4"/>
  <c r="NZ32" i="4" s="1"/>
  <c r="GH25" i="4"/>
  <c r="GI25" i="4" s="1"/>
  <c r="MW15" i="4"/>
  <c r="MV15" i="4"/>
  <c r="MX15" i="4"/>
  <c r="MU15" i="4"/>
  <c r="NQ19" i="4"/>
  <c r="OD16" i="4"/>
  <c r="FK28" i="4"/>
  <c r="FM28" i="4" s="1"/>
  <c r="FG28" i="4"/>
  <c r="MK36" i="4"/>
  <c r="MJ36" i="4"/>
  <c r="MI36" i="4"/>
  <c r="MH36" i="4"/>
  <c r="MN28" i="4"/>
  <c r="MR28" i="4"/>
  <c r="MT28" i="4" s="1"/>
  <c r="HR31" i="4"/>
  <c r="HS31" i="4" s="1"/>
  <c r="MQ14" i="4"/>
  <c r="MS14" i="4"/>
  <c r="FB18" i="4"/>
  <c r="NC39" i="4"/>
  <c r="NF39" i="4" s="1"/>
  <c r="FV33" i="4"/>
  <c r="FY33" i="4" s="1"/>
  <c r="HE11" i="4"/>
  <c r="HF11" i="4" s="1"/>
  <c r="ET35" i="4"/>
  <c r="EX35" i="4"/>
  <c r="EZ35" i="4" s="1"/>
  <c r="MS28" i="4"/>
  <c r="EQ36" i="4"/>
  <c r="EP36" i="4"/>
  <c r="EO36" i="4"/>
  <c r="EN36" i="4"/>
  <c r="NN13" i="4"/>
  <c r="NR13" i="4"/>
  <c r="NT13" i="4" s="1"/>
  <c r="FU28" i="4"/>
  <c r="FV28" i="4" s="1"/>
  <c r="FI24" i="4"/>
  <c r="FL24" i="4" s="1"/>
  <c r="GL32" i="4"/>
  <c r="GJ32" i="4"/>
  <c r="FJ23" i="4"/>
  <c r="FL23" i="4"/>
  <c r="NZ23" i="4"/>
  <c r="NZ21" i="4"/>
  <c r="GE40" i="4"/>
  <c r="FH34" i="4"/>
  <c r="FI34" i="4" s="1"/>
  <c r="GS32" i="4"/>
  <c r="FM25" i="4"/>
  <c r="MT38" i="4"/>
  <c r="MS17" i="4"/>
  <c r="MQ17" i="4"/>
  <c r="OD13" i="4"/>
  <c r="OF13" i="4"/>
  <c r="GG22" i="4"/>
  <c r="GK22" i="4"/>
  <c r="GM22" i="4" s="1"/>
  <c r="NC29" i="4"/>
  <c r="MS10" i="4"/>
  <c r="MQ10" i="4"/>
  <c r="OL18" i="4"/>
  <c r="EZ19" i="4"/>
  <c r="GL22" i="4"/>
  <c r="NZ19" i="4"/>
  <c r="FV12" i="4"/>
  <c r="EZ38" i="4"/>
  <c r="NY27" i="4"/>
  <c r="NZ27" i="4" s="1"/>
  <c r="NM32" i="4"/>
  <c r="GR25" i="4"/>
  <c r="GS25" i="4" s="1"/>
  <c r="EP18" i="4"/>
  <c r="EN18" i="4"/>
  <c r="EQ18" i="4"/>
  <c r="EO18" i="4"/>
  <c r="NP19" i="4"/>
  <c r="NS19" i="4" s="1"/>
  <c r="OC16" i="4"/>
  <c r="OF16" i="4" s="1"/>
  <c r="GU15" i="4"/>
  <c r="GV15" i="4" s="1"/>
  <c r="MX25" i="4"/>
  <c r="MW25" i="4"/>
  <c r="MV25" i="4"/>
  <c r="MU25" i="4"/>
  <c r="EX24" i="4"/>
  <c r="EZ24" i="4" s="1"/>
  <c r="ET24" i="4"/>
  <c r="GH11" i="4"/>
  <c r="GI11" i="4" s="1"/>
  <c r="NA18" i="4"/>
  <c r="NE18" i="4"/>
  <c r="NG18" i="4" s="1"/>
  <c r="MK40" i="4"/>
  <c r="MJ40" i="4"/>
  <c r="MI40" i="4"/>
  <c r="MH40" i="4"/>
  <c r="HH31" i="4"/>
  <c r="HI31" i="4" s="1"/>
  <c r="MN14" i="4"/>
  <c r="MR14" i="4"/>
  <c r="OL39" i="4"/>
  <c r="OM39" i="4" s="1"/>
  <c r="FU38" i="4"/>
  <c r="GU11" i="4"/>
  <c r="MW30" i="4"/>
  <c r="MV30" i="4"/>
  <c r="MU30" i="4"/>
  <c r="MX30" i="4"/>
  <c r="GJ21" i="4"/>
  <c r="EZ30" i="4"/>
  <c r="FU18" i="4"/>
  <c r="FV18" i="4" s="1"/>
  <c r="NQ39" i="4"/>
  <c r="FG40" i="4"/>
  <c r="FK40" i="4"/>
  <c r="FC23" i="4"/>
  <c r="FB23" i="4"/>
  <c r="FA23" i="4"/>
  <c r="FD23" i="4"/>
  <c r="NF10" i="4"/>
  <c r="ND10" i="4"/>
  <c r="NG10" i="4" s="1"/>
  <c r="GG32" i="4"/>
  <c r="GK32" i="4"/>
  <c r="FK23" i="4"/>
  <c r="FG23" i="4"/>
  <c r="OY33" i="4"/>
  <c r="OZ33" i="4" s="1"/>
  <c r="FZ32" i="4"/>
  <c r="FU40" i="4"/>
  <c r="NY10" i="4"/>
  <c r="FP16" i="4"/>
  <c r="FO16" i="4"/>
  <c r="FN16" i="4"/>
  <c r="FQ16" i="4"/>
  <c r="MR17" i="4"/>
  <c r="MN17" i="4"/>
  <c r="MK19" i="4"/>
  <c r="MJ19" i="4"/>
  <c r="MI19" i="4"/>
  <c r="MH19" i="4"/>
  <c r="GE34" i="4"/>
  <c r="GF34" i="4" s="1"/>
  <c r="NI16" i="4"/>
  <c r="NH16" i="4"/>
  <c r="NK16" i="4"/>
  <c r="NJ16" i="4"/>
  <c r="OA13" i="4"/>
  <c r="OE13" i="4"/>
  <c r="MH37" i="4"/>
  <c r="MI37" i="4"/>
  <c r="MK37" i="4"/>
  <c r="MJ37" i="4"/>
  <c r="EA24" i="4"/>
  <c r="ED24" i="4"/>
  <c r="EC24" i="4"/>
  <c r="EB24" i="4"/>
  <c r="GR27" i="4"/>
  <c r="GS27" i="4" s="1"/>
  <c r="EB40" i="4"/>
  <c r="EA40" i="4"/>
  <c r="ED40" i="4"/>
  <c r="EC40" i="4"/>
  <c r="MK10" i="4"/>
  <c r="MJ10" i="4"/>
  <c r="MI10" i="4"/>
  <c r="MH10" i="4"/>
  <c r="MR10" i="4"/>
  <c r="MN10" i="4"/>
  <c r="OB18" i="4"/>
  <c r="OE12" i="4"/>
  <c r="OA12" i="4"/>
  <c r="NQ29" i="4"/>
  <c r="MQ26" i="4"/>
  <c r="FK20" i="4"/>
  <c r="FG20" i="4"/>
  <c r="OD35" i="4"/>
  <c r="OY12" i="4"/>
  <c r="OZ12" i="4" s="1"/>
  <c r="NY36" i="4"/>
  <c r="EW29" i="4"/>
  <c r="MQ11" i="4"/>
  <c r="NN23" i="4"/>
  <c r="NR23" i="4"/>
  <c r="FJ38" i="4"/>
  <c r="HE15" i="4"/>
  <c r="HF15" i="4" s="1"/>
  <c r="FH39" i="4"/>
  <c r="FI39" i="4" s="1"/>
  <c r="FG33" i="4"/>
  <c r="FK33" i="4"/>
  <c r="FM33" i="4" s="1"/>
  <c r="FQ21" i="4"/>
  <c r="FO21" i="4"/>
  <c r="FN21" i="4"/>
  <c r="FP21" i="4"/>
  <c r="GU21" i="4"/>
  <c r="GV21" i="4" s="1"/>
  <c r="EX34" i="4"/>
  <c r="EZ34" i="4" s="1"/>
  <c r="ET34" i="4"/>
  <c r="NO28" i="4"/>
  <c r="NP28" i="4" s="1"/>
  <c r="FH18" i="4"/>
  <c r="NZ39" i="4"/>
  <c r="GE38" i="4"/>
  <c r="GF38" i="4" s="1"/>
  <c r="GL15" i="4"/>
  <c r="GJ15" i="4"/>
  <c r="FY11" i="4"/>
  <c r="GR35" i="4"/>
  <c r="GI21" i="4"/>
  <c r="GE18" i="4"/>
  <c r="GF18" i="4" s="1"/>
  <c r="NP39" i="4"/>
  <c r="NF40" i="4"/>
  <c r="ND40" i="4"/>
  <c r="NG40" i="4" s="1"/>
  <c r="NS21" i="4"/>
  <c r="NQ21" i="4"/>
  <c r="FL40" i="4"/>
  <c r="FJ40" i="4"/>
  <c r="FL36" i="4"/>
  <c r="FJ36" i="4"/>
  <c r="OO16" i="4"/>
  <c r="OP16" i="4" s="1"/>
  <c r="OM33" i="4"/>
  <c r="FM19" i="4"/>
  <c r="NO25" i="4"/>
  <c r="NP25" i="4" s="1"/>
  <c r="NM10" i="4"/>
  <c r="NX35" i="4"/>
  <c r="NW35" i="4"/>
  <c r="NV35" i="4"/>
  <c r="NU35" i="4"/>
  <c r="NB24" i="4"/>
  <c r="NC24" i="4" s="1"/>
  <c r="NY38" i="4"/>
  <c r="NZ38" i="4" s="1"/>
  <c r="OL25" i="4"/>
  <c r="OM25" i="4" s="1"/>
  <c r="FS34" i="4"/>
  <c r="MK24" i="4"/>
  <c r="MJ24" i="4"/>
  <c r="MI24" i="4"/>
  <c r="MH24" i="4"/>
  <c r="GY14" i="4"/>
  <c r="GW14" i="4"/>
  <c r="NE22" i="4"/>
  <c r="NA22" i="4"/>
  <c r="NQ34" i="4"/>
  <c r="NS34" i="4"/>
  <c r="FH26" i="4"/>
  <c r="FI26" i="4" s="1"/>
  <c r="EX26" i="4"/>
  <c r="EZ26" i="4" s="1"/>
  <c r="ET26" i="4"/>
  <c r="NB11" i="4"/>
  <c r="EX40" i="4"/>
  <c r="EZ40" i="4" s="1"/>
  <c r="ET40" i="4"/>
  <c r="MT24" i="4"/>
  <c r="FU19" i="4"/>
  <c r="NE38" i="4"/>
  <c r="NA38" i="4"/>
  <c r="FC25" i="4"/>
  <c r="OD12" i="4"/>
  <c r="OF12" i="4"/>
  <c r="NP29" i="4"/>
  <c r="NS29" i="4" s="1"/>
  <c r="MP26" i="4"/>
  <c r="MS26" i="4" s="1"/>
  <c r="FJ20" i="4"/>
  <c r="FL20" i="4"/>
  <c r="OC35" i="4"/>
  <c r="OF35" i="4" s="1"/>
  <c r="PB13" i="4"/>
  <c r="PC13" i="4" s="1"/>
  <c r="GR19" i="4"/>
  <c r="GS19" i="4" s="1"/>
  <c r="MS27" i="4"/>
  <c r="MQ27" i="4"/>
  <c r="MT27" i="4" s="1"/>
  <c r="OM12" i="4"/>
  <c r="NM36" i="4"/>
  <c r="EV29" i="4"/>
  <c r="EY29" i="4" s="1"/>
  <c r="MP11" i="4"/>
  <c r="MS11" i="4" s="1"/>
  <c r="NS23" i="4"/>
  <c r="NQ23" i="4"/>
  <c r="FI38" i="4"/>
  <c r="MR10" i="3"/>
  <c r="MN10" i="3"/>
  <c r="EQ17" i="3"/>
  <c r="EP17" i="3"/>
  <c r="EO17" i="3"/>
  <c r="EN17" i="3"/>
  <c r="NO24" i="3"/>
  <c r="NP24" i="3" s="1"/>
  <c r="FB17" i="3"/>
  <c r="FA17" i="3"/>
  <c r="FD17" i="3"/>
  <c r="FC17" i="3"/>
  <c r="LU36" i="3"/>
  <c r="LX36" i="3"/>
  <c r="LW36" i="3"/>
  <c r="LV36" i="3"/>
  <c r="FU32" i="3"/>
  <c r="FV32" i="3" s="1"/>
  <c r="FU29" i="3"/>
  <c r="FV29" i="3" s="1"/>
  <c r="FU33" i="3"/>
  <c r="FV33" i="3" s="1"/>
  <c r="NO14" i="3"/>
  <c r="NP14" i="3" s="1"/>
  <c r="EX16" i="3"/>
  <c r="ET16" i="3"/>
  <c r="MU26" i="3"/>
  <c r="MV26" i="3"/>
  <c r="MX26" i="3"/>
  <c r="MW26" i="3"/>
  <c r="GH17" i="3"/>
  <c r="GI17" i="3" s="1"/>
  <c r="OB26" i="3"/>
  <c r="OC26" i="3" s="1"/>
  <c r="NE21" i="3"/>
  <c r="NA21" i="3"/>
  <c r="OB34" i="3"/>
  <c r="OC34" i="3" s="1"/>
  <c r="FO10" i="3"/>
  <c r="FN10" i="3"/>
  <c r="FQ10" i="3"/>
  <c r="FP10" i="3"/>
  <c r="NO13" i="3"/>
  <c r="NP13" i="3" s="1"/>
  <c r="EQ36" i="3"/>
  <c r="EP36" i="3"/>
  <c r="EO36" i="3"/>
  <c r="EN36" i="3"/>
  <c r="EN34" i="3"/>
  <c r="EQ34" i="3"/>
  <c r="EP34" i="3"/>
  <c r="EO34" i="3"/>
  <c r="FC15" i="3"/>
  <c r="FA15" i="3"/>
  <c r="FD15" i="3"/>
  <c r="FB15" i="3"/>
  <c r="MR38" i="3"/>
  <c r="MN38" i="3"/>
  <c r="MX34" i="3"/>
  <c r="MW34" i="3"/>
  <c r="MV34" i="3"/>
  <c r="MU34" i="3"/>
  <c r="EB20" i="3"/>
  <c r="EA20" i="3"/>
  <c r="ED20" i="3"/>
  <c r="EC20" i="3"/>
  <c r="MX19" i="3"/>
  <c r="MV19" i="3"/>
  <c r="MW19" i="3"/>
  <c r="MU19" i="3"/>
  <c r="NI11" i="3"/>
  <c r="NH11" i="3"/>
  <c r="NK11" i="3"/>
  <c r="NJ11" i="3"/>
  <c r="FG17" i="3"/>
  <c r="FK17" i="3"/>
  <c r="FM17" i="3" s="1"/>
  <c r="NY27" i="3"/>
  <c r="NZ27" i="3" s="1"/>
  <c r="EX36" i="3"/>
  <c r="EZ36" i="3" s="1"/>
  <c r="ET36" i="3"/>
  <c r="GH34" i="3"/>
  <c r="GI34" i="3" s="1"/>
  <c r="EZ32" i="3"/>
  <c r="MG32" i="3"/>
  <c r="EZ34" i="3"/>
  <c r="GH35" i="3"/>
  <c r="GI35" i="3" s="1"/>
  <c r="FL39" i="3"/>
  <c r="FJ39" i="3"/>
  <c r="GR25" i="3"/>
  <c r="OL35" i="3"/>
  <c r="OM35" i="3" s="1"/>
  <c r="FJ35" i="3"/>
  <c r="GC12" i="3"/>
  <c r="MG36" i="3"/>
  <c r="NY19" i="3"/>
  <c r="NZ19" i="3" s="1"/>
  <c r="GG21" i="3"/>
  <c r="GK21" i="3"/>
  <c r="GR38" i="3"/>
  <c r="OY28" i="3"/>
  <c r="OZ28" i="3" s="1"/>
  <c r="OL20" i="3"/>
  <c r="NO36" i="3"/>
  <c r="NP36" i="3" s="1"/>
  <c r="GY10" i="3"/>
  <c r="GW10" i="3"/>
  <c r="MR24" i="3"/>
  <c r="MT24" i="3" s="1"/>
  <c r="MN24" i="3"/>
  <c r="LX27" i="3"/>
  <c r="LU27" i="3"/>
  <c r="LW27" i="3"/>
  <c r="LV27" i="3"/>
  <c r="OY33" i="3"/>
  <c r="NB32" i="3"/>
  <c r="NC32" i="3" s="1"/>
  <c r="GE28" i="3"/>
  <c r="MS24" i="3"/>
  <c r="GE16" i="3"/>
  <c r="GH14" i="3"/>
  <c r="GI14" i="3" s="1"/>
  <c r="GE26" i="3"/>
  <c r="GF26" i="3" s="1"/>
  <c r="GR15" i="3"/>
  <c r="GS15" i="3" s="1"/>
  <c r="MQ29" i="3"/>
  <c r="ND36" i="3"/>
  <c r="OD18" i="3"/>
  <c r="MR13" i="3"/>
  <c r="MT13" i="3" s="1"/>
  <c r="MN13" i="3"/>
  <c r="NY30" i="3"/>
  <c r="NZ30" i="3" s="1"/>
  <c r="EW29" i="3"/>
  <c r="EY29" i="3"/>
  <c r="EK16" i="3"/>
  <c r="EG16" i="3"/>
  <c r="FP11" i="3"/>
  <c r="FO11" i="3"/>
  <c r="FN11" i="3"/>
  <c r="FQ11" i="3"/>
  <c r="GR34" i="3"/>
  <c r="GS34" i="3" s="1"/>
  <c r="GH11" i="3"/>
  <c r="GI11" i="3" s="1"/>
  <c r="MT35" i="3"/>
  <c r="FG14" i="3"/>
  <c r="FK14" i="3"/>
  <c r="FM14" i="3" s="1"/>
  <c r="NE35" i="3"/>
  <c r="NG35" i="3" s="1"/>
  <c r="NA35" i="3"/>
  <c r="GR35" i="3"/>
  <c r="GS35" i="3" s="1"/>
  <c r="EY39" i="3"/>
  <c r="EW39" i="3"/>
  <c r="EB39" i="3"/>
  <c r="EA39" i="3"/>
  <c r="ED39" i="3"/>
  <c r="EC39" i="3"/>
  <c r="GL30" i="3"/>
  <c r="GJ30" i="3"/>
  <c r="EX18" i="3"/>
  <c r="EZ18" i="3" s="1"/>
  <c r="ET18" i="3"/>
  <c r="OY16" i="3"/>
  <c r="OZ16" i="3" s="1"/>
  <c r="NZ35" i="3"/>
  <c r="NF29" i="3"/>
  <c r="ND29" i="3"/>
  <c r="FI35" i="3"/>
  <c r="FL35" i="3" s="1"/>
  <c r="FQ13" i="3"/>
  <c r="FP13" i="3"/>
  <c r="FO13" i="3"/>
  <c r="FN13" i="3"/>
  <c r="GL21" i="3"/>
  <c r="GJ21" i="3"/>
  <c r="GF38" i="3"/>
  <c r="OM28" i="3"/>
  <c r="OY15" i="3"/>
  <c r="NZ20" i="3"/>
  <c r="NY36" i="3"/>
  <c r="NZ36" i="3" s="1"/>
  <c r="EZ20" i="3"/>
  <c r="NS37" i="3"/>
  <c r="NQ37" i="3"/>
  <c r="HE19" i="3"/>
  <c r="HF19" i="3" s="1"/>
  <c r="FK31" i="3"/>
  <c r="FM31" i="3" s="1"/>
  <c r="FG31" i="3"/>
  <c r="HR30" i="3"/>
  <c r="HS30" i="3" s="1"/>
  <c r="OM33" i="3"/>
  <c r="FH26" i="3"/>
  <c r="FI26" i="3" s="1"/>
  <c r="FM19" i="3"/>
  <c r="FS16" i="3"/>
  <c r="GR14" i="3"/>
  <c r="FS26" i="3"/>
  <c r="GF15" i="3"/>
  <c r="MP29" i="3"/>
  <c r="MS29" i="3" s="1"/>
  <c r="EY36" i="3"/>
  <c r="NC36" i="3"/>
  <c r="OC18" i="3"/>
  <c r="OF18" i="3" s="1"/>
  <c r="GH37" i="3"/>
  <c r="GI37" i="3" s="1"/>
  <c r="FT30" i="3"/>
  <c r="FX30" i="3"/>
  <c r="FZ30" i="3" s="1"/>
  <c r="NB40" i="3"/>
  <c r="NC40" i="3" s="1"/>
  <c r="NB31" i="3"/>
  <c r="NC31" i="3" s="1"/>
  <c r="NO30" i="3"/>
  <c r="NP30" i="3" s="1"/>
  <c r="ET29" i="3"/>
  <c r="EX29" i="3"/>
  <c r="ME39" i="3"/>
  <c r="MG39" i="3" s="1"/>
  <c r="MA39" i="3"/>
  <c r="GR36" i="3"/>
  <c r="GS36" i="3" s="1"/>
  <c r="NY40" i="3"/>
  <c r="NZ40" i="3" s="1"/>
  <c r="FX31" i="3"/>
  <c r="FT31" i="3"/>
  <c r="ND38" i="3"/>
  <c r="FH33" i="3"/>
  <c r="LV31" i="3"/>
  <c r="LX31" i="3"/>
  <c r="LW31" i="3"/>
  <c r="LU31" i="3"/>
  <c r="NO38" i="3"/>
  <c r="NY29" i="3"/>
  <c r="OO23" i="3"/>
  <c r="OP23" i="3" s="1"/>
  <c r="EX39" i="3"/>
  <c r="ET39" i="3"/>
  <c r="HE23" i="3"/>
  <c r="HF23" i="3" s="1"/>
  <c r="GB13" i="3"/>
  <c r="GK30" i="3"/>
  <c r="GG30" i="3"/>
  <c r="MQ22" i="3"/>
  <c r="OO16" i="3"/>
  <c r="OP16" i="3" s="1"/>
  <c r="NB13" i="3"/>
  <c r="NC13" i="3" s="1"/>
  <c r="NE29" i="3"/>
  <c r="NA29" i="3"/>
  <c r="OD23" i="3"/>
  <c r="HE21" i="3"/>
  <c r="HF21" i="3" s="1"/>
  <c r="NA23" i="3"/>
  <c r="NE23" i="3"/>
  <c r="NG23" i="3" s="1"/>
  <c r="NQ15" i="3"/>
  <c r="FU18" i="3"/>
  <c r="FV18" i="3" s="1"/>
  <c r="NE39" i="3"/>
  <c r="NA39" i="3"/>
  <c r="MQ36" i="3"/>
  <c r="GJ27" i="3"/>
  <c r="EW28" i="3"/>
  <c r="MX20" i="3"/>
  <c r="MW20" i="3"/>
  <c r="MV20" i="3"/>
  <c r="MU20" i="3"/>
  <c r="OO15" i="3"/>
  <c r="OP15" i="3" s="1"/>
  <c r="OA33" i="3"/>
  <c r="OE33" i="3"/>
  <c r="NA24" i="3"/>
  <c r="NE24" i="3"/>
  <c r="NN37" i="3"/>
  <c r="NR37" i="3"/>
  <c r="GU19" i="3"/>
  <c r="GV19" i="3" s="1"/>
  <c r="HE13" i="3"/>
  <c r="HF13" i="3" s="1"/>
  <c r="HH30" i="3"/>
  <c r="HI30" i="3" s="1"/>
  <c r="GE32" i="3"/>
  <c r="GF32" i="3" s="1"/>
  <c r="FW40" i="3"/>
  <c r="NR34" i="3"/>
  <c r="NN34" i="3"/>
  <c r="NY12" i="3"/>
  <c r="NZ12" i="3" s="1"/>
  <c r="OY11" i="3"/>
  <c r="FW36" i="3"/>
  <c r="ET35" i="3"/>
  <c r="EX35" i="3"/>
  <c r="EZ35" i="3" s="1"/>
  <c r="MK27" i="3"/>
  <c r="MJ27" i="3"/>
  <c r="MI27" i="3"/>
  <c r="MH27" i="3"/>
  <c r="GH40" i="3"/>
  <c r="GI40" i="3" s="1"/>
  <c r="NE34" i="3"/>
  <c r="NG34" i="3" s="1"/>
  <c r="NA34" i="3"/>
  <c r="FU14" i="3"/>
  <c r="FV14" i="3" s="1"/>
  <c r="FM34" i="3"/>
  <c r="GF36" i="3"/>
  <c r="MS13" i="3"/>
  <c r="NM40" i="3"/>
  <c r="NY31" i="3"/>
  <c r="NZ31" i="3" s="1"/>
  <c r="FY31" i="3"/>
  <c r="FW31" i="3"/>
  <c r="NC38" i="3"/>
  <c r="FW35" i="3"/>
  <c r="FY35" i="3"/>
  <c r="GR31" i="3"/>
  <c r="GS31" i="3" s="1"/>
  <c r="NY38" i="3"/>
  <c r="NZ38" i="3" s="1"/>
  <c r="NM29" i="3"/>
  <c r="OY23" i="3"/>
  <c r="OZ23" i="3" s="1"/>
  <c r="NQ23" i="3"/>
  <c r="NS23" i="3"/>
  <c r="GS23" i="3"/>
  <c r="HE11" i="3"/>
  <c r="MP22" i="3"/>
  <c r="FH18" i="3"/>
  <c r="FI18" i="3" s="1"/>
  <c r="MX15" i="3"/>
  <c r="MW15" i="3"/>
  <c r="MV15" i="3"/>
  <c r="MU15" i="3"/>
  <c r="OC23" i="3"/>
  <c r="GS21" i="3"/>
  <c r="OB28" i="3"/>
  <c r="NP15" i="3"/>
  <c r="GE18" i="3"/>
  <c r="GF18" i="3" s="1"/>
  <c r="NF39" i="3"/>
  <c r="ND39" i="3"/>
  <c r="FN40" i="3"/>
  <c r="MP36" i="3"/>
  <c r="GI27" i="3"/>
  <c r="GL27" i="3" s="1"/>
  <c r="EV28" i="3"/>
  <c r="OF33" i="3"/>
  <c r="OD33" i="3"/>
  <c r="NF24" i="3"/>
  <c r="ND24" i="3"/>
  <c r="FL28" i="3"/>
  <c r="FJ28" i="3"/>
  <c r="GS13" i="3"/>
  <c r="FK38" i="3"/>
  <c r="FM38" i="3" s="1"/>
  <c r="FG38" i="3"/>
  <c r="MJ25" i="3"/>
  <c r="MI25" i="3"/>
  <c r="MH25" i="3"/>
  <c r="MK25" i="3"/>
  <c r="FU15" i="3"/>
  <c r="FV15" i="3" s="1"/>
  <c r="MQ14" i="3"/>
  <c r="MS14" i="3"/>
  <c r="GL13" i="3"/>
  <c r="GJ13" i="3"/>
  <c r="FV40" i="3"/>
  <c r="FY40" i="3" s="1"/>
  <c r="NS34" i="3"/>
  <c r="NQ34" i="3"/>
  <c r="NM12" i="3"/>
  <c r="OM11" i="3"/>
  <c r="FV36" i="3"/>
  <c r="FY36" i="3" s="1"/>
  <c r="NR28" i="3"/>
  <c r="NN28" i="3"/>
  <c r="FP37" i="3"/>
  <c r="FO37" i="3"/>
  <c r="FN37" i="3"/>
  <c r="FQ37" i="3"/>
  <c r="FH22" i="3"/>
  <c r="FI22" i="3" s="1"/>
  <c r="NT33" i="3"/>
  <c r="FU34" i="3"/>
  <c r="FV34" i="3" s="1"/>
  <c r="FK27" i="3"/>
  <c r="FM27" i="3" s="1"/>
  <c r="FG27" i="3"/>
  <c r="NO31" i="3"/>
  <c r="NP31" i="3" s="1"/>
  <c r="FW11" i="3"/>
  <c r="FY11" i="3"/>
  <c r="HE37" i="3"/>
  <c r="HF37" i="3" s="1"/>
  <c r="FT35" i="3"/>
  <c r="FX35" i="3"/>
  <c r="NN11" i="3"/>
  <c r="NR11" i="3"/>
  <c r="NT11" i="3" s="1"/>
  <c r="NE26" i="3"/>
  <c r="NG26" i="3" s="1"/>
  <c r="NA26" i="3"/>
  <c r="MR40" i="3"/>
  <c r="MT40" i="3" s="1"/>
  <c r="MN40" i="3"/>
  <c r="GH31" i="3"/>
  <c r="GI31" i="3" s="1"/>
  <c r="GK10" i="3"/>
  <c r="GM10" i="3" s="1"/>
  <c r="GG10" i="3"/>
  <c r="NN23" i="3"/>
  <c r="NR23" i="3"/>
  <c r="GU11" i="3"/>
  <c r="NB19" i="3"/>
  <c r="NC19" i="3" s="1"/>
  <c r="NY39" i="3"/>
  <c r="GL10" i="3"/>
  <c r="EK28" i="3"/>
  <c r="EM28" i="3" s="1"/>
  <c r="EG28" i="3"/>
  <c r="FW27" i="3"/>
  <c r="FY27" i="3"/>
  <c r="EX26" i="3"/>
  <c r="EZ26" i="3" s="1"/>
  <c r="ET26" i="3"/>
  <c r="EQ18" i="3"/>
  <c r="MX18" i="3"/>
  <c r="MU18" i="3"/>
  <c r="MW18" i="3"/>
  <c r="MV18" i="3"/>
  <c r="FW25" i="3"/>
  <c r="FY25" i="3"/>
  <c r="NQ20" i="3"/>
  <c r="NS20" i="3"/>
  <c r="EQ25" i="3"/>
  <c r="EP25" i="3"/>
  <c r="EO25" i="3"/>
  <c r="EN25" i="3"/>
  <c r="NF14" i="3"/>
  <c r="ND14" i="3"/>
  <c r="GY30" i="3"/>
  <c r="GW30" i="3"/>
  <c r="MQ30" i="3"/>
  <c r="MS30" i="3"/>
  <c r="NY25" i="3"/>
  <c r="NZ25" i="3" s="1"/>
  <c r="NY14" i="3"/>
  <c r="NZ14" i="3" s="1"/>
  <c r="FG28" i="3"/>
  <c r="FK28" i="3"/>
  <c r="FJ32" i="3"/>
  <c r="FL32" i="3"/>
  <c r="NE28" i="3"/>
  <c r="NA28" i="3"/>
  <c r="FG25" i="3"/>
  <c r="FK25" i="3"/>
  <c r="FM25" i="3" s="1"/>
  <c r="HR10" i="3"/>
  <c r="HS10" i="3" s="1"/>
  <c r="EM20" i="3"/>
  <c r="MR14" i="3"/>
  <c r="MN14" i="3"/>
  <c r="MG13" i="3"/>
  <c r="GK13" i="3"/>
  <c r="GG13" i="3"/>
  <c r="FL38" i="3"/>
  <c r="NF10" i="3"/>
  <c r="ND10" i="3"/>
  <c r="MS27" i="3"/>
  <c r="MQ27" i="3"/>
  <c r="MQ38" i="3"/>
  <c r="MS38" i="3"/>
  <c r="NY21" i="3"/>
  <c r="NZ21" i="3" s="1"/>
  <c r="GE29" i="3"/>
  <c r="GF29" i="3" s="1"/>
  <c r="FB21" i="3"/>
  <c r="FA21" i="3"/>
  <c r="FD21" i="3"/>
  <c r="FC21" i="3"/>
  <c r="OB11" i="3"/>
  <c r="OC11" i="3" s="1"/>
  <c r="NY10" i="3"/>
  <c r="NZ10" i="3" s="1"/>
  <c r="FB25" i="3"/>
  <c r="FC25" i="3"/>
  <c r="FA25" i="3"/>
  <c r="FD25" i="3"/>
  <c r="HE40" i="3"/>
  <c r="HF40" i="3" s="1"/>
  <c r="FJ29" i="3"/>
  <c r="FX11" i="3"/>
  <c r="FT11" i="3"/>
  <c r="GU37" i="3"/>
  <c r="GV37" i="3" s="1"/>
  <c r="FH20" i="3"/>
  <c r="FI20" i="3" s="1"/>
  <c r="EG39" i="3"/>
  <c r="EK39" i="3"/>
  <c r="EM39" i="3" s="1"/>
  <c r="EM16" i="3"/>
  <c r="MN31" i="3"/>
  <c r="MR31" i="3"/>
  <c r="MT31" i="3" s="1"/>
  <c r="ET33" i="3"/>
  <c r="EX33" i="3"/>
  <c r="EZ33" i="3" s="1"/>
  <c r="OB16" i="3"/>
  <c r="OC16" i="3" s="1"/>
  <c r="EG26" i="3"/>
  <c r="EK26" i="3"/>
  <c r="EM26" i="3" s="1"/>
  <c r="MK20" i="3"/>
  <c r="MJ20" i="3"/>
  <c r="MI20" i="3"/>
  <c r="MH20" i="3"/>
  <c r="FZ10" i="3"/>
  <c r="FU20" i="3"/>
  <c r="FV20" i="3" s="1"/>
  <c r="OY18" i="3"/>
  <c r="OZ18" i="3" s="1"/>
  <c r="HE12" i="3"/>
  <c r="HF12" i="3" s="1"/>
  <c r="FP36" i="3"/>
  <c r="FO36" i="3"/>
  <c r="FN36" i="3"/>
  <c r="FQ36" i="3"/>
  <c r="MQ21" i="3"/>
  <c r="NO39" i="3"/>
  <c r="FA13" i="3"/>
  <c r="FD13" i="3"/>
  <c r="FC13" i="3"/>
  <c r="FB13" i="3"/>
  <c r="HE27" i="3"/>
  <c r="FX27" i="3"/>
  <c r="FT27" i="3"/>
  <c r="GE39" i="3"/>
  <c r="FX25" i="3"/>
  <c r="FT25" i="3"/>
  <c r="NN20" i="3"/>
  <c r="NR20" i="3"/>
  <c r="ND25" i="3"/>
  <c r="NE14" i="3"/>
  <c r="NA14" i="3"/>
  <c r="GT30" i="3"/>
  <c r="GX30" i="3"/>
  <c r="NN26" i="3"/>
  <c r="NR26" i="3"/>
  <c r="MN30" i="3"/>
  <c r="MR30" i="3"/>
  <c r="NO25" i="3"/>
  <c r="NP25" i="3" s="1"/>
  <c r="FZ21" i="3"/>
  <c r="MJ19" i="3"/>
  <c r="MI19" i="3"/>
  <c r="MH19" i="3"/>
  <c r="MK19" i="3"/>
  <c r="FG32" i="3"/>
  <c r="FK32" i="3"/>
  <c r="ME12" i="3"/>
  <c r="MG12" i="3" s="1"/>
  <c r="MA12" i="3"/>
  <c r="FZ23" i="3"/>
  <c r="MU12" i="3"/>
  <c r="MX12" i="3"/>
  <c r="MW12" i="3"/>
  <c r="MV12" i="3"/>
  <c r="ED28" i="3"/>
  <c r="EC28" i="3"/>
  <c r="EB28" i="3"/>
  <c r="EA28" i="3"/>
  <c r="FG21" i="3"/>
  <c r="FK21" i="3"/>
  <c r="FM21" i="3" s="1"/>
  <c r="HH10" i="3"/>
  <c r="HI10" i="3" s="1"/>
  <c r="EQ32" i="3"/>
  <c r="EP32" i="3"/>
  <c r="EO32" i="3"/>
  <c r="EN32" i="3"/>
  <c r="FW19" i="3"/>
  <c r="NG28" i="3"/>
  <c r="NE10" i="3"/>
  <c r="NA10" i="3"/>
  <c r="MN27" i="3"/>
  <c r="MR27" i="3"/>
  <c r="OL34" i="3"/>
  <c r="OM34" i="3" s="1"/>
  <c r="GH23" i="3"/>
  <c r="GI23" i="3" s="1"/>
  <c r="NM21" i="3"/>
  <c r="NS28" i="3"/>
  <c r="NQ28" i="3"/>
  <c r="MR39" i="3"/>
  <c r="MT39" i="3" s="1"/>
  <c r="MN39" i="3"/>
  <c r="NJ33" i="3"/>
  <c r="MR25" i="3"/>
  <c r="MT25" i="3" s="1"/>
  <c r="MN25" i="3"/>
  <c r="NM10" i="3"/>
  <c r="GE22" i="3"/>
  <c r="GF22" i="3" s="1"/>
  <c r="GS40" i="3"/>
  <c r="FI29" i="3"/>
  <c r="FL29" i="3" s="1"/>
  <c r="LU40" i="3"/>
  <c r="LX40" i="3"/>
  <c r="LW40" i="3"/>
  <c r="LV40" i="3"/>
  <c r="FM15" i="3"/>
  <c r="EM33" i="3"/>
  <c r="GH12" i="3"/>
  <c r="NI15" i="3"/>
  <c r="NH15" i="3"/>
  <c r="NK15" i="3"/>
  <c r="NJ15" i="3"/>
  <c r="NO35" i="3"/>
  <c r="NK37" i="3"/>
  <c r="NI37" i="3"/>
  <c r="NH37" i="3"/>
  <c r="NJ37" i="3"/>
  <c r="GE20" i="3"/>
  <c r="GF20" i="3" s="1"/>
  <c r="OM18" i="3"/>
  <c r="GS12" i="3"/>
  <c r="ND22" i="3"/>
  <c r="NF22" i="3"/>
  <c r="MP21" i="3"/>
  <c r="MS21" i="3" s="1"/>
  <c r="EL26" i="3"/>
  <c r="FY17" i="3"/>
  <c r="FW17" i="3"/>
  <c r="LX10" i="3"/>
  <c r="LW10" i="3"/>
  <c r="LV10" i="3"/>
  <c r="LU10" i="3"/>
  <c r="GS27" i="3"/>
  <c r="MJ38" i="3"/>
  <c r="MI38" i="3"/>
  <c r="MK38" i="3"/>
  <c r="MH38" i="3"/>
  <c r="FS39" i="3"/>
  <c r="NY22" i="3"/>
  <c r="NZ22" i="3" s="1"/>
  <c r="MI30" i="3"/>
  <c r="MH30" i="3"/>
  <c r="MK30" i="3"/>
  <c r="MJ30" i="3"/>
  <c r="NC25" i="3"/>
  <c r="NF25" i="3" s="1"/>
  <c r="MJ10" i="3"/>
  <c r="MI10" i="3"/>
  <c r="MH10" i="3"/>
  <c r="MK10" i="3"/>
  <c r="NS26" i="3"/>
  <c r="NQ26" i="3"/>
  <c r="NW18" i="3"/>
  <c r="NV18" i="3"/>
  <c r="NU18" i="3"/>
  <c r="NX18" i="3"/>
  <c r="FH16" i="3"/>
  <c r="FI16" i="3" s="1"/>
  <c r="NB12" i="3"/>
  <c r="NC12" i="3" s="1"/>
  <c r="NA20" i="3"/>
  <c r="NE20" i="3"/>
  <c r="NG20" i="3" s="1"/>
  <c r="OL37" i="3"/>
  <c r="OM37" i="3" s="1"/>
  <c r="FV19" i="3"/>
  <c r="FY19" i="3" s="1"/>
  <c r="NF28" i="3"/>
  <c r="NF30" i="3"/>
  <c r="ND30" i="3"/>
  <c r="NY32" i="3"/>
  <c r="NZ32" i="3" s="1"/>
  <c r="ND27" i="3"/>
  <c r="NF27" i="3"/>
  <c r="MS32" i="3"/>
  <c r="MQ32" i="3"/>
  <c r="OF15" i="3"/>
  <c r="OD15" i="3"/>
  <c r="GL19" i="3"/>
  <c r="GJ19" i="3"/>
  <c r="FX37" i="3"/>
  <c r="FZ37" i="3" s="1"/>
  <c r="FT37" i="3"/>
  <c r="NO27" i="3"/>
  <c r="NP27" i="3" s="1"/>
  <c r="MA24" i="3"/>
  <c r="ME24" i="3"/>
  <c r="MG24" i="3" s="1"/>
  <c r="FU22" i="3"/>
  <c r="FV22" i="3" s="1"/>
  <c r="GR17" i="3"/>
  <c r="MQ10" i="3"/>
  <c r="MS10" i="3"/>
  <c r="FG39" i="3"/>
  <c r="FK39" i="3"/>
  <c r="GE33" i="3"/>
  <c r="NA22" i="3"/>
  <c r="NE22" i="3"/>
  <c r="EO29" i="3"/>
  <c r="GH25" i="3"/>
  <c r="GI25" i="3" s="1"/>
  <c r="FX17" i="3"/>
  <c r="FT17" i="3"/>
  <c r="MN37" i="3"/>
  <c r="MR37" i="3"/>
  <c r="MT37" i="3" s="1"/>
  <c r="FU38" i="3"/>
  <c r="NO22" i="3"/>
  <c r="NO19" i="3"/>
  <c r="NY13" i="3"/>
  <c r="NZ13" i="3" s="1"/>
  <c r="MS37" i="3"/>
  <c r="GT10" i="3"/>
  <c r="GX10" i="3"/>
  <c r="OL26" i="3"/>
  <c r="OM26" i="3" s="1"/>
  <c r="EY16" i="3"/>
  <c r="EW16" i="3"/>
  <c r="NK18" i="3"/>
  <c r="NI18" i="3"/>
  <c r="NJ18" i="3"/>
  <c r="NH18" i="3"/>
  <c r="NY24" i="3"/>
  <c r="NZ24" i="3" s="1"/>
  <c r="OB37" i="3"/>
  <c r="OC37" i="3" s="1"/>
  <c r="FU28" i="3"/>
  <c r="FV28" i="3" s="1"/>
  <c r="NF21" i="3"/>
  <c r="ND21" i="3"/>
  <c r="NE30" i="3"/>
  <c r="NA30" i="3"/>
  <c r="NO32" i="3"/>
  <c r="NA27" i="3"/>
  <c r="NE27" i="3"/>
  <c r="MR32" i="3"/>
  <c r="MN32" i="3"/>
  <c r="OE15" i="3"/>
  <c r="OA15" i="3"/>
  <c r="GK19" i="3"/>
  <c r="GG19" i="3"/>
  <c r="NO15" i="2"/>
  <c r="FU34" i="2"/>
  <c r="NE13" i="2"/>
  <c r="NA13" i="2"/>
  <c r="HX13" i="2"/>
  <c r="HT13" i="2"/>
  <c r="FK37" i="2"/>
  <c r="FG37" i="2"/>
  <c r="FB24" i="2"/>
  <c r="FA24" i="2"/>
  <c r="FD24" i="2"/>
  <c r="FC24" i="2"/>
  <c r="NA27" i="2"/>
  <c r="NE27" i="2"/>
  <c r="GH26" i="2"/>
  <c r="GI26" i="2" s="1"/>
  <c r="EQ11" i="2"/>
  <c r="EP11" i="2"/>
  <c r="EO11" i="2"/>
  <c r="EN11" i="2"/>
  <c r="NO20" i="2"/>
  <c r="OB31" i="2"/>
  <c r="ET12" i="2"/>
  <c r="EX12" i="2"/>
  <c r="EZ12" i="2" s="1"/>
  <c r="PL34" i="2"/>
  <c r="PM34" i="2" s="1"/>
  <c r="FJ16" i="2"/>
  <c r="FU11" i="2"/>
  <c r="FK17" i="2"/>
  <c r="FG17" i="2"/>
  <c r="GJ10" i="2"/>
  <c r="FJ12" i="2"/>
  <c r="FU14" i="2"/>
  <c r="GJ32" i="2"/>
  <c r="OY19" i="2"/>
  <c r="OZ19" i="2" s="1"/>
  <c r="OX23" i="2"/>
  <c r="FD18" i="2"/>
  <c r="FC18" i="2"/>
  <c r="FB18" i="2"/>
  <c r="FA18" i="2"/>
  <c r="NO10" i="2"/>
  <c r="NP10" i="2" s="1"/>
  <c r="GE29" i="2"/>
  <c r="GF29" i="2" s="1"/>
  <c r="MN36" i="2"/>
  <c r="MR36" i="2"/>
  <c r="MT36" i="2" s="1"/>
  <c r="NO27" i="2"/>
  <c r="NP27" i="2" s="1"/>
  <c r="GH24" i="2"/>
  <c r="GI24" i="2" s="1"/>
  <c r="OL10" i="2"/>
  <c r="MS36" i="2"/>
  <c r="HH32" i="2"/>
  <c r="EX25" i="2"/>
  <c r="ET25" i="2"/>
  <c r="GU33" i="2"/>
  <c r="NE32" i="2"/>
  <c r="NA32" i="2"/>
  <c r="ET37" i="2"/>
  <c r="EX37" i="2"/>
  <c r="EZ37" i="2" s="1"/>
  <c r="FH25" i="2"/>
  <c r="FI25" i="2" s="1"/>
  <c r="NY22" i="2"/>
  <c r="NO31" i="2"/>
  <c r="NP31" i="2" s="1"/>
  <c r="MK21" i="2"/>
  <c r="MJ21" i="2"/>
  <c r="MI21" i="2"/>
  <c r="MH21" i="2"/>
  <c r="GE35" i="2"/>
  <c r="GF35" i="2" s="1"/>
  <c r="ET14" i="2"/>
  <c r="EX14" i="2"/>
  <c r="EZ14" i="2" s="1"/>
  <c r="FK15" i="2"/>
  <c r="FG15" i="2"/>
  <c r="GK27" i="2"/>
  <c r="GG27" i="2"/>
  <c r="OO38" i="2"/>
  <c r="OP38" i="2" s="1"/>
  <c r="FX26" i="2"/>
  <c r="FT26" i="2"/>
  <c r="OB35" i="2"/>
  <c r="OY30" i="2"/>
  <c r="OZ30" i="2" s="1"/>
  <c r="NQ11" i="2"/>
  <c r="NS11" i="2"/>
  <c r="FK27" i="2"/>
  <c r="FM27" i="2" s="1"/>
  <c r="FG27" i="2"/>
  <c r="MR18" i="2"/>
  <c r="MT18" i="2" s="1"/>
  <c r="MN18" i="2"/>
  <c r="NH37" i="2"/>
  <c r="NK37" i="2"/>
  <c r="NJ37" i="2"/>
  <c r="NI37" i="2"/>
  <c r="OZ34" i="2"/>
  <c r="EN12" i="2"/>
  <c r="EQ12" i="2"/>
  <c r="EP12" i="2"/>
  <c r="EO12" i="2"/>
  <c r="NS24" i="2"/>
  <c r="NQ24" i="2"/>
  <c r="NQ28" i="2"/>
  <c r="NS28" i="2"/>
  <c r="NY14" i="2"/>
  <c r="NZ14" i="2" s="1"/>
  <c r="MS18" i="2"/>
  <c r="FP31" i="2"/>
  <c r="FQ31" i="2"/>
  <c r="FO31" i="2"/>
  <c r="FN31" i="2"/>
  <c r="GE14" i="2"/>
  <c r="GF14" i="2" s="1"/>
  <c r="HJ13" i="2"/>
  <c r="HL13" i="2"/>
  <c r="OL11" i="2"/>
  <c r="OM11" i="2" s="1"/>
  <c r="NY26" i="2"/>
  <c r="NZ26" i="2" s="1"/>
  <c r="OM19" i="2"/>
  <c r="IR13" i="2"/>
  <c r="IS13" i="2" s="1"/>
  <c r="NI24" i="2"/>
  <c r="NH10" i="2"/>
  <c r="MR32" i="2"/>
  <c r="MT32" i="2" s="1"/>
  <c r="MN32" i="2"/>
  <c r="GH38" i="2"/>
  <c r="GI38" i="2" s="1"/>
  <c r="NO12" i="2"/>
  <c r="MT22" i="2"/>
  <c r="FL18" i="2"/>
  <c r="FJ18" i="2"/>
  <c r="HE40" i="2"/>
  <c r="HF40" i="2" s="1"/>
  <c r="GW23" i="2"/>
  <c r="GY23" i="2"/>
  <c r="GL22" i="2"/>
  <c r="GJ22" i="2"/>
  <c r="NB17" i="2"/>
  <c r="NC17" i="2" s="1"/>
  <c r="NM22" i="2"/>
  <c r="PB23" i="2"/>
  <c r="PC23" i="2" s="1"/>
  <c r="MN20" i="2"/>
  <c r="MR20" i="2"/>
  <c r="MT20" i="2" s="1"/>
  <c r="NO35" i="2"/>
  <c r="FS35" i="2"/>
  <c r="NF18" i="2"/>
  <c r="ND18" i="2"/>
  <c r="OM30" i="2"/>
  <c r="NR11" i="2"/>
  <c r="NN11" i="2"/>
  <c r="FL37" i="2"/>
  <c r="FJ37" i="2"/>
  <c r="HE19" i="2"/>
  <c r="HE27" i="2"/>
  <c r="HF27" i="2" s="1"/>
  <c r="MA36" i="2"/>
  <c r="ME36" i="2"/>
  <c r="MG36" i="2" s="1"/>
  <c r="FA11" i="2"/>
  <c r="FB11" i="2"/>
  <c r="FD11" i="2"/>
  <c r="FC11" i="2"/>
  <c r="NN24" i="2"/>
  <c r="NR24" i="2"/>
  <c r="NR28" i="2"/>
  <c r="NN28" i="2"/>
  <c r="NO14" i="2"/>
  <c r="NW25" i="2"/>
  <c r="NV25" i="2"/>
  <c r="NU25" i="2"/>
  <c r="NX25" i="2"/>
  <c r="FU16" i="2"/>
  <c r="FV16" i="2" s="1"/>
  <c r="HG13" i="2"/>
  <c r="HK13" i="2"/>
  <c r="HE10" i="2"/>
  <c r="HF10" i="2" s="1"/>
  <c r="OB11" i="2"/>
  <c r="OC11" i="2" s="1"/>
  <c r="NO26" i="2"/>
  <c r="NP26" i="2" s="1"/>
  <c r="GR17" i="2"/>
  <c r="IH13" i="2"/>
  <c r="II13" i="2" s="1"/>
  <c r="OO29" i="2"/>
  <c r="OP29" i="2" s="1"/>
  <c r="NB15" i="2"/>
  <c r="NC15" i="2" s="1"/>
  <c r="NY20" i="2"/>
  <c r="ND21" i="2"/>
  <c r="NF27" i="2"/>
  <c r="ND27" i="2"/>
  <c r="NY15" i="2"/>
  <c r="FG18" i="2"/>
  <c r="FK18" i="2"/>
  <c r="GU40" i="2"/>
  <c r="GV40" i="2" s="1"/>
  <c r="GT23" i="2"/>
  <c r="GX23" i="2"/>
  <c r="GK22" i="2"/>
  <c r="GG22" i="2"/>
  <c r="NW19" i="2"/>
  <c r="NV19" i="2"/>
  <c r="FX38" i="2"/>
  <c r="FT38" i="2"/>
  <c r="MW12" i="2"/>
  <c r="MU12" i="2"/>
  <c r="MX12" i="2"/>
  <c r="MV12" i="2"/>
  <c r="MR37" i="2"/>
  <c r="MT37" i="2" s="1"/>
  <c r="MN37" i="2"/>
  <c r="OL31" i="2"/>
  <c r="NE18" i="2"/>
  <c r="NA18" i="2"/>
  <c r="OD19" i="2"/>
  <c r="ND36" i="2"/>
  <c r="GE15" i="2"/>
  <c r="GF15" i="2" s="1"/>
  <c r="FH11" i="2"/>
  <c r="GS19" i="2"/>
  <c r="GS27" i="2"/>
  <c r="HU23" i="2"/>
  <c r="HV23" i="2" s="1"/>
  <c r="MG20" i="2"/>
  <c r="OL16" i="2"/>
  <c r="OM16" i="2" s="1"/>
  <c r="MJ18" i="2"/>
  <c r="MI18" i="2"/>
  <c r="MH18" i="2"/>
  <c r="MK18" i="2"/>
  <c r="GE21" i="2"/>
  <c r="GF21" i="2" s="1"/>
  <c r="MK40" i="2"/>
  <c r="MJ40" i="2"/>
  <c r="MI40" i="2"/>
  <c r="MH40" i="2"/>
  <c r="GE37" i="2"/>
  <c r="NY36" i="2"/>
  <c r="FU17" i="2"/>
  <c r="FV17" i="2" s="1"/>
  <c r="GE16" i="2"/>
  <c r="GF16" i="2" s="1"/>
  <c r="MK27" i="2"/>
  <c r="MI27" i="2"/>
  <c r="MH27" i="2"/>
  <c r="MJ27" i="2"/>
  <c r="GS10" i="2"/>
  <c r="FU12" i="2"/>
  <c r="GF17" i="2"/>
  <c r="MN17" i="2"/>
  <c r="MR17" i="2"/>
  <c r="MT17" i="2" s="1"/>
  <c r="GD10" i="2"/>
  <c r="GC10" i="2"/>
  <c r="GB10" i="2"/>
  <c r="GA10" i="2"/>
  <c r="NX38" i="2"/>
  <c r="NU38" i="2"/>
  <c r="NW38" i="2"/>
  <c r="NV38" i="2"/>
  <c r="LX36" i="2"/>
  <c r="LW36" i="2"/>
  <c r="LV36" i="2"/>
  <c r="LU36" i="2"/>
  <c r="NX29" i="2"/>
  <c r="NV29" i="2"/>
  <c r="NU29" i="2"/>
  <c r="NW29" i="2"/>
  <c r="NY39" i="2"/>
  <c r="NZ39" i="2" s="1"/>
  <c r="GR31" i="2"/>
  <c r="GS31" i="2" s="1"/>
  <c r="NC21" i="2"/>
  <c r="NF21" i="2" s="1"/>
  <c r="GM36" i="2"/>
  <c r="ET16" i="2"/>
  <c r="EX16" i="2"/>
  <c r="EZ16" i="2" s="1"/>
  <c r="HE38" i="2"/>
  <c r="HF38" i="2" s="1"/>
  <c r="ND22" i="2"/>
  <c r="FW24" i="2"/>
  <c r="OL21" i="2"/>
  <c r="FX31" i="2"/>
  <c r="FT31" i="2"/>
  <c r="FJ35" i="2"/>
  <c r="ED21" i="2"/>
  <c r="EC21" i="2"/>
  <c r="EB21" i="2"/>
  <c r="EA21" i="2"/>
  <c r="GE18" i="2"/>
  <c r="GF18" i="2" s="1"/>
  <c r="GE25" i="2"/>
  <c r="FJ28" i="2"/>
  <c r="FY38" i="2"/>
  <c r="PY23" i="2"/>
  <c r="PZ23" i="2" s="1"/>
  <c r="MI13" i="2"/>
  <c r="MH13" i="2"/>
  <c r="MJ13" i="2"/>
  <c r="MK13" i="2"/>
  <c r="EY14" i="2"/>
  <c r="OC19" i="2"/>
  <c r="OF19" i="2" s="1"/>
  <c r="NC36" i="2"/>
  <c r="FS15" i="2"/>
  <c r="OL24" i="2"/>
  <c r="OM24" i="2" s="1"/>
  <c r="OL28" i="2"/>
  <c r="OM28" i="2" s="1"/>
  <c r="NB14" i="2"/>
  <c r="NC14" i="2" s="1"/>
  <c r="GU36" i="2"/>
  <c r="GV36" i="2" s="1"/>
  <c r="IE23" i="2"/>
  <c r="IF23" i="2" s="1"/>
  <c r="EQ14" i="2"/>
  <c r="EP14" i="2"/>
  <c r="EO14" i="2"/>
  <c r="EN14" i="2"/>
  <c r="FB31" i="2"/>
  <c r="FD31" i="2"/>
  <c r="FC31" i="2"/>
  <c r="FA31" i="2"/>
  <c r="NZ16" i="2"/>
  <c r="MJ14" i="2"/>
  <c r="MI14" i="2"/>
  <c r="MH14" i="2"/>
  <c r="MK14" i="2"/>
  <c r="FS21" i="2"/>
  <c r="HL23" i="2"/>
  <c r="HJ23" i="2"/>
  <c r="FS37" i="2"/>
  <c r="NM36" i="2"/>
  <c r="NB40" i="2"/>
  <c r="NC40" i="2" s="1"/>
  <c r="GE12" i="2"/>
  <c r="GF12" i="2" s="1"/>
  <c r="NY40" i="2"/>
  <c r="NZ40" i="2" s="1"/>
  <c r="ET34" i="2"/>
  <c r="EX34" i="2"/>
  <c r="EZ34" i="2" s="1"/>
  <c r="NI33" i="2"/>
  <c r="NH33" i="2"/>
  <c r="NO37" i="2"/>
  <c r="NM39" i="2"/>
  <c r="GF31" i="2"/>
  <c r="GH33" i="2"/>
  <c r="FL29" i="2"/>
  <c r="FJ29" i="2"/>
  <c r="MR27" i="2"/>
  <c r="MT27" i="2" s="1"/>
  <c r="MN27" i="2"/>
  <c r="GS38" i="2"/>
  <c r="NC22" i="2"/>
  <c r="NF22" i="2" s="1"/>
  <c r="FV24" i="2"/>
  <c r="NZ21" i="2"/>
  <c r="FY31" i="2"/>
  <c r="FW31" i="2"/>
  <c r="FI35" i="2"/>
  <c r="FL35" i="2" s="1"/>
  <c r="MS27" i="2"/>
  <c r="FS18" i="2"/>
  <c r="GO23" i="2"/>
  <c r="GN23" i="2"/>
  <c r="GQ23" i="2"/>
  <c r="GP23" i="2"/>
  <c r="FS25" i="2"/>
  <c r="FI28" i="2"/>
  <c r="FL28" i="2" s="1"/>
  <c r="FZ38" i="2"/>
  <c r="PM23" i="2"/>
  <c r="FU28" i="2"/>
  <c r="OB24" i="2"/>
  <c r="OC24" i="2" s="1"/>
  <c r="OB28" i="2"/>
  <c r="OC28" i="2" s="1"/>
  <c r="NY18" i="2"/>
  <c r="NZ18" i="2" s="1"/>
  <c r="FG26" i="2"/>
  <c r="FK26" i="2"/>
  <c r="FM26" i="2" s="1"/>
  <c r="NE31" i="2"/>
  <c r="NG31" i="2" s="1"/>
  <c r="NA31" i="2"/>
  <c r="EN21" i="2"/>
  <c r="EQ21" i="2"/>
  <c r="EP21" i="2"/>
  <c r="EO21" i="2"/>
  <c r="FJ14" i="2"/>
  <c r="HR36" i="2"/>
  <c r="HS36" i="2" s="1"/>
  <c r="MQ40" i="2"/>
  <c r="HG23" i="2"/>
  <c r="HK23" i="2"/>
  <c r="ND26" i="2"/>
  <c r="FL26" i="2"/>
  <c r="FH34" i="2"/>
  <c r="FI34" i="2" s="1"/>
  <c r="FC15" i="2"/>
  <c r="FA15" i="2"/>
  <c r="FD15" i="2"/>
  <c r="FB15" i="2"/>
  <c r="GZ13" i="2"/>
  <c r="MH26" i="2"/>
  <c r="MI26" i="2"/>
  <c r="MJ26" i="2"/>
  <c r="MK26" i="2"/>
  <c r="NT30" i="2"/>
  <c r="NO40" i="2"/>
  <c r="EQ35" i="2"/>
  <c r="EN35" i="2"/>
  <c r="EP35" i="2"/>
  <c r="EO35" i="2"/>
  <c r="FX33" i="2"/>
  <c r="FZ33" i="2" s="1"/>
  <c r="FT33" i="2"/>
  <c r="EZ35" i="2"/>
  <c r="GU32" i="2"/>
  <c r="GV32" i="2" s="1"/>
  <c r="HY13" i="2"/>
  <c r="HW13" i="2"/>
  <c r="NO21" i="2"/>
  <c r="NP21" i="2" s="1"/>
  <c r="HH39" i="2"/>
  <c r="OL37" i="2"/>
  <c r="OM37" i="2" s="1"/>
  <c r="FK29" i="2"/>
  <c r="FG29" i="2"/>
  <c r="PL29" i="2"/>
  <c r="PM29" i="2" s="1"/>
  <c r="FM38" i="2"/>
  <c r="OB12" i="2"/>
  <c r="MN15" i="2"/>
  <c r="MR15" i="2"/>
  <c r="MT15" i="2" s="1"/>
  <c r="HE22" i="2"/>
  <c r="HF22" i="2" s="1"/>
  <c r="NY17" i="2"/>
  <c r="NH11" i="2"/>
  <c r="GE28" i="2"/>
  <c r="GF28" i="2" s="1"/>
  <c r="FH21" i="2"/>
  <c r="NM18" i="2"/>
  <c r="MR24" i="2"/>
  <c r="MT24" i="2" s="1"/>
  <c r="MN24" i="2"/>
  <c r="EO37" i="2"/>
  <c r="ET21" i="2"/>
  <c r="EX21" i="2"/>
  <c r="EZ21" i="2" s="1"/>
  <c r="NG12" i="2"/>
  <c r="FI14" i="2"/>
  <c r="FL14" i="2" s="1"/>
  <c r="OJ29" i="2"/>
  <c r="OI29" i="2"/>
  <c r="OH29" i="2"/>
  <c r="OK29" i="2"/>
  <c r="HF36" i="2"/>
  <c r="MP40" i="2"/>
  <c r="MS40" i="2" s="1"/>
  <c r="ED29" i="2"/>
  <c r="EC29" i="2"/>
  <c r="EB29" i="2"/>
  <c r="EA29" i="2"/>
  <c r="NC26" i="2"/>
  <c r="NF26" i="2" s="1"/>
  <c r="NF31" i="2"/>
  <c r="FM22" i="2"/>
  <c r="NY13" i="2"/>
  <c r="NZ13" i="2" s="1"/>
  <c r="NB20" i="2"/>
  <c r="FM24" i="2"/>
  <c r="GG39" i="2"/>
  <c r="GK39" i="2"/>
  <c r="GM39" i="2" s="1"/>
  <c r="MV11" i="2"/>
  <c r="MX11" i="2"/>
  <c r="MW11" i="2"/>
  <c r="MU11" i="2"/>
  <c r="GH40" i="2"/>
  <c r="GI40" i="2" s="1"/>
  <c r="HR39" i="2"/>
  <c r="NZ37" i="2"/>
  <c r="FP10" i="2"/>
  <c r="FO10" i="2"/>
  <c r="FQ10" i="2"/>
  <c r="FN10" i="2"/>
  <c r="OZ29" i="2"/>
  <c r="OL12" i="2"/>
  <c r="OM12" i="2" s="1"/>
  <c r="EY16" i="2"/>
  <c r="FX40" i="2"/>
  <c r="FZ40" i="2" s="1"/>
  <c r="FT40" i="2"/>
  <c r="GC39" i="2"/>
  <c r="GA39" i="2"/>
  <c r="GD39" i="2"/>
  <c r="GB39" i="2"/>
  <c r="GU22" i="2"/>
  <c r="GV22" i="2" s="1"/>
  <c r="NY32" i="2"/>
  <c r="NZ32" i="2" s="1"/>
  <c r="NO17" i="2"/>
  <c r="NP17" i="2" s="1"/>
  <c r="FL27" i="2"/>
  <c r="NS16" i="2"/>
  <c r="NQ16" i="2"/>
  <c r="ET28" i="2"/>
  <c r="EX28" i="2"/>
  <c r="EZ28" i="2" s="1"/>
  <c r="OB38" i="2"/>
  <c r="OC38" i="2" s="1"/>
  <c r="MR39" i="2"/>
  <c r="MT39" i="2" s="1"/>
  <c r="MN39" i="2"/>
  <c r="NG35" i="2"/>
  <c r="ET29" i="2"/>
  <c r="EX29" i="2"/>
  <c r="EZ29" i="2" s="1"/>
  <c r="FI16" i="2"/>
  <c r="FL16" i="2" s="1"/>
  <c r="GE11" i="2"/>
  <c r="GF11" i="2" s="1"/>
  <c r="FJ17" i="2"/>
  <c r="FM17" i="2" s="1"/>
  <c r="FL17" i="2"/>
  <c r="GI10" i="2"/>
  <c r="EY12" i="2"/>
  <c r="FI12" i="2"/>
  <c r="FL12" i="2" s="1"/>
  <c r="GI32" i="2"/>
  <c r="NO13" i="2"/>
  <c r="NP13" i="2" s="1"/>
  <c r="GE34" i="2"/>
  <c r="GF34" i="2" s="1"/>
  <c r="NB39" i="2"/>
  <c r="NC39" i="2" s="1"/>
  <c r="MU10" i="2"/>
  <c r="MX10" i="2"/>
  <c r="MW10" i="2"/>
  <c r="MV10" i="2"/>
  <c r="GU39" i="2"/>
  <c r="GV39" i="2" s="1"/>
  <c r="FS29" i="2"/>
  <c r="FZ22" i="2"/>
  <c r="NE16" i="2"/>
  <c r="NG16" i="2" s="1"/>
  <c r="NA16" i="2"/>
  <c r="NY27" i="2"/>
  <c r="MS17" i="2"/>
  <c r="GR24" i="2"/>
  <c r="NZ10" i="2"/>
  <c r="MR26" i="2"/>
  <c r="MT26" i="2" s="1"/>
  <c r="MN26" i="2"/>
  <c r="EO25" i="2"/>
  <c r="NF16" i="2"/>
  <c r="HR32" i="2"/>
  <c r="HS32" i="2" s="1"/>
  <c r="EW25" i="2"/>
  <c r="EY25" i="2"/>
  <c r="HE33" i="2"/>
  <c r="HF33" i="2" s="1"/>
  <c r="NF32" i="2"/>
  <c r="ND32" i="2"/>
  <c r="MN13" i="2"/>
  <c r="MR13" i="2"/>
  <c r="MT13" i="2" s="1"/>
  <c r="FX27" i="2"/>
  <c r="FZ27" i="2" s="1"/>
  <c r="FT27" i="2"/>
  <c r="MR14" i="2"/>
  <c r="MT14" i="2" s="1"/>
  <c r="MN14" i="2"/>
  <c r="GR26" i="2"/>
  <c r="GS26" i="2" s="1"/>
  <c r="NJ28" i="2"/>
  <c r="NI28" i="2"/>
  <c r="NH28" i="2"/>
  <c r="NK28" i="2"/>
  <c r="OB30" i="2"/>
  <c r="OC30" i="2" s="1"/>
  <c r="NO32" i="2"/>
  <c r="NP32" i="2" s="1"/>
  <c r="EY37" i="2"/>
  <c r="FY40" i="2"/>
  <c r="FL15" i="2"/>
  <c r="FJ15" i="2"/>
  <c r="GL27" i="2"/>
  <c r="GJ27" i="2"/>
  <c r="OY38" i="2"/>
  <c r="OZ38" i="2" s="1"/>
  <c r="FY26" i="2"/>
  <c r="FW26" i="2"/>
  <c r="OL35" i="2"/>
  <c r="OM35" i="2" s="1"/>
  <c r="NR16" i="2"/>
  <c r="NN16" i="2"/>
  <c r="NF13" i="2"/>
  <c r="ND13" i="2"/>
  <c r="NG13" i="2" s="1"/>
  <c r="EP37" i="2" l="1"/>
  <c r="NI10" i="2"/>
  <c r="NH24" i="2"/>
  <c r="OV23" i="2"/>
  <c r="NG21" i="3"/>
  <c r="EP29" i="3"/>
  <c r="NK33" i="3"/>
  <c r="EP18" i="3"/>
  <c r="FO40" i="3"/>
  <c r="GD13" i="3"/>
  <c r="FD25" i="4"/>
  <c r="FC18" i="4"/>
  <c r="NH35" i="4"/>
  <c r="FA15" i="5"/>
  <c r="MH19" i="5"/>
  <c r="MV18" i="5"/>
  <c r="EP32" i="5"/>
  <c r="MI16" i="5"/>
  <c r="MK32" i="5"/>
  <c r="FB14" i="5"/>
  <c r="MJ17" i="5"/>
  <c r="EP12" i="5"/>
  <c r="MI16" i="6"/>
  <c r="FQ32" i="6"/>
  <c r="FN20" i="7"/>
  <c r="FD18" i="7"/>
  <c r="GD25" i="7"/>
  <c r="FC16" i="7"/>
  <c r="NH13" i="8"/>
  <c r="GC20" i="8"/>
  <c r="NK14" i="8"/>
  <c r="NK15" i="8"/>
  <c r="NT14" i="9"/>
  <c r="NI33" i="9"/>
  <c r="MI25" i="9"/>
  <c r="GO19" i="9"/>
  <c r="MU11" i="9"/>
  <c r="MW14" i="9"/>
  <c r="MV22" i="10"/>
  <c r="NG30" i="11"/>
  <c r="NJ24" i="11"/>
  <c r="OT36" i="11"/>
  <c r="NK10" i="11"/>
  <c r="MV17" i="11"/>
  <c r="FB40" i="12"/>
  <c r="FA31" i="12"/>
  <c r="FD30" i="2"/>
  <c r="MX35" i="7"/>
  <c r="EQ37" i="2"/>
  <c r="NK10" i="2"/>
  <c r="NJ24" i="2"/>
  <c r="OU23" i="2"/>
  <c r="EQ29" i="3"/>
  <c r="NH33" i="3"/>
  <c r="EN18" i="3"/>
  <c r="FP40" i="3"/>
  <c r="GC13" i="3"/>
  <c r="FA25" i="4"/>
  <c r="FD18" i="4"/>
  <c r="NI35" i="4"/>
  <c r="NT28" i="5"/>
  <c r="FB15" i="5"/>
  <c r="OG36" i="5"/>
  <c r="MJ19" i="5"/>
  <c r="MW18" i="5"/>
  <c r="EQ32" i="5"/>
  <c r="MJ16" i="5"/>
  <c r="MJ32" i="5"/>
  <c r="FC14" i="5"/>
  <c r="MK17" i="5"/>
  <c r="EQ12" i="5"/>
  <c r="MI26" i="6"/>
  <c r="MJ16" i="6"/>
  <c r="FN32" i="6"/>
  <c r="FO20" i="7"/>
  <c r="FA18" i="7"/>
  <c r="GB25" i="7"/>
  <c r="FA16" i="7"/>
  <c r="NJ13" i="8"/>
  <c r="GD20" i="8"/>
  <c r="NJ14" i="8"/>
  <c r="NH15" i="8"/>
  <c r="NJ33" i="9"/>
  <c r="MJ25" i="9"/>
  <c r="GQ19" i="9"/>
  <c r="MV11" i="9"/>
  <c r="MX14" i="9"/>
  <c r="MX22" i="10"/>
  <c r="NH24" i="11"/>
  <c r="NJ10" i="11"/>
  <c r="MW17" i="11"/>
  <c r="FC40" i="12"/>
  <c r="FB31" i="12"/>
  <c r="FA30" i="2"/>
  <c r="MU35" i="7"/>
  <c r="MJ26" i="6"/>
  <c r="NK23" i="7"/>
  <c r="FM31" i="11"/>
  <c r="MN32" i="8"/>
  <c r="MS32" i="8"/>
  <c r="NV21" i="12"/>
  <c r="NW21" i="12"/>
  <c r="NX21" i="12"/>
  <c r="GD12" i="3"/>
  <c r="EO20" i="5"/>
  <c r="MW35" i="5"/>
  <c r="NW19" i="6"/>
  <c r="NH27" i="7"/>
  <c r="GM17" i="8"/>
  <c r="FP10" i="8"/>
  <c r="FC35" i="8"/>
  <c r="EP13" i="9"/>
  <c r="OG21" i="10"/>
  <c r="OH24" i="10"/>
  <c r="NK32" i="11"/>
  <c r="EQ20" i="5"/>
  <c r="MX35" i="5"/>
  <c r="NI27" i="7"/>
  <c r="NG37" i="8"/>
  <c r="FQ10" i="8"/>
  <c r="EO13" i="9"/>
  <c r="OJ24" i="10"/>
  <c r="MH16" i="3"/>
  <c r="MK16" i="3"/>
  <c r="MJ16" i="3"/>
  <c r="MI16" i="3"/>
  <c r="NI11" i="2"/>
  <c r="FA22" i="3"/>
  <c r="EN20" i="5"/>
  <c r="OI24" i="10"/>
  <c r="MX34" i="5"/>
  <c r="MV34" i="5"/>
  <c r="MU34" i="5"/>
  <c r="MW34" i="5"/>
  <c r="EQ25" i="2"/>
  <c r="NK11" i="2"/>
  <c r="FD22" i="3"/>
  <c r="NJ24" i="5"/>
  <c r="EN25" i="2"/>
  <c r="NJ33" i="2"/>
  <c r="NU19" i="2"/>
  <c r="FB22" i="3"/>
  <c r="NH24" i="5"/>
  <c r="EP23" i="7"/>
  <c r="GA13" i="7"/>
  <c r="FM15" i="9"/>
  <c r="HM14" i="9"/>
  <c r="NU22" i="9"/>
  <c r="GA12" i="3"/>
  <c r="NI24" i="5"/>
  <c r="NX19" i="6"/>
  <c r="EN23" i="7"/>
  <c r="GB13" i="7"/>
  <c r="NT14" i="8"/>
  <c r="FM11" i="8"/>
  <c r="FD35" i="8"/>
  <c r="NV22" i="9"/>
  <c r="NH32" i="11"/>
  <c r="FM12" i="12"/>
  <c r="FP12" i="12" s="1"/>
  <c r="FM29" i="10"/>
  <c r="FM40" i="11"/>
  <c r="MV16" i="5"/>
  <c r="MW16" i="5"/>
  <c r="MX16" i="5"/>
  <c r="FZ26" i="2"/>
  <c r="FZ16" i="5"/>
  <c r="NG35" i="9"/>
  <c r="NG26" i="10"/>
  <c r="GM15" i="4"/>
  <c r="FM10" i="6"/>
  <c r="GM19" i="7"/>
  <c r="OG24" i="6"/>
  <c r="NG39" i="7"/>
  <c r="FM17" i="9"/>
  <c r="NG16" i="7"/>
  <c r="NA23" i="12"/>
  <c r="NE23" i="12"/>
  <c r="NG23" i="12" s="1"/>
  <c r="NZ23" i="12"/>
  <c r="OL23" i="12"/>
  <c r="NP23" i="12"/>
  <c r="NS23" i="12" s="1"/>
  <c r="NQ23" i="12"/>
  <c r="OG12" i="4"/>
  <c r="FM34" i="6"/>
  <c r="MS23" i="12"/>
  <c r="MR23" i="12"/>
  <c r="MT23" i="12" s="1"/>
  <c r="MN23" i="12"/>
  <c r="EY11" i="10"/>
  <c r="EX11" i="10"/>
  <c r="EZ11" i="10" s="1"/>
  <c r="ET11" i="10"/>
  <c r="NJ25" i="2"/>
  <c r="NI25" i="2"/>
  <c r="NK25" i="2"/>
  <c r="NH25" i="2"/>
  <c r="FM18" i="8"/>
  <c r="OG30" i="9"/>
  <c r="NT28" i="11"/>
  <c r="NG27" i="2"/>
  <c r="FM40" i="12"/>
  <c r="GM16" i="4"/>
  <c r="OM25" i="2"/>
  <c r="OY25" i="2"/>
  <c r="OB25" i="2"/>
  <c r="OD25" i="2" s="1"/>
  <c r="FZ16" i="9"/>
  <c r="FO19" i="9"/>
  <c r="FQ19" i="9"/>
  <c r="FP19" i="9"/>
  <c r="FN19" i="9"/>
  <c r="GZ31" i="5"/>
  <c r="NT38" i="7"/>
  <c r="FZ22" i="7"/>
  <c r="NG40" i="8"/>
  <c r="OG25" i="11"/>
  <c r="HZ33" i="11"/>
  <c r="GM19" i="12"/>
  <c r="OG33" i="3"/>
  <c r="EZ15" i="11"/>
  <c r="FZ31" i="2"/>
  <c r="FM12" i="5"/>
  <c r="FM30" i="9"/>
  <c r="FM27" i="5"/>
  <c r="GM31" i="8"/>
  <c r="GH12" i="12"/>
  <c r="GJ12" i="12" s="1"/>
  <c r="NG15" i="11"/>
  <c r="NK24" i="9"/>
  <c r="NH24" i="9"/>
  <c r="NJ24" i="9"/>
  <c r="NI24" i="9"/>
  <c r="EQ19" i="9"/>
  <c r="EO19" i="9"/>
  <c r="EN19" i="9"/>
  <c r="EP19" i="9"/>
  <c r="NT18" i="5"/>
  <c r="MT17" i="5"/>
  <c r="FM31" i="7"/>
  <c r="FZ37" i="8"/>
  <c r="OG36" i="11"/>
  <c r="EN32" i="7"/>
  <c r="EQ32" i="7"/>
  <c r="EP32" i="7"/>
  <c r="EO32" i="7"/>
  <c r="MT38" i="3"/>
  <c r="FM40" i="4"/>
  <c r="FM33" i="5"/>
  <c r="NT22" i="8"/>
  <c r="GD20" i="2"/>
  <c r="GA20" i="2"/>
  <c r="GC20" i="2"/>
  <c r="GB20" i="2"/>
  <c r="NG21" i="9"/>
  <c r="GM30" i="5"/>
  <c r="NG28" i="5"/>
  <c r="NT10" i="6"/>
  <c r="OT30" i="7"/>
  <c r="FM26" i="8"/>
  <c r="NC27" i="10"/>
  <c r="NT29" i="7"/>
  <c r="MH18" i="12"/>
  <c r="MK18" i="12"/>
  <c r="MJ18" i="12"/>
  <c r="MI18" i="12"/>
  <c r="NG35" i="5"/>
  <c r="GZ15" i="6"/>
  <c r="MK37" i="8"/>
  <c r="PI19" i="9"/>
  <c r="MW18" i="9"/>
  <c r="FC13" i="12"/>
  <c r="FX33" i="7"/>
  <c r="FT33" i="7"/>
  <c r="NG27" i="3"/>
  <c r="MH37" i="8"/>
  <c r="PJ19" i="9"/>
  <c r="MU18" i="9"/>
  <c r="NT13" i="11"/>
  <c r="FA25" i="11"/>
  <c r="FB13" i="12"/>
  <c r="FO17" i="12"/>
  <c r="FV13" i="8"/>
  <c r="FX13" i="8" s="1"/>
  <c r="EZ14" i="7"/>
  <c r="EZ11" i="8"/>
  <c r="NT32" i="8"/>
  <c r="MI37" i="8"/>
  <c r="PK19" i="9"/>
  <c r="MV18" i="9"/>
  <c r="EZ31" i="9"/>
  <c r="NT13" i="10"/>
  <c r="FB25" i="11"/>
  <c r="FM14" i="11"/>
  <c r="FD13" i="12"/>
  <c r="EQ33" i="7"/>
  <c r="EP33" i="7"/>
  <c r="EO33" i="7"/>
  <c r="EN33" i="7"/>
  <c r="MT10" i="3"/>
  <c r="NG32" i="2"/>
  <c r="NG24" i="3"/>
  <c r="NT34" i="4"/>
  <c r="NT40" i="4"/>
  <c r="FM30" i="4"/>
  <c r="EZ20" i="6"/>
  <c r="NH23" i="7"/>
  <c r="FC25" i="11"/>
  <c r="FZ35" i="3"/>
  <c r="OT22" i="5"/>
  <c r="NI23" i="7"/>
  <c r="EZ24" i="9"/>
  <c r="NT23" i="9"/>
  <c r="NH12" i="9"/>
  <c r="NT31" i="10"/>
  <c r="GM20" i="10"/>
  <c r="EZ28" i="10"/>
  <c r="FM21" i="10"/>
  <c r="FZ34" i="11"/>
  <c r="FZ17" i="12"/>
  <c r="FZ25" i="3"/>
  <c r="EZ39" i="3"/>
  <c r="NT20" i="4"/>
  <c r="NT20" i="5"/>
  <c r="NI12" i="9"/>
  <c r="FM17" i="10"/>
  <c r="EZ16" i="10"/>
  <c r="FM40" i="10"/>
  <c r="OG18" i="12"/>
  <c r="GZ30" i="12"/>
  <c r="NG36" i="4"/>
  <c r="NG26" i="4"/>
  <c r="NG20" i="6"/>
  <c r="FZ29" i="6"/>
  <c r="NG38" i="8"/>
  <c r="OT19" i="10"/>
  <c r="FZ33" i="7"/>
  <c r="FA33" i="7"/>
  <c r="FD33" i="7"/>
  <c r="FC33" i="7"/>
  <c r="FB33" i="7"/>
  <c r="FK33" i="7"/>
  <c r="FM33" i="7" s="1"/>
  <c r="FG33" i="7"/>
  <c r="FX12" i="12"/>
  <c r="FT12" i="12"/>
  <c r="FT30" i="2"/>
  <c r="FX30" i="2"/>
  <c r="MH21" i="7"/>
  <c r="MK21" i="7"/>
  <c r="MJ21" i="7"/>
  <c r="MI21" i="7"/>
  <c r="EN31" i="8"/>
  <c r="EQ31" i="8"/>
  <c r="EP31" i="8"/>
  <c r="EO31" i="8"/>
  <c r="NK35" i="7"/>
  <c r="NI35" i="7"/>
  <c r="NJ35" i="7"/>
  <c r="NH35" i="7"/>
  <c r="HU20" i="2"/>
  <c r="HW20" i="2" s="1"/>
  <c r="FT21" i="12"/>
  <c r="FX21" i="12"/>
  <c r="NR34" i="2"/>
  <c r="NN34" i="2"/>
  <c r="PB35" i="7"/>
  <c r="PC35" i="7" s="1"/>
  <c r="NG35" i="12"/>
  <c r="NJ35" i="12" s="1"/>
  <c r="FZ11" i="12"/>
  <c r="FI31" i="8"/>
  <c r="GF22" i="10"/>
  <c r="OF31" i="11"/>
  <c r="OD31" i="11"/>
  <c r="NH31" i="11"/>
  <c r="NI31" i="11"/>
  <c r="NK31" i="11"/>
  <c r="NJ31" i="11"/>
  <c r="GH13" i="8"/>
  <c r="GJ13" i="8" s="1"/>
  <c r="NG16" i="3"/>
  <c r="EZ24" i="3"/>
  <c r="GL24" i="3"/>
  <c r="GJ24" i="3"/>
  <c r="OO35" i="7"/>
  <c r="OP35" i="7" s="1"/>
  <c r="NA17" i="7"/>
  <c r="NE17" i="7"/>
  <c r="GS30" i="2"/>
  <c r="HE30" i="2"/>
  <c r="OD17" i="3"/>
  <c r="OF17" i="3"/>
  <c r="PG35" i="6"/>
  <c r="EZ26" i="7"/>
  <c r="OG23" i="11"/>
  <c r="OI23" i="11" s="1"/>
  <c r="NT33" i="11"/>
  <c r="OT34" i="12"/>
  <c r="FD22" i="10"/>
  <c r="FC22" i="10"/>
  <c r="FB22" i="10"/>
  <c r="FA22" i="10"/>
  <c r="OA31" i="11"/>
  <c r="OE31" i="11"/>
  <c r="FW21" i="12"/>
  <c r="FY21" i="12"/>
  <c r="MX16" i="3"/>
  <c r="MW16" i="3"/>
  <c r="MV16" i="3"/>
  <c r="MU16" i="3"/>
  <c r="GG24" i="3"/>
  <c r="GK24" i="3"/>
  <c r="GU24" i="3"/>
  <c r="GV24" i="3" s="1"/>
  <c r="GH30" i="2"/>
  <c r="GI30" i="2" s="1"/>
  <c r="OE17" i="3"/>
  <c r="OA17" i="3"/>
  <c r="NT20" i="3"/>
  <c r="GM27" i="2"/>
  <c r="MT14" i="3"/>
  <c r="FM36" i="4"/>
  <c r="OG34" i="5"/>
  <c r="FM25" i="6"/>
  <c r="EZ31" i="6"/>
  <c r="NG32" i="7"/>
  <c r="NG22" i="7"/>
  <c r="FM17" i="7"/>
  <c r="FZ20" i="7"/>
  <c r="NG19" i="7"/>
  <c r="GM27" i="8"/>
  <c r="NG35" i="8"/>
  <c r="FM29" i="9"/>
  <c r="FZ23" i="9"/>
  <c r="EZ36" i="9"/>
  <c r="MT36" i="10"/>
  <c r="FM37" i="10"/>
  <c r="NT11" i="11"/>
  <c r="GX20" i="2"/>
  <c r="GT20" i="2"/>
  <c r="MT33" i="2"/>
  <c r="FW13" i="8"/>
  <c r="ND32" i="8"/>
  <c r="NP33" i="2"/>
  <c r="NS33" i="2" s="1"/>
  <c r="NQ33" i="2"/>
  <c r="FM32" i="7"/>
  <c r="FX24" i="3"/>
  <c r="FT24" i="3"/>
  <c r="OD35" i="7"/>
  <c r="NR17" i="7"/>
  <c r="NN17" i="7"/>
  <c r="HE24" i="3"/>
  <c r="HF24" i="3" s="1"/>
  <c r="OG30" i="5"/>
  <c r="EZ27" i="6"/>
  <c r="EZ25" i="6"/>
  <c r="FM36" i="10"/>
  <c r="NT19" i="11"/>
  <c r="OG11" i="11"/>
  <c r="NT25" i="12"/>
  <c r="NW25" i="12" s="1"/>
  <c r="NG24" i="12"/>
  <c r="GY20" i="2"/>
  <c r="GW20" i="2"/>
  <c r="NS35" i="7"/>
  <c r="NQ35" i="7"/>
  <c r="OY31" i="11"/>
  <c r="OZ31" i="11" s="1"/>
  <c r="GF19" i="2"/>
  <c r="NC32" i="8"/>
  <c r="NF32" i="8" s="1"/>
  <c r="ND34" i="2"/>
  <c r="NF34" i="2"/>
  <c r="FW24" i="3"/>
  <c r="FY24" i="3"/>
  <c r="OC35" i="7"/>
  <c r="NS17" i="7"/>
  <c r="NQ17" i="7"/>
  <c r="NT17" i="7" s="1"/>
  <c r="FL13" i="8"/>
  <c r="FJ13" i="8"/>
  <c r="OM17" i="3"/>
  <c r="OO17" i="3" s="1"/>
  <c r="OC17" i="7"/>
  <c r="NP17" i="3"/>
  <c r="GR12" i="12"/>
  <c r="GS12" i="12" s="1"/>
  <c r="HZ13" i="2"/>
  <c r="FM15" i="2"/>
  <c r="FZ11" i="3"/>
  <c r="FM28" i="3"/>
  <c r="FM20" i="4"/>
  <c r="GZ14" i="4"/>
  <c r="FZ30" i="4"/>
  <c r="FM29" i="5"/>
  <c r="NG36" i="6"/>
  <c r="EZ28" i="6"/>
  <c r="NT30" i="6"/>
  <c r="FM40" i="6"/>
  <c r="FZ10" i="7"/>
  <c r="PG34" i="8"/>
  <c r="OG33" i="9"/>
  <c r="NG39" i="9"/>
  <c r="NT28" i="10"/>
  <c r="FZ23" i="10"/>
  <c r="NG11" i="10"/>
  <c r="NG40" i="10"/>
  <c r="OG27" i="10"/>
  <c r="FZ12" i="11"/>
  <c r="NG37" i="12"/>
  <c r="FZ32" i="12"/>
  <c r="GC32" i="12" s="1"/>
  <c r="NN35" i="7"/>
  <c r="NR35" i="7"/>
  <c r="OO31" i="11"/>
  <c r="OY33" i="2"/>
  <c r="PL33" i="2" s="1"/>
  <c r="OM33" i="2"/>
  <c r="NE34" i="2"/>
  <c r="NA34" i="2"/>
  <c r="GR21" i="12"/>
  <c r="GS21" i="12" s="1"/>
  <c r="NO16" i="3"/>
  <c r="NP16" i="3" s="1"/>
  <c r="MU32" i="8"/>
  <c r="MX32" i="8"/>
  <c r="MW32" i="8"/>
  <c r="MV32" i="8"/>
  <c r="MI27" i="10"/>
  <c r="MH27" i="10"/>
  <c r="MK27" i="10"/>
  <c r="MJ27" i="10"/>
  <c r="FG13" i="8"/>
  <c r="FK13" i="8"/>
  <c r="OZ17" i="3"/>
  <c r="PL17" i="3"/>
  <c r="PL35" i="7"/>
  <c r="PM35" i="7" s="1"/>
  <c r="PO35" i="7" s="1"/>
  <c r="IE20" i="2"/>
  <c r="IF20" i="2" s="1"/>
  <c r="MT31" i="9"/>
  <c r="HM23" i="2"/>
  <c r="GM22" i="2"/>
  <c r="EZ25" i="2"/>
  <c r="FM37" i="2"/>
  <c r="FZ31" i="3"/>
  <c r="NT37" i="3"/>
  <c r="GM21" i="3"/>
  <c r="NG32" i="4"/>
  <c r="FM14" i="5"/>
  <c r="MT12" i="5"/>
  <c r="FM32" i="5"/>
  <c r="GZ13" i="6"/>
  <c r="FZ14" i="6"/>
  <c r="NG15" i="6"/>
  <c r="NT12" i="7"/>
  <c r="OG37" i="7"/>
  <c r="EZ22" i="8"/>
  <c r="EZ39" i="9"/>
  <c r="NG15" i="10"/>
  <c r="GM10" i="10"/>
  <c r="FM27" i="10"/>
  <c r="OG14" i="11"/>
  <c r="OG26" i="11"/>
  <c r="NG40" i="12"/>
  <c r="NI40" i="12" s="1"/>
  <c r="OM34" i="2"/>
  <c r="FU19" i="2"/>
  <c r="FV19" i="2" s="1"/>
  <c r="OB33" i="2"/>
  <c r="OC33" i="2" s="1"/>
  <c r="GF21" i="12"/>
  <c r="GG20" i="2"/>
  <c r="GK20" i="2"/>
  <c r="GM20" i="2" s="1"/>
  <c r="FL22" i="10"/>
  <c r="FJ22" i="10"/>
  <c r="NS31" i="11"/>
  <c r="NN31" i="11"/>
  <c r="NR31" i="11"/>
  <c r="NT31" i="11" s="1"/>
  <c r="HH20" i="2"/>
  <c r="HI20" i="2" s="1"/>
  <c r="GM12" i="6"/>
  <c r="OB34" i="2"/>
  <c r="OD34" i="2" s="1"/>
  <c r="FY12" i="12"/>
  <c r="FW12" i="12"/>
  <c r="FD21" i="12"/>
  <c r="FC21" i="12"/>
  <c r="FB21" i="12"/>
  <c r="FA21" i="12"/>
  <c r="NQ34" i="2"/>
  <c r="NT34" i="2" s="1"/>
  <c r="NS34" i="2"/>
  <c r="NA31" i="9"/>
  <c r="NE31" i="9"/>
  <c r="NG31" i="9" s="1"/>
  <c r="HE13" i="8"/>
  <c r="HF13" i="8" s="1"/>
  <c r="FK24" i="3"/>
  <c r="FG24" i="3"/>
  <c r="MU17" i="7"/>
  <c r="MX17" i="7"/>
  <c r="MW17" i="7"/>
  <c r="MV17" i="7"/>
  <c r="FN12" i="12"/>
  <c r="FK22" i="10"/>
  <c r="FG22" i="10"/>
  <c r="FY30" i="2"/>
  <c r="FW30" i="2"/>
  <c r="OZ17" i="7"/>
  <c r="PL17" i="7"/>
  <c r="MU27" i="10"/>
  <c r="MX27" i="10"/>
  <c r="MV27" i="10"/>
  <c r="MW27" i="10"/>
  <c r="NT21" i="4"/>
  <c r="MT30" i="3"/>
  <c r="FZ27" i="3"/>
  <c r="NG40" i="5"/>
  <c r="FZ17" i="5"/>
  <c r="EZ11" i="6"/>
  <c r="MT39" i="8"/>
  <c r="FM14" i="8"/>
  <c r="NT38" i="8"/>
  <c r="EZ32" i="8"/>
  <c r="GM28" i="9"/>
  <c r="MT34" i="11"/>
  <c r="NT32" i="11"/>
  <c r="OG33" i="12"/>
  <c r="OJ33" i="12" s="1"/>
  <c r="OG21" i="12"/>
  <c r="OJ21" i="12" s="1"/>
  <c r="FU22" i="10"/>
  <c r="GS22" i="10"/>
  <c r="HE22" i="10"/>
  <c r="FP21" i="12"/>
  <c r="FO21" i="12"/>
  <c r="FN21" i="12"/>
  <c r="FQ21" i="12"/>
  <c r="NF17" i="3"/>
  <c r="NA17" i="3"/>
  <c r="NE17" i="3"/>
  <c r="NG17" i="3" s="1"/>
  <c r="GS13" i="8"/>
  <c r="GU13" i="8" s="1"/>
  <c r="FL24" i="3"/>
  <c r="FJ24" i="3"/>
  <c r="FG19" i="2"/>
  <c r="FK19" i="2"/>
  <c r="FM19" i="2" s="1"/>
  <c r="MV17" i="3"/>
  <c r="MU17" i="3"/>
  <c r="MX17" i="3"/>
  <c r="MW17" i="3"/>
  <c r="FD12" i="12"/>
  <c r="FC12" i="12"/>
  <c r="FA12" i="12"/>
  <c r="FB12" i="12"/>
  <c r="FP30" i="2"/>
  <c r="FQ30" i="2"/>
  <c r="FO30" i="2"/>
  <c r="FN30" i="2"/>
  <c r="NG17" i="7"/>
  <c r="OM17" i="7"/>
  <c r="OO31" i="12"/>
  <c r="OP31" i="12" s="1"/>
  <c r="FD39" i="12"/>
  <c r="FC39" i="12"/>
  <c r="FB39" i="12"/>
  <c r="FA39" i="12"/>
  <c r="OB15" i="12"/>
  <c r="OC15" i="12" s="1"/>
  <c r="GH10" i="12"/>
  <c r="GI10" i="12" s="1"/>
  <c r="HH15" i="12"/>
  <c r="HI15" i="12" s="1"/>
  <c r="NK39" i="12"/>
  <c r="NJ39" i="12"/>
  <c r="NI39" i="12"/>
  <c r="NH39" i="12"/>
  <c r="OE25" i="12"/>
  <c r="OA25" i="12"/>
  <c r="OO22" i="12"/>
  <c r="OP22" i="12" s="1"/>
  <c r="GU36" i="12"/>
  <c r="GV36" i="12" s="1"/>
  <c r="OB37" i="12"/>
  <c r="OC37" i="12" s="1"/>
  <c r="GH25" i="12"/>
  <c r="GI25" i="12" s="1"/>
  <c r="OB32" i="12"/>
  <c r="OC32" i="12" s="1"/>
  <c r="NX18" i="12"/>
  <c r="NW18" i="12"/>
  <c r="NV18" i="12"/>
  <c r="NU18" i="12"/>
  <c r="EQ25" i="12"/>
  <c r="EP25" i="12"/>
  <c r="EO25" i="12"/>
  <c r="EN25" i="12"/>
  <c r="GG33" i="12"/>
  <c r="GK33" i="12"/>
  <c r="OB24" i="12"/>
  <c r="OC24" i="12" s="1"/>
  <c r="GH16" i="12"/>
  <c r="GI16" i="12" s="1"/>
  <c r="OB11" i="12"/>
  <c r="ON33" i="12"/>
  <c r="OR33" i="12"/>
  <c r="GT27" i="12"/>
  <c r="GX27" i="12"/>
  <c r="GH28" i="12"/>
  <c r="GI28" i="12" s="1"/>
  <c r="GK11" i="12"/>
  <c r="GG11" i="12"/>
  <c r="GU29" i="12"/>
  <c r="GX34" i="12"/>
  <c r="GT34" i="12"/>
  <c r="GU37" i="12"/>
  <c r="GV37" i="12" s="1"/>
  <c r="NX17" i="12"/>
  <c r="NW17" i="12"/>
  <c r="NV17" i="12"/>
  <c r="NU17" i="12"/>
  <c r="OB19" i="12"/>
  <c r="OC19" i="12" s="1"/>
  <c r="ON17" i="12"/>
  <c r="OR17" i="12"/>
  <c r="GU11" i="12"/>
  <c r="GV11" i="12" s="1"/>
  <c r="NR37" i="12"/>
  <c r="NN37" i="12"/>
  <c r="NN15" i="12"/>
  <c r="NR15" i="12"/>
  <c r="OB14" i="12"/>
  <c r="OC14" i="12" s="1"/>
  <c r="HE33" i="12"/>
  <c r="HF33" i="12" s="1"/>
  <c r="FL38" i="12"/>
  <c r="FJ38" i="12"/>
  <c r="MU11" i="12"/>
  <c r="MX11" i="12"/>
  <c r="MW11" i="12"/>
  <c r="MV11" i="12"/>
  <c r="FA28" i="12"/>
  <c r="FD28" i="12"/>
  <c r="FC28" i="12"/>
  <c r="FB28" i="12"/>
  <c r="HE31" i="12"/>
  <c r="NJ28" i="12"/>
  <c r="NI28" i="12"/>
  <c r="NK28" i="12"/>
  <c r="NH28" i="12"/>
  <c r="GH13" i="12"/>
  <c r="GI13" i="12" s="1"/>
  <c r="OQ39" i="12"/>
  <c r="FW29" i="12"/>
  <c r="NA27" i="12"/>
  <c r="NE27" i="12"/>
  <c r="PL39" i="12"/>
  <c r="PM39" i="12" s="1"/>
  <c r="FX24" i="12"/>
  <c r="FZ24" i="12" s="1"/>
  <c r="FT24" i="12"/>
  <c r="GR22" i="12"/>
  <c r="GS22" i="12" s="1"/>
  <c r="NF32" i="12"/>
  <c r="ND32" i="12"/>
  <c r="FW36" i="12"/>
  <c r="FY36" i="12"/>
  <c r="FY24" i="12"/>
  <c r="FY22" i="12"/>
  <c r="FW22" i="12"/>
  <c r="FC25" i="12"/>
  <c r="FB25" i="12"/>
  <c r="FA25" i="12"/>
  <c r="FD25" i="12"/>
  <c r="FU20" i="12"/>
  <c r="FV20" i="12" s="1"/>
  <c r="FG24" i="12"/>
  <c r="FK24" i="12"/>
  <c r="FM24" i="12" s="1"/>
  <c r="NS14" i="12"/>
  <c r="NQ14" i="12"/>
  <c r="MW26" i="12"/>
  <c r="MV26" i="12"/>
  <c r="MU26" i="12"/>
  <c r="MX26" i="12"/>
  <c r="GR35" i="12"/>
  <c r="GS35" i="12" s="1"/>
  <c r="HH17" i="12"/>
  <c r="HI17" i="12" s="1"/>
  <c r="GU26" i="12"/>
  <c r="GV26" i="12" s="1"/>
  <c r="OO27" i="12"/>
  <c r="OP27" i="12" s="1"/>
  <c r="NR28" i="12"/>
  <c r="NN28" i="12"/>
  <c r="OD36" i="12"/>
  <c r="OD26" i="12"/>
  <c r="NA36" i="12"/>
  <c r="NE36" i="12"/>
  <c r="NG36" i="12" s="1"/>
  <c r="GU33" i="12"/>
  <c r="GK15" i="12"/>
  <c r="GM15" i="12" s="1"/>
  <c r="GG15" i="12"/>
  <c r="GR23" i="12"/>
  <c r="GS23" i="12" s="1"/>
  <c r="GH31" i="12"/>
  <c r="GI31" i="12" s="1"/>
  <c r="NF16" i="12"/>
  <c r="ND16" i="12"/>
  <c r="FQ28" i="12"/>
  <c r="FN28" i="12"/>
  <c r="FO28" i="12"/>
  <c r="FP28" i="12"/>
  <c r="NO32" i="12"/>
  <c r="NP32" i="12" s="1"/>
  <c r="PD34" i="12"/>
  <c r="PF34" i="12"/>
  <c r="OW34" i="12"/>
  <c r="OU34" i="12"/>
  <c r="OX34" i="12"/>
  <c r="OV34" i="12"/>
  <c r="GR13" i="12"/>
  <c r="GS13" i="12" s="1"/>
  <c r="OP39" i="12"/>
  <c r="OS39" i="12" s="1"/>
  <c r="GM34" i="12"/>
  <c r="FV29" i="12"/>
  <c r="FY29" i="12" s="1"/>
  <c r="NG31" i="12"/>
  <c r="NE14" i="12"/>
  <c r="NG14" i="12" s="1"/>
  <c r="NA14" i="12"/>
  <c r="HE36" i="12"/>
  <c r="OY31" i="12"/>
  <c r="OZ31" i="12" s="1"/>
  <c r="HE11" i="12"/>
  <c r="HF11" i="12" s="1"/>
  <c r="GH22" i="12"/>
  <c r="GI22" i="12" s="1"/>
  <c r="IE30" i="12"/>
  <c r="FT36" i="12"/>
  <c r="FX36" i="12"/>
  <c r="PL12" i="12"/>
  <c r="PM12" i="12" s="1"/>
  <c r="GH29" i="12"/>
  <c r="GI29" i="12" s="1"/>
  <c r="GR28" i="12"/>
  <c r="GS28" i="12" s="1"/>
  <c r="EX35" i="12"/>
  <c r="EZ35" i="12" s="1"/>
  <c r="ET35" i="12"/>
  <c r="HE29" i="12"/>
  <c r="HF29" i="12" s="1"/>
  <c r="GH37" i="12"/>
  <c r="NN14" i="12"/>
  <c r="NR14" i="12"/>
  <c r="GR38" i="12"/>
  <c r="GS38" i="12" s="1"/>
  <c r="GY17" i="12"/>
  <c r="GW17" i="12"/>
  <c r="GL17" i="12"/>
  <c r="GJ17" i="12"/>
  <c r="FL23" i="12"/>
  <c r="FJ23" i="12"/>
  <c r="OS30" i="12"/>
  <c r="OQ30" i="12"/>
  <c r="HR17" i="12"/>
  <c r="HE26" i="12"/>
  <c r="HF26" i="12" s="1"/>
  <c r="FY23" i="12"/>
  <c r="FW23" i="12"/>
  <c r="OY27" i="12"/>
  <c r="OZ27" i="12" s="1"/>
  <c r="NQ28" i="12"/>
  <c r="NS28" i="12"/>
  <c r="EZ22" i="12"/>
  <c r="OC36" i="12"/>
  <c r="OC26" i="12"/>
  <c r="NA26" i="12"/>
  <c r="NE26" i="12"/>
  <c r="NE13" i="12"/>
  <c r="NG13" i="12" s="1"/>
  <c r="NA13" i="12"/>
  <c r="OL10" i="12"/>
  <c r="OM10" i="12" s="1"/>
  <c r="GH23" i="12"/>
  <c r="GI23" i="12" s="1"/>
  <c r="PL17" i="12"/>
  <c r="PM17" i="12" s="1"/>
  <c r="FK29" i="12"/>
  <c r="FM29" i="12" s="1"/>
  <c r="FG29" i="12"/>
  <c r="NE16" i="12"/>
  <c r="NA16" i="12"/>
  <c r="FG26" i="12"/>
  <c r="FK26" i="12"/>
  <c r="FM26" i="12" s="1"/>
  <c r="PE34" i="12"/>
  <c r="PA34" i="12"/>
  <c r="GG24" i="12"/>
  <c r="GK24" i="12"/>
  <c r="NQ13" i="12"/>
  <c r="FL26" i="12"/>
  <c r="QL34" i="12"/>
  <c r="QM34" i="12" s="1"/>
  <c r="PQ29" i="12"/>
  <c r="OK21" i="12"/>
  <c r="OL13" i="12"/>
  <c r="OM13" i="12" s="1"/>
  <c r="OB20" i="12"/>
  <c r="OC20" i="12" s="1"/>
  <c r="NH40" i="12"/>
  <c r="NK40" i="12"/>
  <c r="NJ40" i="12"/>
  <c r="GD17" i="12"/>
  <c r="GC17" i="12"/>
  <c r="GB17" i="12"/>
  <c r="GA17" i="12"/>
  <c r="OE30" i="12"/>
  <c r="OG30" i="12" s="1"/>
  <c r="OA30" i="12"/>
  <c r="NG27" i="12"/>
  <c r="HU30" i="12"/>
  <c r="HV30" i="12" s="1"/>
  <c r="FG11" i="12"/>
  <c r="FK11" i="12"/>
  <c r="FM11" i="12" s="1"/>
  <c r="PB12" i="12"/>
  <c r="PC12" i="12" s="1"/>
  <c r="GO30" i="12"/>
  <c r="GQ30" i="12"/>
  <c r="GP30" i="12"/>
  <c r="GN30" i="12"/>
  <c r="FX27" i="12"/>
  <c r="FZ27" i="12" s="1"/>
  <c r="FT27" i="12"/>
  <c r="GU18" i="12"/>
  <c r="GV18" i="12" s="1"/>
  <c r="GL11" i="12"/>
  <c r="GJ11" i="12"/>
  <c r="MX16" i="12"/>
  <c r="MW16" i="12"/>
  <c r="MV16" i="12"/>
  <c r="MU16" i="12"/>
  <c r="NA22" i="12"/>
  <c r="NE22" i="12"/>
  <c r="NG22" i="12" s="1"/>
  <c r="OL15" i="12"/>
  <c r="HH18" i="12"/>
  <c r="HI18" i="12" s="1"/>
  <c r="OY26" i="12"/>
  <c r="OZ26" i="12" s="1"/>
  <c r="GH38" i="12"/>
  <c r="GI38" i="12" s="1"/>
  <c r="GT17" i="12"/>
  <c r="GX17" i="12"/>
  <c r="GK17" i="12"/>
  <c r="GG17" i="12"/>
  <c r="FK23" i="12"/>
  <c r="FG23" i="12"/>
  <c r="NS15" i="12"/>
  <c r="NQ15" i="12"/>
  <c r="NT15" i="12" s="1"/>
  <c r="GY34" i="12"/>
  <c r="GW34" i="12"/>
  <c r="ON30" i="12"/>
  <c r="OR30" i="12"/>
  <c r="GR10" i="12"/>
  <c r="FX23" i="12"/>
  <c r="FT23" i="12"/>
  <c r="PB33" i="12"/>
  <c r="PC33" i="12" s="1"/>
  <c r="FW25" i="12"/>
  <c r="NK24" i="12"/>
  <c r="NJ24" i="12"/>
  <c r="NI24" i="12"/>
  <c r="NH24" i="12"/>
  <c r="HJ19" i="12"/>
  <c r="OQ38" i="12"/>
  <c r="HK30" i="12"/>
  <c r="HG30" i="12"/>
  <c r="EQ13" i="12"/>
  <c r="EP13" i="12"/>
  <c r="EO13" i="12"/>
  <c r="EN13" i="12"/>
  <c r="NZ10" i="12"/>
  <c r="GD15" i="12"/>
  <c r="GC15" i="12"/>
  <c r="GA15" i="12"/>
  <c r="GB15" i="12"/>
  <c r="OZ17" i="12"/>
  <c r="NV27" i="12"/>
  <c r="NU27" i="12"/>
  <c r="NX27" i="12"/>
  <c r="NW27" i="12"/>
  <c r="OB27" i="12"/>
  <c r="OC27" i="12" s="1"/>
  <c r="OL28" i="12"/>
  <c r="OM28" i="12" s="1"/>
  <c r="FU13" i="12"/>
  <c r="NR26" i="12"/>
  <c r="NT26" i="12" s="1"/>
  <c r="NN26" i="12"/>
  <c r="ND11" i="12"/>
  <c r="GL24" i="12"/>
  <c r="GJ24" i="12"/>
  <c r="NP13" i="12"/>
  <c r="NS13" i="12" s="1"/>
  <c r="NS26" i="12"/>
  <c r="OB40" i="12"/>
  <c r="PZ34" i="12"/>
  <c r="PP29" i="12"/>
  <c r="PS29" i="12" s="1"/>
  <c r="NZ13" i="12"/>
  <c r="ET20" i="12"/>
  <c r="EX20" i="12"/>
  <c r="EZ20" i="12" s="1"/>
  <c r="FK14" i="12"/>
  <c r="FM14" i="12" s="1"/>
  <c r="FG14" i="12"/>
  <c r="NF27" i="12"/>
  <c r="GJ36" i="12"/>
  <c r="QB29" i="12"/>
  <c r="FU14" i="12"/>
  <c r="FV14" i="12" s="1"/>
  <c r="FK20" i="12"/>
  <c r="FG20" i="12"/>
  <c r="FU38" i="12"/>
  <c r="FV38" i="12" s="1"/>
  <c r="FU35" i="12"/>
  <c r="FV35" i="12" s="1"/>
  <c r="MR37" i="12"/>
  <c r="MT37" i="12" s="1"/>
  <c r="MN37" i="12"/>
  <c r="FY27" i="12"/>
  <c r="HR18" i="12"/>
  <c r="HS18" i="12" s="1"/>
  <c r="GD11" i="12"/>
  <c r="GC11" i="12"/>
  <c r="GB11" i="12"/>
  <c r="GA11" i="12"/>
  <c r="OM26" i="12"/>
  <c r="GR20" i="12"/>
  <c r="GS20" i="12" s="1"/>
  <c r="FM35" i="12"/>
  <c r="GW15" i="12"/>
  <c r="PL33" i="12"/>
  <c r="PM33" i="12" s="1"/>
  <c r="FV25" i="12"/>
  <c r="FY25" i="12" s="1"/>
  <c r="HI19" i="12"/>
  <c r="OP38" i="12"/>
  <c r="OS38" i="12" s="1"/>
  <c r="HJ30" i="12"/>
  <c r="HL30" i="12"/>
  <c r="GH26" i="12"/>
  <c r="GI26" i="12" s="1"/>
  <c r="NO24" i="12"/>
  <c r="NP24" i="12" s="1"/>
  <c r="NR30" i="12"/>
  <c r="NT30" i="12" s="1"/>
  <c r="NN30" i="12"/>
  <c r="NZ28" i="12"/>
  <c r="FM39" i="12"/>
  <c r="OO18" i="12"/>
  <c r="OE17" i="12"/>
  <c r="OG17" i="12" s="1"/>
  <c r="OA17" i="12"/>
  <c r="NE15" i="12"/>
  <c r="NG15" i="12" s="1"/>
  <c r="NA15" i="12"/>
  <c r="NC11" i="12"/>
  <c r="OL40" i="12"/>
  <c r="OF17" i="12"/>
  <c r="PL38" i="12"/>
  <c r="PM38" i="12" s="1"/>
  <c r="GR39" i="12"/>
  <c r="GM27" i="12"/>
  <c r="FM36" i="12"/>
  <c r="PE29" i="12"/>
  <c r="PG29" i="12" s="1"/>
  <c r="PA29" i="12"/>
  <c r="FU28" i="12"/>
  <c r="NN22" i="12"/>
  <c r="NR22" i="12"/>
  <c r="NT22" i="12" s="1"/>
  <c r="HE32" i="12"/>
  <c r="HF32" i="12" s="1"/>
  <c r="GI36" i="12"/>
  <c r="GL36" i="12" s="1"/>
  <c r="MR14" i="12"/>
  <c r="MT14" i="12" s="1"/>
  <c r="MN14" i="12"/>
  <c r="NO16" i="12"/>
  <c r="OF30" i="12"/>
  <c r="MX28" i="12"/>
  <c r="MW28" i="12"/>
  <c r="MV28" i="12"/>
  <c r="MU28" i="12"/>
  <c r="GR14" i="12"/>
  <c r="GS14" i="12" s="1"/>
  <c r="OD38" i="12"/>
  <c r="OF38" i="12"/>
  <c r="FM20" i="12"/>
  <c r="FY10" i="12"/>
  <c r="FW10" i="12"/>
  <c r="NF22" i="12"/>
  <c r="GF20" i="12"/>
  <c r="MT35" i="12"/>
  <c r="NG19" i="12"/>
  <c r="GV15" i="12"/>
  <c r="GY15" i="12" s="1"/>
  <c r="OL35" i="12"/>
  <c r="OM35" i="12" s="1"/>
  <c r="PL30" i="12"/>
  <c r="PM30" i="12" s="1"/>
  <c r="FN10" i="12"/>
  <c r="FQ10" i="12"/>
  <c r="FP10" i="12"/>
  <c r="FO10" i="12"/>
  <c r="OH18" i="12"/>
  <c r="OK18" i="12"/>
  <c r="OJ18" i="12"/>
  <c r="OI18" i="12"/>
  <c r="HR15" i="12"/>
  <c r="HS15" i="12" s="1"/>
  <c r="OK12" i="12"/>
  <c r="OJ12" i="12"/>
  <c r="OI12" i="12"/>
  <c r="OH12" i="12"/>
  <c r="NW33" i="12"/>
  <c r="NX33" i="12"/>
  <c r="NV33" i="12"/>
  <c r="NU33" i="12"/>
  <c r="MI35" i="12"/>
  <c r="MK35" i="12"/>
  <c r="MJ35" i="12"/>
  <c r="MH35" i="12"/>
  <c r="FU16" i="12"/>
  <c r="IE19" i="12"/>
  <c r="NG26" i="12"/>
  <c r="NO19" i="12"/>
  <c r="PO34" i="12"/>
  <c r="PP34" i="12" s="1"/>
  <c r="OY36" i="12"/>
  <c r="OZ36" i="12" s="1"/>
  <c r="GR16" i="12"/>
  <c r="GS16" i="12" s="1"/>
  <c r="OY22" i="12"/>
  <c r="OZ22" i="12" s="1"/>
  <c r="PL18" i="12"/>
  <c r="FA10" i="12"/>
  <c r="FD10" i="12"/>
  <c r="FC10" i="12"/>
  <c r="FB10" i="12"/>
  <c r="OL11" i="12"/>
  <c r="PB38" i="12"/>
  <c r="PC38" i="12" s="1"/>
  <c r="GH39" i="12"/>
  <c r="GI39" i="12" s="1"/>
  <c r="HC19" i="12"/>
  <c r="HA19" i="12"/>
  <c r="HD19" i="12"/>
  <c r="HB19" i="12"/>
  <c r="GH32" i="12"/>
  <c r="NR31" i="12"/>
  <c r="NT31" i="12" s="1"/>
  <c r="NN31" i="12"/>
  <c r="NV38" i="12"/>
  <c r="NX38" i="12"/>
  <c r="NW38" i="12"/>
  <c r="NU38" i="12"/>
  <c r="MX13" i="12"/>
  <c r="MW13" i="12"/>
  <c r="MU13" i="12"/>
  <c r="MV13" i="12"/>
  <c r="GG18" i="12"/>
  <c r="GK18" i="12"/>
  <c r="GM18" i="12" s="1"/>
  <c r="GU32" i="12"/>
  <c r="OF31" i="12"/>
  <c r="OD31" i="12"/>
  <c r="FA32" i="12"/>
  <c r="FC32" i="12"/>
  <c r="FB32" i="12"/>
  <c r="FD32" i="12"/>
  <c r="MW31" i="12"/>
  <c r="MX31" i="12"/>
  <c r="MV31" i="12"/>
  <c r="MU31" i="12"/>
  <c r="HC30" i="12"/>
  <c r="HB30" i="12"/>
  <c r="HD30" i="12"/>
  <c r="HA30" i="12"/>
  <c r="QY29" i="12"/>
  <c r="QZ29" i="12" s="1"/>
  <c r="GH14" i="12"/>
  <c r="GI14" i="12" s="1"/>
  <c r="OE38" i="12"/>
  <c r="OA38" i="12"/>
  <c r="FT10" i="12"/>
  <c r="FX10" i="12"/>
  <c r="FW40" i="12"/>
  <c r="FY40" i="12"/>
  <c r="FL24" i="12"/>
  <c r="PL21" i="12"/>
  <c r="OB35" i="12"/>
  <c r="OC35" i="12" s="1"/>
  <c r="FM25" i="12"/>
  <c r="PB30" i="12"/>
  <c r="PC30" i="12" s="1"/>
  <c r="FX37" i="12"/>
  <c r="FZ37" i="12" s="1"/>
  <c r="FT37" i="12"/>
  <c r="FQ37" i="12"/>
  <c r="FP37" i="12"/>
  <c r="FO37" i="12"/>
  <c r="FN37" i="12"/>
  <c r="NX39" i="12"/>
  <c r="NW39" i="12"/>
  <c r="NV39" i="12"/>
  <c r="NU39" i="12"/>
  <c r="NO35" i="12"/>
  <c r="NP35" i="12" s="1"/>
  <c r="MK24" i="12"/>
  <c r="MJ24" i="12"/>
  <c r="MI24" i="12"/>
  <c r="MH24" i="12"/>
  <c r="HS19" i="12"/>
  <c r="OB22" i="12"/>
  <c r="OC22" i="12" s="1"/>
  <c r="NF26" i="12"/>
  <c r="FG33" i="12"/>
  <c r="FK33" i="12"/>
  <c r="FM33" i="12" s="1"/>
  <c r="NO11" i="12"/>
  <c r="OM36" i="12"/>
  <c r="FW39" i="12"/>
  <c r="OJ34" i="12"/>
  <c r="OI34" i="12"/>
  <c r="OH34" i="12"/>
  <c r="OK34" i="12"/>
  <c r="OZ18" i="12"/>
  <c r="FW26" i="12"/>
  <c r="OY25" i="12"/>
  <c r="OZ25" i="12" s="1"/>
  <c r="FZ31" i="12"/>
  <c r="HE24" i="12"/>
  <c r="FM13" i="12"/>
  <c r="FD14" i="12"/>
  <c r="FA14" i="12"/>
  <c r="FC14" i="12"/>
  <c r="FB14" i="12"/>
  <c r="NR20" i="12"/>
  <c r="NN20" i="12"/>
  <c r="OO12" i="12"/>
  <c r="OP12" i="12" s="1"/>
  <c r="FZ34" i="12"/>
  <c r="FM22" i="12"/>
  <c r="GP19" i="12"/>
  <c r="GO19" i="12"/>
  <c r="GQ19" i="12"/>
  <c r="GN19" i="12"/>
  <c r="OY20" i="12"/>
  <c r="OZ20" i="12" s="1"/>
  <c r="MU24" i="12"/>
  <c r="MX24" i="12"/>
  <c r="MV24" i="12"/>
  <c r="MW24" i="12"/>
  <c r="OE31" i="12"/>
  <c r="OA31" i="12"/>
  <c r="FJ16" i="12"/>
  <c r="FB33" i="12"/>
  <c r="FA33" i="12"/>
  <c r="FD33" i="12"/>
  <c r="FC33" i="12"/>
  <c r="QO29" i="12"/>
  <c r="QP29" i="12" s="1"/>
  <c r="OL16" i="12"/>
  <c r="HR34" i="12"/>
  <c r="HS34" i="12" s="1"/>
  <c r="OR21" i="12"/>
  <c r="ON21" i="12"/>
  <c r="OQ33" i="12"/>
  <c r="OT33" i="12" s="1"/>
  <c r="OS33" i="12"/>
  <c r="FX40" i="12"/>
  <c r="FT40" i="12"/>
  <c r="PB21" i="12"/>
  <c r="PC21" i="12" s="1"/>
  <c r="GL33" i="12"/>
  <c r="GJ33" i="12"/>
  <c r="GM33" i="12" s="1"/>
  <c r="NR10" i="12"/>
  <c r="NN10" i="12"/>
  <c r="GD32" i="12"/>
  <c r="GA32" i="12"/>
  <c r="OS17" i="12"/>
  <c r="OQ17" i="12"/>
  <c r="OT17" i="12" s="1"/>
  <c r="HH27" i="12"/>
  <c r="GR40" i="12"/>
  <c r="FZ33" i="12"/>
  <c r="FP40" i="12"/>
  <c r="FO40" i="12"/>
  <c r="FN40" i="12"/>
  <c r="FQ40" i="12"/>
  <c r="FK38" i="12"/>
  <c r="FG38" i="12"/>
  <c r="MR40" i="12"/>
  <c r="MT40" i="12" s="1"/>
  <c r="MN40" i="12"/>
  <c r="FD16" i="12"/>
  <c r="FC16" i="12"/>
  <c r="FB16" i="12"/>
  <c r="FA16" i="12"/>
  <c r="GR25" i="12"/>
  <c r="GS25" i="12" s="1"/>
  <c r="NH37" i="12"/>
  <c r="NK37" i="12"/>
  <c r="NJ37" i="12"/>
  <c r="NI37" i="12"/>
  <c r="NO40" i="12"/>
  <c r="NP40" i="12" s="1"/>
  <c r="MS40" i="12"/>
  <c r="OL24" i="12"/>
  <c r="OM24" i="12" s="1"/>
  <c r="OF25" i="12"/>
  <c r="OD25" i="12"/>
  <c r="GU31" i="12"/>
  <c r="FV39" i="12"/>
  <c r="FY39" i="12" s="1"/>
  <c r="OL32" i="12"/>
  <c r="OL19" i="12"/>
  <c r="OM19" i="12" s="1"/>
  <c r="FV26" i="12"/>
  <c r="FY26" i="12" s="1"/>
  <c r="OM25" i="12"/>
  <c r="NT36" i="12"/>
  <c r="GS24" i="12"/>
  <c r="NK25" i="12"/>
  <c r="NJ25" i="12"/>
  <c r="NI25" i="12"/>
  <c r="NH25" i="12"/>
  <c r="NS20" i="12"/>
  <c r="NQ20" i="12"/>
  <c r="FQ27" i="12"/>
  <c r="FP27" i="12"/>
  <c r="FO27" i="12"/>
  <c r="FN27" i="12"/>
  <c r="PB39" i="12"/>
  <c r="PC39" i="12" s="1"/>
  <c r="OA39" i="12"/>
  <c r="OE39" i="12"/>
  <c r="OG39" i="12" s="1"/>
  <c r="OM20" i="12"/>
  <c r="NA32" i="12"/>
  <c r="NE32" i="12"/>
  <c r="MX22" i="12"/>
  <c r="MW22" i="12"/>
  <c r="MV22" i="12"/>
  <c r="MU22" i="12"/>
  <c r="OL37" i="12"/>
  <c r="FD38" i="12"/>
  <c r="FC38" i="12"/>
  <c r="FB38" i="12"/>
  <c r="FA38" i="12"/>
  <c r="FI16" i="12"/>
  <c r="FL16" i="12" s="1"/>
  <c r="FT22" i="12"/>
  <c r="FX22" i="12"/>
  <c r="NG10" i="12"/>
  <c r="NS37" i="12"/>
  <c r="NQ37" i="12"/>
  <c r="NT37" i="12" s="1"/>
  <c r="NZ16" i="12"/>
  <c r="HF34" i="12"/>
  <c r="OS21" i="12"/>
  <c r="OQ21" i="12"/>
  <c r="GH35" i="12"/>
  <c r="GI35" i="12" s="1"/>
  <c r="GW27" i="12"/>
  <c r="GY27" i="12"/>
  <c r="HE37" i="12"/>
  <c r="OL14" i="12"/>
  <c r="OM14" i="12" s="1"/>
  <c r="NK20" i="12"/>
  <c r="NJ20" i="12"/>
  <c r="NI20" i="12"/>
  <c r="NH20" i="12"/>
  <c r="NS10" i="12"/>
  <c r="NQ10" i="12"/>
  <c r="FL29" i="12"/>
  <c r="MX10" i="12"/>
  <c r="MU10" i="12"/>
  <c r="MW10" i="12"/>
  <c r="MV10" i="12"/>
  <c r="HR27" i="12"/>
  <c r="HS27" i="12" s="1"/>
  <c r="GF40" i="12"/>
  <c r="PB40" i="11"/>
  <c r="PC40" i="11" s="1"/>
  <c r="EN14" i="11"/>
  <c r="EQ14" i="11"/>
  <c r="EP14" i="11"/>
  <c r="EO14" i="11"/>
  <c r="MU12" i="11"/>
  <c r="MX12" i="11"/>
  <c r="MW12" i="11"/>
  <c r="MV12" i="11"/>
  <c r="HU11" i="11"/>
  <c r="HV11" i="11" s="1"/>
  <c r="NI40" i="11"/>
  <c r="NH40" i="11"/>
  <c r="NK40" i="11"/>
  <c r="NJ40" i="11"/>
  <c r="FG25" i="11"/>
  <c r="FK25" i="11"/>
  <c r="MX30" i="11"/>
  <c r="MW30" i="11"/>
  <c r="MV30" i="11"/>
  <c r="MU30" i="11"/>
  <c r="MV28" i="11"/>
  <c r="MU28" i="11"/>
  <c r="MX28" i="11"/>
  <c r="MW28" i="11"/>
  <c r="GU34" i="11"/>
  <c r="GH15" i="11"/>
  <c r="GI15" i="11" s="1"/>
  <c r="NN30" i="11"/>
  <c r="NR30" i="11"/>
  <c r="FX19" i="11"/>
  <c r="FT19" i="11"/>
  <c r="PB11" i="11"/>
  <c r="FX40" i="11"/>
  <c r="FT40" i="11"/>
  <c r="OB34" i="11"/>
  <c r="FD16" i="11"/>
  <c r="FC16" i="11"/>
  <c r="FA16" i="11"/>
  <c r="FB16" i="11"/>
  <c r="FQ12" i="11"/>
  <c r="FO12" i="11"/>
  <c r="FN12" i="11"/>
  <c r="FP12" i="11"/>
  <c r="GH24" i="11"/>
  <c r="MU27" i="11"/>
  <c r="MX27" i="11"/>
  <c r="MW27" i="11"/>
  <c r="MV27" i="11"/>
  <c r="FA37" i="11"/>
  <c r="FD37" i="11"/>
  <c r="FC37" i="11"/>
  <c r="FB37" i="11"/>
  <c r="NE38" i="11"/>
  <c r="NA38" i="11"/>
  <c r="FB23" i="11"/>
  <c r="FA23" i="11"/>
  <c r="FD23" i="11"/>
  <c r="FC23" i="11"/>
  <c r="FK15" i="11"/>
  <c r="FG15" i="11"/>
  <c r="GH27" i="11"/>
  <c r="GI27" i="11" s="1"/>
  <c r="NU16" i="11"/>
  <c r="NX16" i="11"/>
  <c r="NW16" i="11"/>
  <c r="NV16" i="11"/>
  <c r="GU31" i="11"/>
  <c r="GV31" i="11" s="1"/>
  <c r="NR27" i="11"/>
  <c r="NN27" i="11"/>
  <c r="FG21" i="11"/>
  <c r="FK21" i="11"/>
  <c r="FD40" i="11"/>
  <c r="FB40" i="11"/>
  <c r="FC40" i="11"/>
  <c r="FA40" i="11"/>
  <c r="NX36" i="11"/>
  <c r="NW36" i="11"/>
  <c r="NV36" i="11"/>
  <c r="NU36" i="11"/>
  <c r="OA40" i="11"/>
  <c r="OE40" i="11"/>
  <c r="OG40" i="11" s="1"/>
  <c r="FQ39" i="11"/>
  <c r="FO39" i="11"/>
  <c r="FP39" i="11"/>
  <c r="FN39" i="11"/>
  <c r="GD34" i="11"/>
  <c r="GC34" i="11"/>
  <c r="GB34" i="11"/>
  <c r="GA34" i="11"/>
  <c r="EX20" i="11"/>
  <c r="EZ20" i="11" s="1"/>
  <c r="ET20" i="11"/>
  <c r="OO28" i="11"/>
  <c r="OH23" i="11"/>
  <c r="OK23" i="11"/>
  <c r="OJ23" i="11"/>
  <c r="OK25" i="11"/>
  <c r="OJ25" i="11"/>
  <c r="OI25" i="11"/>
  <c r="OH25" i="11"/>
  <c r="OQ11" i="11"/>
  <c r="ON40" i="11"/>
  <c r="OR40" i="11"/>
  <c r="EY20" i="11"/>
  <c r="FK38" i="11"/>
  <c r="FG38" i="11"/>
  <c r="GH38" i="11"/>
  <c r="GI38" i="11" s="1"/>
  <c r="NV28" i="11"/>
  <c r="NU28" i="11"/>
  <c r="NX28" i="11"/>
  <c r="NW28" i="11"/>
  <c r="OB27" i="11"/>
  <c r="OC27" i="11" s="1"/>
  <c r="FZ35" i="11"/>
  <c r="FL38" i="11"/>
  <c r="PB26" i="11"/>
  <c r="PC26" i="11" s="1"/>
  <c r="HE38" i="11"/>
  <c r="HF38" i="11" s="1"/>
  <c r="FN14" i="11"/>
  <c r="FQ14" i="11"/>
  <c r="FP14" i="11"/>
  <c r="FO14" i="11"/>
  <c r="FN29" i="11"/>
  <c r="FQ29" i="11"/>
  <c r="FO29" i="11"/>
  <c r="FP29" i="11"/>
  <c r="NW11" i="11"/>
  <c r="NX11" i="11"/>
  <c r="NV11" i="11"/>
  <c r="NU11" i="11"/>
  <c r="NX33" i="11"/>
  <c r="NW33" i="11"/>
  <c r="NV33" i="11"/>
  <c r="NU33" i="11"/>
  <c r="OB17" i="11"/>
  <c r="OC17" i="11" s="1"/>
  <c r="FC15" i="11"/>
  <c r="FD15" i="11"/>
  <c r="FB15" i="11"/>
  <c r="FA15" i="11"/>
  <c r="OR14" i="11"/>
  <c r="ON14" i="11"/>
  <c r="GK39" i="11"/>
  <c r="GG39" i="11"/>
  <c r="OE33" i="11"/>
  <c r="OG33" i="11" s="1"/>
  <c r="OA33" i="11"/>
  <c r="PL16" i="11"/>
  <c r="PM16" i="11" s="1"/>
  <c r="FW10" i="11"/>
  <c r="NO34" i="11"/>
  <c r="NP34" i="11" s="1"/>
  <c r="FK24" i="11"/>
  <c r="FG24" i="11"/>
  <c r="HE29" i="11"/>
  <c r="HF29" i="11" s="1"/>
  <c r="NI37" i="11"/>
  <c r="NK37" i="11"/>
  <c r="NH37" i="11"/>
  <c r="NJ37" i="11"/>
  <c r="HE23" i="11"/>
  <c r="HF23" i="11" s="1"/>
  <c r="OB35" i="11"/>
  <c r="OC35" i="11" s="1"/>
  <c r="HW26" i="11"/>
  <c r="PB23" i="11"/>
  <c r="OO39" i="11"/>
  <c r="GJ31" i="11"/>
  <c r="FX24" i="11"/>
  <c r="FT24" i="11"/>
  <c r="FT20" i="11"/>
  <c r="FX20" i="11"/>
  <c r="OA13" i="11"/>
  <c r="OE13" i="11"/>
  <c r="OR37" i="11"/>
  <c r="ON37" i="11"/>
  <c r="OD21" i="11"/>
  <c r="NE29" i="11"/>
  <c r="NG29" i="11" s="1"/>
  <c r="NA29" i="11"/>
  <c r="MX18" i="11"/>
  <c r="MW18" i="11"/>
  <c r="MV18" i="11"/>
  <c r="MU18" i="11"/>
  <c r="OY28" i="11"/>
  <c r="OP11" i="11"/>
  <c r="OS11" i="11" s="1"/>
  <c r="OY21" i="11"/>
  <c r="OZ21" i="11" s="1"/>
  <c r="OS40" i="11"/>
  <c r="OQ40" i="11"/>
  <c r="FW25" i="11"/>
  <c r="FT29" i="11"/>
  <c r="FX29" i="11"/>
  <c r="FZ29" i="11" s="1"/>
  <c r="NS12" i="11"/>
  <c r="NQ12" i="11"/>
  <c r="GR25" i="11"/>
  <c r="PD36" i="11"/>
  <c r="PF36" i="11"/>
  <c r="OI14" i="11"/>
  <c r="OK14" i="11"/>
  <c r="OJ14" i="11"/>
  <c r="OH14" i="11"/>
  <c r="NT22" i="11"/>
  <c r="GR36" i="11"/>
  <c r="GS36" i="11" s="1"/>
  <c r="NK17" i="11"/>
  <c r="NJ17" i="11"/>
  <c r="NI17" i="11"/>
  <c r="NH17" i="11"/>
  <c r="OW36" i="11"/>
  <c r="OV36" i="11"/>
  <c r="OX36" i="11"/>
  <c r="OU36" i="11"/>
  <c r="FT30" i="11"/>
  <c r="FX30" i="11"/>
  <c r="FZ30" i="11" s="1"/>
  <c r="OY24" i="11"/>
  <c r="GL39" i="11"/>
  <c r="GJ39" i="11"/>
  <c r="OZ16" i="11"/>
  <c r="FV10" i="11"/>
  <c r="FY10" i="11" s="1"/>
  <c r="HE19" i="11"/>
  <c r="HF19" i="11" s="1"/>
  <c r="GS29" i="11"/>
  <c r="IH33" i="11"/>
  <c r="II33" i="11" s="1"/>
  <c r="GS23" i="11"/>
  <c r="FP40" i="11"/>
  <c r="FO40" i="11"/>
  <c r="FN40" i="11"/>
  <c r="FQ40" i="11"/>
  <c r="OL35" i="11"/>
  <c r="OM35" i="11" s="1"/>
  <c r="GG12" i="11"/>
  <c r="GK12" i="11"/>
  <c r="PL23" i="11"/>
  <c r="NN18" i="11"/>
  <c r="NR18" i="11"/>
  <c r="OD13" i="11"/>
  <c r="OF13" i="11"/>
  <c r="OQ37" i="11"/>
  <c r="OS37" i="11"/>
  <c r="OC21" i="11"/>
  <c r="HE32" i="11"/>
  <c r="HF32" i="11" s="1"/>
  <c r="PL40" i="11"/>
  <c r="PM40" i="11" s="1"/>
  <c r="OK20" i="11"/>
  <c r="OH20" i="11"/>
  <c r="OJ20" i="11"/>
  <c r="OI20" i="11"/>
  <c r="GC39" i="11"/>
  <c r="GA39" i="11"/>
  <c r="GD39" i="11"/>
  <c r="GB39" i="11"/>
  <c r="PL37" i="11"/>
  <c r="PM37" i="11" s="1"/>
  <c r="NW13" i="11"/>
  <c r="NV13" i="11"/>
  <c r="NX13" i="11"/>
  <c r="NU13" i="11"/>
  <c r="FB10" i="11"/>
  <c r="FA10" i="11"/>
  <c r="FC10" i="11"/>
  <c r="FD10" i="11"/>
  <c r="OM21" i="11"/>
  <c r="FV25" i="11"/>
  <c r="FY25" i="11" s="1"/>
  <c r="FM13" i="11"/>
  <c r="NR12" i="11"/>
  <c r="NN12" i="11"/>
  <c r="GH25" i="11"/>
  <c r="NT20" i="11"/>
  <c r="PE36" i="11"/>
  <c r="PA36" i="11"/>
  <c r="FY29" i="11"/>
  <c r="OG16" i="11"/>
  <c r="GH36" i="11"/>
  <c r="GI36" i="11" s="1"/>
  <c r="FY18" i="11"/>
  <c r="FW18" i="11"/>
  <c r="HE39" i="11"/>
  <c r="HF39" i="11" s="1"/>
  <c r="FK34" i="11"/>
  <c r="FM34" i="11" s="1"/>
  <c r="FG34" i="11"/>
  <c r="OO24" i="11"/>
  <c r="OP24" i="11" s="1"/>
  <c r="OF10" i="11"/>
  <c r="OD10" i="11"/>
  <c r="GH23" i="11"/>
  <c r="GI23" i="11" s="1"/>
  <c r="GU35" i="11"/>
  <c r="GK35" i="11"/>
  <c r="GM35" i="11" s="1"/>
  <c r="GG35" i="11"/>
  <c r="NR23" i="11"/>
  <c r="NT23" i="11" s="1"/>
  <c r="NN23" i="11"/>
  <c r="GS19" i="11"/>
  <c r="FU21" i="11"/>
  <c r="FV21" i="11" s="1"/>
  <c r="FY13" i="11"/>
  <c r="FW13" i="11"/>
  <c r="IC33" i="11"/>
  <c r="IB33" i="11"/>
  <c r="ID33" i="11"/>
  <c r="IA33" i="11"/>
  <c r="HR35" i="11"/>
  <c r="GL12" i="11"/>
  <c r="GJ12" i="11"/>
  <c r="GL29" i="11"/>
  <c r="GJ29" i="11"/>
  <c r="MN35" i="11"/>
  <c r="MR35" i="11"/>
  <c r="MT35" i="11" s="1"/>
  <c r="HH17" i="11"/>
  <c r="GU30" i="11"/>
  <c r="GV30" i="11" s="1"/>
  <c r="NS18" i="11"/>
  <c r="NQ18" i="11"/>
  <c r="IE17" i="11"/>
  <c r="HR30" i="11"/>
  <c r="FW37" i="11"/>
  <c r="PD14" i="11"/>
  <c r="GU32" i="11"/>
  <c r="NN21" i="11"/>
  <c r="NR21" i="11"/>
  <c r="NT21" i="11" s="1"/>
  <c r="MU34" i="11"/>
  <c r="MX34" i="11"/>
  <c r="MW34" i="11"/>
  <c r="MV34" i="11"/>
  <c r="GR20" i="11"/>
  <c r="GS20" i="11" s="1"/>
  <c r="PB37" i="11"/>
  <c r="PC37" i="11" s="1"/>
  <c r="NK13" i="11"/>
  <c r="NJ13" i="11"/>
  <c r="NI13" i="11"/>
  <c r="NH13" i="11"/>
  <c r="PY14" i="11"/>
  <c r="PZ14" i="11" s="1"/>
  <c r="FM27" i="11"/>
  <c r="FL21" i="11"/>
  <c r="FJ21" i="11"/>
  <c r="FB27" i="11"/>
  <c r="FA27" i="11"/>
  <c r="FD27" i="11"/>
  <c r="FC27" i="11"/>
  <c r="OB24" i="11"/>
  <c r="GO11" i="11"/>
  <c r="GN11" i="11"/>
  <c r="GQ11" i="11"/>
  <c r="GP11" i="11"/>
  <c r="FT18" i="11"/>
  <c r="FX18" i="11"/>
  <c r="GU39" i="11"/>
  <c r="GV39" i="11" s="1"/>
  <c r="OY10" i="11"/>
  <c r="NE18" i="11"/>
  <c r="NG18" i="11" s="1"/>
  <c r="NA18" i="11"/>
  <c r="OO16" i="11"/>
  <c r="HE34" i="11"/>
  <c r="FW40" i="11"/>
  <c r="FY40" i="11"/>
  <c r="OE10" i="11"/>
  <c r="OA10" i="11"/>
  <c r="OO17" i="11"/>
  <c r="OP17" i="11" s="1"/>
  <c r="IR26" i="11"/>
  <c r="IS26" i="11" s="1"/>
  <c r="MN15" i="11"/>
  <c r="MR15" i="11"/>
  <c r="MT15" i="11" s="1"/>
  <c r="OO22" i="11"/>
  <c r="OP22" i="11" s="1"/>
  <c r="GU22" i="11"/>
  <c r="GV22" i="11" s="1"/>
  <c r="OF33" i="11"/>
  <c r="FX13" i="11"/>
  <c r="FT13" i="11"/>
  <c r="HG11" i="11"/>
  <c r="HK11" i="11"/>
  <c r="HH35" i="11"/>
  <c r="HE31" i="11"/>
  <c r="OE19" i="11"/>
  <c r="OA19" i="11"/>
  <c r="GK29" i="11"/>
  <c r="GG29" i="11"/>
  <c r="JE33" i="11"/>
  <c r="JF33" i="11" s="1"/>
  <c r="OI36" i="11"/>
  <c r="OJ36" i="11"/>
  <c r="OH36" i="11"/>
  <c r="OK36" i="11"/>
  <c r="PL25" i="11"/>
  <c r="GJ32" i="11"/>
  <c r="OL15" i="11"/>
  <c r="OM15" i="11" s="1"/>
  <c r="HS17" i="11"/>
  <c r="HF30" i="11"/>
  <c r="FV37" i="11"/>
  <c r="PC14" i="11"/>
  <c r="PF14" i="11" s="1"/>
  <c r="GR14" i="11"/>
  <c r="GS14" i="11" s="1"/>
  <c r="NH30" i="11"/>
  <c r="NK30" i="11"/>
  <c r="NJ30" i="11"/>
  <c r="NI30" i="11"/>
  <c r="HE18" i="11"/>
  <c r="HF18" i="11" s="1"/>
  <c r="GF20" i="11"/>
  <c r="OL18" i="11"/>
  <c r="NR39" i="11"/>
  <c r="NT39" i="11" s="1"/>
  <c r="NN39" i="11"/>
  <c r="FW14" i="11"/>
  <c r="PM14" i="11"/>
  <c r="FM20" i="11"/>
  <c r="OJ37" i="11"/>
  <c r="OI37" i="11"/>
  <c r="OK37" i="11"/>
  <c r="OH37" i="11"/>
  <c r="OL30" i="11"/>
  <c r="FM16" i="11"/>
  <c r="OE22" i="11"/>
  <c r="OA22" i="11"/>
  <c r="OO33" i="11"/>
  <c r="OP33" i="11" s="1"/>
  <c r="OM10" i="11"/>
  <c r="GC12" i="11"/>
  <c r="GD12" i="11"/>
  <c r="GB12" i="11"/>
  <c r="GA12" i="11"/>
  <c r="MJ15" i="11"/>
  <c r="MK15" i="11"/>
  <c r="MI15" i="11"/>
  <c r="MH15" i="11"/>
  <c r="GR10" i="11"/>
  <c r="FU16" i="11"/>
  <c r="PL33" i="11"/>
  <c r="FN18" i="11"/>
  <c r="FQ18" i="11"/>
  <c r="FP18" i="11"/>
  <c r="FO18" i="11"/>
  <c r="NF18" i="11"/>
  <c r="OY17" i="11"/>
  <c r="OZ17" i="11" s="1"/>
  <c r="IF26" i="11"/>
  <c r="ND35" i="11"/>
  <c r="GR16" i="11"/>
  <c r="GS16" i="11" s="1"/>
  <c r="NE39" i="11"/>
  <c r="NG39" i="11" s="1"/>
  <c r="NA39" i="11"/>
  <c r="OO23" i="11"/>
  <c r="FT31" i="11"/>
  <c r="FX31" i="11"/>
  <c r="FZ31" i="11" s="1"/>
  <c r="HL11" i="11"/>
  <c r="HJ11" i="11"/>
  <c r="OO20" i="11"/>
  <c r="OD19" i="11"/>
  <c r="OF19" i="11"/>
  <c r="PB22" i="11"/>
  <c r="GR21" i="11"/>
  <c r="GS21" i="11" s="1"/>
  <c r="IS33" i="11"/>
  <c r="OZ25" i="11"/>
  <c r="FY31" i="11"/>
  <c r="GI32" i="11"/>
  <c r="GL32" i="11" s="1"/>
  <c r="GJ18" i="11"/>
  <c r="OB15" i="11"/>
  <c r="MS35" i="11"/>
  <c r="OR25" i="11"/>
  <c r="ON25" i="11"/>
  <c r="GF14" i="11"/>
  <c r="NW19" i="11"/>
  <c r="NV19" i="11"/>
  <c r="NX19" i="11"/>
  <c r="NU19" i="11"/>
  <c r="FD24" i="11"/>
  <c r="FC24" i="11"/>
  <c r="FB24" i="11"/>
  <c r="FA24" i="11"/>
  <c r="GS18" i="11"/>
  <c r="FQ31" i="11"/>
  <c r="FO31" i="11"/>
  <c r="FN31" i="11"/>
  <c r="FP31" i="11"/>
  <c r="NZ18" i="11"/>
  <c r="FV14" i="11"/>
  <c r="FY14" i="11" s="1"/>
  <c r="FJ10" i="11"/>
  <c r="FL10" i="11"/>
  <c r="GD22" i="11"/>
  <c r="GC22" i="11"/>
  <c r="GB22" i="11"/>
  <c r="GA22" i="11"/>
  <c r="OO26" i="11"/>
  <c r="OP26" i="11" s="1"/>
  <c r="FW36" i="11"/>
  <c r="FY36" i="11"/>
  <c r="NZ30" i="11"/>
  <c r="EZ14" i="11"/>
  <c r="NG21" i="11"/>
  <c r="OF22" i="11"/>
  <c r="OD22" i="11"/>
  <c r="FQ32" i="11"/>
  <c r="FP32" i="11"/>
  <c r="FO32" i="11"/>
  <c r="FN32" i="11"/>
  <c r="GT11" i="11"/>
  <c r="GX11" i="11"/>
  <c r="GZ11" i="11" s="1"/>
  <c r="GF10" i="11"/>
  <c r="GH28" i="11"/>
  <c r="GI28" i="11" s="1"/>
  <c r="NF27" i="11"/>
  <c r="ND27" i="11"/>
  <c r="FY30" i="11"/>
  <c r="OZ33" i="11"/>
  <c r="NQ10" i="11"/>
  <c r="NS10" i="11"/>
  <c r="HE12" i="11"/>
  <c r="NC35" i="11"/>
  <c r="GF16" i="11"/>
  <c r="NN37" i="11"/>
  <c r="NR37" i="11"/>
  <c r="NT37" i="11" s="1"/>
  <c r="GK30" i="11"/>
  <c r="GG30" i="11"/>
  <c r="FT38" i="11"/>
  <c r="FX38" i="11"/>
  <c r="FZ38" i="11" s="1"/>
  <c r="NA28" i="11"/>
  <c r="NE28" i="11"/>
  <c r="NG28" i="11" s="1"/>
  <c r="OB39" i="11"/>
  <c r="OC39" i="11" s="1"/>
  <c r="OL38" i="11"/>
  <c r="PL22" i="11"/>
  <c r="PM22" i="11" s="1"/>
  <c r="GF21" i="11"/>
  <c r="FX23" i="11"/>
  <c r="FZ23" i="11" s="1"/>
  <c r="FT23" i="11"/>
  <c r="NO29" i="11"/>
  <c r="NP29" i="11" s="1"/>
  <c r="PL20" i="11"/>
  <c r="PM20" i="11" s="1"/>
  <c r="NS35" i="11"/>
  <c r="NQ35" i="11"/>
  <c r="GI18" i="11"/>
  <c r="GL18" i="11" s="1"/>
  <c r="HE13" i="11"/>
  <c r="HF13" i="11" s="1"/>
  <c r="OS25" i="11"/>
  <c r="OQ25" i="11"/>
  <c r="EZ36" i="11"/>
  <c r="FU15" i="11"/>
  <c r="OY13" i="11"/>
  <c r="OZ13" i="11" s="1"/>
  <c r="OF40" i="11"/>
  <c r="FL15" i="11"/>
  <c r="FJ15" i="11"/>
  <c r="FG10" i="11"/>
  <c r="FK10" i="11"/>
  <c r="PY36" i="11"/>
  <c r="GQ17" i="11"/>
  <c r="GP17" i="11"/>
  <c r="GO17" i="11"/>
  <c r="GN17" i="11"/>
  <c r="FX36" i="11"/>
  <c r="FT36" i="11"/>
  <c r="GR27" i="11"/>
  <c r="NF38" i="11"/>
  <c r="ND38" i="11"/>
  <c r="OL12" i="11"/>
  <c r="OM12" i="11" s="1"/>
  <c r="NW26" i="11"/>
  <c r="NX26" i="11"/>
  <c r="NV26" i="11"/>
  <c r="NU26" i="11"/>
  <c r="FQ22" i="11"/>
  <c r="FP22" i="11"/>
  <c r="FO22" i="11"/>
  <c r="FN22" i="11"/>
  <c r="FG23" i="11"/>
  <c r="FK23" i="11"/>
  <c r="FM23" i="11" s="1"/>
  <c r="GR40" i="11"/>
  <c r="GG22" i="11"/>
  <c r="GK22" i="11"/>
  <c r="GM22" i="11" s="1"/>
  <c r="HN33" i="11"/>
  <c r="HQ33" i="11"/>
  <c r="HP33" i="11"/>
  <c r="HO33" i="11"/>
  <c r="FK37" i="11"/>
  <c r="FM37" i="11" s="1"/>
  <c r="FG37" i="11"/>
  <c r="FJ36" i="11"/>
  <c r="GH19" i="11"/>
  <c r="GI19" i="11" s="1"/>
  <c r="NE27" i="11"/>
  <c r="NA27" i="11"/>
  <c r="NX40" i="11"/>
  <c r="NV40" i="11"/>
  <c r="NU40" i="11"/>
  <c r="NW40" i="11"/>
  <c r="FL34" i="11"/>
  <c r="GR37" i="11"/>
  <c r="GS37" i="11" s="1"/>
  <c r="NR10" i="11"/>
  <c r="NN10" i="11"/>
  <c r="IE11" i="11"/>
  <c r="IF11" i="11" s="1"/>
  <c r="GU12" i="11"/>
  <c r="GV12" i="11" s="1"/>
  <c r="OY19" i="11"/>
  <c r="OZ19" i="11" s="1"/>
  <c r="HE28" i="11"/>
  <c r="NO38" i="11"/>
  <c r="NP38" i="11" s="1"/>
  <c r="OH26" i="11"/>
  <c r="OK26" i="11"/>
  <c r="OJ26" i="11"/>
  <c r="OI26" i="11"/>
  <c r="GX17" i="11"/>
  <c r="GZ17" i="11" s="1"/>
  <c r="GT17" i="11"/>
  <c r="NN17" i="11"/>
  <c r="NR17" i="11"/>
  <c r="NT17" i="11" s="1"/>
  <c r="GL35" i="11"/>
  <c r="NS23" i="11"/>
  <c r="OL34" i="11"/>
  <c r="OM34" i="11" s="1"/>
  <c r="OB38" i="11"/>
  <c r="OC38" i="11" s="1"/>
  <c r="NF39" i="11"/>
  <c r="HH22" i="11"/>
  <c r="GH13" i="11"/>
  <c r="FY38" i="11"/>
  <c r="PB20" i="11"/>
  <c r="NN35" i="11"/>
  <c r="NR35" i="11"/>
  <c r="OY32" i="11"/>
  <c r="OZ32" i="11" s="1"/>
  <c r="FL25" i="11"/>
  <c r="FJ25" i="11"/>
  <c r="FM25" i="11" s="1"/>
  <c r="GU13" i="11"/>
  <c r="OB29" i="11"/>
  <c r="OC29" i="11" s="1"/>
  <c r="NS39" i="11"/>
  <c r="OD28" i="11"/>
  <c r="FW27" i="11"/>
  <c r="NA34" i="11"/>
  <c r="NE34" i="11"/>
  <c r="NG34" i="11" s="1"/>
  <c r="GR24" i="11"/>
  <c r="FY19" i="11"/>
  <c r="FW19" i="11"/>
  <c r="NO15" i="11"/>
  <c r="OO13" i="11"/>
  <c r="OP13" i="11" s="1"/>
  <c r="GR15" i="11"/>
  <c r="GS15" i="11" s="1"/>
  <c r="NW32" i="11"/>
  <c r="NV32" i="11"/>
  <c r="NX32" i="11"/>
  <c r="NU32" i="11"/>
  <c r="NS27" i="11"/>
  <c r="NQ27" i="11"/>
  <c r="PO36" i="11"/>
  <c r="PP36" i="11" s="1"/>
  <c r="NH15" i="11"/>
  <c r="NK15" i="11"/>
  <c r="NJ15" i="11"/>
  <c r="NI15" i="11"/>
  <c r="PL11" i="11"/>
  <c r="NS30" i="11"/>
  <c r="NQ30" i="11"/>
  <c r="GC32" i="11"/>
  <c r="GA32" i="11"/>
  <c r="GD32" i="11"/>
  <c r="GB32" i="11"/>
  <c r="OL27" i="11"/>
  <c r="FM38" i="11"/>
  <c r="PL26" i="11"/>
  <c r="PM26" i="11" s="1"/>
  <c r="GS38" i="11"/>
  <c r="NZ12" i="11"/>
  <c r="GH34" i="11"/>
  <c r="FZ28" i="11"/>
  <c r="GF40" i="11"/>
  <c r="EQ21" i="11"/>
  <c r="EP21" i="11"/>
  <c r="EO21" i="11"/>
  <c r="EN21" i="11"/>
  <c r="HG26" i="11"/>
  <c r="HK26" i="11"/>
  <c r="HM26" i="11" s="1"/>
  <c r="FI36" i="11"/>
  <c r="FL36" i="11" s="1"/>
  <c r="OQ14" i="11"/>
  <c r="OS14" i="11"/>
  <c r="NX25" i="11"/>
  <c r="NW25" i="11"/>
  <c r="NV25" i="11"/>
  <c r="NU25" i="11"/>
  <c r="GF37" i="11"/>
  <c r="NJ33" i="11"/>
  <c r="NK33" i="11"/>
  <c r="NI33" i="11"/>
  <c r="NH33" i="11"/>
  <c r="EQ27" i="11"/>
  <c r="EP27" i="11"/>
  <c r="EO27" i="11"/>
  <c r="EN27" i="11"/>
  <c r="NA12" i="11"/>
  <c r="NE12" i="11"/>
  <c r="NG12" i="11" s="1"/>
  <c r="OM19" i="11"/>
  <c r="GS28" i="11"/>
  <c r="FL24" i="11"/>
  <c r="FJ24" i="11"/>
  <c r="GT26" i="11"/>
  <c r="GX26" i="11"/>
  <c r="GZ26" i="11" s="1"/>
  <c r="OH11" i="11"/>
  <c r="OK11" i="11"/>
  <c r="OJ11" i="11"/>
  <c r="OI11" i="11"/>
  <c r="NN24" i="11"/>
  <c r="NR24" i="11"/>
  <c r="NT24" i="11" s="1"/>
  <c r="HV26" i="11"/>
  <c r="HY26" i="11" s="1"/>
  <c r="MS15" i="11"/>
  <c r="OB32" i="11"/>
  <c r="OC32" i="11" s="1"/>
  <c r="HR22" i="11"/>
  <c r="HS22" i="11" s="1"/>
  <c r="GM30" i="11"/>
  <c r="OY39" i="11"/>
  <c r="GI31" i="11"/>
  <c r="FW24" i="11"/>
  <c r="FY24" i="11"/>
  <c r="OM32" i="11"/>
  <c r="FY20" i="11"/>
  <c r="FW20" i="11"/>
  <c r="OL29" i="11"/>
  <c r="OC28" i="11"/>
  <c r="OF28" i="11" s="1"/>
  <c r="FV27" i="11"/>
  <c r="FY27" i="11" s="1"/>
  <c r="PO24" i="10"/>
  <c r="PP24" i="10" s="1"/>
  <c r="OO11" i="10"/>
  <c r="OP11" i="10" s="1"/>
  <c r="GH30" i="10"/>
  <c r="NJ13" i="10"/>
  <c r="NK13" i="10"/>
  <c r="NH13" i="10"/>
  <c r="NI13" i="10"/>
  <c r="PB12" i="10"/>
  <c r="EQ38" i="10"/>
  <c r="EP38" i="10"/>
  <c r="EO38" i="10"/>
  <c r="EN38" i="10"/>
  <c r="FX31" i="10"/>
  <c r="FT31" i="10"/>
  <c r="NR18" i="10"/>
  <c r="NN18" i="10"/>
  <c r="OO37" i="10"/>
  <c r="HG18" i="10"/>
  <c r="HK18" i="10"/>
  <c r="OO23" i="10"/>
  <c r="OO18" i="10"/>
  <c r="OP18" i="10" s="1"/>
  <c r="NR26" i="10"/>
  <c r="NN26" i="10"/>
  <c r="FD31" i="10"/>
  <c r="FC31" i="10"/>
  <c r="FB31" i="10"/>
  <c r="FA31" i="10"/>
  <c r="PA24" i="10"/>
  <c r="PE24" i="10"/>
  <c r="GG33" i="10"/>
  <c r="GK33" i="10"/>
  <c r="FD26" i="10"/>
  <c r="FC26" i="10"/>
  <c r="FA26" i="10"/>
  <c r="FB26" i="10"/>
  <c r="HH13" i="10"/>
  <c r="HI13" i="10" s="1"/>
  <c r="GH26" i="10"/>
  <c r="EN30" i="10"/>
  <c r="EQ30" i="10"/>
  <c r="EP30" i="10"/>
  <c r="EO30" i="10"/>
  <c r="MV38" i="10"/>
  <c r="MU38" i="10"/>
  <c r="MX38" i="10"/>
  <c r="MW38" i="10"/>
  <c r="FD17" i="10"/>
  <c r="FB17" i="10"/>
  <c r="FC17" i="10"/>
  <c r="FA17" i="10"/>
  <c r="GH36" i="10"/>
  <c r="GI36" i="10" s="1"/>
  <c r="OB25" i="10"/>
  <c r="GU35" i="10"/>
  <c r="FG38" i="10"/>
  <c r="FK38" i="10"/>
  <c r="HU25" i="10"/>
  <c r="OO28" i="10"/>
  <c r="OP28" i="10" s="1"/>
  <c r="MX25" i="10"/>
  <c r="MW25" i="10"/>
  <c r="MV25" i="10"/>
  <c r="MU25" i="10"/>
  <c r="GG27" i="10"/>
  <c r="GK27" i="10"/>
  <c r="FD37" i="10"/>
  <c r="FC37" i="10"/>
  <c r="FB37" i="10"/>
  <c r="FA37" i="10"/>
  <c r="HH11" i="10"/>
  <c r="HI11" i="10" s="1"/>
  <c r="HH15" i="10"/>
  <c r="FK30" i="10"/>
  <c r="FG30" i="10"/>
  <c r="NK18" i="10"/>
  <c r="NI18" i="10"/>
  <c r="NH18" i="10"/>
  <c r="NJ18" i="10"/>
  <c r="NN15" i="10"/>
  <c r="NR15" i="10"/>
  <c r="OB15" i="10"/>
  <c r="FB21" i="10"/>
  <c r="FD21" i="10"/>
  <c r="FC21" i="10"/>
  <c r="FA21" i="10"/>
  <c r="IE18" i="10"/>
  <c r="GY15" i="10"/>
  <c r="GW15" i="10"/>
  <c r="FW14" i="10"/>
  <c r="FY14" i="10"/>
  <c r="FT27" i="10"/>
  <c r="FX27" i="10"/>
  <c r="FZ27" i="10" s="1"/>
  <c r="GY24" i="10"/>
  <c r="GW24" i="10"/>
  <c r="GR14" i="10"/>
  <c r="FW26" i="10"/>
  <c r="FY26" i="10"/>
  <c r="OI27" i="10"/>
  <c r="OH27" i="10"/>
  <c r="OK27" i="10"/>
  <c r="OJ27" i="10"/>
  <c r="MW36" i="10"/>
  <c r="MV36" i="10"/>
  <c r="MU36" i="10"/>
  <c r="MX36" i="10"/>
  <c r="NE30" i="10"/>
  <c r="NG30" i="10" s="1"/>
  <c r="NA30" i="10"/>
  <c r="EZ34" i="10"/>
  <c r="GR37" i="10"/>
  <c r="OL26" i="10"/>
  <c r="HE23" i="10"/>
  <c r="HF23" i="10" s="1"/>
  <c r="NQ11" i="10"/>
  <c r="NS11" i="10"/>
  <c r="NT17" i="10"/>
  <c r="HR20" i="10"/>
  <c r="PY32" i="10"/>
  <c r="PZ32" i="10" s="1"/>
  <c r="GR32" i="10"/>
  <c r="NN30" i="10"/>
  <c r="NR30" i="10"/>
  <c r="PA19" i="10"/>
  <c r="PE19" i="10"/>
  <c r="GT10" i="10"/>
  <c r="GX10" i="10"/>
  <c r="OD11" i="10"/>
  <c r="FW21" i="10"/>
  <c r="OQ12" i="10"/>
  <c r="FD40" i="10"/>
  <c r="FC40" i="10"/>
  <c r="FB40" i="10"/>
  <c r="FA40" i="10"/>
  <c r="GK11" i="10"/>
  <c r="GG11" i="10"/>
  <c r="FB38" i="10"/>
  <c r="FA38" i="10"/>
  <c r="FD38" i="10"/>
  <c r="FC38" i="10"/>
  <c r="EX36" i="10"/>
  <c r="EZ36" i="10" s="1"/>
  <c r="ET36" i="10"/>
  <c r="HU18" i="10"/>
  <c r="OB40" i="10"/>
  <c r="OL30" i="10"/>
  <c r="OM30" i="10" s="1"/>
  <c r="PB27" i="10"/>
  <c r="NI11" i="10"/>
  <c r="NH11" i="10"/>
  <c r="NK11" i="10"/>
  <c r="NJ11" i="10"/>
  <c r="GR40" i="10"/>
  <c r="GS40" i="10" s="1"/>
  <c r="GT15" i="10"/>
  <c r="GX15" i="10"/>
  <c r="NN38" i="10"/>
  <c r="NR38" i="10"/>
  <c r="NT38" i="10" s="1"/>
  <c r="GX24" i="10"/>
  <c r="GT24" i="10"/>
  <c r="GM25" i="10"/>
  <c r="NG38" i="10"/>
  <c r="FD16" i="10"/>
  <c r="FC16" i="10"/>
  <c r="FA16" i="10"/>
  <c r="FB16" i="10"/>
  <c r="NQ14" i="10"/>
  <c r="OI32" i="10"/>
  <c r="OK32" i="10"/>
  <c r="OJ32" i="10"/>
  <c r="OH32" i="10"/>
  <c r="HE27" i="10"/>
  <c r="HF27" i="10" s="1"/>
  <c r="FT26" i="10"/>
  <c r="FX26" i="10"/>
  <c r="HR13" i="10"/>
  <c r="HS13" i="10" s="1"/>
  <c r="NE25" i="10"/>
  <c r="NG25" i="10" s="1"/>
  <c r="NA25" i="10"/>
  <c r="GH37" i="10"/>
  <c r="GI37" i="10" s="1"/>
  <c r="HE35" i="10"/>
  <c r="HF35" i="10" s="1"/>
  <c r="OB26" i="10"/>
  <c r="OC26" i="10" s="1"/>
  <c r="GU23" i="10"/>
  <c r="GV23" i="10" s="1"/>
  <c r="GT20" i="10"/>
  <c r="GX20" i="10"/>
  <c r="OY35" i="10"/>
  <c r="OZ35" i="10" s="1"/>
  <c r="OL34" i="10"/>
  <c r="OM34" i="10" s="1"/>
  <c r="NS15" i="10"/>
  <c r="NQ15" i="10"/>
  <c r="NN11" i="10"/>
  <c r="NR11" i="10"/>
  <c r="HH20" i="10"/>
  <c r="OL15" i="10"/>
  <c r="FP21" i="10"/>
  <c r="FO21" i="10"/>
  <c r="FN21" i="10"/>
  <c r="FQ21" i="10"/>
  <c r="ND29" i="10"/>
  <c r="OD23" i="10"/>
  <c r="PM32" i="10"/>
  <c r="GF32" i="10"/>
  <c r="NS30" i="10"/>
  <c r="NQ30" i="10"/>
  <c r="PF19" i="10"/>
  <c r="PD19" i="10"/>
  <c r="GY10" i="10"/>
  <c r="GW10" i="10"/>
  <c r="OC11" i="10"/>
  <c r="OF11" i="10" s="1"/>
  <c r="FV21" i="10"/>
  <c r="FY21" i="10" s="1"/>
  <c r="OP12" i="10"/>
  <c r="GL11" i="10"/>
  <c r="GJ11" i="10"/>
  <c r="NS23" i="10"/>
  <c r="NQ23" i="10"/>
  <c r="OF10" i="10"/>
  <c r="OD10" i="10"/>
  <c r="FU32" i="10"/>
  <c r="FV32" i="10" s="1"/>
  <c r="OL40" i="10"/>
  <c r="OM40" i="10" s="1"/>
  <c r="NZ30" i="10"/>
  <c r="OQ17" i="10"/>
  <c r="OS17" i="10"/>
  <c r="PL27" i="10"/>
  <c r="GF40" i="10"/>
  <c r="OI19" i="10"/>
  <c r="OK19" i="10"/>
  <c r="OJ19" i="10"/>
  <c r="OH19" i="10"/>
  <c r="EX39" i="10"/>
  <c r="EZ39" i="10" s="1"/>
  <c r="ET39" i="10"/>
  <c r="FA12" i="10"/>
  <c r="FC12" i="10"/>
  <c r="FB12" i="10"/>
  <c r="FD12" i="10"/>
  <c r="GD11" i="10"/>
  <c r="GC11" i="10"/>
  <c r="GB11" i="10"/>
  <c r="GA11" i="10"/>
  <c r="GQ18" i="10"/>
  <c r="GP18" i="10"/>
  <c r="GO18" i="10"/>
  <c r="GN18" i="10"/>
  <c r="FY27" i="10"/>
  <c r="NP14" i="10"/>
  <c r="NS14" i="10" s="1"/>
  <c r="NS36" i="10"/>
  <c r="NQ36" i="10"/>
  <c r="GS27" i="10"/>
  <c r="OL16" i="10"/>
  <c r="OM16" i="10" s="1"/>
  <c r="GL35" i="10"/>
  <c r="GJ35" i="10"/>
  <c r="NS22" i="10"/>
  <c r="NQ22" i="10"/>
  <c r="OT24" i="10"/>
  <c r="GH23" i="10"/>
  <c r="GI23" i="10" s="1"/>
  <c r="FK34" i="10"/>
  <c r="FM34" i="10" s="1"/>
  <c r="FG34" i="10"/>
  <c r="OL22" i="10"/>
  <c r="OM22" i="10" s="1"/>
  <c r="NS29" i="10"/>
  <c r="NQ29" i="10"/>
  <c r="GY20" i="10"/>
  <c r="GW20" i="10"/>
  <c r="OM35" i="10"/>
  <c r="NZ34" i="10"/>
  <c r="FW16" i="10"/>
  <c r="FY16" i="10"/>
  <c r="PY19" i="10"/>
  <c r="NJ37" i="10"/>
  <c r="NH37" i="10"/>
  <c r="NK37" i="10"/>
  <c r="NI37" i="10"/>
  <c r="NT12" i="10"/>
  <c r="MT40" i="10"/>
  <c r="FP37" i="10"/>
  <c r="FN37" i="10"/>
  <c r="FO37" i="10"/>
  <c r="FQ37" i="10"/>
  <c r="FG16" i="10"/>
  <c r="FK16" i="10"/>
  <c r="FM16" i="10" s="1"/>
  <c r="NC29" i="10"/>
  <c r="OC23" i="10"/>
  <c r="EY36" i="10"/>
  <c r="OL39" i="10"/>
  <c r="OM39" i="10" s="1"/>
  <c r="NQ40" i="10"/>
  <c r="NS40" i="10"/>
  <c r="FY38" i="10"/>
  <c r="FW38" i="10"/>
  <c r="GW11" i="10"/>
  <c r="NX31" i="10"/>
  <c r="NV31" i="10"/>
  <c r="NU31" i="10"/>
  <c r="NW31" i="10"/>
  <c r="NR23" i="10"/>
  <c r="NN23" i="10"/>
  <c r="OE10" i="10"/>
  <c r="OA10" i="10"/>
  <c r="FD14" i="10"/>
  <c r="FC14" i="10"/>
  <c r="FB14" i="10"/>
  <c r="FA14" i="10"/>
  <c r="ND34" i="10"/>
  <c r="HU24" i="10"/>
  <c r="ON17" i="10"/>
  <c r="OR17" i="10"/>
  <c r="PY24" i="10"/>
  <c r="OY10" i="10"/>
  <c r="GZ19" i="10"/>
  <c r="GJ12" i="10"/>
  <c r="NI40" i="10"/>
  <c r="NH40" i="10"/>
  <c r="NK40" i="10"/>
  <c r="NJ40" i="10"/>
  <c r="FO36" i="10"/>
  <c r="FN36" i="10"/>
  <c r="FP36" i="10"/>
  <c r="FQ36" i="10"/>
  <c r="PB17" i="10"/>
  <c r="PC17" i="10" s="1"/>
  <c r="FU29" i="10"/>
  <c r="FV29" i="10" s="1"/>
  <c r="OB38" i="10"/>
  <c r="FG32" i="10"/>
  <c r="FK32" i="10"/>
  <c r="FU36" i="10"/>
  <c r="FV36" i="10" s="1"/>
  <c r="NR36" i="10"/>
  <c r="NN36" i="10"/>
  <c r="GR38" i="10"/>
  <c r="OB16" i="10"/>
  <c r="GG35" i="10"/>
  <c r="GK35" i="10"/>
  <c r="OO38" i="10"/>
  <c r="NR22" i="10"/>
  <c r="NN22" i="10"/>
  <c r="GR36" i="10"/>
  <c r="GS36" i="10" s="1"/>
  <c r="OL36" i="10"/>
  <c r="NE36" i="10"/>
  <c r="NG36" i="10" s="1"/>
  <c r="NA36" i="10"/>
  <c r="MU39" i="10"/>
  <c r="MX39" i="10"/>
  <c r="MW39" i="10"/>
  <c r="MV39" i="10"/>
  <c r="OB22" i="10"/>
  <c r="NR29" i="10"/>
  <c r="NN29" i="10"/>
  <c r="NS18" i="10"/>
  <c r="NQ18" i="10"/>
  <c r="OD13" i="10"/>
  <c r="FT16" i="10"/>
  <c r="FX16" i="10"/>
  <c r="PO19" i="10"/>
  <c r="PP19" i="10" s="1"/>
  <c r="FQ27" i="10"/>
  <c r="FO27" i="10"/>
  <c r="FN27" i="10"/>
  <c r="FP27" i="10"/>
  <c r="FX12" i="10"/>
  <c r="FZ12" i="10" s="1"/>
  <c r="FT12" i="10"/>
  <c r="GR17" i="10"/>
  <c r="ND14" i="10"/>
  <c r="HU19" i="10"/>
  <c r="HV19" i="10" s="1"/>
  <c r="OB39" i="10"/>
  <c r="OC39" i="10" s="1"/>
  <c r="HL18" i="10"/>
  <c r="HJ18" i="10"/>
  <c r="NN40" i="10"/>
  <c r="NR40" i="10"/>
  <c r="PD24" i="10"/>
  <c r="PG24" i="10" s="1"/>
  <c r="PF24" i="10"/>
  <c r="FX38" i="10"/>
  <c r="FT38" i="10"/>
  <c r="GL27" i="10"/>
  <c r="GJ27" i="10"/>
  <c r="GV11" i="10"/>
  <c r="NH20" i="10"/>
  <c r="NK20" i="10"/>
  <c r="NJ20" i="10"/>
  <c r="NI20" i="10"/>
  <c r="OQ27" i="10"/>
  <c r="OS27" i="10"/>
  <c r="ND33" i="10"/>
  <c r="NF33" i="10"/>
  <c r="GR39" i="10"/>
  <c r="NH16" i="10"/>
  <c r="NJ16" i="10"/>
  <c r="NK16" i="10"/>
  <c r="NI16" i="10"/>
  <c r="FQ29" i="10"/>
  <c r="FP29" i="10"/>
  <c r="FO29" i="10"/>
  <c r="FN29" i="10"/>
  <c r="NC34" i="10"/>
  <c r="NF34" i="10" s="1"/>
  <c r="NT35" i="10"/>
  <c r="IE24" i="10"/>
  <c r="IF24" i="10" s="1"/>
  <c r="OK21" i="10"/>
  <c r="OJ21" i="10"/>
  <c r="OI21" i="10"/>
  <c r="OH21" i="10"/>
  <c r="OM10" i="10"/>
  <c r="GI12" i="10"/>
  <c r="NW21" i="10"/>
  <c r="NX21" i="10"/>
  <c r="NV21" i="10"/>
  <c r="NU21" i="10"/>
  <c r="FZ20" i="10"/>
  <c r="PL17" i="10"/>
  <c r="NJ35" i="10"/>
  <c r="NI35" i="10"/>
  <c r="NK35" i="10"/>
  <c r="NH35" i="10"/>
  <c r="NG10" i="10"/>
  <c r="HE12" i="10"/>
  <c r="MR20" i="10"/>
  <c r="MT20" i="10" s="1"/>
  <c r="MN20" i="10"/>
  <c r="FJ32" i="10"/>
  <c r="FL32" i="10"/>
  <c r="HH25" i="10"/>
  <c r="HI25" i="10" s="1"/>
  <c r="NS38" i="10"/>
  <c r="GF38" i="10"/>
  <c r="FY37" i="10"/>
  <c r="FW37" i="10"/>
  <c r="OY38" i="10"/>
  <c r="OZ38" i="10" s="1"/>
  <c r="OX32" i="10"/>
  <c r="OW32" i="10"/>
  <c r="OV32" i="10"/>
  <c r="OU32" i="10"/>
  <c r="OL14" i="10"/>
  <c r="OM14" i="10" s="1"/>
  <c r="NZ36" i="10"/>
  <c r="FP31" i="10"/>
  <c r="FO31" i="10"/>
  <c r="FQ31" i="10"/>
  <c r="FN31" i="10"/>
  <c r="GR31" i="10"/>
  <c r="MN33" i="10"/>
  <c r="MR33" i="10"/>
  <c r="MT33" i="10" s="1"/>
  <c r="NF25" i="10"/>
  <c r="OC13" i="10"/>
  <c r="GR21" i="10"/>
  <c r="HH19" i="10"/>
  <c r="NO39" i="10"/>
  <c r="NP39" i="10" s="1"/>
  <c r="OY13" i="10"/>
  <c r="GH16" i="10"/>
  <c r="GI16" i="10" s="1"/>
  <c r="GF17" i="10"/>
  <c r="NC14" i="10"/>
  <c r="IE19" i="10"/>
  <c r="IF19" i="10" s="1"/>
  <c r="GR34" i="10"/>
  <c r="GS34" i="10" s="1"/>
  <c r="FW17" i="10"/>
  <c r="NQ33" i="10"/>
  <c r="OD31" i="10"/>
  <c r="OD18" i="10"/>
  <c r="HJ24" i="10"/>
  <c r="FX33" i="10"/>
  <c r="FT33" i="10"/>
  <c r="ON27" i="10"/>
  <c r="OR27" i="10"/>
  <c r="NA33" i="10"/>
  <c r="NE33" i="10"/>
  <c r="GH39" i="10"/>
  <c r="GI39" i="10" s="1"/>
  <c r="OO31" i="10"/>
  <c r="NK15" i="10"/>
  <c r="NI15" i="10"/>
  <c r="NJ15" i="10"/>
  <c r="NH15" i="10"/>
  <c r="NX28" i="10"/>
  <c r="NW28" i="10"/>
  <c r="NV28" i="10"/>
  <c r="NU28" i="10"/>
  <c r="HE33" i="10"/>
  <c r="PL12" i="10"/>
  <c r="PM12" i="10" s="1"/>
  <c r="FD30" i="10"/>
  <c r="FC30" i="10"/>
  <c r="FB30" i="10"/>
  <c r="FA30" i="10"/>
  <c r="HH10" i="10"/>
  <c r="HI10" i="10" s="1"/>
  <c r="FP17" i="10"/>
  <c r="FO17" i="10"/>
  <c r="FN17" i="10"/>
  <c r="FQ17" i="10"/>
  <c r="FB28" i="10"/>
  <c r="FD28" i="10"/>
  <c r="FC28" i="10"/>
  <c r="FA28" i="10"/>
  <c r="NO16" i="10"/>
  <c r="NP16" i="10" s="1"/>
  <c r="GU12" i="10"/>
  <c r="GV12" i="10" s="1"/>
  <c r="GQ10" i="10"/>
  <c r="GO10" i="10"/>
  <c r="GP10" i="10"/>
  <c r="GN10" i="10"/>
  <c r="NO25" i="10"/>
  <c r="NP25" i="10" s="1"/>
  <c r="OL33" i="10"/>
  <c r="OM33" i="10" s="1"/>
  <c r="FX37" i="10"/>
  <c r="FT37" i="10"/>
  <c r="FW31" i="10"/>
  <c r="FY31" i="10"/>
  <c r="IE25" i="10"/>
  <c r="IF25" i="10" s="1"/>
  <c r="OL25" i="10"/>
  <c r="OB14" i="10"/>
  <c r="NT27" i="10"/>
  <c r="GH31" i="10"/>
  <c r="NO34" i="10"/>
  <c r="NP34" i="10" s="1"/>
  <c r="FO20" i="10"/>
  <c r="FN20" i="10"/>
  <c r="FQ20" i="10"/>
  <c r="FP20" i="10"/>
  <c r="GH21" i="10"/>
  <c r="GI21" i="10" s="1"/>
  <c r="GT25" i="10"/>
  <c r="GX25" i="10"/>
  <c r="GZ25" i="10" s="1"/>
  <c r="GR30" i="10"/>
  <c r="GS30" i="10" s="1"/>
  <c r="OG17" i="10"/>
  <c r="OB37" i="10"/>
  <c r="FG26" i="10"/>
  <c r="FK26" i="10"/>
  <c r="FM26" i="10" s="1"/>
  <c r="OM13" i="10"/>
  <c r="NU13" i="10"/>
  <c r="NW13" i="10"/>
  <c r="NX13" i="10"/>
  <c r="NV13" i="10"/>
  <c r="GR16" i="10"/>
  <c r="GS16" i="10" s="1"/>
  <c r="NG22" i="10"/>
  <c r="MX26" i="10"/>
  <c r="MW26" i="10"/>
  <c r="MV26" i="10"/>
  <c r="MU26" i="10"/>
  <c r="GF34" i="10"/>
  <c r="FL26" i="10"/>
  <c r="FY12" i="10"/>
  <c r="FV17" i="10"/>
  <c r="FY17" i="10" s="1"/>
  <c r="NP33" i="10"/>
  <c r="NS33" i="10" s="1"/>
  <c r="OC31" i="10"/>
  <c r="OC18" i="10"/>
  <c r="FP28" i="10"/>
  <c r="FN28" i="10"/>
  <c r="FO28" i="10"/>
  <c r="FQ28" i="10"/>
  <c r="HI24" i="10"/>
  <c r="HL24" i="10" s="1"/>
  <c r="FY33" i="10"/>
  <c r="FW33" i="10"/>
  <c r="GQ20" i="10"/>
  <c r="GN20" i="10"/>
  <c r="GP20" i="10"/>
  <c r="GO20" i="10"/>
  <c r="FW40" i="10"/>
  <c r="FY40" i="10"/>
  <c r="PB32" i="10"/>
  <c r="PC32" i="10" s="1"/>
  <c r="OX19" i="10"/>
  <c r="OW19" i="10"/>
  <c r="OV19" i="10"/>
  <c r="OU19" i="10"/>
  <c r="OY31" i="10"/>
  <c r="OZ31" i="10" s="1"/>
  <c r="GS33" i="10"/>
  <c r="GC23" i="10"/>
  <c r="GB23" i="10"/>
  <c r="GA23" i="10"/>
  <c r="GD23" i="10"/>
  <c r="MX16" i="10"/>
  <c r="MW16" i="10"/>
  <c r="MV16" i="10"/>
  <c r="MU16" i="10"/>
  <c r="FM39" i="10"/>
  <c r="HR10" i="10"/>
  <c r="HS10" i="10" s="1"/>
  <c r="GM13" i="10"/>
  <c r="NA39" i="10"/>
  <c r="NE39" i="10"/>
  <c r="NG39" i="10" s="1"/>
  <c r="NO20" i="10"/>
  <c r="NP20" i="10" s="1"/>
  <c r="EY39" i="10"/>
  <c r="NZ33" i="10"/>
  <c r="GR29" i="10"/>
  <c r="GS29" i="10" s="1"/>
  <c r="GR28" i="10"/>
  <c r="GS28" i="10" s="1"/>
  <c r="OL20" i="10"/>
  <c r="OM20" i="10" s="1"/>
  <c r="OL29" i="10"/>
  <c r="NR37" i="10"/>
  <c r="NT37" i="10" s="1"/>
  <c r="NN37" i="10"/>
  <c r="FX35" i="10"/>
  <c r="FZ35" i="10" s="1"/>
  <c r="FT35" i="10"/>
  <c r="GL15" i="10"/>
  <c r="GJ15" i="10"/>
  <c r="FY30" i="10"/>
  <c r="FW30" i="10"/>
  <c r="PL21" i="10"/>
  <c r="PM21" i="10" s="1"/>
  <c r="MK40" i="10"/>
  <c r="MJ40" i="10"/>
  <c r="MI40" i="10"/>
  <c r="MH40" i="10"/>
  <c r="FL34" i="10"/>
  <c r="MV30" i="10"/>
  <c r="MU30" i="10"/>
  <c r="MX30" i="10"/>
  <c r="MW30" i="10"/>
  <c r="FK35" i="10"/>
  <c r="FM35" i="10" s="1"/>
  <c r="FG35" i="10"/>
  <c r="NR10" i="10"/>
  <c r="NT10" i="10" s="1"/>
  <c r="NN10" i="10"/>
  <c r="NG28" i="10"/>
  <c r="OD12" i="10"/>
  <c r="OF12" i="10"/>
  <c r="FY39" i="10"/>
  <c r="FW39" i="10"/>
  <c r="GY13" i="10"/>
  <c r="GW13" i="10"/>
  <c r="FY28" i="10"/>
  <c r="FW28" i="10"/>
  <c r="OF28" i="10"/>
  <c r="OD28" i="10"/>
  <c r="GL33" i="10"/>
  <c r="GJ33" i="10"/>
  <c r="OY23" i="10"/>
  <c r="OZ23" i="10" s="1"/>
  <c r="FX40" i="10"/>
  <c r="FT40" i="10"/>
  <c r="MX15" i="10"/>
  <c r="MW15" i="10"/>
  <c r="MV15" i="10"/>
  <c r="MU15" i="10"/>
  <c r="FO14" i="10"/>
  <c r="FP14" i="10"/>
  <c r="FN14" i="10"/>
  <c r="FQ14" i="10"/>
  <c r="HR11" i="10"/>
  <c r="HS11" i="10" s="1"/>
  <c r="GB13" i="10"/>
  <c r="GA13" i="10"/>
  <c r="GD13" i="10"/>
  <c r="GC13" i="10"/>
  <c r="FT14" i="10"/>
  <c r="FX14" i="10"/>
  <c r="GX18" i="10"/>
  <c r="GZ18" i="10" s="1"/>
  <c r="GT18" i="10"/>
  <c r="FT10" i="10"/>
  <c r="FX10" i="10"/>
  <c r="FZ10" i="10" s="1"/>
  <c r="FC29" i="10"/>
  <c r="FB29" i="10"/>
  <c r="FA29" i="10"/>
  <c r="FD29" i="10"/>
  <c r="HR15" i="10"/>
  <c r="HS15" i="10" s="1"/>
  <c r="GH14" i="10"/>
  <c r="GI14" i="10" s="1"/>
  <c r="OY18" i="10"/>
  <c r="OZ18" i="10" s="1"/>
  <c r="FL30" i="10"/>
  <c r="FJ30" i="10"/>
  <c r="FB32" i="10"/>
  <c r="FD32" i="10"/>
  <c r="FC32" i="10"/>
  <c r="FA32" i="10"/>
  <c r="GH29" i="10"/>
  <c r="GI29" i="10" s="1"/>
  <c r="NQ26" i="10"/>
  <c r="NS26" i="10"/>
  <c r="GH28" i="10"/>
  <c r="GI28" i="10" s="1"/>
  <c r="OB20" i="10"/>
  <c r="OB29" i="10"/>
  <c r="OC29" i="10" s="1"/>
  <c r="OO21" i="10"/>
  <c r="OP21" i="10" s="1"/>
  <c r="GR26" i="10"/>
  <c r="OB35" i="10"/>
  <c r="OC35" i="10" s="1"/>
  <c r="GK15" i="10"/>
  <c r="GG15" i="10"/>
  <c r="OY11" i="10"/>
  <c r="OZ11" i="10" s="1"/>
  <c r="FT30" i="10"/>
  <c r="FX30" i="10"/>
  <c r="PB21" i="10"/>
  <c r="FJ38" i="10"/>
  <c r="FM38" i="10" s="1"/>
  <c r="FL38" i="10"/>
  <c r="FP40" i="10"/>
  <c r="FO40" i="10"/>
  <c r="FN40" i="10"/>
  <c r="FQ40" i="10"/>
  <c r="FQ23" i="10"/>
  <c r="FO23" i="10"/>
  <c r="FN23" i="10"/>
  <c r="FP23" i="10"/>
  <c r="OY28" i="10"/>
  <c r="OZ28" i="10" s="1"/>
  <c r="MN14" i="10"/>
  <c r="MR14" i="10"/>
  <c r="MT14" i="10" s="1"/>
  <c r="FU34" i="10"/>
  <c r="NJ26" i="10"/>
  <c r="NI26" i="10"/>
  <c r="NK26" i="10"/>
  <c r="NH26" i="10"/>
  <c r="FT15" i="10"/>
  <c r="FX15" i="10"/>
  <c r="FZ15" i="10" s="1"/>
  <c r="GY25" i="10"/>
  <c r="OY37" i="10"/>
  <c r="OA12" i="10"/>
  <c r="OE12" i="10"/>
  <c r="FT39" i="10"/>
  <c r="FX39" i="10"/>
  <c r="GT13" i="10"/>
  <c r="GX13" i="10"/>
  <c r="FX28" i="10"/>
  <c r="FT28" i="10"/>
  <c r="OA28" i="10"/>
  <c r="OE28" i="10"/>
  <c r="OR23" i="9"/>
  <c r="ON23" i="9"/>
  <c r="OO18" i="9"/>
  <c r="OK20" i="9"/>
  <c r="OJ20" i="9"/>
  <c r="OI20" i="9"/>
  <c r="OH20" i="9"/>
  <c r="HB14" i="9"/>
  <c r="HC14" i="9"/>
  <c r="HA14" i="9"/>
  <c r="HD14" i="9"/>
  <c r="GA26" i="9"/>
  <c r="GD26" i="9"/>
  <c r="GC26" i="9"/>
  <c r="GB26" i="9"/>
  <c r="OO12" i="9"/>
  <c r="FT34" i="9"/>
  <c r="FX34" i="9"/>
  <c r="MU25" i="9"/>
  <c r="MX25" i="9"/>
  <c r="MW25" i="9"/>
  <c r="MV25" i="9"/>
  <c r="FQ23" i="9"/>
  <c r="FP23" i="9"/>
  <c r="FO23" i="9"/>
  <c r="FN23" i="9"/>
  <c r="GH17" i="9"/>
  <c r="GI17" i="9" s="1"/>
  <c r="MJ38" i="9"/>
  <c r="MI38" i="9"/>
  <c r="MH38" i="9"/>
  <c r="MK38" i="9"/>
  <c r="PB31" i="9"/>
  <c r="HX14" i="9"/>
  <c r="HT14" i="9"/>
  <c r="OA34" i="9"/>
  <c r="OE34" i="9"/>
  <c r="OB15" i="9"/>
  <c r="MX21" i="9"/>
  <c r="MW21" i="9"/>
  <c r="MV21" i="9"/>
  <c r="MU21" i="9"/>
  <c r="FX18" i="9"/>
  <c r="FT18" i="9"/>
  <c r="GG25" i="9"/>
  <c r="GK25" i="9"/>
  <c r="GU22" i="9"/>
  <c r="NK34" i="9"/>
  <c r="NJ34" i="9"/>
  <c r="NI34" i="9"/>
  <c r="NH34" i="9"/>
  <c r="FD40" i="9"/>
  <c r="FC40" i="9"/>
  <c r="FB40" i="9"/>
  <c r="FA40" i="9"/>
  <c r="OL40" i="9"/>
  <c r="OM40" i="9" s="1"/>
  <c r="OB27" i="9"/>
  <c r="MR40" i="9"/>
  <c r="MT40" i="9" s="1"/>
  <c r="MN40" i="9"/>
  <c r="FO32" i="9"/>
  <c r="FN32" i="9"/>
  <c r="FP32" i="9"/>
  <c r="FQ32" i="9"/>
  <c r="NO15" i="9"/>
  <c r="GH40" i="9"/>
  <c r="HR33" i="9"/>
  <c r="NW14" i="9"/>
  <c r="NX14" i="9"/>
  <c r="NV14" i="9"/>
  <c r="NU14" i="9"/>
  <c r="GH31" i="9"/>
  <c r="GI31" i="9" s="1"/>
  <c r="NQ28" i="9"/>
  <c r="HP14" i="9"/>
  <c r="HO14" i="9"/>
  <c r="HN14" i="9"/>
  <c r="HQ14" i="9"/>
  <c r="NR37" i="9"/>
  <c r="NN37" i="9"/>
  <c r="FK39" i="9"/>
  <c r="FM39" i="9" s="1"/>
  <c r="FG39" i="9"/>
  <c r="NA29" i="9"/>
  <c r="NE29" i="9"/>
  <c r="NG29" i="9" s="1"/>
  <c r="OB12" i="9"/>
  <c r="OC12" i="9" s="1"/>
  <c r="PL33" i="9"/>
  <c r="PM33" i="9" s="1"/>
  <c r="EN12" i="9"/>
  <c r="EQ12" i="9"/>
  <c r="EP12" i="9"/>
  <c r="EO12" i="9"/>
  <c r="NS37" i="9"/>
  <c r="OO29" i="9"/>
  <c r="OP29" i="9" s="1"/>
  <c r="HE11" i="9"/>
  <c r="HF11" i="9" s="1"/>
  <c r="HU19" i="9"/>
  <c r="FB29" i="9"/>
  <c r="FD29" i="9"/>
  <c r="FC29" i="9"/>
  <c r="FA29" i="9"/>
  <c r="FK37" i="9"/>
  <c r="FG37" i="9"/>
  <c r="GJ23" i="9"/>
  <c r="GG10" i="9"/>
  <c r="GK10" i="9"/>
  <c r="MX27" i="9"/>
  <c r="MW27" i="9"/>
  <c r="MV27" i="9"/>
  <c r="MU27" i="9"/>
  <c r="GH13" i="9"/>
  <c r="GI13" i="9" s="1"/>
  <c r="PD24" i="9"/>
  <c r="OQ22" i="9"/>
  <c r="FB36" i="9"/>
  <c r="FA36" i="9"/>
  <c r="FD36" i="9"/>
  <c r="FC36" i="9"/>
  <c r="HE10" i="9"/>
  <c r="HF10" i="9" s="1"/>
  <c r="PB10" i="9"/>
  <c r="PC10" i="9" s="1"/>
  <c r="FX25" i="9"/>
  <c r="FZ25" i="9" s="1"/>
  <c r="FT25" i="9"/>
  <c r="MU38" i="9"/>
  <c r="MV38" i="9"/>
  <c r="MX38" i="9"/>
  <c r="MW38" i="9"/>
  <c r="GR37" i="9"/>
  <c r="GS37" i="9" s="1"/>
  <c r="QO19" i="9"/>
  <c r="OO28" i="9"/>
  <c r="OP28" i="9" s="1"/>
  <c r="GH12" i="9"/>
  <c r="GI12" i="9" s="1"/>
  <c r="FJ27" i="9"/>
  <c r="HR28" i="9"/>
  <c r="HS28" i="9" s="1"/>
  <c r="PB16" i="9"/>
  <c r="PC16" i="9" s="1"/>
  <c r="OY14" i="9"/>
  <c r="OZ14" i="9" s="1"/>
  <c r="EQ40" i="9"/>
  <c r="EP40" i="9"/>
  <c r="EO40" i="9"/>
  <c r="EN40" i="9"/>
  <c r="OE26" i="9"/>
  <c r="OA26" i="9"/>
  <c r="FW36" i="9"/>
  <c r="NJ35" i="9"/>
  <c r="NI35" i="9"/>
  <c r="NH35" i="9"/>
  <c r="NK35" i="9"/>
  <c r="GU28" i="9"/>
  <c r="FU35" i="9"/>
  <c r="HE34" i="9"/>
  <c r="HF34" i="9" s="1"/>
  <c r="FL21" i="9"/>
  <c r="FJ21" i="9"/>
  <c r="NF38" i="9"/>
  <c r="ND38" i="9"/>
  <c r="MW12" i="9"/>
  <c r="MV12" i="9"/>
  <c r="MU12" i="9"/>
  <c r="MX12" i="9"/>
  <c r="OS33" i="9"/>
  <c r="OQ33" i="9"/>
  <c r="OE16" i="9"/>
  <c r="OG16" i="9" s="1"/>
  <c r="OA16" i="9"/>
  <c r="FX33" i="9"/>
  <c r="FZ33" i="9" s="1"/>
  <c r="FT33" i="9"/>
  <c r="NF25" i="9"/>
  <c r="ND25" i="9"/>
  <c r="GH11" i="9"/>
  <c r="HE16" i="9"/>
  <c r="HF16" i="9" s="1"/>
  <c r="GR24" i="9"/>
  <c r="GS24" i="9" s="1"/>
  <c r="NS39" i="9"/>
  <c r="NQ39" i="9"/>
  <c r="OY29" i="9"/>
  <c r="NE13" i="9"/>
  <c r="NG13" i="9" s="1"/>
  <c r="NA13" i="9"/>
  <c r="GS11" i="9"/>
  <c r="NR34" i="9"/>
  <c r="NN34" i="9"/>
  <c r="GL10" i="9"/>
  <c r="GJ10" i="9"/>
  <c r="OF10" i="9"/>
  <c r="OD10" i="9"/>
  <c r="FY17" i="9"/>
  <c r="FW17" i="9"/>
  <c r="PC24" i="9"/>
  <c r="OP22" i="9"/>
  <c r="OS22" i="9" s="1"/>
  <c r="GS10" i="9"/>
  <c r="PL10" i="9"/>
  <c r="NJ21" i="9"/>
  <c r="NK21" i="9"/>
  <c r="NI21" i="9"/>
  <c r="NH21" i="9"/>
  <c r="PY24" i="9"/>
  <c r="PZ24" i="9" s="1"/>
  <c r="GF37" i="9"/>
  <c r="PL22" i="9"/>
  <c r="PM22" i="9" s="1"/>
  <c r="OY39" i="9"/>
  <c r="OZ39" i="9" s="1"/>
  <c r="MN36" i="9"/>
  <c r="MR36" i="9"/>
  <c r="MT36" i="9" s="1"/>
  <c r="FI27" i="9"/>
  <c r="FL27" i="9" s="1"/>
  <c r="OM14" i="9"/>
  <c r="NS36" i="9"/>
  <c r="NQ36" i="9"/>
  <c r="OD26" i="9"/>
  <c r="OF26" i="9"/>
  <c r="FV36" i="9"/>
  <c r="FY36" i="9" s="1"/>
  <c r="NN16" i="9"/>
  <c r="NR16" i="9"/>
  <c r="NT16" i="9" s="1"/>
  <c r="HE22" i="9"/>
  <c r="HF22" i="9" s="1"/>
  <c r="GU34" i="9"/>
  <c r="FU31" i="9"/>
  <c r="FV31" i="9" s="1"/>
  <c r="FK21" i="9"/>
  <c r="FG21" i="9"/>
  <c r="NE38" i="9"/>
  <c r="NA38" i="9"/>
  <c r="GR29" i="9"/>
  <c r="GS29" i="9" s="1"/>
  <c r="OF34" i="9"/>
  <c r="OD34" i="9"/>
  <c r="ON33" i="9"/>
  <c r="OR33" i="9"/>
  <c r="FG24" i="9"/>
  <c r="FK24" i="9"/>
  <c r="FM24" i="9" s="1"/>
  <c r="NA25" i="9"/>
  <c r="NE25" i="9"/>
  <c r="PL23" i="9"/>
  <c r="GU16" i="9"/>
  <c r="GH24" i="9"/>
  <c r="GI24" i="9" s="1"/>
  <c r="NN39" i="9"/>
  <c r="NR39" i="9"/>
  <c r="FL24" i="9"/>
  <c r="HE32" i="9"/>
  <c r="HF32" i="9" s="1"/>
  <c r="FC39" i="9"/>
  <c r="FB39" i="9"/>
  <c r="FA39" i="9"/>
  <c r="FD39" i="9"/>
  <c r="NF29" i="9"/>
  <c r="OT20" i="9"/>
  <c r="FZ28" i="9"/>
  <c r="OL21" i="9"/>
  <c r="FY18" i="9"/>
  <c r="FW18" i="9"/>
  <c r="FY34" i="9"/>
  <c r="FW34" i="9"/>
  <c r="NS38" i="9"/>
  <c r="NQ38" i="9"/>
  <c r="OA10" i="9"/>
  <c r="OE10" i="9"/>
  <c r="FT17" i="9"/>
  <c r="FX17" i="9"/>
  <c r="HE25" i="9"/>
  <c r="OF28" i="9"/>
  <c r="OD28" i="9"/>
  <c r="OL35" i="9"/>
  <c r="PO24" i="9"/>
  <c r="PP24" i="9" s="1"/>
  <c r="PB22" i="9"/>
  <c r="OO39" i="9"/>
  <c r="OB13" i="9"/>
  <c r="OC13" i="9" s="1"/>
  <c r="FY25" i="9"/>
  <c r="GW26" i="9"/>
  <c r="FW40" i="9"/>
  <c r="NR36" i="9"/>
  <c r="NN36" i="9"/>
  <c r="OA39" i="9"/>
  <c r="OE39" i="9"/>
  <c r="GJ38" i="9"/>
  <c r="GJ32" i="9"/>
  <c r="FX29" i="9"/>
  <c r="FT29" i="9"/>
  <c r="NN12" i="9"/>
  <c r="NR12" i="9"/>
  <c r="NT12" i="9" s="1"/>
  <c r="OB37" i="9"/>
  <c r="NE27" i="9"/>
  <c r="NG27" i="9" s="1"/>
  <c r="NA27" i="9"/>
  <c r="FO15" i="9"/>
  <c r="FN15" i="9"/>
  <c r="FQ15" i="9"/>
  <c r="FP15" i="9"/>
  <c r="FU15" i="9"/>
  <c r="FV15" i="9" s="1"/>
  <c r="NR17" i="9"/>
  <c r="NT17" i="9" s="1"/>
  <c r="NN17" i="9"/>
  <c r="NX10" i="9"/>
  <c r="NW10" i="9"/>
  <c r="NV10" i="9"/>
  <c r="NU10" i="9"/>
  <c r="GO28" i="9"/>
  <c r="GP28" i="9"/>
  <c r="GN28" i="9"/>
  <c r="GQ28" i="9"/>
  <c r="HE38" i="9"/>
  <c r="HF38" i="9" s="1"/>
  <c r="GH29" i="9"/>
  <c r="GI29" i="9" s="1"/>
  <c r="GH35" i="9"/>
  <c r="GI35" i="9" s="1"/>
  <c r="MS40" i="9"/>
  <c r="HR20" i="9"/>
  <c r="HS20" i="9" s="1"/>
  <c r="FJ31" i="9"/>
  <c r="GR36" i="9"/>
  <c r="GS36" i="9" s="1"/>
  <c r="FX22" i="9"/>
  <c r="FT22" i="9"/>
  <c r="ET17" i="9"/>
  <c r="EX17" i="9"/>
  <c r="EZ17" i="9" s="1"/>
  <c r="GJ26" i="9"/>
  <c r="PB23" i="9"/>
  <c r="PC23" i="9" s="1"/>
  <c r="GU32" i="9"/>
  <c r="GV32" i="9" s="1"/>
  <c r="PL30" i="9"/>
  <c r="OQ23" i="9"/>
  <c r="OS23" i="9"/>
  <c r="OY12" i="9"/>
  <c r="GX19" i="9"/>
  <c r="GT19" i="9"/>
  <c r="OB21" i="9"/>
  <c r="OY18" i="9"/>
  <c r="OZ18" i="9" s="1"/>
  <c r="NR38" i="9"/>
  <c r="NN38" i="9"/>
  <c r="FW30" i="9"/>
  <c r="NQ35" i="9"/>
  <c r="FA31" i="9"/>
  <c r="FD31" i="9"/>
  <c r="FC31" i="9"/>
  <c r="FB31" i="9"/>
  <c r="GU25" i="9"/>
  <c r="GV25" i="9" s="1"/>
  <c r="NE15" i="9"/>
  <c r="NA15" i="9"/>
  <c r="OE28" i="9"/>
  <c r="OA28" i="9"/>
  <c r="OB35" i="9"/>
  <c r="NI14" i="9"/>
  <c r="NH14" i="9"/>
  <c r="NJ14" i="9"/>
  <c r="NK14" i="9"/>
  <c r="FX32" i="9"/>
  <c r="FZ32" i="9" s="1"/>
  <c r="FT32" i="9"/>
  <c r="OO31" i="9"/>
  <c r="OD22" i="9"/>
  <c r="EX27" i="9"/>
  <c r="EZ27" i="9" s="1"/>
  <c r="ET27" i="9"/>
  <c r="OY37" i="9"/>
  <c r="OZ37" i="9" s="1"/>
  <c r="NQ27" i="9"/>
  <c r="GR39" i="9"/>
  <c r="GV26" i="9"/>
  <c r="GY26" i="9" s="1"/>
  <c r="FV40" i="9"/>
  <c r="OF39" i="9"/>
  <c r="OD39" i="9"/>
  <c r="GI38" i="9"/>
  <c r="GL38" i="9" s="1"/>
  <c r="GI32" i="9"/>
  <c r="FW29" i="9"/>
  <c r="FY29" i="9"/>
  <c r="PW19" i="9"/>
  <c r="PX19" i="9"/>
  <c r="PV19" i="9"/>
  <c r="PU19" i="9"/>
  <c r="FG36" i="9"/>
  <c r="FK36" i="9"/>
  <c r="FM36" i="9" s="1"/>
  <c r="NE37" i="9"/>
  <c r="NG37" i="9" s="1"/>
  <c r="NA37" i="9"/>
  <c r="FG10" i="9"/>
  <c r="FK10" i="9"/>
  <c r="FM10" i="9" s="1"/>
  <c r="GU20" i="9"/>
  <c r="GV20" i="9" s="1"/>
  <c r="GS38" i="9"/>
  <c r="NX33" i="9"/>
  <c r="NW33" i="9"/>
  <c r="NV33" i="9"/>
  <c r="NU33" i="9"/>
  <c r="GR35" i="9"/>
  <c r="GS35" i="9" s="1"/>
  <c r="IR14" i="9"/>
  <c r="OF32" i="9"/>
  <c r="OD32" i="9"/>
  <c r="HF20" i="9"/>
  <c r="FI31" i="9"/>
  <c r="FL31" i="9" s="1"/>
  <c r="GF36" i="9"/>
  <c r="GG33" i="9"/>
  <c r="GK33" i="9"/>
  <c r="GM33" i="9" s="1"/>
  <c r="PY20" i="9"/>
  <c r="FD12" i="9"/>
  <c r="FC12" i="9"/>
  <c r="FB12" i="9"/>
  <c r="FA12" i="9"/>
  <c r="GI26" i="9"/>
  <c r="GL26" i="9" s="1"/>
  <c r="FX11" i="9"/>
  <c r="FZ11" i="9" s="1"/>
  <c r="FT11" i="9"/>
  <c r="NT26" i="9"/>
  <c r="FY22" i="9"/>
  <c r="FY33" i="9"/>
  <c r="OZ30" i="9"/>
  <c r="FL39" i="9"/>
  <c r="FD13" i="9"/>
  <c r="FC13" i="9"/>
  <c r="FB13" i="9"/>
  <c r="FA13" i="9"/>
  <c r="GJ20" i="9"/>
  <c r="GL20" i="9"/>
  <c r="FU13" i="9"/>
  <c r="FV13" i="9" s="1"/>
  <c r="GY19" i="9"/>
  <c r="GW19" i="9"/>
  <c r="EZ35" i="9"/>
  <c r="HE18" i="9"/>
  <c r="HF18" i="9" s="1"/>
  <c r="OY11" i="9"/>
  <c r="OZ11" i="9" s="1"/>
  <c r="FV30" i="9"/>
  <c r="NP35" i="9"/>
  <c r="NS35" i="9" s="1"/>
  <c r="FY37" i="9"/>
  <c r="FW37" i="9"/>
  <c r="NF15" i="9"/>
  <c r="ND15" i="9"/>
  <c r="EZ15" i="9"/>
  <c r="OL38" i="9"/>
  <c r="OM38" i="9" s="1"/>
  <c r="GR30" i="9"/>
  <c r="NN18" i="9"/>
  <c r="NR18" i="9"/>
  <c r="NT18" i="9" s="1"/>
  <c r="GC20" i="9"/>
  <c r="GB20" i="9"/>
  <c r="GA20" i="9"/>
  <c r="GD20" i="9"/>
  <c r="OO16" i="9"/>
  <c r="OP16" i="9" s="1"/>
  <c r="OB14" i="9"/>
  <c r="OC14" i="9" s="1"/>
  <c r="NR32" i="9"/>
  <c r="NT32" i="9" s="1"/>
  <c r="NN32" i="9"/>
  <c r="OC22" i="9"/>
  <c r="FU27" i="9"/>
  <c r="NS18" i="9"/>
  <c r="OM37" i="9"/>
  <c r="NP27" i="9"/>
  <c r="NS27" i="9" s="1"/>
  <c r="GF39" i="9"/>
  <c r="NF27" i="9"/>
  <c r="GL34" i="9"/>
  <c r="GJ34" i="9"/>
  <c r="OY17" i="9"/>
  <c r="OZ17" i="9" s="1"/>
  <c r="EY27" i="9"/>
  <c r="GW33" i="9"/>
  <c r="GY33" i="9"/>
  <c r="OY13" i="9"/>
  <c r="OZ13" i="9" s="1"/>
  <c r="FK12" i="9"/>
  <c r="FM12" i="9" s="1"/>
  <c r="FG12" i="9"/>
  <c r="FQ17" i="9"/>
  <c r="FO17" i="9"/>
  <c r="FN17" i="9"/>
  <c r="FP17" i="9"/>
  <c r="OY32" i="9"/>
  <c r="OZ32" i="9" s="1"/>
  <c r="FG25" i="9"/>
  <c r="FK25" i="9"/>
  <c r="FM25" i="9" s="1"/>
  <c r="NX23" i="9"/>
  <c r="NV23" i="9"/>
  <c r="NU23" i="9"/>
  <c r="NW23" i="9"/>
  <c r="OO26" i="9"/>
  <c r="OP26" i="9" s="1"/>
  <c r="NJ28" i="9"/>
  <c r="NK28" i="9"/>
  <c r="NI28" i="9"/>
  <c r="NH28" i="9"/>
  <c r="IH14" i="9"/>
  <c r="II14" i="9" s="1"/>
  <c r="OL15" i="9"/>
  <c r="OM15" i="9" s="1"/>
  <c r="OE32" i="9"/>
  <c r="OA32" i="9"/>
  <c r="FL25" i="9"/>
  <c r="GJ16" i="9"/>
  <c r="FW24" i="9"/>
  <c r="OJ30" i="9"/>
  <c r="OK30" i="9"/>
  <c r="OI30" i="9"/>
  <c r="OH30" i="9"/>
  <c r="PO20" i="9"/>
  <c r="PP20" i="9" s="1"/>
  <c r="MV34" i="9"/>
  <c r="MU34" i="9"/>
  <c r="MX34" i="9"/>
  <c r="MW34" i="9"/>
  <c r="NR11" i="9"/>
  <c r="NT11" i="9" s="1"/>
  <c r="NN11" i="9"/>
  <c r="FD32" i="9"/>
  <c r="FC32" i="9"/>
  <c r="FB32" i="9"/>
  <c r="FA32" i="9"/>
  <c r="NA40" i="9"/>
  <c r="NE40" i="9"/>
  <c r="NG40" i="9" s="1"/>
  <c r="NA18" i="9"/>
  <c r="NE18" i="9"/>
  <c r="NG18" i="9" s="1"/>
  <c r="NI32" i="9"/>
  <c r="NH32" i="9"/>
  <c r="NK32" i="9"/>
  <c r="NJ32" i="9"/>
  <c r="GK20" i="9"/>
  <c r="GG20" i="9"/>
  <c r="GR17" i="9"/>
  <c r="GS17" i="9" s="1"/>
  <c r="GU18" i="9"/>
  <c r="GV18" i="9" s="1"/>
  <c r="FW21" i="9"/>
  <c r="OO11" i="9"/>
  <c r="OP11" i="9" s="1"/>
  <c r="NT34" i="9"/>
  <c r="OL25" i="9"/>
  <c r="FT37" i="9"/>
  <c r="FX37" i="9"/>
  <c r="GC23" i="9"/>
  <c r="GB23" i="9"/>
  <c r="GA23" i="9"/>
  <c r="GD23" i="9"/>
  <c r="MU37" i="9"/>
  <c r="MX37" i="9"/>
  <c r="MW37" i="9"/>
  <c r="MV37" i="9"/>
  <c r="GD16" i="9"/>
  <c r="GC16" i="9"/>
  <c r="GB16" i="9"/>
  <c r="GA16" i="9"/>
  <c r="OB38" i="9"/>
  <c r="OC38" i="9" s="1"/>
  <c r="GH30" i="9"/>
  <c r="GI30" i="9" s="1"/>
  <c r="OH33" i="9"/>
  <c r="OJ33" i="9"/>
  <c r="OK33" i="9"/>
  <c r="OI33" i="9"/>
  <c r="NK39" i="9"/>
  <c r="NI39" i="9"/>
  <c r="NJ39" i="9"/>
  <c r="NH39" i="9"/>
  <c r="MR35" i="9"/>
  <c r="MT35" i="9" s="1"/>
  <c r="MN35" i="9"/>
  <c r="NE17" i="9"/>
  <c r="NG17" i="9" s="1"/>
  <c r="NA17" i="9"/>
  <c r="OL36" i="9"/>
  <c r="OF31" i="9"/>
  <c r="OD31" i="9"/>
  <c r="NT13" i="9"/>
  <c r="NQ40" i="9"/>
  <c r="NS40" i="9"/>
  <c r="FY32" i="9"/>
  <c r="GL22" i="9"/>
  <c r="GJ22" i="9"/>
  <c r="GK34" i="9"/>
  <c r="GG34" i="9"/>
  <c r="OO17" i="9"/>
  <c r="GT33" i="9"/>
  <c r="GX33" i="9"/>
  <c r="OO13" i="9"/>
  <c r="OP13" i="9" s="1"/>
  <c r="GL25" i="9"/>
  <c r="GJ25" i="9"/>
  <c r="HY14" i="9"/>
  <c r="HW14" i="9"/>
  <c r="NR29" i="9"/>
  <c r="NT29" i="9" s="1"/>
  <c r="NN29" i="9"/>
  <c r="FK38" i="9"/>
  <c r="FM38" i="9" s="1"/>
  <c r="FG38" i="9"/>
  <c r="HR26" i="9"/>
  <c r="OM32" i="9"/>
  <c r="NX31" i="9"/>
  <c r="NW31" i="9"/>
  <c r="NV31" i="9"/>
  <c r="NU31" i="9"/>
  <c r="FL12" i="9"/>
  <c r="OY26" i="9"/>
  <c r="PE20" i="9"/>
  <c r="PA20" i="9"/>
  <c r="NX30" i="9"/>
  <c r="NV30" i="9"/>
  <c r="NW30" i="9"/>
  <c r="NU30" i="9"/>
  <c r="GI16" i="9"/>
  <c r="GL16" i="9" s="1"/>
  <c r="FV24" i="9"/>
  <c r="OY34" i="9"/>
  <c r="OZ34" i="9" s="1"/>
  <c r="OT24" i="9"/>
  <c r="FM22" i="9"/>
  <c r="FM40" i="9"/>
  <c r="NO21" i="9"/>
  <c r="NP21" i="9" s="1"/>
  <c r="OB18" i="9"/>
  <c r="FQ34" i="9"/>
  <c r="FP34" i="9"/>
  <c r="FO34" i="9"/>
  <c r="FN34" i="9"/>
  <c r="OB11" i="9"/>
  <c r="OC11" i="9" s="1"/>
  <c r="FP29" i="9"/>
  <c r="FO29" i="9"/>
  <c r="FQ29" i="9"/>
  <c r="FN29" i="9"/>
  <c r="NO25" i="9"/>
  <c r="NP25" i="9" s="1"/>
  <c r="ON30" i="9"/>
  <c r="OR30" i="9"/>
  <c r="OA29" i="9"/>
  <c r="OE29" i="9"/>
  <c r="FV21" i="9"/>
  <c r="FY21" i="9" s="1"/>
  <c r="OQ10" i="9"/>
  <c r="NZ25" i="9"/>
  <c r="HE23" i="9"/>
  <c r="QE19" i="9"/>
  <c r="QA19" i="9"/>
  <c r="FZ10" i="9"/>
  <c r="GR21" i="9"/>
  <c r="GS21" i="9" s="1"/>
  <c r="ND36" i="9"/>
  <c r="FW12" i="9"/>
  <c r="FU39" i="9"/>
  <c r="FV39" i="9" s="1"/>
  <c r="OB17" i="9"/>
  <c r="OC17" i="9" s="1"/>
  <c r="OB36" i="9"/>
  <c r="OC36" i="9" s="1"/>
  <c r="OE31" i="9"/>
  <c r="OA31" i="9"/>
  <c r="NN40" i="9"/>
  <c r="NR40" i="9"/>
  <c r="GG22" i="9"/>
  <c r="GK22" i="9"/>
  <c r="GH15" i="9"/>
  <c r="GI15" i="9" s="1"/>
  <c r="PL31" i="9"/>
  <c r="PM31" i="9" s="1"/>
  <c r="GH27" i="9"/>
  <c r="FP30" i="9"/>
  <c r="FO30" i="9"/>
  <c r="FN30" i="9"/>
  <c r="FQ30" i="9"/>
  <c r="NZ40" i="9"/>
  <c r="OL27" i="9"/>
  <c r="OM27" i="9" s="1"/>
  <c r="FA24" i="9"/>
  <c r="FD24" i="9"/>
  <c r="FC24" i="9"/>
  <c r="FB24" i="9"/>
  <c r="HF26" i="9"/>
  <c r="GR40" i="9"/>
  <c r="GS40" i="9" s="1"/>
  <c r="FN13" i="9"/>
  <c r="FQ13" i="9"/>
  <c r="FP13" i="9"/>
  <c r="FO13" i="9"/>
  <c r="HF33" i="9"/>
  <c r="FL38" i="9"/>
  <c r="PF20" i="9"/>
  <c r="PD20" i="9"/>
  <c r="GR31" i="9"/>
  <c r="NP28" i="9"/>
  <c r="FZ38" i="9"/>
  <c r="OM34" i="9"/>
  <c r="HH19" i="9"/>
  <c r="OZ33" i="9"/>
  <c r="NT37" i="9"/>
  <c r="GH18" i="9"/>
  <c r="NS11" i="9"/>
  <c r="IE19" i="9"/>
  <c r="IF19" i="9" s="1"/>
  <c r="MX15" i="9"/>
  <c r="MW15" i="9"/>
  <c r="MU15" i="9"/>
  <c r="MV15" i="9"/>
  <c r="OS30" i="9"/>
  <c r="OQ30" i="9"/>
  <c r="OF29" i="9"/>
  <c r="OD29" i="9"/>
  <c r="FL37" i="9"/>
  <c r="FJ37" i="9"/>
  <c r="GI23" i="9"/>
  <c r="GL23" i="9" s="1"/>
  <c r="OI23" i="9"/>
  <c r="OH23" i="9"/>
  <c r="OK23" i="9"/>
  <c r="OJ23" i="9"/>
  <c r="OP10" i="9"/>
  <c r="OS10" i="9" s="1"/>
  <c r="GR13" i="9"/>
  <c r="GS13" i="9" s="1"/>
  <c r="OH24" i="9"/>
  <c r="OK24" i="9"/>
  <c r="OJ24" i="9"/>
  <c r="OI24" i="9"/>
  <c r="GS23" i="9"/>
  <c r="QF19" i="9"/>
  <c r="QD19" i="9"/>
  <c r="GF21" i="9"/>
  <c r="NC36" i="9"/>
  <c r="NF36" i="9" s="1"/>
  <c r="FV12" i="9"/>
  <c r="FY12" i="9" s="1"/>
  <c r="FG35" i="9"/>
  <c r="FK35" i="9"/>
  <c r="FM35" i="9" s="1"/>
  <c r="NI26" i="9"/>
  <c r="NK26" i="9"/>
  <c r="NJ26" i="9"/>
  <c r="NH26" i="9"/>
  <c r="FD37" i="9"/>
  <c r="FC37" i="9"/>
  <c r="FB37" i="9"/>
  <c r="FA37" i="9"/>
  <c r="EZ21" i="9"/>
  <c r="QY19" i="9"/>
  <c r="QZ19" i="9" s="1"/>
  <c r="OY28" i="9"/>
  <c r="OZ28" i="9" s="1"/>
  <c r="GR12" i="9"/>
  <c r="GS12" i="9" s="1"/>
  <c r="HF28" i="9"/>
  <c r="PL16" i="9"/>
  <c r="GR15" i="9"/>
  <c r="GS15" i="9" s="1"/>
  <c r="GR27" i="9"/>
  <c r="FD26" i="8"/>
  <c r="FB26" i="8"/>
  <c r="FC26" i="8"/>
  <c r="FA26" i="8"/>
  <c r="GD19" i="8"/>
  <c r="GC19" i="8"/>
  <c r="GB19" i="8"/>
  <c r="GA19" i="8"/>
  <c r="FQ35" i="8"/>
  <c r="FP35" i="8"/>
  <c r="FO35" i="8"/>
  <c r="FN35" i="8"/>
  <c r="MK24" i="8"/>
  <c r="MJ24" i="8"/>
  <c r="MH24" i="8"/>
  <c r="MI24" i="8"/>
  <c r="FQ12" i="8"/>
  <c r="FP12" i="8"/>
  <c r="FO12" i="8"/>
  <c r="FN12" i="8"/>
  <c r="GH21" i="8"/>
  <c r="GI21" i="8" s="1"/>
  <c r="OB27" i="8"/>
  <c r="OC27" i="8" s="1"/>
  <c r="MK40" i="8"/>
  <c r="MJ40" i="8"/>
  <c r="MI40" i="8"/>
  <c r="MH40" i="8"/>
  <c r="FK34" i="8"/>
  <c r="FG34" i="8"/>
  <c r="NX23" i="8"/>
  <c r="NU23" i="8"/>
  <c r="NW23" i="8"/>
  <c r="NV23" i="8"/>
  <c r="NN30" i="8"/>
  <c r="NR30" i="8"/>
  <c r="FX24" i="8"/>
  <c r="FT24" i="8"/>
  <c r="NX20" i="8"/>
  <c r="NW20" i="8"/>
  <c r="NV20" i="8"/>
  <c r="NU20" i="8"/>
  <c r="HH31" i="8"/>
  <c r="PN34" i="8"/>
  <c r="PR34" i="8"/>
  <c r="NN16" i="8"/>
  <c r="NR16" i="8"/>
  <c r="NK21" i="8"/>
  <c r="NI21" i="8"/>
  <c r="NH21" i="8"/>
  <c r="NJ21" i="8"/>
  <c r="MX10" i="8"/>
  <c r="MW10" i="8"/>
  <c r="MV10" i="8"/>
  <c r="MU10" i="8"/>
  <c r="OB40" i="8"/>
  <c r="OC40" i="8" s="1"/>
  <c r="OA21" i="8"/>
  <c r="OE21" i="8"/>
  <c r="MU37" i="8"/>
  <c r="MV37" i="8"/>
  <c r="MX37" i="8"/>
  <c r="MW37" i="8"/>
  <c r="FG40" i="8"/>
  <c r="FK40" i="8"/>
  <c r="OB35" i="8"/>
  <c r="OB19" i="8"/>
  <c r="OC19" i="8" s="1"/>
  <c r="OO21" i="8"/>
  <c r="OP21" i="8" s="1"/>
  <c r="FQ36" i="8"/>
  <c r="FP36" i="8"/>
  <c r="FN36" i="8"/>
  <c r="FO36" i="8"/>
  <c r="FD14" i="8"/>
  <c r="FB14" i="8"/>
  <c r="FC14" i="8"/>
  <c r="FA14" i="8"/>
  <c r="FQ24" i="8"/>
  <c r="FP24" i="8"/>
  <c r="FO24" i="8"/>
  <c r="FN24" i="8"/>
  <c r="MK19" i="8"/>
  <c r="MJ19" i="8"/>
  <c r="MI19" i="8"/>
  <c r="MH19" i="8"/>
  <c r="FX38" i="8"/>
  <c r="FT38" i="8"/>
  <c r="GH36" i="8"/>
  <c r="GI36" i="8" s="1"/>
  <c r="NA25" i="8"/>
  <c r="NE25" i="8"/>
  <c r="NG25" i="8" s="1"/>
  <c r="HR10" i="8"/>
  <c r="MX31" i="8"/>
  <c r="MV31" i="8"/>
  <c r="MW31" i="8"/>
  <c r="MU31" i="8"/>
  <c r="FX33" i="8"/>
  <c r="FT33" i="8"/>
  <c r="ET23" i="8"/>
  <c r="EX23" i="8"/>
  <c r="EZ23" i="8" s="1"/>
  <c r="OB16" i="8"/>
  <c r="OC16" i="8" s="1"/>
  <c r="OB11" i="8"/>
  <c r="GU12" i="8"/>
  <c r="GV12" i="8" s="1"/>
  <c r="OD22" i="8"/>
  <c r="FA29" i="8"/>
  <c r="FD29" i="8"/>
  <c r="FC29" i="8"/>
  <c r="FB29" i="8"/>
  <c r="OB39" i="8"/>
  <c r="ON23" i="8"/>
  <c r="OR23" i="8"/>
  <c r="OO14" i="8"/>
  <c r="OP14" i="8" s="1"/>
  <c r="HE37" i="8"/>
  <c r="PB32" i="8"/>
  <c r="HJ15" i="8"/>
  <c r="IR30" i="8"/>
  <c r="IS30" i="8" s="1"/>
  <c r="GR39" i="8"/>
  <c r="GS39" i="8" s="1"/>
  <c r="GH11" i="8"/>
  <c r="GI11" i="8" s="1"/>
  <c r="FQ25" i="8"/>
  <c r="FP25" i="8"/>
  <c r="FO25" i="8"/>
  <c r="FN25" i="8"/>
  <c r="NA11" i="8"/>
  <c r="NE11" i="8"/>
  <c r="NG11" i="8" s="1"/>
  <c r="HH17" i="8"/>
  <c r="FW39" i="8"/>
  <c r="OD38" i="8"/>
  <c r="FD16" i="8"/>
  <c r="FC16" i="8"/>
  <c r="FB16" i="8"/>
  <c r="FA16" i="8"/>
  <c r="GH40" i="8"/>
  <c r="GI40" i="8" s="1"/>
  <c r="FP17" i="8"/>
  <c r="FO17" i="8"/>
  <c r="FN17" i="8"/>
  <c r="FQ17" i="8"/>
  <c r="OA36" i="8"/>
  <c r="OE36" i="8"/>
  <c r="NK35" i="8"/>
  <c r="NJ35" i="8"/>
  <c r="NI35" i="8"/>
  <c r="NH35" i="8"/>
  <c r="NQ26" i="8"/>
  <c r="NQ19" i="8"/>
  <c r="FJ28" i="8"/>
  <c r="FX35" i="8"/>
  <c r="FZ35" i="8" s="1"/>
  <c r="FT35" i="8"/>
  <c r="NN36" i="8"/>
  <c r="NR36" i="8"/>
  <c r="NT36" i="8" s="1"/>
  <c r="GJ20" i="8"/>
  <c r="OO13" i="8"/>
  <c r="OP13" i="8" s="1"/>
  <c r="OY15" i="8"/>
  <c r="OL25" i="8"/>
  <c r="OM25" i="8" s="1"/>
  <c r="NS36" i="8"/>
  <c r="OE13" i="8"/>
  <c r="OA13" i="8"/>
  <c r="NQ18" i="8"/>
  <c r="NQ25" i="8"/>
  <c r="FW26" i="8"/>
  <c r="FW21" i="8"/>
  <c r="NQ33" i="8"/>
  <c r="MH29" i="8"/>
  <c r="MK29" i="8"/>
  <c r="MJ29" i="8"/>
  <c r="MI29" i="8"/>
  <c r="GQ31" i="8"/>
  <c r="GO31" i="8"/>
  <c r="GP31" i="8"/>
  <c r="GN31" i="8"/>
  <c r="FD22" i="8"/>
  <c r="FC22" i="8"/>
  <c r="FA22" i="8"/>
  <c r="FB22" i="8"/>
  <c r="QL34" i="8"/>
  <c r="NU14" i="8"/>
  <c r="NX14" i="8"/>
  <c r="NW14" i="8"/>
  <c r="NV14" i="8"/>
  <c r="FY33" i="8"/>
  <c r="FW33" i="8"/>
  <c r="FK32" i="8"/>
  <c r="FM32" i="8" s="1"/>
  <c r="FG32" i="8"/>
  <c r="OL18" i="8"/>
  <c r="OM18" i="8" s="1"/>
  <c r="HE12" i="8"/>
  <c r="HF12" i="8" s="1"/>
  <c r="GH38" i="8"/>
  <c r="GI38" i="8" s="1"/>
  <c r="OC22" i="8"/>
  <c r="FL32" i="8"/>
  <c r="GL35" i="8"/>
  <c r="GJ35" i="8"/>
  <c r="NF19" i="8"/>
  <c r="ND19" i="8"/>
  <c r="HE38" i="8"/>
  <c r="GS37" i="8"/>
  <c r="PL32" i="8"/>
  <c r="PM32" i="8" s="1"/>
  <c r="HI15" i="8"/>
  <c r="HL15" i="8" s="1"/>
  <c r="IF30" i="8"/>
  <c r="GF39" i="8"/>
  <c r="FZ27" i="8"/>
  <c r="FY36" i="8"/>
  <c r="FW36" i="8"/>
  <c r="MR11" i="8"/>
  <c r="MN11" i="8"/>
  <c r="FV39" i="8"/>
  <c r="FY39" i="8" s="1"/>
  <c r="OC38" i="8"/>
  <c r="NJ22" i="8"/>
  <c r="NI22" i="8"/>
  <c r="NK22" i="8"/>
  <c r="NH22" i="8"/>
  <c r="NF11" i="8"/>
  <c r="OL29" i="8"/>
  <c r="OM29" i="8" s="1"/>
  <c r="GC17" i="8"/>
  <c r="GD17" i="8"/>
  <c r="GB17" i="8"/>
  <c r="GA17" i="8"/>
  <c r="NP26" i="8"/>
  <c r="NS26" i="8" s="1"/>
  <c r="NP19" i="8"/>
  <c r="NS19" i="8" s="1"/>
  <c r="FI28" i="8"/>
  <c r="FL28" i="8" s="1"/>
  <c r="MN16" i="8"/>
  <c r="MR16" i="8"/>
  <c r="MT16" i="8" s="1"/>
  <c r="GI20" i="8"/>
  <c r="GL20" i="8" s="1"/>
  <c r="FU14" i="8"/>
  <c r="NX38" i="8"/>
  <c r="NW38" i="8"/>
  <c r="NV38" i="8"/>
  <c r="NU38" i="8"/>
  <c r="NO10" i="8"/>
  <c r="NP10" i="8" s="1"/>
  <c r="HR19" i="8"/>
  <c r="NZ25" i="8"/>
  <c r="GW20" i="8"/>
  <c r="GY20" i="8"/>
  <c r="GW10" i="8"/>
  <c r="GY10" i="8"/>
  <c r="NP18" i="8"/>
  <c r="NP25" i="8"/>
  <c r="FV26" i="8"/>
  <c r="FY26" i="8" s="1"/>
  <c r="FV21" i="8"/>
  <c r="FY21" i="8" s="1"/>
  <c r="NP33" i="8"/>
  <c r="NS33" i="8" s="1"/>
  <c r="GH12" i="8"/>
  <c r="QB34" i="8"/>
  <c r="QC34" i="8" s="1"/>
  <c r="NX13" i="8"/>
  <c r="NU13" i="8"/>
  <c r="NV13" i="8"/>
  <c r="NW13" i="8"/>
  <c r="MR24" i="8"/>
  <c r="MT24" i="8" s="1"/>
  <c r="MN24" i="8"/>
  <c r="OB18" i="8"/>
  <c r="OC18" i="8" s="1"/>
  <c r="FQ38" i="8"/>
  <c r="FP38" i="8"/>
  <c r="FO38" i="8"/>
  <c r="FN38" i="8"/>
  <c r="GK37" i="8"/>
  <c r="GG37" i="8"/>
  <c r="EY23" i="8"/>
  <c r="GG35" i="8"/>
  <c r="GK35" i="8"/>
  <c r="NA19" i="8"/>
  <c r="NE19" i="8"/>
  <c r="GU38" i="8"/>
  <c r="GV38" i="8" s="1"/>
  <c r="OY22" i="8"/>
  <c r="OZ22" i="8" s="1"/>
  <c r="OY26" i="8"/>
  <c r="FB11" i="8"/>
  <c r="FA11" i="8"/>
  <c r="FD11" i="8"/>
  <c r="FC11" i="8"/>
  <c r="PL23" i="8"/>
  <c r="PM23" i="8" s="1"/>
  <c r="FC38" i="8"/>
  <c r="FB38" i="8"/>
  <c r="FA38" i="8"/>
  <c r="FD38" i="8"/>
  <c r="OL24" i="8"/>
  <c r="OM24" i="8" s="1"/>
  <c r="OL35" i="8"/>
  <c r="OM35" i="8" s="1"/>
  <c r="FT36" i="8"/>
  <c r="FX36" i="8"/>
  <c r="FW12" i="8"/>
  <c r="FB21" i="8"/>
  <c r="FC21" i="8"/>
  <c r="FA21" i="8"/>
  <c r="FD21" i="8"/>
  <c r="GR23" i="8"/>
  <c r="GS23" i="8" s="1"/>
  <c r="MX18" i="8"/>
  <c r="MW18" i="8"/>
  <c r="MV18" i="8"/>
  <c r="MU18" i="8"/>
  <c r="FY24" i="8"/>
  <c r="FW24" i="8"/>
  <c r="GG24" i="8"/>
  <c r="GK24" i="8"/>
  <c r="OB29" i="8"/>
  <c r="FW22" i="8"/>
  <c r="GR34" i="8"/>
  <c r="OD15" i="8"/>
  <c r="ND12" i="8"/>
  <c r="OY36" i="8"/>
  <c r="OZ36" i="8" s="1"/>
  <c r="GX30" i="8"/>
  <c r="GZ30" i="8" s="1"/>
  <c r="GT30" i="8"/>
  <c r="HE25" i="8"/>
  <c r="HF25" i="8" s="1"/>
  <c r="GU31" i="8"/>
  <c r="GV31" i="8" s="1"/>
  <c r="NE26" i="8"/>
  <c r="NG26" i="8" s="1"/>
  <c r="NA26" i="8"/>
  <c r="OG32" i="8"/>
  <c r="NE33" i="8"/>
  <c r="NG33" i="8" s="1"/>
  <c r="NA33" i="8"/>
  <c r="HH19" i="8"/>
  <c r="OB28" i="8"/>
  <c r="OC28" i="8" s="1"/>
  <c r="FY35" i="8"/>
  <c r="GT20" i="8"/>
  <c r="GX20" i="8"/>
  <c r="GT10" i="8"/>
  <c r="GX10" i="8"/>
  <c r="OL27" i="8"/>
  <c r="OM27" i="8" s="1"/>
  <c r="NS16" i="8"/>
  <c r="NQ16" i="8"/>
  <c r="OY28" i="8"/>
  <c r="OD23" i="8"/>
  <c r="OD14" i="8"/>
  <c r="HW30" i="8"/>
  <c r="NQ12" i="8"/>
  <c r="NV17" i="8"/>
  <c r="NX17" i="8"/>
  <c r="NW17" i="8"/>
  <c r="NU17" i="8"/>
  <c r="FP26" i="8"/>
  <c r="FO26" i="8"/>
  <c r="FN26" i="8"/>
  <c r="FQ26" i="8"/>
  <c r="NO27" i="8"/>
  <c r="NP27" i="8" s="1"/>
  <c r="MX40" i="8"/>
  <c r="MW40" i="8"/>
  <c r="MV40" i="8"/>
  <c r="MU40" i="8"/>
  <c r="MX39" i="8"/>
  <c r="MW39" i="8"/>
  <c r="MV39" i="8"/>
  <c r="MU39" i="8"/>
  <c r="NK37" i="8"/>
  <c r="NJ37" i="8"/>
  <c r="NI37" i="8"/>
  <c r="NH37" i="8"/>
  <c r="NO39" i="8"/>
  <c r="MR30" i="8"/>
  <c r="MT30" i="8" s="1"/>
  <c r="MN30" i="8"/>
  <c r="GJ37" i="8"/>
  <c r="GL37" i="8"/>
  <c r="GR32" i="8"/>
  <c r="FY16" i="8"/>
  <c r="FW16" i="8"/>
  <c r="GD37" i="8"/>
  <c r="GB37" i="8"/>
  <c r="GA37" i="8"/>
  <c r="GC37" i="8"/>
  <c r="MS30" i="8"/>
  <c r="OL31" i="8"/>
  <c r="OM31" i="8" s="1"/>
  <c r="OM22" i="8"/>
  <c r="OM26" i="8"/>
  <c r="OZ23" i="8"/>
  <c r="FM16" i="8"/>
  <c r="NZ24" i="8"/>
  <c r="FU23" i="8"/>
  <c r="NW22" i="8"/>
  <c r="NU22" i="8"/>
  <c r="NX22" i="8"/>
  <c r="NV22" i="8"/>
  <c r="GZ15" i="8"/>
  <c r="OD17" i="8"/>
  <c r="OF17" i="8"/>
  <c r="FV12" i="8"/>
  <c r="FY12" i="8" s="1"/>
  <c r="GF23" i="8"/>
  <c r="OL12" i="8"/>
  <c r="OM12" i="8" s="1"/>
  <c r="GL24" i="8"/>
  <c r="GJ24" i="8"/>
  <c r="GL25" i="8"/>
  <c r="GJ25" i="8"/>
  <c r="FJ21" i="8"/>
  <c r="FL21" i="8"/>
  <c r="FD40" i="8"/>
  <c r="FC40" i="8"/>
  <c r="FB40" i="8"/>
  <c r="FA40" i="8"/>
  <c r="FV22" i="8"/>
  <c r="GF34" i="8"/>
  <c r="OC15" i="8"/>
  <c r="NC12" i="8"/>
  <c r="OM36" i="8"/>
  <c r="GS25" i="8"/>
  <c r="GR22" i="8"/>
  <c r="GS22" i="8" s="1"/>
  <c r="FL22" i="8"/>
  <c r="FJ22" i="8"/>
  <c r="GR28" i="8"/>
  <c r="GS28" i="8" s="1"/>
  <c r="FA32" i="8"/>
  <c r="FD32" i="8"/>
  <c r="FC32" i="8"/>
  <c r="FB32" i="8"/>
  <c r="GR26" i="8"/>
  <c r="GS26" i="8" s="1"/>
  <c r="MS16" i="8"/>
  <c r="NF25" i="8"/>
  <c r="GR14" i="8"/>
  <c r="GS14" i="8" s="1"/>
  <c r="OL10" i="8"/>
  <c r="OM28" i="8"/>
  <c r="OC23" i="8"/>
  <c r="OC14" i="8"/>
  <c r="OF14" i="8" s="1"/>
  <c r="HV30" i="8"/>
  <c r="NP12" i="8"/>
  <c r="NS12" i="8" s="1"/>
  <c r="GQ27" i="8"/>
  <c r="GO27" i="8"/>
  <c r="GN27" i="8"/>
  <c r="GP27" i="8"/>
  <c r="FQ11" i="8"/>
  <c r="FP11" i="8"/>
  <c r="FO11" i="8"/>
  <c r="FN11" i="8"/>
  <c r="FU32" i="8"/>
  <c r="FV32" i="8" s="1"/>
  <c r="FK29" i="8"/>
  <c r="FM29" i="8" s="1"/>
  <c r="FG29" i="8"/>
  <c r="GQ17" i="8"/>
  <c r="GP17" i="8"/>
  <c r="GO17" i="8"/>
  <c r="GN17" i="8"/>
  <c r="OQ32" i="8"/>
  <c r="GH32" i="8"/>
  <c r="MS24" i="8"/>
  <c r="FT16" i="8"/>
  <c r="FX16" i="8"/>
  <c r="OB31" i="8"/>
  <c r="OC31" i="8" s="1"/>
  <c r="NQ40" i="8"/>
  <c r="OL30" i="8"/>
  <c r="OM30" i="8" s="1"/>
  <c r="HE35" i="8"/>
  <c r="HF35" i="8" s="1"/>
  <c r="GH18" i="8"/>
  <c r="GI18" i="8" s="1"/>
  <c r="FO18" i="8"/>
  <c r="FN18" i="8"/>
  <c r="FQ18" i="8"/>
  <c r="FP18" i="8"/>
  <c r="HE33" i="8"/>
  <c r="HF33" i="8" s="1"/>
  <c r="OL40" i="8"/>
  <c r="OM40" i="8" s="1"/>
  <c r="OA17" i="8"/>
  <c r="OE17" i="8"/>
  <c r="NO29" i="8"/>
  <c r="NP29" i="8" s="1"/>
  <c r="GJ33" i="8"/>
  <c r="OB12" i="8"/>
  <c r="OC12" i="8" s="1"/>
  <c r="GG25" i="8"/>
  <c r="GK25" i="8"/>
  <c r="FG21" i="8"/>
  <c r="FK21" i="8"/>
  <c r="OY38" i="8"/>
  <c r="OZ38" i="8" s="1"/>
  <c r="PL20" i="8"/>
  <c r="OL33" i="8"/>
  <c r="OM33" i="8" s="1"/>
  <c r="FW28" i="8"/>
  <c r="GW19" i="8"/>
  <c r="NQ15" i="8"/>
  <c r="HE24" i="8"/>
  <c r="HF24" i="8" s="1"/>
  <c r="OY21" i="8"/>
  <c r="OZ21" i="8" s="1"/>
  <c r="GH22" i="8"/>
  <c r="GI22" i="8" s="1"/>
  <c r="FQ33" i="8"/>
  <c r="FO33" i="8"/>
  <c r="FP33" i="8"/>
  <c r="FN33" i="8"/>
  <c r="FK22" i="8"/>
  <c r="FG22" i="8"/>
  <c r="GH28" i="8"/>
  <c r="GI28" i="8" s="1"/>
  <c r="GH26" i="8"/>
  <c r="GI26" i="8" s="1"/>
  <c r="HR31" i="8"/>
  <c r="GH14" i="8"/>
  <c r="GI14" i="8" s="1"/>
  <c r="OB10" i="8"/>
  <c r="NQ11" i="8"/>
  <c r="NN31" i="8"/>
  <c r="NR31" i="8"/>
  <c r="OQ17" i="8"/>
  <c r="NE16" i="8"/>
  <c r="NG16" i="8" s="1"/>
  <c r="NA16" i="8"/>
  <c r="FQ23" i="8"/>
  <c r="FP23" i="8"/>
  <c r="FO23" i="8"/>
  <c r="FN23" i="8"/>
  <c r="OF20" i="8"/>
  <c r="OD20" i="8"/>
  <c r="NI40" i="8"/>
  <c r="NH40" i="8"/>
  <c r="NK40" i="8"/>
  <c r="NJ40" i="8"/>
  <c r="HE36" i="8"/>
  <c r="HF36" i="8" s="1"/>
  <c r="OP32" i="8"/>
  <c r="OS32" i="8" s="1"/>
  <c r="OF26" i="8"/>
  <c r="OD26" i="8"/>
  <c r="FL29" i="8"/>
  <c r="NS24" i="8"/>
  <c r="NQ24" i="8"/>
  <c r="FW18" i="8"/>
  <c r="FY18" i="8"/>
  <c r="EZ39" i="8"/>
  <c r="FM39" i="8"/>
  <c r="NP40" i="8"/>
  <c r="NS40" i="8" s="1"/>
  <c r="NZ30" i="8"/>
  <c r="GS35" i="8"/>
  <c r="HK30" i="8"/>
  <c r="HM30" i="8" s="1"/>
  <c r="HG30" i="8"/>
  <c r="GR18" i="8"/>
  <c r="GS18" i="8" s="1"/>
  <c r="GS33" i="8"/>
  <c r="IE15" i="8"/>
  <c r="FU40" i="8"/>
  <c r="FV40" i="8" s="1"/>
  <c r="OR34" i="8"/>
  <c r="OT34" i="8" s="1"/>
  <c r="ON34" i="8"/>
  <c r="EN23" i="8"/>
  <c r="EQ23" i="8"/>
  <c r="EP23" i="8"/>
  <c r="EO23" i="8"/>
  <c r="NA27" i="8"/>
  <c r="NE27" i="8"/>
  <c r="NG27" i="8" s="1"/>
  <c r="GI33" i="8"/>
  <c r="PL17" i="8"/>
  <c r="PM17" i="8" s="1"/>
  <c r="MT11" i="8"/>
  <c r="OM38" i="8"/>
  <c r="OZ20" i="8"/>
  <c r="NZ33" i="8"/>
  <c r="FV28" i="8"/>
  <c r="FY28" i="8" s="1"/>
  <c r="GV19" i="8"/>
  <c r="GY19" i="8" s="1"/>
  <c r="NP15" i="8"/>
  <c r="GS24" i="8"/>
  <c r="FX31" i="8"/>
  <c r="FZ31" i="8" s="1"/>
  <c r="FT31" i="8"/>
  <c r="OL37" i="8"/>
  <c r="GU27" i="8"/>
  <c r="NF18" i="8"/>
  <c r="ND18" i="8"/>
  <c r="PL13" i="8"/>
  <c r="PM13" i="8" s="1"/>
  <c r="FY31" i="8"/>
  <c r="NS37" i="8"/>
  <c r="NQ37" i="8"/>
  <c r="NF33" i="8"/>
  <c r="NP11" i="8"/>
  <c r="NQ31" i="8"/>
  <c r="NS31" i="8"/>
  <c r="OP17" i="8"/>
  <c r="OS17" i="8" s="1"/>
  <c r="PJ34" i="8"/>
  <c r="PI34" i="8"/>
  <c r="PK34" i="8"/>
  <c r="PH34" i="8"/>
  <c r="HH20" i="8"/>
  <c r="HI20" i="8" s="1"/>
  <c r="FD18" i="8"/>
  <c r="FC18" i="8"/>
  <c r="FB18" i="8"/>
  <c r="FA18" i="8"/>
  <c r="FX25" i="8"/>
  <c r="FZ25" i="8" s="1"/>
  <c r="FT25" i="8"/>
  <c r="OE20" i="8"/>
  <c r="OA20" i="8"/>
  <c r="FJ34" i="8"/>
  <c r="FL34" i="8"/>
  <c r="GU36" i="8"/>
  <c r="GV36" i="8" s="1"/>
  <c r="NT28" i="8"/>
  <c r="FP14" i="8"/>
  <c r="FQ14" i="8"/>
  <c r="FO14" i="8"/>
  <c r="FN14" i="8"/>
  <c r="OA26" i="8"/>
  <c r="OE26" i="8"/>
  <c r="NS30" i="8"/>
  <c r="NQ30" i="8"/>
  <c r="NR24" i="8"/>
  <c r="NN24" i="8"/>
  <c r="FT18" i="8"/>
  <c r="FX18" i="8"/>
  <c r="NQ35" i="8"/>
  <c r="GH16" i="8"/>
  <c r="NE31" i="8"/>
  <c r="NG31" i="8" s="1"/>
  <c r="NA31" i="8"/>
  <c r="GU17" i="8"/>
  <c r="GV17" i="8" s="1"/>
  <c r="MX29" i="8"/>
  <c r="MW29" i="8"/>
  <c r="MV29" i="8"/>
  <c r="MU29" i="8"/>
  <c r="HU15" i="8"/>
  <c r="MR19" i="8"/>
  <c r="MT19" i="8" s="1"/>
  <c r="MN19" i="8"/>
  <c r="NE30" i="8"/>
  <c r="NG30" i="8" s="1"/>
  <c r="NA30" i="8"/>
  <c r="GR21" i="8"/>
  <c r="GG10" i="8"/>
  <c r="GK10" i="8"/>
  <c r="GM10" i="8" s="1"/>
  <c r="FW11" i="8"/>
  <c r="OQ20" i="8"/>
  <c r="GD10" i="8"/>
  <c r="GC10" i="8"/>
  <c r="GB10" i="8"/>
  <c r="GA10" i="8"/>
  <c r="PB17" i="8"/>
  <c r="PC17" i="8" s="1"/>
  <c r="MS19" i="8"/>
  <c r="FL40" i="8"/>
  <c r="FJ40" i="8"/>
  <c r="FQ37" i="8"/>
  <c r="FP37" i="8"/>
  <c r="FO37" i="8"/>
  <c r="FN37" i="8"/>
  <c r="MS11" i="8"/>
  <c r="FY38" i="8"/>
  <c r="FW38" i="8"/>
  <c r="GG29" i="8"/>
  <c r="GK29" i="8"/>
  <c r="FW29" i="8"/>
  <c r="NW32" i="8"/>
  <c r="NV32" i="8"/>
  <c r="NU32" i="8"/>
  <c r="NX32" i="8"/>
  <c r="NG39" i="8"/>
  <c r="HE29" i="8"/>
  <c r="HF29" i="8" s="1"/>
  <c r="OB37" i="8"/>
  <c r="OC37" i="8" s="1"/>
  <c r="OL19" i="8"/>
  <c r="NA10" i="8"/>
  <c r="NE10" i="8"/>
  <c r="NE18" i="8"/>
  <c r="NA18" i="8"/>
  <c r="GY30" i="8"/>
  <c r="OD21" i="8"/>
  <c r="OG21" i="8" s="1"/>
  <c r="OF21" i="8"/>
  <c r="PQ34" i="8"/>
  <c r="PS34" i="8"/>
  <c r="PB13" i="8"/>
  <c r="PC13" i="8" s="1"/>
  <c r="NN37" i="8"/>
  <c r="NR37" i="8"/>
  <c r="HR27" i="8"/>
  <c r="FW34" i="8"/>
  <c r="HR20" i="8"/>
  <c r="HS20" i="8" s="1"/>
  <c r="HF10" i="8"/>
  <c r="NG29" i="8"/>
  <c r="NE36" i="8"/>
  <c r="NG36" i="8" s="1"/>
  <c r="NA36" i="8"/>
  <c r="OL16" i="8"/>
  <c r="OL11" i="8"/>
  <c r="OM11" i="8" s="1"/>
  <c r="NF36" i="8"/>
  <c r="OL39" i="8"/>
  <c r="OM39" i="8" s="1"/>
  <c r="OS23" i="8"/>
  <c r="OQ23" i="8"/>
  <c r="OY14" i="8"/>
  <c r="OZ14" i="8" s="1"/>
  <c r="NP35" i="8"/>
  <c r="NS35" i="8" s="1"/>
  <c r="GM15" i="8"/>
  <c r="GR16" i="8"/>
  <c r="NJ38" i="8"/>
  <c r="NI38" i="8"/>
  <c r="NK38" i="8"/>
  <c r="NH38" i="8"/>
  <c r="NN21" i="8"/>
  <c r="NR21" i="8"/>
  <c r="NT21" i="8" s="1"/>
  <c r="NA24" i="8"/>
  <c r="NE24" i="8"/>
  <c r="NG24" i="8" s="1"/>
  <c r="GR11" i="8"/>
  <c r="GS11" i="8" s="1"/>
  <c r="GK19" i="8"/>
  <c r="GM19" i="8" s="1"/>
  <c r="GG19" i="8"/>
  <c r="HR17" i="8"/>
  <c r="HS17" i="8" s="1"/>
  <c r="NF24" i="8"/>
  <c r="FV11" i="8"/>
  <c r="OP20" i="8"/>
  <c r="GR40" i="8"/>
  <c r="GS40" i="8" s="1"/>
  <c r="OF36" i="8"/>
  <c r="OD36" i="8"/>
  <c r="OG36" i="8" s="1"/>
  <c r="GJ29" i="8"/>
  <c r="GL29" i="8"/>
  <c r="FV29" i="8"/>
  <c r="FY29" i="8" s="1"/>
  <c r="EZ28" i="8"/>
  <c r="GS29" i="8"/>
  <c r="OM15" i="8"/>
  <c r="NF10" i="8"/>
  <c r="ND10" i="8"/>
  <c r="NF26" i="8"/>
  <c r="OF13" i="8"/>
  <c r="OD13" i="8"/>
  <c r="HF27" i="8"/>
  <c r="FV34" i="8"/>
  <c r="FY34" i="8" s="1"/>
  <c r="GH30" i="7"/>
  <c r="GD32" i="7"/>
  <c r="GC32" i="7"/>
  <c r="GB32" i="7"/>
  <c r="GA32" i="7"/>
  <c r="GO33" i="7"/>
  <c r="GN33" i="7"/>
  <c r="GQ33" i="7"/>
  <c r="GP33" i="7"/>
  <c r="NR25" i="7"/>
  <c r="NN25" i="7"/>
  <c r="NK29" i="7"/>
  <c r="NJ29" i="7"/>
  <c r="NI29" i="7"/>
  <c r="NH29" i="7"/>
  <c r="OO29" i="7"/>
  <c r="FT30" i="7"/>
  <c r="FX30" i="7"/>
  <c r="GT24" i="7"/>
  <c r="GX24" i="7"/>
  <c r="OB20" i="7"/>
  <c r="OC20" i="7" s="1"/>
  <c r="PB40" i="7"/>
  <c r="PC40" i="7" s="1"/>
  <c r="PB23" i="7"/>
  <c r="OO10" i="7"/>
  <c r="HU32" i="7"/>
  <c r="OE33" i="7"/>
  <c r="OA33" i="7"/>
  <c r="FD38" i="7"/>
  <c r="FB38" i="7"/>
  <c r="FA38" i="7"/>
  <c r="FC38" i="7"/>
  <c r="NA28" i="7"/>
  <c r="NE28" i="7"/>
  <c r="GH26" i="7"/>
  <c r="ON26" i="7"/>
  <c r="OR26" i="7"/>
  <c r="GH40" i="7"/>
  <c r="GI40" i="7" s="1"/>
  <c r="GG28" i="7"/>
  <c r="GK28" i="7"/>
  <c r="OB11" i="7"/>
  <c r="OC11" i="7" s="1"/>
  <c r="GG38" i="7"/>
  <c r="GK38" i="7"/>
  <c r="GH14" i="7"/>
  <c r="OE14" i="7"/>
  <c r="OA14" i="7"/>
  <c r="MV20" i="7"/>
  <c r="MX20" i="7"/>
  <c r="MW20" i="7"/>
  <c r="MU20" i="7"/>
  <c r="HH20" i="7"/>
  <c r="GQ39" i="7"/>
  <c r="GP39" i="7"/>
  <c r="GO39" i="7"/>
  <c r="GN39" i="7"/>
  <c r="MX16" i="7"/>
  <c r="MW16" i="7"/>
  <c r="MU16" i="7"/>
  <c r="MV16" i="7"/>
  <c r="NJ16" i="7"/>
  <c r="NH16" i="7"/>
  <c r="NK16" i="7"/>
  <c r="NI16" i="7"/>
  <c r="FJ21" i="7"/>
  <c r="NS36" i="7"/>
  <c r="NQ36" i="7"/>
  <c r="NR10" i="7"/>
  <c r="NN10" i="7"/>
  <c r="NK32" i="7"/>
  <c r="NJ32" i="7"/>
  <c r="NH32" i="7"/>
  <c r="NI32" i="7"/>
  <c r="FJ34" i="7"/>
  <c r="NU21" i="7"/>
  <c r="NX21" i="7"/>
  <c r="NW21" i="7"/>
  <c r="NV21" i="7"/>
  <c r="FT11" i="7"/>
  <c r="FX11" i="7"/>
  <c r="NR39" i="7"/>
  <c r="NN39" i="7"/>
  <c r="NU12" i="7"/>
  <c r="NW12" i="7"/>
  <c r="NX12" i="7"/>
  <c r="NV12" i="7"/>
  <c r="FU16" i="7"/>
  <c r="FV16" i="7" s="1"/>
  <c r="GP19" i="7"/>
  <c r="GN19" i="7"/>
  <c r="GO19" i="7"/>
  <c r="GQ19" i="7"/>
  <c r="GH17" i="7"/>
  <c r="GI17" i="7" s="1"/>
  <c r="GR29" i="7"/>
  <c r="NX40" i="7"/>
  <c r="NV40" i="7"/>
  <c r="NU40" i="7"/>
  <c r="NW40" i="7"/>
  <c r="OO22" i="7"/>
  <c r="EQ26" i="7"/>
  <c r="EP26" i="7"/>
  <c r="EO26" i="7"/>
  <c r="EN26" i="7"/>
  <c r="MX15" i="7"/>
  <c r="MW15" i="7"/>
  <c r="MV15" i="7"/>
  <c r="MU15" i="7"/>
  <c r="ND25" i="7"/>
  <c r="GL25" i="7"/>
  <c r="GJ25" i="7"/>
  <c r="NA36" i="7"/>
  <c r="NE36" i="7"/>
  <c r="NG36" i="7" s="1"/>
  <c r="ND31" i="7"/>
  <c r="GJ35" i="7"/>
  <c r="FN25" i="7"/>
  <c r="FP25" i="7"/>
  <c r="FO25" i="7"/>
  <c r="FQ25" i="7"/>
  <c r="GU13" i="7"/>
  <c r="OO27" i="7"/>
  <c r="OP27" i="7" s="1"/>
  <c r="HE38" i="7"/>
  <c r="HH13" i="7"/>
  <c r="NN19" i="7"/>
  <c r="NR19" i="7"/>
  <c r="OE24" i="7"/>
  <c r="OA24" i="7"/>
  <c r="FW35" i="7"/>
  <c r="MT19" i="7"/>
  <c r="NK19" i="7"/>
  <c r="NH19" i="7"/>
  <c r="NJ19" i="7"/>
  <c r="NI19" i="7"/>
  <c r="FT40" i="7"/>
  <c r="FX40" i="7"/>
  <c r="ON40" i="7"/>
  <c r="OR40" i="7"/>
  <c r="FI21" i="7"/>
  <c r="GW25" i="7"/>
  <c r="FU27" i="7"/>
  <c r="FV27" i="7" s="1"/>
  <c r="GK13" i="7"/>
  <c r="GM13" i="7" s="1"/>
  <c r="GG13" i="7"/>
  <c r="HK33" i="7"/>
  <c r="HG33" i="7"/>
  <c r="OY12" i="7"/>
  <c r="FM29" i="7"/>
  <c r="FI34" i="7"/>
  <c r="FL34" i="7" s="1"/>
  <c r="OG40" i="7"/>
  <c r="FY11" i="7"/>
  <c r="FW11" i="7"/>
  <c r="GL13" i="7"/>
  <c r="NQ39" i="7"/>
  <c r="NS39" i="7"/>
  <c r="GR34" i="7"/>
  <c r="GS34" i="7" s="1"/>
  <c r="FQ38" i="7"/>
  <c r="FO38" i="7"/>
  <c r="FN38" i="7"/>
  <c r="FP38" i="7"/>
  <c r="NO18" i="7"/>
  <c r="NP18" i="7" s="1"/>
  <c r="PB21" i="7"/>
  <c r="PC21" i="7" s="1"/>
  <c r="OY22" i="7"/>
  <c r="NQ28" i="7"/>
  <c r="FW12" i="7"/>
  <c r="FO15" i="7"/>
  <c r="FQ15" i="7"/>
  <c r="FN15" i="7"/>
  <c r="FP15" i="7"/>
  <c r="NC25" i="7"/>
  <c r="OL25" i="7"/>
  <c r="OM25" i="7" s="1"/>
  <c r="NA20" i="7"/>
  <c r="NE20" i="7"/>
  <c r="NG20" i="7" s="1"/>
  <c r="NO31" i="7"/>
  <c r="NP31" i="7" s="1"/>
  <c r="NC31" i="7"/>
  <c r="GU20" i="7"/>
  <c r="GI35" i="7"/>
  <c r="GL35" i="7" s="1"/>
  <c r="NF20" i="7"/>
  <c r="GR23" i="7"/>
  <c r="GS23" i="7" s="1"/>
  <c r="ND15" i="7"/>
  <c r="FD12" i="7"/>
  <c r="FB12" i="7"/>
  <c r="FC12" i="7"/>
  <c r="FA12" i="7"/>
  <c r="FG16" i="7"/>
  <c r="FK16" i="7"/>
  <c r="FM16" i="7" s="1"/>
  <c r="OO23" i="7"/>
  <c r="OP23" i="7" s="1"/>
  <c r="PB30" i="7"/>
  <c r="HR13" i="7"/>
  <c r="HS13" i="7" s="1"/>
  <c r="OQ37" i="7"/>
  <c r="HJ32" i="7"/>
  <c r="FZ24" i="7"/>
  <c r="NT26" i="7"/>
  <c r="FW40" i="7"/>
  <c r="FY40" i="7"/>
  <c r="OS40" i="7"/>
  <c r="OQ40" i="7"/>
  <c r="OV30" i="7"/>
  <c r="OW30" i="7"/>
  <c r="OU30" i="7"/>
  <c r="OX30" i="7"/>
  <c r="GR21" i="7"/>
  <c r="GS21" i="7" s="1"/>
  <c r="HR19" i="7"/>
  <c r="HS19" i="7" s="1"/>
  <c r="GV25" i="7"/>
  <c r="GY25" i="7" s="1"/>
  <c r="GJ15" i="7"/>
  <c r="GL15" i="7"/>
  <c r="HL33" i="7"/>
  <c r="HJ33" i="7"/>
  <c r="OM12" i="7"/>
  <c r="NK33" i="7"/>
  <c r="NI33" i="7"/>
  <c r="NH33" i="7"/>
  <c r="NJ33" i="7"/>
  <c r="FL26" i="7"/>
  <c r="FJ26" i="7"/>
  <c r="GK24" i="7"/>
  <c r="GM24" i="7" s="1"/>
  <c r="GG24" i="7"/>
  <c r="GF34" i="7"/>
  <c r="OD23" i="7"/>
  <c r="OF23" i="7"/>
  <c r="OA21" i="7"/>
  <c r="OE21" i="7"/>
  <c r="OG21" i="7" s="1"/>
  <c r="NE11" i="7"/>
  <c r="NA11" i="7"/>
  <c r="IE39" i="7"/>
  <c r="IF39" i="7" s="1"/>
  <c r="PL21" i="7"/>
  <c r="PM21" i="7" s="1"/>
  <c r="NP28" i="7"/>
  <c r="NS28" i="7" s="1"/>
  <c r="FV12" i="7"/>
  <c r="OY33" i="7"/>
  <c r="NZ25" i="7"/>
  <c r="EZ21" i="7"/>
  <c r="FJ23" i="7"/>
  <c r="FL23" i="7"/>
  <c r="NX27" i="7"/>
  <c r="NW27" i="7"/>
  <c r="NV27" i="7"/>
  <c r="NU27" i="7"/>
  <c r="GD19" i="7"/>
  <c r="GB19" i="7"/>
  <c r="GA19" i="7"/>
  <c r="GC19" i="7"/>
  <c r="GF23" i="7"/>
  <c r="NC15" i="7"/>
  <c r="NF15" i="7" s="1"/>
  <c r="NF36" i="7"/>
  <c r="NJ39" i="7"/>
  <c r="NK39" i="7"/>
  <c r="NH39" i="7"/>
  <c r="NI39" i="7"/>
  <c r="GC22" i="7"/>
  <c r="GA22" i="7"/>
  <c r="GD22" i="7"/>
  <c r="GB22" i="7"/>
  <c r="OP37" i="7"/>
  <c r="OS37" i="7" s="1"/>
  <c r="HI32" i="7"/>
  <c r="HL32" i="7" s="1"/>
  <c r="FL16" i="7"/>
  <c r="MT31" i="7"/>
  <c r="OF27" i="7"/>
  <c r="OD27" i="7"/>
  <c r="NQ20" i="7"/>
  <c r="NS20" i="7"/>
  <c r="FY31" i="7"/>
  <c r="FW31" i="7"/>
  <c r="GH21" i="7"/>
  <c r="GI21" i="7" s="1"/>
  <c r="HH19" i="7"/>
  <c r="HI19" i="7" s="1"/>
  <c r="GG15" i="7"/>
  <c r="GK15" i="7"/>
  <c r="PB13" i="7"/>
  <c r="PC13" i="7" s="1"/>
  <c r="OB38" i="7"/>
  <c r="OC38" i="7" s="1"/>
  <c r="GH18" i="7"/>
  <c r="GI18" i="7" s="1"/>
  <c r="MX22" i="7"/>
  <c r="MV22" i="7"/>
  <c r="MU22" i="7"/>
  <c r="MW22" i="7"/>
  <c r="FD31" i="7"/>
  <c r="FB31" i="7"/>
  <c r="FA31" i="7"/>
  <c r="FC31" i="7"/>
  <c r="FG26" i="7"/>
  <c r="FK26" i="7"/>
  <c r="FT38" i="7"/>
  <c r="FX38" i="7"/>
  <c r="FZ38" i="7" s="1"/>
  <c r="OA23" i="7"/>
  <c r="OE23" i="7"/>
  <c r="FG27" i="7"/>
  <c r="FK27" i="7"/>
  <c r="GK20" i="7"/>
  <c r="GM20" i="7" s="1"/>
  <c r="GG20" i="7"/>
  <c r="HU39" i="7"/>
  <c r="FW34" i="7"/>
  <c r="GH16" i="7"/>
  <c r="OO33" i="7"/>
  <c r="OP33" i="7" s="1"/>
  <c r="HE35" i="7"/>
  <c r="HF35" i="7" s="1"/>
  <c r="OG30" i="7"/>
  <c r="FG23" i="7"/>
  <c r="FK23" i="7"/>
  <c r="GH10" i="7"/>
  <c r="GR26" i="7"/>
  <c r="NO32" i="7"/>
  <c r="NP32" i="7" s="1"/>
  <c r="FJ36" i="7"/>
  <c r="OL31" i="7"/>
  <c r="FP17" i="7"/>
  <c r="FO17" i="7"/>
  <c r="FN17" i="7"/>
  <c r="FQ17" i="7"/>
  <c r="HR24" i="7"/>
  <c r="GR36" i="7"/>
  <c r="GH31" i="7"/>
  <c r="GI31" i="7" s="1"/>
  <c r="PL27" i="7"/>
  <c r="PM27" i="7" s="1"/>
  <c r="PY34" i="7"/>
  <c r="PZ34" i="7" s="1"/>
  <c r="OK34" i="7"/>
  <c r="OJ34" i="7"/>
  <c r="OI34" i="7"/>
  <c r="OH34" i="7"/>
  <c r="OY10" i="7"/>
  <c r="OZ10" i="7" s="1"/>
  <c r="OY29" i="7"/>
  <c r="OE27" i="7"/>
  <c r="OA27" i="7"/>
  <c r="OG13" i="7"/>
  <c r="NN20" i="7"/>
  <c r="NR20" i="7"/>
  <c r="OF14" i="7"/>
  <c r="OD14" i="7"/>
  <c r="OS26" i="7"/>
  <c r="OQ26" i="7"/>
  <c r="FT31" i="7"/>
  <c r="FX31" i="7"/>
  <c r="NJ18" i="7"/>
  <c r="NK18" i="7"/>
  <c r="NI18" i="7"/>
  <c r="NH18" i="7"/>
  <c r="PL13" i="7"/>
  <c r="PM13" i="7" s="1"/>
  <c r="OG26" i="7"/>
  <c r="FM30" i="7"/>
  <c r="GR18" i="7"/>
  <c r="GR27" i="7"/>
  <c r="GS27" i="7" s="1"/>
  <c r="GY39" i="7"/>
  <c r="GW39" i="7"/>
  <c r="NT10" i="7"/>
  <c r="OF12" i="7"/>
  <c r="OD12" i="7"/>
  <c r="HH39" i="7"/>
  <c r="HI39" i="7" s="1"/>
  <c r="FM14" i="7"/>
  <c r="FQ10" i="7"/>
  <c r="FP10" i="7"/>
  <c r="FO10" i="7"/>
  <c r="FN10" i="7"/>
  <c r="GR11" i="7"/>
  <c r="MN32" i="7"/>
  <c r="MR32" i="7"/>
  <c r="MT32" i="7" s="1"/>
  <c r="FL27" i="7"/>
  <c r="FJ27" i="7"/>
  <c r="NU29" i="7"/>
  <c r="NX29" i="7"/>
  <c r="NW29" i="7"/>
  <c r="NV29" i="7"/>
  <c r="FV34" i="7"/>
  <c r="GR16" i="7"/>
  <c r="OL18" i="7"/>
  <c r="OM18" i="7" s="1"/>
  <c r="FX28" i="7"/>
  <c r="FZ28" i="7" s="1"/>
  <c r="FT28" i="7"/>
  <c r="GS35" i="7"/>
  <c r="NO15" i="7"/>
  <c r="NP15" i="7" s="1"/>
  <c r="NR24" i="7"/>
  <c r="NT24" i="7" s="1"/>
  <c r="NN24" i="7"/>
  <c r="ET40" i="7"/>
  <c r="EX40" i="7"/>
  <c r="EZ40" i="7" s="1"/>
  <c r="FI36" i="7"/>
  <c r="NZ31" i="7"/>
  <c r="NQ11" i="7"/>
  <c r="NS11" i="7"/>
  <c r="GT33" i="7"/>
  <c r="GX33" i="7"/>
  <c r="GZ33" i="7" s="1"/>
  <c r="NS24" i="7"/>
  <c r="NN33" i="7"/>
  <c r="NR33" i="7"/>
  <c r="NT33" i="7" s="1"/>
  <c r="NT14" i="7"/>
  <c r="MX28" i="7"/>
  <c r="MW28" i="7"/>
  <c r="MV28" i="7"/>
  <c r="MU28" i="7"/>
  <c r="HF24" i="7"/>
  <c r="EY40" i="7"/>
  <c r="GF36" i="7"/>
  <c r="FL18" i="7"/>
  <c r="FJ18" i="7"/>
  <c r="OS34" i="7"/>
  <c r="OQ34" i="7"/>
  <c r="GR31" i="7"/>
  <c r="GS31" i="7" s="1"/>
  <c r="OZ27" i="7"/>
  <c r="PM34" i="7"/>
  <c r="IE33" i="7"/>
  <c r="OY24" i="7"/>
  <c r="OZ24" i="7" s="1"/>
  <c r="GL37" i="7"/>
  <c r="GJ37" i="7"/>
  <c r="OY38" i="7"/>
  <c r="OZ38" i="7" s="1"/>
  <c r="GY19" i="7"/>
  <c r="GW19" i="7"/>
  <c r="FW29" i="7"/>
  <c r="FY29" i="7"/>
  <c r="FY21" i="7"/>
  <c r="FW21" i="7"/>
  <c r="GR40" i="7"/>
  <c r="GS40" i="7" s="1"/>
  <c r="OL20" i="7"/>
  <c r="OM20" i="7" s="1"/>
  <c r="GR30" i="7"/>
  <c r="GS30" i="7" s="1"/>
  <c r="FT18" i="7"/>
  <c r="FX18" i="7"/>
  <c r="HE37" i="7"/>
  <c r="HF37" i="7" s="1"/>
  <c r="GH27" i="7"/>
  <c r="GI27" i="7" s="1"/>
  <c r="GX39" i="7"/>
  <c r="GT39" i="7"/>
  <c r="OE12" i="7"/>
  <c r="OA12" i="7"/>
  <c r="FG40" i="7"/>
  <c r="FK40" i="7"/>
  <c r="FM40" i="7" s="1"/>
  <c r="HE28" i="7"/>
  <c r="HF28" i="7" s="1"/>
  <c r="NG38" i="7"/>
  <c r="GH11" i="7"/>
  <c r="ET34" i="7"/>
  <c r="EX34" i="7"/>
  <c r="EZ34" i="7" s="1"/>
  <c r="NR23" i="7"/>
  <c r="NT23" i="7" s="1"/>
  <c r="NN23" i="7"/>
  <c r="OL39" i="7"/>
  <c r="OM39" i="7" s="1"/>
  <c r="NS25" i="7"/>
  <c r="NQ25" i="7"/>
  <c r="NU38" i="7"/>
  <c r="NW38" i="7"/>
  <c r="NX38" i="7"/>
  <c r="NV38" i="7"/>
  <c r="FW15" i="7"/>
  <c r="OB18" i="7"/>
  <c r="OC18" i="7" s="1"/>
  <c r="NN22" i="7"/>
  <c r="NR22" i="7"/>
  <c r="NT22" i="7" s="1"/>
  <c r="FU26" i="7"/>
  <c r="HE22" i="7"/>
  <c r="NF28" i="7"/>
  <c r="ND28" i="7"/>
  <c r="GJ38" i="7"/>
  <c r="GL38" i="7"/>
  <c r="OL15" i="7"/>
  <c r="OM15" i="7" s="1"/>
  <c r="FC26" i="7"/>
  <c r="FD26" i="7"/>
  <c r="FB26" i="7"/>
  <c r="FA26" i="7"/>
  <c r="NR11" i="7"/>
  <c r="NN11" i="7"/>
  <c r="GU10" i="7"/>
  <c r="MN25" i="7"/>
  <c r="MR25" i="7"/>
  <c r="MT25" i="7" s="1"/>
  <c r="OL32" i="7"/>
  <c r="OM32" i="7" s="1"/>
  <c r="PL26" i="7"/>
  <c r="PM26" i="7" s="1"/>
  <c r="FK18" i="7"/>
  <c r="FG18" i="7"/>
  <c r="OR34" i="7"/>
  <c r="ON34" i="7"/>
  <c r="OD10" i="7"/>
  <c r="OD29" i="7"/>
  <c r="PO30" i="7"/>
  <c r="NW37" i="7"/>
  <c r="NV37" i="7"/>
  <c r="NU37" i="7"/>
  <c r="NX37" i="7"/>
  <c r="GA20" i="7"/>
  <c r="GD20" i="7"/>
  <c r="GC20" i="7"/>
  <c r="GB20" i="7"/>
  <c r="GU15" i="7"/>
  <c r="GV15" i="7" s="1"/>
  <c r="HU33" i="7"/>
  <c r="OO24" i="7"/>
  <c r="OP24" i="7" s="1"/>
  <c r="GK37" i="7"/>
  <c r="GG37" i="7"/>
  <c r="IE32" i="7"/>
  <c r="OO38" i="7"/>
  <c r="OP38" i="7" s="1"/>
  <c r="FW30" i="7"/>
  <c r="FY30" i="7"/>
  <c r="GX19" i="7"/>
  <c r="GT19" i="7"/>
  <c r="FT29" i="7"/>
  <c r="FX29" i="7"/>
  <c r="FT21" i="7"/>
  <c r="FX21" i="7"/>
  <c r="OY14" i="7"/>
  <c r="OZ14" i="7" s="1"/>
  <c r="MX18" i="7"/>
  <c r="MV18" i="7"/>
  <c r="MU18" i="7"/>
  <c r="MW18" i="7"/>
  <c r="FY18" i="7"/>
  <c r="FW18" i="7"/>
  <c r="GS37" i="7"/>
  <c r="GZ32" i="7"/>
  <c r="HR25" i="7"/>
  <c r="HS25" i="7" s="1"/>
  <c r="OQ13" i="7"/>
  <c r="OS13" i="7"/>
  <c r="OL16" i="7"/>
  <c r="OM16" i="7" s="1"/>
  <c r="FQ28" i="7"/>
  <c r="FP28" i="7"/>
  <c r="FO28" i="7"/>
  <c r="FN28" i="7"/>
  <c r="GS28" i="7"/>
  <c r="EQ30" i="7"/>
  <c r="EO30" i="7"/>
  <c r="EN30" i="7"/>
  <c r="EP30" i="7"/>
  <c r="NV13" i="7"/>
  <c r="NX13" i="7"/>
  <c r="NW13" i="7"/>
  <c r="NU13" i="7"/>
  <c r="FM12" i="7"/>
  <c r="NZ39" i="7"/>
  <c r="GL22" i="7"/>
  <c r="GJ22" i="7"/>
  <c r="FV15" i="7"/>
  <c r="HE17" i="7"/>
  <c r="HF17" i="7" s="1"/>
  <c r="NF11" i="7"/>
  <c r="FK11" i="7"/>
  <c r="FM11" i="7" s="1"/>
  <c r="FG11" i="7"/>
  <c r="FU23" i="7"/>
  <c r="GS22" i="7"/>
  <c r="OL28" i="7"/>
  <c r="GR12" i="7"/>
  <c r="GS12" i="7" s="1"/>
  <c r="OH37" i="7"/>
  <c r="OJ37" i="7"/>
  <c r="OK37" i="7"/>
  <c r="OI37" i="7"/>
  <c r="FC14" i="7"/>
  <c r="FB14" i="7"/>
  <c r="FA14" i="7"/>
  <c r="FD14" i="7"/>
  <c r="NZ15" i="7"/>
  <c r="HE10" i="7"/>
  <c r="NZ32" i="7"/>
  <c r="OZ26" i="7"/>
  <c r="PF34" i="7"/>
  <c r="PD34" i="7"/>
  <c r="OY36" i="7"/>
  <c r="OZ36" i="7" s="1"/>
  <c r="GQ32" i="7"/>
  <c r="GP32" i="7"/>
  <c r="GO32" i="7"/>
  <c r="GN32" i="7"/>
  <c r="OC10" i="7"/>
  <c r="OC29" i="7"/>
  <c r="NS33" i="7"/>
  <c r="PY30" i="7"/>
  <c r="HE15" i="7"/>
  <c r="HF15" i="7" s="1"/>
  <c r="OL19" i="7"/>
  <c r="OM19" i="7" s="1"/>
  <c r="PL37" i="7"/>
  <c r="PM37" i="7" s="1"/>
  <c r="OF36" i="7"/>
  <c r="OD36" i="7"/>
  <c r="FW36" i="7"/>
  <c r="FY36" i="7"/>
  <c r="GA37" i="7"/>
  <c r="GC37" i="7"/>
  <c r="GB37" i="7"/>
  <c r="GD37" i="7"/>
  <c r="OO14" i="7"/>
  <c r="OP14" i="7" s="1"/>
  <c r="ET11" i="7"/>
  <c r="EX11" i="7"/>
  <c r="EZ11" i="7" s="1"/>
  <c r="NN36" i="7"/>
  <c r="NR36" i="7"/>
  <c r="NO16" i="7"/>
  <c r="FZ17" i="7"/>
  <c r="GL28" i="7"/>
  <c r="GJ28" i="7"/>
  <c r="GM28" i="7" s="1"/>
  <c r="HH25" i="7"/>
  <c r="FA28" i="7"/>
  <c r="FB28" i="7"/>
  <c r="FD28" i="7"/>
  <c r="FC28" i="7"/>
  <c r="PL40" i="7"/>
  <c r="ON13" i="7"/>
  <c r="OR13" i="7"/>
  <c r="OB16" i="7"/>
  <c r="OC16" i="7" s="1"/>
  <c r="OO21" i="7"/>
  <c r="OB22" i="7"/>
  <c r="OC22" i="7" s="1"/>
  <c r="FQ31" i="7"/>
  <c r="FO31" i="7"/>
  <c r="FN31" i="7"/>
  <c r="FP31" i="7"/>
  <c r="GH29" i="7"/>
  <c r="GI29" i="7" s="1"/>
  <c r="NK14" i="7"/>
  <c r="NJ14" i="7"/>
  <c r="NI14" i="7"/>
  <c r="NH14" i="7"/>
  <c r="GK22" i="7"/>
  <c r="GG22" i="7"/>
  <c r="FQ35" i="7"/>
  <c r="FO35" i="7"/>
  <c r="FN35" i="7"/>
  <c r="FP35" i="7"/>
  <c r="GU17" i="7"/>
  <c r="GV17" i="7" s="1"/>
  <c r="NG11" i="7"/>
  <c r="GB10" i="7"/>
  <c r="GA10" i="7"/>
  <c r="GC10" i="7"/>
  <c r="GD10" i="7"/>
  <c r="NK22" i="7"/>
  <c r="NJ22" i="7"/>
  <c r="NI22" i="7"/>
  <c r="NH22" i="7"/>
  <c r="GK25" i="7"/>
  <c r="GG25" i="7"/>
  <c r="OB28" i="7"/>
  <c r="OC28" i="7" s="1"/>
  <c r="GH12" i="7"/>
  <c r="OL11" i="7"/>
  <c r="OM11" i="7" s="1"/>
  <c r="FU14" i="7"/>
  <c r="HR20" i="7"/>
  <c r="GR14" i="7"/>
  <c r="GS14" i="7" s="1"/>
  <c r="GU38" i="7"/>
  <c r="GV38" i="7" s="1"/>
  <c r="PA34" i="7"/>
  <c r="PE34" i="7"/>
  <c r="OO36" i="7"/>
  <c r="OP36" i="7" s="1"/>
  <c r="NS19" i="7"/>
  <c r="NQ19" i="7"/>
  <c r="OD24" i="7"/>
  <c r="OF24" i="7"/>
  <c r="MS25" i="7"/>
  <c r="PL23" i="7"/>
  <c r="FV35" i="7"/>
  <c r="OB19" i="7"/>
  <c r="PB37" i="7"/>
  <c r="OA36" i="7"/>
  <c r="OE36" i="7"/>
  <c r="FT36" i="7"/>
  <c r="FX36" i="7"/>
  <c r="OF33" i="7"/>
  <c r="OD33" i="7"/>
  <c r="GY24" i="7"/>
  <c r="GW24" i="7"/>
  <c r="GT35" i="6"/>
  <c r="GX35" i="6"/>
  <c r="EN28" i="6"/>
  <c r="EQ28" i="6"/>
  <c r="EP28" i="6"/>
  <c r="EO28" i="6"/>
  <c r="OA37" i="6"/>
  <c r="OE37" i="6"/>
  <c r="MX18" i="6"/>
  <c r="MV18" i="6"/>
  <c r="MW18" i="6"/>
  <c r="MU18" i="6"/>
  <c r="FT31" i="6"/>
  <c r="FX31" i="6"/>
  <c r="GU32" i="6"/>
  <c r="GV32" i="6" s="1"/>
  <c r="MX20" i="6"/>
  <c r="MW20" i="6"/>
  <c r="MV20" i="6"/>
  <c r="MU20" i="6"/>
  <c r="OE23" i="6"/>
  <c r="OA23" i="6"/>
  <c r="GH20" i="6"/>
  <c r="GI20" i="6" s="1"/>
  <c r="NA12" i="6"/>
  <c r="NE12" i="6"/>
  <c r="FG26" i="6"/>
  <c r="FK26" i="6"/>
  <c r="GU36" i="6"/>
  <c r="OA17" i="6"/>
  <c r="OE17" i="6"/>
  <c r="EN34" i="6"/>
  <c r="EQ34" i="6"/>
  <c r="EP34" i="6"/>
  <c r="EO34" i="6"/>
  <c r="MH38" i="6"/>
  <c r="MK38" i="6"/>
  <c r="MJ38" i="6"/>
  <c r="MI38" i="6"/>
  <c r="HU13" i="6"/>
  <c r="HV13" i="6" s="1"/>
  <c r="FG22" i="6"/>
  <c r="FK22" i="6"/>
  <c r="OO25" i="6"/>
  <c r="QB35" i="6"/>
  <c r="QC35" i="6" s="1"/>
  <c r="FD34" i="6"/>
  <c r="FB34" i="6"/>
  <c r="FA34" i="6"/>
  <c r="FC34" i="6"/>
  <c r="GH11" i="6"/>
  <c r="MX15" i="6"/>
  <c r="MW15" i="6"/>
  <c r="MV15" i="6"/>
  <c r="MU15" i="6"/>
  <c r="OB40" i="6"/>
  <c r="OC40" i="6" s="1"/>
  <c r="PB24" i="6"/>
  <c r="OB12" i="6"/>
  <c r="OC12" i="6" s="1"/>
  <c r="GD12" i="6"/>
  <c r="GC12" i="6"/>
  <c r="GB12" i="6"/>
  <c r="GA12" i="6"/>
  <c r="FQ14" i="6"/>
  <c r="FP14" i="6"/>
  <c r="FO14" i="6"/>
  <c r="FN14" i="6"/>
  <c r="OE30" i="6"/>
  <c r="OA30" i="6"/>
  <c r="GH16" i="6"/>
  <c r="GI16" i="6" s="1"/>
  <c r="GH22" i="6"/>
  <c r="FD33" i="6"/>
  <c r="FC33" i="6"/>
  <c r="FB33" i="6"/>
  <c r="FA33" i="6"/>
  <c r="FA23" i="6"/>
  <c r="FD23" i="6"/>
  <c r="FC23" i="6"/>
  <c r="FB23" i="6"/>
  <c r="NN14" i="6"/>
  <c r="NR14" i="6"/>
  <c r="FD10" i="6"/>
  <c r="FC10" i="6"/>
  <c r="FB10" i="6"/>
  <c r="FA10" i="6"/>
  <c r="OB15" i="6"/>
  <c r="EQ16" i="6"/>
  <c r="EP16" i="6"/>
  <c r="EO16" i="6"/>
  <c r="EN16" i="6"/>
  <c r="HG13" i="6"/>
  <c r="HK13" i="6"/>
  <c r="GH26" i="6"/>
  <c r="GH30" i="6"/>
  <c r="GI30" i="6" s="1"/>
  <c r="OB26" i="6"/>
  <c r="PO19" i="6"/>
  <c r="PP19" i="6" s="1"/>
  <c r="FK30" i="6"/>
  <c r="FG30" i="6"/>
  <c r="GG21" i="6"/>
  <c r="GK21" i="6"/>
  <c r="NE29" i="6"/>
  <c r="NA29" i="6"/>
  <c r="IH15" i="6"/>
  <c r="II15" i="6" s="1"/>
  <c r="MV25" i="6"/>
  <c r="MU25" i="6"/>
  <c r="MX25" i="6"/>
  <c r="MW25" i="6"/>
  <c r="OO10" i="6"/>
  <c r="GO35" i="6"/>
  <c r="GQ35" i="6"/>
  <c r="GP35" i="6"/>
  <c r="GN35" i="6"/>
  <c r="GX29" i="6"/>
  <c r="GT29" i="6"/>
  <c r="PN35" i="6"/>
  <c r="PR35" i="6"/>
  <c r="OO37" i="6"/>
  <c r="OP37" i="6" s="1"/>
  <c r="FY37" i="6"/>
  <c r="FW37" i="6"/>
  <c r="NR25" i="6"/>
  <c r="NT25" i="6" s="1"/>
  <c r="NN25" i="6"/>
  <c r="OI24" i="6"/>
  <c r="OH24" i="6"/>
  <c r="OK24" i="6"/>
  <c r="OJ24" i="6"/>
  <c r="GY12" i="6"/>
  <c r="GW12" i="6"/>
  <c r="GJ19" i="6"/>
  <c r="GL19" i="6"/>
  <c r="GR37" i="6"/>
  <c r="GU21" i="6"/>
  <c r="GV21" i="6" s="1"/>
  <c r="FC27" i="6"/>
  <c r="FA27" i="6"/>
  <c r="FD27" i="6"/>
  <c r="FB27" i="6"/>
  <c r="NG37" i="6"/>
  <c r="FL28" i="6"/>
  <c r="FJ28" i="6"/>
  <c r="GR33" i="6"/>
  <c r="FA20" i="6"/>
  <c r="FD20" i="6"/>
  <c r="FC20" i="6"/>
  <c r="FB20" i="6"/>
  <c r="NK30" i="6"/>
  <c r="NI30" i="6"/>
  <c r="NH30" i="6"/>
  <c r="NJ30" i="6"/>
  <c r="GJ14" i="6"/>
  <c r="GL14" i="6"/>
  <c r="FL27" i="6"/>
  <c r="FJ27" i="6"/>
  <c r="GR23" i="6"/>
  <c r="GS23" i="6" s="1"/>
  <c r="OB25" i="6"/>
  <c r="OC25" i="6" s="1"/>
  <c r="FU26" i="6"/>
  <c r="FV26" i="6" s="1"/>
  <c r="NA17" i="6"/>
  <c r="NE17" i="6"/>
  <c r="FU25" i="6"/>
  <c r="FV25" i="6" s="1"/>
  <c r="GL40" i="6"/>
  <c r="GJ40" i="6"/>
  <c r="OL39" i="6"/>
  <c r="OM39" i="6" s="1"/>
  <c r="OS27" i="6"/>
  <c r="OQ27" i="6"/>
  <c r="HE40" i="6"/>
  <c r="HF40" i="6" s="1"/>
  <c r="NS31" i="6"/>
  <c r="NQ31" i="6"/>
  <c r="FG23" i="6"/>
  <c r="FK23" i="6"/>
  <c r="FM23" i="6" s="1"/>
  <c r="NO26" i="6"/>
  <c r="NQ40" i="6"/>
  <c r="NS40" i="6"/>
  <c r="NS16" i="6"/>
  <c r="NQ16" i="6"/>
  <c r="NQ12" i="6"/>
  <c r="NS12" i="6"/>
  <c r="HY15" i="6"/>
  <c r="HW15" i="6"/>
  <c r="FX37" i="6"/>
  <c r="FT37" i="6"/>
  <c r="GD21" i="6"/>
  <c r="GC21" i="6"/>
  <c r="GA21" i="6"/>
  <c r="GB21" i="6"/>
  <c r="GD17" i="6"/>
  <c r="GC17" i="6"/>
  <c r="GB17" i="6"/>
  <c r="GA17" i="6"/>
  <c r="NA18" i="6"/>
  <c r="NE18" i="6"/>
  <c r="OL40" i="6"/>
  <c r="GG19" i="6"/>
  <c r="GK19" i="6"/>
  <c r="GH37" i="6"/>
  <c r="EO10" i="6"/>
  <c r="EN10" i="6"/>
  <c r="EQ10" i="6"/>
  <c r="EP10" i="6"/>
  <c r="FW32" i="6"/>
  <c r="NK36" i="6"/>
  <c r="NJ36" i="6"/>
  <c r="NI36" i="6"/>
  <c r="NH36" i="6"/>
  <c r="OF23" i="6"/>
  <c r="OD23" i="6"/>
  <c r="FK28" i="6"/>
  <c r="FG28" i="6"/>
  <c r="FX36" i="6"/>
  <c r="FT36" i="6"/>
  <c r="GR20" i="6"/>
  <c r="FK27" i="6"/>
  <c r="FG27" i="6"/>
  <c r="GH23" i="6"/>
  <c r="FD11" i="6"/>
  <c r="FC11" i="6"/>
  <c r="FB11" i="6"/>
  <c r="FA11" i="6"/>
  <c r="FG24" i="6"/>
  <c r="FK24" i="6"/>
  <c r="FM24" i="6" s="1"/>
  <c r="FL22" i="6"/>
  <c r="FJ22" i="6"/>
  <c r="GA29" i="6"/>
  <c r="GD29" i="6"/>
  <c r="GC29" i="6"/>
  <c r="GB29" i="6"/>
  <c r="NT28" i="6"/>
  <c r="OY10" i="6"/>
  <c r="OZ10" i="6" s="1"/>
  <c r="HL13" i="6"/>
  <c r="HJ13" i="6"/>
  <c r="GY29" i="6"/>
  <c r="GW29" i="6"/>
  <c r="OB39" i="6"/>
  <c r="OC39" i="6" s="1"/>
  <c r="OR27" i="6"/>
  <c r="ON27" i="6"/>
  <c r="GR10" i="6"/>
  <c r="GS10" i="6" s="1"/>
  <c r="GU40" i="6"/>
  <c r="FP40" i="6"/>
  <c r="FO40" i="6"/>
  <c r="FN40" i="6"/>
  <c r="FQ40" i="6"/>
  <c r="NN31" i="6"/>
  <c r="NR31" i="6"/>
  <c r="FU28" i="6"/>
  <c r="FL30" i="6"/>
  <c r="FJ30" i="6"/>
  <c r="GD35" i="6"/>
  <c r="GC35" i="6"/>
  <c r="GB35" i="6"/>
  <c r="GA35" i="6"/>
  <c r="NG14" i="6"/>
  <c r="FZ38" i="6"/>
  <c r="NQ18" i="6"/>
  <c r="NN40" i="6"/>
  <c r="NR40" i="6"/>
  <c r="PB23" i="6"/>
  <c r="PC23" i="6" s="1"/>
  <c r="NN16" i="6"/>
  <c r="NR16" i="6"/>
  <c r="NR12" i="6"/>
  <c r="NN12" i="6"/>
  <c r="HX15" i="6"/>
  <c r="HT15" i="6"/>
  <c r="OF17" i="6"/>
  <c r="OD17" i="6"/>
  <c r="NJ20" i="6"/>
  <c r="NH20" i="6"/>
  <c r="NK20" i="6"/>
  <c r="NI20" i="6"/>
  <c r="HE38" i="6"/>
  <c r="NF18" i="6"/>
  <c r="ND18" i="6"/>
  <c r="NG18" i="6" s="1"/>
  <c r="MX14" i="6"/>
  <c r="MW14" i="6"/>
  <c r="MU14" i="6"/>
  <c r="MV14" i="6"/>
  <c r="MK40" i="6"/>
  <c r="MJ40" i="6"/>
  <c r="MI40" i="6"/>
  <c r="MH40" i="6"/>
  <c r="FQ10" i="6"/>
  <c r="FP10" i="6"/>
  <c r="FO10" i="6"/>
  <c r="FN10" i="6"/>
  <c r="FW16" i="6"/>
  <c r="FY16" i="6"/>
  <c r="NT33" i="6"/>
  <c r="FV32" i="6"/>
  <c r="FY32" i="6" s="1"/>
  <c r="NK25" i="6"/>
  <c r="NJ25" i="6"/>
  <c r="NI25" i="6"/>
  <c r="NH25" i="6"/>
  <c r="OI19" i="6"/>
  <c r="OH19" i="6"/>
  <c r="OK19" i="6"/>
  <c r="OJ19" i="6"/>
  <c r="GJ32" i="6"/>
  <c r="GL32" i="6"/>
  <c r="HR21" i="6"/>
  <c r="HS21" i="6" s="1"/>
  <c r="FY22" i="6"/>
  <c r="FW22" i="6"/>
  <c r="FY36" i="6"/>
  <c r="FW36" i="6"/>
  <c r="OY32" i="6"/>
  <c r="OD10" i="6"/>
  <c r="OF10" i="6"/>
  <c r="OL38" i="6"/>
  <c r="OM38" i="6" s="1"/>
  <c r="FM16" i="6"/>
  <c r="PL13" i="6"/>
  <c r="FU39" i="6"/>
  <c r="FV39" i="6" s="1"/>
  <c r="OE34" i="6"/>
  <c r="OG34" i="6" s="1"/>
  <c r="OA34" i="6"/>
  <c r="NO20" i="6"/>
  <c r="NP20" i="6" s="1"/>
  <c r="OL29" i="6"/>
  <c r="OM29" i="6" s="1"/>
  <c r="GY17" i="6"/>
  <c r="GW17" i="6"/>
  <c r="GR39" i="6"/>
  <c r="GL18" i="6"/>
  <c r="GJ18" i="6"/>
  <c r="GJ29" i="6"/>
  <c r="GL29" i="6"/>
  <c r="HR19" i="6"/>
  <c r="HS19" i="6" s="1"/>
  <c r="GF10" i="6"/>
  <c r="FM20" i="6"/>
  <c r="PF19" i="6"/>
  <c r="PD19" i="6"/>
  <c r="EZ30" i="6"/>
  <c r="EZ26" i="6"/>
  <c r="FK37" i="6"/>
  <c r="FM37" i="6" s="1"/>
  <c r="FG37" i="6"/>
  <c r="FY18" i="6"/>
  <c r="FW18" i="6"/>
  <c r="OL31" i="6"/>
  <c r="GR28" i="6"/>
  <c r="GS28" i="6" s="1"/>
  <c r="NP18" i="6"/>
  <c r="NS18" i="6" s="1"/>
  <c r="OY28" i="6"/>
  <c r="OZ28" i="6" s="1"/>
  <c r="PL23" i="6"/>
  <c r="PM23" i="6" s="1"/>
  <c r="NS29" i="6"/>
  <c r="NQ29" i="6"/>
  <c r="HJ35" i="6"/>
  <c r="HL35" i="6"/>
  <c r="GU38" i="6"/>
  <c r="GV38" i="6" s="1"/>
  <c r="GW35" i="6"/>
  <c r="GY35" i="6"/>
  <c r="NN11" i="6"/>
  <c r="NR11" i="6"/>
  <c r="NT11" i="6" s="1"/>
  <c r="OR19" i="6"/>
  <c r="ON19" i="6"/>
  <c r="GL21" i="6"/>
  <c r="GJ21" i="6"/>
  <c r="GH31" i="6"/>
  <c r="GI31" i="6" s="1"/>
  <c r="FT16" i="6"/>
  <c r="FX16" i="6"/>
  <c r="HE32" i="6"/>
  <c r="HF32" i="6" s="1"/>
  <c r="GQ12" i="6"/>
  <c r="GP12" i="6"/>
  <c r="GN12" i="6"/>
  <c r="GO12" i="6"/>
  <c r="MR16" i="6"/>
  <c r="MT16" i="6" s="1"/>
  <c r="MN16" i="6"/>
  <c r="GR27" i="6"/>
  <c r="GS27" i="6" s="1"/>
  <c r="GR16" i="6"/>
  <c r="FN25" i="6"/>
  <c r="FP25" i="6"/>
  <c r="FQ25" i="6"/>
  <c r="FO25" i="6"/>
  <c r="GG32" i="6"/>
  <c r="GK32" i="6"/>
  <c r="HH21" i="6"/>
  <c r="OL15" i="6"/>
  <c r="OM15" i="6" s="1"/>
  <c r="FX22" i="6"/>
  <c r="FT22" i="6"/>
  <c r="NK28" i="6"/>
  <c r="NJ28" i="6"/>
  <c r="NI28" i="6"/>
  <c r="NH28" i="6"/>
  <c r="OO32" i="6"/>
  <c r="OP32" i="6" s="1"/>
  <c r="OA10" i="6"/>
  <c r="OE10" i="6"/>
  <c r="OB38" i="6"/>
  <c r="OC38" i="6" s="1"/>
  <c r="PB13" i="6"/>
  <c r="PC13" i="6" s="1"/>
  <c r="ND12" i="6"/>
  <c r="NF12" i="6"/>
  <c r="FQ36" i="6"/>
  <c r="FP36" i="6"/>
  <c r="FO36" i="6"/>
  <c r="FN36" i="6"/>
  <c r="HB15" i="6"/>
  <c r="HA15" i="6"/>
  <c r="HD15" i="6"/>
  <c r="HC15" i="6"/>
  <c r="OB29" i="6"/>
  <c r="OC29" i="6" s="1"/>
  <c r="GT17" i="6"/>
  <c r="GX17" i="6"/>
  <c r="GH39" i="6"/>
  <c r="GK18" i="6"/>
  <c r="GG18" i="6"/>
  <c r="GK29" i="6"/>
  <c r="GG29" i="6"/>
  <c r="HH19" i="6"/>
  <c r="HI19" i="6" s="1"/>
  <c r="OL20" i="6"/>
  <c r="GR25" i="6"/>
  <c r="GS25" i="6" s="1"/>
  <c r="PE19" i="6"/>
  <c r="PA19" i="6"/>
  <c r="OF30" i="6"/>
  <c r="OD30" i="6"/>
  <c r="QL35" i="6"/>
  <c r="MX10" i="6"/>
  <c r="MW10" i="6"/>
  <c r="MV10" i="6"/>
  <c r="MU10" i="6"/>
  <c r="OY37" i="6"/>
  <c r="OZ37" i="6" s="1"/>
  <c r="FT18" i="6"/>
  <c r="FX18" i="6"/>
  <c r="OB28" i="6"/>
  <c r="OC28" i="6" s="1"/>
  <c r="OY30" i="6"/>
  <c r="OB31" i="6"/>
  <c r="OC31" i="6" s="1"/>
  <c r="GH28" i="6"/>
  <c r="OO28" i="6"/>
  <c r="OP28" i="6" s="1"/>
  <c r="NN29" i="6"/>
  <c r="NR29" i="6"/>
  <c r="HK35" i="6"/>
  <c r="HG35" i="6"/>
  <c r="NV10" i="6"/>
  <c r="NU10" i="6"/>
  <c r="NX10" i="6"/>
  <c r="NW10" i="6"/>
  <c r="OQ24" i="6"/>
  <c r="OS24" i="6"/>
  <c r="OS19" i="6"/>
  <c r="OQ19" i="6"/>
  <c r="NX27" i="6"/>
  <c r="NW27" i="6"/>
  <c r="NV27" i="6"/>
  <c r="NU27" i="6"/>
  <c r="PL34" i="6"/>
  <c r="HJ15" i="6"/>
  <c r="HL15" i="6"/>
  <c r="FL11" i="6"/>
  <c r="FJ11" i="6"/>
  <c r="GR31" i="6"/>
  <c r="GS31" i="6" s="1"/>
  <c r="FY27" i="6"/>
  <c r="FW27" i="6"/>
  <c r="OL16" i="6"/>
  <c r="OM16" i="6" s="1"/>
  <c r="OB11" i="6"/>
  <c r="GK17" i="6"/>
  <c r="GM17" i="6" s="1"/>
  <c r="GG17" i="6"/>
  <c r="FU33" i="6"/>
  <c r="FV33" i="6" s="1"/>
  <c r="GF27" i="6"/>
  <c r="OL14" i="6"/>
  <c r="OM14" i="6" s="1"/>
  <c r="FY23" i="6"/>
  <c r="FW23" i="6"/>
  <c r="OY11" i="6"/>
  <c r="FL39" i="6"/>
  <c r="FJ39" i="6"/>
  <c r="NF26" i="6"/>
  <c r="ND26" i="6"/>
  <c r="NG38" i="6"/>
  <c r="NT13" i="6"/>
  <c r="GR24" i="6"/>
  <c r="GS24" i="6" s="1"/>
  <c r="IE35" i="6"/>
  <c r="IF35" i="6" s="1"/>
  <c r="PL22" i="6"/>
  <c r="NG17" i="6"/>
  <c r="NZ20" i="6"/>
  <c r="GF25" i="6"/>
  <c r="GM13" i="6"/>
  <c r="HR17" i="6"/>
  <c r="HS17" i="6" s="1"/>
  <c r="HR29" i="6"/>
  <c r="PL27" i="6"/>
  <c r="PM27" i="6" s="1"/>
  <c r="MT39" i="6"/>
  <c r="NE16" i="6"/>
  <c r="NG16" i="6" s="1"/>
  <c r="NA16" i="6"/>
  <c r="NK32" i="6"/>
  <c r="NJ32" i="6"/>
  <c r="NI32" i="6"/>
  <c r="NH32" i="6"/>
  <c r="GH36" i="6"/>
  <c r="FU11" i="6"/>
  <c r="FV11" i="6" s="1"/>
  <c r="OM30" i="6"/>
  <c r="FL37" i="6"/>
  <c r="ON24" i="6"/>
  <c r="OR24" i="6"/>
  <c r="PB34" i="6"/>
  <c r="PC34" i="6" s="1"/>
  <c r="HG15" i="6"/>
  <c r="HK15" i="6"/>
  <c r="FK11" i="6"/>
  <c r="FG11" i="6"/>
  <c r="FX27" i="6"/>
  <c r="FT27" i="6"/>
  <c r="NS14" i="6"/>
  <c r="NQ14" i="6"/>
  <c r="OB16" i="6"/>
  <c r="OC16" i="6" s="1"/>
  <c r="NQ21" i="6"/>
  <c r="NS21" i="6"/>
  <c r="ET24" i="6"/>
  <c r="EX24" i="6"/>
  <c r="EZ24" i="6" s="1"/>
  <c r="HR12" i="6"/>
  <c r="FG31" i="6"/>
  <c r="FK31" i="6"/>
  <c r="FM31" i="6" s="1"/>
  <c r="GA19" i="6"/>
  <c r="GD19" i="6"/>
  <c r="GC19" i="6"/>
  <c r="GB19" i="6"/>
  <c r="OB14" i="6"/>
  <c r="FX23" i="6"/>
  <c r="FT23" i="6"/>
  <c r="OL12" i="6"/>
  <c r="OO11" i="6"/>
  <c r="OP11" i="6" s="1"/>
  <c r="GL17" i="6"/>
  <c r="FK39" i="6"/>
  <c r="FG39" i="6"/>
  <c r="NA26" i="6"/>
  <c r="NE26" i="6"/>
  <c r="IE13" i="6"/>
  <c r="GH24" i="6"/>
  <c r="OE22" i="6"/>
  <c r="OG22" i="6" s="1"/>
  <c r="OA22" i="6"/>
  <c r="GU19" i="6"/>
  <c r="GV19" i="6" s="1"/>
  <c r="HU35" i="6"/>
  <c r="HV35" i="6" s="1"/>
  <c r="FY24" i="6"/>
  <c r="FW24" i="6"/>
  <c r="GR26" i="6"/>
  <c r="GS26" i="6" s="1"/>
  <c r="PB22" i="6"/>
  <c r="PC22" i="6" s="1"/>
  <c r="NF17" i="6"/>
  <c r="MU28" i="6"/>
  <c r="MW28" i="6"/>
  <c r="MV28" i="6"/>
  <c r="MX28" i="6"/>
  <c r="HH17" i="6"/>
  <c r="HI17" i="6" s="1"/>
  <c r="OF37" i="6"/>
  <c r="OD37" i="6"/>
  <c r="HH29" i="6"/>
  <c r="HI29" i="6" s="1"/>
  <c r="PB27" i="6"/>
  <c r="FZ40" i="6"/>
  <c r="NE31" i="6"/>
  <c r="NG31" i="6" s="1"/>
  <c r="NA31" i="6"/>
  <c r="NT37" i="6"/>
  <c r="MX38" i="6"/>
  <c r="MV38" i="6"/>
  <c r="MW38" i="6"/>
  <c r="MU38" i="6"/>
  <c r="OL18" i="6"/>
  <c r="OM18" i="6" s="1"/>
  <c r="MT40" i="6"/>
  <c r="NT23" i="6"/>
  <c r="OO23" i="6"/>
  <c r="OP23" i="6" s="1"/>
  <c r="GR11" i="6"/>
  <c r="GS11" i="6" s="1"/>
  <c r="FW31" i="6"/>
  <c r="FZ31" i="6" s="1"/>
  <c r="FY31" i="6"/>
  <c r="OD33" i="6"/>
  <c r="OY17" i="6"/>
  <c r="NX24" i="6"/>
  <c r="NW24" i="6"/>
  <c r="NV24" i="6"/>
  <c r="NU24" i="6"/>
  <c r="MU36" i="6"/>
  <c r="MW36" i="6"/>
  <c r="MV36" i="6"/>
  <c r="MX36" i="6"/>
  <c r="MV12" i="6"/>
  <c r="MX12" i="6"/>
  <c r="MW12" i="6"/>
  <c r="MU12" i="6"/>
  <c r="FW34" i="6"/>
  <c r="FO38" i="6"/>
  <c r="FN38" i="6"/>
  <c r="FQ38" i="6"/>
  <c r="FP38" i="6"/>
  <c r="OO33" i="6"/>
  <c r="OP33" i="6" s="1"/>
  <c r="NN21" i="6"/>
  <c r="NR21" i="6"/>
  <c r="PL24" i="6"/>
  <c r="NN34" i="6"/>
  <c r="NR34" i="6"/>
  <c r="NT34" i="6" s="1"/>
  <c r="HH12" i="6"/>
  <c r="HI12" i="6" s="1"/>
  <c r="OB32" i="6"/>
  <c r="PK35" i="6"/>
  <c r="PI35" i="6"/>
  <c r="PJ35" i="6"/>
  <c r="PH35" i="6"/>
  <c r="GR34" i="6"/>
  <c r="GS34" i="6" s="1"/>
  <c r="FU20" i="6"/>
  <c r="GC14" i="6"/>
  <c r="GB14" i="6"/>
  <c r="GD14" i="6"/>
  <c r="GA14" i="6"/>
  <c r="OQ13" i="6"/>
  <c r="FC25" i="6"/>
  <c r="FB25" i="6"/>
  <c r="FD25" i="6"/>
  <c r="FA25" i="6"/>
  <c r="IR15" i="6"/>
  <c r="IS15" i="6" s="1"/>
  <c r="FD28" i="6"/>
  <c r="FC28" i="6"/>
  <c r="FB28" i="6"/>
  <c r="FA28" i="6"/>
  <c r="FD31" i="6"/>
  <c r="FC31" i="6"/>
  <c r="FA31" i="6"/>
  <c r="FB31" i="6"/>
  <c r="NO39" i="6"/>
  <c r="NP39" i="6" s="1"/>
  <c r="OO22" i="6"/>
  <c r="OP22" i="6" s="1"/>
  <c r="HE14" i="6"/>
  <c r="FW30" i="6"/>
  <c r="FX24" i="6"/>
  <c r="FT24" i="6"/>
  <c r="NE39" i="6"/>
  <c r="NA39" i="6"/>
  <c r="PS35" i="6"/>
  <c r="PQ35" i="6"/>
  <c r="FD39" i="6"/>
  <c r="FC39" i="6"/>
  <c r="FB39" i="6"/>
  <c r="FA39" i="6"/>
  <c r="NK10" i="6"/>
  <c r="NJ10" i="6"/>
  <c r="NI10" i="6"/>
  <c r="NH10" i="6"/>
  <c r="HE18" i="6"/>
  <c r="HF18" i="6" s="1"/>
  <c r="FP34" i="6"/>
  <c r="FO34" i="6"/>
  <c r="FQ34" i="6"/>
  <c r="FN34" i="6"/>
  <c r="EP22" i="6"/>
  <c r="EQ22" i="6"/>
  <c r="EO22" i="6"/>
  <c r="EN22" i="6"/>
  <c r="NR17" i="6"/>
  <c r="NT17" i="6" s="1"/>
  <c r="NN17" i="6"/>
  <c r="OB18" i="6"/>
  <c r="NO36" i="6"/>
  <c r="NP36" i="6" s="1"/>
  <c r="ND40" i="6"/>
  <c r="OE27" i="6"/>
  <c r="OA27" i="6"/>
  <c r="OO21" i="6"/>
  <c r="OL26" i="6"/>
  <c r="OM26" i="6" s="1"/>
  <c r="OL36" i="6"/>
  <c r="FD22" i="6"/>
  <c r="FC22" i="6"/>
  <c r="FB22" i="6"/>
  <c r="FA22" i="6"/>
  <c r="OR34" i="6"/>
  <c r="ON34" i="6"/>
  <c r="GK38" i="6"/>
  <c r="GG38" i="6"/>
  <c r="NQ38" i="6"/>
  <c r="OC33" i="6"/>
  <c r="OF33" i="6" s="1"/>
  <c r="HD13" i="6"/>
  <c r="HC13" i="6"/>
  <c r="HB13" i="6"/>
  <c r="HA13" i="6"/>
  <c r="OM17" i="6"/>
  <c r="FM33" i="6"/>
  <c r="NH21" i="6"/>
  <c r="NK21" i="6"/>
  <c r="NJ21" i="6"/>
  <c r="NI21" i="6"/>
  <c r="GT12" i="6"/>
  <c r="GX12" i="6"/>
  <c r="FV34" i="6"/>
  <c r="OY33" i="6"/>
  <c r="OZ33" i="6" s="1"/>
  <c r="ND29" i="6"/>
  <c r="NF29" i="6"/>
  <c r="NE33" i="6"/>
  <c r="NG33" i="6" s="1"/>
  <c r="NA33" i="6"/>
  <c r="NO15" i="6"/>
  <c r="NP15" i="6" s="1"/>
  <c r="GF34" i="6"/>
  <c r="MR31" i="6"/>
  <c r="MT31" i="6" s="1"/>
  <c r="MN31" i="6"/>
  <c r="OP13" i="6"/>
  <c r="OS13" i="6" s="1"/>
  <c r="EY24" i="6"/>
  <c r="GH33" i="6"/>
  <c r="GK14" i="6"/>
  <c r="GG14" i="6"/>
  <c r="OG13" i="6"/>
  <c r="GR22" i="6"/>
  <c r="GS22" i="6" s="1"/>
  <c r="NT32" i="6"/>
  <c r="GS14" i="6"/>
  <c r="FU10" i="6"/>
  <c r="FV10" i="6" s="1"/>
  <c r="NW30" i="6"/>
  <c r="NV30" i="6"/>
  <c r="NU30" i="6"/>
  <c r="NX30" i="6"/>
  <c r="GK40" i="6"/>
  <c r="GG40" i="6"/>
  <c r="FV30" i="6"/>
  <c r="OY25" i="6"/>
  <c r="OZ25" i="6" s="1"/>
  <c r="OF22" i="6"/>
  <c r="NF39" i="6"/>
  <c r="ND39" i="6"/>
  <c r="NK15" i="6"/>
  <c r="NJ15" i="6"/>
  <c r="NI15" i="6"/>
  <c r="NH15" i="6"/>
  <c r="FD16" i="6"/>
  <c r="FC16" i="6"/>
  <c r="FA16" i="6"/>
  <c r="FB16" i="6"/>
  <c r="NH11" i="6"/>
  <c r="NK11" i="6"/>
  <c r="NJ11" i="6"/>
  <c r="NI11" i="6"/>
  <c r="GR30" i="6"/>
  <c r="GS30" i="6" s="1"/>
  <c r="GS18" i="6"/>
  <c r="FL26" i="6"/>
  <c r="FJ26" i="6"/>
  <c r="FM26" i="6" s="1"/>
  <c r="OB21" i="6"/>
  <c r="OC21" i="6" s="1"/>
  <c r="PY19" i="6"/>
  <c r="MV37" i="6"/>
  <c r="MU37" i="6"/>
  <c r="MX37" i="6"/>
  <c r="MW37" i="6"/>
  <c r="NC40" i="6"/>
  <c r="OF27" i="6"/>
  <c r="OD27" i="6"/>
  <c r="OY21" i="6"/>
  <c r="OZ21" i="6" s="1"/>
  <c r="NS25" i="6"/>
  <c r="HE36" i="6"/>
  <c r="NZ36" i="6"/>
  <c r="OS34" i="6"/>
  <c r="OQ34" i="6"/>
  <c r="GL38" i="6"/>
  <c r="GJ38" i="6"/>
  <c r="NP38" i="6"/>
  <c r="NS38" i="6" s="1"/>
  <c r="QB27" i="5"/>
  <c r="QC27" i="5" s="1"/>
  <c r="OB32" i="5"/>
  <c r="OC32" i="5" s="1"/>
  <c r="NA15" i="5"/>
  <c r="NE15" i="5"/>
  <c r="GH14" i="5"/>
  <c r="FQ28" i="5"/>
  <c r="FP28" i="5"/>
  <c r="FO28" i="5"/>
  <c r="FN28" i="5"/>
  <c r="FX14" i="5"/>
  <c r="FT14" i="5"/>
  <c r="FQ38" i="5"/>
  <c r="FP38" i="5"/>
  <c r="FN38" i="5"/>
  <c r="FO38" i="5"/>
  <c r="HH40" i="5"/>
  <c r="HI40" i="5" s="1"/>
  <c r="OB40" i="5"/>
  <c r="GQ39" i="5"/>
  <c r="GO39" i="5"/>
  <c r="GN39" i="5"/>
  <c r="GP39" i="5"/>
  <c r="FD12" i="5"/>
  <c r="FC12" i="5"/>
  <c r="FB12" i="5"/>
  <c r="FA12" i="5"/>
  <c r="OO37" i="5"/>
  <c r="OP37" i="5" s="1"/>
  <c r="FD28" i="5"/>
  <c r="FC28" i="5"/>
  <c r="FB28" i="5"/>
  <c r="FA28" i="5"/>
  <c r="NN40" i="5"/>
  <c r="NR40" i="5"/>
  <c r="NE12" i="5"/>
  <c r="NA12" i="5"/>
  <c r="NK18" i="5"/>
  <c r="NJ18" i="5"/>
  <c r="NI18" i="5"/>
  <c r="NH18" i="5"/>
  <c r="GH12" i="5"/>
  <c r="FX36" i="5"/>
  <c r="FT36" i="5"/>
  <c r="OO21" i="5"/>
  <c r="OP21" i="5" s="1"/>
  <c r="NI20" i="5"/>
  <c r="NH20" i="5"/>
  <c r="NK20" i="5"/>
  <c r="NJ20" i="5"/>
  <c r="PB30" i="5"/>
  <c r="OB39" i="5"/>
  <c r="OC39" i="5" s="1"/>
  <c r="PB36" i="5"/>
  <c r="PC36" i="5" s="1"/>
  <c r="FQ17" i="5"/>
  <c r="FP17" i="5"/>
  <c r="FO17" i="5"/>
  <c r="FN17" i="5"/>
  <c r="OO38" i="5"/>
  <c r="OP38" i="5" s="1"/>
  <c r="GH29" i="5"/>
  <c r="GI29" i="5" s="1"/>
  <c r="HG39" i="5"/>
  <c r="HK39" i="5"/>
  <c r="GU23" i="5"/>
  <c r="ON33" i="5"/>
  <c r="OR33" i="5"/>
  <c r="IH13" i="5"/>
  <c r="II13" i="5" s="1"/>
  <c r="NE39" i="5"/>
  <c r="NA39" i="5"/>
  <c r="GD30" i="5"/>
  <c r="GC30" i="5"/>
  <c r="GA30" i="5"/>
  <c r="GB30" i="5"/>
  <c r="GK33" i="5"/>
  <c r="GG33" i="5"/>
  <c r="NI26" i="5"/>
  <c r="NH26" i="5"/>
  <c r="NK26" i="5"/>
  <c r="NJ26" i="5"/>
  <c r="NN39" i="5"/>
  <c r="NR39" i="5"/>
  <c r="MX39" i="5"/>
  <c r="MW39" i="5"/>
  <c r="MV39" i="5"/>
  <c r="MU39" i="5"/>
  <c r="GR19" i="5"/>
  <c r="NI40" i="5"/>
  <c r="NH40" i="5"/>
  <c r="NK40" i="5"/>
  <c r="NJ40" i="5"/>
  <c r="FB27" i="5"/>
  <c r="FD27" i="5"/>
  <c r="FC27" i="5"/>
  <c r="FA27" i="5"/>
  <c r="EP24" i="5"/>
  <c r="EO24" i="5"/>
  <c r="EN24" i="5"/>
  <c r="EQ24" i="5"/>
  <c r="MR40" i="5"/>
  <c r="MT40" i="5" s="1"/>
  <c r="MN40" i="5"/>
  <c r="HJ31" i="5"/>
  <c r="HL31" i="5"/>
  <c r="FO12" i="5"/>
  <c r="FN12" i="5"/>
  <c r="FQ12" i="5"/>
  <c r="FP12" i="5"/>
  <c r="HR11" i="5"/>
  <c r="HS11" i="5" s="1"/>
  <c r="GD11" i="5"/>
  <c r="GC11" i="5"/>
  <c r="GB11" i="5"/>
  <c r="GA11" i="5"/>
  <c r="GJ21" i="5"/>
  <c r="PB33" i="5"/>
  <c r="FX33" i="5"/>
  <c r="FZ33" i="5" s="1"/>
  <c r="FT33" i="5"/>
  <c r="GL40" i="5"/>
  <c r="GJ40" i="5"/>
  <c r="OL19" i="5"/>
  <c r="OM19" i="5" s="1"/>
  <c r="GA17" i="5"/>
  <c r="GD17" i="5"/>
  <c r="GC17" i="5"/>
  <c r="GB17" i="5"/>
  <c r="FG34" i="5"/>
  <c r="FK34" i="5"/>
  <c r="FM34" i="5" s="1"/>
  <c r="HE33" i="5"/>
  <c r="GB39" i="5"/>
  <c r="GA39" i="5"/>
  <c r="GC39" i="5"/>
  <c r="GD39" i="5"/>
  <c r="FJ35" i="5"/>
  <c r="GT25" i="5"/>
  <c r="GX25" i="5"/>
  <c r="FW27" i="5"/>
  <c r="FP33" i="5"/>
  <c r="FQ33" i="5"/>
  <c r="FN33" i="5"/>
  <c r="FO33" i="5"/>
  <c r="EQ29" i="5"/>
  <c r="EP29" i="5"/>
  <c r="EO29" i="5"/>
  <c r="EN29" i="5"/>
  <c r="MK40" i="5"/>
  <c r="MJ40" i="5"/>
  <c r="MI40" i="5"/>
  <c r="MH40" i="5"/>
  <c r="GU26" i="5"/>
  <c r="GV26" i="5" s="1"/>
  <c r="GH34" i="5"/>
  <c r="GI34" i="5" s="1"/>
  <c r="OD31" i="5"/>
  <c r="GU34" i="5"/>
  <c r="GV34" i="5" s="1"/>
  <c r="FT21" i="5"/>
  <c r="FX21" i="5"/>
  <c r="GH38" i="5"/>
  <c r="GI38" i="5" s="1"/>
  <c r="GH24" i="5"/>
  <c r="NA37" i="5"/>
  <c r="NE37" i="5"/>
  <c r="OO24" i="5"/>
  <c r="OP24" i="5" s="1"/>
  <c r="FJ20" i="5"/>
  <c r="OB16" i="5"/>
  <c r="FQ23" i="5"/>
  <c r="FP23" i="5"/>
  <c r="FO23" i="5"/>
  <c r="FN23" i="5"/>
  <c r="OD37" i="5"/>
  <c r="OL25" i="5"/>
  <c r="OM25" i="5" s="1"/>
  <c r="GH37" i="5"/>
  <c r="HH22" i="5"/>
  <c r="FW29" i="5"/>
  <c r="NS39" i="5"/>
  <c r="NQ39" i="5"/>
  <c r="NH35" i="5"/>
  <c r="NJ35" i="5"/>
  <c r="NI35" i="5"/>
  <c r="NK35" i="5"/>
  <c r="GR35" i="5"/>
  <c r="GS35" i="5" s="1"/>
  <c r="FO29" i="5"/>
  <c r="FN29" i="5"/>
  <c r="FQ29" i="5"/>
  <c r="FP29" i="5"/>
  <c r="PY22" i="5"/>
  <c r="FT23" i="5"/>
  <c r="FX23" i="5"/>
  <c r="FZ23" i="5" s="1"/>
  <c r="NA17" i="5"/>
  <c r="NE17" i="5"/>
  <c r="NG17" i="5" s="1"/>
  <c r="OD28" i="5"/>
  <c r="OF28" i="5"/>
  <c r="OK27" i="5"/>
  <c r="OI27" i="5"/>
  <c r="OJ27" i="5"/>
  <c r="OH27" i="5"/>
  <c r="HF11" i="5"/>
  <c r="FD21" i="5"/>
  <c r="FC21" i="5"/>
  <c r="FB21" i="5"/>
  <c r="FA21" i="5"/>
  <c r="GI21" i="5"/>
  <c r="PL33" i="5"/>
  <c r="PM33" i="5" s="1"/>
  <c r="HC31" i="5"/>
  <c r="HD31" i="5"/>
  <c r="HB31" i="5"/>
  <c r="HA31" i="5"/>
  <c r="NE38" i="5"/>
  <c r="NG38" i="5" s="1"/>
  <c r="NA38" i="5"/>
  <c r="NZ19" i="5"/>
  <c r="OL11" i="5"/>
  <c r="FY33" i="5"/>
  <c r="NF38" i="5"/>
  <c r="FI35" i="5"/>
  <c r="NE25" i="5"/>
  <c r="NG25" i="5" s="1"/>
  <c r="NA25" i="5"/>
  <c r="GW25" i="5"/>
  <c r="GY25" i="5"/>
  <c r="FV27" i="5"/>
  <c r="FY27" i="5" s="1"/>
  <c r="GQ31" i="5"/>
  <c r="GP31" i="5"/>
  <c r="GO31" i="5"/>
  <c r="GN31" i="5"/>
  <c r="GR27" i="5"/>
  <c r="GS27" i="5" s="1"/>
  <c r="NF19" i="5"/>
  <c r="ND19" i="5"/>
  <c r="OC31" i="5"/>
  <c r="OF31" i="5" s="1"/>
  <c r="NE13" i="5"/>
  <c r="NG13" i="5" s="1"/>
  <c r="NA13" i="5"/>
  <c r="GH28" i="5"/>
  <c r="GI28" i="5" s="1"/>
  <c r="OF14" i="5"/>
  <c r="OD14" i="5"/>
  <c r="NF16" i="5"/>
  <c r="ND16" i="5"/>
  <c r="NO16" i="5"/>
  <c r="OB24" i="5"/>
  <c r="OC24" i="5" s="1"/>
  <c r="EX24" i="5"/>
  <c r="EZ24" i="5" s="1"/>
  <c r="ET24" i="5"/>
  <c r="FY24" i="5"/>
  <c r="FW24" i="5"/>
  <c r="NF13" i="5"/>
  <c r="OL15" i="5"/>
  <c r="OM15" i="5" s="1"/>
  <c r="OC37" i="5"/>
  <c r="NZ25" i="5"/>
  <c r="FC19" i="5"/>
  <c r="FB19" i="5"/>
  <c r="FA19" i="5"/>
  <c r="FD19" i="5"/>
  <c r="FV29" i="5"/>
  <c r="FY29" i="5" s="1"/>
  <c r="FA34" i="5"/>
  <c r="FC34" i="5"/>
  <c r="FD34" i="5"/>
  <c r="FB34" i="5"/>
  <c r="NF15" i="5"/>
  <c r="ND15" i="5"/>
  <c r="NG15" i="5" s="1"/>
  <c r="GK11" i="5"/>
  <c r="GM11" i="5" s="1"/>
  <c r="GG11" i="5"/>
  <c r="GH35" i="5"/>
  <c r="GI35" i="5" s="1"/>
  <c r="NO32" i="5"/>
  <c r="NP32" i="5" s="1"/>
  <c r="PO22" i="5"/>
  <c r="PP22" i="5" s="1"/>
  <c r="PA27" i="5"/>
  <c r="PE27" i="5"/>
  <c r="PG27" i="5" s="1"/>
  <c r="GU40" i="5"/>
  <c r="OA28" i="5"/>
  <c r="OE28" i="5"/>
  <c r="GR15" i="5"/>
  <c r="GS15" i="5" s="1"/>
  <c r="GN30" i="5"/>
  <c r="GP30" i="5"/>
  <c r="GQ30" i="5"/>
  <c r="GO30" i="5"/>
  <c r="GH16" i="5"/>
  <c r="GI16" i="5" s="1"/>
  <c r="OL40" i="5"/>
  <c r="OM40" i="5" s="1"/>
  <c r="NE31" i="5"/>
  <c r="NG31" i="5" s="1"/>
  <c r="NA31" i="5"/>
  <c r="MV17" i="5"/>
  <c r="MU17" i="5"/>
  <c r="MX17" i="5"/>
  <c r="MW17" i="5"/>
  <c r="OB11" i="5"/>
  <c r="NG23" i="5"/>
  <c r="GR10" i="5"/>
  <c r="GS10" i="5" s="1"/>
  <c r="FU20" i="5"/>
  <c r="FV20" i="5" s="1"/>
  <c r="FZ28" i="5"/>
  <c r="GH27" i="5"/>
  <c r="GI27" i="5" s="1"/>
  <c r="FZ38" i="5"/>
  <c r="NE19" i="5"/>
  <c r="NA19" i="5"/>
  <c r="HL39" i="5"/>
  <c r="HJ39" i="5"/>
  <c r="EX29" i="5"/>
  <c r="EZ29" i="5" s="1"/>
  <c r="ET29" i="5"/>
  <c r="OE14" i="5"/>
  <c r="OA14" i="5"/>
  <c r="NA16" i="5"/>
  <c r="NE16" i="5"/>
  <c r="NO15" i="5"/>
  <c r="NP15" i="5" s="1"/>
  <c r="GD40" i="5"/>
  <c r="GC40" i="5"/>
  <c r="GB40" i="5"/>
  <c r="GA40" i="5"/>
  <c r="OE26" i="5"/>
  <c r="OG26" i="5" s="1"/>
  <c r="OA26" i="5"/>
  <c r="OY37" i="5"/>
  <c r="OZ37" i="5" s="1"/>
  <c r="FM15" i="5"/>
  <c r="FT24" i="5"/>
  <c r="FX24" i="5"/>
  <c r="OB15" i="5"/>
  <c r="OY20" i="5"/>
  <c r="OZ20" i="5" s="1"/>
  <c r="OF18" i="5"/>
  <c r="OD18" i="5"/>
  <c r="FB18" i="5"/>
  <c r="FD18" i="5"/>
  <c r="FC18" i="5"/>
  <c r="FA18" i="5"/>
  <c r="FW14" i="5"/>
  <c r="FY14" i="5"/>
  <c r="GW30" i="5"/>
  <c r="GY30" i="5"/>
  <c r="OH34" i="5"/>
  <c r="OJ34" i="5"/>
  <c r="OK34" i="5"/>
  <c r="OI34" i="5"/>
  <c r="GT11" i="5"/>
  <c r="GX11" i="5"/>
  <c r="ON26" i="5"/>
  <c r="OR26" i="5"/>
  <c r="NO12" i="5"/>
  <c r="NO23" i="5"/>
  <c r="NP23" i="5" s="1"/>
  <c r="OL17" i="5"/>
  <c r="GU21" i="5"/>
  <c r="GV21" i="5" s="1"/>
  <c r="HR30" i="5"/>
  <c r="PL36" i="5"/>
  <c r="PM36" i="5" s="1"/>
  <c r="NX30" i="5"/>
  <c r="NW30" i="5"/>
  <c r="NV30" i="5"/>
  <c r="NU30" i="5"/>
  <c r="GH15" i="5"/>
  <c r="OD21" i="5"/>
  <c r="MS40" i="5"/>
  <c r="GJ33" i="5"/>
  <c r="GM33" i="5" s="1"/>
  <c r="GL33" i="5"/>
  <c r="IR13" i="5"/>
  <c r="IS13" i="5" s="1"/>
  <c r="FG37" i="5"/>
  <c r="FK37" i="5"/>
  <c r="FM37" i="5" s="1"/>
  <c r="IE31" i="5"/>
  <c r="IF31" i="5" s="1"/>
  <c r="FU10" i="5"/>
  <c r="FV10" i="5" s="1"/>
  <c r="HE16" i="5"/>
  <c r="HF16" i="5" s="1"/>
  <c r="NV10" i="5"/>
  <c r="NU10" i="5"/>
  <c r="NW10" i="5"/>
  <c r="NX10" i="5"/>
  <c r="GH10" i="5"/>
  <c r="GI10" i="5" s="1"/>
  <c r="FL34" i="5"/>
  <c r="NK28" i="5"/>
  <c r="NJ28" i="5"/>
  <c r="NI28" i="5"/>
  <c r="NH28" i="5"/>
  <c r="MX11" i="5"/>
  <c r="MW11" i="5"/>
  <c r="MV11" i="5"/>
  <c r="MU11" i="5"/>
  <c r="NG29" i="5"/>
  <c r="HE28" i="5"/>
  <c r="HF28" i="5" s="1"/>
  <c r="OL35" i="5"/>
  <c r="OM35" i="5" s="1"/>
  <c r="OB13" i="5"/>
  <c r="OC13" i="5" s="1"/>
  <c r="OB20" i="5"/>
  <c r="OC20" i="5" s="1"/>
  <c r="HR26" i="5"/>
  <c r="HS26" i="5" s="1"/>
  <c r="GR12" i="5"/>
  <c r="OO20" i="5"/>
  <c r="OP20" i="5" s="1"/>
  <c r="OE18" i="5"/>
  <c r="OA18" i="5"/>
  <c r="PD22" i="5"/>
  <c r="EY29" i="5"/>
  <c r="OQ33" i="5"/>
  <c r="OS33" i="5"/>
  <c r="FY36" i="5"/>
  <c r="FW36" i="5"/>
  <c r="GT30" i="5"/>
  <c r="GX30" i="5"/>
  <c r="FP14" i="5"/>
  <c r="FO14" i="5"/>
  <c r="FQ14" i="5"/>
  <c r="FN14" i="5"/>
  <c r="MX12" i="5"/>
  <c r="MW12" i="5"/>
  <c r="MV12" i="5"/>
  <c r="MU12" i="5"/>
  <c r="GY11" i="5"/>
  <c r="GW11" i="5"/>
  <c r="OS26" i="5"/>
  <c r="OQ26" i="5"/>
  <c r="FX34" i="5"/>
  <c r="FZ34" i="5" s="1"/>
  <c r="FT34" i="5"/>
  <c r="NE21" i="5"/>
  <c r="NG21" i="5" s="1"/>
  <c r="NA21" i="5"/>
  <c r="NZ17" i="5"/>
  <c r="HE21" i="5"/>
  <c r="HF30" i="5"/>
  <c r="NT26" i="5"/>
  <c r="EQ35" i="5"/>
  <c r="EP35" i="5"/>
  <c r="EN35" i="5"/>
  <c r="EO35" i="5"/>
  <c r="PL26" i="5"/>
  <c r="OC21" i="5"/>
  <c r="OF21" i="5" s="1"/>
  <c r="OL23" i="5"/>
  <c r="OM23" i="5" s="1"/>
  <c r="NS17" i="5"/>
  <c r="NQ17" i="5"/>
  <c r="GD16" i="5"/>
  <c r="GC16" i="5"/>
  <c r="GB16" i="5"/>
  <c r="GA16" i="5"/>
  <c r="HS31" i="5"/>
  <c r="GT39" i="5"/>
  <c r="GX39" i="5"/>
  <c r="GZ39" i="5" s="1"/>
  <c r="GS16" i="5"/>
  <c r="NE11" i="5"/>
  <c r="NG11" i="5" s="1"/>
  <c r="NA11" i="5"/>
  <c r="NA32" i="5"/>
  <c r="NE32" i="5"/>
  <c r="FZ25" i="5"/>
  <c r="GR20" i="5"/>
  <c r="GS20" i="5" s="1"/>
  <c r="FA36" i="5"/>
  <c r="FB36" i="5"/>
  <c r="FD36" i="5"/>
  <c r="FC36" i="5"/>
  <c r="MX19" i="5"/>
  <c r="MV19" i="5"/>
  <c r="MU19" i="5"/>
  <c r="MW19" i="5"/>
  <c r="GS28" i="5"/>
  <c r="NZ35" i="5"/>
  <c r="PO27" i="5"/>
  <c r="PP27" i="5" s="1"/>
  <c r="MT25" i="5"/>
  <c r="EZ35" i="5"/>
  <c r="NT38" i="5"/>
  <c r="NN37" i="5"/>
  <c r="NR37" i="5"/>
  <c r="NT37" i="5" s="1"/>
  <c r="NS31" i="5"/>
  <c r="NQ31" i="5"/>
  <c r="HF26" i="5"/>
  <c r="HE38" i="5"/>
  <c r="HF38" i="5" s="1"/>
  <c r="OY13" i="5"/>
  <c r="OZ13" i="5" s="1"/>
  <c r="PC22" i="5"/>
  <c r="PF22" i="5" s="1"/>
  <c r="FY35" i="5"/>
  <c r="FW35" i="5"/>
  <c r="HW13" i="5"/>
  <c r="HY13" i="5"/>
  <c r="NS35" i="5"/>
  <c r="NQ35" i="5"/>
  <c r="PL34" i="5"/>
  <c r="PM34" i="5" s="1"/>
  <c r="FW15" i="5"/>
  <c r="FD23" i="5"/>
  <c r="FC23" i="5"/>
  <c r="FA23" i="5"/>
  <c r="FB23" i="5"/>
  <c r="FG21" i="5"/>
  <c r="FK21" i="5"/>
  <c r="FM21" i="5" s="1"/>
  <c r="OY18" i="5"/>
  <c r="OZ18" i="5" s="1"/>
  <c r="EX20" i="5"/>
  <c r="EZ20" i="5" s="1"/>
  <c r="ET20" i="5"/>
  <c r="HK13" i="5"/>
  <c r="HM13" i="5" s="1"/>
  <c r="HG13" i="5"/>
  <c r="HE17" i="5"/>
  <c r="HF17" i="5" s="1"/>
  <c r="OI30" i="5"/>
  <c r="OH30" i="5"/>
  <c r="OK30" i="5"/>
  <c r="OJ30" i="5"/>
  <c r="PL10" i="5"/>
  <c r="PM10" i="5" s="1"/>
  <c r="FD37" i="5"/>
  <c r="FA37" i="5"/>
  <c r="FC37" i="5"/>
  <c r="FB37" i="5"/>
  <c r="PB26" i="5"/>
  <c r="PC26" i="5" s="1"/>
  <c r="OA38" i="5"/>
  <c r="OE38" i="5"/>
  <c r="NN11" i="5"/>
  <c r="NR11" i="5"/>
  <c r="OB23" i="5"/>
  <c r="OC23" i="5" s="1"/>
  <c r="NR17" i="5"/>
  <c r="NN17" i="5"/>
  <c r="OO28" i="5"/>
  <c r="FM24" i="5"/>
  <c r="NQ13" i="5"/>
  <c r="FX26" i="5"/>
  <c r="FZ26" i="5" s="1"/>
  <c r="FT26" i="5"/>
  <c r="HR25" i="5"/>
  <c r="HS25" i="5" s="1"/>
  <c r="OO31" i="5"/>
  <c r="OP31" i="5" s="1"/>
  <c r="OE33" i="5"/>
  <c r="OG33" i="5" s="1"/>
  <c r="OA33" i="5"/>
  <c r="FJ18" i="5"/>
  <c r="NK30" i="5"/>
  <c r="NI30" i="5"/>
  <c r="NJ30" i="5"/>
  <c r="NH30" i="5"/>
  <c r="NT24" i="5"/>
  <c r="GH20" i="5"/>
  <c r="GI20" i="5" s="1"/>
  <c r="OY14" i="5"/>
  <c r="OW22" i="5"/>
  <c r="OV22" i="5"/>
  <c r="OU22" i="5"/>
  <c r="OX22" i="5"/>
  <c r="GR32" i="5"/>
  <c r="GS32" i="5" s="1"/>
  <c r="FP26" i="5"/>
  <c r="FO26" i="5"/>
  <c r="FN26" i="5"/>
  <c r="FQ26" i="5"/>
  <c r="NX34" i="5"/>
  <c r="NW34" i="5"/>
  <c r="NV34" i="5"/>
  <c r="NU34" i="5"/>
  <c r="NR31" i="5"/>
  <c r="NN31" i="5"/>
  <c r="FU37" i="5"/>
  <c r="FV37" i="5" s="1"/>
  <c r="NT14" i="5"/>
  <c r="FY21" i="5"/>
  <c r="GU38" i="5"/>
  <c r="GV38" i="5" s="1"/>
  <c r="OQ34" i="5"/>
  <c r="OO13" i="5"/>
  <c r="OP13" i="5" s="1"/>
  <c r="OL32" i="5"/>
  <c r="OM32" i="5" s="1"/>
  <c r="HE23" i="5"/>
  <c r="HF23" i="5" s="1"/>
  <c r="FX35" i="5"/>
  <c r="FT35" i="5"/>
  <c r="HT13" i="5"/>
  <c r="HX13" i="5"/>
  <c r="NR35" i="5"/>
  <c r="NN35" i="5"/>
  <c r="GR18" i="5"/>
  <c r="GS18" i="5" s="1"/>
  <c r="OZ34" i="5"/>
  <c r="FV15" i="5"/>
  <c r="FY15" i="5" s="1"/>
  <c r="NX33" i="5"/>
  <c r="NW33" i="5"/>
  <c r="NV33" i="5"/>
  <c r="NU33" i="5"/>
  <c r="OM18" i="5"/>
  <c r="NR21" i="5"/>
  <c r="NT21" i="5" s="1"/>
  <c r="NN21" i="5"/>
  <c r="NW18" i="5"/>
  <c r="NX18" i="5"/>
  <c r="NV18" i="5"/>
  <c r="NU18" i="5"/>
  <c r="GS17" i="5"/>
  <c r="OZ10" i="5"/>
  <c r="GR36" i="5"/>
  <c r="GS36" i="5" s="1"/>
  <c r="GL26" i="5"/>
  <c r="GJ26" i="5"/>
  <c r="OL12" i="5"/>
  <c r="OM12" i="5" s="1"/>
  <c r="OF38" i="5"/>
  <c r="OD38" i="5"/>
  <c r="NS11" i="5"/>
  <c r="NQ11" i="5"/>
  <c r="NF21" i="5"/>
  <c r="HL13" i="5"/>
  <c r="PF27" i="5"/>
  <c r="FK10" i="5"/>
  <c r="FM10" i="5" s="1"/>
  <c r="FG10" i="5"/>
  <c r="OY28" i="5"/>
  <c r="FP27" i="5"/>
  <c r="FO27" i="5"/>
  <c r="FN27" i="5"/>
  <c r="FQ27" i="5"/>
  <c r="NP13" i="5"/>
  <c r="NW20" i="5"/>
  <c r="NV20" i="5"/>
  <c r="NU20" i="5"/>
  <c r="NX20" i="5"/>
  <c r="NO29" i="5"/>
  <c r="HF25" i="5"/>
  <c r="FL10" i="5"/>
  <c r="FL37" i="5"/>
  <c r="NS19" i="5"/>
  <c r="NQ19" i="5"/>
  <c r="IE39" i="5"/>
  <c r="IF39" i="5" s="1"/>
  <c r="OY31" i="5"/>
  <c r="OZ31" i="5" s="1"/>
  <c r="OL29" i="5"/>
  <c r="OM29" i="5" s="1"/>
  <c r="FK36" i="5"/>
  <c r="FM36" i="5" s="1"/>
  <c r="FG36" i="5"/>
  <c r="FI18" i="5"/>
  <c r="FL18" i="5" s="1"/>
  <c r="OO30" i="5"/>
  <c r="OM14" i="5"/>
  <c r="NG32" i="5"/>
  <c r="GF32" i="5"/>
  <c r="FM19" i="5"/>
  <c r="NO25" i="5"/>
  <c r="NP25" i="5" s="1"/>
  <c r="GH23" i="5"/>
  <c r="GI23" i="5" s="1"/>
  <c r="GU22" i="5"/>
  <c r="GV22" i="5" s="1"/>
  <c r="FZ21" i="5"/>
  <c r="FW19" i="5"/>
  <c r="FY19" i="5"/>
  <c r="OP34" i="5"/>
  <c r="OS34" i="5" s="1"/>
  <c r="NG37" i="5"/>
  <c r="NS37" i="5"/>
  <c r="OQ36" i="5"/>
  <c r="OS36" i="5"/>
  <c r="GL17" i="5"/>
  <c r="GJ17" i="5"/>
  <c r="FY18" i="5"/>
  <c r="FW18" i="5"/>
  <c r="OS10" i="5"/>
  <c r="OQ10" i="5"/>
  <c r="GH18" i="5"/>
  <c r="GI18" i="5" s="1"/>
  <c r="FC38" i="5"/>
  <c r="FA38" i="5"/>
  <c r="FD38" i="5"/>
  <c r="FB38" i="5"/>
  <c r="GH19" i="5"/>
  <c r="GI19" i="5" s="1"/>
  <c r="NV28" i="5"/>
  <c r="NU28" i="5"/>
  <c r="NX28" i="5"/>
  <c r="NW28" i="5"/>
  <c r="OE10" i="5"/>
  <c r="OG10" i="5" s="1"/>
  <c r="OA10" i="5"/>
  <c r="OI36" i="5"/>
  <c r="OH36" i="5"/>
  <c r="OK36" i="5"/>
  <c r="OJ36" i="5"/>
  <c r="MX15" i="5"/>
  <c r="MW15" i="5"/>
  <c r="MV15" i="5"/>
  <c r="MU15" i="5"/>
  <c r="GR14" i="5"/>
  <c r="GS14" i="5" s="1"/>
  <c r="OL39" i="5"/>
  <c r="OM39" i="5" s="1"/>
  <c r="HK31" i="5"/>
  <c r="HG31" i="5"/>
  <c r="NQ40" i="5"/>
  <c r="NS40" i="5"/>
  <c r="GH36" i="5"/>
  <c r="GI36" i="5" s="1"/>
  <c r="GK26" i="5"/>
  <c r="GG26" i="5"/>
  <c r="OB12" i="5"/>
  <c r="OC12" i="5" s="1"/>
  <c r="NF12" i="5"/>
  <c r="ND12" i="5"/>
  <c r="GK22" i="5"/>
  <c r="GM22" i="5" s="1"/>
  <c r="GG22" i="5"/>
  <c r="HR40" i="5"/>
  <c r="HS40" i="5" s="1"/>
  <c r="GK40" i="5"/>
  <c r="GG40" i="5"/>
  <c r="OK22" i="5"/>
  <c r="OJ22" i="5"/>
  <c r="OI22" i="5"/>
  <c r="OH22" i="5"/>
  <c r="OY38" i="5"/>
  <c r="OZ38" i="5" s="1"/>
  <c r="OY21" i="5"/>
  <c r="OZ21" i="5" s="1"/>
  <c r="FX22" i="5"/>
  <c r="FZ22" i="5" s="1"/>
  <c r="FT22" i="5"/>
  <c r="GU33" i="5"/>
  <c r="NI14" i="5"/>
  <c r="NH14" i="5"/>
  <c r="NK14" i="5"/>
  <c r="NJ14" i="5"/>
  <c r="NN19" i="5"/>
  <c r="NR19" i="5"/>
  <c r="HU39" i="5"/>
  <c r="HV39" i="5" s="1"/>
  <c r="NV36" i="5"/>
  <c r="NW36" i="5"/>
  <c r="NU36" i="5"/>
  <c r="NX36" i="5"/>
  <c r="OB29" i="5"/>
  <c r="OC29" i="5" s="1"/>
  <c r="GR29" i="5"/>
  <c r="GS29" i="5" s="1"/>
  <c r="FU32" i="5"/>
  <c r="FV32" i="5" s="1"/>
  <c r="FD32" i="5"/>
  <c r="FC32" i="5"/>
  <c r="FB32" i="5"/>
  <c r="FA32" i="5"/>
  <c r="FG16" i="5"/>
  <c r="FK16" i="5"/>
  <c r="OT27" i="5"/>
  <c r="HE34" i="5"/>
  <c r="HF34" i="5" s="1"/>
  <c r="FP32" i="5"/>
  <c r="FQ32" i="5"/>
  <c r="FO32" i="5"/>
  <c r="FN32" i="5"/>
  <c r="GK25" i="5"/>
  <c r="GM25" i="5" s="1"/>
  <c r="GG25" i="5"/>
  <c r="FU12" i="5"/>
  <c r="GR24" i="5"/>
  <c r="GS24" i="5" s="1"/>
  <c r="MX29" i="5"/>
  <c r="MW29" i="5"/>
  <c r="MV29" i="5"/>
  <c r="MU29" i="5"/>
  <c r="NF39" i="5"/>
  <c r="ND39" i="5"/>
  <c r="NG39" i="5" s="1"/>
  <c r="OY24" i="5"/>
  <c r="OZ24" i="5" s="1"/>
  <c r="FI20" i="5"/>
  <c r="FL20" i="5" s="1"/>
  <c r="OL16" i="5"/>
  <c r="OM16" i="5" s="1"/>
  <c r="QL27" i="5"/>
  <c r="QM27" i="5" s="1"/>
  <c r="FX19" i="5"/>
  <c r="FT19" i="5"/>
  <c r="NF37" i="5"/>
  <c r="GR37" i="5"/>
  <c r="GS37" i="5" s="1"/>
  <c r="HR22" i="5"/>
  <c r="HS22" i="5" s="1"/>
  <c r="PL30" i="5"/>
  <c r="PM30" i="5" s="1"/>
  <c r="OR36" i="5"/>
  <c r="ON36" i="5"/>
  <c r="GG17" i="5"/>
  <c r="GK17" i="5"/>
  <c r="FT18" i="5"/>
  <c r="FX18" i="5"/>
  <c r="OR10" i="5"/>
  <c r="ON10" i="5"/>
  <c r="FD26" i="4"/>
  <c r="FC26" i="4"/>
  <c r="FB26" i="4"/>
  <c r="FA26" i="4"/>
  <c r="OB38" i="4"/>
  <c r="OC38" i="4" s="1"/>
  <c r="GK25" i="4"/>
  <c r="GG25" i="4"/>
  <c r="GU13" i="4"/>
  <c r="FK26" i="4"/>
  <c r="FG26" i="4"/>
  <c r="FQ33" i="4"/>
  <c r="FP33" i="4"/>
  <c r="FO33" i="4"/>
  <c r="FN33" i="4"/>
  <c r="GH34" i="4"/>
  <c r="NK25" i="4"/>
  <c r="NJ25" i="4"/>
  <c r="NI25" i="4"/>
  <c r="NH25" i="4"/>
  <c r="GU27" i="4"/>
  <c r="GV27" i="4" s="1"/>
  <c r="HH17" i="4"/>
  <c r="NK18" i="4"/>
  <c r="NJ18" i="4"/>
  <c r="NI18" i="4"/>
  <c r="NH18" i="4"/>
  <c r="FX28" i="4"/>
  <c r="FT28" i="4"/>
  <c r="FB35" i="4"/>
  <c r="FA35" i="4"/>
  <c r="FD35" i="4"/>
  <c r="FC35" i="4"/>
  <c r="OB31" i="4"/>
  <c r="ON16" i="4"/>
  <c r="OR16" i="4"/>
  <c r="GX21" i="4"/>
  <c r="GT21" i="4"/>
  <c r="GT15" i="4"/>
  <c r="GX15" i="4"/>
  <c r="NV13" i="4"/>
  <c r="NU13" i="4"/>
  <c r="NW13" i="4"/>
  <c r="NX13" i="4"/>
  <c r="FX20" i="4"/>
  <c r="FT20" i="4"/>
  <c r="NN14" i="4"/>
  <c r="NR14" i="4"/>
  <c r="FD40" i="4"/>
  <c r="FC40" i="4"/>
  <c r="FB40" i="4"/>
  <c r="FA40" i="4"/>
  <c r="GH38" i="4"/>
  <c r="GI38" i="4" s="1"/>
  <c r="PB12" i="4"/>
  <c r="PC12" i="4" s="1"/>
  <c r="GG11" i="4"/>
  <c r="GK11" i="4"/>
  <c r="GU12" i="4"/>
  <c r="GV12" i="4" s="1"/>
  <c r="GH18" i="4"/>
  <c r="GI18" i="4" s="1"/>
  <c r="OB27" i="4"/>
  <c r="OC27" i="4" s="1"/>
  <c r="EQ39" i="4"/>
  <c r="EP39" i="4"/>
  <c r="EO39" i="4"/>
  <c r="EN39" i="4"/>
  <c r="MX36" i="4"/>
  <c r="MW36" i="4"/>
  <c r="MV36" i="4"/>
  <c r="MU36" i="4"/>
  <c r="OO30" i="4"/>
  <c r="OB24" i="4"/>
  <c r="OC24" i="4" s="1"/>
  <c r="OA20" i="4"/>
  <c r="OE20" i="4"/>
  <c r="PB33" i="4"/>
  <c r="PC33" i="4" s="1"/>
  <c r="FD24" i="4"/>
  <c r="FC24" i="4"/>
  <c r="FB24" i="4"/>
  <c r="FA24" i="4"/>
  <c r="GU33" i="4"/>
  <c r="NO36" i="4"/>
  <c r="NP36" i="4" s="1"/>
  <c r="OA35" i="4"/>
  <c r="OE35" i="4"/>
  <c r="OG35" i="4" s="1"/>
  <c r="MX24" i="4"/>
  <c r="MW24" i="4"/>
  <c r="MV24" i="4"/>
  <c r="MU24" i="4"/>
  <c r="NS25" i="4"/>
  <c r="NQ25" i="4"/>
  <c r="FP40" i="4"/>
  <c r="FO40" i="4"/>
  <c r="FN40" i="4"/>
  <c r="FQ40" i="4"/>
  <c r="FY18" i="4"/>
  <c r="FW18" i="4"/>
  <c r="OY39" i="4"/>
  <c r="OZ39" i="4" s="1"/>
  <c r="MT10" i="4"/>
  <c r="OB21" i="4"/>
  <c r="FY27" i="4"/>
  <c r="FW27" i="4"/>
  <c r="FU24" i="4"/>
  <c r="FT15" i="4"/>
  <c r="FX15" i="4"/>
  <c r="FZ15" i="4" s="1"/>
  <c r="GB30" i="4"/>
  <c r="GD30" i="4"/>
  <c r="GC30" i="4"/>
  <c r="GA30" i="4"/>
  <c r="OB30" i="4"/>
  <c r="GR37" i="4"/>
  <c r="GG17" i="4"/>
  <c r="GK17" i="4"/>
  <c r="GM17" i="4" s="1"/>
  <c r="OL22" i="4"/>
  <c r="OM22" i="4" s="1"/>
  <c r="GL23" i="4"/>
  <c r="GJ23" i="4"/>
  <c r="OL14" i="4"/>
  <c r="NO17" i="4"/>
  <c r="NP17" i="4" s="1"/>
  <c r="NR12" i="4"/>
  <c r="NT12" i="4" s="1"/>
  <c r="NN12" i="4"/>
  <c r="FU36" i="4"/>
  <c r="FM27" i="4"/>
  <c r="GR36" i="4"/>
  <c r="GS36" i="4" s="1"/>
  <c r="GJ19" i="4"/>
  <c r="GL19" i="4"/>
  <c r="NQ24" i="4"/>
  <c r="OO12" i="4"/>
  <c r="OP12" i="4" s="1"/>
  <c r="FQ13" i="4"/>
  <c r="FP13" i="4"/>
  <c r="FO13" i="4"/>
  <c r="FN13" i="4"/>
  <c r="NF24" i="4"/>
  <c r="ND24" i="4"/>
  <c r="NN25" i="4"/>
  <c r="NR25" i="4"/>
  <c r="FA34" i="4"/>
  <c r="FD34" i="4"/>
  <c r="FC34" i="4"/>
  <c r="FB34" i="4"/>
  <c r="GR38" i="4"/>
  <c r="FJ39" i="4"/>
  <c r="FL39" i="4"/>
  <c r="PL33" i="4"/>
  <c r="PM33" i="4" s="1"/>
  <c r="FX18" i="4"/>
  <c r="FT18" i="4"/>
  <c r="OO39" i="4"/>
  <c r="OP39" i="4" s="1"/>
  <c r="FD38" i="4"/>
  <c r="FB38" i="4"/>
  <c r="FC38" i="4"/>
  <c r="FA38" i="4"/>
  <c r="MW38" i="4"/>
  <c r="MV38" i="4"/>
  <c r="MU38" i="4"/>
  <c r="MX38" i="4"/>
  <c r="OB23" i="4"/>
  <c r="OC23" i="4" s="1"/>
  <c r="OL32" i="4"/>
  <c r="FT27" i="4"/>
  <c r="FX27" i="4"/>
  <c r="OY21" i="4"/>
  <c r="OB15" i="4"/>
  <c r="GH37" i="4"/>
  <c r="FY23" i="4"/>
  <c r="FW23" i="4"/>
  <c r="OB22" i="4"/>
  <c r="OC22" i="4" s="1"/>
  <c r="OL26" i="4"/>
  <c r="GK23" i="4"/>
  <c r="GG23" i="4"/>
  <c r="GT31" i="4"/>
  <c r="GX31" i="4"/>
  <c r="GZ31" i="4" s="1"/>
  <c r="NJ32" i="4"/>
  <c r="NI32" i="4"/>
  <c r="NH32" i="4"/>
  <c r="NK32" i="4"/>
  <c r="HH14" i="4"/>
  <c r="HI14" i="4" s="1"/>
  <c r="NK26" i="4"/>
  <c r="NJ26" i="4"/>
  <c r="NI26" i="4"/>
  <c r="NH26" i="4"/>
  <c r="HR17" i="4"/>
  <c r="HS17" i="4" s="1"/>
  <c r="NQ15" i="4"/>
  <c r="NS15" i="4"/>
  <c r="GH36" i="4"/>
  <c r="GI36" i="4" s="1"/>
  <c r="HR21" i="4"/>
  <c r="GG19" i="4"/>
  <c r="GK19" i="4"/>
  <c r="NQ14" i="4"/>
  <c r="NS14" i="4"/>
  <c r="NP24" i="4"/>
  <c r="NS24" i="4" s="1"/>
  <c r="MV27" i="4"/>
  <c r="MU27" i="4"/>
  <c r="MX27" i="4"/>
  <c r="MW27" i="4"/>
  <c r="FP20" i="4"/>
  <c r="FN20" i="4"/>
  <c r="FQ20" i="4"/>
  <c r="FO20" i="4"/>
  <c r="NA24" i="4"/>
  <c r="NE24" i="4"/>
  <c r="FQ19" i="4"/>
  <c r="FP19" i="4"/>
  <c r="FO19" i="4"/>
  <c r="FN19" i="4"/>
  <c r="NU21" i="4"/>
  <c r="NX21" i="4"/>
  <c r="NW21" i="4"/>
  <c r="NV21" i="4"/>
  <c r="GG21" i="4"/>
  <c r="GK21" i="4"/>
  <c r="GM21" i="4" s="1"/>
  <c r="OB39" i="4"/>
  <c r="OC39" i="4" s="1"/>
  <c r="GY21" i="4"/>
  <c r="GW21" i="4"/>
  <c r="FG39" i="4"/>
  <c r="FK39" i="4"/>
  <c r="FD30" i="4"/>
  <c r="FB30" i="4"/>
  <c r="FA30" i="4"/>
  <c r="FC30" i="4"/>
  <c r="GW11" i="4"/>
  <c r="FT12" i="4"/>
  <c r="FX12" i="4"/>
  <c r="FZ12" i="4" s="1"/>
  <c r="NE29" i="4"/>
  <c r="NG29" i="4" s="1"/>
  <c r="NA29" i="4"/>
  <c r="FQ25" i="4"/>
  <c r="FO25" i="4"/>
  <c r="FP25" i="4"/>
  <c r="FN25" i="4"/>
  <c r="HR11" i="4"/>
  <c r="OB32" i="4"/>
  <c r="FY12" i="4"/>
  <c r="OO21" i="4"/>
  <c r="FT13" i="4"/>
  <c r="FX13" i="4"/>
  <c r="FZ13" i="4" s="1"/>
  <c r="GU16" i="4"/>
  <c r="NO26" i="4"/>
  <c r="NP26" i="4" s="1"/>
  <c r="MX32" i="4"/>
  <c r="MW32" i="4"/>
  <c r="MV32" i="4"/>
  <c r="MU32" i="4"/>
  <c r="FX23" i="4"/>
  <c r="FT23" i="4"/>
  <c r="OO29" i="4"/>
  <c r="FW29" i="4"/>
  <c r="OY15" i="4"/>
  <c r="OD40" i="4"/>
  <c r="OL24" i="4"/>
  <c r="OB26" i="4"/>
  <c r="OC26" i="4" s="1"/>
  <c r="NW20" i="4"/>
  <c r="NV20" i="4"/>
  <c r="NX20" i="4"/>
  <c r="NU20" i="4"/>
  <c r="FW39" i="4"/>
  <c r="OR13" i="4"/>
  <c r="OT13" i="4" s="1"/>
  <c r="ON13" i="4"/>
  <c r="NQ30" i="4"/>
  <c r="FX35" i="4"/>
  <c r="FZ35" i="4" s="1"/>
  <c r="FT35" i="4"/>
  <c r="PB35" i="4"/>
  <c r="OL11" i="4"/>
  <c r="GR26" i="4"/>
  <c r="HU14" i="4"/>
  <c r="HV14" i="4" s="1"/>
  <c r="NR15" i="4"/>
  <c r="NN15" i="4"/>
  <c r="HH21" i="4"/>
  <c r="HI21" i="4" s="1"/>
  <c r="FW10" i="4"/>
  <c r="FG38" i="4"/>
  <c r="FK38" i="4"/>
  <c r="FM38" i="4" s="1"/>
  <c r="MN26" i="4"/>
  <c r="MR26" i="4"/>
  <c r="MT26" i="4" s="1"/>
  <c r="ND11" i="4"/>
  <c r="NX34" i="4"/>
  <c r="NV34" i="4"/>
  <c r="NU34" i="4"/>
  <c r="NW34" i="4"/>
  <c r="OO33" i="4"/>
  <c r="HE35" i="4"/>
  <c r="FJ18" i="4"/>
  <c r="HH15" i="4"/>
  <c r="HI15" i="4" s="1"/>
  <c r="OD18" i="4"/>
  <c r="OL10" i="4"/>
  <c r="MV28" i="4"/>
  <c r="MU28" i="4"/>
  <c r="MX28" i="4"/>
  <c r="MW28" i="4"/>
  <c r="GV11" i="4"/>
  <c r="OB19" i="4"/>
  <c r="OC19" i="4" s="1"/>
  <c r="GU32" i="4"/>
  <c r="FM23" i="4"/>
  <c r="HH11" i="4"/>
  <c r="MV19" i="4"/>
  <c r="MU19" i="4"/>
  <c r="MX19" i="4"/>
  <c r="MW19" i="4"/>
  <c r="OY19" i="4"/>
  <c r="OZ19" i="4" s="1"/>
  <c r="FA36" i="4"/>
  <c r="FD36" i="4"/>
  <c r="FC36" i="4"/>
  <c r="FB36" i="4"/>
  <c r="GH13" i="4"/>
  <c r="GI13" i="4" s="1"/>
  <c r="GC16" i="4"/>
  <c r="GB16" i="4"/>
  <c r="GD16" i="4"/>
  <c r="GA16" i="4"/>
  <c r="NO22" i="4"/>
  <c r="NP22" i="4" s="1"/>
  <c r="GH24" i="4"/>
  <c r="FB39" i="4"/>
  <c r="FA39" i="4"/>
  <c r="FD39" i="4"/>
  <c r="FC39" i="4"/>
  <c r="HJ22" i="4"/>
  <c r="OY29" i="4"/>
  <c r="OZ29" i="4" s="1"/>
  <c r="FV29" i="4"/>
  <c r="FY29" i="4" s="1"/>
  <c r="OM15" i="4"/>
  <c r="OC40" i="4"/>
  <c r="OF40" i="4" s="1"/>
  <c r="NN37" i="4"/>
  <c r="NR37" i="4"/>
  <c r="FV39" i="4"/>
  <c r="NO11" i="4"/>
  <c r="NP11" i="4" s="1"/>
  <c r="NE27" i="4"/>
  <c r="NG27" i="4" s="1"/>
  <c r="NA27" i="4"/>
  <c r="NP30" i="4"/>
  <c r="NS30" i="4" s="1"/>
  <c r="NA19" i="4"/>
  <c r="NE19" i="4"/>
  <c r="NG19" i="4" s="1"/>
  <c r="GY31" i="4"/>
  <c r="PL35" i="4"/>
  <c r="PM35" i="4" s="1"/>
  <c r="NZ11" i="4"/>
  <c r="GF26" i="4"/>
  <c r="IE14" i="4"/>
  <c r="IF14" i="4" s="1"/>
  <c r="PB16" i="4"/>
  <c r="PC16" i="4" s="1"/>
  <c r="OL28" i="4"/>
  <c r="OM28" i="4" s="1"/>
  <c r="MJ27" i="4"/>
  <c r="MH27" i="4"/>
  <c r="MK27" i="4"/>
  <c r="MI27" i="4"/>
  <c r="FV10" i="4"/>
  <c r="FY10" i="4" s="1"/>
  <c r="NT23" i="4"/>
  <c r="HE19" i="4"/>
  <c r="HF19" i="4" s="1"/>
  <c r="NR29" i="4"/>
  <c r="NT29" i="4" s="1"/>
  <c r="NN29" i="4"/>
  <c r="NC11" i="4"/>
  <c r="NF11" i="4" s="1"/>
  <c r="FU34" i="4"/>
  <c r="FV34" i="4" s="1"/>
  <c r="NI40" i="4"/>
  <c r="NH40" i="4"/>
  <c r="NK40" i="4"/>
  <c r="NJ40" i="4"/>
  <c r="GS35" i="4"/>
  <c r="FI18" i="4"/>
  <c r="FL18" i="4" s="1"/>
  <c r="HR15" i="4"/>
  <c r="OC18" i="4"/>
  <c r="OF18" i="4" s="1"/>
  <c r="NZ10" i="4"/>
  <c r="GL21" i="4"/>
  <c r="HJ31" i="4"/>
  <c r="HL31" i="4"/>
  <c r="HE25" i="4"/>
  <c r="FJ34" i="4"/>
  <c r="FL34" i="4"/>
  <c r="GM32" i="4"/>
  <c r="FX33" i="4"/>
  <c r="FZ33" i="4" s="1"/>
  <c r="FT33" i="4"/>
  <c r="MT14" i="4"/>
  <c r="NJ37" i="4"/>
  <c r="NI37" i="4"/>
  <c r="NH37" i="4"/>
  <c r="NK37" i="4"/>
  <c r="OM19" i="4"/>
  <c r="NS18" i="4"/>
  <c r="NQ18" i="4"/>
  <c r="OY23" i="4"/>
  <c r="OZ23" i="4" s="1"/>
  <c r="OF33" i="4"/>
  <c r="OD33" i="4"/>
  <c r="IE22" i="4"/>
  <c r="IF22" i="4" s="1"/>
  <c r="FK12" i="4"/>
  <c r="FM12" i="4" s="1"/>
  <c r="FG12" i="4"/>
  <c r="NJ36" i="4"/>
  <c r="NI36" i="4"/>
  <c r="NH36" i="4"/>
  <c r="NK36" i="4"/>
  <c r="OY40" i="4"/>
  <c r="OZ40" i="4" s="1"/>
  <c r="GR24" i="4"/>
  <c r="HI22" i="4"/>
  <c r="HL22" i="4" s="1"/>
  <c r="MW21" i="4"/>
  <c r="MV21" i="4"/>
  <c r="MU21" i="4"/>
  <c r="MX21" i="4"/>
  <c r="GL28" i="4"/>
  <c r="GJ28" i="4"/>
  <c r="NS37" i="4"/>
  <c r="NQ37" i="4"/>
  <c r="GZ22" i="4"/>
  <c r="NG17" i="4"/>
  <c r="FU26" i="4"/>
  <c r="HE20" i="4"/>
  <c r="HF20" i="4" s="1"/>
  <c r="OY20" i="4"/>
  <c r="PY13" i="4"/>
  <c r="NG38" i="4"/>
  <c r="NG22" i="4"/>
  <c r="PL16" i="4"/>
  <c r="NZ28" i="4"/>
  <c r="OD25" i="4"/>
  <c r="OF25" i="4"/>
  <c r="GL27" i="4"/>
  <c r="GJ27" i="4"/>
  <c r="NS38" i="4"/>
  <c r="NQ38" i="4"/>
  <c r="GU19" i="4"/>
  <c r="OO25" i="4"/>
  <c r="OS16" i="4"/>
  <c r="OQ16" i="4"/>
  <c r="OT16" i="4" s="1"/>
  <c r="NR28" i="4"/>
  <c r="NN28" i="4"/>
  <c r="OL36" i="4"/>
  <c r="FW40" i="4"/>
  <c r="GD11" i="4"/>
  <c r="GC11" i="4"/>
  <c r="GA11" i="4"/>
  <c r="GB11" i="4"/>
  <c r="HG31" i="4"/>
  <c r="HK31" i="4"/>
  <c r="GL11" i="4"/>
  <c r="GJ11" i="4"/>
  <c r="GY15" i="4"/>
  <c r="GW15" i="4"/>
  <c r="GU25" i="4"/>
  <c r="GV25" i="4" s="1"/>
  <c r="FC19" i="4"/>
  <c r="FB19" i="4"/>
  <c r="FA19" i="4"/>
  <c r="FD19" i="4"/>
  <c r="FK34" i="4"/>
  <c r="FG34" i="4"/>
  <c r="FQ28" i="4"/>
  <c r="FN28" i="4"/>
  <c r="FO28" i="4"/>
  <c r="FP28" i="4"/>
  <c r="HU31" i="4"/>
  <c r="FO15" i="4"/>
  <c r="FN15" i="4"/>
  <c r="FQ15" i="4"/>
  <c r="FP15" i="4"/>
  <c r="GO22" i="4"/>
  <c r="GP22" i="4"/>
  <c r="GN22" i="4"/>
  <c r="GQ22" i="4"/>
  <c r="GN16" i="4"/>
  <c r="GP16" i="4"/>
  <c r="GO16" i="4"/>
  <c r="GQ16" i="4"/>
  <c r="NR18" i="4"/>
  <c r="NN18" i="4"/>
  <c r="OO23" i="4"/>
  <c r="OA33" i="4"/>
  <c r="OE33" i="4"/>
  <c r="HU22" i="4"/>
  <c r="HV22" i="4" s="1"/>
  <c r="NK30" i="4"/>
  <c r="NJ30" i="4"/>
  <c r="NI30" i="4"/>
  <c r="NH30" i="4"/>
  <c r="OO40" i="4"/>
  <c r="OP40" i="4" s="1"/>
  <c r="OB37" i="4"/>
  <c r="OC37" i="4" s="1"/>
  <c r="GU30" i="4"/>
  <c r="HE13" i="4"/>
  <c r="GR39" i="4"/>
  <c r="GS39" i="4" s="1"/>
  <c r="GH33" i="4"/>
  <c r="GI33" i="4" s="1"/>
  <c r="OY30" i="4"/>
  <c r="GG28" i="4"/>
  <c r="GK28" i="4"/>
  <c r="OO37" i="4"/>
  <c r="FQ11" i="4"/>
  <c r="FP11" i="4"/>
  <c r="FO11" i="4"/>
  <c r="FN11" i="4"/>
  <c r="GU17" i="4"/>
  <c r="GV17" i="4" s="1"/>
  <c r="HE28" i="4"/>
  <c r="HF28" i="4" s="1"/>
  <c r="MU18" i="4"/>
  <c r="MW18" i="4"/>
  <c r="MV18" i="4"/>
  <c r="MX18" i="4"/>
  <c r="GU20" i="4"/>
  <c r="GV20" i="4" s="1"/>
  <c r="OO20" i="4"/>
  <c r="OP20" i="4" s="1"/>
  <c r="HE12" i="4"/>
  <c r="PO13" i="4"/>
  <c r="PP13" i="4" s="1"/>
  <c r="OA25" i="4"/>
  <c r="OE25" i="4"/>
  <c r="GG27" i="4"/>
  <c r="GK27" i="4"/>
  <c r="OD20" i="4"/>
  <c r="OF20" i="4"/>
  <c r="NR38" i="4"/>
  <c r="NN38" i="4"/>
  <c r="MR11" i="4"/>
  <c r="MT11" i="4" s="1"/>
  <c r="MN11" i="4"/>
  <c r="PA13" i="4"/>
  <c r="PE13" i="4"/>
  <c r="OJ12" i="4"/>
  <c r="OH12" i="4"/>
  <c r="OK12" i="4"/>
  <c r="OI12" i="4"/>
  <c r="FW19" i="4"/>
  <c r="HB14" i="4"/>
  <c r="HA14" i="4"/>
  <c r="HD14" i="4"/>
  <c r="HC14" i="4"/>
  <c r="OY25" i="4"/>
  <c r="OZ25" i="4" s="1"/>
  <c r="FQ36" i="4"/>
  <c r="FO36" i="4"/>
  <c r="FN36" i="4"/>
  <c r="FP36" i="4"/>
  <c r="NR39" i="4"/>
  <c r="NT39" i="4" s="1"/>
  <c r="NN39" i="4"/>
  <c r="GQ15" i="4"/>
  <c r="GO15" i="4"/>
  <c r="GP15" i="4"/>
  <c r="GN15" i="4"/>
  <c r="NS28" i="4"/>
  <c r="NQ28" i="4"/>
  <c r="FL38" i="4"/>
  <c r="NZ36" i="4"/>
  <c r="FV40" i="4"/>
  <c r="FY40" i="4" s="1"/>
  <c r="NJ10" i="4"/>
  <c r="NI10" i="4"/>
  <c r="NH10" i="4"/>
  <c r="NK10" i="4"/>
  <c r="FW38" i="4"/>
  <c r="OA16" i="4"/>
  <c r="OE16" i="4"/>
  <c r="OG16" i="4" s="1"/>
  <c r="NO32" i="4"/>
  <c r="OY18" i="4"/>
  <c r="OZ18" i="4" s="1"/>
  <c r="OG13" i="4"/>
  <c r="GR40" i="4"/>
  <c r="GS40" i="4" s="1"/>
  <c r="FG24" i="4"/>
  <c r="FK24" i="4"/>
  <c r="FM24" i="4" s="1"/>
  <c r="NA39" i="4"/>
  <c r="NE39" i="4"/>
  <c r="NG39" i="4" s="1"/>
  <c r="IE31" i="4"/>
  <c r="NQ27" i="4"/>
  <c r="NF29" i="4"/>
  <c r="NX16" i="4"/>
  <c r="NV16" i="4"/>
  <c r="NU16" i="4"/>
  <c r="NW16" i="4"/>
  <c r="HH32" i="4"/>
  <c r="GH30" i="4"/>
  <c r="GI30" i="4" s="1"/>
  <c r="NA14" i="4"/>
  <c r="NE14" i="4"/>
  <c r="NG14" i="4" s="1"/>
  <c r="FG10" i="4"/>
  <c r="FK10" i="4"/>
  <c r="FM10" i="4" s="1"/>
  <c r="OB29" i="4"/>
  <c r="GR29" i="4"/>
  <c r="GS29" i="4" s="1"/>
  <c r="MJ38" i="4"/>
  <c r="MI38" i="4"/>
  <c r="MK38" i="4"/>
  <c r="MH38" i="4"/>
  <c r="NO31" i="4"/>
  <c r="NP31" i="4" s="1"/>
  <c r="HE30" i="4"/>
  <c r="HF30" i="4" s="1"/>
  <c r="GF39" i="4"/>
  <c r="FY13" i="4"/>
  <c r="HR16" i="4"/>
  <c r="OY37" i="4"/>
  <c r="OZ37" i="4" s="1"/>
  <c r="GJ20" i="4"/>
  <c r="OO35" i="4"/>
  <c r="NG21" i="4"/>
  <c r="FG35" i="4"/>
  <c r="FK35" i="4"/>
  <c r="FM35" i="4" s="1"/>
  <c r="GS28" i="4"/>
  <c r="NX40" i="4"/>
  <c r="NW40" i="4"/>
  <c r="NV40" i="4"/>
  <c r="NU40" i="4"/>
  <c r="FQ30" i="4"/>
  <c r="FP30" i="4"/>
  <c r="FO30" i="4"/>
  <c r="FN30" i="4"/>
  <c r="MT31" i="4"/>
  <c r="HE23" i="4"/>
  <c r="GR10" i="4"/>
  <c r="GS10" i="4" s="1"/>
  <c r="OL17" i="4"/>
  <c r="OM17" i="4" s="1"/>
  <c r="FL35" i="4"/>
  <c r="OO34" i="4"/>
  <c r="OP34" i="4" s="1"/>
  <c r="FJ29" i="4"/>
  <c r="FY35" i="4"/>
  <c r="GG35" i="4"/>
  <c r="GK35" i="4"/>
  <c r="ET29" i="4"/>
  <c r="EX29" i="4"/>
  <c r="EZ29" i="4" s="1"/>
  <c r="PF13" i="4"/>
  <c r="PD13" i="4"/>
  <c r="FV19" i="4"/>
  <c r="FL26" i="4"/>
  <c r="FJ26" i="4"/>
  <c r="OL38" i="4"/>
  <c r="NO10" i="4"/>
  <c r="NP10" i="4" s="1"/>
  <c r="GR18" i="4"/>
  <c r="PL12" i="4"/>
  <c r="PM12" i="4" s="1"/>
  <c r="HE27" i="4"/>
  <c r="HF27" i="4" s="1"/>
  <c r="GR34" i="4"/>
  <c r="GD32" i="4"/>
  <c r="GC32" i="4"/>
  <c r="GB32" i="4"/>
  <c r="GA32" i="4"/>
  <c r="NS39" i="4"/>
  <c r="FV38" i="4"/>
  <c r="FY38" i="4" s="1"/>
  <c r="NR19" i="4"/>
  <c r="NT19" i="4" s="1"/>
  <c r="NN19" i="4"/>
  <c r="OL27" i="4"/>
  <c r="OM27" i="4" s="1"/>
  <c r="OM18" i="4"/>
  <c r="MT17" i="4"/>
  <c r="GF40" i="4"/>
  <c r="FY28" i="4"/>
  <c r="FW28" i="4"/>
  <c r="FZ28" i="4" s="1"/>
  <c r="GJ25" i="4"/>
  <c r="GL25" i="4"/>
  <c r="NP27" i="4"/>
  <c r="NS27" i="4" s="1"/>
  <c r="GK31" i="4"/>
  <c r="GM31" i="4" s="1"/>
  <c r="GG31" i="4"/>
  <c r="HR32" i="4"/>
  <c r="FU37" i="4"/>
  <c r="FV37" i="4" s="1"/>
  <c r="FK37" i="4"/>
  <c r="FM37" i="4" s="1"/>
  <c r="FG37" i="4"/>
  <c r="GF29" i="4"/>
  <c r="NE31" i="4"/>
  <c r="NG31" i="4" s="1"/>
  <c r="NA31" i="4"/>
  <c r="GK14" i="4"/>
  <c r="GM14" i="4" s="1"/>
  <c r="GG14" i="4"/>
  <c r="NG28" i="4"/>
  <c r="NK23" i="4"/>
  <c r="NJ23" i="4"/>
  <c r="NI23" i="4"/>
  <c r="NH23" i="4"/>
  <c r="HF16" i="4"/>
  <c r="OL31" i="4"/>
  <c r="OM31" i="4" s="1"/>
  <c r="GI20" i="4"/>
  <c r="GL20" i="4" s="1"/>
  <c r="OB14" i="4"/>
  <c r="OC14" i="4" s="1"/>
  <c r="HE33" i="4"/>
  <c r="HF33" i="4" s="1"/>
  <c r="GH12" i="4"/>
  <c r="FZ25" i="4"/>
  <c r="OB34" i="4"/>
  <c r="OC34" i="4" s="1"/>
  <c r="GS23" i="4"/>
  <c r="GF10" i="4"/>
  <c r="NZ17" i="4"/>
  <c r="OY34" i="4"/>
  <c r="OZ34" i="4" s="1"/>
  <c r="FI29" i="4"/>
  <c r="NF19" i="4"/>
  <c r="FY20" i="4"/>
  <c r="FW20" i="4"/>
  <c r="FZ20" i="4" s="1"/>
  <c r="GL35" i="4"/>
  <c r="GJ35" i="4"/>
  <c r="MX31" i="3"/>
  <c r="MW31" i="3"/>
  <c r="MV31" i="3"/>
  <c r="MU31" i="3"/>
  <c r="FG26" i="3"/>
  <c r="FK26" i="3"/>
  <c r="OA26" i="3"/>
  <c r="OE26" i="3"/>
  <c r="GD37" i="3"/>
  <c r="GC37" i="3"/>
  <c r="GA37" i="3"/>
  <c r="GB37" i="3"/>
  <c r="FK18" i="3"/>
  <c r="FG18" i="3"/>
  <c r="GG17" i="3"/>
  <c r="GK17" i="3"/>
  <c r="OO37" i="3"/>
  <c r="NE13" i="3"/>
  <c r="NA13" i="3"/>
  <c r="MH39" i="3"/>
  <c r="MK39" i="3"/>
  <c r="MJ39" i="3"/>
  <c r="MI39" i="3"/>
  <c r="FO14" i="3"/>
  <c r="FN14" i="3"/>
  <c r="FQ14" i="3"/>
  <c r="FP14" i="3"/>
  <c r="OB27" i="3"/>
  <c r="OC27" i="3" s="1"/>
  <c r="MX37" i="3"/>
  <c r="MU37" i="3"/>
  <c r="MW37" i="3"/>
  <c r="MV37" i="3"/>
  <c r="NI20" i="3"/>
  <c r="NH20" i="3"/>
  <c r="NK20" i="3"/>
  <c r="NJ20" i="3"/>
  <c r="GH22" i="3"/>
  <c r="FK22" i="3"/>
  <c r="FG22" i="3"/>
  <c r="NJ34" i="3"/>
  <c r="NI34" i="3"/>
  <c r="NH34" i="3"/>
  <c r="NK34" i="3"/>
  <c r="OB36" i="3"/>
  <c r="OB30" i="3"/>
  <c r="FX20" i="3"/>
  <c r="FT20" i="3"/>
  <c r="FO27" i="3"/>
  <c r="FN27" i="3"/>
  <c r="FQ27" i="3"/>
  <c r="FP27" i="3"/>
  <c r="NA12" i="3"/>
  <c r="NE12" i="3"/>
  <c r="MK12" i="3"/>
  <c r="MJ12" i="3"/>
  <c r="MI12" i="3"/>
  <c r="MH12" i="3"/>
  <c r="FO25" i="3"/>
  <c r="FN25" i="3"/>
  <c r="FQ25" i="3"/>
  <c r="FP25" i="3"/>
  <c r="MX40" i="3"/>
  <c r="MW40" i="3"/>
  <c r="MV40" i="3"/>
  <c r="MU40" i="3"/>
  <c r="FT34" i="3"/>
  <c r="FX34" i="3"/>
  <c r="FN38" i="3"/>
  <c r="FQ38" i="3"/>
  <c r="FP38" i="3"/>
  <c r="FO38" i="3"/>
  <c r="HH13" i="3"/>
  <c r="HI13" i="3" s="1"/>
  <c r="ON15" i="3"/>
  <c r="OR15" i="3"/>
  <c r="NN13" i="3"/>
  <c r="NR13" i="3"/>
  <c r="FT29" i="3"/>
  <c r="FX29" i="3"/>
  <c r="GH20" i="3"/>
  <c r="GI20" i="3" s="1"/>
  <c r="FB33" i="3"/>
  <c r="FA33" i="3"/>
  <c r="FD33" i="3"/>
  <c r="FC33" i="3"/>
  <c r="GT19" i="3"/>
  <c r="GX19" i="3"/>
  <c r="OB13" i="3"/>
  <c r="OC13" i="3" s="1"/>
  <c r="MX25" i="3"/>
  <c r="MV25" i="3"/>
  <c r="MU25" i="3"/>
  <c r="MW25" i="3"/>
  <c r="NK26" i="3"/>
  <c r="NJ26" i="3"/>
  <c r="NI26" i="3"/>
  <c r="NH26" i="3"/>
  <c r="PB23" i="3"/>
  <c r="PC23" i="3" s="1"/>
  <c r="NE31" i="3"/>
  <c r="NA31" i="3"/>
  <c r="GK14" i="3"/>
  <c r="GG14" i="3"/>
  <c r="OO35" i="3"/>
  <c r="OP35" i="3" s="1"/>
  <c r="GG31" i="3"/>
  <c r="GK31" i="3"/>
  <c r="FY28" i="3"/>
  <c r="FW28" i="3"/>
  <c r="FW22" i="3"/>
  <c r="FY22" i="3"/>
  <c r="GM19" i="3"/>
  <c r="OY34" i="3"/>
  <c r="OZ34" i="3" s="1"/>
  <c r="FB18" i="3"/>
  <c r="FD18" i="3"/>
  <c r="FC18" i="3"/>
  <c r="FA18" i="3"/>
  <c r="OF16" i="3"/>
  <c r="OD16" i="3"/>
  <c r="OL10" i="3"/>
  <c r="GR29" i="3"/>
  <c r="NG10" i="3"/>
  <c r="NF19" i="3"/>
  <c r="ND19" i="3"/>
  <c r="NG39" i="3"/>
  <c r="OE23" i="3"/>
  <c r="OG23" i="3" s="1"/>
  <c r="OA23" i="3"/>
  <c r="MR22" i="3"/>
  <c r="MT22" i="3" s="1"/>
  <c r="MN22" i="3"/>
  <c r="GH36" i="3"/>
  <c r="HJ30" i="3"/>
  <c r="HL30" i="3"/>
  <c r="HR21" i="3"/>
  <c r="HS21" i="3" s="1"/>
  <c r="OS16" i="3"/>
  <c r="OQ16" i="3"/>
  <c r="OS23" i="3"/>
  <c r="OQ23" i="3"/>
  <c r="OL40" i="3"/>
  <c r="NS30" i="3"/>
  <c r="NQ30" i="3"/>
  <c r="GL37" i="3"/>
  <c r="GJ37" i="3"/>
  <c r="OO33" i="3"/>
  <c r="GH38" i="3"/>
  <c r="NG29" i="3"/>
  <c r="GM30" i="3"/>
  <c r="GL11" i="3"/>
  <c r="GJ11" i="3"/>
  <c r="ND32" i="3"/>
  <c r="NF32" i="3"/>
  <c r="PL28" i="3"/>
  <c r="MK36" i="3"/>
  <c r="MJ36" i="3"/>
  <c r="MI36" i="3"/>
  <c r="MH36" i="3"/>
  <c r="FD34" i="3"/>
  <c r="FC34" i="3"/>
  <c r="FB34" i="3"/>
  <c r="FA34" i="3"/>
  <c r="GJ34" i="3"/>
  <c r="GL34" i="3"/>
  <c r="OD34" i="3"/>
  <c r="OF34" i="3"/>
  <c r="NQ24" i="3"/>
  <c r="NS24" i="3"/>
  <c r="NQ32" i="3"/>
  <c r="FT28" i="3"/>
  <c r="FX28" i="3"/>
  <c r="NQ19" i="3"/>
  <c r="NH35" i="3"/>
  <c r="NK35" i="3"/>
  <c r="NJ35" i="3"/>
  <c r="NI35" i="3"/>
  <c r="FX22" i="3"/>
  <c r="FT22" i="3"/>
  <c r="NI27" i="3"/>
  <c r="NH27" i="3"/>
  <c r="NK27" i="3"/>
  <c r="NJ27" i="3"/>
  <c r="OY37" i="3"/>
  <c r="OZ37" i="3" s="1"/>
  <c r="GU27" i="3"/>
  <c r="GV27" i="3" s="1"/>
  <c r="MR21" i="3"/>
  <c r="MT21" i="3" s="1"/>
  <c r="MN21" i="3"/>
  <c r="FD35" i="3"/>
  <c r="FC35" i="3"/>
  <c r="FB35" i="3"/>
  <c r="FA35" i="3"/>
  <c r="OO34" i="3"/>
  <c r="OP34" i="3" s="1"/>
  <c r="GR39" i="3"/>
  <c r="GS39" i="3" s="1"/>
  <c r="GD10" i="3"/>
  <c r="GC10" i="3"/>
  <c r="GB10" i="3"/>
  <c r="GA10" i="3"/>
  <c r="OE16" i="3"/>
  <c r="OA16" i="3"/>
  <c r="FG20" i="3"/>
  <c r="FK20" i="3"/>
  <c r="OB10" i="3"/>
  <c r="OC10" i="3" s="1"/>
  <c r="GH29" i="3"/>
  <c r="GI29" i="3" s="1"/>
  <c r="EQ20" i="3"/>
  <c r="EP20" i="3"/>
  <c r="EO20" i="3"/>
  <c r="EN20" i="3"/>
  <c r="FM32" i="3"/>
  <c r="MX30" i="3"/>
  <c r="MW30" i="3"/>
  <c r="MV30" i="3"/>
  <c r="MU30" i="3"/>
  <c r="GA27" i="3"/>
  <c r="GD27" i="3"/>
  <c r="GC27" i="3"/>
  <c r="GB27" i="3"/>
  <c r="GW11" i="3"/>
  <c r="GD11" i="3"/>
  <c r="GC11" i="3"/>
  <c r="GB11" i="3"/>
  <c r="GA11" i="3"/>
  <c r="NW33" i="3"/>
  <c r="NX33" i="3"/>
  <c r="NV33" i="3"/>
  <c r="NU33" i="3"/>
  <c r="FQ21" i="3"/>
  <c r="FO21" i="3"/>
  <c r="FN21" i="3"/>
  <c r="FP21" i="3"/>
  <c r="MX14" i="3"/>
  <c r="MU14" i="3"/>
  <c r="MV14" i="3"/>
  <c r="MW14" i="3"/>
  <c r="ET28" i="3"/>
  <c r="EX28" i="3"/>
  <c r="EZ28" i="3" s="1"/>
  <c r="HR11" i="3"/>
  <c r="NO29" i="3"/>
  <c r="NP29" i="3" s="1"/>
  <c r="NE38" i="3"/>
  <c r="NG38" i="3" s="1"/>
  <c r="NA38" i="3"/>
  <c r="FQ34" i="3"/>
  <c r="FO34" i="3"/>
  <c r="FP34" i="3"/>
  <c r="FN34" i="3"/>
  <c r="HG30" i="3"/>
  <c r="HK30" i="3"/>
  <c r="HH21" i="3"/>
  <c r="HI21" i="3" s="1"/>
  <c r="ON16" i="3"/>
  <c r="OR16" i="3"/>
  <c r="OL29" i="3"/>
  <c r="OM29" i="3" s="1"/>
  <c r="FJ33" i="3"/>
  <c r="MX13" i="3"/>
  <c r="MU13" i="3"/>
  <c r="MW13" i="3"/>
  <c r="MV13" i="3"/>
  <c r="NN30" i="3"/>
  <c r="NR30" i="3"/>
  <c r="GK37" i="3"/>
  <c r="GG37" i="3"/>
  <c r="HE14" i="3"/>
  <c r="HF14" i="3" s="1"/>
  <c r="HU30" i="3"/>
  <c r="HV30" i="3" s="1"/>
  <c r="FD20" i="3"/>
  <c r="FB20" i="3"/>
  <c r="FC20" i="3"/>
  <c r="FA20" i="3"/>
  <c r="GP21" i="3"/>
  <c r="GO21" i="3"/>
  <c r="GQ21" i="3"/>
  <c r="GN21" i="3"/>
  <c r="GU35" i="3"/>
  <c r="GV35" i="3" s="1"/>
  <c r="GK11" i="3"/>
  <c r="GG11" i="3"/>
  <c r="GR16" i="3"/>
  <c r="PL33" i="3"/>
  <c r="GZ10" i="3"/>
  <c r="HE38" i="3"/>
  <c r="HF38" i="3" s="1"/>
  <c r="HE25" i="3"/>
  <c r="HF25" i="3" s="1"/>
  <c r="MK32" i="3"/>
  <c r="MJ32" i="3"/>
  <c r="MI32" i="3"/>
  <c r="MH32" i="3"/>
  <c r="GG34" i="3"/>
  <c r="GK34" i="3"/>
  <c r="NS13" i="3"/>
  <c r="NQ13" i="3"/>
  <c r="OE34" i="3"/>
  <c r="OA34" i="3"/>
  <c r="NR24" i="3"/>
  <c r="NN24" i="3"/>
  <c r="NP32" i="3"/>
  <c r="OD37" i="3"/>
  <c r="OF37" i="3"/>
  <c r="EZ16" i="3"/>
  <c r="NP19" i="3"/>
  <c r="MX10" i="3"/>
  <c r="MW10" i="3"/>
  <c r="MV10" i="3"/>
  <c r="MU10" i="3"/>
  <c r="OL32" i="3"/>
  <c r="OM32" i="3" s="1"/>
  <c r="OL22" i="3"/>
  <c r="OM22" i="3" s="1"/>
  <c r="NO10" i="3"/>
  <c r="NP10" i="3" s="1"/>
  <c r="GC23" i="3"/>
  <c r="GD23" i="3"/>
  <c r="GA23" i="3"/>
  <c r="GB23" i="3"/>
  <c r="GF39" i="3"/>
  <c r="FL20" i="3"/>
  <c r="FJ20" i="3"/>
  <c r="HR40" i="3"/>
  <c r="HS40" i="3" s="1"/>
  <c r="OF11" i="3"/>
  <c r="OD11" i="3"/>
  <c r="OL21" i="3"/>
  <c r="OM21" i="3" s="1"/>
  <c r="IE10" i="3"/>
  <c r="IF10" i="3" s="1"/>
  <c r="GZ30" i="3"/>
  <c r="GV11" i="3"/>
  <c r="GY11" i="3" s="1"/>
  <c r="NQ31" i="3"/>
  <c r="NS31" i="3"/>
  <c r="NO12" i="3"/>
  <c r="NP12" i="3" s="1"/>
  <c r="FW15" i="3"/>
  <c r="FY15" i="3"/>
  <c r="GU13" i="3"/>
  <c r="GV13" i="3" s="1"/>
  <c r="GK27" i="3"/>
  <c r="GG27" i="3"/>
  <c r="GR18" i="3"/>
  <c r="GS18" i="3" s="1"/>
  <c r="HF11" i="3"/>
  <c r="OL38" i="3"/>
  <c r="OM38" i="3" s="1"/>
  <c r="GC31" i="3"/>
  <c r="GA31" i="3"/>
  <c r="GD31" i="3"/>
  <c r="GB31" i="3"/>
  <c r="FW14" i="3"/>
  <c r="FY14" i="3"/>
  <c r="FY18" i="3"/>
  <c r="FW18" i="3"/>
  <c r="MS22" i="3"/>
  <c r="NZ29" i="3"/>
  <c r="FI33" i="3"/>
  <c r="HE36" i="3"/>
  <c r="HF36" i="3" s="1"/>
  <c r="OE18" i="3"/>
  <c r="OG18" i="3" s="1"/>
  <c r="OA18" i="3"/>
  <c r="GS14" i="3"/>
  <c r="IE30" i="3"/>
  <c r="HE35" i="3"/>
  <c r="HF35" i="3" s="1"/>
  <c r="HE15" i="3"/>
  <c r="HF15" i="3" s="1"/>
  <c r="GF16" i="3"/>
  <c r="OZ33" i="3"/>
  <c r="GS38" i="3"/>
  <c r="GS25" i="3"/>
  <c r="FB32" i="3"/>
  <c r="FA32" i="3"/>
  <c r="FD32" i="3"/>
  <c r="FC32" i="3"/>
  <c r="FW33" i="3"/>
  <c r="FY33" i="3"/>
  <c r="OO18" i="3"/>
  <c r="OP18" i="3" s="1"/>
  <c r="OA37" i="3"/>
  <c r="OE37" i="3"/>
  <c r="NQ22" i="3"/>
  <c r="HE17" i="3"/>
  <c r="OB32" i="3"/>
  <c r="OB22" i="3"/>
  <c r="OC22" i="3" s="1"/>
  <c r="NG22" i="3"/>
  <c r="GJ12" i="3"/>
  <c r="NT28" i="3"/>
  <c r="GD21" i="3"/>
  <c r="GC21" i="3"/>
  <c r="GB21" i="3"/>
  <c r="GA21" i="3"/>
  <c r="NQ39" i="3"/>
  <c r="HH12" i="3"/>
  <c r="HI12" i="3" s="1"/>
  <c r="HH40" i="3"/>
  <c r="HI40" i="3" s="1"/>
  <c r="OE11" i="3"/>
  <c r="OA11" i="3"/>
  <c r="OB21" i="3"/>
  <c r="OC21" i="3" s="1"/>
  <c r="HU10" i="3"/>
  <c r="HV10" i="3" s="1"/>
  <c r="NW20" i="3"/>
  <c r="NX20" i="3"/>
  <c r="NV20" i="3"/>
  <c r="NU20" i="3"/>
  <c r="NR31" i="3"/>
  <c r="NN31" i="3"/>
  <c r="NT34" i="3"/>
  <c r="FX15" i="3"/>
  <c r="FT15" i="3"/>
  <c r="FQ28" i="3"/>
  <c r="FP28" i="3"/>
  <c r="FO28" i="3"/>
  <c r="FN28" i="3"/>
  <c r="MR36" i="3"/>
  <c r="MT36" i="3" s="1"/>
  <c r="MN36" i="3"/>
  <c r="GH18" i="3"/>
  <c r="GI18" i="3" s="1"/>
  <c r="GU23" i="3"/>
  <c r="GV23" i="3" s="1"/>
  <c r="OB38" i="3"/>
  <c r="OC38" i="3" s="1"/>
  <c r="FT14" i="3"/>
  <c r="FX14" i="3"/>
  <c r="PL11" i="3"/>
  <c r="HR13" i="3"/>
  <c r="HS13" i="3" s="1"/>
  <c r="EY28" i="3"/>
  <c r="FX18" i="3"/>
  <c r="FT18" i="3"/>
  <c r="OF23" i="3"/>
  <c r="HH23" i="3"/>
  <c r="HI23" i="3" s="1"/>
  <c r="NQ38" i="3"/>
  <c r="NF38" i="3"/>
  <c r="GU36" i="3"/>
  <c r="GV36" i="3" s="1"/>
  <c r="NF31" i="3"/>
  <c r="ND31" i="3"/>
  <c r="NA36" i="3"/>
  <c r="NE36" i="3"/>
  <c r="NG36" i="3" s="1"/>
  <c r="FU16" i="3"/>
  <c r="FV16" i="3" s="1"/>
  <c r="OL36" i="3"/>
  <c r="OM36" i="3" s="1"/>
  <c r="OB35" i="3"/>
  <c r="OC35" i="3" s="1"/>
  <c r="GU34" i="3"/>
  <c r="GV34" i="3" s="1"/>
  <c r="GU15" i="3"/>
  <c r="GV15" i="3" s="1"/>
  <c r="NR36" i="3"/>
  <c r="NN36" i="3"/>
  <c r="FM39" i="3"/>
  <c r="FX33" i="3"/>
  <c r="FT33" i="3"/>
  <c r="OL24" i="3"/>
  <c r="OM24" i="3" s="1"/>
  <c r="OY26" i="3"/>
  <c r="OZ26" i="3" s="1"/>
  <c r="NP22" i="3"/>
  <c r="NS22" i="3" s="1"/>
  <c r="EQ26" i="3"/>
  <c r="EP26" i="3"/>
  <c r="EO26" i="3"/>
  <c r="EN26" i="3"/>
  <c r="GS17" i="3"/>
  <c r="NQ27" i="3"/>
  <c r="NS27" i="3"/>
  <c r="OG15" i="3"/>
  <c r="NG30" i="3"/>
  <c r="NT26" i="3"/>
  <c r="FU39" i="3"/>
  <c r="FV39" i="3" s="1"/>
  <c r="GU12" i="3"/>
  <c r="GV12" i="3" s="1"/>
  <c r="GI12" i="3"/>
  <c r="GL12" i="3" s="1"/>
  <c r="NS25" i="3"/>
  <c r="NQ25" i="3"/>
  <c r="NP39" i="3"/>
  <c r="NS39" i="3" s="1"/>
  <c r="HR12" i="3"/>
  <c r="HS12" i="3" s="1"/>
  <c r="GY37" i="3"/>
  <c r="GW37" i="3"/>
  <c r="OL14" i="3"/>
  <c r="OM14" i="3" s="1"/>
  <c r="NG14" i="3"/>
  <c r="GL31" i="3"/>
  <c r="GJ31" i="3"/>
  <c r="GD30" i="3"/>
  <c r="GC30" i="3"/>
  <c r="GB30" i="3"/>
  <c r="GA30" i="3"/>
  <c r="NN15" i="3"/>
  <c r="NR15" i="3"/>
  <c r="NT15" i="3" s="1"/>
  <c r="HE31" i="3"/>
  <c r="HF31" i="3" s="1"/>
  <c r="OL31" i="3"/>
  <c r="OM31" i="3" s="1"/>
  <c r="OZ11" i="3"/>
  <c r="GR32" i="3"/>
  <c r="GS32" i="3" s="1"/>
  <c r="GM27" i="3"/>
  <c r="NS15" i="3"/>
  <c r="HR23" i="3"/>
  <c r="HS23" i="3" s="1"/>
  <c r="NP38" i="3"/>
  <c r="NS38" i="3" s="1"/>
  <c r="NF40" i="3"/>
  <c r="ND40" i="3"/>
  <c r="FQ31" i="3"/>
  <c r="FN31" i="3"/>
  <c r="FP31" i="3"/>
  <c r="FO31" i="3"/>
  <c r="OB20" i="3"/>
  <c r="OC20" i="3" s="1"/>
  <c r="PL16" i="3"/>
  <c r="PM16" i="3" s="1"/>
  <c r="HE34" i="3"/>
  <c r="HF34" i="3" s="1"/>
  <c r="GR26" i="3"/>
  <c r="NS36" i="3"/>
  <c r="NQ36" i="3"/>
  <c r="NK21" i="3"/>
  <c r="NJ21" i="3"/>
  <c r="NH21" i="3"/>
  <c r="NI21" i="3"/>
  <c r="OB24" i="3"/>
  <c r="OO26" i="3"/>
  <c r="OP26" i="3" s="1"/>
  <c r="FW38" i="3"/>
  <c r="GK25" i="3"/>
  <c r="GG25" i="3"/>
  <c r="GR33" i="3"/>
  <c r="GS33" i="3" s="1"/>
  <c r="MK24" i="3"/>
  <c r="MJ24" i="3"/>
  <c r="MI24" i="3"/>
  <c r="MH24" i="3"/>
  <c r="NN27" i="3"/>
  <c r="NR27" i="3"/>
  <c r="NF12" i="3"/>
  <c r="ND12" i="3"/>
  <c r="NE25" i="3"/>
  <c r="NG25" i="3" s="1"/>
  <c r="NA25" i="3"/>
  <c r="NQ35" i="3"/>
  <c r="EP33" i="3"/>
  <c r="EQ33" i="3"/>
  <c r="EO33" i="3"/>
  <c r="EN33" i="3"/>
  <c r="FG29" i="3"/>
  <c r="FK29" i="3"/>
  <c r="FM29" i="3" s="1"/>
  <c r="NO21" i="3"/>
  <c r="NN25" i="3"/>
  <c r="NR25" i="3"/>
  <c r="HR27" i="3"/>
  <c r="HS27" i="3" s="1"/>
  <c r="PB18" i="3"/>
  <c r="GT37" i="3"/>
  <c r="GX37" i="3"/>
  <c r="MV38" i="3"/>
  <c r="MX38" i="3"/>
  <c r="MW38" i="3"/>
  <c r="MU38" i="3"/>
  <c r="OB14" i="3"/>
  <c r="OC14" i="3" s="1"/>
  <c r="GD25" i="3"/>
  <c r="GC25" i="3"/>
  <c r="GB25" i="3"/>
  <c r="GA25" i="3"/>
  <c r="OL39" i="3"/>
  <c r="OM39" i="3" s="1"/>
  <c r="FX40" i="3"/>
  <c r="FZ40" i="3" s="1"/>
  <c r="FT40" i="3"/>
  <c r="NJ24" i="3"/>
  <c r="NI24" i="3"/>
  <c r="NH24" i="3"/>
  <c r="NK24" i="3"/>
  <c r="OD28" i="3"/>
  <c r="GQ10" i="3"/>
  <c r="GP10" i="3"/>
  <c r="GO10" i="3"/>
  <c r="GN10" i="3"/>
  <c r="GU31" i="3"/>
  <c r="OB31" i="3"/>
  <c r="OC31" i="3" s="1"/>
  <c r="GH32" i="3"/>
  <c r="GI32" i="3" s="1"/>
  <c r="GY19" i="3"/>
  <c r="GW19" i="3"/>
  <c r="GZ19" i="3" s="1"/>
  <c r="OS15" i="3"/>
  <c r="OQ15" i="3"/>
  <c r="NA40" i="3"/>
  <c r="NE40" i="3"/>
  <c r="MN29" i="3"/>
  <c r="MR29" i="3"/>
  <c r="MT29" i="3" s="1"/>
  <c r="FO19" i="3"/>
  <c r="FN19" i="3"/>
  <c r="FQ19" i="3"/>
  <c r="FP19" i="3"/>
  <c r="HH19" i="3"/>
  <c r="HI19" i="3" s="1"/>
  <c r="PL15" i="3"/>
  <c r="PM15" i="3" s="1"/>
  <c r="PB16" i="3"/>
  <c r="PC16" i="3" s="1"/>
  <c r="MX39" i="3"/>
  <c r="MW39" i="3"/>
  <c r="MV39" i="3"/>
  <c r="MU39" i="3"/>
  <c r="GH26" i="3"/>
  <c r="GR28" i="3"/>
  <c r="GS28" i="3" s="1"/>
  <c r="OY20" i="3"/>
  <c r="OZ20" i="3" s="1"/>
  <c r="EN28" i="3"/>
  <c r="EQ28" i="3"/>
  <c r="EP28" i="3"/>
  <c r="EO28" i="3"/>
  <c r="EQ39" i="3"/>
  <c r="EP39" i="3"/>
  <c r="EN39" i="3"/>
  <c r="EO39" i="3"/>
  <c r="OL27" i="3"/>
  <c r="OM27" i="3" s="1"/>
  <c r="OF26" i="3"/>
  <c r="OD26" i="3"/>
  <c r="FY29" i="3"/>
  <c r="FW29" i="3"/>
  <c r="FV38" i="3"/>
  <c r="GL25" i="3"/>
  <c r="GJ25" i="3"/>
  <c r="GF33" i="3"/>
  <c r="MT32" i="3"/>
  <c r="FL16" i="3"/>
  <c r="FJ16" i="3"/>
  <c r="NI23" i="3"/>
  <c r="NH23" i="3"/>
  <c r="NK23" i="3"/>
  <c r="NJ23" i="3"/>
  <c r="FZ17" i="3"/>
  <c r="NX11" i="3"/>
  <c r="NW11" i="3"/>
  <c r="NV11" i="3"/>
  <c r="NU11" i="3"/>
  <c r="NP35" i="3"/>
  <c r="FP15" i="3"/>
  <c r="FO15" i="3"/>
  <c r="FN15" i="3"/>
  <c r="FQ15" i="3"/>
  <c r="GU40" i="3"/>
  <c r="GL23" i="3"/>
  <c r="GJ23" i="3"/>
  <c r="HJ10" i="3"/>
  <c r="HL10" i="3"/>
  <c r="HF27" i="3"/>
  <c r="PL18" i="3"/>
  <c r="EQ16" i="3"/>
  <c r="EP16" i="3"/>
  <c r="EO16" i="3"/>
  <c r="EN16" i="3"/>
  <c r="MT27" i="3"/>
  <c r="MH13" i="3"/>
  <c r="MI13" i="3"/>
  <c r="MJ13" i="3"/>
  <c r="MK13" i="3"/>
  <c r="OL25" i="3"/>
  <c r="OM25" i="3" s="1"/>
  <c r="NZ39" i="3"/>
  <c r="HR37" i="3"/>
  <c r="FX36" i="3"/>
  <c r="FZ36" i="3" s="1"/>
  <c r="FT36" i="3"/>
  <c r="GM13" i="3"/>
  <c r="OC28" i="3"/>
  <c r="OF28" i="3" s="1"/>
  <c r="NT23" i="3"/>
  <c r="NO40" i="3"/>
  <c r="NP40" i="3" s="1"/>
  <c r="GL40" i="3"/>
  <c r="GJ40" i="3"/>
  <c r="OL12" i="3"/>
  <c r="OM12" i="3" s="1"/>
  <c r="MS36" i="3"/>
  <c r="GH15" i="3"/>
  <c r="HR19" i="3"/>
  <c r="OZ15" i="3"/>
  <c r="EZ29" i="3"/>
  <c r="NF36" i="3"/>
  <c r="GF28" i="3"/>
  <c r="OM20" i="3"/>
  <c r="OL19" i="3"/>
  <c r="OM19" i="3" s="1"/>
  <c r="GJ35" i="3"/>
  <c r="GL35" i="3"/>
  <c r="NS14" i="3"/>
  <c r="NQ14" i="3"/>
  <c r="FY32" i="3"/>
  <c r="FW32" i="3"/>
  <c r="MX24" i="3"/>
  <c r="MW24" i="3"/>
  <c r="MV24" i="3"/>
  <c r="MU24" i="3"/>
  <c r="OL13" i="3"/>
  <c r="OM13" i="3" s="1"/>
  <c r="FX19" i="3"/>
  <c r="FZ19" i="3" s="1"/>
  <c r="FT19" i="3"/>
  <c r="FG16" i="3"/>
  <c r="FK16" i="3"/>
  <c r="FD26" i="3"/>
  <c r="FC26" i="3"/>
  <c r="FB26" i="3"/>
  <c r="FA26" i="3"/>
  <c r="GR20" i="3"/>
  <c r="GS20" i="3" s="1"/>
  <c r="GR22" i="3"/>
  <c r="GS22" i="3" s="1"/>
  <c r="GK23" i="3"/>
  <c r="GG23" i="3"/>
  <c r="NK28" i="3"/>
  <c r="NJ28" i="3"/>
  <c r="NI28" i="3"/>
  <c r="NH28" i="3"/>
  <c r="HK10" i="3"/>
  <c r="HG10" i="3"/>
  <c r="FW20" i="3"/>
  <c r="FZ20" i="3" s="1"/>
  <c r="FY20" i="3"/>
  <c r="OB25" i="3"/>
  <c r="OC25" i="3" s="1"/>
  <c r="NA19" i="3"/>
  <c r="NE19" i="3"/>
  <c r="HH37" i="3"/>
  <c r="HI37" i="3" s="1"/>
  <c r="FY34" i="3"/>
  <c r="FW34" i="3"/>
  <c r="FJ22" i="3"/>
  <c r="FM22" i="3" s="1"/>
  <c r="FL22" i="3"/>
  <c r="OO11" i="3"/>
  <c r="OP11" i="3" s="1"/>
  <c r="OJ33" i="3"/>
  <c r="OI33" i="3"/>
  <c r="OH33" i="3"/>
  <c r="OK33" i="3"/>
  <c r="GU21" i="3"/>
  <c r="GV21" i="3" s="1"/>
  <c r="FJ18" i="3"/>
  <c r="FM18" i="3" s="1"/>
  <c r="FL18" i="3"/>
  <c r="PL23" i="3"/>
  <c r="PM23" i="3" s="1"/>
  <c r="GB35" i="3"/>
  <c r="GA35" i="3"/>
  <c r="GD35" i="3"/>
  <c r="GC35" i="3"/>
  <c r="GK40" i="3"/>
  <c r="GG40" i="3"/>
  <c r="OB12" i="3"/>
  <c r="OC12" i="3" s="1"/>
  <c r="NF13" i="3"/>
  <c r="ND13" i="3"/>
  <c r="ON23" i="3"/>
  <c r="OR23" i="3"/>
  <c r="OB40" i="3"/>
  <c r="FU26" i="3"/>
  <c r="FV26" i="3" s="1"/>
  <c r="FL26" i="3"/>
  <c r="FJ26" i="3"/>
  <c r="NV37" i="3"/>
  <c r="NX37" i="3"/>
  <c r="NW37" i="3"/>
  <c r="NU37" i="3"/>
  <c r="OO28" i="3"/>
  <c r="OP28" i="3" s="1"/>
  <c r="FG35" i="3"/>
  <c r="FK35" i="3"/>
  <c r="FM35" i="3" s="1"/>
  <c r="FD39" i="3"/>
  <c r="FC39" i="3"/>
  <c r="FB39" i="3"/>
  <c r="FA39" i="3"/>
  <c r="MX35" i="3"/>
  <c r="MW35" i="3"/>
  <c r="MV35" i="3"/>
  <c r="MU35" i="3"/>
  <c r="OL30" i="3"/>
  <c r="FC36" i="3"/>
  <c r="FB36" i="3"/>
  <c r="FD36" i="3"/>
  <c r="FA36" i="3"/>
  <c r="GL14" i="3"/>
  <c r="GJ14" i="3"/>
  <c r="NA32" i="3"/>
  <c r="NE32" i="3"/>
  <c r="PB28" i="3"/>
  <c r="OB19" i="3"/>
  <c r="OC19" i="3" s="1"/>
  <c r="OY35" i="3"/>
  <c r="OZ35" i="3" s="1"/>
  <c r="GG35" i="3"/>
  <c r="GK35" i="3"/>
  <c r="FQ17" i="3"/>
  <c r="FP17" i="3"/>
  <c r="FO17" i="3"/>
  <c r="FN17" i="3"/>
  <c r="GL17" i="3"/>
  <c r="GJ17" i="3"/>
  <c r="NN14" i="3"/>
  <c r="NR14" i="3"/>
  <c r="FX32" i="3"/>
  <c r="FT32" i="3"/>
  <c r="GH34" i="2"/>
  <c r="GI34" i="2" s="1"/>
  <c r="GD40" i="2"/>
  <c r="GC40" i="2"/>
  <c r="GB40" i="2"/>
  <c r="GA40" i="2"/>
  <c r="GX32" i="2"/>
  <c r="GT32" i="2"/>
  <c r="OE28" i="2"/>
  <c r="OA28" i="2"/>
  <c r="MX27" i="2"/>
  <c r="MW27" i="2"/>
  <c r="MU27" i="2"/>
  <c r="MV27" i="2"/>
  <c r="OB26" i="2"/>
  <c r="MX26" i="2"/>
  <c r="MW26" i="2"/>
  <c r="MV26" i="2"/>
  <c r="MU26" i="2"/>
  <c r="GH28" i="2"/>
  <c r="NN31" i="2"/>
  <c r="NR31" i="2"/>
  <c r="GX39" i="2"/>
  <c r="GT39" i="2"/>
  <c r="OO12" i="2"/>
  <c r="OP12" i="2" s="1"/>
  <c r="GO39" i="2"/>
  <c r="GN39" i="2"/>
  <c r="GQ39" i="2"/>
  <c r="GP39" i="2"/>
  <c r="OO37" i="2"/>
  <c r="OP37" i="2" s="1"/>
  <c r="MX37" i="2"/>
  <c r="MW37" i="2"/>
  <c r="MV37" i="2"/>
  <c r="MU37" i="2"/>
  <c r="NR27" i="2"/>
  <c r="NN27" i="2"/>
  <c r="MX39" i="2"/>
  <c r="MW39" i="2"/>
  <c r="MV39" i="2"/>
  <c r="MU39" i="2"/>
  <c r="MV15" i="2"/>
  <c r="MW15" i="2"/>
  <c r="MU15" i="2"/>
  <c r="MX15" i="2"/>
  <c r="PO29" i="2"/>
  <c r="PP29" i="2" s="1"/>
  <c r="NE15" i="2"/>
  <c r="NA15" i="2"/>
  <c r="NN26" i="2"/>
  <c r="NR26" i="2"/>
  <c r="FD12" i="2"/>
  <c r="FB12" i="2"/>
  <c r="FC12" i="2"/>
  <c r="FA12" i="2"/>
  <c r="PB38" i="2"/>
  <c r="PC38" i="2" s="1"/>
  <c r="GD33" i="2"/>
  <c r="GC33" i="2"/>
  <c r="GA33" i="2"/>
  <c r="GB33" i="2"/>
  <c r="FQ26" i="2"/>
  <c r="FO26" i="2"/>
  <c r="FN26" i="2"/>
  <c r="FP26" i="2"/>
  <c r="FB34" i="2"/>
  <c r="FA34" i="2"/>
  <c r="FD34" i="2"/>
  <c r="FC34" i="2"/>
  <c r="OO28" i="2"/>
  <c r="OP28" i="2" s="1"/>
  <c r="MX32" i="2"/>
  <c r="MU32" i="2"/>
  <c r="MV32" i="2"/>
  <c r="MW32" i="2"/>
  <c r="OA30" i="2"/>
  <c r="OE30" i="2"/>
  <c r="MU14" i="2"/>
  <c r="MX14" i="2"/>
  <c r="MW14" i="2"/>
  <c r="MV14" i="2"/>
  <c r="OB39" i="2"/>
  <c r="OC39" i="2" s="1"/>
  <c r="MV20" i="2"/>
  <c r="MU20" i="2"/>
  <c r="MX20" i="2"/>
  <c r="MW20" i="2"/>
  <c r="IU13" i="2"/>
  <c r="IV13" i="2" s="1"/>
  <c r="MX18" i="2"/>
  <c r="MW18" i="2"/>
  <c r="MV18" i="2"/>
  <c r="MU18" i="2"/>
  <c r="FD37" i="2"/>
  <c r="FC37" i="2"/>
  <c r="FB37" i="2"/>
  <c r="FA37" i="2"/>
  <c r="FA28" i="2"/>
  <c r="FD28" i="2"/>
  <c r="FC28" i="2"/>
  <c r="FB28" i="2"/>
  <c r="MX24" i="2"/>
  <c r="MV24" i="2"/>
  <c r="MU24" i="2"/>
  <c r="MW24" i="2"/>
  <c r="HH38" i="2"/>
  <c r="GD27" i="2"/>
  <c r="GC27" i="2"/>
  <c r="GB27" i="2"/>
  <c r="GA27" i="2"/>
  <c r="NK16" i="2"/>
  <c r="NJ16" i="2"/>
  <c r="NI16" i="2"/>
  <c r="NH16" i="2"/>
  <c r="NE39" i="2"/>
  <c r="NA39" i="2"/>
  <c r="FD29" i="2"/>
  <c r="FB29" i="2"/>
  <c r="FA29" i="2"/>
  <c r="FC29" i="2"/>
  <c r="FD21" i="2"/>
  <c r="FC21" i="2"/>
  <c r="FB21" i="2"/>
  <c r="FA21" i="2"/>
  <c r="FD16" i="2"/>
  <c r="FB16" i="2"/>
  <c r="FA16" i="2"/>
  <c r="FC16" i="2"/>
  <c r="NN10" i="2"/>
  <c r="NR10" i="2"/>
  <c r="PO34" i="2"/>
  <c r="OY35" i="2"/>
  <c r="OZ35" i="2" s="1"/>
  <c r="HR33" i="2"/>
  <c r="HS33" i="2" s="1"/>
  <c r="NT16" i="2"/>
  <c r="OL32" i="2"/>
  <c r="OM32" i="2" s="1"/>
  <c r="MX17" i="2"/>
  <c r="MW17" i="2"/>
  <c r="MV17" i="2"/>
  <c r="MU17" i="2"/>
  <c r="FQ24" i="2"/>
  <c r="FP24" i="2"/>
  <c r="FO24" i="2"/>
  <c r="FN24" i="2"/>
  <c r="NE26" i="2"/>
  <c r="NG26" i="2" s="1"/>
  <c r="NA26" i="2"/>
  <c r="FP27" i="2"/>
  <c r="FN27" i="2"/>
  <c r="FQ27" i="2"/>
  <c r="FO27" i="2"/>
  <c r="IE36" i="2"/>
  <c r="OF24" i="2"/>
  <c r="OD24" i="2"/>
  <c r="FG35" i="2"/>
  <c r="FK35" i="2"/>
  <c r="FM35" i="2" s="1"/>
  <c r="NX34" i="2"/>
  <c r="NW34" i="2"/>
  <c r="NV34" i="2"/>
  <c r="NU34" i="2"/>
  <c r="FU37" i="2"/>
  <c r="FV37" i="2" s="1"/>
  <c r="OB16" i="2"/>
  <c r="GR16" i="2"/>
  <c r="GS16" i="2" s="1"/>
  <c r="GU27" i="2"/>
  <c r="GV27" i="2" s="1"/>
  <c r="IL13" i="2"/>
  <c r="IJ13" i="2"/>
  <c r="OF11" i="2"/>
  <c r="OD11" i="2"/>
  <c r="PF23" i="2"/>
  <c r="PD23" i="2"/>
  <c r="MU22" i="2"/>
  <c r="MX22" i="2"/>
  <c r="MW22" i="2"/>
  <c r="MV22" i="2"/>
  <c r="HM13" i="2"/>
  <c r="OL14" i="2"/>
  <c r="OM14" i="2" s="1"/>
  <c r="PL30" i="2"/>
  <c r="PM30" i="2" s="1"/>
  <c r="GR35" i="2"/>
  <c r="HJ32" i="2"/>
  <c r="NQ20" i="2"/>
  <c r="OO35" i="2"/>
  <c r="FQ15" i="2"/>
  <c r="FO15" i="2"/>
  <c r="FP15" i="2"/>
  <c r="FN15" i="2"/>
  <c r="HH33" i="2"/>
  <c r="OL27" i="2"/>
  <c r="NR13" i="2"/>
  <c r="NN13" i="2"/>
  <c r="GK10" i="2"/>
  <c r="GM10" i="2" s="1"/>
  <c r="GG10" i="2"/>
  <c r="NJ35" i="2"/>
  <c r="NK35" i="2"/>
  <c r="NI35" i="2"/>
  <c r="NH35" i="2"/>
  <c r="OB32" i="2"/>
  <c r="ND20" i="2"/>
  <c r="GR28" i="2"/>
  <c r="OL17" i="2"/>
  <c r="OM17" i="2" s="1"/>
  <c r="HJ39" i="2"/>
  <c r="FA35" i="2"/>
  <c r="FD35" i="2"/>
  <c r="FC35" i="2"/>
  <c r="FB35" i="2"/>
  <c r="FW28" i="2"/>
  <c r="GC31" i="2"/>
  <c r="GD31" i="2"/>
  <c r="GB31" i="2"/>
  <c r="GA31" i="2"/>
  <c r="NQ37" i="2"/>
  <c r="OB40" i="2"/>
  <c r="HQ23" i="2"/>
  <c r="HO23" i="2"/>
  <c r="HP23" i="2"/>
  <c r="HN23" i="2"/>
  <c r="IH23" i="2"/>
  <c r="II23" i="2" s="1"/>
  <c r="OO24" i="2"/>
  <c r="OY21" i="2"/>
  <c r="OZ21" i="2" s="1"/>
  <c r="FW12" i="2"/>
  <c r="GH16" i="2"/>
  <c r="GI16" i="2" s="1"/>
  <c r="GU19" i="2"/>
  <c r="OY31" i="2"/>
  <c r="OZ31" i="2" s="1"/>
  <c r="OL15" i="2"/>
  <c r="OL20" i="2"/>
  <c r="HE17" i="2"/>
  <c r="HH10" i="2"/>
  <c r="HI10" i="2" s="1"/>
  <c r="PE23" i="2"/>
  <c r="PA23" i="2"/>
  <c r="NQ12" i="2"/>
  <c r="OO19" i="2"/>
  <c r="OP19" i="2" s="1"/>
  <c r="GH14" i="2"/>
  <c r="GI14" i="2" s="1"/>
  <c r="OB14" i="2"/>
  <c r="PB30" i="2"/>
  <c r="GH35" i="2"/>
  <c r="NS31" i="2"/>
  <c r="NQ31" i="2"/>
  <c r="HI32" i="2"/>
  <c r="NP20" i="2"/>
  <c r="GD26" i="2"/>
  <c r="GC26" i="2"/>
  <c r="GA26" i="2"/>
  <c r="GB26" i="2"/>
  <c r="NZ27" i="2"/>
  <c r="NS13" i="2"/>
  <c r="NQ13" i="2"/>
  <c r="GT22" i="2"/>
  <c r="GX22" i="2"/>
  <c r="NC20" i="2"/>
  <c r="NF20" i="2" s="1"/>
  <c r="NZ17" i="2"/>
  <c r="HI39" i="2"/>
  <c r="NQ40" i="2"/>
  <c r="HB13" i="2"/>
  <c r="HA13" i="2"/>
  <c r="HD13" i="2"/>
  <c r="HC13" i="2"/>
  <c r="FV28" i="2"/>
  <c r="FY28" i="2" s="1"/>
  <c r="FM29" i="2"/>
  <c r="NP37" i="2"/>
  <c r="OL40" i="2"/>
  <c r="IR23" i="2"/>
  <c r="IS23" i="2" s="1"/>
  <c r="OY24" i="2"/>
  <c r="GR25" i="2"/>
  <c r="OM21" i="2"/>
  <c r="FV12" i="2"/>
  <c r="FY12" i="2" s="1"/>
  <c r="FX17" i="2"/>
  <c r="FT17" i="2"/>
  <c r="FJ11" i="2"/>
  <c r="OM31" i="2"/>
  <c r="NZ15" i="2"/>
  <c r="NZ20" i="2"/>
  <c r="GS17" i="2"/>
  <c r="HR10" i="2"/>
  <c r="HS10" i="2" s="1"/>
  <c r="HH27" i="2"/>
  <c r="NO22" i="2"/>
  <c r="GZ23" i="2"/>
  <c r="NP12" i="2"/>
  <c r="GR14" i="2"/>
  <c r="GS14" i="2" s="1"/>
  <c r="OD35" i="2"/>
  <c r="OL22" i="2"/>
  <c r="NQ27" i="2"/>
  <c r="NS27" i="2"/>
  <c r="FD25" i="2"/>
  <c r="FC25" i="2"/>
  <c r="FB25" i="2"/>
  <c r="FA25" i="2"/>
  <c r="GK32" i="2"/>
  <c r="GM32" i="2" s="1"/>
  <c r="GG32" i="2"/>
  <c r="FQ17" i="2"/>
  <c r="FN17" i="2"/>
  <c r="FP17" i="2"/>
  <c r="FO17" i="2"/>
  <c r="GY22" i="2"/>
  <c r="GW22" i="2"/>
  <c r="OB37" i="2"/>
  <c r="OC37" i="2" s="1"/>
  <c r="OL13" i="2"/>
  <c r="FG14" i="2"/>
  <c r="FK14" i="2"/>
  <c r="FM14" i="2" s="1"/>
  <c r="HR22" i="2"/>
  <c r="HS22" i="2" s="1"/>
  <c r="NS21" i="2"/>
  <c r="NQ21" i="2"/>
  <c r="NP40" i="2"/>
  <c r="NS40" i="2" s="1"/>
  <c r="FJ34" i="2"/>
  <c r="FL34" i="2"/>
  <c r="OL18" i="2"/>
  <c r="OM18" i="2" s="1"/>
  <c r="OB21" i="2"/>
  <c r="OC21" i="2" s="1"/>
  <c r="GR12" i="2"/>
  <c r="GS12" i="2" s="1"/>
  <c r="FU21" i="2"/>
  <c r="FV21" i="2" s="1"/>
  <c r="GW36" i="2"/>
  <c r="GY36" i="2"/>
  <c r="FU15" i="2"/>
  <c r="GF25" i="2"/>
  <c r="GP36" i="2"/>
  <c r="GO36" i="2"/>
  <c r="GQ36" i="2"/>
  <c r="GN36" i="2"/>
  <c r="GU10" i="2"/>
  <c r="GV10" i="2" s="1"/>
  <c r="FY17" i="2"/>
  <c r="FW17" i="2"/>
  <c r="FZ17" i="2" s="1"/>
  <c r="OY16" i="2"/>
  <c r="OZ16" i="2" s="1"/>
  <c r="FI11" i="2"/>
  <c r="NJ27" i="2"/>
  <c r="NI27" i="2"/>
  <c r="NK27" i="2"/>
  <c r="NH27" i="2"/>
  <c r="HR27" i="2"/>
  <c r="HS27" i="2" s="1"/>
  <c r="OO30" i="2"/>
  <c r="FU35" i="2"/>
  <c r="NF17" i="2"/>
  <c r="ND17" i="2"/>
  <c r="HR40" i="2"/>
  <c r="GL38" i="2"/>
  <c r="GJ38" i="2"/>
  <c r="NT28" i="2"/>
  <c r="PB34" i="2"/>
  <c r="OC35" i="2"/>
  <c r="NZ22" i="2"/>
  <c r="GL32" i="2"/>
  <c r="GL10" i="2"/>
  <c r="PY34" i="2"/>
  <c r="PZ34" i="2" s="1"/>
  <c r="NJ13" i="2"/>
  <c r="NK13" i="2"/>
  <c r="NI13" i="2"/>
  <c r="NH13" i="2"/>
  <c r="IE32" i="2"/>
  <c r="IF32" i="2" s="1"/>
  <c r="GR11" i="2"/>
  <c r="GS11" i="2" s="1"/>
  <c r="OF38" i="2"/>
  <c r="OD38" i="2"/>
  <c r="OY12" i="2"/>
  <c r="OZ12" i="2" s="1"/>
  <c r="IE39" i="2"/>
  <c r="IF39" i="2" s="1"/>
  <c r="OB13" i="2"/>
  <c r="OC13" i="2" s="1"/>
  <c r="NI12" i="2"/>
  <c r="NK12" i="2"/>
  <c r="NJ12" i="2"/>
  <c r="NH12" i="2"/>
  <c r="HH22" i="2"/>
  <c r="OD12" i="2"/>
  <c r="NR21" i="2"/>
  <c r="NN21" i="2"/>
  <c r="FG34" i="2"/>
  <c r="FK34" i="2"/>
  <c r="OB18" i="2"/>
  <c r="PO23" i="2"/>
  <c r="PP23" i="2" s="1"/>
  <c r="FX24" i="2"/>
  <c r="FZ24" i="2" s="1"/>
  <c r="FT24" i="2"/>
  <c r="GJ33" i="2"/>
  <c r="GH12" i="2"/>
  <c r="GI12" i="2" s="1"/>
  <c r="GT36" i="2"/>
  <c r="GX36" i="2"/>
  <c r="NE36" i="2"/>
  <c r="NA36" i="2"/>
  <c r="FY24" i="2"/>
  <c r="NE21" i="2"/>
  <c r="NG21" i="2" s="1"/>
  <c r="NA21" i="2"/>
  <c r="OL36" i="2"/>
  <c r="OM36" i="2" s="1"/>
  <c r="OO16" i="2"/>
  <c r="OP16" i="2" s="1"/>
  <c r="GH15" i="2"/>
  <c r="GI15" i="2" s="1"/>
  <c r="FB14" i="2"/>
  <c r="FD14" i="2"/>
  <c r="FA14" i="2"/>
  <c r="FC14" i="2"/>
  <c r="ND15" i="2"/>
  <c r="NF15" i="2"/>
  <c r="HR19" i="2"/>
  <c r="HS19" i="2" s="1"/>
  <c r="NQ35" i="2"/>
  <c r="NE17" i="2"/>
  <c r="NA17" i="2"/>
  <c r="HH40" i="2"/>
  <c r="HI40" i="2" s="1"/>
  <c r="GK38" i="2"/>
  <c r="GG38" i="2"/>
  <c r="OL26" i="2"/>
  <c r="OM26" i="2" s="1"/>
  <c r="NT24" i="2"/>
  <c r="FG25" i="2"/>
  <c r="FK25" i="2"/>
  <c r="GW33" i="2"/>
  <c r="OY10" i="2"/>
  <c r="OZ10" i="2" s="1"/>
  <c r="FW14" i="2"/>
  <c r="FW34" i="2"/>
  <c r="PL38" i="2"/>
  <c r="NS32" i="2"/>
  <c r="NQ32" i="2"/>
  <c r="HE26" i="2"/>
  <c r="NH32" i="2"/>
  <c r="NK32" i="2"/>
  <c r="NJ32" i="2"/>
  <c r="NI32" i="2"/>
  <c r="HU32" i="2"/>
  <c r="HV32" i="2" s="1"/>
  <c r="OB10" i="2"/>
  <c r="GD22" i="2"/>
  <c r="GC22" i="2"/>
  <c r="GB22" i="2"/>
  <c r="GA22" i="2"/>
  <c r="GH11" i="2"/>
  <c r="GI11" i="2" s="1"/>
  <c r="OA38" i="2"/>
  <c r="OE38" i="2"/>
  <c r="NS17" i="2"/>
  <c r="NQ17" i="2"/>
  <c r="PB29" i="2"/>
  <c r="PC29" i="2" s="1"/>
  <c r="HS39" i="2"/>
  <c r="FN22" i="2"/>
  <c r="FQ22" i="2"/>
  <c r="FO22" i="2"/>
  <c r="FP22" i="2"/>
  <c r="MR40" i="2"/>
  <c r="MT40" i="2" s="1"/>
  <c r="MN40" i="2"/>
  <c r="NO18" i="2"/>
  <c r="OC12" i="2"/>
  <c r="OF12" i="2" s="1"/>
  <c r="IC13" i="2"/>
  <c r="IB13" i="2"/>
  <c r="ID13" i="2"/>
  <c r="IA13" i="2"/>
  <c r="NU30" i="2"/>
  <c r="NX30" i="2"/>
  <c r="NW30" i="2"/>
  <c r="NV30" i="2"/>
  <c r="GD38" i="2"/>
  <c r="GC38" i="2"/>
  <c r="GB38" i="2"/>
  <c r="GA38" i="2"/>
  <c r="NE22" i="2"/>
  <c r="NG22" i="2" s="1"/>
  <c r="NA22" i="2"/>
  <c r="GI33" i="2"/>
  <c r="GL33" i="2" s="1"/>
  <c r="NF40" i="2"/>
  <c r="ND40" i="2"/>
  <c r="NF14" i="2"/>
  <c r="ND14" i="2"/>
  <c r="OA19" i="2"/>
  <c r="OE19" i="2"/>
  <c r="OG19" i="2" s="1"/>
  <c r="QL23" i="2"/>
  <c r="QM23" i="2" s="1"/>
  <c r="HE31" i="2"/>
  <c r="NZ36" i="2"/>
  <c r="GR21" i="2"/>
  <c r="GS21" i="2" s="1"/>
  <c r="MJ20" i="2"/>
  <c r="MI20" i="2"/>
  <c r="MH20" i="2"/>
  <c r="MK20" i="2"/>
  <c r="GR15" i="2"/>
  <c r="GS15" i="2" s="1"/>
  <c r="GY40" i="2"/>
  <c r="GW40" i="2"/>
  <c r="OS29" i="2"/>
  <c r="OQ29" i="2"/>
  <c r="FY16" i="2"/>
  <c r="FW16" i="2"/>
  <c r="HF19" i="2"/>
  <c r="NG18" i="2"/>
  <c r="NP35" i="2"/>
  <c r="FM18" i="2"/>
  <c r="OY11" i="2"/>
  <c r="NT11" i="2"/>
  <c r="FL25" i="2"/>
  <c r="FJ25" i="2"/>
  <c r="GV33" i="2"/>
  <c r="GY33" i="2" s="1"/>
  <c r="OM10" i="2"/>
  <c r="GR29" i="2"/>
  <c r="GS29" i="2" s="1"/>
  <c r="FV14" i="2"/>
  <c r="FV34" i="2"/>
  <c r="FY34" i="2" s="1"/>
  <c r="GN27" i="2"/>
  <c r="GQ27" i="2"/>
  <c r="GP27" i="2"/>
  <c r="GO27" i="2"/>
  <c r="NN32" i="2"/>
  <c r="NR32" i="2"/>
  <c r="GU26" i="2"/>
  <c r="HE24" i="2"/>
  <c r="FU29" i="2"/>
  <c r="FV29" i="2" s="1"/>
  <c r="NF39" i="2"/>
  <c r="ND39" i="2"/>
  <c r="MI36" i="2"/>
  <c r="MH36" i="2"/>
  <c r="MK36" i="2"/>
  <c r="MJ36" i="2"/>
  <c r="FK16" i="2"/>
  <c r="FM16" i="2" s="1"/>
  <c r="FG16" i="2"/>
  <c r="NN17" i="2"/>
  <c r="NR17" i="2"/>
  <c r="GK40" i="2"/>
  <c r="GG40" i="2"/>
  <c r="HH36" i="2"/>
  <c r="FJ21" i="2"/>
  <c r="PY33" i="2"/>
  <c r="PZ33" i="2" s="1"/>
  <c r="FP38" i="2"/>
  <c r="FO38" i="2"/>
  <c r="FN38" i="2"/>
  <c r="FQ38" i="2"/>
  <c r="NK31" i="2"/>
  <c r="NI31" i="2"/>
  <c r="NH31" i="2"/>
  <c r="NJ31" i="2"/>
  <c r="OF28" i="2"/>
  <c r="OD28" i="2"/>
  <c r="FK28" i="2"/>
  <c r="FM28" i="2" s="1"/>
  <c r="FG28" i="2"/>
  <c r="FU18" i="2"/>
  <c r="GU38" i="2"/>
  <c r="GV38" i="2" s="1"/>
  <c r="GH31" i="2"/>
  <c r="NA40" i="2"/>
  <c r="NE40" i="2"/>
  <c r="NE14" i="2"/>
  <c r="NA14" i="2"/>
  <c r="QB23" i="2"/>
  <c r="GH18" i="2"/>
  <c r="GU31" i="2"/>
  <c r="GV31" i="2" s="1"/>
  <c r="GR37" i="2"/>
  <c r="GS37" i="2" s="1"/>
  <c r="GH21" i="2"/>
  <c r="HT23" i="2"/>
  <c r="HX23" i="2"/>
  <c r="NG36" i="2"/>
  <c r="GT40" i="2"/>
  <c r="GX40" i="2"/>
  <c r="OR29" i="2"/>
  <c r="ON29" i="2"/>
  <c r="NS26" i="2"/>
  <c r="NQ26" i="2"/>
  <c r="FT16" i="2"/>
  <c r="FX16" i="2"/>
  <c r="NQ14" i="2"/>
  <c r="FP37" i="2"/>
  <c r="FQ37" i="2"/>
  <c r="FO37" i="2"/>
  <c r="FN37" i="2"/>
  <c r="OO11" i="2"/>
  <c r="OP11" i="2" s="1"/>
  <c r="ON38" i="2"/>
  <c r="OR38" i="2"/>
  <c r="GG24" i="2"/>
  <c r="GK24" i="2"/>
  <c r="GH29" i="2"/>
  <c r="GI29" i="2" s="1"/>
  <c r="PB19" i="2"/>
  <c r="PC19" i="2" s="1"/>
  <c r="FW11" i="2"/>
  <c r="OD31" i="2"/>
  <c r="GG26" i="2"/>
  <c r="GK26" i="2"/>
  <c r="NQ15" i="2"/>
  <c r="OF30" i="2"/>
  <c r="OD30" i="2"/>
  <c r="GS24" i="2"/>
  <c r="GW39" i="2"/>
  <c r="GY39" i="2"/>
  <c r="GR34" i="2"/>
  <c r="GS34" i="2" s="1"/>
  <c r="FG12" i="2"/>
  <c r="FK12" i="2"/>
  <c r="FM12" i="2" s="1"/>
  <c r="MX13" i="2"/>
  <c r="MW13" i="2"/>
  <c r="MV13" i="2"/>
  <c r="MU13" i="2"/>
  <c r="GL40" i="2"/>
  <c r="GJ40" i="2"/>
  <c r="FI21" i="2"/>
  <c r="FL21" i="2" s="1"/>
  <c r="PM33" i="2"/>
  <c r="PY29" i="2"/>
  <c r="PZ29" i="2" s="1"/>
  <c r="OY37" i="2"/>
  <c r="OZ37" i="2" s="1"/>
  <c r="GY32" i="2"/>
  <c r="GW32" i="2"/>
  <c r="HU36" i="2"/>
  <c r="HV36" i="2" s="1"/>
  <c r="OE24" i="2"/>
  <c r="OA24" i="2"/>
  <c r="FU25" i="2"/>
  <c r="FV25" i="2" s="1"/>
  <c r="NO39" i="2"/>
  <c r="NP39" i="2" s="1"/>
  <c r="NO36" i="2"/>
  <c r="NP36" i="2" s="1"/>
  <c r="OY28" i="2"/>
  <c r="OZ28" i="2" s="1"/>
  <c r="GR18" i="2"/>
  <c r="GS18" i="2" s="1"/>
  <c r="HR38" i="2"/>
  <c r="OL39" i="2"/>
  <c r="OM39" i="2" s="1"/>
  <c r="GH17" i="2"/>
  <c r="GI17" i="2" s="1"/>
  <c r="GF37" i="2"/>
  <c r="HY23" i="2"/>
  <c r="HW23" i="2"/>
  <c r="NF36" i="2"/>
  <c r="IK13" i="2"/>
  <c r="IG13" i="2"/>
  <c r="OA11" i="2"/>
  <c r="OE11" i="2"/>
  <c r="NP14" i="2"/>
  <c r="NS14" i="2" s="1"/>
  <c r="GQ22" i="2"/>
  <c r="GP22" i="2"/>
  <c r="GO22" i="2"/>
  <c r="GN22" i="2"/>
  <c r="MX36" i="2"/>
  <c r="MW36" i="2"/>
  <c r="MV36" i="2"/>
  <c r="MU36" i="2"/>
  <c r="JE13" i="2"/>
  <c r="JF13" i="2" s="1"/>
  <c r="OS38" i="2"/>
  <c r="OQ38" i="2"/>
  <c r="GL24" i="2"/>
  <c r="GJ24" i="2"/>
  <c r="NQ10" i="2"/>
  <c r="NS10" i="2"/>
  <c r="PL19" i="2"/>
  <c r="FV11" i="2"/>
  <c r="FY11" i="2" s="1"/>
  <c r="OC31" i="2"/>
  <c r="OF31" i="2" s="1"/>
  <c r="GL26" i="2"/>
  <c r="GJ26" i="2"/>
  <c r="NP15" i="2"/>
  <c r="NS15" i="2" s="1"/>
  <c r="FZ34" i="9" l="1"/>
  <c r="NT28" i="12"/>
  <c r="NG15" i="2"/>
  <c r="HM39" i="5"/>
  <c r="FY13" i="8"/>
  <c r="FM24" i="3"/>
  <c r="FO12" i="12"/>
  <c r="FQ12" i="12"/>
  <c r="OG24" i="7"/>
  <c r="FM37" i="9"/>
  <c r="GM33" i="10"/>
  <c r="FZ39" i="10"/>
  <c r="OI33" i="12"/>
  <c r="FM21" i="11"/>
  <c r="FT13" i="8"/>
  <c r="FM16" i="5"/>
  <c r="NK23" i="12"/>
  <c r="NJ23" i="12"/>
  <c r="NI23" i="12"/>
  <c r="NH23" i="12"/>
  <c r="OM23" i="12"/>
  <c r="OY23" i="12"/>
  <c r="GZ24" i="7"/>
  <c r="OT26" i="7"/>
  <c r="MW23" i="12"/>
  <c r="MX23" i="12"/>
  <c r="MV23" i="12"/>
  <c r="MU23" i="12"/>
  <c r="OB23" i="12"/>
  <c r="OC23" i="12" s="1"/>
  <c r="GZ32" i="2"/>
  <c r="GZ39" i="2"/>
  <c r="OG20" i="4"/>
  <c r="GZ19" i="9"/>
  <c r="NT18" i="10"/>
  <c r="NT27" i="2"/>
  <c r="GZ27" i="12"/>
  <c r="FD11" i="10"/>
  <c r="FB11" i="10"/>
  <c r="FC11" i="10"/>
  <c r="FA11" i="10"/>
  <c r="GZ25" i="5"/>
  <c r="NR23" i="12"/>
  <c r="NT23" i="12" s="1"/>
  <c r="NN23" i="12"/>
  <c r="FZ22" i="9"/>
  <c r="IH20" i="2"/>
  <c r="IJ20" i="2" s="1"/>
  <c r="PP35" i="7"/>
  <c r="PS35" i="7" s="1"/>
  <c r="PQ35" i="7"/>
  <c r="OG17" i="3"/>
  <c r="OH17" i="3" s="1"/>
  <c r="OT21" i="12"/>
  <c r="OC25" i="2"/>
  <c r="NT40" i="5"/>
  <c r="PL25" i="2"/>
  <c r="OZ25" i="2"/>
  <c r="PB25" i="2" s="1"/>
  <c r="FZ36" i="5"/>
  <c r="OH21" i="12"/>
  <c r="FZ30" i="2"/>
  <c r="GA30" i="2" s="1"/>
  <c r="OO25" i="2"/>
  <c r="OQ25" i="2" s="1"/>
  <c r="FZ40" i="11"/>
  <c r="OI21" i="12"/>
  <c r="FZ13" i="8"/>
  <c r="FZ34" i="3"/>
  <c r="FZ29" i="3"/>
  <c r="GM31" i="3"/>
  <c r="PG13" i="4"/>
  <c r="OT33" i="5"/>
  <c r="OG14" i="7"/>
  <c r="FM40" i="8"/>
  <c r="NT16" i="8"/>
  <c r="OT25" i="11"/>
  <c r="HM30" i="12"/>
  <c r="FZ38" i="8"/>
  <c r="NT40" i="9"/>
  <c r="FM11" i="6"/>
  <c r="FM30" i="6"/>
  <c r="OG33" i="7"/>
  <c r="GM38" i="7"/>
  <c r="FZ14" i="5"/>
  <c r="NG28" i="7"/>
  <c r="OT23" i="8"/>
  <c r="NT26" i="10"/>
  <c r="HM11" i="11"/>
  <c r="NT11" i="5"/>
  <c r="NT20" i="7"/>
  <c r="OT38" i="2"/>
  <c r="GM37" i="3"/>
  <c r="GM39" i="11"/>
  <c r="GM11" i="3"/>
  <c r="OT36" i="5"/>
  <c r="GZ20" i="10"/>
  <c r="FM23" i="12"/>
  <c r="NF27" i="10"/>
  <c r="NA27" i="10"/>
  <c r="NE27" i="10"/>
  <c r="NG27" i="10" s="1"/>
  <c r="GI12" i="12"/>
  <c r="NT30" i="10"/>
  <c r="NT18" i="11"/>
  <c r="FQ33" i="7"/>
  <c r="FP33" i="7"/>
  <c r="FO33" i="7"/>
  <c r="FN33" i="7"/>
  <c r="NT10" i="2"/>
  <c r="GZ22" i="2"/>
  <c r="GM17" i="3"/>
  <c r="PT35" i="6"/>
  <c r="GZ39" i="7"/>
  <c r="FM21" i="9"/>
  <c r="HM18" i="10"/>
  <c r="FZ24" i="11"/>
  <c r="OG22" i="11"/>
  <c r="OG28" i="2"/>
  <c r="NG39" i="2"/>
  <c r="GM40" i="2"/>
  <c r="NG13" i="3"/>
  <c r="NT14" i="3"/>
  <c r="NG40" i="3"/>
  <c r="OG33" i="4"/>
  <c r="GM38" i="6"/>
  <c r="NG26" i="6"/>
  <c r="FM27" i="7"/>
  <c r="FZ37" i="9"/>
  <c r="OG26" i="9"/>
  <c r="GZ10" i="10"/>
  <c r="GM12" i="11"/>
  <c r="GM24" i="3"/>
  <c r="GQ24" i="3" s="1"/>
  <c r="OG30" i="2"/>
  <c r="NG14" i="2"/>
  <c r="OT16" i="3"/>
  <c r="OG37" i="6"/>
  <c r="GM21" i="6"/>
  <c r="NT35" i="11"/>
  <c r="FZ24" i="3"/>
  <c r="OT40" i="7"/>
  <c r="FZ29" i="9"/>
  <c r="NT12" i="11"/>
  <c r="OK33" i="12"/>
  <c r="NT26" i="2"/>
  <c r="GD33" i="7"/>
  <c r="GC33" i="7"/>
  <c r="GB33" i="7"/>
  <c r="GA33" i="7"/>
  <c r="GM35" i="4"/>
  <c r="NT14" i="4"/>
  <c r="NT31" i="6"/>
  <c r="OG36" i="7"/>
  <c r="FZ18" i="7"/>
  <c r="GM25" i="9"/>
  <c r="FM32" i="10"/>
  <c r="FM10" i="11"/>
  <c r="GM38" i="2"/>
  <c r="GM25" i="3"/>
  <c r="NT37" i="4"/>
  <c r="GM19" i="4"/>
  <c r="HZ13" i="5"/>
  <c r="OG30" i="6"/>
  <c r="NT38" i="9"/>
  <c r="OT14" i="11"/>
  <c r="FM15" i="11"/>
  <c r="OT37" i="11"/>
  <c r="GU21" i="12"/>
  <c r="GV21" i="12" s="1"/>
  <c r="ON35" i="7"/>
  <c r="OR35" i="7"/>
  <c r="NJ31" i="9"/>
  <c r="NI31" i="9"/>
  <c r="NH31" i="9"/>
  <c r="NK31" i="9"/>
  <c r="GG30" i="2"/>
  <c r="GK30" i="2"/>
  <c r="GO20" i="2"/>
  <c r="GP20" i="2"/>
  <c r="GN20" i="2"/>
  <c r="GQ20" i="2"/>
  <c r="GT24" i="3"/>
  <c r="GX24" i="3"/>
  <c r="HH24" i="3"/>
  <c r="HI24" i="3" s="1"/>
  <c r="HG20" i="2"/>
  <c r="HK20" i="2"/>
  <c r="NT17" i="2"/>
  <c r="NT19" i="7"/>
  <c r="GM24" i="8"/>
  <c r="OT23" i="9"/>
  <c r="OU23" i="9" s="1"/>
  <c r="GM10" i="9"/>
  <c r="NK17" i="7"/>
  <c r="NJ17" i="7"/>
  <c r="NI17" i="7"/>
  <c r="NH17" i="7"/>
  <c r="FN24" i="3"/>
  <c r="FQ24" i="3"/>
  <c r="FP24" i="3"/>
  <c r="FO24" i="3"/>
  <c r="OO34" i="2"/>
  <c r="OP34" i="2" s="1"/>
  <c r="PB17" i="3"/>
  <c r="GU12" i="12"/>
  <c r="PB31" i="11"/>
  <c r="PC31" i="11" s="1"/>
  <c r="PE35" i="7"/>
  <c r="PA35" i="7"/>
  <c r="FZ27" i="4"/>
  <c r="GM27" i="4"/>
  <c r="GM23" i="4"/>
  <c r="OG38" i="5"/>
  <c r="NG12" i="6"/>
  <c r="FZ22" i="6"/>
  <c r="OG23" i="7"/>
  <c r="GM15" i="7"/>
  <c r="GP15" i="7" s="1"/>
  <c r="GZ33" i="9"/>
  <c r="FZ20" i="11"/>
  <c r="FM24" i="11"/>
  <c r="FZ13" i="11"/>
  <c r="OG25" i="12"/>
  <c r="PY17" i="7"/>
  <c r="PM17" i="7"/>
  <c r="PO17" i="7" s="1"/>
  <c r="PP17" i="7" s="1"/>
  <c r="MV31" i="9"/>
  <c r="MU31" i="9"/>
  <c r="MX31" i="9"/>
  <c r="MW31" i="9"/>
  <c r="OO33" i="2"/>
  <c r="HE12" i="12"/>
  <c r="HF12" i="12" s="1"/>
  <c r="OA35" i="7"/>
  <c r="OE35" i="7"/>
  <c r="OG35" i="7" s="1"/>
  <c r="PL31" i="11"/>
  <c r="PM31" i="11" s="1"/>
  <c r="NR33" i="2"/>
  <c r="NT33" i="2" s="1"/>
  <c r="NN33" i="2"/>
  <c r="OI17" i="3"/>
  <c r="OK17" i="3"/>
  <c r="PD35" i="7"/>
  <c r="PF35" i="7"/>
  <c r="NK35" i="12"/>
  <c r="GM11" i="12"/>
  <c r="GV13" i="8"/>
  <c r="GY13" i="8" s="1"/>
  <c r="GW13" i="8"/>
  <c r="HF22" i="10"/>
  <c r="HH22" i="10" s="1"/>
  <c r="HR22" i="10"/>
  <c r="PB17" i="7"/>
  <c r="HH13" i="8"/>
  <c r="HI13" i="8" s="1"/>
  <c r="HL20" i="2"/>
  <c r="HJ20" i="2"/>
  <c r="GH21" i="12"/>
  <c r="GI21" i="12" s="1"/>
  <c r="NS17" i="3"/>
  <c r="NR17" i="3"/>
  <c r="NT17" i="3" s="1"/>
  <c r="NN17" i="3"/>
  <c r="NT35" i="7"/>
  <c r="GW24" i="3"/>
  <c r="GY24" i="3"/>
  <c r="HF30" i="2"/>
  <c r="HR30" i="2"/>
  <c r="HS30" i="2" s="1"/>
  <c r="FA24" i="3"/>
  <c r="FD24" i="3"/>
  <c r="FC24" i="3"/>
  <c r="FB24" i="3"/>
  <c r="OG31" i="11"/>
  <c r="FM26" i="3"/>
  <c r="GZ15" i="4"/>
  <c r="NG12" i="5"/>
  <c r="HM13" i="6"/>
  <c r="FM28" i="6"/>
  <c r="PG34" i="7"/>
  <c r="PI34" i="7" s="1"/>
  <c r="GM22" i="7"/>
  <c r="FZ30" i="7"/>
  <c r="OG27" i="7"/>
  <c r="OG13" i="8"/>
  <c r="NT30" i="8"/>
  <c r="HZ14" i="9"/>
  <c r="FZ31" i="10"/>
  <c r="NG33" i="10"/>
  <c r="NK33" i="10" s="1"/>
  <c r="NT22" i="10"/>
  <c r="FZ19" i="11"/>
  <c r="NG38" i="11"/>
  <c r="FZ40" i="12"/>
  <c r="NH35" i="12"/>
  <c r="NX25" i="12"/>
  <c r="PG34" i="12"/>
  <c r="PI34" i="12" s="1"/>
  <c r="NJ17" i="3"/>
  <c r="NI17" i="3"/>
  <c r="NH17" i="3"/>
  <c r="NK17" i="3"/>
  <c r="GU22" i="10"/>
  <c r="GV22" i="10" s="1"/>
  <c r="GB30" i="2"/>
  <c r="GD30" i="2"/>
  <c r="GC30" i="2"/>
  <c r="HR13" i="8"/>
  <c r="HS13" i="8" s="1"/>
  <c r="HU13" i="8" s="1"/>
  <c r="NU31" i="11"/>
  <c r="NX31" i="11"/>
  <c r="NW31" i="11"/>
  <c r="NV31" i="11"/>
  <c r="IR20" i="2"/>
  <c r="NS16" i="3"/>
  <c r="NQ16" i="3"/>
  <c r="OZ33" i="2"/>
  <c r="OF17" i="7"/>
  <c r="OA17" i="7"/>
  <c r="OE17" i="7"/>
  <c r="OG17" i="7" s="1"/>
  <c r="OF35" i="7"/>
  <c r="GU30" i="2"/>
  <c r="GV30" i="2" s="1"/>
  <c r="NJ16" i="3"/>
  <c r="NI16" i="3"/>
  <c r="NH16" i="3"/>
  <c r="NK16" i="3"/>
  <c r="GM26" i="2"/>
  <c r="NT21" i="2"/>
  <c r="NG40" i="2"/>
  <c r="GM14" i="3"/>
  <c r="OT15" i="3"/>
  <c r="FM20" i="3"/>
  <c r="NT28" i="4"/>
  <c r="GM17" i="5"/>
  <c r="NT35" i="5"/>
  <c r="NT14" i="6"/>
  <c r="NU14" i="6" s="1"/>
  <c r="FM22" i="6"/>
  <c r="OG23" i="6"/>
  <c r="NT25" i="7"/>
  <c r="FZ24" i="8"/>
  <c r="OG32" i="9"/>
  <c r="FZ18" i="9"/>
  <c r="FZ17" i="9"/>
  <c r="FM30" i="10"/>
  <c r="FN30" i="10" s="1"/>
  <c r="FZ30" i="10"/>
  <c r="PG19" i="10"/>
  <c r="GB32" i="12"/>
  <c r="NI35" i="12"/>
  <c r="NU25" i="12"/>
  <c r="FW22" i="10"/>
  <c r="FZ12" i="12"/>
  <c r="OA33" i="2"/>
  <c r="OE33" i="2"/>
  <c r="NR16" i="3"/>
  <c r="NN16" i="3"/>
  <c r="OQ31" i="11"/>
  <c r="OP17" i="3"/>
  <c r="OQ17" i="3"/>
  <c r="GZ20" i="2"/>
  <c r="GI13" i="8"/>
  <c r="GH22" i="10"/>
  <c r="GI22" i="10" s="1"/>
  <c r="FZ21" i="12"/>
  <c r="OT29" i="2"/>
  <c r="FZ15" i="3"/>
  <c r="GM11" i="4"/>
  <c r="HM31" i="4"/>
  <c r="FZ18" i="6"/>
  <c r="FZ40" i="7"/>
  <c r="NT39" i="7"/>
  <c r="PT34" i="8"/>
  <c r="GZ10" i="8"/>
  <c r="GZ13" i="10"/>
  <c r="HA13" i="10" s="1"/>
  <c r="GM27" i="10"/>
  <c r="GM11" i="10"/>
  <c r="GZ24" i="10"/>
  <c r="NT30" i="11"/>
  <c r="NV25" i="12"/>
  <c r="GM24" i="12"/>
  <c r="OH33" i="12"/>
  <c r="FV22" i="10"/>
  <c r="OD33" i="2"/>
  <c r="OF33" i="2"/>
  <c r="PY35" i="7"/>
  <c r="OP31" i="11"/>
  <c r="OS31" i="11" s="1"/>
  <c r="FM13" i="8"/>
  <c r="NG34" i="2"/>
  <c r="GC24" i="3"/>
  <c r="GA24" i="3"/>
  <c r="GD24" i="3"/>
  <c r="GB24" i="3"/>
  <c r="GA13" i="8"/>
  <c r="GB13" i="8"/>
  <c r="GD13" i="8"/>
  <c r="GC13" i="8"/>
  <c r="FL31" i="8"/>
  <c r="FK31" i="8"/>
  <c r="FM31" i="8" s="1"/>
  <c r="FG31" i="8"/>
  <c r="FM16" i="3"/>
  <c r="NG31" i="3"/>
  <c r="FZ22" i="3"/>
  <c r="GM25" i="4"/>
  <c r="GZ21" i="4"/>
  <c r="FM39" i="4"/>
  <c r="NG24" i="4"/>
  <c r="FZ18" i="4"/>
  <c r="NG29" i="6"/>
  <c r="GZ35" i="6"/>
  <c r="OG17" i="6"/>
  <c r="OT27" i="6"/>
  <c r="GM19" i="6"/>
  <c r="GQ19" i="6" s="1"/>
  <c r="FM18" i="7"/>
  <c r="NT11" i="7"/>
  <c r="FM23" i="7"/>
  <c r="FM34" i="8"/>
  <c r="FM22" i="8"/>
  <c r="GM37" i="8"/>
  <c r="GM22" i="9"/>
  <c r="FZ38" i="10"/>
  <c r="GD38" i="10" s="1"/>
  <c r="NT27" i="11"/>
  <c r="OG10" i="11"/>
  <c r="OC34" i="2"/>
  <c r="FM22" i="10"/>
  <c r="FY19" i="2"/>
  <c r="FW19" i="2"/>
  <c r="HE21" i="12"/>
  <c r="HR21" i="12" s="1"/>
  <c r="NE32" i="8"/>
  <c r="NG32" i="8" s="1"/>
  <c r="NA32" i="8"/>
  <c r="FN32" i="7"/>
  <c r="FQ32" i="7"/>
  <c r="FP32" i="7"/>
  <c r="FO32" i="7"/>
  <c r="MX33" i="2"/>
  <c r="MV33" i="2"/>
  <c r="MU33" i="2"/>
  <c r="MW33" i="2"/>
  <c r="HV20" i="2"/>
  <c r="OT13" i="7"/>
  <c r="OO17" i="7"/>
  <c r="OP17" i="7" s="1"/>
  <c r="FO19" i="2"/>
  <c r="FP19" i="2"/>
  <c r="FN19" i="2"/>
  <c r="FQ19" i="2"/>
  <c r="FX19" i="2"/>
  <c r="FT19" i="2"/>
  <c r="PM17" i="3"/>
  <c r="PO17" i="3" s="1"/>
  <c r="PY17" i="3"/>
  <c r="NX17" i="7"/>
  <c r="NW17" i="7"/>
  <c r="NV17" i="7"/>
  <c r="NU17" i="7"/>
  <c r="GH19" i="2"/>
  <c r="GI19" i="2" s="1"/>
  <c r="HR24" i="3"/>
  <c r="HS24" i="3" s="1"/>
  <c r="GJ30" i="2"/>
  <c r="GM30" i="2" s="1"/>
  <c r="GL30" i="2"/>
  <c r="OS35" i="7"/>
  <c r="OQ35" i="7"/>
  <c r="OT35" i="7" s="1"/>
  <c r="PB20" i="12"/>
  <c r="OE35" i="12"/>
  <c r="OA35" i="12"/>
  <c r="MX14" i="12"/>
  <c r="MW14" i="12"/>
  <c r="MV14" i="12"/>
  <c r="MU14" i="12"/>
  <c r="MV37" i="12"/>
  <c r="MU37" i="12"/>
  <c r="MX37" i="12"/>
  <c r="MW37" i="12"/>
  <c r="HK18" i="12"/>
  <c r="HG18" i="12"/>
  <c r="OO10" i="12"/>
  <c r="QR29" i="12"/>
  <c r="QN29" i="12"/>
  <c r="PK29" i="12"/>
  <c r="PJ29" i="12"/>
  <c r="PI29" i="12"/>
  <c r="PH29" i="12"/>
  <c r="FT35" i="12"/>
  <c r="FX35" i="12"/>
  <c r="GX11" i="12"/>
  <c r="GT11" i="12"/>
  <c r="PB25" i="12"/>
  <c r="GO18" i="12"/>
  <c r="GN18" i="12"/>
  <c r="GQ18" i="12"/>
  <c r="GP18" i="12"/>
  <c r="GK22" i="12"/>
  <c r="GG22" i="12"/>
  <c r="GQ15" i="12"/>
  <c r="GP15" i="12"/>
  <c r="GO15" i="12"/>
  <c r="GN15" i="12"/>
  <c r="OR27" i="12"/>
  <c r="ON27" i="12"/>
  <c r="PO39" i="12"/>
  <c r="PP39" i="12" s="1"/>
  <c r="OA24" i="12"/>
  <c r="OE24" i="12"/>
  <c r="GU20" i="12"/>
  <c r="NH22" i="12"/>
  <c r="NK22" i="12"/>
  <c r="NJ22" i="12"/>
  <c r="NI22" i="12"/>
  <c r="GT26" i="12"/>
  <c r="GX26" i="12"/>
  <c r="PA21" i="12"/>
  <c r="PE21" i="12"/>
  <c r="GD37" i="12"/>
  <c r="GC37" i="12"/>
  <c r="GB37" i="12"/>
  <c r="GA37" i="12"/>
  <c r="NK15" i="12"/>
  <c r="NH15" i="12"/>
  <c r="NJ15" i="12"/>
  <c r="NI15" i="12"/>
  <c r="OO28" i="12"/>
  <c r="PE12" i="12"/>
  <c r="PA12" i="12"/>
  <c r="GG29" i="12"/>
  <c r="GK29" i="12"/>
  <c r="GT36" i="12"/>
  <c r="GX36" i="12"/>
  <c r="MX40" i="12"/>
  <c r="MW40" i="12"/>
  <c r="MV40" i="12"/>
  <c r="MU40" i="12"/>
  <c r="NX31" i="12"/>
  <c r="NU31" i="12"/>
  <c r="NW31" i="12"/>
  <c r="NV31" i="12"/>
  <c r="NX22" i="12"/>
  <c r="NV22" i="12"/>
  <c r="NU22" i="12"/>
  <c r="NW22" i="12"/>
  <c r="HU18" i="12"/>
  <c r="HV18" i="12" s="1"/>
  <c r="OE27" i="12"/>
  <c r="OA27" i="12"/>
  <c r="GT18" i="12"/>
  <c r="GX18" i="12"/>
  <c r="PB31" i="12"/>
  <c r="OO19" i="12"/>
  <c r="OP19" i="12" s="1"/>
  <c r="RB29" i="12"/>
  <c r="OK17" i="12"/>
  <c r="OJ17" i="12"/>
  <c r="OH17" i="12"/>
  <c r="OI17" i="12"/>
  <c r="FD20" i="12"/>
  <c r="FC20" i="12"/>
  <c r="FB20" i="12"/>
  <c r="FA20" i="12"/>
  <c r="FO26" i="12"/>
  <c r="FN26" i="12"/>
  <c r="FQ26" i="12"/>
  <c r="FP26" i="12"/>
  <c r="NN40" i="12"/>
  <c r="NR40" i="12"/>
  <c r="FT14" i="12"/>
  <c r="FX14" i="12"/>
  <c r="GD27" i="12"/>
  <c r="GC27" i="12"/>
  <c r="GA27" i="12"/>
  <c r="GB27" i="12"/>
  <c r="HX30" i="12"/>
  <c r="HT30" i="12"/>
  <c r="ON31" i="12"/>
  <c r="OR31" i="12"/>
  <c r="OO14" i="12"/>
  <c r="OW21" i="12"/>
  <c r="OV21" i="12"/>
  <c r="OX21" i="12"/>
  <c r="OU21" i="12"/>
  <c r="OY37" i="12"/>
  <c r="OO20" i="12"/>
  <c r="NX36" i="12"/>
  <c r="NW36" i="12"/>
  <c r="NV36" i="12"/>
  <c r="NU36" i="12"/>
  <c r="GW31" i="12"/>
  <c r="HE25" i="12"/>
  <c r="HE40" i="12"/>
  <c r="OS12" i="12"/>
  <c r="OQ12" i="12"/>
  <c r="HR24" i="12"/>
  <c r="PB18" i="12"/>
  <c r="NQ11" i="12"/>
  <c r="HU19" i="12"/>
  <c r="HV19" i="12" s="1"/>
  <c r="PY21" i="12"/>
  <c r="PZ21" i="12" s="1"/>
  <c r="FQ14" i="12"/>
  <c r="FP14" i="12"/>
  <c r="FO14" i="12"/>
  <c r="FN14" i="12"/>
  <c r="GJ32" i="12"/>
  <c r="PA38" i="12"/>
  <c r="PE38" i="12"/>
  <c r="NX30" i="12"/>
  <c r="NW30" i="12"/>
  <c r="NU30" i="12"/>
  <c r="NV30" i="12"/>
  <c r="IR19" i="12"/>
  <c r="HU15" i="12"/>
  <c r="HV15" i="12" s="1"/>
  <c r="GT15" i="12"/>
  <c r="GX15" i="12"/>
  <c r="GZ15" i="12" s="1"/>
  <c r="FQ20" i="12"/>
  <c r="FP20" i="12"/>
  <c r="FN20" i="12"/>
  <c r="FO20" i="12"/>
  <c r="NQ16" i="12"/>
  <c r="HE39" i="12"/>
  <c r="NE11" i="12"/>
  <c r="NG11" i="12" s="1"/>
  <c r="NA11" i="12"/>
  <c r="OB28" i="12"/>
  <c r="HP30" i="12"/>
  <c r="HQ30" i="12"/>
  <c r="HO30" i="12"/>
  <c r="HN30" i="12"/>
  <c r="OH30" i="12"/>
  <c r="OK30" i="12"/>
  <c r="OJ30" i="12"/>
  <c r="OI30" i="12"/>
  <c r="QB34" i="12"/>
  <c r="NF11" i="12"/>
  <c r="IE17" i="12"/>
  <c r="GJ37" i="12"/>
  <c r="GU28" i="12"/>
  <c r="GV28" i="12" s="1"/>
  <c r="IR30" i="12"/>
  <c r="HR36" i="12"/>
  <c r="PK34" i="12"/>
  <c r="PH34" i="12"/>
  <c r="PJ34" i="12"/>
  <c r="NG16" i="12"/>
  <c r="GW33" i="12"/>
  <c r="NJ13" i="12"/>
  <c r="NH13" i="12"/>
  <c r="NK13" i="12"/>
  <c r="NI13" i="12"/>
  <c r="NT14" i="12"/>
  <c r="GG13" i="12"/>
  <c r="GK13" i="12"/>
  <c r="FM38" i="12"/>
  <c r="GW29" i="12"/>
  <c r="OA37" i="12"/>
  <c r="OE37" i="12"/>
  <c r="OE15" i="12"/>
  <c r="OA15" i="12"/>
  <c r="OY14" i="12"/>
  <c r="OM37" i="12"/>
  <c r="NT20" i="12"/>
  <c r="OO25" i="12"/>
  <c r="GV31" i="12"/>
  <c r="GY31" i="12" s="1"/>
  <c r="GS40" i="12"/>
  <c r="FQ24" i="12"/>
  <c r="FP24" i="12"/>
  <c r="FO24" i="12"/>
  <c r="FN24" i="12"/>
  <c r="HF24" i="12"/>
  <c r="NP11" i="12"/>
  <c r="PM21" i="12"/>
  <c r="GI32" i="12"/>
  <c r="PD38" i="12"/>
  <c r="PF38" i="12"/>
  <c r="PL36" i="12"/>
  <c r="IF19" i="12"/>
  <c r="IE15" i="12"/>
  <c r="IF15" i="12" s="1"/>
  <c r="NK19" i="12"/>
  <c r="NJ19" i="12"/>
  <c r="NH19" i="12"/>
  <c r="NI19" i="12"/>
  <c r="NP16" i="12"/>
  <c r="NS16" i="12" s="1"/>
  <c r="GS39" i="12"/>
  <c r="ON38" i="12"/>
  <c r="OR38" i="12"/>
  <c r="OT38" i="12" s="1"/>
  <c r="PF33" i="12"/>
  <c r="PD33" i="12"/>
  <c r="GZ34" i="12"/>
  <c r="OF20" i="12"/>
  <c r="OD20" i="12"/>
  <c r="NW28" i="12"/>
  <c r="NV28" i="12"/>
  <c r="NU28" i="12"/>
  <c r="NX28" i="12"/>
  <c r="HS17" i="12"/>
  <c r="GZ17" i="12"/>
  <c r="HR29" i="12"/>
  <c r="HS29" i="12" s="1"/>
  <c r="IF30" i="12"/>
  <c r="HF36" i="12"/>
  <c r="HE13" i="12"/>
  <c r="GV33" i="12"/>
  <c r="GY33" i="12" s="1"/>
  <c r="GV29" i="12"/>
  <c r="GY29" i="12" s="1"/>
  <c r="OF37" i="12"/>
  <c r="OD37" i="12"/>
  <c r="OD15" i="12"/>
  <c r="OF15" i="12"/>
  <c r="GH40" i="12"/>
  <c r="NT10" i="12"/>
  <c r="HR37" i="12"/>
  <c r="HH34" i="12"/>
  <c r="HI34" i="12" s="1"/>
  <c r="FG16" i="12"/>
  <c r="FK16" i="12"/>
  <c r="FM16" i="12" s="1"/>
  <c r="FX26" i="12"/>
  <c r="FT26" i="12"/>
  <c r="OK25" i="12"/>
  <c r="OJ25" i="12"/>
  <c r="OI25" i="12"/>
  <c r="OH25" i="12"/>
  <c r="HJ27" i="12"/>
  <c r="GB31" i="12"/>
  <c r="GD31" i="12"/>
  <c r="GA31" i="12"/>
  <c r="GC31" i="12"/>
  <c r="GW32" i="12"/>
  <c r="OY11" i="12"/>
  <c r="OZ11" i="12" s="1"/>
  <c r="PY18" i="12"/>
  <c r="PB36" i="12"/>
  <c r="PC36" i="12" s="1"/>
  <c r="FW16" i="12"/>
  <c r="OG38" i="12"/>
  <c r="FW28" i="12"/>
  <c r="PO38" i="12"/>
  <c r="HK19" i="12"/>
  <c r="HM19" i="12" s="1"/>
  <c r="HG19" i="12"/>
  <c r="FQ35" i="12"/>
  <c r="FO35" i="12"/>
  <c r="FP35" i="12"/>
  <c r="FN35" i="12"/>
  <c r="OO26" i="12"/>
  <c r="OP26" i="12" s="1"/>
  <c r="OD40" i="12"/>
  <c r="OD27" i="12"/>
  <c r="OF27" i="12"/>
  <c r="HL19" i="12"/>
  <c r="PE33" i="12"/>
  <c r="PA33" i="12"/>
  <c r="OY15" i="12"/>
  <c r="OZ15" i="12" s="1"/>
  <c r="OA20" i="12"/>
  <c r="OE20" i="12"/>
  <c r="PL27" i="12"/>
  <c r="OT30" i="12"/>
  <c r="HH29" i="12"/>
  <c r="GL29" i="12"/>
  <c r="GJ29" i="12"/>
  <c r="GU13" i="12"/>
  <c r="GV13" i="12" s="1"/>
  <c r="NQ32" i="12"/>
  <c r="NS32" i="12"/>
  <c r="GJ31" i="12"/>
  <c r="GL31" i="12"/>
  <c r="HE35" i="12"/>
  <c r="HF35" i="12" s="1"/>
  <c r="FZ22" i="12"/>
  <c r="HE22" i="12"/>
  <c r="HR33" i="12"/>
  <c r="HS33" i="12" s="1"/>
  <c r="OD11" i="12"/>
  <c r="IE27" i="12"/>
  <c r="IF27" i="12" s="1"/>
  <c r="HF37" i="12"/>
  <c r="OB16" i="12"/>
  <c r="GD24" i="12"/>
  <c r="GC24" i="12"/>
  <c r="GB24" i="12"/>
  <c r="GA24" i="12"/>
  <c r="PD39" i="12"/>
  <c r="PF39" i="12"/>
  <c r="HI27" i="12"/>
  <c r="IE34" i="12"/>
  <c r="IF34" i="12" s="1"/>
  <c r="PF30" i="12"/>
  <c r="PD30" i="12"/>
  <c r="GV32" i="12"/>
  <c r="OM11" i="12"/>
  <c r="PM18" i="12"/>
  <c r="PS34" i="12"/>
  <c r="PQ34" i="12"/>
  <c r="FV16" i="12"/>
  <c r="MV35" i="12"/>
  <c r="MX35" i="12"/>
  <c r="MW35" i="12"/>
  <c r="MU35" i="12"/>
  <c r="HE14" i="12"/>
  <c r="FV28" i="12"/>
  <c r="FY28" i="12" s="1"/>
  <c r="PY38" i="12"/>
  <c r="PZ38" i="12" s="1"/>
  <c r="NS24" i="12"/>
  <c r="NQ24" i="12"/>
  <c r="FX25" i="12"/>
  <c r="FT25" i="12"/>
  <c r="OC40" i="12"/>
  <c r="NW15" i="12"/>
  <c r="NV15" i="12"/>
  <c r="NX15" i="12"/>
  <c r="NU15" i="12"/>
  <c r="GL38" i="12"/>
  <c r="GJ38" i="12"/>
  <c r="OM15" i="12"/>
  <c r="OY13" i="12"/>
  <c r="OZ13" i="12" s="1"/>
  <c r="QY34" i="12"/>
  <c r="QZ34" i="12" s="1"/>
  <c r="PY17" i="12"/>
  <c r="PB27" i="12"/>
  <c r="PC27" i="12" s="1"/>
  <c r="HE38" i="12"/>
  <c r="HF38" i="12" s="1"/>
  <c r="GJ22" i="12"/>
  <c r="GM22" i="12" s="1"/>
  <c r="GL22" i="12"/>
  <c r="NR32" i="12"/>
  <c r="NN32" i="12"/>
  <c r="GK31" i="12"/>
  <c r="GG31" i="12"/>
  <c r="OS27" i="12"/>
  <c r="OQ27" i="12"/>
  <c r="OT27" i="12" s="1"/>
  <c r="GU35" i="12"/>
  <c r="GV35" i="12" s="1"/>
  <c r="GU22" i="12"/>
  <c r="HH33" i="12"/>
  <c r="GY11" i="12"/>
  <c r="GW11" i="12"/>
  <c r="OC11" i="12"/>
  <c r="OF11" i="12" s="1"/>
  <c r="GY36" i="12"/>
  <c r="GW36" i="12"/>
  <c r="GZ36" i="12" s="1"/>
  <c r="HU27" i="12"/>
  <c r="NX37" i="12"/>
  <c r="NW37" i="12"/>
  <c r="NV37" i="12"/>
  <c r="NU37" i="12"/>
  <c r="PE39" i="12"/>
  <c r="PA39" i="12"/>
  <c r="OY19" i="12"/>
  <c r="OY24" i="12"/>
  <c r="OZ24" i="12" s="1"/>
  <c r="FP29" i="12"/>
  <c r="FN29" i="12"/>
  <c r="FQ29" i="12"/>
  <c r="FO29" i="12"/>
  <c r="HU34" i="12"/>
  <c r="HV34" i="12" s="1"/>
  <c r="PL25" i="12"/>
  <c r="PM25" i="12" s="1"/>
  <c r="PE30" i="12"/>
  <c r="PA30" i="12"/>
  <c r="GD40" i="12"/>
  <c r="GC40" i="12"/>
  <c r="GB40" i="12"/>
  <c r="GA40" i="12"/>
  <c r="GJ14" i="12"/>
  <c r="GL14" i="12"/>
  <c r="PL22" i="12"/>
  <c r="PM22" i="12" s="1"/>
  <c r="PN34" i="12"/>
  <c r="PR34" i="12"/>
  <c r="PY30" i="12"/>
  <c r="GH20" i="12"/>
  <c r="GI20" i="12" s="1"/>
  <c r="GU14" i="12"/>
  <c r="GG36" i="12"/>
  <c r="GK36" i="12"/>
  <c r="GM36" i="12" s="1"/>
  <c r="NR24" i="12"/>
  <c r="NN24" i="12"/>
  <c r="PY33" i="12"/>
  <c r="PZ33" i="12" s="1"/>
  <c r="HE20" i="12"/>
  <c r="FW14" i="12"/>
  <c r="FY14" i="12"/>
  <c r="OB10" i="12"/>
  <c r="OC10" i="12" s="1"/>
  <c r="GK38" i="12"/>
  <c r="GG38" i="12"/>
  <c r="FO11" i="12"/>
  <c r="FQ11" i="12"/>
  <c r="FP11" i="12"/>
  <c r="FN11" i="12"/>
  <c r="HY30" i="12"/>
  <c r="HW30" i="12"/>
  <c r="OO13" i="12"/>
  <c r="OP13" i="12" s="1"/>
  <c r="QO34" i="12"/>
  <c r="PO17" i="12"/>
  <c r="PP17" i="12" s="1"/>
  <c r="FZ23" i="12"/>
  <c r="GU38" i="12"/>
  <c r="PY12" i="12"/>
  <c r="HR11" i="12"/>
  <c r="HS11" i="12" s="1"/>
  <c r="NI31" i="12"/>
  <c r="NH31" i="12"/>
  <c r="NK31" i="12"/>
  <c r="NJ31" i="12"/>
  <c r="HE23" i="12"/>
  <c r="HF23" i="12" s="1"/>
  <c r="FY20" i="12"/>
  <c r="FW20" i="12"/>
  <c r="OD14" i="12"/>
  <c r="OF14" i="12"/>
  <c r="GW37" i="12"/>
  <c r="GY37" i="12"/>
  <c r="GL28" i="12"/>
  <c r="GJ28" i="12"/>
  <c r="GL16" i="12"/>
  <c r="GJ16" i="12"/>
  <c r="OF32" i="12"/>
  <c r="OD32" i="12"/>
  <c r="OS22" i="12"/>
  <c r="OQ22" i="12"/>
  <c r="HJ15" i="12"/>
  <c r="HL15" i="12"/>
  <c r="HD27" i="12"/>
  <c r="HC27" i="12"/>
  <c r="HB27" i="12"/>
  <c r="HA27" i="12"/>
  <c r="OY32" i="12"/>
  <c r="OO24" i="12"/>
  <c r="OP24" i="12" s="1"/>
  <c r="OW17" i="12"/>
  <c r="OV17" i="12"/>
  <c r="OU17" i="12"/>
  <c r="OX17" i="12"/>
  <c r="GP33" i="12"/>
  <c r="GO33" i="12"/>
  <c r="GN33" i="12"/>
  <c r="GQ33" i="12"/>
  <c r="OW33" i="12"/>
  <c r="OU33" i="12"/>
  <c r="OX33" i="12"/>
  <c r="OV33" i="12"/>
  <c r="OY16" i="12"/>
  <c r="FQ22" i="12"/>
  <c r="FP22" i="12"/>
  <c r="FO22" i="12"/>
  <c r="FN22" i="12"/>
  <c r="NR35" i="12"/>
  <c r="NN35" i="12"/>
  <c r="FQ25" i="12"/>
  <c r="FP25" i="12"/>
  <c r="FO25" i="12"/>
  <c r="FN25" i="12"/>
  <c r="GK14" i="12"/>
  <c r="GG14" i="12"/>
  <c r="OI39" i="12"/>
  <c r="OH39" i="12"/>
  <c r="OJ39" i="12"/>
  <c r="OK39" i="12"/>
  <c r="PB22" i="12"/>
  <c r="PC22" i="12" s="1"/>
  <c r="NQ19" i="12"/>
  <c r="PO30" i="12"/>
  <c r="PP30" i="12" s="1"/>
  <c r="HH32" i="12"/>
  <c r="HI32" i="12" s="1"/>
  <c r="OY40" i="12"/>
  <c r="OQ18" i="12"/>
  <c r="GG26" i="12"/>
  <c r="GK26" i="12"/>
  <c r="PO33" i="12"/>
  <c r="PP33" i="12" s="1"/>
  <c r="FY35" i="12"/>
  <c r="FW35" i="12"/>
  <c r="FZ35" i="12" s="1"/>
  <c r="QD29" i="12"/>
  <c r="NR13" i="12"/>
  <c r="NT13" i="12" s="1"/>
  <c r="NN13" i="12"/>
  <c r="FW13" i="12"/>
  <c r="HE10" i="12"/>
  <c r="HF10" i="12" s="1"/>
  <c r="PB26" i="12"/>
  <c r="PC26" i="12" s="1"/>
  <c r="GP11" i="12"/>
  <c r="GQ11" i="12"/>
  <c r="GO11" i="12"/>
  <c r="GN11" i="12"/>
  <c r="FQ33" i="12"/>
  <c r="FP33" i="12"/>
  <c r="FO33" i="12"/>
  <c r="FN33" i="12"/>
  <c r="GG23" i="12"/>
  <c r="GK23" i="12"/>
  <c r="OE26" i="12"/>
  <c r="OG26" i="12" s="1"/>
  <c r="OA26" i="12"/>
  <c r="FQ23" i="12"/>
  <c r="FP23" i="12"/>
  <c r="FN23" i="12"/>
  <c r="FO23" i="12"/>
  <c r="PO12" i="12"/>
  <c r="PP12" i="12" s="1"/>
  <c r="HH11" i="12"/>
  <c r="HI11" i="12" s="1"/>
  <c r="FX29" i="12"/>
  <c r="FZ29" i="12" s="1"/>
  <c r="FT29" i="12"/>
  <c r="GU23" i="12"/>
  <c r="GV23" i="12" s="1"/>
  <c r="OF26" i="12"/>
  <c r="GY26" i="12"/>
  <c r="GW26" i="12"/>
  <c r="FT20" i="12"/>
  <c r="FX20" i="12"/>
  <c r="HR31" i="12"/>
  <c r="HS31" i="12" s="1"/>
  <c r="OE14" i="12"/>
  <c r="OA14" i="12"/>
  <c r="GX37" i="12"/>
  <c r="GT37" i="12"/>
  <c r="GG28" i="12"/>
  <c r="GK28" i="12"/>
  <c r="GK16" i="12"/>
  <c r="GG16" i="12"/>
  <c r="OE32" i="12"/>
  <c r="OA32" i="12"/>
  <c r="ON22" i="12"/>
  <c r="OR22" i="12"/>
  <c r="HG15" i="12"/>
  <c r="HK15" i="12"/>
  <c r="GJ35" i="12"/>
  <c r="GL35" i="12"/>
  <c r="NJ10" i="12"/>
  <c r="NK10" i="12"/>
  <c r="NI10" i="12"/>
  <c r="NH10" i="12"/>
  <c r="OM32" i="12"/>
  <c r="OM16" i="12"/>
  <c r="GB34" i="12"/>
  <c r="GA34" i="12"/>
  <c r="GD34" i="12"/>
  <c r="GC34" i="12"/>
  <c r="FZ26" i="12"/>
  <c r="OF22" i="12"/>
  <c r="OD22" i="12"/>
  <c r="NS35" i="12"/>
  <c r="NQ35" i="12"/>
  <c r="OG31" i="12"/>
  <c r="GL39" i="12"/>
  <c r="GJ39" i="12"/>
  <c r="HE16" i="12"/>
  <c r="HF16" i="12" s="1"/>
  <c r="NP19" i="12"/>
  <c r="NS19" i="12" s="1"/>
  <c r="OY35" i="12"/>
  <c r="OZ35" i="12" s="1"/>
  <c r="FZ10" i="12"/>
  <c r="HR32" i="12"/>
  <c r="FO36" i="12"/>
  <c r="FN36" i="12"/>
  <c r="FQ36" i="12"/>
  <c r="FP36" i="12"/>
  <c r="OM40" i="12"/>
  <c r="OP18" i="12"/>
  <c r="GL26" i="12"/>
  <c r="GJ26" i="12"/>
  <c r="FY38" i="12"/>
  <c r="FW38" i="12"/>
  <c r="QC29" i="12"/>
  <c r="OB13" i="12"/>
  <c r="GP24" i="12"/>
  <c r="GO24" i="12"/>
  <c r="GN24" i="12"/>
  <c r="GQ24" i="12"/>
  <c r="FV13" i="12"/>
  <c r="FY13" i="12" s="1"/>
  <c r="GS10" i="12"/>
  <c r="PL26" i="12"/>
  <c r="NI27" i="12"/>
  <c r="NH27" i="12"/>
  <c r="NK27" i="12"/>
  <c r="NJ27" i="12"/>
  <c r="GL23" i="12"/>
  <c r="GJ23" i="12"/>
  <c r="OA36" i="12"/>
  <c r="OE36" i="12"/>
  <c r="OG36" i="12" s="1"/>
  <c r="HR26" i="12"/>
  <c r="GQ34" i="12"/>
  <c r="GP34" i="12"/>
  <c r="GO34" i="12"/>
  <c r="GN34" i="12"/>
  <c r="HL17" i="12"/>
  <c r="HJ17" i="12"/>
  <c r="FZ36" i="12"/>
  <c r="HF31" i="12"/>
  <c r="OF19" i="12"/>
  <c r="OD19" i="12"/>
  <c r="GL25" i="12"/>
  <c r="GJ25" i="12"/>
  <c r="GL10" i="12"/>
  <c r="GJ10" i="12"/>
  <c r="GG35" i="12"/>
  <c r="GK35" i="12"/>
  <c r="GU24" i="12"/>
  <c r="FT39" i="12"/>
  <c r="FX39" i="12"/>
  <c r="FZ39" i="12" s="1"/>
  <c r="NQ40" i="12"/>
  <c r="NT40" i="12" s="1"/>
  <c r="NS40" i="12"/>
  <c r="GU25" i="12"/>
  <c r="GV25" i="12" s="1"/>
  <c r="GD33" i="12"/>
  <c r="GC33" i="12"/>
  <c r="GB33" i="12"/>
  <c r="GA33" i="12"/>
  <c r="PD21" i="12"/>
  <c r="PG21" i="12" s="1"/>
  <c r="PF21" i="12"/>
  <c r="FA35" i="12"/>
  <c r="FD35" i="12"/>
  <c r="FC35" i="12"/>
  <c r="FB35" i="12"/>
  <c r="QS29" i="12"/>
  <c r="QQ29" i="12"/>
  <c r="QT29" i="12" s="1"/>
  <c r="PL20" i="12"/>
  <c r="PM20" i="12" s="1"/>
  <c r="OR12" i="12"/>
  <c r="ON12" i="12"/>
  <c r="FQ13" i="12"/>
  <c r="FO13" i="12"/>
  <c r="FN13" i="12"/>
  <c r="FP13" i="12"/>
  <c r="OO36" i="12"/>
  <c r="OP36" i="12" s="1"/>
  <c r="OE22" i="12"/>
  <c r="OA22" i="12"/>
  <c r="OF35" i="12"/>
  <c r="OD35" i="12"/>
  <c r="OG35" i="12" s="1"/>
  <c r="GK39" i="12"/>
  <c r="GG39" i="12"/>
  <c r="GU16" i="12"/>
  <c r="GV16" i="12" s="1"/>
  <c r="NI26" i="12"/>
  <c r="NH26" i="12"/>
  <c r="NK26" i="12"/>
  <c r="NJ26" i="12"/>
  <c r="OO35" i="12"/>
  <c r="OP35" i="12" s="1"/>
  <c r="NK14" i="12"/>
  <c r="NJ14" i="12"/>
  <c r="NI14" i="12"/>
  <c r="NH14" i="12"/>
  <c r="GO27" i="12"/>
  <c r="GN27" i="12"/>
  <c r="GQ27" i="12"/>
  <c r="GP27" i="12"/>
  <c r="NX26" i="12"/>
  <c r="NW26" i="12"/>
  <c r="NU26" i="12"/>
  <c r="NV26" i="12"/>
  <c r="FN39" i="12"/>
  <c r="FP39" i="12"/>
  <c r="FQ39" i="12"/>
  <c r="FO39" i="12"/>
  <c r="IE18" i="12"/>
  <c r="FX38" i="12"/>
  <c r="FT38" i="12"/>
  <c r="PN29" i="12"/>
  <c r="PR29" i="12"/>
  <c r="PT29" i="12" s="1"/>
  <c r="OY28" i="12"/>
  <c r="OZ28" i="12" s="1"/>
  <c r="PB17" i="12"/>
  <c r="PC17" i="12" s="1"/>
  <c r="FZ25" i="12"/>
  <c r="HL18" i="12"/>
  <c r="HJ18" i="12"/>
  <c r="HM18" i="12" s="1"/>
  <c r="GW18" i="12"/>
  <c r="GZ18" i="12" s="1"/>
  <c r="GY18" i="12"/>
  <c r="PF12" i="12"/>
  <c r="PD12" i="12"/>
  <c r="OY10" i="12"/>
  <c r="OZ10" i="12" s="1"/>
  <c r="FD22" i="12"/>
  <c r="FB22" i="12"/>
  <c r="FA22" i="12"/>
  <c r="FC22" i="12"/>
  <c r="HH26" i="12"/>
  <c r="GM17" i="12"/>
  <c r="GI37" i="12"/>
  <c r="HE28" i="12"/>
  <c r="PL31" i="12"/>
  <c r="PM31" i="12" s="1"/>
  <c r="OR39" i="12"/>
  <c r="OT39" i="12" s="1"/>
  <c r="ON39" i="12"/>
  <c r="OF36" i="12"/>
  <c r="HK17" i="12"/>
  <c r="HG17" i="12"/>
  <c r="NG32" i="12"/>
  <c r="PY39" i="12"/>
  <c r="PZ39" i="12" s="1"/>
  <c r="GL13" i="12"/>
  <c r="GJ13" i="12"/>
  <c r="GM13" i="12" s="1"/>
  <c r="NI36" i="12"/>
  <c r="NH36" i="12"/>
  <c r="NJ36" i="12"/>
  <c r="NK36" i="12"/>
  <c r="OA19" i="12"/>
  <c r="OE19" i="12"/>
  <c r="OF24" i="12"/>
  <c r="OD24" i="12"/>
  <c r="OG24" i="12" s="1"/>
  <c r="GG25" i="12"/>
  <c r="GK25" i="12"/>
  <c r="GG10" i="12"/>
  <c r="GK10" i="12"/>
  <c r="OS31" i="12"/>
  <c r="OQ31" i="12"/>
  <c r="HD26" i="11"/>
  <c r="HB26" i="11"/>
  <c r="HC26" i="11"/>
  <c r="HA26" i="11"/>
  <c r="NJ28" i="11"/>
  <c r="NI28" i="11"/>
  <c r="NH28" i="11"/>
  <c r="NK28" i="11"/>
  <c r="NV17" i="11"/>
  <c r="NU17" i="11"/>
  <c r="NX17" i="11"/>
  <c r="NW17" i="11"/>
  <c r="FQ23" i="11"/>
  <c r="FP23" i="11"/>
  <c r="FO23" i="11"/>
  <c r="FN23" i="11"/>
  <c r="JH33" i="11"/>
  <c r="OA35" i="11"/>
  <c r="OE35" i="11"/>
  <c r="GK38" i="11"/>
  <c r="GG38" i="11"/>
  <c r="NX24" i="11"/>
  <c r="NW24" i="11"/>
  <c r="NV24" i="11"/>
  <c r="NU24" i="11"/>
  <c r="NK18" i="11"/>
  <c r="NJ18" i="11"/>
  <c r="NI18" i="11"/>
  <c r="NH18" i="11"/>
  <c r="NX21" i="11"/>
  <c r="NW21" i="11"/>
  <c r="NV21" i="11"/>
  <c r="NU21" i="11"/>
  <c r="HQ26" i="11"/>
  <c r="HP26" i="11"/>
  <c r="HO26" i="11"/>
  <c r="HN26" i="11"/>
  <c r="OO12" i="11"/>
  <c r="PB21" i="11"/>
  <c r="HA17" i="11"/>
  <c r="HD17" i="11"/>
  <c r="HB17" i="11"/>
  <c r="HC17" i="11"/>
  <c r="NN34" i="11"/>
  <c r="NR34" i="11"/>
  <c r="OE32" i="11"/>
  <c r="OA32" i="11"/>
  <c r="NN29" i="11"/>
  <c r="NR29" i="11"/>
  <c r="GB31" i="11"/>
  <c r="GC31" i="11"/>
  <c r="GA31" i="11"/>
  <c r="GD31" i="11"/>
  <c r="MV15" i="11"/>
  <c r="MX15" i="11"/>
  <c r="MW15" i="11"/>
  <c r="MU15" i="11"/>
  <c r="GD29" i="11"/>
  <c r="GC29" i="11"/>
  <c r="GB29" i="11"/>
  <c r="GA29" i="11"/>
  <c r="NK12" i="11"/>
  <c r="NJ12" i="11"/>
  <c r="NI12" i="11"/>
  <c r="NH12" i="11"/>
  <c r="GX12" i="11"/>
  <c r="GT12" i="11"/>
  <c r="NV37" i="11"/>
  <c r="NW37" i="11"/>
  <c r="NX37" i="11"/>
  <c r="NU37" i="11"/>
  <c r="NK34" i="11"/>
  <c r="NJ34" i="11"/>
  <c r="NI34" i="11"/>
  <c r="NH34" i="11"/>
  <c r="GD23" i="11"/>
  <c r="GC23" i="11"/>
  <c r="GB23" i="11"/>
  <c r="GA23" i="11"/>
  <c r="NW39" i="11"/>
  <c r="NX39" i="11"/>
  <c r="NU39" i="11"/>
  <c r="NV39" i="11"/>
  <c r="GG31" i="11"/>
  <c r="GK31" i="11"/>
  <c r="GM31" i="11" s="1"/>
  <c r="GU28" i="11"/>
  <c r="GJ34" i="11"/>
  <c r="OQ13" i="11"/>
  <c r="OS13" i="11"/>
  <c r="OE29" i="11"/>
  <c r="OA29" i="11"/>
  <c r="NR38" i="11"/>
  <c r="NN38" i="11"/>
  <c r="IH11" i="11"/>
  <c r="II11" i="11" s="1"/>
  <c r="PL13" i="11"/>
  <c r="PM13" i="11" s="1"/>
  <c r="FC36" i="11"/>
  <c r="FA36" i="11"/>
  <c r="FD36" i="11"/>
  <c r="FB36" i="11"/>
  <c r="PY20" i="11"/>
  <c r="PZ20" i="11" s="1"/>
  <c r="PY22" i="11"/>
  <c r="PZ22" i="11" s="1"/>
  <c r="GH16" i="11"/>
  <c r="OB30" i="11"/>
  <c r="OD15" i="11"/>
  <c r="GU21" i="11"/>
  <c r="GV21" i="11" s="1"/>
  <c r="HQ11" i="11"/>
  <c r="HP11" i="11"/>
  <c r="HO11" i="11"/>
  <c r="HN11" i="11"/>
  <c r="GU16" i="11"/>
  <c r="GV16" i="11" s="1"/>
  <c r="HE10" i="11"/>
  <c r="HF10" i="11" s="1"/>
  <c r="OY30" i="11"/>
  <c r="HH18" i="11"/>
  <c r="HI18" i="11" s="1"/>
  <c r="FX37" i="11"/>
  <c r="FZ37" i="11" s="1"/>
  <c r="FT37" i="11"/>
  <c r="OR17" i="11"/>
  <c r="ON17" i="11"/>
  <c r="OQ16" i="11"/>
  <c r="QB14" i="11"/>
  <c r="GU20" i="11"/>
  <c r="GV20" i="11" s="1"/>
  <c r="GW32" i="11"/>
  <c r="IR17" i="11"/>
  <c r="IS17" i="11" s="1"/>
  <c r="HJ17" i="11"/>
  <c r="IE35" i="11"/>
  <c r="IF35" i="11" s="1"/>
  <c r="OH33" i="11"/>
  <c r="OI33" i="11"/>
  <c r="OK33" i="11"/>
  <c r="OJ33" i="11"/>
  <c r="GW35" i="11"/>
  <c r="ON24" i="11"/>
  <c r="OR24" i="11"/>
  <c r="GK36" i="11"/>
  <c r="GG36" i="11"/>
  <c r="PO40" i="11"/>
  <c r="PP40" i="11" s="1"/>
  <c r="IK33" i="11"/>
  <c r="IG33" i="11"/>
  <c r="GP39" i="11"/>
  <c r="GO39" i="11"/>
  <c r="GQ39" i="11"/>
  <c r="GN39" i="11"/>
  <c r="NX22" i="11"/>
  <c r="NW22" i="11"/>
  <c r="NV22" i="11"/>
  <c r="NU22" i="11"/>
  <c r="HE25" i="11"/>
  <c r="HF25" i="11" s="1"/>
  <c r="GL31" i="11"/>
  <c r="HH38" i="11"/>
  <c r="HI38" i="11" s="1"/>
  <c r="OD34" i="11"/>
  <c r="OY29" i="11"/>
  <c r="OZ29" i="11" s="1"/>
  <c r="PL39" i="11"/>
  <c r="PM39" i="11" s="1"/>
  <c r="OD32" i="11"/>
  <c r="OG32" i="11" s="1"/>
  <c r="OF32" i="11"/>
  <c r="OO19" i="11"/>
  <c r="OP19" i="11" s="1"/>
  <c r="OB12" i="11"/>
  <c r="OC12" i="11" s="1"/>
  <c r="OR13" i="11"/>
  <c r="ON13" i="11"/>
  <c r="GW13" i="11"/>
  <c r="PD20" i="11"/>
  <c r="OA38" i="11"/>
  <c r="OE38" i="11"/>
  <c r="HR28" i="11"/>
  <c r="HE40" i="11"/>
  <c r="HE27" i="11"/>
  <c r="HF27" i="11" s="1"/>
  <c r="QL36" i="11"/>
  <c r="QM36" i="11" s="1"/>
  <c r="PB13" i="11"/>
  <c r="OW25" i="11"/>
  <c r="OU25" i="11"/>
  <c r="OX25" i="11"/>
  <c r="OV25" i="11"/>
  <c r="PO20" i="11"/>
  <c r="PP20" i="11" s="1"/>
  <c r="PO22" i="11"/>
  <c r="NA35" i="11"/>
  <c r="NE35" i="11"/>
  <c r="NG35" i="11" s="1"/>
  <c r="NG27" i="11"/>
  <c r="HE21" i="11"/>
  <c r="HF21" i="11" s="1"/>
  <c r="HE16" i="11"/>
  <c r="HF16" i="11" s="1"/>
  <c r="GS10" i="11"/>
  <c r="OM30" i="11"/>
  <c r="HH30" i="11"/>
  <c r="HI30" i="11" s="1"/>
  <c r="OP16" i="11"/>
  <c r="HE20" i="11"/>
  <c r="HF20" i="11" s="1"/>
  <c r="GV32" i="11"/>
  <c r="GY32" i="11" s="1"/>
  <c r="IF17" i="11"/>
  <c r="HI17" i="11"/>
  <c r="HL17" i="11" s="1"/>
  <c r="HS35" i="11"/>
  <c r="FW21" i="11"/>
  <c r="FY21" i="11"/>
  <c r="GV35" i="11"/>
  <c r="OK16" i="11"/>
  <c r="OJ16" i="11"/>
  <c r="OH16" i="11"/>
  <c r="OI16" i="11"/>
  <c r="HR32" i="11"/>
  <c r="HS32" i="11" s="1"/>
  <c r="OY35" i="11"/>
  <c r="OZ35" i="11" s="1"/>
  <c r="IJ33" i="11"/>
  <c r="IL33" i="11"/>
  <c r="GS25" i="11"/>
  <c r="OT40" i="11"/>
  <c r="HR29" i="11"/>
  <c r="HS29" i="11" s="1"/>
  <c r="PY16" i="11"/>
  <c r="PZ16" i="11" s="1"/>
  <c r="PF26" i="11"/>
  <c r="PD26" i="11"/>
  <c r="OC34" i="11"/>
  <c r="OM29" i="11"/>
  <c r="OZ39" i="11"/>
  <c r="GU38" i="11"/>
  <c r="NQ15" i="11"/>
  <c r="GV13" i="11"/>
  <c r="PC20" i="11"/>
  <c r="OF38" i="11"/>
  <c r="OD38" i="11"/>
  <c r="HF28" i="11"/>
  <c r="GD30" i="11"/>
  <c r="GC30" i="11"/>
  <c r="GB30" i="11"/>
  <c r="GA30" i="11"/>
  <c r="GS40" i="11"/>
  <c r="GS27" i="11"/>
  <c r="PZ36" i="11"/>
  <c r="GD38" i="11"/>
  <c r="GB38" i="11"/>
  <c r="GC38" i="11"/>
  <c r="GA38" i="11"/>
  <c r="OY38" i="11"/>
  <c r="OZ38" i="11" s="1"/>
  <c r="HR12" i="11"/>
  <c r="FZ36" i="11"/>
  <c r="FQ10" i="11"/>
  <c r="FP10" i="11"/>
  <c r="FO10" i="11"/>
  <c r="FN10" i="11"/>
  <c r="GU18" i="11"/>
  <c r="GV18" i="11" s="1"/>
  <c r="PD22" i="11"/>
  <c r="NF35" i="11"/>
  <c r="OO10" i="11"/>
  <c r="OP10" i="11" s="1"/>
  <c r="HU17" i="11"/>
  <c r="HV17" i="11" s="1"/>
  <c r="HR31" i="11"/>
  <c r="NW18" i="11"/>
  <c r="NV18" i="11"/>
  <c r="NU18" i="11"/>
  <c r="NX18" i="11"/>
  <c r="FX21" i="11"/>
  <c r="FT21" i="11"/>
  <c r="GG23" i="11"/>
  <c r="GK23" i="11"/>
  <c r="FQ13" i="11"/>
  <c r="FP13" i="11"/>
  <c r="FN13" i="11"/>
  <c r="FO13" i="11"/>
  <c r="HH32" i="11"/>
  <c r="HI32" i="11" s="1"/>
  <c r="OO35" i="11"/>
  <c r="GU29" i="11"/>
  <c r="GV29" i="11" s="1"/>
  <c r="PL24" i="11"/>
  <c r="PM24" i="11" s="1"/>
  <c r="NX12" i="11"/>
  <c r="NV12" i="11"/>
  <c r="NU12" i="11"/>
  <c r="NW12" i="11"/>
  <c r="OQ39" i="11"/>
  <c r="OF35" i="11"/>
  <c r="OD35" i="11"/>
  <c r="HH29" i="11"/>
  <c r="HI29" i="11" s="1"/>
  <c r="PO16" i="11"/>
  <c r="PP16" i="11" s="1"/>
  <c r="PE26" i="11"/>
  <c r="PA26" i="11"/>
  <c r="GL15" i="11"/>
  <c r="GJ15" i="11"/>
  <c r="GB20" i="11"/>
  <c r="GD20" i="11"/>
  <c r="GC20" i="11"/>
  <c r="GA20" i="11"/>
  <c r="PY26" i="11"/>
  <c r="NP15" i="11"/>
  <c r="FP25" i="11"/>
  <c r="FO25" i="11"/>
  <c r="FN25" i="11"/>
  <c r="FQ25" i="11"/>
  <c r="OY34" i="11"/>
  <c r="OZ34" i="11" s="1"/>
  <c r="PL19" i="11"/>
  <c r="PM19" i="11" s="1"/>
  <c r="HE37" i="11"/>
  <c r="HR13" i="11"/>
  <c r="HS13" i="11" s="1"/>
  <c r="OM38" i="11"/>
  <c r="HF12" i="11"/>
  <c r="GL28" i="11"/>
  <c r="GJ28" i="11"/>
  <c r="OQ26" i="11"/>
  <c r="OS26" i="11"/>
  <c r="FX14" i="11"/>
  <c r="FZ14" i="11" s="1"/>
  <c r="FT14" i="11"/>
  <c r="GH14" i="11"/>
  <c r="GI14" i="11" s="1"/>
  <c r="PC22" i="11"/>
  <c r="PF22" i="11" s="1"/>
  <c r="OQ33" i="11"/>
  <c r="OS33" i="11"/>
  <c r="HF31" i="11"/>
  <c r="GW22" i="11"/>
  <c r="GY22" i="11"/>
  <c r="GU19" i="11"/>
  <c r="GL23" i="11"/>
  <c r="GJ23" i="11"/>
  <c r="HR39" i="11"/>
  <c r="HS39" i="11" s="1"/>
  <c r="FX25" i="11"/>
  <c r="FZ25" i="11" s="1"/>
  <c r="FT25" i="11"/>
  <c r="OA21" i="11"/>
  <c r="OE21" i="11"/>
  <c r="OG21" i="11" s="1"/>
  <c r="HR19" i="11"/>
  <c r="HS19" i="11" s="1"/>
  <c r="OZ24" i="11"/>
  <c r="OP39" i="11"/>
  <c r="OS39" i="11" s="1"/>
  <c r="HR23" i="11"/>
  <c r="HS23" i="11" s="1"/>
  <c r="GK15" i="11"/>
  <c r="GG15" i="11"/>
  <c r="GQ30" i="11"/>
  <c r="GP30" i="11"/>
  <c r="GO30" i="11"/>
  <c r="GN30" i="11"/>
  <c r="FP37" i="11"/>
  <c r="FO37" i="11"/>
  <c r="FN37" i="11"/>
  <c r="FQ37" i="11"/>
  <c r="PO26" i="11"/>
  <c r="NX30" i="11"/>
  <c r="NW30" i="11"/>
  <c r="NV30" i="11"/>
  <c r="NU30" i="11"/>
  <c r="PR36" i="11"/>
  <c r="PN36" i="11"/>
  <c r="FD20" i="11"/>
  <c r="FA20" i="11"/>
  <c r="FC20" i="11"/>
  <c r="FB20" i="11"/>
  <c r="GA19" i="11"/>
  <c r="GB19" i="11"/>
  <c r="GD19" i="11"/>
  <c r="GC19" i="11"/>
  <c r="GJ13" i="11"/>
  <c r="OO34" i="11"/>
  <c r="OP34" i="11" s="1"/>
  <c r="PB19" i="11"/>
  <c r="PC19" i="11" s="1"/>
  <c r="GU37" i="11"/>
  <c r="GV37" i="11" s="1"/>
  <c r="HH13" i="11"/>
  <c r="NS29" i="11"/>
  <c r="NQ29" i="11"/>
  <c r="NT29" i="11" s="1"/>
  <c r="NX23" i="11"/>
  <c r="NW23" i="11"/>
  <c r="NV23" i="11"/>
  <c r="NU23" i="11"/>
  <c r="HD11" i="11"/>
  <c r="HB11" i="11"/>
  <c r="HC11" i="11"/>
  <c r="HA11" i="11"/>
  <c r="GK28" i="11"/>
  <c r="GG28" i="11"/>
  <c r="OH22" i="11"/>
  <c r="OI22" i="11"/>
  <c r="OK22" i="11"/>
  <c r="OJ22" i="11"/>
  <c r="ON26" i="11"/>
  <c r="OR26" i="11"/>
  <c r="OK40" i="11"/>
  <c r="OI40" i="11"/>
  <c r="OH40" i="11"/>
  <c r="OJ40" i="11"/>
  <c r="GK32" i="11"/>
  <c r="GM32" i="11" s="1"/>
  <c r="GG32" i="11"/>
  <c r="OQ23" i="11"/>
  <c r="IH26" i="11"/>
  <c r="II26" i="11" s="1"/>
  <c r="PY33" i="11"/>
  <c r="PZ33" i="11" s="1"/>
  <c r="OR33" i="11"/>
  <c r="ON33" i="11"/>
  <c r="OY18" i="11"/>
  <c r="OZ18" i="11" s="1"/>
  <c r="MV35" i="11"/>
  <c r="MU35" i="11"/>
  <c r="MX35" i="11"/>
  <c r="MW35" i="11"/>
  <c r="PY25" i="11"/>
  <c r="HJ35" i="11"/>
  <c r="GT22" i="11"/>
  <c r="GX22" i="11"/>
  <c r="PL10" i="11"/>
  <c r="PM10" i="11" s="1"/>
  <c r="FP21" i="11"/>
  <c r="FO21" i="11"/>
  <c r="FN21" i="11"/>
  <c r="FQ21" i="11"/>
  <c r="GM29" i="11"/>
  <c r="OK10" i="11"/>
  <c r="OJ10" i="11"/>
  <c r="OI10" i="11"/>
  <c r="OH10" i="11"/>
  <c r="HH39" i="11"/>
  <c r="HI39" i="11" s="1"/>
  <c r="OO21" i="11"/>
  <c r="OP21" i="11" s="1"/>
  <c r="PY23" i="11"/>
  <c r="HH19" i="11"/>
  <c r="HI19" i="11" s="1"/>
  <c r="PL21" i="11"/>
  <c r="PM21" i="11" s="1"/>
  <c r="PD23" i="11"/>
  <c r="HH23" i="11"/>
  <c r="GA35" i="11"/>
  <c r="GD35" i="11"/>
  <c r="GC35" i="11"/>
  <c r="GB35" i="11"/>
  <c r="GL38" i="11"/>
  <c r="GJ38" i="11"/>
  <c r="OQ28" i="11"/>
  <c r="GG27" i="11"/>
  <c r="GK27" i="11"/>
  <c r="PD11" i="11"/>
  <c r="GW34" i="11"/>
  <c r="HT11" i="11"/>
  <c r="HX11" i="11"/>
  <c r="OO32" i="11"/>
  <c r="OP32" i="11" s="1"/>
  <c r="IE22" i="11"/>
  <c r="IF22" i="11" s="1"/>
  <c r="HT26" i="11"/>
  <c r="HX26" i="11"/>
  <c r="GH37" i="11"/>
  <c r="GI37" i="11" s="1"/>
  <c r="OU14" i="11"/>
  <c r="OX14" i="11"/>
  <c r="OW14" i="11"/>
  <c r="OV14" i="11"/>
  <c r="GH40" i="11"/>
  <c r="GI40" i="11" s="1"/>
  <c r="FN38" i="11"/>
  <c r="FQ38" i="11"/>
  <c r="FP38" i="11"/>
  <c r="FO38" i="11"/>
  <c r="PS36" i="11"/>
  <c r="PQ36" i="11"/>
  <c r="HE15" i="11"/>
  <c r="HF15" i="11" s="1"/>
  <c r="PL32" i="11"/>
  <c r="PM32" i="11" s="1"/>
  <c r="GI13" i="11"/>
  <c r="GL13" i="11" s="1"/>
  <c r="GL19" i="11"/>
  <c r="GJ19" i="11"/>
  <c r="FO15" i="11"/>
  <c r="FQ15" i="11"/>
  <c r="FP15" i="11"/>
  <c r="FN15" i="11"/>
  <c r="GK18" i="11"/>
  <c r="GM18" i="11" s="1"/>
  <c r="GG18" i="11"/>
  <c r="GQ35" i="11"/>
  <c r="GN35" i="11"/>
  <c r="GP35" i="11"/>
  <c r="GO35" i="11"/>
  <c r="GH10" i="11"/>
  <c r="GI10" i="11" s="1"/>
  <c r="OB18" i="11"/>
  <c r="OC18" i="11" s="1"/>
  <c r="OG19" i="11"/>
  <c r="OP23" i="11"/>
  <c r="OS23" i="11" s="1"/>
  <c r="PL17" i="11"/>
  <c r="PM17" i="11" s="1"/>
  <c r="PM33" i="11"/>
  <c r="OM18" i="11"/>
  <c r="HE14" i="11"/>
  <c r="HF14" i="11" s="1"/>
  <c r="OY15" i="11"/>
  <c r="OZ15" i="11" s="1"/>
  <c r="PM25" i="11"/>
  <c r="HI35" i="11"/>
  <c r="OS22" i="11"/>
  <c r="OQ22" i="11"/>
  <c r="JE26" i="11"/>
  <c r="JF26" i="11" s="1"/>
  <c r="GC40" i="11"/>
  <c r="GB40" i="11"/>
  <c r="GA40" i="11"/>
  <c r="GD40" i="11"/>
  <c r="OZ10" i="11"/>
  <c r="FY37" i="11"/>
  <c r="FZ18" i="11"/>
  <c r="NU20" i="11"/>
  <c r="NX20" i="11"/>
  <c r="NW20" i="11"/>
  <c r="NV20" i="11"/>
  <c r="PY37" i="11"/>
  <c r="OW37" i="11"/>
  <c r="OV37" i="11"/>
  <c r="OX37" i="11"/>
  <c r="OU37" i="11"/>
  <c r="PM23" i="11"/>
  <c r="FX10" i="11"/>
  <c r="FZ10" i="11" s="1"/>
  <c r="FT10" i="11"/>
  <c r="ON11" i="11"/>
  <c r="OR11" i="11"/>
  <c r="OT11" i="11" s="1"/>
  <c r="PC23" i="11"/>
  <c r="PF23" i="11" s="1"/>
  <c r="OD17" i="11"/>
  <c r="OF17" i="11"/>
  <c r="OF27" i="11"/>
  <c r="OD27" i="11"/>
  <c r="OP28" i="11"/>
  <c r="GL27" i="11"/>
  <c r="GJ27" i="11"/>
  <c r="PC11" i="11"/>
  <c r="PF11" i="11" s="1"/>
  <c r="GV34" i="11"/>
  <c r="GY34" i="11" s="1"/>
  <c r="HY11" i="11"/>
  <c r="HW11" i="11"/>
  <c r="HZ11" i="11" s="1"/>
  <c r="FX27" i="11"/>
  <c r="FZ27" i="11" s="1"/>
  <c r="FT27" i="11"/>
  <c r="HU22" i="11"/>
  <c r="FN24" i="11"/>
  <c r="FO24" i="11"/>
  <c r="FQ24" i="11"/>
  <c r="FP24" i="11"/>
  <c r="FN34" i="11"/>
  <c r="FQ34" i="11"/>
  <c r="FP34" i="11"/>
  <c r="FO34" i="11"/>
  <c r="FK36" i="11"/>
  <c r="FM36" i="11" s="1"/>
  <c r="FG36" i="11"/>
  <c r="GA28" i="11"/>
  <c r="GD28" i="11"/>
  <c r="GC28" i="11"/>
  <c r="GB28" i="11"/>
  <c r="OY27" i="11"/>
  <c r="PY11" i="11"/>
  <c r="PZ11" i="11" s="1"/>
  <c r="NX27" i="11"/>
  <c r="NW27" i="11"/>
  <c r="NV27" i="11"/>
  <c r="NU27" i="11"/>
  <c r="GU15" i="11"/>
  <c r="HE24" i="11"/>
  <c r="HF24" i="11" s="1"/>
  <c r="PB32" i="11"/>
  <c r="HJ22" i="11"/>
  <c r="GW12" i="11"/>
  <c r="GY12" i="11"/>
  <c r="GK19" i="11"/>
  <c r="GG19" i="11"/>
  <c r="OY12" i="11"/>
  <c r="OZ12" i="11" s="1"/>
  <c r="FW15" i="11"/>
  <c r="NX35" i="11"/>
  <c r="NW35" i="11"/>
  <c r="NV35" i="11"/>
  <c r="NU35" i="11"/>
  <c r="OE39" i="11"/>
  <c r="OA39" i="11"/>
  <c r="NT10" i="11"/>
  <c r="NI21" i="11"/>
  <c r="NH21" i="11"/>
  <c r="NK21" i="11"/>
  <c r="NJ21" i="11"/>
  <c r="PB25" i="11"/>
  <c r="PC25" i="11" s="1"/>
  <c r="OQ20" i="11"/>
  <c r="PB17" i="11"/>
  <c r="PC17" i="11" s="1"/>
  <c r="FW16" i="11"/>
  <c r="FQ20" i="11"/>
  <c r="FP20" i="11"/>
  <c r="FO20" i="11"/>
  <c r="FN20" i="11"/>
  <c r="GH20" i="11"/>
  <c r="GU14" i="11"/>
  <c r="GV14" i="11" s="1"/>
  <c r="OO15" i="11"/>
  <c r="OP15" i="11" s="1"/>
  <c r="ON22" i="11"/>
  <c r="OR22" i="11"/>
  <c r="IU26" i="11"/>
  <c r="HR34" i="11"/>
  <c r="HS34" i="11" s="1"/>
  <c r="GX39" i="11"/>
  <c r="GT39" i="11"/>
  <c r="OD24" i="11"/>
  <c r="FQ27" i="11"/>
  <c r="FO27" i="11"/>
  <c r="FN27" i="11"/>
  <c r="FP27" i="11"/>
  <c r="PE37" i="11"/>
  <c r="PA37" i="11"/>
  <c r="IE30" i="11"/>
  <c r="IF30" i="11" s="1"/>
  <c r="GT30" i="11"/>
  <c r="GX30" i="11"/>
  <c r="GP12" i="11"/>
  <c r="GO12" i="11"/>
  <c r="GQ12" i="11"/>
  <c r="GN12" i="11"/>
  <c r="GA13" i="11"/>
  <c r="GD13" i="11"/>
  <c r="GC13" i="11"/>
  <c r="GB13" i="11"/>
  <c r="GJ25" i="11"/>
  <c r="PO37" i="11"/>
  <c r="PP37" i="11" s="1"/>
  <c r="PB16" i="11"/>
  <c r="PC16" i="11" s="1"/>
  <c r="GU36" i="11"/>
  <c r="PL28" i="11"/>
  <c r="PM28" i="11" s="1"/>
  <c r="NS34" i="11"/>
  <c r="NQ34" i="11"/>
  <c r="OA17" i="11"/>
  <c r="OE17" i="11"/>
  <c r="OA27" i="11"/>
  <c r="OE27" i="11"/>
  <c r="GX31" i="11"/>
  <c r="GT31" i="11"/>
  <c r="GJ24" i="11"/>
  <c r="PE40" i="11"/>
  <c r="PA40" i="11"/>
  <c r="OE28" i="11"/>
  <c r="OG28" i="11" s="1"/>
  <c r="OA28" i="11"/>
  <c r="GD24" i="11"/>
  <c r="GC24" i="11"/>
  <c r="GB24" i="11"/>
  <c r="GA24" i="11"/>
  <c r="NJ39" i="11"/>
  <c r="NK39" i="11"/>
  <c r="NH39" i="11"/>
  <c r="NI39" i="11"/>
  <c r="GO22" i="11"/>
  <c r="GN22" i="11"/>
  <c r="GQ22" i="11"/>
  <c r="GP22" i="11"/>
  <c r="GI34" i="11"/>
  <c r="OM27" i="11"/>
  <c r="PM11" i="11"/>
  <c r="NK29" i="11"/>
  <c r="NJ29" i="11"/>
  <c r="NI29" i="11"/>
  <c r="NH29" i="11"/>
  <c r="GS24" i="11"/>
  <c r="OD29" i="11"/>
  <c r="OF29" i="11"/>
  <c r="HI22" i="11"/>
  <c r="NS38" i="11"/>
  <c r="NQ38" i="11"/>
  <c r="IR11" i="11"/>
  <c r="IS11" i="11" s="1"/>
  <c r="NJ38" i="11"/>
  <c r="NI38" i="11"/>
  <c r="NK38" i="11"/>
  <c r="NH38" i="11"/>
  <c r="FV15" i="11"/>
  <c r="FY15" i="11" s="1"/>
  <c r="GH21" i="11"/>
  <c r="GI21" i="11" s="1"/>
  <c r="OD39" i="11"/>
  <c r="OF39" i="11"/>
  <c r="PB33" i="11"/>
  <c r="FB14" i="11"/>
  <c r="FD14" i="11"/>
  <c r="FC14" i="11"/>
  <c r="FA14" i="11"/>
  <c r="OC15" i="11"/>
  <c r="IU33" i="11"/>
  <c r="IV33" i="11" s="1"/>
  <c r="OP20" i="11"/>
  <c r="FV16" i="11"/>
  <c r="FQ16" i="11"/>
  <c r="FP16" i="11"/>
  <c r="FO16" i="11"/>
  <c r="FN16" i="11"/>
  <c r="PO14" i="11"/>
  <c r="PP14" i="11" s="1"/>
  <c r="HR18" i="11"/>
  <c r="PA14" i="11"/>
  <c r="PE14" i="11"/>
  <c r="PG14" i="11" s="1"/>
  <c r="OS17" i="11"/>
  <c r="OQ17" i="11"/>
  <c r="OT17" i="11" s="1"/>
  <c r="HF34" i="11"/>
  <c r="GW39" i="11"/>
  <c r="GY39" i="11"/>
  <c r="OC24" i="11"/>
  <c r="OF24" i="11" s="1"/>
  <c r="QL14" i="11"/>
  <c r="PD37" i="11"/>
  <c r="PF37" i="11"/>
  <c r="HS30" i="11"/>
  <c r="GY30" i="11"/>
  <c r="GW30" i="11"/>
  <c r="OS24" i="11"/>
  <c r="OQ24" i="11"/>
  <c r="GL36" i="11"/>
  <c r="GJ36" i="11"/>
  <c r="GM36" i="11" s="1"/>
  <c r="GI25" i="11"/>
  <c r="GL25" i="11" s="1"/>
  <c r="PY40" i="11"/>
  <c r="PZ40" i="11" s="1"/>
  <c r="OG13" i="11"/>
  <c r="GU23" i="11"/>
  <c r="GV23" i="11" s="1"/>
  <c r="HE36" i="11"/>
  <c r="HF36" i="11" s="1"/>
  <c r="PG36" i="11"/>
  <c r="OZ28" i="11"/>
  <c r="OF21" i="11"/>
  <c r="HZ26" i="11"/>
  <c r="HR38" i="11"/>
  <c r="HS38" i="11" s="1"/>
  <c r="GW31" i="11"/>
  <c r="GY31" i="11"/>
  <c r="GI24" i="11"/>
  <c r="GL24" i="11" s="1"/>
  <c r="PD40" i="11"/>
  <c r="PF40" i="11"/>
  <c r="GT23" i="10"/>
  <c r="GX23" i="10"/>
  <c r="HU13" i="10"/>
  <c r="HV13" i="10" s="1"/>
  <c r="MX14" i="10"/>
  <c r="MW14" i="10"/>
  <c r="MV14" i="10"/>
  <c r="MU14" i="10"/>
  <c r="HB25" i="10"/>
  <c r="HA25" i="10"/>
  <c r="HD25" i="10"/>
  <c r="HC25" i="10"/>
  <c r="GD12" i="10"/>
  <c r="GC12" i="10"/>
  <c r="GA12" i="10"/>
  <c r="GB12" i="10"/>
  <c r="GU36" i="10"/>
  <c r="GV36" i="10" s="1"/>
  <c r="GD15" i="10"/>
  <c r="GC15" i="10"/>
  <c r="GB15" i="10"/>
  <c r="GA15" i="10"/>
  <c r="GD10" i="10"/>
  <c r="GB10" i="10"/>
  <c r="GA10" i="10"/>
  <c r="GC10" i="10"/>
  <c r="OR18" i="10"/>
  <c r="ON18" i="10"/>
  <c r="OA29" i="10"/>
  <c r="OE29" i="10"/>
  <c r="FQ35" i="10"/>
  <c r="FP35" i="10"/>
  <c r="FO35" i="10"/>
  <c r="FN35" i="10"/>
  <c r="NK39" i="10"/>
  <c r="NJ39" i="10"/>
  <c r="NI39" i="10"/>
  <c r="NH39" i="10"/>
  <c r="GK21" i="10"/>
  <c r="GG21" i="10"/>
  <c r="PE17" i="10"/>
  <c r="PA17" i="10"/>
  <c r="HH35" i="10"/>
  <c r="HI35" i="10" s="1"/>
  <c r="HG13" i="10"/>
  <c r="HK13" i="10"/>
  <c r="GA35" i="10"/>
  <c r="GD35" i="10"/>
  <c r="GC35" i="10"/>
  <c r="GB35" i="10"/>
  <c r="NN25" i="10"/>
  <c r="NR25" i="10"/>
  <c r="MV33" i="10"/>
  <c r="MU33" i="10"/>
  <c r="MX33" i="10"/>
  <c r="MW33" i="10"/>
  <c r="GG23" i="10"/>
  <c r="GK23" i="10"/>
  <c r="HU15" i="10"/>
  <c r="HV15" i="10" s="1"/>
  <c r="HB18" i="10"/>
  <c r="HA18" i="10"/>
  <c r="HD18" i="10"/>
  <c r="HC18" i="10"/>
  <c r="ON11" i="10"/>
  <c r="OR11" i="10"/>
  <c r="NX37" i="10"/>
  <c r="NV37" i="10"/>
  <c r="NW37" i="10"/>
  <c r="NU37" i="10"/>
  <c r="OO39" i="10"/>
  <c r="OP39" i="10" s="1"/>
  <c r="HH23" i="10"/>
  <c r="HI23" i="10" s="1"/>
  <c r="HE26" i="10"/>
  <c r="HF26" i="10" s="1"/>
  <c r="GG28" i="10"/>
  <c r="GK28" i="10"/>
  <c r="GK14" i="10"/>
  <c r="GG14" i="10"/>
  <c r="GB39" i="10"/>
  <c r="GA39" i="10"/>
  <c r="GD39" i="10"/>
  <c r="GC39" i="10"/>
  <c r="OO20" i="10"/>
  <c r="OP20" i="10" s="1"/>
  <c r="HU10" i="10"/>
  <c r="HV10" i="10" s="1"/>
  <c r="OA18" i="10"/>
  <c r="OE18" i="10"/>
  <c r="GU30" i="10"/>
  <c r="GV30" i="10" s="1"/>
  <c r="OD14" i="10"/>
  <c r="FD39" i="10"/>
  <c r="FC39" i="10"/>
  <c r="FA39" i="10"/>
  <c r="FB39" i="10"/>
  <c r="GT12" i="10"/>
  <c r="GX12" i="10"/>
  <c r="OQ31" i="10"/>
  <c r="IH19" i="10"/>
  <c r="II19" i="10" s="1"/>
  <c r="NN39" i="10"/>
  <c r="NR39" i="10"/>
  <c r="HE21" i="10"/>
  <c r="HF21" i="10" s="1"/>
  <c r="HR12" i="10"/>
  <c r="HS12" i="10" s="1"/>
  <c r="GD20" i="10"/>
  <c r="GC20" i="10"/>
  <c r="GB20" i="10"/>
  <c r="GA20" i="10"/>
  <c r="HE39" i="10"/>
  <c r="HF39" i="10" s="1"/>
  <c r="OQ38" i="10"/>
  <c r="OD38" i="10"/>
  <c r="PL10" i="10"/>
  <c r="PM10" i="10" s="1"/>
  <c r="OE23" i="10"/>
  <c r="OG23" i="10" s="1"/>
  <c r="OA23" i="10"/>
  <c r="MX40" i="10"/>
  <c r="MW40" i="10"/>
  <c r="MV40" i="10"/>
  <c r="MU40" i="10"/>
  <c r="NK30" i="10"/>
  <c r="NJ30" i="10"/>
  <c r="NI30" i="10"/>
  <c r="NH30" i="10"/>
  <c r="NX22" i="10"/>
  <c r="NU22" i="10"/>
  <c r="NW22" i="10"/>
  <c r="NV22" i="10"/>
  <c r="HC10" i="10"/>
  <c r="HB10" i="10"/>
  <c r="HA10" i="10"/>
  <c r="HD10" i="10"/>
  <c r="FC36" i="10"/>
  <c r="FA36" i="10"/>
  <c r="FD36" i="10"/>
  <c r="FB36" i="10"/>
  <c r="GK37" i="10"/>
  <c r="GG37" i="10"/>
  <c r="HH27" i="10"/>
  <c r="HI27" i="10" s="1"/>
  <c r="HW18" i="10"/>
  <c r="NX17" i="10"/>
  <c r="NW17" i="10"/>
  <c r="NV17" i="10"/>
  <c r="NU17" i="10"/>
  <c r="HE37" i="10"/>
  <c r="HF37" i="10" s="1"/>
  <c r="HE14" i="10"/>
  <c r="HF14" i="10" s="1"/>
  <c r="GZ15" i="10"/>
  <c r="OD15" i="10"/>
  <c r="OR28" i="10"/>
  <c r="ON28" i="10"/>
  <c r="GW35" i="10"/>
  <c r="GS26" i="10"/>
  <c r="GJ28" i="10"/>
  <c r="GL28" i="10"/>
  <c r="IE11" i="10"/>
  <c r="IF11" i="10" s="1"/>
  <c r="OG28" i="10"/>
  <c r="HE28" i="10"/>
  <c r="HF28" i="10" s="1"/>
  <c r="NQ20" i="10"/>
  <c r="NS20" i="10"/>
  <c r="FQ39" i="10"/>
  <c r="FP39" i="10"/>
  <c r="FO39" i="10"/>
  <c r="FN39" i="10"/>
  <c r="PF32" i="10"/>
  <c r="PD32" i="10"/>
  <c r="FZ33" i="10"/>
  <c r="OA31" i="10"/>
  <c r="OE31" i="10"/>
  <c r="OG31" i="10" s="1"/>
  <c r="HE30" i="10"/>
  <c r="HF30" i="10" s="1"/>
  <c r="OC14" i="10"/>
  <c r="NS16" i="10"/>
  <c r="NQ16" i="10"/>
  <c r="GJ39" i="10"/>
  <c r="GL39" i="10"/>
  <c r="IR19" i="10"/>
  <c r="IS19" i="10" s="1"/>
  <c r="NS39" i="10"/>
  <c r="NQ39" i="10"/>
  <c r="GS21" i="10"/>
  <c r="HJ25" i="10"/>
  <c r="HL25" i="10"/>
  <c r="NH10" i="10"/>
  <c r="NJ10" i="10"/>
  <c r="NK10" i="10"/>
  <c r="NI10" i="10"/>
  <c r="GT11" i="10"/>
  <c r="GX11" i="10"/>
  <c r="GZ11" i="10" s="1"/>
  <c r="PJ24" i="10"/>
  <c r="PI24" i="10"/>
  <c r="PK24" i="10"/>
  <c r="PH24" i="10"/>
  <c r="HY19" i="10"/>
  <c r="HW19" i="10"/>
  <c r="NK25" i="10"/>
  <c r="NI25" i="10"/>
  <c r="NJ25" i="10"/>
  <c r="NH25" i="10"/>
  <c r="OP38" i="10"/>
  <c r="OS38" i="10" s="1"/>
  <c r="FY29" i="10"/>
  <c r="FW29" i="10"/>
  <c r="OZ10" i="10"/>
  <c r="NE29" i="10"/>
  <c r="NG29" i="10" s="1"/>
  <c r="NA29" i="10"/>
  <c r="NX12" i="10"/>
  <c r="NV12" i="10"/>
  <c r="NU12" i="10"/>
  <c r="NW12" i="10"/>
  <c r="FZ16" i="10"/>
  <c r="OY22" i="10"/>
  <c r="OZ22" i="10" s="1"/>
  <c r="NN14" i="10"/>
  <c r="NR14" i="10"/>
  <c r="NT14" i="10" s="1"/>
  <c r="OT17" i="10"/>
  <c r="NT23" i="10"/>
  <c r="NT15" i="10"/>
  <c r="HV18" i="10"/>
  <c r="HY18" i="10" s="1"/>
  <c r="GS37" i="10"/>
  <c r="GS14" i="10"/>
  <c r="OC15" i="10"/>
  <c r="OF15" i="10" s="1"/>
  <c r="OQ28" i="10"/>
  <c r="OS28" i="10"/>
  <c r="GV35" i="10"/>
  <c r="PB28" i="10"/>
  <c r="PC28" i="10" s="1"/>
  <c r="PB11" i="10"/>
  <c r="OR21" i="10"/>
  <c r="ON21" i="10"/>
  <c r="IE15" i="10"/>
  <c r="HU11" i="10"/>
  <c r="GU28" i="10"/>
  <c r="NN20" i="10"/>
  <c r="NR20" i="10"/>
  <c r="GU33" i="10"/>
  <c r="PE32" i="10"/>
  <c r="PA32" i="10"/>
  <c r="NR33" i="10"/>
  <c r="NT33" i="10" s="1"/>
  <c r="NN33" i="10"/>
  <c r="OO13" i="10"/>
  <c r="OP13" i="10" s="1"/>
  <c r="FQ34" i="10"/>
  <c r="FP34" i="10"/>
  <c r="FN34" i="10"/>
  <c r="FO34" i="10"/>
  <c r="OY25" i="10"/>
  <c r="NS25" i="10"/>
  <c r="NQ25" i="10"/>
  <c r="NN16" i="10"/>
  <c r="NR16" i="10"/>
  <c r="GG39" i="10"/>
  <c r="GK39" i="10"/>
  <c r="NE14" i="10"/>
  <c r="NG14" i="10" s="1"/>
  <c r="NA14" i="10"/>
  <c r="HJ19" i="10"/>
  <c r="OE13" i="10"/>
  <c r="OG13" i="10" s="1"/>
  <c r="OA13" i="10"/>
  <c r="HG25" i="10"/>
  <c r="HK25" i="10"/>
  <c r="NH33" i="10"/>
  <c r="HX19" i="10"/>
  <c r="HT19" i="10"/>
  <c r="OD22" i="10"/>
  <c r="OY36" i="10"/>
  <c r="OZ36" i="10" s="1"/>
  <c r="NX38" i="10"/>
  <c r="NW38" i="10"/>
  <c r="NV38" i="10"/>
  <c r="NU38" i="10"/>
  <c r="FT29" i="10"/>
  <c r="FX29" i="10"/>
  <c r="QL24" i="10"/>
  <c r="QM24" i="10" s="1"/>
  <c r="FO16" i="10"/>
  <c r="FN16" i="10"/>
  <c r="FQ16" i="10"/>
  <c r="FP16" i="10"/>
  <c r="OB34" i="10"/>
  <c r="OC34" i="10" s="1"/>
  <c r="OO22" i="10"/>
  <c r="OP22" i="10" s="1"/>
  <c r="GM35" i="10"/>
  <c r="OB30" i="10"/>
  <c r="PJ19" i="10"/>
  <c r="PK19" i="10"/>
  <c r="PI19" i="10"/>
  <c r="PH19" i="10"/>
  <c r="OF23" i="10"/>
  <c r="OY15" i="10"/>
  <c r="OZ15" i="10" s="1"/>
  <c r="GW23" i="10"/>
  <c r="GY23" i="10"/>
  <c r="PD27" i="10"/>
  <c r="HE32" i="10"/>
  <c r="NT11" i="10"/>
  <c r="FD34" i="10"/>
  <c r="FC34" i="10"/>
  <c r="FB34" i="10"/>
  <c r="FA34" i="10"/>
  <c r="HA24" i="10"/>
  <c r="HD24" i="10"/>
  <c r="HC24" i="10"/>
  <c r="HB24" i="10"/>
  <c r="IR18" i="10"/>
  <c r="IS18" i="10" s="1"/>
  <c r="HJ15" i="10"/>
  <c r="HW25" i="10"/>
  <c r="OD25" i="10"/>
  <c r="GJ26" i="10"/>
  <c r="OQ37" i="10"/>
  <c r="GJ30" i="10"/>
  <c r="PL28" i="10"/>
  <c r="PM28" i="10" s="1"/>
  <c r="PL11" i="10"/>
  <c r="PM11" i="10" s="1"/>
  <c r="OS21" i="10"/>
  <c r="OQ21" i="10"/>
  <c r="NW26" i="10"/>
  <c r="NX26" i="10"/>
  <c r="NV26" i="10"/>
  <c r="NU26" i="10"/>
  <c r="FZ28" i="10"/>
  <c r="OG12" i="10"/>
  <c r="PY21" i="10"/>
  <c r="PZ21" i="10" s="1"/>
  <c r="MX20" i="10"/>
  <c r="MW20" i="10"/>
  <c r="MV20" i="10"/>
  <c r="MU20" i="10"/>
  <c r="PL31" i="10"/>
  <c r="PM31" i="10" s="1"/>
  <c r="HK24" i="10"/>
  <c r="HM24" i="10" s="1"/>
  <c r="HG24" i="10"/>
  <c r="FX17" i="10"/>
  <c r="FZ17" i="10" s="1"/>
  <c r="FT17" i="10"/>
  <c r="NJ22" i="10"/>
  <c r="NH22" i="10"/>
  <c r="NK22" i="10"/>
  <c r="NI22" i="10"/>
  <c r="NS34" i="10"/>
  <c r="NQ34" i="10"/>
  <c r="OM25" i="10"/>
  <c r="GC31" i="10"/>
  <c r="GB31" i="10"/>
  <c r="GA31" i="10"/>
  <c r="GD31" i="10"/>
  <c r="PY12" i="10"/>
  <c r="OG18" i="10"/>
  <c r="GH17" i="10"/>
  <c r="GI17" i="10" s="1"/>
  <c r="HI19" i="10"/>
  <c r="HL19" i="10" s="1"/>
  <c r="PL38" i="10"/>
  <c r="PM38" i="10" s="1"/>
  <c r="IR24" i="10"/>
  <c r="IS24" i="10" s="1"/>
  <c r="OF13" i="10"/>
  <c r="OC22" i="10"/>
  <c r="OM36" i="10"/>
  <c r="FW36" i="10"/>
  <c r="FY36" i="10"/>
  <c r="PZ24" i="10"/>
  <c r="OO35" i="10"/>
  <c r="OY40" i="10"/>
  <c r="GN11" i="10"/>
  <c r="GP11" i="10"/>
  <c r="GQ11" i="10"/>
  <c r="GO11" i="10"/>
  <c r="NF29" i="10"/>
  <c r="OM15" i="10"/>
  <c r="OY34" i="10"/>
  <c r="OZ34" i="10" s="1"/>
  <c r="OF26" i="10"/>
  <c r="OD26" i="10"/>
  <c r="PC27" i="10"/>
  <c r="GS32" i="10"/>
  <c r="IF18" i="10"/>
  <c r="HI15" i="10"/>
  <c r="HV25" i="10"/>
  <c r="HY25" i="10" s="1"/>
  <c r="OC25" i="10"/>
  <c r="GI26" i="10"/>
  <c r="GL26" i="10" s="1"/>
  <c r="OP37" i="10"/>
  <c r="OS37" i="10" s="1"/>
  <c r="GI30" i="10"/>
  <c r="GL30" i="10" s="1"/>
  <c r="GJ29" i="10"/>
  <c r="GL29" i="10"/>
  <c r="PL18" i="10"/>
  <c r="PM18" i="10" s="1"/>
  <c r="PO21" i="10"/>
  <c r="PP21" i="10" s="1"/>
  <c r="HE29" i="10"/>
  <c r="HF29" i="10" s="1"/>
  <c r="PB31" i="10"/>
  <c r="PC31" i="10" s="1"/>
  <c r="FZ40" i="10"/>
  <c r="HE16" i="10"/>
  <c r="HF16" i="10" s="1"/>
  <c r="NR34" i="10"/>
  <c r="NN34" i="10"/>
  <c r="IR25" i="10"/>
  <c r="IS25" i="10" s="1"/>
  <c r="PO12" i="10"/>
  <c r="PP12" i="10" s="1"/>
  <c r="OF18" i="10"/>
  <c r="GL16" i="10"/>
  <c r="GJ16" i="10"/>
  <c r="OB36" i="10"/>
  <c r="OC36" i="10" s="1"/>
  <c r="PB38" i="10"/>
  <c r="PC38" i="10" s="1"/>
  <c r="FP32" i="10"/>
  <c r="FQ32" i="10"/>
  <c r="FN32" i="10"/>
  <c r="FO32" i="10"/>
  <c r="IH24" i="10"/>
  <c r="II24" i="10" s="1"/>
  <c r="OT27" i="10"/>
  <c r="GP27" i="10"/>
  <c r="GO27" i="10"/>
  <c r="GN27" i="10"/>
  <c r="GQ27" i="10"/>
  <c r="HP18" i="10"/>
  <c r="HO18" i="10"/>
  <c r="HN18" i="10"/>
  <c r="HQ18" i="10"/>
  <c r="NF14" i="10"/>
  <c r="NH36" i="10"/>
  <c r="NK36" i="10"/>
  <c r="NJ36" i="10"/>
  <c r="NI36" i="10"/>
  <c r="OD16" i="10"/>
  <c r="FT36" i="10"/>
  <c r="FX36" i="10"/>
  <c r="PF17" i="10"/>
  <c r="PD17" i="10"/>
  <c r="NT40" i="10"/>
  <c r="HC20" i="10"/>
  <c r="HB20" i="10"/>
  <c r="HA20" i="10"/>
  <c r="HD20" i="10"/>
  <c r="OY16" i="10"/>
  <c r="OO40" i="10"/>
  <c r="OP40" i="10" s="1"/>
  <c r="NX30" i="10"/>
  <c r="NW30" i="10"/>
  <c r="NU30" i="10"/>
  <c r="NV30" i="10"/>
  <c r="HJ20" i="10"/>
  <c r="OO34" i="10"/>
  <c r="OP34" i="10" s="1"/>
  <c r="OE26" i="10"/>
  <c r="OA26" i="10"/>
  <c r="IE13" i="10"/>
  <c r="IF13" i="10" s="1"/>
  <c r="NK38" i="10"/>
  <c r="NJ38" i="10"/>
  <c r="NI38" i="10"/>
  <c r="NH38" i="10"/>
  <c r="HE40" i="10"/>
  <c r="HF40" i="10" s="1"/>
  <c r="OY30" i="10"/>
  <c r="OZ30" i="10" s="1"/>
  <c r="QL32" i="10"/>
  <c r="QM32" i="10" s="1"/>
  <c r="HL11" i="10"/>
  <c r="HJ11" i="10"/>
  <c r="GJ36" i="10"/>
  <c r="GL36" i="10"/>
  <c r="PD12" i="10"/>
  <c r="PL37" i="10"/>
  <c r="PM37" i="10" s="1"/>
  <c r="FQ38" i="10"/>
  <c r="FP38" i="10"/>
  <c r="FO38" i="10"/>
  <c r="FN38" i="10"/>
  <c r="OF29" i="10"/>
  <c r="OD29" i="10"/>
  <c r="OG29" i="10" s="1"/>
  <c r="GG29" i="10"/>
  <c r="GK29" i="10"/>
  <c r="PB18" i="10"/>
  <c r="PC18" i="10" s="1"/>
  <c r="PB23" i="10"/>
  <c r="PC23" i="10" s="1"/>
  <c r="HC13" i="10"/>
  <c r="HD13" i="10"/>
  <c r="NK28" i="10"/>
  <c r="NI28" i="10"/>
  <c r="NJ28" i="10"/>
  <c r="NH28" i="10"/>
  <c r="GD30" i="10"/>
  <c r="GC30" i="10"/>
  <c r="GB30" i="10"/>
  <c r="GA30" i="10"/>
  <c r="OY29" i="10"/>
  <c r="OZ29" i="10" s="1"/>
  <c r="GU29" i="10"/>
  <c r="GV29" i="10" s="1"/>
  <c r="GU16" i="10"/>
  <c r="GV16" i="10" s="1"/>
  <c r="OD37" i="10"/>
  <c r="GL21" i="10"/>
  <c r="GJ21" i="10"/>
  <c r="GM21" i="10" s="1"/>
  <c r="GJ31" i="10"/>
  <c r="IH25" i="10"/>
  <c r="II25" i="10" s="1"/>
  <c r="HK10" i="10"/>
  <c r="HG10" i="10"/>
  <c r="HR33" i="10"/>
  <c r="HS33" i="10" s="1"/>
  <c r="FO26" i="10"/>
  <c r="FN26" i="10"/>
  <c r="FQ26" i="10"/>
  <c r="FP26" i="10"/>
  <c r="GK16" i="10"/>
  <c r="GG16" i="10"/>
  <c r="OO14" i="10"/>
  <c r="FZ37" i="10"/>
  <c r="GG12" i="10"/>
  <c r="GK12" i="10"/>
  <c r="GM12" i="10" s="1"/>
  <c r="NW35" i="10"/>
  <c r="NV35" i="10"/>
  <c r="NU35" i="10"/>
  <c r="NX35" i="10"/>
  <c r="HE17" i="10"/>
  <c r="HF17" i="10" s="1"/>
  <c r="PR19" i="10"/>
  <c r="PN19" i="10"/>
  <c r="NU18" i="10"/>
  <c r="NW18" i="10"/>
  <c r="NV18" i="10"/>
  <c r="NX18" i="10"/>
  <c r="HE36" i="10"/>
  <c r="HF36" i="10" s="1"/>
  <c r="OC16" i="10"/>
  <c r="OF16" i="10" s="1"/>
  <c r="OO16" i="10"/>
  <c r="OP16" i="10" s="1"/>
  <c r="GH40" i="10"/>
  <c r="GI40" i="10" s="1"/>
  <c r="FY32" i="10"/>
  <c r="FW32" i="10"/>
  <c r="OR12" i="10"/>
  <c r="OT12" i="10" s="1"/>
  <c r="ON12" i="10"/>
  <c r="HI20" i="10"/>
  <c r="HL20" i="10" s="1"/>
  <c r="PL35" i="10"/>
  <c r="GQ25" i="10"/>
  <c r="GN25" i="10"/>
  <c r="GP25" i="10"/>
  <c r="GO25" i="10"/>
  <c r="GU40" i="10"/>
  <c r="GV40" i="10" s="1"/>
  <c r="OO30" i="10"/>
  <c r="OP30" i="10" s="1"/>
  <c r="QB32" i="10"/>
  <c r="QC32" i="10" s="1"/>
  <c r="HR23" i="10"/>
  <c r="HS23" i="10" s="1"/>
  <c r="HK11" i="10"/>
  <c r="HG11" i="10"/>
  <c r="GG36" i="10"/>
  <c r="GK36" i="10"/>
  <c r="HJ13" i="10"/>
  <c r="HL13" i="10"/>
  <c r="OS18" i="10"/>
  <c r="OQ18" i="10"/>
  <c r="PC12" i="10"/>
  <c r="PF12" i="10" s="1"/>
  <c r="OS11" i="10"/>
  <c r="OQ11" i="10"/>
  <c r="OZ37" i="10"/>
  <c r="FW34" i="10"/>
  <c r="PD21" i="10"/>
  <c r="OE35" i="10"/>
  <c r="OA35" i="10"/>
  <c r="OD20" i="10"/>
  <c r="PL23" i="10"/>
  <c r="PM23" i="10" s="1"/>
  <c r="OM29" i="10"/>
  <c r="OB33" i="10"/>
  <c r="OC33" i="10" s="1"/>
  <c r="GQ13" i="10"/>
  <c r="GO13" i="10"/>
  <c r="GP13" i="10"/>
  <c r="GN13" i="10"/>
  <c r="GH34" i="10"/>
  <c r="OC37" i="10"/>
  <c r="OF37" i="10" s="1"/>
  <c r="GI31" i="10"/>
  <c r="GL31" i="10" s="1"/>
  <c r="OO33" i="10"/>
  <c r="HJ10" i="10"/>
  <c r="HL10" i="10"/>
  <c r="HF33" i="10"/>
  <c r="OF31" i="10"/>
  <c r="GU34" i="10"/>
  <c r="GV34" i="10" s="1"/>
  <c r="PL13" i="10"/>
  <c r="PM13" i="10" s="1"/>
  <c r="HE31" i="10"/>
  <c r="OY14" i="10"/>
  <c r="PY17" i="10"/>
  <c r="PZ17" i="10" s="1"/>
  <c r="OO10" i="10"/>
  <c r="NA34" i="10"/>
  <c r="NE34" i="10"/>
  <c r="NG34" i="10" s="1"/>
  <c r="OA39" i="10"/>
  <c r="OE39" i="10"/>
  <c r="GS17" i="10"/>
  <c r="PS19" i="10"/>
  <c r="PQ19" i="10"/>
  <c r="HE38" i="10"/>
  <c r="HF38" i="10" s="1"/>
  <c r="GL12" i="10"/>
  <c r="HW24" i="10"/>
  <c r="OY39" i="10"/>
  <c r="OZ39" i="10" s="1"/>
  <c r="QL19" i="10"/>
  <c r="QM19" i="10" s="1"/>
  <c r="NT29" i="10"/>
  <c r="GL23" i="10"/>
  <c r="GJ23" i="10"/>
  <c r="GM23" i="10" s="1"/>
  <c r="GU27" i="10"/>
  <c r="GV27" i="10" s="1"/>
  <c r="PY27" i="10"/>
  <c r="FX32" i="10"/>
  <c r="FT32" i="10"/>
  <c r="FX21" i="10"/>
  <c r="FZ21" i="10" s="1"/>
  <c r="FT21" i="10"/>
  <c r="GH32" i="10"/>
  <c r="GI32" i="10" s="1"/>
  <c r="PB35" i="10"/>
  <c r="HR35" i="10"/>
  <c r="OD40" i="10"/>
  <c r="OS12" i="10"/>
  <c r="IE20" i="10"/>
  <c r="IF20" i="10" s="1"/>
  <c r="OY26" i="10"/>
  <c r="OZ26" i="10" s="1"/>
  <c r="OQ23" i="10"/>
  <c r="PR24" i="10"/>
  <c r="PN24" i="10"/>
  <c r="FV34" i="10"/>
  <c r="FY34" i="10" s="1"/>
  <c r="PC21" i="10"/>
  <c r="PF21" i="10" s="1"/>
  <c r="OF35" i="10"/>
  <c r="OD35" i="10"/>
  <c r="OC20" i="10"/>
  <c r="OF20" i="10" s="1"/>
  <c r="GJ14" i="10"/>
  <c r="GM14" i="10" s="1"/>
  <c r="GL14" i="10"/>
  <c r="GQ33" i="10"/>
  <c r="GP33" i="10"/>
  <c r="GO33" i="10"/>
  <c r="GN33" i="10"/>
  <c r="NX10" i="10"/>
  <c r="NW10" i="10"/>
  <c r="NU10" i="10"/>
  <c r="NV10" i="10"/>
  <c r="GM15" i="10"/>
  <c r="OY20" i="10"/>
  <c r="OZ20" i="10" s="1"/>
  <c r="IE10" i="10"/>
  <c r="IF10" i="10" s="1"/>
  <c r="OI17" i="10"/>
  <c r="OJ17" i="10"/>
  <c r="OK17" i="10"/>
  <c r="OH17" i="10"/>
  <c r="NX27" i="10"/>
  <c r="NW27" i="10"/>
  <c r="NV27" i="10"/>
  <c r="NU27" i="10"/>
  <c r="OY33" i="10"/>
  <c r="OZ33" i="10" s="1"/>
  <c r="GW12" i="10"/>
  <c r="GZ12" i="10" s="1"/>
  <c r="GY12" i="10"/>
  <c r="OP31" i="10"/>
  <c r="OS31" i="10" s="1"/>
  <c r="HE34" i="10"/>
  <c r="HF34" i="10" s="1"/>
  <c r="OZ13" i="10"/>
  <c r="GS31" i="10"/>
  <c r="GH38" i="10"/>
  <c r="GI38" i="10" s="1"/>
  <c r="HF12" i="10"/>
  <c r="PM17" i="10"/>
  <c r="GS39" i="10"/>
  <c r="OD39" i="10"/>
  <c r="OF39" i="10"/>
  <c r="GS38" i="10"/>
  <c r="OC38" i="10"/>
  <c r="HA19" i="10"/>
  <c r="HD19" i="10"/>
  <c r="HC19" i="10"/>
  <c r="HB19" i="10"/>
  <c r="HV24" i="10"/>
  <c r="HY24" i="10" s="1"/>
  <c r="GY11" i="10"/>
  <c r="PZ19" i="10"/>
  <c r="OV24" i="10"/>
  <c r="OX24" i="10"/>
  <c r="OW24" i="10"/>
  <c r="OU24" i="10"/>
  <c r="NT36" i="10"/>
  <c r="PM27" i="10"/>
  <c r="OG10" i="10"/>
  <c r="OE11" i="10"/>
  <c r="OG11" i="10" s="1"/>
  <c r="OA11" i="10"/>
  <c r="PO32" i="10"/>
  <c r="PP32" i="10" s="1"/>
  <c r="GL37" i="10"/>
  <c r="GJ37" i="10"/>
  <c r="GM37" i="10" s="1"/>
  <c r="HR27" i="10"/>
  <c r="GD27" i="10"/>
  <c r="GC27" i="10"/>
  <c r="GB27" i="10"/>
  <c r="GA27" i="10"/>
  <c r="OC40" i="10"/>
  <c r="OF40" i="10" s="1"/>
  <c r="HS20" i="10"/>
  <c r="OM26" i="10"/>
  <c r="FZ26" i="10"/>
  <c r="FZ14" i="10"/>
  <c r="OP23" i="10"/>
  <c r="OS23" i="10" s="1"/>
  <c r="PQ24" i="10"/>
  <c r="PS24" i="10"/>
  <c r="GG24" i="9"/>
  <c r="GK24" i="9"/>
  <c r="OI16" i="9"/>
  <c r="OH16" i="9"/>
  <c r="OK16" i="9"/>
  <c r="OJ16" i="9"/>
  <c r="GU37" i="9"/>
  <c r="GU17" i="9"/>
  <c r="GV17" i="9" s="1"/>
  <c r="NK18" i="9"/>
  <c r="NJ18" i="9"/>
  <c r="NI18" i="9"/>
  <c r="NH18" i="9"/>
  <c r="FQ25" i="9"/>
  <c r="FO25" i="9"/>
  <c r="FN25" i="9"/>
  <c r="FP25" i="9"/>
  <c r="NK37" i="9"/>
  <c r="NI37" i="9"/>
  <c r="NH37" i="9"/>
  <c r="NJ37" i="9"/>
  <c r="RB19" i="9"/>
  <c r="NI40" i="9"/>
  <c r="NH40" i="9"/>
  <c r="NK40" i="9"/>
  <c r="NJ40" i="9"/>
  <c r="NX11" i="9"/>
  <c r="NW11" i="9"/>
  <c r="NV11" i="9"/>
  <c r="NU11" i="9"/>
  <c r="OR26" i="9"/>
  <c r="ON26" i="9"/>
  <c r="PB37" i="9"/>
  <c r="GX25" i="9"/>
  <c r="GT25" i="9"/>
  <c r="OR29" i="9"/>
  <c r="ON29" i="9"/>
  <c r="OR13" i="9"/>
  <c r="ON13" i="9"/>
  <c r="OO15" i="9"/>
  <c r="OP15" i="9" s="1"/>
  <c r="NV18" i="9"/>
  <c r="NX18" i="9"/>
  <c r="NW18" i="9"/>
  <c r="NU18" i="9"/>
  <c r="FQ38" i="9"/>
  <c r="FP38" i="9"/>
  <c r="FO38" i="9"/>
  <c r="FN38" i="9"/>
  <c r="NK17" i="9"/>
  <c r="NJ17" i="9"/>
  <c r="NH17" i="9"/>
  <c r="NI17" i="9"/>
  <c r="OE14" i="9"/>
  <c r="OA14" i="9"/>
  <c r="FD17" i="9"/>
  <c r="FB17" i="9"/>
  <c r="FA17" i="9"/>
  <c r="FC17" i="9"/>
  <c r="FQ24" i="9"/>
  <c r="FP24" i="9"/>
  <c r="FN24" i="9"/>
  <c r="FO24" i="9"/>
  <c r="HH22" i="9"/>
  <c r="HI22" i="9" s="1"/>
  <c r="GG17" i="9"/>
  <c r="GK17" i="9"/>
  <c r="FT15" i="9"/>
  <c r="FX15" i="9"/>
  <c r="NU12" i="9"/>
  <c r="NV12" i="9"/>
  <c r="NX12" i="9"/>
  <c r="NW12" i="9"/>
  <c r="MX35" i="9"/>
  <c r="MV35" i="9"/>
  <c r="MU35" i="9"/>
  <c r="MW35" i="9"/>
  <c r="OO38" i="9"/>
  <c r="OP38" i="9" s="1"/>
  <c r="FT13" i="9"/>
  <c r="FX13" i="9"/>
  <c r="GT32" i="9"/>
  <c r="GX32" i="9"/>
  <c r="GG35" i="9"/>
  <c r="GK35" i="9"/>
  <c r="GU24" i="9"/>
  <c r="GV24" i="9" s="1"/>
  <c r="HE27" i="9"/>
  <c r="HF27" i="9" s="1"/>
  <c r="GU12" i="9"/>
  <c r="GJ18" i="9"/>
  <c r="NR28" i="9"/>
  <c r="NT28" i="9" s="1"/>
  <c r="NN28" i="9"/>
  <c r="NX29" i="9"/>
  <c r="NV29" i="9"/>
  <c r="NW29" i="9"/>
  <c r="NU29" i="9"/>
  <c r="HH26" i="9"/>
  <c r="GK15" i="9"/>
  <c r="GG15" i="9"/>
  <c r="HR23" i="9"/>
  <c r="OA11" i="9"/>
  <c r="OE11" i="9"/>
  <c r="OD18" i="9"/>
  <c r="FX24" i="9"/>
  <c r="FZ24" i="9" s="1"/>
  <c r="FT24" i="9"/>
  <c r="OO32" i="9"/>
  <c r="OP32" i="9" s="1"/>
  <c r="OQ17" i="9"/>
  <c r="NX40" i="9"/>
  <c r="NW40" i="9"/>
  <c r="NV40" i="9"/>
  <c r="NU40" i="9"/>
  <c r="OR11" i="9"/>
  <c r="ON11" i="9"/>
  <c r="PB17" i="9"/>
  <c r="OR16" i="9"/>
  <c r="ON16" i="9"/>
  <c r="HE30" i="9"/>
  <c r="HF30" i="9" s="1"/>
  <c r="FD35" i="9"/>
  <c r="FC35" i="9"/>
  <c r="FB35" i="9"/>
  <c r="FA35" i="9"/>
  <c r="NV26" i="9"/>
  <c r="NX26" i="9"/>
  <c r="NW26" i="9"/>
  <c r="NU26" i="9"/>
  <c r="QL20" i="9"/>
  <c r="GD29" i="9"/>
  <c r="GC29" i="9"/>
  <c r="GB29" i="9"/>
  <c r="GA29" i="9"/>
  <c r="NJ27" i="9"/>
  <c r="NH27" i="9"/>
  <c r="NK27" i="9"/>
  <c r="NI27" i="9"/>
  <c r="OD21" i="9"/>
  <c r="OX23" i="9"/>
  <c r="OV23" i="9"/>
  <c r="PE23" i="9"/>
  <c r="PA23" i="9"/>
  <c r="GU36" i="9"/>
  <c r="GK29" i="9"/>
  <c r="GG29" i="9"/>
  <c r="MV36" i="9"/>
  <c r="MU36" i="9"/>
  <c r="MX36" i="9"/>
  <c r="MW36" i="9"/>
  <c r="PD22" i="9"/>
  <c r="HR25" i="9"/>
  <c r="GA34" i="9"/>
  <c r="GD34" i="9"/>
  <c r="GC34" i="9"/>
  <c r="GB34" i="9"/>
  <c r="FX31" i="9"/>
  <c r="FT31" i="9"/>
  <c r="PE24" i="9"/>
  <c r="PG24" i="9" s="1"/>
  <c r="PA24" i="9"/>
  <c r="NT39" i="9"/>
  <c r="NG25" i="9"/>
  <c r="NU17" i="9"/>
  <c r="NX17" i="9"/>
  <c r="NW17" i="9"/>
  <c r="NV17" i="9"/>
  <c r="FQ21" i="9"/>
  <c r="FN21" i="9"/>
  <c r="FO21" i="9"/>
  <c r="FP21" i="9"/>
  <c r="NX32" i="9"/>
  <c r="NW32" i="9"/>
  <c r="NV32" i="9"/>
  <c r="NU32" i="9"/>
  <c r="PE16" i="9"/>
  <c r="PA16" i="9"/>
  <c r="ON28" i="9"/>
  <c r="OR28" i="9"/>
  <c r="GK13" i="9"/>
  <c r="GG13" i="9"/>
  <c r="OA12" i="9"/>
  <c r="OE12" i="9"/>
  <c r="NQ15" i="9"/>
  <c r="OD27" i="9"/>
  <c r="GS27" i="9"/>
  <c r="HE12" i="9"/>
  <c r="HF12" i="9" s="1"/>
  <c r="FT12" i="9"/>
  <c r="FX12" i="9"/>
  <c r="GI18" i="9"/>
  <c r="HE31" i="9"/>
  <c r="HF31" i="9" s="1"/>
  <c r="HH33" i="9"/>
  <c r="GJ15" i="9"/>
  <c r="GL15" i="9"/>
  <c r="OA36" i="9"/>
  <c r="OE36" i="9"/>
  <c r="HF23" i="9"/>
  <c r="OF11" i="9"/>
  <c r="OD11" i="9"/>
  <c r="NR21" i="9"/>
  <c r="NN21" i="9"/>
  <c r="GK16" i="9"/>
  <c r="GM16" i="9" s="1"/>
  <c r="GG16" i="9"/>
  <c r="PL26" i="9"/>
  <c r="PM26" i="9" s="1"/>
  <c r="IE26" i="9"/>
  <c r="GP25" i="9"/>
  <c r="GO25" i="9"/>
  <c r="GQ25" i="9"/>
  <c r="GN25" i="9"/>
  <c r="OP17" i="9"/>
  <c r="NW13" i="9"/>
  <c r="NV13" i="9"/>
  <c r="NU13" i="9"/>
  <c r="NX13" i="9"/>
  <c r="PL17" i="9"/>
  <c r="PM17" i="9" s="1"/>
  <c r="FW27" i="9"/>
  <c r="OS16" i="9"/>
  <c r="OQ16" i="9"/>
  <c r="GS30" i="9"/>
  <c r="NR35" i="9"/>
  <c r="NT35" i="9" s="1"/>
  <c r="NN35" i="9"/>
  <c r="HC19" i="9"/>
  <c r="HD19" i="9"/>
  <c r="HA19" i="9"/>
  <c r="HB19" i="9"/>
  <c r="PZ20" i="9"/>
  <c r="JE14" i="9"/>
  <c r="JF14" i="9" s="1"/>
  <c r="FQ36" i="9"/>
  <c r="FP36" i="9"/>
  <c r="FO36" i="9"/>
  <c r="FN36" i="9"/>
  <c r="GG32" i="9"/>
  <c r="GK32" i="9"/>
  <c r="GM32" i="9" s="1"/>
  <c r="HE39" i="9"/>
  <c r="HF39" i="9" s="1"/>
  <c r="OC21" i="9"/>
  <c r="PY30" i="9"/>
  <c r="PZ30" i="9" s="1"/>
  <c r="GL29" i="9"/>
  <c r="GJ29" i="9"/>
  <c r="PC22" i="9"/>
  <c r="HF25" i="9"/>
  <c r="GU29" i="9"/>
  <c r="GV29" i="9" s="1"/>
  <c r="GW34" i="9"/>
  <c r="OJ26" i="9"/>
  <c r="OK26" i="9"/>
  <c r="OI26" i="9"/>
  <c r="OH26" i="9"/>
  <c r="PB39" i="9"/>
  <c r="GB17" i="9"/>
  <c r="GD17" i="9"/>
  <c r="GC17" i="9"/>
  <c r="GA17" i="9"/>
  <c r="GU11" i="9"/>
  <c r="HU28" i="9"/>
  <c r="QQ19" i="9"/>
  <c r="HW19" i="9"/>
  <c r="NP15" i="9"/>
  <c r="NS15" i="9" s="1"/>
  <c r="OC27" i="9"/>
  <c r="HE15" i="9"/>
  <c r="PL28" i="9"/>
  <c r="PM28" i="9" s="1"/>
  <c r="NA36" i="9"/>
  <c r="NE36" i="9"/>
  <c r="NG36" i="9" s="1"/>
  <c r="GG23" i="9"/>
  <c r="GK23" i="9"/>
  <c r="GM23" i="9" s="1"/>
  <c r="NU37" i="9"/>
  <c r="NV37" i="9"/>
  <c r="NX37" i="9"/>
  <c r="NW37" i="9"/>
  <c r="GS31" i="9"/>
  <c r="OF36" i="9"/>
  <c r="OD36" i="9"/>
  <c r="OB25" i="9"/>
  <c r="OC25" i="9" s="1"/>
  <c r="NS25" i="9"/>
  <c r="NQ25" i="9"/>
  <c r="NS21" i="9"/>
  <c r="NQ21" i="9"/>
  <c r="OZ26" i="9"/>
  <c r="HS26" i="9"/>
  <c r="OG31" i="9"/>
  <c r="GJ30" i="9"/>
  <c r="GL30" i="9"/>
  <c r="GM34" i="9"/>
  <c r="FV27" i="9"/>
  <c r="FY27" i="9" s="1"/>
  <c r="FX30" i="9"/>
  <c r="FZ30" i="9" s="1"/>
  <c r="FT30" i="9"/>
  <c r="IS14" i="9"/>
  <c r="GU38" i="9"/>
  <c r="GV38" i="9" s="1"/>
  <c r="GK38" i="9"/>
  <c r="GM38" i="9" s="1"/>
  <c r="GG38" i="9"/>
  <c r="GS39" i="9"/>
  <c r="FY30" i="9"/>
  <c r="PM30" i="9"/>
  <c r="HR38" i="9"/>
  <c r="HS38" i="9" s="1"/>
  <c r="NW16" i="9"/>
  <c r="NV16" i="9"/>
  <c r="NU16" i="9"/>
  <c r="NX16" i="9"/>
  <c r="PS24" i="9"/>
  <c r="PQ24" i="9"/>
  <c r="GC18" i="9"/>
  <c r="GA18" i="9"/>
  <c r="GD18" i="9"/>
  <c r="GB18" i="9"/>
  <c r="HE29" i="9"/>
  <c r="HF29" i="9" s="1"/>
  <c r="GV34" i="9"/>
  <c r="NT36" i="9"/>
  <c r="PL39" i="9"/>
  <c r="PM39" i="9" s="1"/>
  <c r="HR34" i="9"/>
  <c r="HS34" i="9" s="1"/>
  <c r="IE28" i="9"/>
  <c r="IF28" i="9" s="1"/>
  <c r="QP19" i="9"/>
  <c r="HV19" i="9"/>
  <c r="OY40" i="9"/>
  <c r="OZ40" i="9" s="1"/>
  <c r="GU15" i="9"/>
  <c r="GV15" i="9" s="1"/>
  <c r="PB28" i="9"/>
  <c r="PC28" i="9" s="1"/>
  <c r="GH21" i="9"/>
  <c r="GI21" i="9" s="1"/>
  <c r="HE13" i="9"/>
  <c r="HF13" i="9" s="1"/>
  <c r="FQ37" i="9"/>
  <c r="FP37" i="9"/>
  <c r="FO37" i="9"/>
  <c r="FN37" i="9"/>
  <c r="PB33" i="9"/>
  <c r="PC33" i="9" s="1"/>
  <c r="FQ10" i="9"/>
  <c r="FP10" i="9"/>
  <c r="FO10" i="9"/>
  <c r="FN10" i="9"/>
  <c r="OF17" i="9"/>
  <c r="OD17" i="9"/>
  <c r="HE21" i="9"/>
  <c r="HF21" i="9" s="1"/>
  <c r="NR25" i="9"/>
  <c r="NN25" i="9"/>
  <c r="FP40" i="9"/>
  <c r="FO40" i="9"/>
  <c r="FN40" i="9"/>
  <c r="FQ40" i="9"/>
  <c r="GK30" i="9"/>
  <c r="GG30" i="9"/>
  <c r="GY18" i="9"/>
  <c r="GW18" i="9"/>
  <c r="OY15" i="9"/>
  <c r="OS26" i="9"/>
  <c r="OQ26" i="9"/>
  <c r="PL32" i="9"/>
  <c r="PL13" i="9"/>
  <c r="PM13" i="9" s="1"/>
  <c r="OE22" i="9"/>
  <c r="OA22" i="9"/>
  <c r="OY38" i="9"/>
  <c r="OZ38" i="9" s="1"/>
  <c r="PL11" i="9"/>
  <c r="GK26" i="9"/>
  <c r="GM26" i="9" s="1"/>
  <c r="GG26" i="9"/>
  <c r="HE35" i="9"/>
  <c r="GY20" i="9"/>
  <c r="GW20" i="9"/>
  <c r="OG39" i="9"/>
  <c r="OF22" i="9"/>
  <c r="GW25" i="9"/>
  <c r="GY25" i="9"/>
  <c r="IE20" i="9"/>
  <c r="HH38" i="9"/>
  <c r="PN24" i="9"/>
  <c r="PR24" i="9"/>
  <c r="GL24" i="9"/>
  <c r="GJ24" i="9"/>
  <c r="GM24" i="9" s="1"/>
  <c r="PY22" i="9"/>
  <c r="OG10" i="9"/>
  <c r="HE24" i="9"/>
  <c r="HH34" i="9"/>
  <c r="HI34" i="9" s="1"/>
  <c r="PF10" i="9"/>
  <c r="PD10" i="9"/>
  <c r="HR11" i="9"/>
  <c r="HS11" i="9" s="1"/>
  <c r="NS28" i="9"/>
  <c r="OO40" i="9"/>
  <c r="OP40" i="9" s="1"/>
  <c r="GJ17" i="9"/>
  <c r="GL17" i="9"/>
  <c r="PY16" i="9"/>
  <c r="QG19" i="9"/>
  <c r="GU13" i="9"/>
  <c r="HJ19" i="9"/>
  <c r="PG20" i="9"/>
  <c r="GJ27" i="9"/>
  <c r="GD32" i="9"/>
  <c r="GC32" i="9"/>
  <c r="GB32" i="9"/>
  <c r="GA32" i="9"/>
  <c r="OA17" i="9"/>
  <c r="OE17" i="9"/>
  <c r="GU21" i="9"/>
  <c r="FQ22" i="9"/>
  <c r="FP22" i="9"/>
  <c r="FN22" i="9"/>
  <c r="FO22" i="9"/>
  <c r="OS13" i="9"/>
  <c r="OQ13" i="9"/>
  <c r="GO22" i="9"/>
  <c r="GN22" i="9"/>
  <c r="GP22" i="9"/>
  <c r="GQ22" i="9"/>
  <c r="OY36" i="9"/>
  <c r="OZ36" i="9" s="1"/>
  <c r="OA38" i="9"/>
  <c r="OE38" i="9"/>
  <c r="OY25" i="9"/>
  <c r="GX18" i="9"/>
  <c r="GT18" i="9"/>
  <c r="FY24" i="9"/>
  <c r="IK14" i="9"/>
  <c r="IG14" i="9"/>
  <c r="FQ12" i="9"/>
  <c r="FP12" i="9"/>
  <c r="FO12" i="9"/>
  <c r="FN12" i="9"/>
  <c r="PB32" i="9"/>
  <c r="PB13" i="9"/>
  <c r="FD15" i="9"/>
  <c r="FA15" i="9"/>
  <c r="FC15" i="9"/>
  <c r="FB15" i="9"/>
  <c r="PB11" i="9"/>
  <c r="FY13" i="9"/>
  <c r="FW13" i="9"/>
  <c r="GH36" i="9"/>
  <c r="GI36" i="9" s="1"/>
  <c r="GU35" i="9"/>
  <c r="GV35" i="9" s="1"/>
  <c r="GX20" i="9"/>
  <c r="GT20" i="9"/>
  <c r="OQ31" i="9"/>
  <c r="OD35" i="9"/>
  <c r="PL12" i="9"/>
  <c r="PM12" i="9" s="1"/>
  <c r="GY32" i="9"/>
  <c r="GW32" i="9"/>
  <c r="HU20" i="9"/>
  <c r="OE13" i="9"/>
  <c r="OA13" i="9"/>
  <c r="OY35" i="9"/>
  <c r="OY21" i="9"/>
  <c r="OZ21" i="9" s="1"/>
  <c r="GW16" i="9"/>
  <c r="HR22" i="9"/>
  <c r="HS22" i="9" s="1"/>
  <c r="OO14" i="9"/>
  <c r="OP14" i="9" s="1"/>
  <c r="PO22" i="9"/>
  <c r="PP22" i="9" s="1"/>
  <c r="PY10" i="9"/>
  <c r="PZ10" i="9" s="1"/>
  <c r="PL29" i="9"/>
  <c r="PM29" i="9" s="1"/>
  <c r="HH16" i="9"/>
  <c r="FW35" i="9"/>
  <c r="HE37" i="9"/>
  <c r="PE10" i="9"/>
  <c r="PA10" i="9"/>
  <c r="HH11" i="9"/>
  <c r="IE33" i="9"/>
  <c r="IF33" i="9" s="1"/>
  <c r="GW22" i="9"/>
  <c r="PD31" i="9"/>
  <c r="OQ18" i="9"/>
  <c r="PM16" i="9"/>
  <c r="ON10" i="9"/>
  <c r="OR10" i="9"/>
  <c r="OT10" i="9" s="1"/>
  <c r="OG29" i="9"/>
  <c r="IR19" i="9"/>
  <c r="IS19" i="9" s="1"/>
  <c r="HI19" i="9"/>
  <c r="OY27" i="9"/>
  <c r="GI27" i="9"/>
  <c r="FY39" i="9"/>
  <c r="FW39" i="9"/>
  <c r="GD10" i="9"/>
  <c r="GC10" i="9"/>
  <c r="GB10" i="9"/>
  <c r="GA10" i="9"/>
  <c r="FT21" i="9"/>
  <c r="FX21" i="9"/>
  <c r="FZ21" i="9" s="1"/>
  <c r="OX24" i="9"/>
  <c r="OW24" i="9"/>
  <c r="OU24" i="9"/>
  <c r="OV24" i="9"/>
  <c r="OM36" i="9"/>
  <c r="OF38" i="9"/>
  <c r="OD38" i="9"/>
  <c r="OM25" i="9"/>
  <c r="FQ39" i="9"/>
  <c r="FP39" i="9"/>
  <c r="FO39" i="9"/>
  <c r="FN39" i="9"/>
  <c r="PQ20" i="9"/>
  <c r="PS20" i="9"/>
  <c r="IL14" i="9"/>
  <c r="IJ14" i="9"/>
  <c r="GH39" i="9"/>
  <c r="GI39" i="9" s="1"/>
  <c r="NG15" i="9"/>
  <c r="NK13" i="9"/>
  <c r="NJ13" i="9"/>
  <c r="NI13" i="9"/>
  <c r="NH13" i="9"/>
  <c r="PB30" i="9"/>
  <c r="FK31" i="9"/>
  <c r="FM31" i="9" s="1"/>
  <c r="FG31" i="9"/>
  <c r="FX40" i="9"/>
  <c r="FZ40" i="9" s="1"/>
  <c r="FT40" i="9"/>
  <c r="OP31" i="9"/>
  <c r="OC35" i="9"/>
  <c r="OZ12" i="9"/>
  <c r="GD33" i="9"/>
  <c r="GC33" i="9"/>
  <c r="GA33" i="9"/>
  <c r="GB33" i="9"/>
  <c r="GL32" i="9"/>
  <c r="FY40" i="9"/>
  <c r="OF13" i="9"/>
  <c r="OD13" i="9"/>
  <c r="OM35" i="9"/>
  <c r="OM21" i="9"/>
  <c r="HR32" i="9"/>
  <c r="GV16" i="9"/>
  <c r="GY16" i="9" s="1"/>
  <c r="GD25" i="9"/>
  <c r="GC25" i="9"/>
  <c r="GA25" i="9"/>
  <c r="GB25" i="9"/>
  <c r="GH37" i="9"/>
  <c r="PM10" i="9"/>
  <c r="GP10" i="9"/>
  <c r="GO10" i="9"/>
  <c r="GN10" i="9"/>
  <c r="GQ10" i="9"/>
  <c r="OZ29" i="9"/>
  <c r="HR16" i="9"/>
  <c r="HS16" i="9" s="1"/>
  <c r="FV35" i="9"/>
  <c r="FY35" i="9" s="1"/>
  <c r="PL14" i="9"/>
  <c r="GJ12" i="9"/>
  <c r="GL12" i="9"/>
  <c r="HR10" i="9"/>
  <c r="HS10" i="9" s="1"/>
  <c r="PY33" i="9"/>
  <c r="PZ33" i="9" s="1"/>
  <c r="GL31" i="9"/>
  <c r="GJ31" i="9"/>
  <c r="HS33" i="9"/>
  <c r="GV22" i="9"/>
  <c r="PC31" i="9"/>
  <c r="OP18" i="9"/>
  <c r="OS18" i="9" s="1"/>
  <c r="HH28" i="9"/>
  <c r="HI28" i="9" s="1"/>
  <c r="FA21" i="9"/>
  <c r="FD21" i="9"/>
  <c r="FC21" i="9"/>
  <c r="FB21" i="9"/>
  <c r="GU23" i="9"/>
  <c r="IH19" i="9"/>
  <c r="II19" i="9" s="1"/>
  <c r="OO34" i="9"/>
  <c r="HE40" i="9"/>
  <c r="HF40" i="9" s="1"/>
  <c r="OO27" i="9"/>
  <c r="PY31" i="9"/>
  <c r="PZ31" i="9" s="1"/>
  <c r="FX39" i="9"/>
  <c r="FT39" i="9"/>
  <c r="PL34" i="9"/>
  <c r="PM34" i="9" s="1"/>
  <c r="NX34" i="9"/>
  <c r="NW34" i="9"/>
  <c r="NV34" i="9"/>
  <c r="NU34" i="9"/>
  <c r="HE17" i="9"/>
  <c r="GO33" i="9"/>
  <c r="GN33" i="9"/>
  <c r="GQ33" i="9"/>
  <c r="GP33" i="9"/>
  <c r="PR20" i="9"/>
  <c r="PN20" i="9"/>
  <c r="HD33" i="9"/>
  <c r="HC33" i="9"/>
  <c r="HB33" i="9"/>
  <c r="HA33" i="9"/>
  <c r="NR27" i="9"/>
  <c r="NT27" i="9" s="1"/>
  <c r="NN27" i="9"/>
  <c r="HR18" i="9"/>
  <c r="HS18" i="9" s="1"/>
  <c r="GM20" i="9"/>
  <c r="HH20" i="9"/>
  <c r="HI20" i="9" s="1"/>
  <c r="PL37" i="9"/>
  <c r="PM37" i="9" s="1"/>
  <c r="PL18" i="9"/>
  <c r="NK29" i="9"/>
  <c r="NI29" i="9"/>
  <c r="NH29" i="9"/>
  <c r="NJ29" i="9"/>
  <c r="GD22" i="9"/>
  <c r="GC22" i="9"/>
  <c r="GA22" i="9"/>
  <c r="GB22" i="9"/>
  <c r="OD37" i="9"/>
  <c r="OQ39" i="9"/>
  <c r="OG28" i="9"/>
  <c r="NX38" i="9"/>
  <c r="NW38" i="9"/>
  <c r="NV38" i="9"/>
  <c r="NU38" i="9"/>
  <c r="GD28" i="9"/>
  <c r="GC28" i="9"/>
  <c r="GB28" i="9"/>
  <c r="GA28" i="9"/>
  <c r="HH32" i="9"/>
  <c r="HI32" i="9" s="1"/>
  <c r="PY23" i="9"/>
  <c r="MX40" i="9"/>
  <c r="MW40" i="9"/>
  <c r="MV40" i="9"/>
  <c r="MU40" i="9"/>
  <c r="FK27" i="9"/>
  <c r="FM27" i="9" s="1"/>
  <c r="FG27" i="9"/>
  <c r="QB24" i="9"/>
  <c r="GU10" i="9"/>
  <c r="GV10" i="9" s="1"/>
  <c r="GJ11" i="9"/>
  <c r="OT33" i="9"/>
  <c r="NG38" i="9"/>
  <c r="GW28" i="9"/>
  <c r="PB14" i="9"/>
  <c r="PC14" i="9" s="1"/>
  <c r="GG12" i="9"/>
  <c r="GK12" i="9"/>
  <c r="HH10" i="9"/>
  <c r="HI10" i="9" s="1"/>
  <c r="PF24" i="9"/>
  <c r="OQ29" i="9"/>
  <c r="OS29" i="9"/>
  <c r="PO33" i="9"/>
  <c r="PP33" i="9" s="1"/>
  <c r="GG31" i="9"/>
  <c r="GK31" i="9"/>
  <c r="GJ40" i="9"/>
  <c r="OD15" i="9"/>
  <c r="OQ12" i="9"/>
  <c r="FO35" i="9"/>
  <c r="FN35" i="9"/>
  <c r="FQ35" i="9"/>
  <c r="FP35" i="9"/>
  <c r="OT30" i="9"/>
  <c r="GC38" i="9"/>
  <c r="GA38" i="9"/>
  <c r="GD38" i="9"/>
  <c r="GB38" i="9"/>
  <c r="GU40" i="9"/>
  <c r="GV40" i="9" s="1"/>
  <c r="OB40" i="9"/>
  <c r="PO31" i="9"/>
  <c r="PP31" i="9" s="1"/>
  <c r="FZ12" i="9"/>
  <c r="OC18" i="9"/>
  <c r="OF18" i="9" s="1"/>
  <c r="PB34" i="9"/>
  <c r="PC34" i="9" s="1"/>
  <c r="IC14" i="9"/>
  <c r="IB14" i="9"/>
  <c r="ID14" i="9"/>
  <c r="IA14" i="9"/>
  <c r="FA27" i="9"/>
  <c r="FD27" i="9"/>
  <c r="FC27" i="9"/>
  <c r="FB27" i="9"/>
  <c r="OQ11" i="9"/>
  <c r="OT11" i="9" s="1"/>
  <c r="OS11" i="9"/>
  <c r="OO37" i="9"/>
  <c r="OD14" i="9"/>
  <c r="OF14" i="9"/>
  <c r="GB37" i="9"/>
  <c r="GA37" i="9"/>
  <c r="GD37" i="9"/>
  <c r="GC37" i="9"/>
  <c r="HH18" i="9"/>
  <c r="HI18" i="9" s="1"/>
  <c r="GA11" i="9"/>
  <c r="GD11" i="9"/>
  <c r="GC11" i="9"/>
  <c r="GB11" i="9"/>
  <c r="OJ32" i="9"/>
  <c r="OI32" i="9"/>
  <c r="OH32" i="9"/>
  <c r="OK32" i="9"/>
  <c r="GX26" i="9"/>
  <c r="GZ26" i="9" s="1"/>
  <c r="GT26" i="9"/>
  <c r="PB18" i="9"/>
  <c r="PC18" i="9" s="1"/>
  <c r="PD23" i="9"/>
  <c r="PF23" i="9"/>
  <c r="HE36" i="9"/>
  <c r="HF36" i="9" s="1"/>
  <c r="GL35" i="9"/>
  <c r="GJ35" i="9"/>
  <c r="FW15" i="9"/>
  <c r="FZ15" i="9" s="1"/>
  <c r="FY15" i="9"/>
  <c r="OC37" i="9"/>
  <c r="OP39" i="9"/>
  <c r="OW20" i="9"/>
  <c r="OV20" i="9"/>
  <c r="OU20" i="9"/>
  <c r="OX20" i="9"/>
  <c r="PM23" i="9"/>
  <c r="OG34" i="9"/>
  <c r="FY31" i="9"/>
  <c r="FW31" i="9"/>
  <c r="FX36" i="9"/>
  <c r="FZ36" i="9" s="1"/>
  <c r="FT36" i="9"/>
  <c r="QL24" i="9"/>
  <c r="QM24" i="9" s="1"/>
  <c r="ON22" i="9"/>
  <c r="OR22" i="9"/>
  <c r="OT22" i="9" s="1"/>
  <c r="GI11" i="9"/>
  <c r="GV28" i="9"/>
  <c r="PF16" i="9"/>
  <c r="PD16" i="9"/>
  <c r="OQ28" i="9"/>
  <c r="OS28" i="9"/>
  <c r="GJ13" i="9"/>
  <c r="GL13" i="9"/>
  <c r="OD12" i="9"/>
  <c r="OF12" i="9"/>
  <c r="GI40" i="9"/>
  <c r="GL40" i="9" s="1"/>
  <c r="OC15" i="9"/>
  <c r="OF15" i="9" s="1"/>
  <c r="OP12" i="9"/>
  <c r="PA13" i="8"/>
  <c r="PE13" i="8"/>
  <c r="MX19" i="8"/>
  <c r="MW19" i="8"/>
  <c r="MV19" i="8"/>
  <c r="MU19" i="8"/>
  <c r="NK16" i="8"/>
  <c r="NJ16" i="8"/>
  <c r="NI16" i="8"/>
  <c r="NH16" i="8"/>
  <c r="OO31" i="8"/>
  <c r="PB36" i="8"/>
  <c r="GX38" i="8"/>
  <c r="GT38" i="8"/>
  <c r="GX36" i="8"/>
  <c r="GT36" i="8"/>
  <c r="GU14" i="8"/>
  <c r="NK26" i="8"/>
  <c r="NJ26" i="8"/>
  <c r="NI26" i="8"/>
  <c r="NH26" i="8"/>
  <c r="HU20" i="8"/>
  <c r="HV20" i="8" s="1"/>
  <c r="PA17" i="8"/>
  <c r="PE17" i="8"/>
  <c r="GO10" i="8"/>
  <c r="GN10" i="8"/>
  <c r="GQ10" i="8"/>
  <c r="GP10" i="8"/>
  <c r="NN27" i="8"/>
  <c r="NR27" i="8"/>
  <c r="HH12" i="8"/>
  <c r="HI12" i="8" s="1"/>
  <c r="GG21" i="8"/>
  <c r="GK21" i="8"/>
  <c r="OO11" i="8"/>
  <c r="OA37" i="8"/>
  <c r="OE37" i="8"/>
  <c r="GA31" i="8"/>
  <c r="GD31" i="8"/>
  <c r="GC31" i="8"/>
  <c r="GB31" i="8"/>
  <c r="HH36" i="8"/>
  <c r="HI36" i="8" s="1"/>
  <c r="GU26" i="8"/>
  <c r="OO27" i="8"/>
  <c r="OP27" i="8" s="1"/>
  <c r="PO17" i="8"/>
  <c r="GG11" i="8"/>
  <c r="GK11" i="8"/>
  <c r="NK30" i="8"/>
  <c r="NJ30" i="8"/>
  <c r="NI30" i="8"/>
  <c r="NH30" i="8"/>
  <c r="GX17" i="8"/>
  <c r="GT17" i="8"/>
  <c r="OX34" i="8"/>
  <c r="OW34" i="8"/>
  <c r="OV34" i="8"/>
  <c r="OU34" i="8"/>
  <c r="HN30" i="8"/>
  <c r="HQ30" i="8"/>
  <c r="HP30" i="8"/>
  <c r="HO30" i="8"/>
  <c r="HH35" i="8"/>
  <c r="NK33" i="8"/>
  <c r="NJ33" i="8"/>
  <c r="NH33" i="8"/>
  <c r="NI33" i="8"/>
  <c r="OO25" i="8"/>
  <c r="GK40" i="8"/>
  <c r="GG40" i="8"/>
  <c r="OR14" i="8"/>
  <c r="ON14" i="8"/>
  <c r="GN19" i="8"/>
  <c r="GQ19" i="8"/>
  <c r="GP19" i="8"/>
  <c r="GO19" i="8"/>
  <c r="NK36" i="8"/>
  <c r="NH36" i="8"/>
  <c r="NI36" i="8"/>
  <c r="NJ36" i="8"/>
  <c r="GA25" i="8"/>
  <c r="GD25" i="8"/>
  <c r="GB25" i="8"/>
  <c r="GC25" i="8"/>
  <c r="OO33" i="8"/>
  <c r="OA12" i="8"/>
  <c r="OE12" i="8"/>
  <c r="HH33" i="8"/>
  <c r="OO12" i="8"/>
  <c r="GU23" i="8"/>
  <c r="NK11" i="8"/>
  <c r="NJ11" i="8"/>
  <c r="NI11" i="8"/>
  <c r="NH11" i="8"/>
  <c r="GU29" i="8"/>
  <c r="HE40" i="8"/>
  <c r="PL14" i="8"/>
  <c r="NK24" i="8"/>
  <c r="NJ24" i="8"/>
  <c r="NI24" i="8"/>
  <c r="NH24" i="8"/>
  <c r="FO34" i="8"/>
  <c r="FN34" i="8"/>
  <c r="FQ34" i="8"/>
  <c r="FP34" i="8"/>
  <c r="PY13" i="8"/>
  <c r="PZ13" i="8" s="1"/>
  <c r="OY37" i="8"/>
  <c r="OB33" i="8"/>
  <c r="OC33" i="8" s="1"/>
  <c r="GG33" i="8"/>
  <c r="GK33" i="8"/>
  <c r="FZ18" i="8"/>
  <c r="IE31" i="8"/>
  <c r="IF31" i="8" s="1"/>
  <c r="PB21" i="8"/>
  <c r="PC21" i="8" s="1"/>
  <c r="GL33" i="8"/>
  <c r="HX30" i="8"/>
  <c r="HZ30" i="8" s="1"/>
  <c r="HT30" i="8"/>
  <c r="GU28" i="8"/>
  <c r="NA12" i="8"/>
  <c r="NE12" i="8"/>
  <c r="NG12" i="8" s="1"/>
  <c r="OO26" i="8"/>
  <c r="HJ19" i="8"/>
  <c r="GY31" i="8"/>
  <c r="GW31" i="8"/>
  <c r="OD29" i="8"/>
  <c r="OY24" i="8"/>
  <c r="OZ24" i="8" s="1"/>
  <c r="NR25" i="8"/>
  <c r="NN25" i="8"/>
  <c r="IE19" i="8"/>
  <c r="FW14" i="8"/>
  <c r="HR38" i="8"/>
  <c r="OE22" i="8"/>
  <c r="OG22" i="8" s="1"/>
  <c r="OA22" i="8"/>
  <c r="NS25" i="8"/>
  <c r="IE10" i="8"/>
  <c r="IF10" i="8" s="1"/>
  <c r="ON21" i="8"/>
  <c r="OR21" i="8"/>
  <c r="OE27" i="8"/>
  <c r="OA27" i="8"/>
  <c r="OH13" i="8"/>
  <c r="OK13" i="8"/>
  <c r="OJ13" i="8"/>
  <c r="OI13" i="8"/>
  <c r="FD28" i="8"/>
  <c r="FC28" i="8"/>
  <c r="FA28" i="8"/>
  <c r="FB28" i="8"/>
  <c r="GU40" i="8"/>
  <c r="GV40" i="8" s="1"/>
  <c r="PB14" i="8"/>
  <c r="OY16" i="8"/>
  <c r="OZ16" i="8" s="1"/>
  <c r="PF13" i="8"/>
  <c r="PD13" i="8"/>
  <c r="HH29" i="8"/>
  <c r="HI29" i="8" s="1"/>
  <c r="HW15" i="8"/>
  <c r="HL20" i="8"/>
  <c r="HJ20" i="8"/>
  <c r="NT31" i="8"/>
  <c r="HB30" i="8"/>
  <c r="HA30" i="8"/>
  <c r="HD30" i="8"/>
  <c r="HC30" i="8"/>
  <c r="OM37" i="8"/>
  <c r="PB20" i="8"/>
  <c r="PC20" i="8" s="1"/>
  <c r="FW40" i="8"/>
  <c r="FY40" i="8"/>
  <c r="NT24" i="8"/>
  <c r="HS31" i="8"/>
  <c r="PL21" i="8"/>
  <c r="PM21" i="8" s="1"/>
  <c r="NQ29" i="8"/>
  <c r="NS29" i="8"/>
  <c r="OY30" i="8"/>
  <c r="OZ30" i="8" s="1"/>
  <c r="OA14" i="8"/>
  <c r="OE14" i="8"/>
  <c r="OG14" i="8" s="1"/>
  <c r="HE28" i="8"/>
  <c r="HF28" i="8" s="1"/>
  <c r="OA15" i="8"/>
  <c r="OE15" i="8"/>
  <c r="OG15" i="8" s="1"/>
  <c r="FM21" i="8"/>
  <c r="GH23" i="8"/>
  <c r="GI23" i="8" s="1"/>
  <c r="OO22" i="8"/>
  <c r="FZ16" i="8"/>
  <c r="HI19" i="8"/>
  <c r="HR25" i="8"/>
  <c r="OF15" i="8"/>
  <c r="OC29" i="8"/>
  <c r="FQ32" i="8"/>
  <c r="FN32" i="8"/>
  <c r="FP32" i="8"/>
  <c r="FO32" i="8"/>
  <c r="OF18" i="8"/>
  <c r="OD18" i="8"/>
  <c r="QD34" i="8"/>
  <c r="QF34" i="8"/>
  <c r="NN18" i="8"/>
  <c r="NR18" i="8"/>
  <c r="HS19" i="8"/>
  <c r="FV14" i="8"/>
  <c r="GA27" i="8"/>
  <c r="GD27" i="8"/>
  <c r="GC27" i="8"/>
  <c r="GB27" i="8"/>
  <c r="HF38" i="8"/>
  <c r="NT25" i="8"/>
  <c r="HJ17" i="8"/>
  <c r="PD32" i="8"/>
  <c r="OD39" i="8"/>
  <c r="OF22" i="8"/>
  <c r="HS10" i="8"/>
  <c r="OQ21" i="8"/>
  <c r="OS21" i="8"/>
  <c r="OF27" i="8"/>
  <c r="OD27" i="8"/>
  <c r="FX29" i="8"/>
  <c r="FZ29" i="8" s="1"/>
  <c r="FT29" i="8"/>
  <c r="ON20" i="8"/>
  <c r="OR20" i="8"/>
  <c r="OT20" i="8" s="1"/>
  <c r="HE11" i="8"/>
  <c r="HF11" i="8" s="1"/>
  <c r="OX23" i="8"/>
  <c r="OW23" i="8"/>
  <c r="OV23" i="8"/>
  <c r="OU23" i="8"/>
  <c r="OM16" i="8"/>
  <c r="HR29" i="8"/>
  <c r="HV15" i="8"/>
  <c r="HY15" i="8" s="1"/>
  <c r="HK20" i="8"/>
  <c r="HG20" i="8"/>
  <c r="NR11" i="8"/>
  <c r="NT11" i="8" s="1"/>
  <c r="NN11" i="8"/>
  <c r="NG18" i="8"/>
  <c r="OO38" i="8"/>
  <c r="OP38" i="8" s="1"/>
  <c r="FX40" i="8"/>
  <c r="FT40" i="8"/>
  <c r="GU35" i="8"/>
  <c r="NS11" i="8"/>
  <c r="NJ25" i="8"/>
  <c r="NH25" i="8"/>
  <c r="NK25" i="8"/>
  <c r="NI25" i="8"/>
  <c r="HR24" i="8"/>
  <c r="NR29" i="8"/>
  <c r="NN29" i="8"/>
  <c r="OO30" i="8"/>
  <c r="OE23" i="8"/>
  <c r="OG23" i="8" s="1"/>
  <c r="OA23" i="8"/>
  <c r="FN22" i="8"/>
  <c r="FQ22" i="8"/>
  <c r="FP22" i="8"/>
  <c r="FO22" i="8"/>
  <c r="GH34" i="8"/>
  <c r="GI34" i="8" s="1"/>
  <c r="GM25" i="8"/>
  <c r="FX12" i="8"/>
  <c r="FZ12" i="8" s="1"/>
  <c r="FT12" i="8"/>
  <c r="NQ27" i="8"/>
  <c r="NS27" i="8"/>
  <c r="OF23" i="8"/>
  <c r="HH25" i="8"/>
  <c r="HI25" i="8" s="1"/>
  <c r="OE18" i="8"/>
  <c r="OA18" i="8"/>
  <c r="QE34" i="8"/>
  <c r="QA34" i="8"/>
  <c r="NQ10" i="8"/>
  <c r="NS10" i="8"/>
  <c r="GG20" i="8"/>
  <c r="GK20" i="8"/>
  <c r="GM20" i="8" s="1"/>
  <c r="GH39" i="8"/>
  <c r="GI39" i="8" s="1"/>
  <c r="NG19" i="8"/>
  <c r="OY18" i="8"/>
  <c r="OZ18" i="8" s="1"/>
  <c r="NS18" i="8"/>
  <c r="HI17" i="8"/>
  <c r="GL11" i="8"/>
  <c r="GJ11" i="8"/>
  <c r="PC32" i="8"/>
  <c r="OC39" i="8"/>
  <c r="GY12" i="8"/>
  <c r="GW12" i="8"/>
  <c r="OF19" i="8"/>
  <c r="OD19" i="8"/>
  <c r="FX11" i="8"/>
  <c r="FZ11" i="8" s="1"/>
  <c r="FT11" i="8"/>
  <c r="GU11" i="8"/>
  <c r="GV11" i="8" s="1"/>
  <c r="IE27" i="8"/>
  <c r="IF27" i="8" s="1"/>
  <c r="PW34" i="8"/>
  <c r="PV34" i="8"/>
  <c r="PU34" i="8"/>
  <c r="PX34" i="8"/>
  <c r="OY19" i="8"/>
  <c r="OZ19" i="8" s="1"/>
  <c r="NJ39" i="8"/>
  <c r="NK39" i="8"/>
  <c r="NI39" i="8"/>
  <c r="NH39" i="8"/>
  <c r="FP40" i="8"/>
  <c r="FO40" i="8"/>
  <c r="FN40" i="8"/>
  <c r="FQ40" i="8"/>
  <c r="HE21" i="8"/>
  <c r="GJ16" i="8"/>
  <c r="FQ29" i="8"/>
  <c r="FO29" i="8"/>
  <c r="FN29" i="8"/>
  <c r="FP29" i="8"/>
  <c r="MU11" i="8"/>
  <c r="MX11" i="8"/>
  <c r="MW11" i="8"/>
  <c r="MV11" i="8"/>
  <c r="IR15" i="8"/>
  <c r="OB30" i="8"/>
  <c r="OC30" i="8" s="1"/>
  <c r="OD10" i="8"/>
  <c r="MX16" i="8"/>
  <c r="MW16" i="8"/>
  <c r="MV16" i="8"/>
  <c r="MU16" i="8"/>
  <c r="HH24" i="8"/>
  <c r="HI24" i="8" s="1"/>
  <c r="OY33" i="8"/>
  <c r="GJ32" i="8"/>
  <c r="OO28" i="8"/>
  <c r="HE26" i="8"/>
  <c r="HF26" i="8" s="1"/>
  <c r="FT22" i="8"/>
  <c r="FX22" i="8"/>
  <c r="FZ22" i="8" s="1"/>
  <c r="NH31" i="8"/>
  <c r="NK31" i="8"/>
  <c r="NJ31" i="8"/>
  <c r="NI31" i="8"/>
  <c r="FW23" i="8"/>
  <c r="OY31" i="8"/>
  <c r="OZ31" i="8" s="1"/>
  <c r="MU24" i="8"/>
  <c r="MX24" i="8"/>
  <c r="MV24" i="8"/>
  <c r="MW24" i="8"/>
  <c r="NQ39" i="8"/>
  <c r="PL28" i="8"/>
  <c r="PM28" i="8" s="1"/>
  <c r="HE34" i="8"/>
  <c r="HF34" i="8" s="1"/>
  <c r="HE23" i="8"/>
  <c r="HF23" i="8" s="1"/>
  <c r="PL26" i="8"/>
  <c r="PM26" i="8" s="1"/>
  <c r="GJ12" i="8"/>
  <c r="HD10" i="8"/>
  <c r="HC10" i="8"/>
  <c r="HB10" i="8"/>
  <c r="HA10" i="8"/>
  <c r="NR10" i="8"/>
  <c r="NN10" i="8"/>
  <c r="OA38" i="8"/>
  <c r="OE38" i="8"/>
  <c r="OG38" i="8" s="1"/>
  <c r="IH30" i="8"/>
  <c r="II30" i="8" s="1"/>
  <c r="OO18" i="8"/>
  <c r="NT18" i="8"/>
  <c r="OY25" i="8"/>
  <c r="GU39" i="8"/>
  <c r="HR37" i="8"/>
  <c r="GX12" i="8"/>
  <c r="GT12" i="8"/>
  <c r="OE19" i="8"/>
  <c r="OA19" i="8"/>
  <c r="GL21" i="8"/>
  <c r="GJ21" i="8"/>
  <c r="NX36" i="8"/>
  <c r="NW36" i="8"/>
  <c r="NV36" i="8"/>
  <c r="NU36" i="8"/>
  <c r="GM29" i="8"/>
  <c r="HE16" i="8"/>
  <c r="HF16" i="8" s="1"/>
  <c r="OO39" i="8"/>
  <c r="OP39" i="8" s="1"/>
  <c r="HS27" i="8"/>
  <c r="OM19" i="8"/>
  <c r="GA38" i="8"/>
  <c r="GC38" i="8"/>
  <c r="GD38" i="8"/>
  <c r="GB38" i="8"/>
  <c r="GS21" i="8"/>
  <c r="GI16" i="8"/>
  <c r="NW30" i="8"/>
  <c r="NV30" i="8"/>
  <c r="NU30" i="8"/>
  <c r="NX30" i="8"/>
  <c r="NU28" i="8"/>
  <c r="NW28" i="8"/>
  <c r="NX28" i="8"/>
  <c r="NV28" i="8"/>
  <c r="NT37" i="8"/>
  <c r="GW27" i="8"/>
  <c r="GU24" i="8"/>
  <c r="GV24" i="8" s="1"/>
  <c r="IF15" i="8"/>
  <c r="NN40" i="8"/>
  <c r="NR40" i="8"/>
  <c r="NT40" i="8" s="1"/>
  <c r="OG26" i="8"/>
  <c r="OC10" i="8"/>
  <c r="OF10" i="8" s="1"/>
  <c r="GG26" i="8"/>
  <c r="GK26" i="8"/>
  <c r="PY20" i="8"/>
  <c r="PZ20" i="8" s="1"/>
  <c r="GI32" i="8"/>
  <c r="OY10" i="8"/>
  <c r="OZ10" i="8" s="1"/>
  <c r="GU22" i="8"/>
  <c r="GV22" i="8" s="1"/>
  <c r="GP24" i="8"/>
  <c r="GO24" i="8"/>
  <c r="GN24" i="8"/>
  <c r="GQ24" i="8"/>
  <c r="FV23" i="8"/>
  <c r="FY23" i="8" s="1"/>
  <c r="HE32" i="8"/>
  <c r="HF32" i="8" s="1"/>
  <c r="NP39" i="8"/>
  <c r="NS39" i="8" s="1"/>
  <c r="OZ28" i="8"/>
  <c r="OI32" i="8"/>
  <c r="OH32" i="8"/>
  <c r="OK32" i="8"/>
  <c r="OJ32" i="8"/>
  <c r="GS34" i="8"/>
  <c r="GC24" i="8"/>
  <c r="GA24" i="8"/>
  <c r="GD24" i="8"/>
  <c r="GB24" i="8"/>
  <c r="OZ26" i="8"/>
  <c r="GI12" i="8"/>
  <c r="OO29" i="8"/>
  <c r="OP29" i="8" s="1"/>
  <c r="FX39" i="8"/>
  <c r="FZ39" i="8" s="1"/>
  <c r="FT39" i="8"/>
  <c r="HG15" i="8"/>
  <c r="HK15" i="8"/>
  <c r="GM35" i="8"/>
  <c r="QY34" i="8"/>
  <c r="QZ34" i="8" s="1"/>
  <c r="PL15" i="8"/>
  <c r="HE39" i="8"/>
  <c r="HF37" i="8"/>
  <c r="OD11" i="8"/>
  <c r="GK36" i="8"/>
  <c r="GG36" i="8"/>
  <c r="OD35" i="8"/>
  <c r="HJ31" i="8"/>
  <c r="FX34" i="8"/>
  <c r="FZ34" i="8" s="1"/>
  <c r="FT34" i="8"/>
  <c r="NG10" i="8"/>
  <c r="IE17" i="8"/>
  <c r="GS16" i="8"/>
  <c r="OY39" i="8"/>
  <c r="OZ39" i="8" s="1"/>
  <c r="NJ29" i="8"/>
  <c r="NI29" i="8"/>
  <c r="NH29" i="8"/>
  <c r="NK29" i="8"/>
  <c r="OI21" i="8"/>
  <c r="OK21" i="8"/>
  <c r="OJ21" i="8"/>
  <c r="OH21" i="8"/>
  <c r="OS20" i="8"/>
  <c r="GV27" i="8"/>
  <c r="NN15" i="8"/>
  <c r="NR15" i="8"/>
  <c r="NT15" i="8" s="1"/>
  <c r="GU33" i="8"/>
  <c r="GV33" i="8" s="1"/>
  <c r="FQ39" i="8"/>
  <c r="FP39" i="8"/>
  <c r="FO39" i="8"/>
  <c r="FN39" i="8"/>
  <c r="OG20" i="8"/>
  <c r="GJ26" i="8"/>
  <c r="GL26" i="8"/>
  <c r="NS15" i="8"/>
  <c r="PM20" i="8"/>
  <c r="OY40" i="8"/>
  <c r="OZ40" i="8" s="1"/>
  <c r="GL18" i="8"/>
  <c r="GJ18" i="8"/>
  <c r="OD31" i="8"/>
  <c r="OF31" i="8"/>
  <c r="FY32" i="8"/>
  <c r="FW32" i="8"/>
  <c r="OM10" i="8"/>
  <c r="HE22" i="8"/>
  <c r="HF22" i="8" s="1"/>
  <c r="OG17" i="8"/>
  <c r="OB24" i="8"/>
  <c r="GS32" i="8"/>
  <c r="NW16" i="8"/>
  <c r="NV16" i="8"/>
  <c r="NU16" i="8"/>
  <c r="NX16" i="8"/>
  <c r="OY35" i="8"/>
  <c r="OZ35" i="8" s="1"/>
  <c r="PY23" i="8"/>
  <c r="PZ23" i="8" s="1"/>
  <c r="PL22" i="8"/>
  <c r="PM22" i="8" s="1"/>
  <c r="NR33" i="8"/>
  <c r="NT33" i="8" s="1"/>
  <c r="NN33" i="8"/>
  <c r="GZ20" i="8"/>
  <c r="FK28" i="8"/>
  <c r="FM28" i="8" s="1"/>
  <c r="FG28" i="8"/>
  <c r="OY29" i="8"/>
  <c r="OZ29" i="8" s="1"/>
  <c r="PY32" i="8"/>
  <c r="PZ32" i="8" s="1"/>
  <c r="GL38" i="8"/>
  <c r="GJ38" i="8"/>
  <c r="QM34" i="8"/>
  <c r="OZ15" i="8"/>
  <c r="JE30" i="8"/>
  <c r="JF30" i="8" s="1"/>
  <c r="OC11" i="8"/>
  <c r="OF11" i="8" s="1"/>
  <c r="GL36" i="8"/>
  <c r="GJ36" i="8"/>
  <c r="OC35" i="8"/>
  <c r="HI31" i="8"/>
  <c r="HH27" i="8"/>
  <c r="HI27" i="8" s="1"/>
  <c r="OI36" i="8"/>
  <c r="OK36" i="8"/>
  <c r="OJ36" i="8"/>
  <c r="OH36" i="8"/>
  <c r="HU17" i="8"/>
  <c r="GQ15" i="8"/>
  <c r="GO15" i="8"/>
  <c r="GN15" i="8"/>
  <c r="GP15" i="8"/>
  <c r="HH10" i="8"/>
  <c r="HI10" i="8" s="1"/>
  <c r="GY36" i="8"/>
  <c r="GW36" i="8"/>
  <c r="GT19" i="8"/>
  <c r="GX19" i="8"/>
  <c r="GZ19" i="8" s="1"/>
  <c r="HE18" i="8"/>
  <c r="HF18" i="8" s="1"/>
  <c r="FB39" i="8"/>
  <c r="FA39" i="8"/>
  <c r="FD39" i="8"/>
  <c r="FC39" i="8"/>
  <c r="OR32" i="8"/>
  <c r="OT32" i="8" s="1"/>
  <c r="ON32" i="8"/>
  <c r="GJ14" i="8"/>
  <c r="GL14" i="8"/>
  <c r="GJ28" i="8"/>
  <c r="GL28" i="8"/>
  <c r="GL22" i="8"/>
  <c r="GJ22" i="8"/>
  <c r="PL38" i="8"/>
  <c r="OF12" i="8"/>
  <c r="OD12" i="8"/>
  <c r="OO40" i="8"/>
  <c r="GK18" i="8"/>
  <c r="GG18" i="8"/>
  <c r="OE31" i="8"/>
  <c r="OA31" i="8"/>
  <c r="FT32" i="8"/>
  <c r="FX32" i="8"/>
  <c r="GU25" i="8"/>
  <c r="HA15" i="8"/>
  <c r="HD15" i="8"/>
  <c r="HB15" i="8"/>
  <c r="HC15" i="8"/>
  <c r="FN16" i="8"/>
  <c r="FQ16" i="8"/>
  <c r="FP16" i="8"/>
  <c r="FO16" i="8"/>
  <c r="HY30" i="8"/>
  <c r="OF28" i="8"/>
  <c r="OD28" i="8"/>
  <c r="PL36" i="8"/>
  <c r="PM36" i="8"/>
  <c r="FY22" i="8"/>
  <c r="OO35" i="8"/>
  <c r="OP35" i="8" s="1"/>
  <c r="PO23" i="8"/>
  <c r="PB22" i="8"/>
  <c r="PC22" i="8" s="1"/>
  <c r="FX21" i="8"/>
  <c r="FZ21" i="8" s="1"/>
  <c r="FT21" i="8"/>
  <c r="GA35" i="8"/>
  <c r="GD35" i="8"/>
  <c r="GC35" i="8"/>
  <c r="GB35" i="8"/>
  <c r="NN19" i="8"/>
  <c r="NR19" i="8"/>
  <c r="NT19" i="8" s="1"/>
  <c r="PO32" i="8"/>
  <c r="PP32" i="8" s="1"/>
  <c r="GG38" i="8"/>
  <c r="GK38" i="8"/>
  <c r="FZ33" i="8"/>
  <c r="OQ13" i="8"/>
  <c r="OS13" i="8"/>
  <c r="OF38" i="8"/>
  <c r="IU30" i="8"/>
  <c r="IV30" i="8" s="1"/>
  <c r="OS14" i="8"/>
  <c r="OQ14" i="8"/>
  <c r="OD16" i="8"/>
  <c r="OF16" i="8"/>
  <c r="OF40" i="8"/>
  <c r="OD40" i="8"/>
  <c r="OO15" i="8"/>
  <c r="NV21" i="8"/>
  <c r="NX21" i="8"/>
  <c r="NW21" i="8"/>
  <c r="NU21" i="8"/>
  <c r="NR35" i="8"/>
  <c r="NT35" i="8" s="1"/>
  <c r="NN35" i="8"/>
  <c r="OY11" i="8"/>
  <c r="OZ11" i="8" s="1"/>
  <c r="IE20" i="8"/>
  <c r="OF37" i="8"/>
  <c r="OD37" i="8"/>
  <c r="OG37" i="8" s="1"/>
  <c r="PF17" i="8"/>
  <c r="PD17" i="8"/>
  <c r="FY11" i="8"/>
  <c r="GY17" i="8"/>
  <c r="GW17" i="8"/>
  <c r="OR17" i="8"/>
  <c r="OT17" i="8" s="1"/>
  <c r="ON17" i="8"/>
  <c r="PO13" i="8"/>
  <c r="FT28" i="8"/>
  <c r="FX28" i="8"/>
  <c r="FZ28" i="8" s="1"/>
  <c r="PY17" i="8"/>
  <c r="PZ17" i="8" s="1"/>
  <c r="GU18" i="8"/>
  <c r="GV18" i="8" s="1"/>
  <c r="HR36" i="8"/>
  <c r="GK14" i="8"/>
  <c r="GG14" i="8"/>
  <c r="GG28" i="8"/>
  <c r="GK28" i="8"/>
  <c r="GG22" i="8"/>
  <c r="GK22" i="8"/>
  <c r="PB38" i="8"/>
  <c r="GM33" i="8"/>
  <c r="HR33" i="8"/>
  <c r="HR35" i="8"/>
  <c r="HS35" i="8" s="1"/>
  <c r="MU30" i="8"/>
  <c r="MX30" i="8"/>
  <c r="MW30" i="8"/>
  <c r="MV30" i="8"/>
  <c r="NR12" i="8"/>
  <c r="NT12" i="8" s="1"/>
  <c r="NN12" i="8"/>
  <c r="HE14" i="8"/>
  <c r="HF14" i="8" s="1"/>
  <c r="OO36" i="8"/>
  <c r="OP36" i="8" s="1"/>
  <c r="OY12" i="8"/>
  <c r="PB23" i="8"/>
  <c r="GP37" i="8"/>
  <c r="GQ37" i="8"/>
  <c r="GO37" i="8"/>
  <c r="GN37" i="8"/>
  <c r="OY27" i="8"/>
  <c r="OZ27" i="8" s="1"/>
  <c r="OE28" i="8"/>
  <c r="OA28" i="8"/>
  <c r="GT31" i="8"/>
  <c r="GX31" i="8"/>
  <c r="NF12" i="8"/>
  <c r="NI27" i="8"/>
  <c r="NK27" i="8"/>
  <c r="NJ27" i="8"/>
  <c r="NH27" i="8"/>
  <c r="OO24" i="8"/>
  <c r="OP24" i="8" s="1"/>
  <c r="GY38" i="8"/>
  <c r="GW38" i="8"/>
  <c r="GZ38" i="8" s="1"/>
  <c r="FT26" i="8"/>
  <c r="FX26" i="8"/>
  <c r="FZ26" i="8" s="1"/>
  <c r="OB25" i="8"/>
  <c r="OC25" i="8" s="1"/>
  <c r="NR26" i="8"/>
  <c r="NT26" i="8" s="1"/>
  <c r="NN26" i="8"/>
  <c r="FZ36" i="8"/>
  <c r="GU37" i="8"/>
  <c r="FA23" i="8"/>
  <c r="FD23" i="8"/>
  <c r="FC23" i="8"/>
  <c r="FB23" i="8"/>
  <c r="HR12" i="8"/>
  <c r="ON13" i="8"/>
  <c r="OR13" i="8"/>
  <c r="GL40" i="8"/>
  <c r="GJ40" i="8"/>
  <c r="GM40" i="8" s="1"/>
  <c r="HM15" i="8"/>
  <c r="OE16" i="8"/>
  <c r="OA16" i="8"/>
  <c r="OE40" i="8"/>
  <c r="OA40" i="8"/>
  <c r="FO40" i="7"/>
  <c r="FQ40" i="7"/>
  <c r="FP40" i="7"/>
  <c r="FN40" i="7"/>
  <c r="MU25" i="7"/>
  <c r="MX25" i="7"/>
  <c r="MW25" i="7"/>
  <c r="MV25" i="7"/>
  <c r="NW33" i="7"/>
  <c r="NV33" i="7"/>
  <c r="NU33" i="7"/>
  <c r="NX33" i="7"/>
  <c r="GB38" i="7"/>
  <c r="GD38" i="7"/>
  <c r="GC38" i="7"/>
  <c r="GA38" i="7"/>
  <c r="GU23" i="7"/>
  <c r="NK36" i="7"/>
  <c r="NI36" i="7"/>
  <c r="NH36" i="7"/>
  <c r="NJ36" i="7"/>
  <c r="GU12" i="7"/>
  <c r="PN17" i="7"/>
  <c r="PR17" i="7"/>
  <c r="NW23" i="7"/>
  <c r="NU23" i="7"/>
  <c r="NX23" i="7"/>
  <c r="NV23" i="7"/>
  <c r="FD40" i="7"/>
  <c r="FB40" i="7"/>
  <c r="FC40" i="7"/>
  <c r="FA40" i="7"/>
  <c r="GD28" i="7"/>
  <c r="GC28" i="7"/>
  <c r="GB28" i="7"/>
  <c r="GA28" i="7"/>
  <c r="PB36" i="7"/>
  <c r="FD34" i="7"/>
  <c r="FB34" i="7"/>
  <c r="FA34" i="7"/>
  <c r="FC34" i="7"/>
  <c r="OO18" i="7"/>
  <c r="OP18" i="7" s="1"/>
  <c r="OR33" i="7"/>
  <c r="ON33" i="7"/>
  <c r="NV22" i="7"/>
  <c r="NX22" i="7"/>
  <c r="NW22" i="7"/>
  <c r="NU22" i="7"/>
  <c r="GU31" i="7"/>
  <c r="GV31" i="7" s="1"/>
  <c r="GQ20" i="7"/>
  <c r="GN20" i="7"/>
  <c r="GP20" i="7"/>
  <c r="GO20" i="7"/>
  <c r="GU34" i="7"/>
  <c r="GV34" i="7" s="1"/>
  <c r="NV24" i="7"/>
  <c r="NU24" i="7"/>
  <c r="NX24" i="7"/>
  <c r="NW24" i="7"/>
  <c r="OO16" i="7"/>
  <c r="PO26" i="7"/>
  <c r="PP26" i="7" s="1"/>
  <c r="GU21" i="7"/>
  <c r="GV21" i="7" s="1"/>
  <c r="FD11" i="7"/>
  <c r="FC11" i="7"/>
  <c r="FB11" i="7"/>
  <c r="FA11" i="7"/>
  <c r="HH28" i="7"/>
  <c r="HI28" i="7" s="1"/>
  <c r="GG21" i="7"/>
  <c r="GK21" i="7"/>
  <c r="OJ33" i="7"/>
  <c r="OK33" i="7"/>
  <c r="OI33" i="7"/>
  <c r="OH33" i="7"/>
  <c r="OD19" i="7"/>
  <c r="NX19" i="7"/>
  <c r="NW19" i="7"/>
  <c r="NV19" i="7"/>
  <c r="NU19" i="7"/>
  <c r="OA28" i="7"/>
  <c r="OE28" i="7"/>
  <c r="OA22" i="7"/>
  <c r="OE22" i="7"/>
  <c r="PY40" i="7"/>
  <c r="GO28" i="7"/>
  <c r="GN28" i="7"/>
  <c r="GP28" i="7"/>
  <c r="GQ28" i="7"/>
  <c r="OO19" i="7"/>
  <c r="OP19" i="7" s="1"/>
  <c r="PB26" i="7"/>
  <c r="PC26" i="7" s="1"/>
  <c r="OY28" i="7"/>
  <c r="HH17" i="7"/>
  <c r="HI17" i="7" s="1"/>
  <c r="GU28" i="7"/>
  <c r="GV28" i="7" s="1"/>
  <c r="OX13" i="7"/>
  <c r="OW13" i="7"/>
  <c r="OV13" i="7"/>
  <c r="OU13" i="7"/>
  <c r="IR32" i="7"/>
  <c r="IS32" i="7" s="1"/>
  <c r="GX15" i="7"/>
  <c r="GT15" i="7"/>
  <c r="OO32" i="7"/>
  <c r="OP32" i="7" s="1"/>
  <c r="NJ28" i="7"/>
  <c r="NI28" i="7"/>
  <c r="NH28" i="7"/>
  <c r="NK28" i="7"/>
  <c r="OO20" i="7"/>
  <c r="IR33" i="7"/>
  <c r="FQ18" i="7"/>
  <c r="FP18" i="7"/>
  <c r="FO18" i="7"/>
  <c r="FN18" i="7"/>
  <c r="NX11" i="7"/>
  <c r="NU11" i="7"/>
  <c r="NV11" i="7"/>
  <c r="NW11" i="7"/>
  <c r="NN15" i="7"/>
  <c r="NR15" i="7"/>
  <c r="HE16" i="7"/>
  <c r="HF16" i="7" s="1"/>
  <c r="OK26" i="7"/>
  <c r="OJ26" i="7"/>
  <c r="OI26" i="7"/>
  <c r="OH26" i="7"/>
  <c r="HE36" i="7"/>
  <c r="HE26" i="7"/>
  <c r="HF26" i="7" s="1"/>
  <c r="HH35" i="7"/>
  <c r="HI35" i="7" s="1"/>
  <c r="GG18" i="7"/>
  <c r="GK18" i="7"/>
  <c r="HK19" i="7"/>
  <c r="HG19" i="7"/>
  <c r="NI20" i="7"/>
  <c r="NH20" i="7"/>
  <c r="NJ20" i="7"/>
  <c r="NK20" i="7"/>
  <c r="PO21" i="7"/>
  <c r="PP21" i="7" s="1"/>
  <c r="OI23" i="7"/>
  <c r="OH23" i="7"/>
  <c r="OK23" i="7"/>
  <c r="OJ23" i="7"/>
  <c r="GQ15" i="7"/>
  <c r="GO15" i="7"/>
  <c r="FQ16" i="7"/>
  <c r="FO16" i="7"/>
  <c r="FP16" i="7"/>
  <c r="FN16" i="7"/>
  <c r="PD30" i="7"/>
  <c r="GW20" i="7"/>
  <c r="OO25" i="7"/>
  <c r="OP25" i="7" s="1"/>
  <c r="NR18" i="7"/>
  <c r="NN18" i="7"/>
  <c r="NW39" i="7"/>
  <c r="NX39" i="7"/>
  <c r="NV39" i="7"/>
  <c r="NU39" i="7"/>
  <c r="PL12" i="7"/>
  <c r="PM12" i="7" s="1"/>
  <c r="GW13" i="7"/>
  <c r="HE29" i="7"/>
  <c r="FT16" i="7"/>
  <c r="FX16" i="7"/>
  <c r="GJ14" i="7"/>
  <c r="HW32" i="7"/>
  <c r="OE20" i="7"/>
  <c r="OA20" i="7"/>
  <c r="OC19" i="7"/>
  <c r="OD28" i="7"/>
  <c r="OF28" i="7"/>
  <c r="OD22" i="7"/>
  <c r="OF22" i="7"/>
  <c r="PM40" i="7"/>
  <c r="OQ14" i="7"/>
  <c r="OS14" i="7"/>
  <c r="HR15" i="7"/>
  <c r="HS15" i="7" s="1"/>
  <c r="OB32" i="7"/>
  <c r="OC32" i="7" s="1"/>
  <c r="GU22" i="7"/>
  <c r="FT15" i="7"/>
  <c r="FX15" i="7"/>
  <c r="IF32" i="7"/>
  <c r="GY15" i="7"/>
  <c r="GW15" i="7"/>
  <c r="HR37" i="7"/>
  <c r="HE40" i="7"/>
  <c r="HF40" i="7" s="1"/>
  <c r="PL38" i="7"/>
  <c r="PM38" i="7" s="1"/>
  <c r="PO34" i="7"/>
  <c r="NW14" i="7"/>
  <c r="NX14" i="7"/>
  <c r="NV14" i="7"/>
  <c r="NU14" i="7"/>
  <c r="OB31" i="7"/>
  <c r="OC31" i="7" s="1"/>
  <c r="GU35" i="7"/>
  <c r="GS16" i="7"/>
  <c r="FN14" i="7"/>
  <c r="FQ14" i="7"/>
  <c r="FP14" i="7"/>
  <c r="FO14" i="7"/>
  <c r="HE27" i="7"/>
  <c r="HF27" i="7" s="1"/>
  <c r="PY13" i="7"/>
  <c r="PZ13" i="7" s="1"/>
  <c r="OV26" i="7"/>
  <c r="OX26" i="7"/>
  <c r="OW26" i="7"/>
  <c r="OU26" i="7"/>
  <c r="GS36" i="7"/>
  <c r="GS26" i="7"/>
  <c r="OF38" i="7"/>
  <c r="OD38" i="7"/>
  <c r="MW31" i="7"/>
  <c r="MU31" i="7"/>
  <c r="MX31" i="7"/>
  <c r="MV31" i="7"/>
  <c r="OB25" i="7"/>
  <c r="IR39" i="7"/>
  <c r="GH34" i="7"/>
  <c r="GI34" i="7" s="1"/>
  <c r="GT25" i="7"/>
  <c r="GX25" i="7"/>
  <c r="OQ23" i="7"/>
  <c r="OS23" i="7"/>
  <c r="GV20" i="7"/>
  <c r="GY20" i="7" s="1"/>
  <c r="NE25" i="7"/>
  <c r="NG25" i="7" s="1"/>
  <c r="NA25" i="7"/>
  <c r="FG21" i="7"/>
  <c r="FK21" i="7"/>
  <c r="FM21" i="7" s="1"/>
  <c r="GV13" i="7"/>
  <c r="GY13" i="7" s="1"/>
  <c r="NF25" i="7"/>
  <c r="GS29" i="7"/>
  <c r="FY16" i="7"/>
  <c r="FW16" i="7"/>
  <c r="FL21" i="7"/>
  <c r="GI14" i="7"/>
  <c r="GL14" i="7" s="1"/>
  <c r="HV32" i="7"/>
  <c r="OF20" i="7"/>
  <c r="OD20" i="7"/>
  <c r="FT35" i="7"/>
  <c r="FX35" i="7"/>
  <c r="FZ35" i="7" s="1"/>
  <c r="ON36" i="7"/>
  <c r="OR36" i="7"/>
  <c r="FW14" i="7"/>
  <c r="GK29" i="7"/>
  <c r="GG29" i="7"/>
  <c r="OQ21" i="7"/>
  <c r="GD17" i="7"/>
  <c r="GC17" i="7"/>
  <c r="GB17" i="7"/>
  <c r="GA17" i="7"/>
  <c r="OR14" i="7"/>
  <c r="ON14" i="7"/>
  <c r="FZ36" i="7"/>
  <c r="HH15" i="7"/>
  <c r="HI15" i="7" s="1"/>
  <c r="HR10" i="7"/>
  <c r="FW23" i="7"/>
  <c r="GQ22" i="7"/>
  <c r="GP22" i="7"/>
  <c r="GO22" i="7"/>
  <c r="GN22" i="7"/>
  <c r="HU25" i="7"/>
  <c r="PQ30" i="7"/>
  <c r="HR22" i="7"/>
  <c r="HS22" i="7" s="1"/>
  <c r="OA18" i="7"/>
  <c r="OE18" i="7"/>
  <c r="NW25" i="7"/>
  <c r="NX25" i="7"/>
  <c r="NV25" i="7"/>
  <c r="NU25" i="7"/>
  <c r="GJ11" i="7"/>
  <c r="HH37" i="7"/>
  <c r="GU40" i="7"/>
  <c r="GV40" i="7" s="1"/>
  <c r="PB38" i="7"/>
  <c r="PC38" i="7" s="1"/>
  <c r="PB27" i="7"/>
  <c r="PC27" i="7" s="1"/>
  <c r="GH36" i="7"/>
  <c r="GI36" i="7" s="1"/>
  <c r="FK36" i="7"/>
  <c r="FM36" i="7" s="1"/>
  <c r="FG36" i="7"/>
  <c r="FT34" i="7"/>
  <c r="FX34" i="7"/>
  <c r="FZ34" i="7" s="1"/>
  <c r="HG39" i="7"/>
  <c r="HK39" i="7"/>
  <c r="GU27" i="7"/>
  <c r="PO13" i="7"/>
  <c r="PP13" i="7" s="1"/>
  <c r="PL29" i="7"/>
  <c r="PM29" i="7" s="1"/>
  <c r="QB34" i="7"/>
  <c r="OY31" i="7"/>
  <c r="OZ31" i="7" s="1"/>
  <c r="GJ10" i="7"/>
  <c r="OS33" i="7"/>
  <c r="OQ33" i="7"/>
  <c r="FY34" i="7"/>
  <c r="OA38" i="7"/>
  <c r="OE38" i="7"/>
  <c r="GJ21" i="7"/>
  <c r="GL21" i="7"/>
  <c r="PL33" i="7"/>
  <c r="PM33" i="7" s="1"/>
  <c r="IH39" i="7"/>
  <c r="HU19" i="7"/>
  <c r="HV19" i="7" s="1"/>
  <c r="OW40" i="7"/>
  <c r="OV40" i="7"/>
  <c r="OX40" i="7"/>
  <c r="OU40" i="7"/>
  <c r="ON23" i="7"/>
  <c r="OR23" i="7"/>
  <c r="NE31" i="7"/>
  <c r="NG31" i="7" s="1"/>
  <c r="NA31" i="7"/>
  <c r="PL22" i="7"/>
  <c r="PM22" i="7" s="1"/>
  <c r="FZ11" i="7"/>
  <c r="MU19" i="7"/>
  <c r="MX19" i="7"/>
  <c r="MW19" i="7"/>
  <c r="MV19" i="7"/>
  <c r="HJ13" i="7"/>
  <c r="NF31" i="7"/>
  <c r="OQ22" i="7"/>
  <c r="GK17" i="7"/>
  <c r="GG17" i="7"/>
  <c r="GK40" i="7"/>
  <c r="GG40" i="7"/>
  <c r="OQ10" i="7"/>
  <c r="PY23" i="7"/>
  <c r="PZ23" i="7" s="1"/>
  <c r="OQ36" i="7"/>
  <c r="OS36" i="7"/>
  <c r="FV14" i="7"/>
  <c r="GL29" i="7"/>
  <c r="GJ29" i="7"/>
  <c r="OP21" i="7"/>
  <c r="NQ16" i="7"/>
  <c r="OI36" i="7"/>
  <c r="OH36" i="7"/>
  <c r="OK36" i="7"/>
  <c r="OJ36" i="7"/>
  <c r="QL30" i="7"/>
  <c r="QM30" i="7" s="1"/>
  <c r="HF10" i="7"/>
  <c r="FV23" i="7"/>
  <c r="IE25" i="7"/>
  <c r="PP30" i="7"/>
  <c r="PS30" i="7" s="1"/>
  <c r="GW10" i="7"/>
  <c r="OO15" i="7"/>
  <c r="HF22" i="7"/>
  <c r="OD18" i="7"/>
  <c r="OF18" i="7"/>
  <c r="GI11" i="7"/>
  <c r="GL11" i="7" s="1"/>
  <c r="FZ21" i="7"/>
  <c r="GM37" i="7"/>
  <c r="HD33" i="7"/>
  <c r="HC33" i="7"/>
  <c r="HB33" i="7"/>
  <c r="HA33" i="7"/>
  <c r="HE11" i="7"/>
  <c r="HF11" i="7" s="1"/>
  <c r="HL39" i="7"/>
  <c r="HJ39" i="7"/>
  <c r="HE18" i="7"/>
  <c r="HF18" i="7" s="1"/>
  <c r="OJ14" i="7"/>
  <c r="OI14" i="7"/>
  <c r="OH14" i="7"/>
  <c r="OK14" i="7"/>
  <c r="OZ29" i="7"/>
  <c r="QL34" i="7"/>
  <c r="QM34" i="7" s="1"/>
  <c r="IE24" i="7"/>
  <c r="IF24" i="7" s="1"/>
  <c r="OM31" i="7"/>
  <c r="GI10" i="7"/>
  <c r="GJ16" i="7"/>
  <c r="HW39" i="7"/>
  <c r="PE13" i="7"/>
  <c r="PA13" i="7"/>
  <c r="FZ31" i="7"/>
  <c r="HG32" i="7"/>
  <c r="HK32" i="7"/>
  <c r="HM32" i="7" s="1"/>
  <c r="FQ23" i="7"/>
  <c r="FP23" i="7"/>
  <c r="FO23" i="7"/>
  <c r="FN23" i="7"/>
  <c r="OZ33" i="7"/>
  <c r="IE19" i="7"/>
  <c r="IF19" i="7" s="1"/>
  <c r="NR31" i="7"/>
  <c r="NN31" i="7"/>
  <c r="OZ22" i="7"/>
  <c r="HI13" i="7"/>
  <c r="HL13" i="7" s="1"/>
  <c r="OP22" i="7"/>
  <c r="OS22" i="7" s="1"/>
  <c r="GL17" i="7"/>
  <c r="GJ17" i="7"/>
  <c r="GJ40" i="7"/>
  <c r="GL40" i="7"/>
  <c r="OP10" i="7"/>
  <c r="PM23" i="7"/>
  <c r="HE14" i="7"/>
  <c r="HF14" i="7" s="1"/>
  <c r="OY11" i="7"/>
  <c r="NH11" i="7"/>
  <c r="NJ11" i="7"/>
  <c r="NI11" i="7"/>
  <c r="NK11" i="7"/>
  <c r="OF16" i="7"/>
  <c r="OD16" i="7"/>
  <c r="NP16" i="7"/>
  <c r="NS16" i="7" s="1"/>
  <c r="PZ30" i="7"/>
  <c r="OB15" i="7"/>
  <c r="OC15" i="7" s="1"/>
  <c r="HB32" i="7"/>
  <c r="HA32" i="7"/>
  <c r="HD32" i="7"/>
  <c r="HC32" i="7"/>
  <c r="PL14" i="7"/>
  <c r="OS24" i="7"/>
  <c r="OQ24" i="7"/>
  <c r="GV10" i="7"/>
  <c r="OY15" i="7"/>
  <c r="FY15" i="7"/>
  <c r="OY39" i="7"/>
  <c r="NK38" i="7"/>
  <c r="NI38" i="7"/>
  <c r="NH38" i="7"/>
  <c r="NJ38" i="7"/>
  <c r="HH24" i="7"/>
  <c r="HI24" i="7" s="1"/>
  <c r="GS11" i="7"/>
  <c r="OG12" i="7"/>
  <c r="GS18" i="7"/>
  <c r="PL10" i="7"/>
  <c r="PY27" i="7"/>
  <c r="HS24" i="7"/>
  <c r="FL36" i="7"/>
  <c r="GI16" i="7"/>
  <c r="HV39" i="7"/>
  <c r="PF13" i="7"/>
  <c r="PD13" i="7"/>
  <c r="OR37" i="7"/>
  <c r="ON37" i="7"/>
  <c r="FD21" i="7"/>
  <c r="FB21" i="7"/>
  <c r="FA21" i="7"/>
  <c r="FC21" i="7"/>
  <c r="FM26" i="7"/>
  <c r="OO12" i="7"/>
  <c r="OT37" i="7"/>
  <c r="NS31" i="7"/>
  <c r="NQ31" i="7"/>
  <c r="PF21" i="7"/>
  <c r="PD21" i="7"/>
  <c r="OK40" i="7"/>
  <c r="OI40" i="7"/>
  <c r="OJ40" i="7"/>
  <c r="OH40" i="7"/>
  <c r="FY35" i="7"/>
  <c r="HR38" i="7"/>
  <c r="HS38" i="7" s="1"/>
  <c r="PD23" i="7"/>
  <c r="GU14" i="7"/>
  <c r="GV14" i="7" s="1"/>
  <c r="OO11" i="7"/>
  <c r="OP11" i="7" s="1"/>
  <c r="GY17" i="7"/>
  <c r="GW17" i="7"/>
  <c r="OA16" i="7"/>
  <c r="OE16" i="7"/>
  <c r="PY37" i="7"/>
  <c r="PL36" i="7"/>
  <c r="PM36" i="7" s="1"/>
  <c r="GQ24" i="7"/>
  <c r="GP24" i="7"/>
  <c r="GO24" i="7"/>
  <c r="GN24" i="7"/>
  <c r="GU37" i="7"/>
  <c r="GV37" i="7" s="1"/>
  <c r="PB14" i="7"/>
  <c r="PC14" i="7" s="1"/>
  <c r="GC30" i="7"/>
  <c r="GB30" i="7"/>
  <c r="GA30" i="7"/>
  <c r="GD30" i="7"/>
  <c r="ON24" i="7"/>
  <c r="OR24" i="7"/>
  <c r="PS17" i="7"/>
  <c r="PQ17" i="7"/>
  <c r="FZ15" i="7"/>
  <c r="OO39" i="7"/>
  <c r="OP39" i="7" s="1"/>
  <c r="GL27" i="7"/>
  <c r="GJ27" i="7"/>
  <c r="HE30" i="7"/>
  <c r="HF30" i="7" s="1"/>
  <c r="PL24" i="7"/>
  <c r="HE31" i="7"/>
  <c r="HF31" i="7" s="1"/>
  <c r="OY18" i="7"/>
  <c r="OZ18" i="7" s="1"/>
  <c r="PB10" i="7"/>
  <c r="PO27" i="7"/>
  <c r="PP27" i="7" s="1"/>
  <c r="FT12" i="7"/>
  <c r="FX12" i="7"/>
  <c r="FZ12" i="7" s="1"/>
  <c r="HM33" i="7"/>
  <c r="HE21" i="7"/>
  <c r="GC40" i="7"/>
  <c r="GB40" i="7"/>
  <c r="GD40" i="7"/>
  <c r="GA40" i="7"/>
  <c r="IE13" i="7"/>
  <c r="IF13" i="7" s="1"/>
  <c r="HE23" i="7"/>
  <c r="HF23" i="7" s="1"/>
  <c r="PA21" i="7"/>
  <c r="PE21" i="7"/>
  <c r="FK34" i="7"/>
  <c r="FM34" i="7" s="1"/>
  <c r="FG34" i="7"/>
  <c r="FW27" i="7"/>
  <c r="FY27" i="7"/>
  <c r="HF38" i="7"/>
  <c r="GM25" i="7"/>
  <c r="PC23" i="7"/>
  <c r="HC24" i="7"/>
  <c r="HB24" i="7"/>
  <c r="HD24" i="7"/>
  <c r="HA24" i="7"/>
  <c r="PD37" i="7"/>
  <c r="GX38" i="7"/>
  <c r="GT38" i="7"/>
  <c r="IE20" i="7"/>
  <c r="IF20" i="7" s="1"/>
  <c r="GJ12" i="7"/>
  <c r="GX17" i="7"/>
  <c r="GT17" i="7"/>
  <c r="HJ25" i="7"/>
  <c r="PO37" i="7"/>
  <c r="OA29" i="7"/>
  <c r="OE29" i="7"/>
  <c r="OG29" i="7" s="1"/>
  <c r="PH34" i="7"/>
  <c r="PK34" i="7"/>
  <c r="HE12" i="7"/>
  <c r="OB39" i="7"/>
  <c r="OC39" i="7" s="1"/>
  <c r="OY16" i="7"/>
  <c r="OZ16" i="7" s="1"/>
  <c r="GD18" i="7"/>
  <c r="GC18" i="7"/>
  <c r="GB18" i="7"/>
  <c r="GA18" i="7"/>
  <c r="OR38" i="7"/>
  <c r="ON38" i="7"/>
  <c r="HW33" i="7"/>
  <c r="OF29" i="7"/>
  <c r="PY26" i="7"/>
  <c r="PZ26" i="7" s="1"/>
  <c r="GP38" i="7"/>
  <c r="GQ38" i="7"/>
  <c r="GO38" i="7"/>
  <c r="GN38" i="7"/>
  <c r="FW26" i="7"/>
  <c r="HR28" i="7"/>
  <c r="HS28" i="7" s="1"/>
  <c r="GK27" i="7"/>
  <c r="GG27" i="7"/>
  <c r="GU30" i="7"/>
  <c r="GV30" i="7" s="1"/>
  <c r="FZ29" i="7"/>
  <c r="PB24" i="7"/>
  <c r="PC24" i="7" s="1"/>
  <c r="OT34" i="7"/>
  <c r="MX32" i="7"/>
  <c r="MW32" i="7"/>
  <c r="MV32" i="7"/>
  <c r="MU32" i="7"/>
  <c r="NU10" i="7"/>
  <c r="NX10" i="7"/>
  <c r="NW10" i="7"/>
  <c r="NV10" i="7"/>
  <c r="GG31" i="7"/>
  <c r="GK31" i="7"/>
  <c r="NN32" i="7"/>
  <c r="NR32" i="7"/>
  <c r="OK30" i="7"/>
  <c r="OJ30" i="7"/>
  <c r="OI30" i="7"/>
  <c r="OH30" i="7"/>
  <c r="NX20" i="7"/>
  <c r="NW20" i="7"/>
  <c r="NV20" i="7"/>
  <c r="NU20" i="7"/>
  <c r="NE15" i="7"/>
  <c r="NG15" i="7" s="1"/>
  <c r="NA15" i="7"/>
  <c r="NN28" i="7"/>
  <c r="NR28" i="7"/>
  <c r="NT28" i="7" s="1"/>
  <c r="GO13" i="7"/>
  <c r="GN13" i="7"/>
  <c r="GQ13" i="7"/>
  <c r="GP13" i="7"/>
  <c r="NX26" i="7"/>
  <c r="NV26" i="7"/>
  <c r="NU26" i="7"/>
  <c r="NW26" i="7"/>
  <c r="HU13" i="7"/>
  <c r="HV13" i="7" s="1"/>
  <c r="HE34" i="7"/>
  <c r="HF34" i="7" s="1"/>
  <c r="FQ29" i="7"/>
  <c r="FP29" i="7"/>
  <c r="FO29" i="7"/>
  <c r="FN29" i="7"/>
  <c r="FX27" i="7"/>
  <c r="FT27" i="7"/>
  <c r="ON27" i="7"/>
  <c r="OR27" i="7"/>
  <c r="NT36" i="7"/>
  <c r="HJ20" i="7"/>
  <c r="OE11" i="7"/>
  <c r="OA11" i="7"/>
  <c r="GJ26" i="7"/>
  <c r="PE40" i="7"/>
  <c r="PA40" i="7"/>
  <c r="OQ29" i="7"/>
  <c r="GJ30" i="7"/>
  <c r="PC37" i="7"/>
  <c r="OH24" i="7"/>
  <c r="OK24" i="7"/>
  <c r="OJ24" i="7"/>
  <c r="OI24" i="7"/>
  <c r="GY38" i="7"/>
  <c r="GW38" i="7"/>
  <c r="HS20" i="7"/>
  <c r="GI12" i="7"/>
  <c r="GL12" i="7" s="1"/>
  <c r="HI25" i="7"/>
  <c r="OY19" i="7"/>
  <c r="OZ19" i="7" s="1"/>
  <c r="OA10" i="7"/>
  <c r="OE10" i="7"/>
  <c r="OG10" i="7" s="1"/>
  <c r="OM28" i="7"/>
  <c r="HR17" i="7"/>
  <c r="FP12" i="7"/>
  <c r="FN12" i="7"/>
  <c r="FQ12" i="7"/>
  <c r="FO12" i="7"/>
  <c r="OS38" i="7"/>
  <c r="OQ38" i="7"/>
  <c r="OT38" i="7" s="1"/>
  <c r="HV33" i="7"/>
  <c r="OF10" i="7"/>
  <c r="OY32" i="7"/>
  <c r="OZ32" i="7" s="1"/>
  <c r="FQ11" i="7"/>
  <c r="FN11" i="7"/>
  <c r="FP11" i="7"/>
  <c r="FO11" i="7"/>
  <c r="FV26" i="7"/>
  <c r="FY26" i="7" s="1"/>
  <c r="OY20" i="7"/>
  <c r="GZ19" i="7"/>
  <c r="IF33" i="7"/>
  <c r="NS15" i="7"/>
  <c r="NQ15" i="7"/>
  <c r="NT15" i="7" s="1"/>
  <c r="OK21" i="7"/>
  <c r="OI21" i="7"/>
  <c r="OH21" i="7"/>
  <c r="OJ21" i="7"/>
  <c r="FP27" i="7"/>
  <c r="FO27" i="7"/>
  <c r="FN27" i="7"/>
  <c r="FQ27" i="7"/>
  <c r="HA39" i="7"/>
  <c r="HC39" i="7"/>
  <c r="HB39" i="7"/>
  <c r="HD39" i="7"/>
  <c r="FO30" i="7"/>
  <c r="FQ30" i="7"/>
  <c r="FP30" i="7"/>
  <c r="FN30" i="7"/>
  <c r="OI13" i="7"/>
  <c r="OH13" i="7"/>
  <c r="OK13" i="7"/>
  <c r="OJ13" i="7"/>
  <c r="GJ31" i="7"/>
  <c r="GL31" i="7"/>
  <c r="NS32" i="7"/>
  <c r="NQ32" i="7"/>
  <c r="HR35" i="7"/>
  <c r="HS35" i="7" s="1"/>
  <c r="GL18" i="7"/>
  <c r="GJ18" i="7"/>
  <c r="HJ19" i="7"/>
  <c r="HM19" i="7" s="1"/>
  <c r="HL19" i="7"/>
  <c r="OK27" i="7"/>
  <c r="OH27" i="7"/>
  <c r="OJ27" i="7"/>
  <c r="OI27" i="7"/>
  <c r="GH23" i="7"/>
  <c r="PY21" i="7"/>
  <c r="PZ21" i="7" s="1"/>
  <c r="GD24" i="7"/>
  <c r="GB24" i="7"/>
  <c r="GA24" i="7"/>
  <c r="GC24" i="7"/>
  <c r="PC30" i="7"/>
  <c r="GK35" i="7"/>
  <c r="GM35" i="7" s="1"/>
  <c r="GG35" i="7"/>
  <c r="OY25" i="7"/>
  <c r="OZ25" i="7" s="1"/>
  <c r="FY12" i="7"/>
  <c r="NQ18" i="7"/>
  <c r="NT18" i="7" s="1"/>
  <c r="NS18" i="7"/>
  <c r="OZ12" i="7"/>
  <c r="GZ25" i="7"/>
  <c r="OS27" i="7"/>
  <c r="OQ27" i="7"/>
  <c r="HI20" i="7"/>
  <c r="HL20" i="7" s="1"/>
  <c r="OF11" i="7"/>
  <c r="OD11" i="7"/>
  <c r="GI26" i="7"/>
  <c r="GL26" i="7" s="1"/>
  <c r="PD40" i="7"/>
  <c r="PF40" i="7"/>
  <c r="OP29" i="7"/>
  <c r="GI30" i="7"/>
  <c r="GL30" i="7" s="1"/>
  <c r="OO26" i="6"/>
  <c r="OP26" i="6" s="1"/>
  <c r="IU15" i="6"/>
  <c r="IV15" i="6" s="1"/>
  <c r="OK22" i="6"/>
  <c r="OJ22" i="6"/>
  <c r="OI22" i="6"/>
  <c r="OH22" i="6"/>
  <c r="FT10" i="6"/>
  <c r="FX10" i="6"/>
  <c r="GX32" i="6"/>
  <c r="GT32" i="6"/>
  <c r="NX17" i="6"/>
  <c r="NW17" i="6"/>
  <c r="NV17" i="6"/>
  <c r="NU17" i="6"/>
  <c r="FO31" i="6"/>
  <c r="FQ31" i="6"/>
  <c r="FP31" i="6"/>
  <c r="FN31" i="6"/>
  <c r="NW11" i="6"/>
  <c r="NV11" i="6"/>
  <c r="NU11" i="6"/>
  <c r="NX11" i="6"/>
  <c r="NK33" i="6"/>
  <c r="NH33" i="6"/>
  <c r="NI33" i="6"/>
  <c r="NJ33" i="6"/>
  <c r="OA38" i="6"/>
  <c r="OE38" i="6"/>
  <c r="GU34" i="6"/>
  <c r="NV34" i="6"/>
  <c r="NU34" i="6"/>
  <c r="NX34" i="6"/>
  <c r="NW34" i="6"/>
  <c r="OK34" i="6"/>
  <c r="OH34" i="6"/>
  <c r="OJ34" i="6"/>
  <c r="OI34" i="6"/>
  <c r="ON22" i="6"/>
  <c r="OR22" i="6"/>
  <c r="FT33" i="6"/>
  <c r="FX33" i="6"/>
  <c r="MX31" i="6"/>
  <c r="MW31" i="6"/>
  <c r="MV31" i="6"/>
  <c r="MU31" i="6"/>
  <c r="OE12" i="6"/>
  <c r="OA12" i="6"/>
  <c r="GU30" i="6"/>
  <c r="NR36" i="6"/>
  <c r="NN36" i="6"/>
  <c r="NH31" i="6"/>
  <c r="NK31" i="6"/>
  <c r="NJ31" i="6"/>
  <c r="NI31" i="6"/>
  <c r="GU24" i="6"/>
  <c r="FQ23" i="6"/>
  <c r="FP23" i="6"/>
  <c r="FO23" i="6"/>
  <c r="FN23" i="6"/>
  <c r="IG15" i="6"/>
  <c r="IK15" i="6"/>
  <c r="OF21" i="6"/>
  <c r="OD21" i="6"/>
  <c r="PB25" i="6"/>
  <c r="GH34" i="6"/>
  <c r="GI34" i="6" s="1"/>
  <c r="PB33" i="6"/>
  <c r="PC33" i="6" s="1"/>
  <c r="FO33" i="6"/>
  <c r="FQ33" i="6"/>
  <c r="FN33" i="6"/>
  <c r="FP33" i="6"/>
  <c r="NH16" i="6"/>
  <c r="NK16" i="6"/>
  <c r="NJ16" i="6"/>
  <c r="NI16" i="6"/>
  <c r="OD18" i="6"/>
  <c r="PY24" i="6"/>
  <c r="PL17" i="6"/>
  <c r="PM17" i="6" s="1"/>
  <c r="OS23" i="6"/>
  <c r="OQ23" i="6"/>
  <c r="HL29" i="6"/>
  <c r="HJ29" i="6"/>
  <c r="GJ24" i="6"/>
  <c r="OS11" i="6"/>
  <c r="OQ11" i="6"/>
  <c r="PO27" i="6"/>
  <c r="NK17" i="6"/>
  <c r="NI17" i="6"/>
  <c r="NH17" i="6"/>
  <c r="NJ17" i="6"/>
  <c r="NH38" i="6"/>
  <c r="NK38" i="6"/>
  <c r="NJ38" i="6"/>
  <c r="NI38" i="6"/>
  <c r="FZ23" i="6"/>
  <c r="GU31" i="6"/>
  <c r="GV31" i="6" s="1"/>
  <c r="ON28" i="6"/>
  <c r="OR28" i="6"/>
  <c r="OF28" i="6"/>
  <c r="OD28" i="6"/>
  <c r="HE25" i="6"/>
  <c r="HF25" i="6" s="1"/>
  <c r="OS32" i="6"/>
  <c r="OQ32" i="6"/>
  <c r="OY15" i="6"/>
  <c r="OZ15" i="6" s="1"/>
  <c r="GJ31" i="6"/>
  <c r="GL31" i="6"/>
  <c r="PY23" i="6"/>
  <c r="PZ23" i="6" s="1"/>
  <c r="OY31" i="6"/>
  <c r="OZ31" i="6" s="1"/>
  <c r="NR20" i="6"/>
  <c r="NN20" i="6"/>
  <c r="NV33" i="6"/>
  <c r="NU33" i="6"/>
  <c r="NX33" i="6"/>
  <c r="NW33" i="6"/>
  <c r="PE23" i="6"/>
  <c r="PA23" i="6"/>
  <c r="HE10" i="6"/>
  <c r="HF10" i="6" s="1"/>
  <c r="OO39" i="6"/>
  <c r="OP39" i="6" s="1"/>
  <c r="FT26" i="6"/>
  <c r="FX26" i="6"/>
  <c r="GM14" i="6"/>
  <c r="GL30" i="6"/>
  <c r="GJ30" i="6"/>
  <c r="QD35" i="6"/>
  <c r="QF35" i="6"/>
  <c r="GL20" i="6"/>
  <c r="GJ20" i="6"/>
  <c r="OB36" i="6"/>
  <c r="NA40" i="6"/>
  <c r="NE40" i="6"/>
  <c r="OA21" i="6"/>
  <c r="OE21" i="6"/>
  <c r="FX30" i="6"/>
  <c r="FZ30" i="6" s="1"/>
  <c r="FT30" i="6"/>
  <c r="FY10" i="6"/>
  <c r="FW10" i="6"/>
  <c r="MX16" i="6"/>
  <c r="MW16" i="6"/>
  <c r="MV16" i="6"/>
  <c r="MU16" i="6"/>
  <c r="NN15" i="6"/>
  <c r="NR15" i="6"/>
  <c r="FX34" i="6"/>
  <c r="FZ34" i="6" s="1"/>
  <c r="FT34" i="6"/>
  <c r="OO17" i="6"/>
  <c r="OY36" i="6"/>
  <c r="OZ36" i="6" s="1"/>
  <c r="OS22" i="6"/>
  <c r="OQ22" i="6"/>
  <c r="FW20" i="6"/>
  <c r="OD32" i="6"/>
  <c r="FY34" i="6"/>
  <c r="ON23" i="6"/>
  <c r="OR23" i="6"/>
  <c r="HG29" i="6"/>
  <c r="HK29" i="6"/>
  <c r="HX35" i="6"/>
  <c r="HT35" i="6"/>
  <c r="IR13" i="6"/>
  <c r="IS13" i="6" s="1"/>
  <c r="OR11" i="6"/>
  <c r="ON11" i="6"/>
  <c r="IE29" i="6"/>
  <c r="IF29" i="6" s="1"/>
  <c r="PY22" i="6"/>
  <c r="PZ22" i="6" s="1"/>
  <c r="NK26" i="6"/>
  <c r="NI26" i="6"/>
  <c r="NJ26" i="6"/>
  <c r="NH26" i="6"/>
  <c r="OD11" i="6"/>
  <c r="FN11" i="6"/>
  <c r="FO11" i="6"/>
  <c r="FQ11" i="6"/>
  <c r="FP11" i="6"/>
  <c r="OA28" i="6"/>
  <c r="OE28" i="6"/>
  <c r="GU25" i="6"/>
  <c r="GV25" i="6" s="1"/>
  <c r="NI12" i="6"/>
  <c r="NK12" i="6"/>
  <c r="NJ12" i="6"/>
  <c r="NH12" i="6"/>
  <c r="OR32" i="6"/>
  <c r="ON32" i="6"/>
  <c r="OO15" i="6"/>
  <c r="OP15" i="6" s="1"/>
  <c r="GK31" i="6"/>
  <c r="GG31" i="6"/>
  <c r="HC35" i="6"/>
  <c r="HB35" i="6"/>
  <c r="HA35" i="6"/>
  <c r="HD35" i="6"/>
  <c r="PO23" i="6"/>
  <c r="PP23" i="6" s="1"/>
  <c r="GD18" i="6"/>
  <c r="GC18" i="6"/>
  <c r="GA18" i="6"/>
  <c r="GB18" i="6"/>
  <c r="FQ20" i="6"/>
  <c r="FO20" i="6"/>
  <c r="FN20" i="6"/>
  <c r="FP20" i="6"/>
  <c r="HE39" i="6"/>
  <c r="HF39" i="6" s="1"/>
  <c r="OO38" i="6"/>
  <c r="OP38" i="6" s="1"/>
  <c r="GD22" i="6"/>
  <c r="GC22" i="6"/>
  <c r="GB22" i="6"/>
  <c r="GA22" i="6"/>
  <c r="HR38" i="6"/>
  <c r="HS38" i="6" s="1"/>
  <c r="GU10" i="6"/>
  <c r="GV10" i="6" s="1"/>
  <c r="HP13" i="6"/>
  <c r="HQ13" i="6"/>
  <c r="HO13" i="6"/>
  <c r="HN13" i="6"/>
  <c r="GJ37" i="6"/>
  <c r="NX31" i="6"/>
  <c r="NV31" i="6"/>
  <c r="NU31" i="6"/>
  <c r="NW31" i="6"/>
  <c r="GM40" i="6"/>
  <c r="OE25" i="6"/>
  <c r="OA25" i="6"/>
  <c r="GN19" i="6"/>
  <c r="GP19" i="6"/>
  <c r="GO19" i="6"/>
  <c r="GG30" i="6"/>
  <c r="GK30" i="6"/>
  <c r="OF12" i="6"/>
  <c r="OD12" i="6"/>
  <c r="QE35" i="6"/>
  <c r="QA35" i="6"/>
  <c r="GG20" i="6"/>
  <c r="GK20" i="6"/>
  <c r="GY32" i="6"/>
  <c r="GW32" i="6"/>
  <c r="HR36" i="6"/>
  <c r="FO26" i="6"/>
  <c r="FN26" i="6"/>
  <c r="FQ26" i="6"/>
  <c r="FP26" i="6"/>
  <c r="GU14" i="6"/>
  <c r="GJ33" i="6"/>
  <c r="NS15" i="6"/>
  <c r="NQ15" i="6"/>
  <c r="NT15" i="6" s="1"/>
  <c r="OM36" i="6"/>
  <c r="NN39" i="6"/>
  <c r="NR39" i="6"/>
  <c r="FV20" i="6"/>
  <c r="FY20" i="6" s="1"/>
  <c r="OC32" i="6"/>
  <c r="OF32" i="6" s="1"/>
  <c r="NX23" i="6"/>
  <c r="NW23" i="6"/>
  <c r="NV23" i="6"/>
  <c r="NU23" i="6"/>
  <c r="NX37" i="6"/>
  <c r="NW37" i="6"/>
  <c r="NV37" i="6"/>
  <c r="NU37" i="6"/>
  <c r="OJ37" i="6"/>
  <c r="OI37" i="6"/>
  <c r="OH37" i="6"/>
  <c r="OK37" i="6"/>
  <c r="HY35" i="6"/>
  <c r="HW35" i="6"/>
  <c r="IF13" i="6"/>
  <c r="OY12" i="6"/>
  <c r="HS29" i="6"/>
  <c r="PM22" i="6"/>
  <c r="OO14" i="6"/>
  <c r="OC11" i="6"/>
  <c r="GJ28" i="6"/>
  <c r="QY35" i="6"/>
  <c r="QZ35" i="6" s="1"/>
  <c r="OY20" i="6"/>
  <c r="OZ20" i="6" s="1"/>
  <c r="GJ39" i="6"/>
  <c r="PA13" i="6"/>
  <c r="PE13" i="6"/>
  <c r="HJ21" i="6"/>
  <c r="HE16" i="6"/>
  <c r="GP21" i="6"/>
  <c r="GO21" i="6"/>
  <c r="GN21" i="6"/>
  <c r="GQ21" i="6"/>
  <c r="GT38" i="6"/>
  <c r="GX38" i="6"/>
  <c r="PB28" i="6"/>
  <c r="PC28" i="6" s="1"/>
  <c r="GH10" i="6"/>
  <c r="GI10" i="6" s="1"/>
  <c r="GS39" i="6"/>
  <c r="OY38" i="6"/>
  <c r="FZ16" i="6"/>
  <c r="HF38" i="6"/>
  <c r="FP22" i="6"/>
  <c r="FN22" i="6"/>
  <c r="FQ22" i="6"/>
  <c r="FO22" i="6"/>
  <c r="GJ23" i="6"/>
  <c r="GI37" i="6"/>
  <c r="NT40" i="6"/>
  <c r="OF25" i="6"/>
  <c r="OD25" i="6"/>
  <c r="HE33" i="6"/>
  <c r="GZ12" i="6"/>
  <c r="FZ37" i="6"/>
  <c r="GJ26" i="6"/>
  <c r="OD15" i="6"/>
  <c r="GJ22" i="6"/>
  <c r="PD24" i="6"/>
  <c r="GJ11" i="6"/>
  <c r="OQ25" i="6"/>
  <c r="GW36" i="6"/>
  <c r="HF36" i="6"/>
  <c r="NG39" i="6"/>
  <c r="NU32" i="6"/>
  <c r="NW32" i="6"/>
  <c r="NV32" i="6"/>
  <c r="NX32" i="6"/>
  <c r="GI33" i="6"/>
  <c r="GL33" i="6" s="1"/>
  <c r="NG40" i="6"/>
  <c r="HR18" i="6"/>
  <c r="HS18" i="6" s="1"/>
  <c r="NQ39" i="6"/>
  <c r="NS39" i="6"/>
  <c r="HJ12" i="6"/>
  <c r="HL12" i="6"/>
  <c r="OS33" i="6"/>
  <c r="OQ33" i="6"/>
  <c r="MX40" i="6"/>
  <c r="MU40" i="6"/>
  <c r="MV40" i="6"/>
  <c r="MW40" i="6"/>
  <c r="PD22" i="6"/>
  <c r="PF22" i="6"/>
  <c r="GY19" i="6"/>
  <c r="GW19" i="6"/>
  <c r="OM12" i="6"/>
  <c r="NT21" i="6"/>
  <c r="OO30" i="6"/>
  <c r="OP30" i="6" s="1"/>
  <c r="IE17" i="6"/>
  <c r="IF17" i="6" s="1"/>
  <c r="IR35" i="6"/>
  <c r="IS35" i="6" s="1"/>
  <c r="FM39" i="6"/>
  <c r="OY14" i="6"/>
  <c r="OZ14" i="6" s="1"/>
  <c r="OY16" i="6"/>
  <c r="OT19" i="6"/>
  <c r="GI28" i="6"/>
  <c r="GL28" i="6" s="1"/>
  <c r="QM35" i="6"/>
  <c r="OM20" i="6"/>
  <c r="GI39" i="6"/>
  <c r="PF13" i="6"/>
  <c r="PD13" i="6"/>
  <c r="HI21" i="6"/>
  <c r="HL21" i="6" s="1"/>
  <c r="GS16" i="6"/>
  <c r="GY38" i="6"/>
  <c r="GW38" i="6"/>
  <c r="PL28" i="6"/>
  <c r="IE19" i="6"/>
  <c r="IF19" i="6" s="1"/>
  <c r="GZ17" i="6"/>
  <c r="FW39" i="6"/>
  <c r="FY39" i="6"/>
  <c r="IE21" i="6"/>
  <c r="PL10" i="6"/>
  <c r="PM10" i="6" s="1"/>
  <c r="GI23" i="6"/>
  <c r="GL23" i="6" s="1"/>
  <c r="HZ15" i="6"/>
  <c r="HR40" i="6"/>
  <c r="HS40" i="6" s="1"/>
  <c r="FY25" i="6"/>
  <c r="FW25" i="6"/>
  <c r="HE23" i="6"/>
  <c r="GS33" i="6"/>
  <c r="GI26" i="6"/>
  <c r="GL26" i="6" s="1"/>
  <c r="OC15" i="6"/>
  <c r="OF15" i="6" s="1"/>
  <c r="GI22" i="6"/>
  <c r="PC24" i="6"/>
  <c r="GI11" i="6"/>
  <c r="OP25" i="6"/>
  <c r="OS25" i="6" s="1"/>
  <c r="GV36" i="6"/>
  <c r="GY36" i="6" s="1"/>
  <c r="NN38" i="6"/>
  <c r="NR38" i="6"/>
  <c r="NT38" i="6" s="1"/>
  <c r="GU18" i="6"/>
  <c r="GV18" i="6" s="1"/>
  <c r="HE22" i="6"/>
  <c r="OY26" i="6"/>
  <c r="NF40" i="6"/>
  <c r="HH18" i="6"/>
  <c r="FY30" i="6"/>
  <c r="HE34" i="6"/>
  <c r="HK12" i="6"/>
  <c r="HG12" i="6"/>
  <c r="OR33" i="6"/>
  <c r="ON33" i="6"/>
  <c r="GC31" i="6"/>
  <c r="GB31" i="6"/>
  <c r="GA31" i="6"/>
  <c r="GD31" i="6"/>
  <c r="OY18" i="6"/>
  <c r="OZ18" i="6" s="1"/>
  <c r="HL17" i="6"/>
  <c r="HJ17" i="6"/>
  <c r="PE22" i="6"/>
  <c r="PA22" i="6"/>
  <c r="GX19" i="6"/>
  <c r="GT19" i="6"/>
  <c r="OF16" i="6"/>
  <c r="OD16" i="6"/>
  <c r="FY11" i="6"/>
  <c r="FW11" i="6"/>
  <c r="HU17" i="6"/>
  <c r="HV17" i="6" s="1"/>
  <c r="IH35" i="6"/>
  <c r="GH27" i="6"/>
  <c r="GI27" i="6" s="1"/>
  <c r="OO16" i="6"/>
  <c r="OP16" i="6" s="1"/>
  <c r="HM15" i="6"/>
  <c r="OF31" i="6"/>
  <c r="OD31" i="6"/>
  <c r="PL37" i="6"/>
  <c r="PM37" i="6" s="1"/>
  <c r="OJ30" i="6"/>
  <c r="OI30" i="6"/>
  <c r="OH30" i="6"/>
  <c r="OK30" i="6"/>
  <c r="HL19" i="6"/>
  <c r="HJ19" i="6"/>
  <c r="HE27" i="6"/>
  <c r="HF27" i="6" s="1"/>
  <c r="HR32" i="6"/>
  <c r="HS32" i="6" s="1"/>
  <c r="NN18" i="6"/>
  <c r="NR18" i="6"/>
  <c r="NT18" i="6" s="1"/>
  <c r="HU19" i="6"/>
  <c r="HV19" i="6" s="1"/>
  <c r="FT39" i="6"/>
  <c r="FX39" i="6"/>
  <c r="OG10" i="6"/>
  <c r="HU21" i="6"/>
  <c r="HV21" i="6" s="1"/>
  <c r="FN30" i="6"/>
  <c r="FO30" i="6"/>
  <c r="FQ30" i="6"/>
  <c r="FP30" i="6"/>
  <c r="OD39" i="6"/>
  <c r="OF39" i="6"/>
  <c r="PB10" i="6"/>
  <c r="PC10" i="6" s="1"/>
  <c r="HH40" i="6"/>
  <c r="FX25" i="6"/>
  <c r="FT25" i="6"/>
  <c r="GU23" i="6"/>
  <c r="GW21" i="6"/>
  <c r="GY21" i="6"/>
  <c r="OS37" i="6"/>
  <c r="OQ37" i="6"/>
  <c r="PS19" i="6"/>
  <c r="PQ19" i="6"/>
  <c r="GL16" i="6"/>
  <c r="GJ16" i="6"/>
  <c r="OF40" i="6"/>
  <c r="OD40" i="6"/>
  <c r="GP38" i="6"/>
  <c r="GO38" i="6"/>
  <c r="GN38" i="6"/>
  <c r="GQ38" i="6"/>
  <c r="PL21" i="6"/>
  <c r="PM21" i="6" s="1"/>
  <c r="GU22" i="6"/>
  <c r="GV22" i="6" s="1"/>
  <c r="ON13" i="6"/>
  <c r="OR13" i="6"/>
  <c r="OT13" i="6" s="1"/>
  <c r="NW25" i="6"/>
  <c r="NX25" i="6"/>
  <c r="NV25" i="6"/>
  <c r="NU25" i="6"/>
  <c r="PW35" i="6"/>
  <c r="PU35" i="6"/>
  <c r="PX35" i="6"/>
  <c r="PV35" i="6"/>
  <c r="JE15" i="6"/>
  <c r="JF15" i="6" s="1"/>
  <c r="HE11" i="6"/>
  <c r="HF11" i="6" s="1"/>
  <c r="OO18" i="6"/>
  <c r="OP18" i="6" s="1"/>
  <c r="GD40" i="6"/>
  <c r="GC40" i="6"/>
  <c r="GB40" i="6"/>
  <c r="GA40" i="6"/>
  <c r="HK17" i="6"/>
  <c r="HG17" i="6"/>
  <c r="HE26" i="6"/>
  <c r="HF26" i="6" s="1"/>
  <c r="OE16" i="6"/>
  <c r="OA16" i="6"/>
  <c r="FT11" i="6"/>
  <c r="FX11" i="6"/>
  <c r="GO13" i="6"/>
  <c r="GQ13" i="6"/>
  <c r="GP13" i="6"/>
  <c r="GN13" i="6"/>
  <c r="GN17" i="6"/>
  <c r="GQ17" i="6"/>
  <c r="GP17" i="6"/>
  <c r="GO17" i="6"/>
  <c r="FZ27" i="6"/>
  <c r="PY34" i="6"/>
  <c r="PZ34" i="6" s="1"/>
  <c r="OA31" i="6"/>
  <c r="OE31" i="6"/>
  <c r="PB37" i="6"/>
  <c r="PC37" i="6" s="1"/>
  <c r="HK19" i="6"/>
  <c r="HG19" i="6"/>
  <c r="OD38" i="6"/>
  <c r="OF38" i="6"/>
  <c r="GU27" i="6"/>
  <c r="HH32" i="6"/>
  <c r="HI32" i="6" s="1"/>
  <c r="HM35" i="6"/>
  <c r="GU28" i="6"/>
  <c r="GV28" i="6" s="1"/>
  <c r="FD26" i="6"/>
  <c r="FC26" i="6"/>
  <c r="FB26" i="6"/>
  <c r="FA26" i="6"/>
  <c r="OO29" i="6"/>
  <c r="OP29" i="6" s="1"/>
  <c r="PY13" i="6"/>
  <c r="PZ13" i="6" s="1"/>
  <c r="PL32" i="6"/>
  <c r="PM32" i="6" s="1"/>
  <c r="OE39" i="6"/>
  <c r="OA39" i="6"/>
  <c r="NX28" i="6"/>
  <c r="NW28" i="6"/>
  <c r="NV28" i="6"/>
  <c r="NU28" i="6"/>
  <c r="OH23" i="6"/>
  <c r="OK23" i="6"/>
  <c r="OJ23" i="6"/>
  <c r="OI23" i="6"/>
  <c r="OY40" i="6"/>
  <c r="NQ26" i="6"/>
  <c r="OX27" i="6"/>
  <c r="OW27" i="6"/>
  <c r="OV27" i="6"/>
  <c r="OU27" i="6"/>
  <c r="FM27" i="6"/>
  <c r="FQ28" i="6"/>
  <c r="FP28" i="6"/>
  <c r="FO28" i="6"/>
  <c r="FN28" i="6"/>
  <c r="GX21" i="6"/>
  <c r="GT21" i="6"/>
  <c r="OR37" i="6"/>
  <c r="ON37" i="6"/>
  <c r="IL15" i="6"/>
  <c r="IJ15" i="6"/>
  <c r="PR19" i="6"/>
  <c r="PN19" i="6"/>
  <c r="GK16" i="6"/>
  <c r="GG16" i="6"/>
  <c r="OE40" i="6"/>
  <c r="OA40" i="6"/>
  <c r="PB21" i="6"/>
  <c r="PC21" i="6" s="1"/>
  <c r="QL19" i="6"/>
  <c r="QM19" i="6" s="1"/>
  <c r="HE30" i="6"/>
  <c r="FQ24" i="6"/>
  <c r="FP24" i="6"/>
  <c r="FO24" i="6"/>
  <c r="FN24" i="6"/>
  <c r="OK13" i="6"/>
  <c r="OH13" i="6"/>
  <c r="OJ13" i="6"/>
  <c r="OI13" i="6"/>
  <c r="NK29" i="6"/>
  <c r="NH29" i="6"/>
  <c r="NJ29" i="6"/>
  <c r="NI29" i="6"/>
  <c r="OA33" i="6"/>
  <c r="OE33" i="6"/>
  <c r="OG33" i="6" s="1"/>
  <c r="OQ21" i="6"/>
  <c r="NS36" i="6"/>
  <c r="NQ36" i="6"/>
  <c r="HR14" i="6"/>
  <c r="HS14" i="6" s="1"/>
  <c r="FB24" i="6"/>
  <c r="FA24" i="6"/>
  <c r="FD24" i="6"/>
  <c r="FC24" i="6"/>
  <c r="GU11" i="6"/>
  <c r="GV11" i="6" s="1"/>
  <c r="PD27" i="6"/>
  <c r="GU26" i="6"/>
  <c r="GV26" i="6" s="1"/>
  <c r="OD14" i="6"/>
  <c r="IE12" i="6"/>
  <c r="IF12" i="6" s="1"/>
  <c r="NV14" i="6"/>
  <c r="NX14" i="6"/>
  <c r="NW14" i="6"/>
  <c r="PE34" i="6"/>
  <c r="PA34" i="6"/>
  <c r="GJ36" i="6"/>
  <c r="MX39" i="6"/>
  <c r="MU39" i="6"/>
  <c r="MW39" i="6"/>
  <c r="MV39" i="6"/>
  <c r="GH25" i="6"/>
  <c r="HE24" i="6"/>
  <c r="HF24" i="6" s="1"/>
  <c r="PL11" i="6"/>
  <c r="FW33" i="6"/>
  <c r="FZ33" i="6" s="1"/>
  <c r="FY33" i="6"/>
  <c r="PM34" i="6"/>
  <c r="OT24" i="6"/>
  <c r="PL30" i="6"/>
  <c r="PM30" i="6" s="1"/>
  <c r="OA29" i="6"/>
  <c r="OE29" i="6"/>
  <c r="NT29" i="6"/>
  <c r="HE28" i="6"/>
  <c r="HF28" i="6" s="1"/>
  <c r="FD30" i="6"/>
  <c r="FC30" i="6"/>
  <c r="FB30" i="6"/>
  <c r="FA30" i="6"/>
  <c r="GM29" i="6"/>
  <c r="OY29" i="6"/>
  <c r="OZ29" i="6" s="1"/>
  <c r="PM13" i="6"/>
  <c r="OZ32" i="6"/>
  <c r="GM32" i="6"/>
  <c r="GD38" i="6"/>
  <c r="GC38" i="6"/>
  <c r="GB38" i="6"/>
  <c r="GA38" i="6"/>
  <c r="FW28" i="6"/>
  <c r="GW40" i="6"/>
  <c r="GZ29" i="6"/>
  <c r="HE20" i="6"/>
  <c r="HF20" i="6" s="1"/>
  <c r="OM40" i="6"/>
  <c r="NT12" i="6"/>
  <c r="NP26" i="6"/>
  <c r="NS26" i="6" s="1"/>
  <c r="HE37" i="6"/>
  <c r="HF37" i="6" s="1"/>
  <c r="OQ10" i="6"/>
  <c r="OD26" i="6"/>
  <c r="HX13" i="6"/>
  <c r="HT13" i="6"/>
  <c r="OT34" i="6"/>
  <c r="OG27" i="6"/>
  <c r="PZ19" i="6"/>
  <c r="PL25" i="6"/>
  <c r="PL33" i="6"/>
  <c r="PM33" i="6" s="1"/>
  <c r="OP21" i="6"/>
  <c r="OC18" i="6"/>
  <c r="HF14" i="6"/>
  <c r="PM24" i="6"/>
  <c r="OZ17" i="6"/>
  <c r="FQ37" i="6"/>
  <c r="FP37" i="6"/>
  <c r="FN37" i="6"/>
  <c r="FO37" i="6"/>
  <c r="PC27" i="6"/>
  <c r="FZ24" i="6"/>
  <c r="GI24" i="6"/>
  <c r="GL24" i="6" s="1"/>
  <c r="OC14" i="6"/>
  <c r="OF14" i="6" s="1"/>
  <c r="HS12" i="6"/>
  <c r="PF34" i="6"/>
  <c r="PD34" i="6"/>
  <c r="GI36" i="6"/>
  <c r="GL36" i="6" s="1"/>
  <c r="PY27" i="6"/>
  <c r="PZ27" i="6" s="1"/>
  <c r="OB20" i="6"/>
  <c r="NU13" i="6"/>
  <c r="NX13" i="6"/>
  <c r="NW13" i="6"/>
  <c r="NV13" i="6"/>
  <c r="OZ11" i="6"/>
  <c r="HE31" i="6"/>
  <c r="OQ28" i="6"/>
  <c r="OS28" i="6"/>
  <c r="OZ30" i="6"/>
  <c r="OF29" i="6"/>
  <c r="OD29" i="6"/>
  <c r="OM31" i="6"/>
  <c r="PG19" i="6"/>
  <c r="GM18" i="6"/>
  <c r="NS20" i="6"/>
  <c r="NQ20" i="6"/>
  <c r="FO16" i="6"/>
  <c r="FN16" i="6"/>
  <c r="FQ16" i="6"/>
  <c r="FP16" i="6"/>
  <c r="FZ36" i="6"/>
  <c r="FT32" i="6"/>
  <c r="FX32" i="6"/>
  <c r="FZ32" i="6" s="1"/>
  <c r="NH18" i="6"/>
  <c r="NK18" i="6"/>
  <c r="NJ18" i="6"/>
  <c r="NI18" i="6"/>
  <c r="OI17" i="6"/>
  <c r="OK17" i="6"/>
  <c r="OJ17" i="6"/>
  <c r="OH17" i="6"/>
  <c r="PF23" i="6"/>
  <c r="PD23" i="6"/>
  <c r="NK14" i="6"/>
  <c r="NJ14" i="6"/>
  <c r="NI14" i="6"/>
  <c r="NH14" i="6"/>
  <c r="FV28" i="6"/>
  <c r="FY28" i="6" s="1"/>
  <c r="GV40" i="6"/>
  <c r="GY40" i="6" s="1"/>
  <c r="GS20" i="6"/>
  <c r="NT16" i="6"/>
  <c r="OY39" i="6"/>
  <c r="FW26" i="6"/>
  <c r="FZ26" i="6" s="1"/>
  <c r="FY26" i="6"/>
  <c r="NK37" i="6"/>
  <c r="NJ37" i="6"/>
  <c r="NI37" i="6"/>
  <c r="NH37" i="6"/>
  <c r="GS37" i="6"/>
  <c r="OP10" i="6"/>
  <c r="OS10" i="6" s="1"/>
  <c r="OC26" i="6"/>
  <c r="HY13" i="6"/>
  <c r="HW13" i="6"/>
  <c r="GQ25" i="5"/>
  <c r="GO25" i="5"/>
  <c r="GN25" i="5"/>
  <c r="GP25" i="5"/>
  <c r="FQ16" i="5"/>
  <c r="FP16" i="5"/>
  <c r="FO16" i="5"/>
  <c r="FN16" i="5"/>
  <c r="HX39" i="5"/>
  <c r="HT39" i="5"/>
  <c r="GU18" i="5"/>
  <c r="PE26" i="5"/>
  <c r="PA26" i="5"/>
  <c r="FD20" i="5"/>
  <c r="FC20" i="5"/>
  <c r="FB20" i="5"/>
  <c r="FA20" i="5"/>
  <c r="NH21" i="5"/>
  <c r="NK21" i="5"/>
  <c r="NJ21" i="5"/>
  <c r="NI21" i="5"/>
  <c r="GG27" i="5"/>
  <c r="GK27" i="5"/>
  <c r="GD22" i="5"/>
  <c r="GC22" i="5"/>
  <c r="GB22" i="5"/>
  <c r="GA22" i="5"/>
  <c r="GK36" i="5"/>
  <c r="GG36" i="5"/>
  <c r="PB18" i="5"/>
  <c r="PC18" i="5" s="1"/>
  <c r="HD39" i="5"/>
  <c r="HC39" i="5"/>
  <c r="HB39" i="5"/>
  <c r="HA39" i="5"/>
  <c r="PN22" i="5"/>
  <c r="PR22" i="5"/>
  <c r="GU37" i="5"/>
  <c r="GV37" i="5" s="1"/>
  <c r="FQ36" i="5"/>
  <c r="FN36" i="5"/>
  <c r="FP36" i="5"/>
  <c r="FO36" i="5"/>
  <c r="GU20" i="5"/>
  <c r="GV20" i="5" s="1"/>
  <c r="GD34" i="5"/>
  <c r="GC34" i="5"/>
  <c r="GA34" i="5"/>
  <c r="GB34" i="5"/>
  <c r="FP37" i="5"/>
  <c r="FO37" i="5"/>
  <c r="FN37" i="5"/>
  <c r="FQ37" i="5"/>
  <c r="NR32" i="5"/>
  <c r="NN32" i="5"/>
  <c r="OR24" i="5"/>
  <c r="ON24" i="5"/>
  <c r="PE36" i="5"/>
  <c r="PA36" i="5"/>
  <c r="NX21" i="5"/>
  <c r="NW21" i="5"/>
  <c r="NU21" i="5"/>
  <c r="NV21" i="5"/>
  <c r="OO29" i="5"/>
  <c r="NH25" i="5"/>
  <c r="NK25" i="5"/>
  <c r="NJ25" i="5"/>
  <c r="NI25" i="5"/>
  <c r="GC33" i="5"/>
  <c r="GD33" i="5"/>
  <c r="GB33" i="5"/>
  <c r="GA33" i="5"/>
  <c r="GK20" i="5"/>
  <c r="GG20" i="5"/>
  <c r="GD26" i="5"/>
  <c r="GC26" i="5"/>
  <c r="GB26" i="5"/>
  <c r="GA26" i="5"/>
  <c r="IU13" i="5"/>
  <c r="IV13" i="5" s="1"/>
  <c r="GT22" i="5"/>
  <c r="GX22" i="5"/>
  <c r="OE32" i="5"/>
  <c r="OA32" i="5"/>
  <c r="HH34" i="5"/>
  <c r="HI34" i="5" s="1"/>
  <c r="OO39" i="5"/>
  <c r="GU32" i="5"/>
  <c r="HH16" i="5"/>
  <c r="HI16" i="5" s="1"/>
  <c r="GU35" i="5"/>
  <c r="GV35" i="5" s="1"/>
  <c r="GN22" i="5"/>
  <c r="GQ22" i="5"/>
  <c r="GP22" i="5"/>
  <c r="GO22" i="5"/>
  <c r="GX38" i="5"/>
  <c r="GT38" i="5"/>
  <c r="OE20" i="5"/>
  <c r="OA20" i="5"/>
  <c r="FT10" i="5"/>
  <c r="FX10" i="5"/>
  <c r="NH31" i="5"/>
  <c r="NK31" i="5"/>
  <c r="NI31" i="5"/>
  <c r="NJ31" i="5"/>
  <c r="PY30" i="5"/>
  <c r="PZ30" i="5" s="1"/>
  <c r="NJ39" i="5"/>
  <c r="NK39" i="5"/>
  <c r="NI39" i="5"/>
  <c r="NH39" i="5"/>
  <c r="FW12" i="5"/>
  <c r="OI33" i="5"/>
  <c r="OK33" i="5"/>
  <c r="OJ33" i="5"/>
  <c r="OH33" i="5"/>
  <c r="HO13" i="5"/>
  <c r="HN13" i="5"/>
  <c r="HQ13" i="5"/>
  <c r="HP13" i="5"/>
  <c r="GQ11" i="5"/>
  <c r="GP11" i="5"/>
  <c r="GO11" i="5"/>
  <c r="GN11" i="5"/>
  <c r="GL18" i="5"/>
  <c r="GJ18" i="5"/>
  <c r="OX36" i="5"/>
  <c r="OW36" i="5"/>
  <c r="OV36" i="5"/>
  <c r="OU36" i="5"/>
  <c r="OO14" i="5"/>
  <c r="OP14" i="5" s="1"/>
  <c r="NR13" i="5"/>
  <c r="NT13" i="5" s="1"/>
  <c r="NN13" i="5"/>
  <c r="PB10" i="5"/>
  <c r="PC10" i="5" s="1"/>
  <c r="OO18" i="5"/>
  <c r="OP18" i="5" s="1"/>
  <c r="HR23" i="5"/>
  <c r="IA13" i="5"/>
  <c r="ID13" i="5"/>
  <c r="IC13" i="5"/>
  <c r="IB13" i="5"/>
  <c r="HH26" i="5"/>
  <c r="HI26" i="5" s="1"/>
  <c r="PN27" i="5"/>
  <c r="PR27" i="5"/>
  <c r="OY23" i="5"/>
  <c r="NX26" i="5"/>
  <c r="NW26" i="5"/>
  <c r="NV26" i="5"/>
  <c r="NU26" i="5"/>
  <c r="OR20" i="5"/>
  <c r="ON20" i="5"/>
  <c r="GX21" i="5"/>
  <c r="GT21" i="5"/>
  <c r="NH13" i="5"/>
  <c r="NK13" i="5"/>
  <c r="NJ13" i="5"/>
  <c r="NI13" i="5"/>
  <c r="FX20" i="5"/>
  <c r="FT20" i="5"/>
  <c r="GG16" i="5"/>
  <c r="GK16" i="5"/>
  <c r="FO21" i="5"/>
  <c r="FQ21" i="5"/>
  <c r="FP21" i="5"/>
  <c r="FN21" i="5"/>
  <c r="OO15" i="5"/>
  <c r="NQ16" i="5"/>
  <c r="GG21" i="5"/>
  <c r="GK21" i="5"/>
  <c r="GM21" i="5" s="1"/>
  <c r="QL22" i="5"/>
  <c r="QM22" i="5" s="1"/>
  <c r="HJ22" i="5"/>
  <c r="FD24" i="5"/>
  <c r="FC24" i="5"/>
  <c r="FB24" i="5"/>
  <c r="FA24" i="5"/>
  <c r="GK38" i="5"/>
  <c r="GG38" i="5"/>
  <c r="GG34" i="5"/>
  <c r="GK34" i="5"/>
  <c r="PD33" i="5"/>
  <c r="HE19" i="5"/>
  <c r="HF19" i="5" s="1"/>
  <c r="GW23" i="5"/>
  <c r="PD30" i="5"/>
  <c r="ON37" i="5"/>
  <c r="OR37" i="5"/>
  <c r="GJ14" i="5"/>
  <c r="IE22" i="5"/>
  <c r="IF22" i="5" s="1"/>
  <c r="QY27" i="5"/>
  <c r="QZ27" i="5" s="1"/>
  <c r="FV12" i="5"/>
  <c r="FY12" i="5" s="1"/>
  <c r="PL21" i="5"/>
  <c r="PM21" i="5" s="1"/>
  <c r="HE14" i="5"/>
  <c r="GJ19" i="5"/>
  <c r="GL19" i="5"/>
  <c r="OT10" i="5"/>
  <c r="GJ23" i="5"/>
  <c r="GL23" i="5"/>
  <c r="NK11" i="5"/>
  <c r="NJ11" i="5"/>
  <c r="NI11" i="5"/>
  <c r="NH11" i="5"/>
  <c r="PL31" i="5"/>
  <c r="PM31" i="5" s="1"/>
  <c r="HH25" i="5"/>
  <c r="HI25" i="5" s="1"/>
  <c r="OY12" i="5"/>
  <c r="OZ12" i="5" s="1"/>
  <c r="GU17" i="5"/>
  <c r="GV17" i="5" s="1"/>
  <c r="OY32" i="5"/>
  <c r="NW24" i="5"/>
  <c r="NV24" i="5"/>
  <c r="NU24" i="5"/>
  <c r="NX24" i="5"/>
  <c r="OF23" i="5"/>
  <c r="OD23" i="5"/>
  <c r="FZ35" i="5"/>
  <c r="NT31" i="5"/>
  <c r="PQ27" i="5"/>
  <c r="PS27" i="5"/>
  <c r="OE21" i="5"/>
  <c r="OG21" i="5" s="1"/>
  <c r="OA21" i="5"/>
  <c r="HH30" i="5"/>
  <c r="HI30" i="5" s="1"/>
  <c r="OT26" i="5"/>
  <c r="OS20" i="5"/>
  <c r="OQ20" i="5"/>
  <c r="OF13" i="5"/>
  <c r="OD13" i="5"/>
  <c r="GJ10" i="5"/>
  <c r="GL10" i="5"/>
  <c r="GY21" i="5"/>
  <c r="GW21" i="5"/>
  <c r="GZ30" i="5"/>
  <c r="OG18" i="5"/>
  <c r="HE10" i="5"/>
  <c r="HF10" i="5" s="1"/>
  <c r="GL16" i="5"/>
  <c r="GJ16" i="5"/>
  <c r="HE15" i="5"/>
  <c r="HF15" i="5" s="1"/>
  <c r="NJ15" i="5"/>
  <c r="NI15" i="5"/>
  <c r="NH15" i="5"/>
  <c r="NK15" i="5"/>
  <c r="NP16" i="5"/>
  <c r="FG35" i="5"/>
  <c r="FK35" i="5"/>
  <c r="FM35" i="5" s="1"/>
  <c r="PZ22" i="5"/>
  <c r="HI22" i="5"/>
  <c r="HL22" i="5" s="1"/>
  <c r="GY26" i="5"/>
  <c r="GW26" i="5"/>
  <c r="PC33" i="5"/>
  <c r="HM31" i="5"/>
  <c r="GS19" i="5"/>
  <c r="GV23" i="5"/>
  <c r="GY23" i="5" s="1"/>
  <c r="PC30" i="5"/>
  <c r="OS37" i="5"/>
  <c r="OQ37" i="5"/>
  <c r="GI14" i="5"/>
  <c r="GL14" i="5" s="1"/>
  <c r="HU22" i="5"/>
  <c r="QO27" i="5"/>
  <c r="QP27" i="5" s="1"/>
  <c r="HR34" i="5"/>
  <c r="HS34" i="5" s="1"/>
  <c r="FX32" i="5"/>
  <c r="FT32" i="5"/>
  <c r="PB21" i="5"/>
  <c r="NH12" i="5"/>
  <c r="NK12" i="5"/>
  <c r="NJ12" i="5"/>
  <c r="NI12" i="5"/>
  <c r="GJ36" i="5"/>
  <c r="GL36" i="5"/>
  <c r="GU14" i="5"/>
  <c r="GK19" i="5"/>
  <c r="GG19" i="5"/>
  <c r="NI37" i="5"/>
  <c r="NK37" i="5"/>
  <c r="NJ37" i="5"/>
  <c r="NH37" i="5"/>
  <c r="GG23" i="5"/>
  <c r="GK23" i="5"/>
  <c r="OQ30" i="5"/>
  <c r="PB31" i="5"/>
  <c r="PC31" i="5" s="1"/>
  <c r="NQ29" i="5"/>
  <c r="OO12" i="5"/>
  <c r="OO32" i="5"/>
  <c r="OP32" i="5" s="1"/>
  <c r="NX14" i="5"/>
  <c r="NW14" i="5"/>
  <c r="NV14" i="5"/>
  <c r="NU14" i="5"/>
  <c r="ON31" i="5"/>
  <c r="OR31" i="5"/>
  <c r="OA23" i="5"/>
  <c r="OE23" i="5"/>
  <c r="PL18" i="5"/>
  <c r="OB35" i="5"/>
  <c r="OC35" i="5" s="1"/>
  <c r="PY26" i="5"/>
  <c r="PZ26" i="5" s="1"/>
  <c r="HR21" i="5"/>
  <c r="OW33" i="5"/>
  <c r="OV33" i="5"/>
  <c r="OU33" i="5"/>
  <c r="OX33" i="5"/>
  <c r="HE12" i="5"/>
  <c r="HF12" i="5" s="1"/>
  <c r="OE13" i="5"/>
  <c r="OA13" i="5"/>
  <c r="GK10" i="5"/>
  <c r="GG10" i="5"/>
  <c r="FY10" i="5"/>
  <c r="FW10" i="5"/>
  <c r="GN33" i="5"/>
  <c r="GO33" i="5"/>
  <c r="GQ33" i="5"/>
  <c r="GP33" i="5"/>
  <c r="OY17" i="5"/>
  <c r="FD29" i="5"/>
  <c r="FC29" i="5"/>
  <c r="FB29" i="5"/>
  <c r="FA29" i="5"/>
  <c r="GC38" i="5"/>
  <c r="GA38" i="5"/>
  <c r="GD38" i="5"/>
  <c r="GB38" i="5"/>
  <c r="GU10" i="5"/>
  <c r="GV10" i="5" s="1"/>
  <c r="MX40" i="5"/>
  <c r="MW40" i="5"/>
  <c r="MU40" i="5"/>
  <c r="MV40" i="5"/>
  <c r="GU15" i="5"/>
  <c r="PS22" i="5"/>
  <c r="PQ22" i="5"/>
  <c r="FZ24" i="5"/>
  <c r="NG16" i="5"/>
  <c r="OA31" i="5"/>
  <c r="OE31" i="5"/>
  <c r="OG31" i="5" s="1"/>
  <c r="GJ37" i="5"/>
  <c r="OS24" i="5"/>
  <c r="OQ24" i="5"/>
  <c r="GT26" i="5"/>
  <c r="GX26" i="5"/>
  <c r="HR33" i="5"/>
  <c r="OO19" i="5"/>
  <c r="GL21" i="5"/>
  <c r="HU11" i="5"/>
  <c r="GJ12" i="5"/>
  <c r="OD40" i="5"/>
  <c r="OY16" i="5"/>
  <c r="OZ16" i="5" s="1"/>
  <c r="OW27" i="5"/>
  <c r="OV27" i="5"/>
  <c r="OX27" i="5"/>
  <c r="OU27" i="5"/>
  <c r="FW32" i="5"/>
  <c r="FY32" i="5"/>
  <c r="PL38" i="5"/>
  <c r="IE40" i="5"/>
  <c r="FZ18" i="5"/>
  <c r="ON34" i="5"/>
  <c r="OR34" i="5"/>
  <c r="OT34" i="5" s="1"/>
  <c r="NS25" i="5"/>
  <c r="NQ25" i="5"/>
  <c r="OP30" i="5"/>
  <c r="IR39" i="5"/>
  <c r="NP29" i="5"/>
  <c r="GM26" i="5"/>
  <c r="OS13" i="5"/>
  <c r="OQ13" i="5"/>
  <c r="FY37" i="5"/>
  <c r="FW37" i="5"/>
  <c r="OS31" i="5"/>
  <c r="OQ31" i="5"/>
  <c r="NS13" i="5"/>
  <c r="HR17" i="5"/>
  <c r="PY34" i="5"/>
  <c r="PE22" i="5"/>
  <c r="PG22" i="5" s="1"/>
  <c r="PA22" i="5"/>
  <c r="GU28" i="5"/>
  <c r="GV28" i="5" s="1"/>
  <c r="PM26" i="5"/>
  <c r="HF21" i="5"/>
  <c r="GZ11" i="5"/>
  <c r="GS12" i="5"/>
  <c r="OY35" i="5"/>
  <c r="OZ35" i="5" s="1"/>
  <c r="IR31" i="5"/>
  <c r="IS31" i="5" s="1"/>
  <c r="OM17" i="5"/>
  <c r="PL20" i="5"/>
  <c r="PM20" i="5" s="1"/>
  <c r="FQ15" i="5"/>
  <c r="FP15" i="5"/>
  <c r="FO15" i="5"/>
  <c r="FN15" i="5"/>
  <c r="NK38" i="5"/>
  <c r="NJ38" i="5"/>
  <c r="NI38" i="5"/>
  <c r="NH38" i="5"/>
  <c r="NG19" i="5"/>
  <c r="FX27" i="5"/>
  <c r="FZ27" i="5" s="1"/>
  <c r="FT27" i="5"/>
  <c r="OG28" i="5"/>
  <c r="GI37" i="5"/>
  <c r="GW34" i="5"/>
  <c r="GY34" i="5"/>
  <c r="HF33" i="5"/>
  <c r="OY19" i="5"/>
  <c r="IE11" i="5"/>
  <c r="IF11" i="5" s="1"/>
  <c r="GI12" i="5"/>
  <c r="GL12" i="5" s="1"/>
  <c r="OC40" i="5"/>
  <c r="HE37" i="5"/>
  <c r="OO16" i="5"/>
  <c r="OP16" i="5" s="1"/>
  <c r="HE29" i="5"/>
  <c r="HF29" i="5" s="1"/>
  <c r="PB38" i="5"/>
  <c r="HU40" i="5"/>
  <c r="OF12" i="5"/>
  <c r="OD12" i="5"/>
  <c r="NX40" i="5"/>
  <c r="NW40" i="5"/>
  <c r="NV40" i="5"/>
  <c r="NU40" i="5"/>
  <c r="NN25" i="5"/>
  <c r="NR25" i="5"/>
  <c r="FK18" i="5"/>
  <c r="FG18" i="5"/>
  <c r="IH39" i="5"/>
  <c r="II39" i="5" s="1"/>
  <c r="ON13" i="5"/>
  <c r="OR13" i="5"/>
  <c r="FX37" i="5"/>
  <c r="FT37" i="5"/>
  <c r="FN24" i="5"/>
  <c r="FP24" i="5"/>
  <c r="FQ24" i="5"/>
  <c r="FO24" i="5"/>
  <c r="HH17" i="5"/>
  <c r="PO34" i="5"/>
  <c r="PL13" i="5"/>
  <c r="PM13" i="5" s="1"/>
  <c r="GU16" i="5"/>
  <c r="GV16" i="5" s="1"/>
  <c r="GB23" i="5"/>
  <c r="GA23" i="5"/>
  <c r="GD23" i="5"/>
  <c r="GC23" i="5"/>
  <c r="OB17" i="5"/>
  <c r="OC17" i="5" s="1"/>
  <c r="OO35" i="5"/>
  <c r="OP35" i="5" s="1"/>
  <c r="IH31" i="5"/>
  <c r="II31" i="5" s="1"/>
  <c r="PY36" i="5"/>
  <c r="PZ36" i="5" s="1"/>
  <c r="NS23" i="5"/>
  <c r="NQ23" i="5"/>
  <c r="GC14" i="5"/>
  <c r="GB14" i="5"/>
  <c r="GA14" i="5"/>
  <c r="GD14" i="5"/>
  <c r="PB20" i="5"/>
  <c r="PC20" i="5" s="1"/>
  <c r="PL37" i="5"/>
  <c r="PM37" i="5" s="1"/>
  <c r="NQ15" i="5"/>
  <c r="NS15" i="5"/>
  <c r="GL27" i="5"/>
  <c r="GJ27" i="5"/>
  <c r="NS32" i="5"/>
  <c r="NQ32" i="5"/>
  <c r="OG14" i="5"/>
  <c r="NT39" i="5"/>
  <c r="OY25" i="5"/>
  <c r="OZ25" i="5" s="1"/>
  <c r="GT34" i="5"/>
  <c r="GX34" i="5"/>
  <c r="FL35" i="5"/>
  <c r="GM40" i="5"/>
  <c r="IL13" i="5"/>
  <c r="IJ13" i="5"/>
  <c r="GL29" i="5"/>
  <c r="GJ29" i="5"/>
  <c r="HL40" i="5"/>
  <c r="HJ40" i="5"/>
  <c r="NV37" i="5"/>
  <c r="NU37" i="5"/>
  <c r="NX37" i="5"/>
  <c r="NW37" i="5"/>
  <c r="FG20" i="5"/>
  <c r="FK20" i="5"/>
  <c r="FM20" i="5" s="1"/>
  <c r="GU29" i="5"/>
  <c r="GV29" i="5" s="1"/>
  <c r="HW39" i="5"/>
  <c r="HY39" i="5"/>
  <c r="GW33" i="5"/>
  <c r="OE12" i="5"/>
  <c r="OA12" i="5"/>
  <c r="GQ17" i="5"/>
  <c r="GP17" i="5"/>
  <c r="GO17" i="5"/>
  <c r="GN17" i="5"/>
  <c r="FZ19" i="5"/>
  <c r="FO19" i="5"/>
  <c r="FQ19" i="5"/>
  <c r="FP19" i="5"/>
  <c r="FN19" i="5"/>
  <c r="NT19" i="5"/>
  <c r="PL28" i="5"/>
  <c r="PM28" i="5" s="1"/>
  <c r="NW11" i="5"/>
  <c r="NV11" i="5"/>
  <c r="NU11" i="5"/>
  <c r="NX11" i="5"/>
  <c r="OK10" i="5"/>
  <c r="OJ10" i="5"/>
  <c r="OI10" i="5"/>
  <c r="OH10" i="5"/>
  <c r="FX15" i="5"/>
  <c r="FZ15" i="5" s="1"/>
  <c r="FT15" i="5"/>
  <c r="PL14" i="5"/>
  <c r="PM14" i="5" s="1"/>
  <c r="FQ10" i="5"/>
  <c r="FP10" i="5"/>
  <c r="FO10" i="5"/>
  <c r="FN10" i="5"/>
  <c r="OQ28" i="5"/>
  <c r="PY10" i="5"/>
  <c r="PZ10" i="5" s="1"/>
  <c r="NX35" i="5"/>
  <c r="NW35" i="5"/>
  <c r="NU35" i="5"/>
  <c r="NV35" i="5"/>
  <c r="PB13" i="5"/>
  <c r="PC13" i="5" s="1"/>
  <c r="NX38" i="5"/>
  <c r="NW38" i="5"/>
  <c r="NV38" i="5"/>
  <c r="NU38" i="5"/>
  <c r="HE20" i="5"/>
  <c r="NT17" i="5"/>
  <c r="IE26" i="5"/>
  <c r="HR28" i="5"/>
  <c r="HS28" i="5" s="1"/>
  <c r="PO36" i="5"/>
  <c r="PP36" i="5" s="1"/>
  <c r="NR23" i="5"/>
  <c r="NN23" i="5"/>
  <c r="OK26" i="5"/>
  <c r="OJ26" i="5"/>
  <c r="OI26" i="5"/>
  <c r="OH26" i="5"/>
  <c r="PB37" i="5"/>
  <c r="PC37" i="5" s="1"/>
  <c r="NR15" i="5"/>
  <c r="NN15" i="5"/>
  <c r="GC28" i="5"/>
  <c r="GB28" i="5"/>
  <c r="GA28" i="5"/>
  <c r="GD28" i="5"/>
  <c r="NK23" i="5"/>
  <c r="NJ23" i="5"/>
  <c r="NH23" i="5"/>
  <c r="NI23" i="5"/>
  <c r="GW40" i="5"/>
  <c r="GG35" i="5"/>
  <c r="GK35" i="5"/>
  <c r="OB25" i="5"/>
  <c r="OC25" i="5" s="1"/>
  <c r="GU27" i="5"/>
  <c r="GV27" i="5" s="1"/>
  <c r="HC25" i="5"/>
  <c r="HB25" i="5"/>
  <c r="HA25" i="5"/>
  <c r="HD25" i="5"/>
  <c r="OY11" i="5"/>
  <c r="OZ11" i="5" s="1"/>
  <c r="HH11" i="5"/>
  <c r="HI11" i="5" s="1"/>
  <c r="OO25" i="5"/>
  <c r="OD16" i="5"/>
  <c r="GJ24" i="5"/>
  <c r="IK13" i="5"/>
  <c r="IG13" i="5"/>
  <c r="GK29" i="5"/>
  <c r="GG29" i="5"/>
  <c r="PF36" i="5"/>
  <c r="PD36" i="5"/>
  <c r="HK40" i="5"/>
  <c r="HG40" i="5"/>
  <c r="OD32" i="5"/>
  <c r="OF32" i="5"/>
  <c r="PL24" i="5"/>
  <c r="HE24" i="5"/>
  <c r="HF24" i="5" s="1"/>
  <c r="OF29" i="5"/>
  <c r="OD29" i="5"/>
  <c r="GV33" i="5"/>
  <c r="GY33" i="5" s="1"/>
  <c r="GB21" i="5"/>
  <c r="GA21" i="5"/>
  <c r="GD21" i="5"/>
  <c r="GC21" i="5"/>
  <c r="GH32" i="5"/>
  <c r="OZ28" i="5"/>
  <c r="HE36" i="5"/>
  <c r="PB34" i="5"/>
  <c r="OZ14" i="5"/>
  <c r="IE25" i="5"/>
  <c r="OP28" i="5"/>
  <c r="PO10" i="5"/>
  <c r="HR38" i="5"/>
  <c r="FB35" i="5"/>
  <c r="FA35" i="5"/>
  <c r="FD35" i="5"/>
  <c r="FC35" i="5"/>
  <c r="GD25" i="5"/>
  <c r="GB25" i="5"/>
  <c r="GA25" i="5"/>
  <c r="GC25" i="5"/>
  <c r="HU26" i="5"/>
  <c r="HV26" i="5" s="1"/>
  <c r="HH28" i="5"/>
  <c r="HI28" i="5" s="1"/>
  <c r="GJ15" i="5"/>
  <c r="IE30" i="5"/>
  <c r="NQ12" i="5"/>
  <c r="OD15" i="5"/>
  <c r="HP39" i="5"/>
  <c r="HO39" i="5"/>
  <c r="HQ39" i="5"/>
  <c r="HN39" i="5"/>
  <c r="FQ34" i="5"/>
  <c r="FP34" i="5"/>
  <c r="FO34" i="5"/>
  <c r="FN34" i="5"/>
  <c r="OD11" i="5"/>
  <c r="OY40" i="5"/>
  <c r="OZ40" i="5" s="1"/>
  <c r="GV40" i="5"/>
  <c r="GL35" i="5"/>
  <c r="GJ35" i="5"/>
  <c r="OE37" i="5"/>
  <c r="OG37" i="5" s="1"/>
  <c r="OA37" i="5"/>
  <c r="OD24" i="5"/>
  <c r="OF24" i="5"/>
  <c r="GJ28" i="5"/>
  <c r="GL28" i="5"/>
  <c r="HE27" i="5"/>
  <c r="OM11" i="5"/>
  <c r="PY33" i="5"/>
  <c r="OC16" i="5"/>
  <c r="GI24" i="5"/>
  <c r="OQ38" i="5"/>
  <c r="OS38" i="5"/>
  <c r="OD39" i="5"/>
  <c r="OF39" i="5"/>
  <c r="OS21" i="5"/>
  <c r="OQ21" i="5"/>
  <c r="QF27" i="5"/>
  <c r="QD27" i="5"/>
  <c r="PO30" i="5"/>
  <c r="PP30" i="5" s="1"/>
  <c r="PB24" i="5"/>
  <c r="PC24" i="5" s="1"/>
  <c r="GU24" i="5"/>
  <c r="GV24" i="5" s="1"/>
  <c r="OE29" i="5"/>
  <c r="OA29" i="5"/>
  <c r="PI27" i="5"/>
  <c r="PK27" i="5"/>
  <c r="PJ27" i="5"/>
  <c r="PH27" i="5"/>
  <c r="OY39" i="5"/>
  <c r="OZ39" i="5" s="1"/>
  <c r="GK18" i="5"/>
  <c r="GG18" i="5"/>
  <c r="GY22" i="5"/>
  <c r="GW22" i="5"/>
  <c r="NH32" i="5"/>
  <c r="NK32" i="5"/>
  <c r="NI32" i="5"/>
  <c r="NJ32" i="5"/>
  <c r="OY29" i="5"/>
  <c r="NK17" i="5"/>
  <c r="NJ17" i="5"/>
  <c r="NI17" i="5"/>
  <c r="NH17" i="5"/>
  <c r="OJ38" i="5"/>
  <c r="OI38" i="5"/>
  <c r="OK38" i="5"/>
  <c r="OH38" i="5"/>
  <c r="GU36" i="5"/>
  <c r="HE18" i="5"/>
  <c r="HF18" i="5" s="1"/>
  <c r="HH23" i="5"/>
  <c r="HI23" i="5" s="1"/>
  <c r="GY38" i="5"/>
  <c r="GW38" i="5"/>
  <c r="HE32" i="5"/>
  <c r="GL20" i="5"/>
  <c r="GJ20" i="5"/>
  <c r="GM20" i="5" s="1"/>
  <c r="FM18" i="5"/>
  <c r="HU25" i="5"/>
  <c r="PD26" i="5"/>
  <c r="PF26" i="5"/>
  <c r="HH38" i="5"/>
  <c r="HI38" i="5" s="1"/>
  <c r="MW25" i="5"/>
  <c r="MU25" i="5"/>
  <c r="MV25" i="5"/>
  <c r="MX25" i="5"/>
  <c r="HU31" i="5"/>
  <c r="HV31" i="5" s="1"/>
  <c r="OO23" i="5"/>
  <c r="OP23" i="5" s="1"/>
  <c r="GC36" i="5"/>
  <c r="GB36" i="5"/>
  <c r="GD36" i="5"/>
  <c r="GA36" i="5"/>
  <c r="OF20" i="5"/>
  <c r="OD20" i="5"/>
  <c r="NH29" i="5"/>
  <c r="NK29" i="5"/>
  <c r="NJ29" i="5"/>
  <c r="NI29" i="5"/>
  <c r="HR16" i="5"/>
  <c r="JE13" i="5"/>
  <c r="JF13" i="5" s="1"/>
  <c r="GI15" i="5"/>
  <c r="HS30" i="5"/>
  <c r="NP12" i="5"/>
  <c r="NS12" i="5" s="1"/>
  <c r="OC15" i="5"/>
  <c r="OF15" i="5" s="1"/>
  <c r="FW20" i="5"/>
  <c r="FY20" i="5"/>
  <c r="OC11" i="5"/>
  <c r="OF11" i="5" s="1"/>
  <c r="OO40" i="5"/>
  <c r="OP40" i="5" s="1"/>
  <c r="FT29" i="5"/>
  <c r="FX29" i="5"/>
  <c r="FZ29" i="5" s="1"/>
  <c r="OY15" i="5"/>
  <c r="OZ15" i="5" s="1"/>
  <c r="OE24" i="5"/>
  <c r="OA24" i="5"/>
  <c r="GK28" i="5"/>
  <c r="GG28" i="5"/>
  <c r="OB19" i="5"/>
  <c r="OC19" i="5" s="1"/>
  <c r="PO33" i="5"/>
  <c r="PP33" i="5" s="1"/>
  <c r="HE35" i="5"/>
  <c r="OF37" i="5"/>
  <c r="GL38" i="5"/>
  <c r="GJ38" i="5"/>
  <c r="GL34" i="5"/>
  <c r="GJ34" i="5"/>
  <c r="OR38" i="5"/>
  <c r="ON38" i="5"/>
  <c r="OE39" i="5"/>
  <c r="OA39" i="5"/>
  <c r="ON21" i="5"/>
  <c r="OR21" i="5"/>
  <c r="QE27" i="5"/>
  <c r="QA27" i="5"/>
  <c r="FT37" i="4"/>
  <c r="FX37" i="4"/>
  <c r="FQ10" i="4"/>
  <c r="FP10" i="4"/>
  <c r="FO10" i="4"/>
  <c r="FN10" i="4"/>
  <c r="GU39" i="4"/>
  <c r="FQ12" i="4"/>
  <c r="FP12" i="4"/>
  <c r="FO12" i="4"/>
  <c r="FN12" i="4"/>
  <c r="NK19" i="4"/>
  <c r="NJ19" i="4"/>
  <c r="NI19" i="4"/>
  <c r="NH19" i="4"/>
  <c r="NR17" i="4"/>
  <c r="NN17" i="4"/>
  <c r="MX26" i="4"/>
  <c r="MW26" i="4"/>
  <c r="MV26" i="4"/>
  <c r="MU26" i="4"/>
  <c r="GQ14" i="4"/>
  <c r="GN14" i="4"/>
  <c r="GP14" i="4"/>
  <c r="GO14" i="4"/>
  <c r="NI14" i="4"/>
  <c r="NH14" i="4"/>
  <c r="NJ14" i="4"/>
  <c r="NK14" i="4"/>
  <c r="PB40" i="4"/>
  <c r="IH14" i="4"/>
  <c r="II14" i="4" s="1"/>
  <c r="HT14" i="4"/>
  <c r="HX14" i="4"/>
  <c r="OV13" i="4"/>
  <c r="OU13" i="4"/>
  <c r="OX13" i="4"/>
  <c r="OW13" i="4"/>
  <c r="GU36" i="4"/>
  <c r="GV36" i="4" s="1"/>
  <c r="PA12" i="4"/>
  <c r="PE12" i="4"/>
  <c r="GQ31" i="4"/>
  <c r="GP31" i="4"/>
  <c r="GO31" i="4"/>
  <c r="GN31" i="4"/>
  <c r="ON34" i="4"/>
  <c r="OR34" i="4"/>
  <c r="HB31" i="4"/>
  <c r="HA31" i="4"/>
  <c r="HD31" i="4"/>
  <c r="HC31" i="4"/>
  <c r="OA27" i="4"/>
  <c r="OE27" i="4"/>
  <c r="GX27" i="4"/>
  <c r="GT27" i="4"/>
  <c r="HH33" i="4"/>
  <c r="NK31" i="4"/>
  <c r="NJ31" i="4"/>
  <c r="NI31" i="4"/>
  <c r="NH31" i="4"/>
  <c r="GT17" i="4"/>
  <c r="GX17" i="4"/>
  <c r="HH20" i="4"/>
  <c r="NK27" i="4"/>
  <c r="NJ27" i="4"/>
  <c r="NH27" i="4"/>
  <c r="NI27" i="4"/>
  <c r="FD29" i="4"/>
  <c r="FB29" i="4"/>
  <c r="FA29" i="4"/>
  <c r="FC29" i="4"/>
  <c r="GX20" i="4"/>
  <c r="GT20" i="4"/>
  <c r="GG36" i="4"/>
  <c r="GK36" i="4"/>
  <c r="OO27" i="4"/>
  <c r="OP27" i="4" s="1"/>
  <c r="NR10" i="4"/>
  <c r="NN10" i="4"/>
  <c r="HH30" i="4"/>
  <c r="HI30" i="4" s="1"/>
  <c r="HH19" i="4"/>
  <c r="HG14" i="4"/>
  <c r="HK14" i="4"/>
  <c r="FQ37" i="4"/>
  <c r="FP37" i="4"/>
  <c r="FO37" i="4"/>
  <c r="FN37" i="4"/>
  <c r="MU11" i="4"/>
  <c r="MX11" i="4"/>
  <c r="MW11" i="4"/>
  <c r="MV11" i="4"/>
  <c r="GD35" i="4"/>
  <c r="GC35" i="4"/>
  <c r="GB35" i="4"/>
  <c r="GA35" i="4"/>
  <c r="GA20" i="4"/>
  <c r="GD20" i="4"/>
  <c r="GC20" i="4"/>
  <c r="GB20" i="4"/>
  <c r="GH10" i="4"/>
  <c r="GI10" i="4" s="1"/>
  <c r="FT38" i="4"/>
  <c r="FX38" i="4"/>
  <c r="FZ38" i="4" s="1"/>
  <c r="HR27" i="4"/>
  <c r="MX31" i="4"/>
  <c r="MW31" i="4"/>
  <c r="MV31" i="4"/>
  <c r="MU31" i="4"/>
  <c r="HE29" i="4"/>
  <c r="HF29" i="4" s="1"/>
  <c r="GJ30" i="4"/>
  <c r="GL30" i="4"/>
  <c r="HE40" i="4"/>
  <c r="HF40" i="4" s="1"/>
  <c r="FX40" i="4"/>
  <c r="FZ40" i="4" s="1"/>
  <c r="FT40" i="4"/>
  <c r="PL25" i="4"/>
  <c r="OS40" i="4"/>
  <c r="OQ40" i="4"/>
  <c r="HC15" i="4"/>
  <c r="HB15" i="4"/>
  <c r="HA15" i="4"/>
  <c r="HD15" i="4"/>
  <c r="NJ22" i="4"/>
  <c r="NH22" i="4"/>
  <c r="NK22" i="4"/>
  <c r="NI22" i="4"/>
  <c r="IR22" i="4"/>
  <c r="IS22" i="4" s="1"/>
  <c r="OO19" i="4"/>
  <c r="GO32" i="4"/>
  <c r="GN32" i="4"/>
  <c r="GQ32" i="4"/>
  <c r="GP32" i="4"/>
  <c r="OB10" i="4"/>
  <c r="OC10" i="4" s="1"/>
  <c r="OY28" i="4"/>
  <c r="PY35" i="4"/>
  <c r="NS11" i="4"/>
  <c r="NQ11" i="4"/>
  <c r="PL29" i="4"/>
  <c r="PM29" i="4" s="1"/>
  <c r="GD15" i="4"/>
  <c r="GB15" i="4"/>
  <c r="GA15" i="4"/>
  <c r="GC15" i="4"/>
  <c r="PL19" i="4"/>
  <c r="PM19" i="4" s="1"/>
  <c r="FN23" i="4"/>
  <c r="FQ23" i="4"/>
  <c r="FP23" i="4"/>
  <c r="FO23" i="4"/>
  <c r="HJ15" i="4"/>
  <c r="HL15" i="4"/>
  <c r="NS26" i="4"/>
  <c r="NQ26" i="4"/>
  <c r="OF39" i="4"/>
  <c r="OD39" i="4"/>
  <c r="OS39" i="4"/>
  <c r="OQ39" i="4"/>
  <c r="OQ12" i="4"/>
  <c r="OS12" i="4"/>
  <c r="OD24" i="4"/>
  <c r="OF24" i="4"/>
  <c r="GY12" i="4"/>
  <c r="GW12" i="4"/>
  <c r="GU23" i="4"/>
  <c r="GV23" i="4" s="1"/>
  <c r="OE14" i="4"/>
  <c r="OA14" i="4"/>
  <c r="GH29" i="4"/>
  <c r="GI29" i="4" s="1"/>
  <c r="GH40" i="4"/>
  <c r="HH27" i="4"/>
  <c r="HI27" i="4" s="1"/>
  <c r="OY38" i="4"/>
  <c r="GU28" i="4"/>
  <c r="PB37" i="4"/>
  <c r="PC37" i="4" s="1"/>
  <c r="NN31" i="4"/>
  <c r="NR31" i="4"/>
  <c r="OD29" i="4"/>
  <c r="HJ32" i="4"/>
  <c r="GU40" i="4"/>
  <c r="GV40" i="4" s="1"/>
  <c r="PB25" i="4"/>
  <c r="PC25" i="4" s="1"/>
  <c r="PR13" i="4"/>
  <c r="PN13" i="4"/>
  <c r="GO17" i="4"/>
  <c r="GP17" i="4"/>
  <c r="GN17" i="4"/>
  <c r="GQ17" i="4"/>
  <c r="HR13" i="4"/>
  <c r="HS13" i="4" s="1"/>
  <c r="OW16" i="4"/>
  <c r="OV16" i="4"/>
  <c r="OX16" i="4"/>
  <c r="OU16" i="4"/>
  <c r="GQ27" i="4"/>
  <c r="GP27" i="4"/>
  <c r="GO27" i="4"/>
  <c r="GN27" i="4"/>
  <c r="NJ38" i="4"/>
  <c r="NH38" i="4"/>
  <c r="NK38" i="4"/>
  <c r="NI38" i="4"/>
  <c r="FW26" i="4"/>
  <c r="PL40" i="4"/>
  <c r="PM40" i="4" s="1"/>
  <c r="IH22" i="4"/>
  <c r="OA18" i="4"/>
  <c r="OE18" i="4"/>
  <c r="OG18" i="4" s="1"/>
  <c r="NW23" i="4"/>
  <c r="NV23" i="4"/>
  <c r="NX23" i="4"/>
  <c r="NU23" i="4"/>
  <c r="OO28" i="4"/>
  <c r="PO35" i="4"/>
  <c r="PP35" i="4" s="1"/>
  <c r="NR11" i="4"/>
  <c r="NN11" i="4"/>
  <c r="PB29" i="4"/>
  <c r="PC29" i="4" s="1"/>
  <c r="GJ24" i="4"/>
  <c r="PB19" i="4"/>
  <c r="GW32" i="4"/>
  <c r="HE26" i="4"/>
  <c r="GW16" i="4"/>
  <c r="OD32" i="4"/>
  <c r="HU17" i="4"/>
  <c r="HV17" i="4" s="1"/>
  <c r="OY26" i="4"/>
  <c r="OZ26" i="4" s="1"/>
  <c r="GJ37" i="4"/>
  <c r="ON39" i="4"/>
  <c r="OR39" i="4"/>
  <c r="FQ39" i="4"/>
  <c r="FP39" i="4"/>
  <c r="FO39" i="4"/>
  <c r="FN39" i="4"/>
  <c r="OR12" i="4"/>
  <c r="ON12" i="4"/>
  <c r="NU12" i="4"/>
  <c r="NV12" i="4"/>
  <c r="NX12" i="4"/>
  <c r="NW12" i="4"/>
  <c r="OY14" i="4"/>
  <c r="OD21" i="4"/>
  <c r="OA24" i="4"/>
  <c r="OE24" i="4"/>
  <c r="GX12" i="4"/>
  <c r="GT12" i="4"/>
  <c r="GY27" i="4"/>
  <c r="GW27" i="4"/>
  <c r="OF34" i="4"/>
  <c r="OD34" i="4"/>
  <c r="OD14" i="4"/>
  <c r="OF14" i="4"/>
  <c r="NK29" i="4"/>
  <c r="NJ29" i="4"/>
  <c r="NI29" i="4"/>
  <c r="NH29" i="4"/>
  <c r="MX17" i="4"/>
  <c r="MW17" i="4"/>
  <c r="MV17" i="4"/>
  <c r="MU17" i="4"/>
  <c r="NU29" i="4"/>
  <c r="NX29" i="4"/>
  <c r="NW29" i="4"/>
  <c r="NV29" i="4"/>
  <c r="OM38" i="4"/>
  <c r="OO17" i="4"/>
  <c r="PL37" i="4"/>
  <c r="PM37" i="4" s="1"/>
  <c r="NS31" i="4"/>
  <c r="NQ31" i="4"/>
  <c r="OC29" i="4"/>
  <c r="HI32" i="4"/>
  <c r="IR31" i="4"/>
  <c r="OK13" i="4"/>
  <c r="OI13" i="4"/>
  <c r="OH13" i="4"/>
  <c r="OJ13" i="4"/>
  <c r="OB36" i="4"/>
  <c r="OC36" i="4" s="1"/>
  <c r="PQ13" i="4"/>
  <c r="PS13" i="4"/>
  <c r="HF13" i="4"/>
  <c r="OQ23" i="4"/>
  <c r="HW31" i="4"/>
  <c r="GP11" i="4"/>
  <c r="GO11" i="4"/>
  <c r="GN11" i="4"/>
  <c r="GQ11" i="4"/>
  <c r="GQ21" i="4"/>
  <c r="GP21" i="4"/>
  <c r="GO21" i="4"/>
  <c r="GN21" i="4"/>
  <c r="QL13" i="4"/>
  <c r="FV26" i="4"/>
  <c r="OI33" i="4"/>
  <c r="OH33" i="4"/>
  <c r="OJ33" i="4"/>
  <c r="OK33" i="4"/>
  <c r="FM34" i="4"/>
  <c r="IE15" i="4"/>
  <c r="FX34" i="4"/>
  <c r="FT34" i="4"/>
  <c r="FO38" i="4"/>
  <c r="FN38" i="4"/>
  <c r="FP38" i="4"/>
  <c r="FQ38" i="4"/>
  <c r="PE16" i="4"/>
  <c r="PA16" i="4"/>
  <c r="FX39" i="4"/>
  <c r="FZ39" i="4" s="1"/>
  <c r="FT39" i="4"/>
  <c r="GI24" i="4"/>
  <c r="GL24" i="4" s="1"/>
  <c r="GK13" i="4"/>
  <c r="GG13" i="4"/>
  <c r="GV32" i="4"/>
  <c r="OY10" i="4"/>
  <c r="OZ10" i="4" s="1"/>
  <c r="GS26" i="4"/>
  <c r="PL15" i="4"/>
  <c r="PM15" i="4" s="1"/>
  <c r="GV16" i="4"/>
  <c r="OC32" i="4"/>
  <c r="OF32" i="4" s="1"/>
  <c r="IE21" i="4"/>
  <c r="IF21" i="4" s="1"/>
  <c r="IE17" i="4"/>
  <c r="OM26" i="4"/>
  <c r="GI37" i="4"/>
  <c r="GA12" i="4"/>
  <c r="GB12" i="4"/>
  <c r="GD12" i="4"/>
  <c r="GC12" i="4"/>
  <c r="HE38" i="4"/>
  <c r="NI24" i="4"/>
  <c r="NK24" i="4"/>
  <c r="NJ24" i="4"/>
  <c r="NH24" i="4"/>
  <c r="FQ27" i="4"/>
  <c r="FO27" i="4"/>
  <c r="FP27" i="4"/>
  <c r="FN27" i="4"/>
  <c r="OM14" i="4"/>
  <c r="OC21" i="4"/>
  <c r="OF21" i="4" s="1"/>
  <c r="OQ30" i="4"/>
  <c r="OD31" i="4"/>
  <c r="OE38" i="4"/>
  <c r="OA38" i="4"/>
  <c r="OR20" i="4"/>
  <c r="ON20" i="4"/>
  <c r="FG29" i="4"/>
  <c r="FK29" i="4"/>
  <c r="FM29" i="4" s="1"/>
  <c r="OE34" i="4"/>
  <c r="OA34" i="4"/>
  <c r="GG20" i="4"/>
  <c r="GK20" i="4"/>
  <c r="GM20" i="4" s="1"/>
  <c r="GB13" i="4"/>
  <c r="GC13" i="4"/>
  <c r="GD13" i="4"/>
  <c r="GA13" i="4"/>
  <c r="NR27" i="4"/>
  <c r="NT27" i="4" s="1"/>
  <c r="NN27" i="4"/>
  <c r="OO18" i="4"/>
  <c r="PO12" i="4"/>
  <c r="FM26" i="4"/>
  <c r="OY17" i="4"/>
  <c r="IE16" i="4"/>
  <c r="IF16" i="4" s="1"/>
  <c r="IF31" i="4"/>
  <c r="PB18" i="4"/>
  <c r="NX39" i="4"/>
  <c r="NW39" i="4"/>
  <c r="NV39" i="4"/>
  <c r="NU39" i="4"/>
  <c r="OJ20" i="4"/>
  <c r="OI20" i="4"/>
  <c r="OK20" i="4"/>
  <c r="OH20" i="4"/>
  <c r="HR12" i="4"/>
  <c r="HS12" i="4" s="1"/>
  <c r="PL30" i="4"/>
  <c r="PM30" i="4" s="1"/>
  <c r="GW30" i="4"/>
  <c r="OP23" i="4"/>
  <c r="OS23" i="4" s="1"/>
  <c r="HV31" i="4"/>
  <c r="OQ25" i="4"/>
  <c r="PZ13" i="4"/>
  <c r="NJ17" i="4"/>
  <c r="NI17" i="4"/>
  <c r="NH17" i="4"/>
  <c r="NK17" i="4"/>
  <c r="HR25" i="4"/>
  <c r="HS15" i="4"/>
  <c r="FY34" i="4"/>
  <c r="FW34" i="4"/>
  <c r="FX10" i="4"/>
  <c r="FZ10" i="4" s="1"/>
  <c r="FT10" i="4"/>
  <c r="PD16" i="4"/>
  <c r="PF16" i="4"/>
  <c r="GJ13" i="4"/>
  <c r="GL13" i="4"/>
  <c r="OA19" i="4"/>
  <c r="OE19" i="4"/>
  <c r="OM10" i="4"/>
  <c r="HR35" i="4"/>
  <c r="HG21" i="4"/>
  <c r="HK21" i="4"/>
  <c r="OY11" i="4"/>
  <c r="OZ11" i="4" s="1"/>
  <c r="OZ15" i="4"/>
  <c r="IE11" i="4"/>
  <c r="IF11" i="4" s="1"/>
  <c r="HS21" i="4"/>
  <c r="OD15" i="4"/>
  <c r="OY32" i="4"/>
  <c r="OZ32" i="4" s="1"/>
  <c r="GS38" i="4"/>
  <c r="FW36" i="4"/>
  <c r="GQ23" i="4"/>
  <c r="GP23" i="4"/>
  <c r="GO23" i="4"/>
  <c r="GN23" i="4"/>
  <c r="HE37" i="4"/>
  <c r="HF37" i="4" s="1"/>
  <c r="MU10" i="4"/>
  <c r="MX10" i="4"/>
  <c r="MW10" i="4"/>
  <c r="MV10" i="4"/>
  <c r="OP30" i="4"/>
  <c r="OS30" i="4" s="1"/>
  <c r="OC31" i="4"/>
  <c r="OF38" i="4"/>
  <c r="OD38" i="4"/>
  <c r="HH28" i="4"/>
  <c r="PL34" i="4"/>
  <c r="PM34" i="4" s="1"/>
  <c r="GC25" i="4"/>
  <c r="GB25" i="4"/>
  <c r="GA25" i="4"/>
  <c r="GD25" i="4"/>
  <c r="OY31" i="4"/>
  <c r="NJ28" i="4"/>
  <c r="NH28" i="4"/>
  <c r="NK28" i="4"/>
  <c r="NI28" i="4"/>
  <c r="PY12" i="4"/>
  <c r="HE10" i="4"/>
  <c r="HF10" i="4" s="1"/>
  <c r="NK21" i="4"/>
  <c r="NJ21" i="4"/>
  <c r="NI21" i="4"/>
  <c r="NH21" i="4"/>
  <c r="HS16" i="4"/>
  <c r="PL18" i="4"/>
  <c r="PM18" i="4" s="1"/>
  <c r="NW28" i="4"/>
  <c r="NU28" i="4"/>
  <c r="NX28" i="4"/>
  <c r="NV28" i="4"/>
  <c r="HF12" i="4"/>
  <c r="OZ30" i="4"/>
  <c r="GV30" i="4"/>
  <c r="OP25" i="4"/>
  <c r="OS25" i="4" s="1"/>
  <c r="OG25" i="4"/>
  <c r="HC22" i="4"/>
  <c r="HD22" i="4"/>
  <c r="HB22" i="4"/>
  <c r="HA22" i="4"/>
  <c r="PL23" i="4"/>
  <c r="PM23" i="4" s="1"/>
  <c r="HF25" i="4"/>
  <c r="FK18" i="4"/>
  <c r="FM18" i="4" s="1"/>
  <c r="FG18" i="4"/>
  <c r="NA11" i="4"/>
  <c r="NE11" i="4"/>
  <c r="NG11" i="4" s="1"/>
  <c r="NS22" i="4"/>
  <c r="NQ22" i="4"/>
  <c r="OF19" i="4"/>
  <c r="OD19" i="4"/>
  <c r="HF35" i="4"/>
  <c r="HL21" i="4"/>
  <c r="HJ21" i="4"/>
  <c r="OM11" i="4"/>
  <c r="OD26" i="4"/>
  <c r="OF26" i="4"/>
  <c r="HS11" i="4"/>
  <c r="OF22" i="4"/>
  <c r="OD22" i="4"/>
  <c r="OC15" i="4"/>
  <c r="OF15" i="4" s="1"/>
  <c r="OM32" i="4"/>
  <c r="PY33" i="4"/>
  <c r="FV36" i="4"/>
  <c r="GS37" i="4"/>
  <c r="PL39" i="4"/>
  <c r="PM39" i="4" s="1"/>
  <c r="NT25" i="4"/>
  <c r="NQ36" i="4"/>
  <c r="NS36" i="4"/>
  <c r="PF33" i="4"/>
  <c r="PD33" i="4"/>
  <c r="PB34" i="4"/>
  <c r="PC34" i="4" s="1"/>
  <c r="GJ12" i="4"/>
  <c r="OO31" i="4"/>
  <c r="OP31" i="4" s="1"/>
  <c r="FY37" i="4"/>
  <c r="FW37" i="4"/>
  <c r="GQ25" i="4"/>
  <c r="GP25" i="4"/>
  <c r="GO25" i="4"/>
  <c r="GN25" i="4"/>
  <c r="OY27" i="4"/>
  <c r="OZ27" i="4" s="1"/>
  <c r="HE18" i="4"/>
  <c r="FX19" i="4"/>
  <c r="FZ19" i="4" s="1"/>
  <c r="FT19" i="4"/>
  <c r="GU10" i="4"/>
  <c r="OQ35" i="4"/>
  <c r="NQ32" i="4"/>
  <c r="HT22" i="4"/>
  <c r="HX22" i="4"/>
  <c r="OY36" i="4"/>
  <c r="GW19" i="4"/>
  <c r="OB28" i="4"/>
  <c r="OC28" i="4" s="1"/>
  <c r="PL20" i="4"/>
  <c r="PM20" i="4" s="1"/>
  <c r="NV37" i="4"/>
  <c r="NX37" i="4"/>
  <c r="NW37" i="4"/>
  <c r="NU37" i="4"/>
  <c r="HK22" i="4"/>
  <c r="HM22" i="4" s="1"/>
  <c r="HG22" i="4"/>
  <c r="PB23" i="4"/>
  <c r="PC23" i="4" s="1"/>
  <c r="MX14" i="4"/>
  <c r="MV14" i="4"/>
  <c r="MW14" i="4"/>
  <c r="MU14" i="4"/>
  <c r="GU35" i="4"/>
  <c r="GV35" i="4" s="1"/>
  <c r="IR14" i="4"/>
  <c r="IS14" i="4" s="1"/>
  <c r="NR30" i="4"/>
  <c r="NT30" i="4" s="1"/>
  <c r="NN30" i="4"/>
  <c r="OE40" i="4"/>
  <c r="OG40" i="4" s="1"/>
  <c r="OA40" i="4"/>
  <c r="NR22" i="4"/>
  <c r="NN22" i="4"/>
  <c r="GX11" i="4"/>
  <c r="GZ11" i="4" s="1"/>
  <c r="GT11" i="4"/>
  <c r="OQ33" i="4"/>
  <c r="PD35" i="4"/>
  <c r="OE26" i="4"/>
  <c r="OA26" i="4"/>
  <c r="GD33" i="4"/>
  <c r="GC33" i="4"/>
  <c r="GB33" i="4"/>
  <c r="GA33" i="4"/>
  <c r="GY11" i="4"/>
  <c r="HC21" i="4"/>
  <c r="HB21" i="4"/>
  <c r="HD21" i="4"/>
  <c r="HA21" i="4"/>
  <c r="NR24" i="4"/>
  <c r="NT24" i="4" s="1"/>
  <c r="NN24" i="4"/>
  <c r="GL36" i="4"/>
  <c r="GJ36" i="4"/>
  <c r="OE22" i="4"/>
  <c r="OA22" i="4"/>
  <c r="FO24" i="4"/>
  <c r="FN24" i="4"/>
  <c r="FQ24" i="4"/>
  <c r="FP24" i="4"/>
  <c r="NX19" i="4"/>
  <c r="NW19" i="4"/>
  <c r="NV19" i="4"/>
  <c r="NU19" i="4"/>
  <c r="PO33" i="4"/>
  <c r="PP33" i="4" s="1"/>
  <c r="GQ19" i="4"/>
  <c r="GP19" i="4"/>
  <c r="GO19" i="4"/>
  <c r="GN19" i="4"/>
  <c r="OO22" i="4"/>
  <c r="OD30" i="4"/>
  <c r="FW24" i="4"/>
  <c r="PB39" i="4"/>
  <c r="PC39" i="4" s="1"/>
  <c r="NR36" i="4"/>
  <c r="NN36" i="4"/>
  <c r="PE33" i="4"/>
  <c r="PA33" i="4"/>
  <c r="OF27" i="4"/>
  <c r="OD27" i="4"/>
  <c r="PF12" i="4"/>
  <c r="PD12" i="4"/>
  <c r="OA37" i="4"/>
  <c r="OE37" i="4"/>
  <c r="GP35" i="4"/>
  <c r="GO35" i="4"/>
  <c r="GN35" i="4"/>
  <c r="GQ35" i="4"/>
  <c r="FQ35" i="4"/>
  <c r="FP35" i="4"/>
  <c r="FO35" i="4"/>
  <c r="FN35" i="4"/>
  <c r="GI12" i="4"/>
  <c r="GL12" i="4" s="1"/>
  <c r="HH16" i="4"/>
  <c r="HI16" i="4" s="1"/>
  <c r="IE32" i="4"/>
  <c r="OK16" i="4"/>
  <c r="OI16" i="4"/>
  <c r="OH16" i="4"/>
  <c r="OJ16" i="4"/>
  <c r="HE34" i="4"/>
  <c r="HF34" i="4" s="1"/>
  <c r="GS18" i="4"/>
  <c r="PJ13" i="4"/>
  <c r="PI13" i="4"/>
  <c r="PH13" i="4"/>
  <c r="PK13" i="4"/>
  <c r="FL29" i="4"/>
  <c r="HR23" i="4"/>
  <c r="HS23" i="4" s="1"/>
  <c r="OP35" i="4"/>
  <c r="OS35" i="4" s="1"/>
  <c r="GH39" i="4"/>
  <c r="GI39" i="4" s="1"/>
  <c r="NP32" i="4"/>
  <c r="NS32" i="4" s="1"/>
  <c r="OQ20" i="4"/>
  <c r="OS20" i="4"/>
  <c r="HR28" i="4"/>
  <c r="HS28" i="4" s="1"/>
  <c r="OQ37" i="4"/>
  <c r="GL33" i="4"/>
  <c r="GJ33" i="4"/>
  <c r="OD37" i="4"/>
  <c r="OF37" i="4"/>
  <c r="HY22" i="4"/>
  <c r="HW22" i="4"/>
  <c r="GX25" i="4"/>
  <c r="GT25" i="4"/>
  <c r="OM36" i="4"/>
  <c r="GV19" i="4"/>
  <c r="PY16" i="4"/>
  <c r="PZ16" i="4" s="1"/>
  <c r="OZ20" i="4"/>
  <c r="HE24" i="4"/>
  <c r="NT18" i="4"/>
  <c r="HQ31" i="4"/>
  <c r="HP31" i="4"/>
  <c r="HO31" i="4"/>
  <c r="HN31" i="4"/>
  <c r="GH26" i="4"/>
  <c r="GI26" i="4" s="1"/>
  <c r="OO15" i="4"/>
  <c r="OP15" i="4" s="1"/>
  <c r="HJ11" i="4"/>
  <c r="OP33" i="4"/>
  <c r="OS33" i="4" s="1"/>
  <c r="PC35" i="4"/>
  <c r="PF35" i="4" s="1"/>
  <c r="OY24" i="4"/>
  <c r="OQ29" i="4"/>
  <c r="OQ21" i="4"/>
  <c r="PL21" i="4"/>
  <c r="PM21" i="4" s="1"/>
  <c r="OE23" i="4"/>
  <c r="OA23" i="4"/>
  <c r="OI35" i="4"/>
  <c r="OH35" i="4"/>
  <c r="OK35" i="4"/>
  <c r="OJ35" i="4"/>
  <c r="OY22" i="4"/>
  <c r="OZ22" i="4" s="1"/>
  <c r="OC30" i="4"/>
  <c r="OF30" i="4" s="1"/>
  <c r="FV24" i="4"/>
  <c r="GD18" i="4"/>
  <c r="GC18" i="4"/>
  <c r="GB18" i="4"/>
  <c r="GA18" i="4"/>
  <c r="GW33" i="4"/>
  <c r="GG18" i="4"/>
  <c r="GK18" i="4"/>
  <c r="GK38" i="4"/>
  <c r="GG38" i="4"/>
  <c r="HJ17" i="4"/>
  <c r="GJ34" i="4"/>
  <c r="GW13" i="4"/>
  <c r="GG33" i="4"/>
  <c r="GK33" i="4"/>
  <c r="OB17" i="4"/>
  <c r="OC17" i="4" s="1"/>
  <c r="HR33" i="4"/>
  <c r="HS33" i="4" s="1"/>
  <c r="HS32" i="4"/>
  <c r="GA28" i="4"/>
  <c r="GD28" i="4"/>
  <c r="GB28" i="4"/>
  <c r="GC28" i="4"/>
  <c r="GS34" i="4"/>
  <c r="NQ10" i="4"/>
  <c r="NS10" i="4"/>
  <c r="OS34" i="4"/>
  <c r="OQ34" i="4"/>
  <c r="HF23" i="4"/>
  <c r="HR30" i="4"/>
  <c r="HS30" i="4" s="1"/>
  <c r="GU29" i="4"/>
  <c r="GV29" i="4" s="1"/>
  <c r="GG30" i="4"/>
  <c r="GK30" i="4"/>
  <c r="FY19" i="4"/>
  <c r="GY20" i="4"/>
  <c r="GW20" i="4"/>
  <c r="GW17" i="4"/>
  <c r="GY17" i="4"/>
  <c r="OP37" i="4"/>
  <c r="OS37" i="4" s="1"/>
  <c r="HE39" i="4"/>
  <c r="HF39" i="4" s="1"/>
  <c r="ON40" i="4"/>
  <c r="OR40" i="4"/>
  <c r="NH39" i="4"/>
  <c r="NK39" i="4"/>
  <c r="NJ39" i="4"/>
  <c r="NI39" i="4"/>
  <c r="GY25" i="4"/>
  <c r="GW25" i="4"/>
  <c r="NT38" i="4"/>
  <c r="PM16" i="4"/>
  <c r="HR20" i="4"/>
  <c r="HS20" i="4" s="1"/>
  <c r="GM28" i="4"/>
  <c r="GS24" i="4"/>
  <c r="HR19" i="4"/>
  <c r="HS19" i="4" s="1"/>
  <c r="OB11" i="4"/>
  <c r="OC11" i="4" s="1"/>
  <c r="FT29" i="4"/>
  <c r="FX29" i="4"/>
  <c r="FZ29" i="4" s="1"/>
  <c r="HI11" i="4"/>
  <c r="HL11" i="4" s="1"/>
  <c r="HK15" i="4"/>
  <c r="HG15" i="4"/>
  <c r="HY14" i="4"/>
  <c r="HW14" i="4"/>
  <c r="FY39" i="4"/>
  <c r="OM24" i="4"/>
  <c r="OP29" i="4"/>
  <c r="OS29" i="4" s="1"/>
  <c r="NN26" i="4"/>
  <c r="NR26" i="4"/>
  <c r="OP21" i="4"/>
  <c r="OS21" i="4" s="1"/>
  <c r="OE39" i="4"/>
  <c r="OA39" i="4"/>
  <c r="NW14" i="4"/>
  <c r="NV14" i="4"/>
  <c r="NX14" i="4"/>
  <c r="NU14" i="4"/>
  <c r="NT15" i="4"/>
  <c r="HJ14" i="4"/>
  <c r="HM14" i="4" s="1"/>
  <c r="HL14" i="4"/>
  <c r="FZ23" i="4"/>
  <c r="OZ21" i="4"/>
  <c r="OD23" i="4"/>
  <c r="OF23" i="4"/>
  <c r="HE36" i="4"/>
  <c r="HF36" i="4" s="1"/>
  <c r="NQ17" i="4"/>
  <c r="NS17" i="4"/>
  <c r="GA27" i="4"/>
  <c r="GD27" i="4"/>
  <c r="GC27" i="4"/>
  <c r="GB27" i="4"/>
  <c r="GV33" i="4"/>
  <c r="GY33" i="4" s="1"/>
  <c r="GL18" i="4"/>
  <c r="GJ18" i="4"/>
  <c r="GL38" i="4"/>
  <c r="GJ38" i="4"/>
  <c r="HI17" i="4"/>
  <c r="GI34" i="4"/>
  <c r="GL34" i="4" s="1"/>
  <c r="GV13" i="4"/>
  <c r="GY13" i="4" s="1"/>
  <c r="FO35" i="3"/>
  <c r="FQ35" i="3"/>
  <c r="FN35" i="3"/>
  <c r="FP35" i="3"/>
  <c r="OO13" i="3"/>
  <c r="OO29" i="3"/>
  <c r="FD28" i="3"/>
  <c r="FB28" i="3"/>
  <c r="FA28" i="3"/>
  <c r="FC28" i="3"/>
  <c r="OR35" i="3"/>
  <c r="ON35" i="3"/>
  <c r="FQ29" i="3"/>
  <c r="FN29" i="3"/>
  <c r="FP29" i="3"/>
  <c r="FO29" i="3"/>
  <c r="GK29" i="3"/>
  <c r="GG29" i="3"/>
  <c r="GX21" i="3"/>
  <c r="GT21" i="3"/>
  <c r="OO24" i="3"/>
  <c r="GX34" i="3"/>
  <c r="GT34" i="3"/>
  <c r="OO38" i="3"/>
  <c r="GX35" i="3"/>
  <c r="GT35" i="3"/>
  <c r="OK18" i="3"/>
  <c r="OI18" i="3"/>
  <c r="OJ18" i="3"/>
  <c r="OH18" i="3"/>
  <c r="MX29" i="3"/>
  <c r="MW29" i="3"/>
  <c r="MV29" i="3"/>
  <c r="MU29" i="3"/>
  <c r="OE14" i="3"/>
  <c r="OA14" i="3"/>
  <c r="GU18" i="3"/>
  <c r="GV18" i="3" s="1"/>
  <c r="GU39" i="3"/>
  <c r="OE27" i="3"/>
  <c r="OA27" i="3"/>
  <c r="OE19" i="3"/>
  <c r="OA19" i="3"/>
  <c r="ON34" i="3"/>
  <c r="OR34" i="3"/>
  <c r="PB37" i="3"/>
  <c r="PC37" i="3" s="1"/>
  <c r="HK13" i="3"/>
  <c r="HG13" i="3"/>
  <c r="ON11" i="3"/>
  <c r="OR11" i="3"/>
  <c r="GD19" i="3"/>
  <c r="GC19" i="3"/>
  <c r="GA19" i="3"/>
  <c r="GB19" i="3"/>
  <c r="GD36" i="3"/>
  <c r="GC36" i="3"/>
  <c r="GA36" i="3"/>
  <c r="GB36" i="3"/>
  <c r="OA13" i="3"/>
  <c r="OE13" i="3"/>
  <c r="GP14" i="3"/>
  <c r="GQ14" i="3"/>
  <c r="GO14" i="3"/>
  <c r="GN14" i="3"/>
  <c r="NJ13" i="3"/>
  <c r="NK13" i="3"/>
  <c r="NI13" i="3"/>
  <c r="NH13" i="3"/>
  <c r="GU22" i="3"/>
  <c r="GJ15" i="3"/>
  <c r="GP25" i="3"/>
  <c r="GQ25" i="3"/>
  <c r="GO25" i="3"/>
  <c r="GN25" i="3"/>
  <c r="PO15" i="3"/>
  <c r="PD18" i="3"/>
  <c r="HU23" i="3"/>
  <c r="HV23" i="3" s="1"/>
  <c r="HH31" i="3"/>
  <c r="HI31" i="3" s="1"/>
  <c r="HU12" i="3"/>
  <c r="HV12" i="3" s="1"/>
  <c r="GT15" i="3"/>
  <c r="GX15" i="3"/>
  <c r="OA21" i="3"/>
  <c r="OE21" i="3"/>
  <c r="HH15" i="3"/>
  <c r="HI15" i="3" s="1"/>
  <c r="GX13" i="3"/>
  <c r="GT13" i="3"/>
  <c r="HB30" i="3"/>
  <c r="HA30" i="3"/>
  <c r="HC30" i="3"/>
  <c r="HD30" i="3"/>
  <c r="HE16" i="3"/>
  <c r="HF16" i="3" s="1"/>
  <c r="GT27" i="3"/>
  <c r="GX27" i="3"/>
  <c r="GN37" i="3"/>
  <c r="GQ37" i="3"/>
  <c r="GP37" i="3"/>
  <c r="GO37" i="3"/>
  <c r="PB34" i="3"/>
  <c r="PC34" i="3" s="1"/>
  <c r="GK20" i="3"/>
  <c r="GG20" i="3"/>
  <c r="PL35" i="3"/>
  <c r="HE20" i="3"/>
  <c r="HF20" i="3" s="1"/>
  <c r="FZ32" i="3"/>
  <c r="OO20" i="3"/>
  <c r="OP20" i="3" s="1"/>
  <c r="GI15" i="3"/>
  <c r="NX23" i="3"/>
  <c r="NV23" i="3"/>
  <c r="NU23" i="3"/>
  <c r="NW23" i="3"/>
  <c r="OY25" i="3"/>
  <c r="OZ25" i="3" s="1"/>
  <c r="HM10" i="3"/>
  <c r="HJ19" i="3"/>
  <c r="HL19" i="3"/>
  <c r="GL32" i="3"/>
  <c r="GJ32" i="3"/>
  <c r="PC18" i="3"/>
  <c r="HR34" i="3"/>
  <c r="HS34" i="3" s="1"/>
  <c r="HR31" i="3"/>
  <c r="NN39" i="3"/>
  <c r="NR39" i="3"/>
  <c r="NT39" i="3" s="1"/>
  <c r="NW26" i="3"/>
  <c r="NX26" i="3"/>
  <c r="NV26" i="3"/>
  <c r="NU26" i="3"/>
  <c r="IE13" i="3"/>
  <c r="IF13" i="3" s="1"/>
  <c r="OF38" i="3"/>
  <c r="OD38" i="3"/>
  <c r="NH22" i="3"/>
  <c r="NK22" i="3"/>
  <c r="NJ22" i="3"/>
  <c r="NI22" i="3"/>
  <c r="HR15" i="3"/>
  <c r="HS15" i="3" s="1"/>
  <c r="HR36" i="3"/>
  <c r="IR10" i="3"/>
  <c r="FP20" i="3"/>
  <c r="FO20" i="3"/>
  <c r="FN20" i="3"/>
  <c r="FQ20" i="3"/>
  <c r="NS10" i="3"/>
  <c r="NQ10" i="3"/>
  <c r="HR25" i="3"/>
  <c r="HS25" i="3" s="1"/>
  <c r="GS16" i="3"/>
  <c r="HR14" i="3"/>
  <c r="HJ21" i="3"/>
  <c r="HL21" i="3"/>
  <c r="GY27" i="3"/>
  <c r="GW27" i="3"/>
  <c r="NG19" i="3"/>
  <c r="OG16" i="3"/>
  <c r="GQ19" i="3"/>
  <c r="GO19" i="3"/>
  <c r="GP19" i="3"/>
  <c r="GN19" i="3"/>
  <c r="GL20" i="3"/>
  <c r="GJ20" i="3"/>
  <c r="PB35" i="3"/>
  <c r="HK37" i="3"/>
  <c r="HG37" i="3"/>
  <c r="NN40" i="3"/>
  <c r="NR40" i="3"/>
  <c r="OO27" i="3"/>
  <c r="OP27" i="3" s="1"/>
  <c r="NK36" i="3"/>
  <c r="NJ36" i="3"/>
  <c r="NI36" i="3"/>
  <c r="NH36" i="3"/>
  <c r="OF14" i="3"/>
  <c r="OD14" i="3"/>
  <c r="FX39" i="3"/>
  <c r="FT39" i="3"/>
  <c r="OY24" i="3"/>
  <c r="OE38" i="3"/>
  <c r="OA38" i="3"/>
  <c r="OY38" i="3"/>
  <c r="OZ38" i="3" s="1"/>
  <c r="HU40" i="3"/>
  <c r="HV40" i="3" s="1"/>
  <c r="HX30" i="3"/>
  <c r="HT30" i="3"/>
  <c r="OS34" i="3"/>
  <c r="OQ34" i="3"/>
  <c r="GN11" i="3"/>
  <c r="GQ11" i="3"/>
  <c r="GP11" i="3"/>
  <c r="GO11" i="3"/>
  <c r="OS35" i="3"/>
  <c r="OQ35" i="3"/>
  <c r="HJ13" i="3"/>
  <c r="HL13" i="3"/>
  <c r="OS28" i="3"/>
  <c r="OQ28" i="3"/>
  <c r="FW26" i="3"/>
  <c r="FY26" i="3"/>
  <c r="MW36" i="3"/>
  <c r="MV36" i="3"/>
  <c r="MX36" i="3"/>
  <c r="MU36" i="3"/>
  <c r="FN18" i="3"/>
  <c r="FP18" i="3"/>
  <c r="FQ18" i="3"/>
  <c r="FO18" i="3"/>
  <c r="OS11" i="3"/>
  <c r="OQ11" i="3"/>
  <c r="GU20" i="3"/>
  <c r="GH28" i="3"/>
  <c r="GI28" i="3" s="1"/>
  <c r="OA28" i="3"/>
  <c r="OE28" i="3"/>
  <c r="OG28" i="3" s="1"/>
  <c r="OO25" i="3"/>
  <c r="GM23" i="3"/>
  <c r="NN35" i="3"/>
  <c r="NR35" i="3"/>
  <c r="FX38" i="3"/>
  <c r="FZ38" i="3" s="1"/>
  <c r="FT38" i="3"/>
  <c r="PL20" i="3"/>
  <c r="PM20" i="3" s="1"/>
  <c r="HK19" i="3"/>
  <c r="HG19" i="3"/>
  <c r="OD31" i="3"/>
  <c r="OF31" i="3"/>
  <c r="OY39" i="3"/>
  <c r="IE27" i="3"/>
  <c r="IF27" i="3" s="1"/>
  <c r="NG12" i="3"/>
  <c r="HE33" i="3"/>
  <c r="HF33" i="3" s="1"/>
  <c r="OQ26" i="3"/>
  <c r="OS26" i="3"/>
  <c r="NT36" i="3"/>
  <c r="HH34" i="3"/>
  <c r="HI34" i="3" s="1"/>
  <c r="GQ27" i="3"/>
  <c r="GN27" i="3"/>
  <c r="GP27" i="3"/>
  <c r="GO27" i="3"/>
  <c r="NH14" i="3"/>
  <c r="NK14" i="3"/>
  <c r="NJ14" i="3"/>
  <c r="NI14" i="3"/>
  <c r="NT25" i="3"/>
  <c r="NH30" i="3"/>
  <c r="NK30" i="3"/>
  <c r="NJ30" i="3"/>
  <c r="NI30" i="3"/>
  <c r="GY34" i="3"/>
  <c r="GW34" i="3"/>
  <c r="HL23" i="3"/>
  <c r="HJ23" i="3"/>
  <c r="HU13" i="3"/>
  <c r="HV13" i="3" s="1"/>
  <c r="GY23" i="3"/>
  <c r="GW23" i="3"/>
  <c r="OF22" i="3"/>
  <c r="OD22" i="3"/>
  <c r="HR35" i="3"/>
  <c r="HS35" i="3" s="1"/>
  <c r="HH36" i="3"/>
  <c r="HI36" i="3" s="1"/>
  <c r="HH11" i="3"/>
  <c r="GD15" i="3"/>
  <c r="GC15" i="3"/>
  <c r="GB15" i="3"/>
  <c r="GA15" i="3"/>
  <c r="IH10" i="3"/>
  <c r="II10" i="3" s="1"/>
  <c r="NN10" i="3"/>
  <c r="NR10" i="3"/>
  <c r="HH25" i="3"/>
  <c r="HI25" i="3" s="1"/>
  <c r="HH14" i="3"/>
  <c r="HI14" i="3" s="1"/>
  <c r="HK21" i="3"/>
  <c r="HG21" i="3"/>
  <c r="GJ29" i="3"/>
  <c r="GL29" i="3"/>
  <c r="GQ30" i="3"/>
  <c r="GP30" i="3"/>
  <c r="GO30" i="3"/>
  <c r="GN30" i="3"/>
  <c r="NT30" i="3"/>
  <c r="IE21" i="3"/>
  <c r="GP17" i="3"/>
  <c r="GO17" i="3"/>
  <c r="GN17" i="3"/>
  <c r="GQ17" i="3"/>
  <c r="FP26" i="3"/>
  <c r="FO26" i="3"/>
  <c r="FN26" i="3"/>
  <c r="FQ26" i="3"/>
  <c r="PO23" i="3"/>
  <c r="OO19" i="3"/>
  <c r="OP19" i="3" s="1"/>
  <c r="OB39" i="3"/>
  <c r="OC39" i="3" s="1"/>
  <c r="GG32" i="3"/>
  <c r="GK32" i="3"/>
  <c r="GO31" i="3"/>
  <c r="GQ31" i="3"/>
  <c r="GP31" i="3"/>
  <c r="GN31" i="3"/>
  <c r="FX16" i="3"/>
  <c r="FT16" i="3"/>
  <c r="NR32" i="3"/>
  <c r="NT32" i="3" s="1"/>
  <c r="NN32" i="3"/>
  <c r="OX16" i="3"/>
  <c r="OW16" i="3"/>
  <c r="OV16" i="3"/>
  <c r="OU16" i="3"/>
  <c r="OD13" i="3"/>
  <c r="OF13" i="3"/>
  <c r="OF19" i="3"/>
  <c r="OD19" i="3"/>
  <c r="ON28" i="3"/>
  <c r="OR28" i="3"/>
  <c r="FX26" i="3"/>
  <c r="FT26" i="3"/>
  <c r="OF12" i="3"/>
  <c r="OD12" i="3"/>
  <c r="OF25" i="3"/>
  <c r="OD25" i="3"/>
  <c r="NX14" i="3"/>
  <c r="NW14" i="3"/>
  <c r="NV14" i="3"/>
  <c r="NU14" i="3"/>
  <c r="OY12" i="3"/>
  <c r="OZ12" i="3" s="1"/>
  <c r="GO13" i="3"/>
  <c r="GP13" i="3"/>
  <c r="GN13" i="3"/>
  <c r="GQ13" i="3"/>
  <c r="GC29" i="3"/>
  <c r="GB29" i="3"/>
  <c r="GD29" i="3"/>
  <c r="GA29" i="3"/>
  <c r="PB20" i="3"/>
  <c r="PC20" i="3" s="1"/>
  <c r="NX15" i="3"/>
  <c r="NW15" i="3"/>
  <c r="NV15" i="3"/>
  <c r="NU15" i="3"/>
  <c r="OE31" i="3"/>
  <c r="OA31" i="3"/>
  <c r="OO39" i="3"/>
  <c r="OP39" i="3" s="1"/>
  <c r="HU27" i="3"/>
  <c r="HV27" i="3" s="1"/>
  <c r="GU33" i="3"/>
  <c r="OR26" i="3"/>
  <c r="ON26" i="3"/>
  <c r="PY16" i="3"/>
  <c r="PZ16" i="3" s="1"/>
  <c r="NI40" i="3"/>
  <c r="NH40" i="3"/>
  <c r="NK40" i="3"/>
  <c r="NJ40" i="3"/>
  <c r="HE32" i="3"/>
  <c r="OY14" i="3"/>
  <c r="OZ14" i="3" s="1"/>
  <c r="OK15" i="3"/>
  <c r="OJ15" i="3"/>
  <c r="OI15" i="3"/>
  <c r="OH15" i="3"/>
  <c r="NN22" i="3"/>
  <c r="NR22" i="3"/>
  <c r="NT22" i="3" s="1"/>
  <c r="OF35" i="3"/>
  <c r="OD35" i="3"/>
  <c r="NJ31" i="3"/>
  <c r="NK31" i="3"/>
  <c r="NI31" i="3"/>
  <c r="NH31" i="3"/>
  <c r="HK23" i="3"/>
  <c r="HG23" i="3"/>
  <c r="GD40" i="3"/>
  <c r="GC40" i="3"/>
  <c r="GB40" i="3"/>
  <c r="GA40" i="3"/>
  <c r="GX23" i="3"/>
  <c r="GT23" i="3"/>
  <c r="HL40" i="3"/>
  <c r="HJ40" i="3"/>
  <c r="OE22" i="3"/>
  <c r="OA22" i="3"/>
  <c r="HH35" i="3"/>
  <c r="FK33" i="3"/>
  <c r="FM33" i="3" s="1"/>
  <c r="FG33" i="3"/>
  <c r="FZ14" i="3"/>
  <c r="NQ12" i="3"/>
  <c r="NS12" i="3"/>
  <c r="OY21" i="3"/>
  <c r="OZ21" i="3" s="1"/>
  <c r="GH39" i="3"/>
  <c r="GI39" i="3" s="1"/>
  <c r="OY22" i="3"/>
  <c r="OZ22" i="3" s="1"/>
  <c r="HR38" i="3"/>
  <c r="HS38" i="3" s="1"/>
  <c r="FL33" i="3"/>
  <c r="OF10" i="3"/>
  <c r="OD10" i="3"/>
  <c r="PL37" i="3"/>
  <c r="PM37" i="3" s="1"/>
  <c r="NS32" i="3"/>
  <c r="GM34" i="3"/>
  <c r="NK29" i="3"/>
  <c r="NJ29" i="3"/>
  <c r="NI29" i="3"/>
  <c r="NH29" i="3"/>
  <c r="HU21" i="3"/>
  <c r="HV21" i="3" s="1"/>
  <c r="NH10" i="3"/>
  <c r="NK10" i="3"/>
  <c r="NJ10" i="3"/>
  <c r="NI10" i="3"/>
  <c r="GA22" i="3"/>
  <c r="GD22" i="3"/>
  <c r="GB22" i="3"/>
  <c r="GC22" i="3"/>
  <c r="OF27" i="3"/>
  <c r="OD27" i="3"/>
  <c r="PD28" i="3"/>
  <c r="OD40" i="3"/>
  <c r="OA12" i="3"/>
  <c r="OE12" i="3"/>
  <c r="GW21" i="3"/>
  <c r="GY21" i="3"/>
  <c r="FP22" i="3"/>
  <c r="FO22" i="3"/>
  <c r="FN22" i="3"/>
  <c r="FQ22" i="3"/>
  <c r="OY13" i="3"/>
  <c r="OZ13" i="3" s="1"/>
  <c r="FD29" i="3"/>
  <c r="FB29" i="3"/>
  <c r="FA29" i="3"/>
  <c r="FC29" i="3"/>
  <c r="OO12" i="3"/>
  <c r="OP12" i="3" s="1"/>
  <c r="PY18" i="3"/>
  <c r="PZ18" i="3" s="1"/>
  <c r="GW40" i="3"/>
  <c r="FQ16" i="3"/>
  <c r="FP16" i="3"/>
  <c r="FO16" i="3"/>
  <c r="FN16" i="3"/>
  <c r="GU28" i="3"/>
  <c r="GV28" i="3" s="1"/>
  <c r="OW15" i="3"/>
  <c r="OV15" i="3"/>
  <c r="OU15" i="3"/>
  <c r="OX15" i="3"/>
  <c r="GW31" i="3"/>
  <c r="OD24" i="3"/>
  <c r="HE26" i="3"/>
  <c r="HF26" i="3" s="1"/>
  <c r="PO16" i="3"/>
  <c r="GU32" i="3"/>
  <c r="GV32" i="3" s="1"/>
  <c r="OO14" i="3"/>
  <c r="OP14" i="3" s="1"/>
  <c r="GG12" i="3"/>
  <c r="GK12" i="3"/>
  <c r="GM12" i="3" s="1"/>
  <c r="FP39" i="3"/>
  <c r="FO39" i="3"/>
  <c r="FN39" i="3"/>
  <c r="FQ39" i="3"/>
  <c r="OA35" i="3"/>
  <c r="OE35" i="3"/>
  <c r="MX22" i="3"/>
  <c r="MW22" i="3"/>
  <c r="MV22" i="3"/>
  <c r="MU22" i="3"/>
  <c r="PY11" i="3"/>
  <c r="PZ11" i="3" s="1"/>
  <c r="GK18" i="3"/>
  <c r="GG18" i="3"/>
  <c r="HK40" i="3"/>
  <c r="HG40" i="3"/>
  <c r="OD32" i="3"/>
  <c r="ON18" i="3"/>
  <c r="OR18" i="3"/>
  <c r="GU25" i="3"/>
  <c r="GV25" i="3" s="1"/>
  <c r="IR30" i="3"/>
  <c r="IS30" i="3" s="1"/>
  <c r="OB29" i="3"/>
  <c r="OC29" i="3" s="1"/>
  <c r="HE18" i="3"/>
  <c r="HF18" i="3" s="1"/>
  <c r="NR12" i="3"/>
  <c r="NN12" i="3"/>
  <c r="OO21" i="3"/>
  <c r="NH25" i="3"/>
  <c r="NK25" i="3"/>
  <c r="NJ25" i="3"/>
  <c r="NI25" i="3"/>
  <c r="OO22" i="3"/>
  <c r="OP22" i="3" s="1"/>
  <c r="NN19" i="3"/>
  <c r="NR19" i="3"/>
  <c r="NT19" i="3" s="1"/>
  <c r="HH38" i="3"/>
  <c r="HI38" i="3" s="1"/>
  <c r="NN29" i="3"/>
  <c r="NR29" i="3"/>
  <c r="FQ32" i="3"/>
  <c r="FP32" i="3"/>
  <c r="FO32" i="3"/>
  <c r="FN32" i="3"/>
  <c r="OE10" i="3"/>
  <c r="OA10" i="3"/>
  <c r="PY28" i="3"/>
  <c r="PZ28" i="3" s="1"/>
  <c r="GJ38" i="3"/>
  <c r="OY40" i="3"/>
  <c r="OZ40" i="3" s="1"/>
  <c r="NJ39" i="3"/>
  <c r="NK39" i="3"/>
  <c r="NI39" i="3"/>
  <c r="NH39" i="3"/>
  <c r="HE29" i="3"/>
  <c r="HF29" i="3" s="1"/>
  <c r="FZ28" i="3"/>
  <c r="OD30" i="3"/>
  <c r="PC28" i="3"/>
  <c r="PF28" i="3" s="1"/>
  <c r="OC40" i="3"/>
  <c r="GB34" i="3"/>
  <c r="GA34" i="3"/>
  <c r="GD34" i="3"/>
  <c r="GC34" i="3"/>
  <c r="PB15" i="3"/>
  <c r="PC15" i="3" s="1"/>
  <c r="GM40" i="3"/>
  <c r="PM18" i="3"/>
  <c r="GV40" i="3"/>
  <c r="OG26" i="3"/>
  <c r="HE28" i="3"/>
  <c r="PF16" i="3"/>
  <c r="PD16" i="3"/>
  <c r="GV31" i="3"/>
  <c r="OC24" i="3"/>
  <c r="GS26" i="3"/>
  <c r="OF20" i="3"/>
  <c r="OD20" i="3"/>
  <c r="NH38" i="3"/>
  <c r="NK38" i="3"/>
  <c r="NJ38" i="3"/>
  <c r="NI38" i="3"/>
  <c r="PB11" i="3"/>
  <c r="GZ37" i="3"/>
  <c r="GW12" i="3"/>
  <c r="GY12" i="3"/>
  <c r="NT27" i="3"/>
  <c r="OY36" i="3"/>
  <c r="GY36" i="3"/>
  <c r="GW36" i="3"/>
  <c r="PM11" i="3"/>
  <c r="GL18" i="3"/>
  <c r="GJ18" i="3"/>
  <c r="HY10" i="3"/>
  <c r="HW10" i="3"/>
  <c r="HL12" i="3"/>
  <c r="HJ12" i="3"/>
  <c r="NU28" i="3"/>
  <c r="NX28" i="3"/>
  <c r="NW28" i="3"/>
  <c r="NV28" i="3"/>
  <c r="OC32" i="3"/>
  <c r="OS18" i="3"/>
  <c r="OQ18" i="3"/>
  <c r="GU38" i="3"/>
  <c r="IF30" i="3"/>
  <c r="OG11" i="3"/>
  <c r="OY32" i="3"/>
  <c r="FA16" i="3"/>
  <c r="FD16" i="3"/>
  <c r="FC16" i="3"/>
  <c r="FB16" i="3"/>
  <c r="HC10" i="3"/>
  <c r="HB10" i="3"/>
  <c r="HA10" i="3"/>
  <c r="HD10" i="3"/>
  <c r="NS29" i="3"/>
  <c r="NQ29" i="3"/>
  <c r="NT24" i="3"/>
  <c r="PM28" i="3"/>
  <c r="GI38" i="3"/>
  <c r="OM40" i="3"/>
  <c r="HM30" i="3"/>
  <c r="GS29" i="3"/>
  <c r="OC30" i="3"/>
  <c r="OY30" i="3"/>
  <c r="OZ30" i="3" s="1"/>
  <c r="GD20" i="3"/>
  <c r="GC20" i="3"/>
  <c r="GB20" i="3"/>
  <c r="GA20" i="3"/>
  <c r="GM35" i="3"/>
  <c r="IE19" i="3"/>
  <c r="IF19" i="3" s="1"/>
  <c r="IE37" i="3"/>
  <c r="IF37" i="3" s="1"/>
  <c r="MU21" i="3"/>
  <c r="MX21" i="3"/>
  <c r="MW21" i="3"/>
  <c r="MV21" i="3"/>
  <c r="MU32" i="3"/>
  <c r="MX32" i="3"/>
  <c r="MW32" i="3"/>
  <c r="MV32" i="3"/>
  <c r="GJ26" i="3"/>
  <c r="PE16" i="3"/>
  <c r="PA16" i="3"/>
  <c r="HC19" i="3"/>
  <c r="HB19" i="3"/>
  <c r="HA19" i="3"/>
  <c r="HD19" i="3"/>
  <c r="NQ21" i="3"/>
  <c r="NT35" i="3"/>
  <c r="OE20" i="3"/>
  <c r="OA20" i="3"/>
  <c r="NR38" i="3"/>
  <c r="NT38" i="3" s="1"/>
  <c r="NN38" i="3"/>
  <c r="OO31" i="3"/>
  <c r="OP31" i="3" s="1"/>
  <c r="GT12" i="3"/>
  <c r="GX12" i="3"/>
  <c r="GU17" i="3"/>
  <c r="PB26" i="3"/>
  <c r="OO36" i="3"/>
  <c r="OP36" i="3" s="1"/>
  <c r="GT36" i="3"/>
  <c r="GX36" i="3"/>
  <c r="NW34" i="3"/>
  <c r="NX34" i="3"/>
  <c r="NV34" i="3"/>
  <c r="NU34" i="3"/>
  <c r="HX10" i="3"/>
  <c r="HT10" i="3"/>
  <c r="HK12" i="3"/>
  <c r="HG12" i="3"/>
  <c r="HR17" i="3"/>
  <c r="HS17" i="3" s="1"/>
  <c r="PB33" i="3"/>
  <c r="GU14" i="3"/>
  <c r="GV14" i="3" s="1"/>
  <c r="OK23" i="3"/>
  <c r="OJ23" i="3"/>
  <c r="OI23" i="3"/>
  <c r="OH23" i="3"/>
  <c r="NT31" i="3"/>
  <c r="OO32" i="3"/>
  <c r="OP32" i="3" s="1"/>
  <c r="PY33" i="3"/>
  <c r="PZ33" i="3" s="1"/>
  <c r="GY35" i="3"/>
  <c r="GW35" i="3"/>
  <c r="OY29" i="3"/>
  <c r="OZ29" i="3" s="1"/>
  <c r="IE11" i="3"/>
  <c r="IF11" i="3" s="1"/>
  <c r="HE39" i="3"/>
  <c r="HF39" i="3" s="1"/>
  <c r="OQ33" i="3"/>
  <c r="OT23" i="3"/>
  <c r="GJ36" i="3"/>
  <c r="OY10" i="3"/>
  <c r="OZ10" i="3" s="1"/>
  <c r="PE23" i="3"/>
  <c r="PA23" i="3"/>
  <c r="OD36" i="3"/>
  <c r="GJ22" i="3"/>
  <c r="OQ37" i="3"/>
  <c r="OE25" i="3"/>
  <c r="OA25" i="3"/>
  <c r="OM30" i="3"/>
  <c r="PY23" i="3"/>
  <c r="HL37" i="3"/>
  <c r="HJ37" i="3"/>
  <c r="HE22" i="3"/>
  <c r="OY19" i="3"/>
  <c r="OZ19" i="3" s="1"/>
  <c r="HS19" i="3"/>
  <c r="NQ40" i="3"/>
  <c r="NS40" i="3"/>
  <c r="HS37" i="3"/>
  <c r="MV27" i="3"/>
  <c r="MX27" i="3"/>
  <c r="MW27" i="3"/>
  <c r="MU27" i="3"/>
  <c r="HH27" i="3"/>
  <c r="GD17" i="3"/>
  <c r="GC17" i="3"/>
  <c r="GB17" i="3"/>
  <c r="GA17" i="3"/>
  <c r="GH33" i="3"/>
  <c r="OY27" i="3"/>
  <c r="GI26" i="3"/>
  <c r="GL26" i="3" s="1"/>
  <c r="PY15" i="3"/>
  <c r="PZ15" i="3" s="1"/>
  <c r="NP21" i="3"/>
  <c r="NS21" i="3" s="1"/>
  <c r="NS35" i="3"/>
  <c r="FY38" i="3"/>
  <c r="IE23" i="3"/>
  <c r="IF23" i="3" s="1"/>
  <c r="OY31" i="3"/>
  <c r="OZ31" i="3" s="1"/>
  <c r="IE12" i="3"/>
  <c r="IF12" i="3" s="1"/>
  <c r="FW39" i="3"/>
  <c r="FZ39" i="3" s="1"/>
  <c r="FY39" i="3"/>
  <c r="PL26" i="3"/>
  <c r="PM26" i="3" s="1"/>
  <c r="GY15" i="3"/>
  <c r="GW15" i="3"/>
  <c r="GZ15" i="3" s="1"/>
  <c r="FY16" i="3"/>
  <c r="FW16" i="3"/>
  <c r="OF21" i="3"/>
  <c r="OD21" i="3"/>
  <c r="HF17" i="3"/>
  <c r="FZ33" i="3"/>
  <c r="GH16" i="3"/>
  <c r="GI16" i="3" s="1"/>
  <c r="FZ18" i="3"/>
  <c r="GW13" i="3"/>
  <c r="GZ13" i="3" s="1"/>
  <c r="GY13" i="3"/>
  <c r="GT11" i="3"/>
  <c r="GX11" i="3"/>
  <c r="GZ11" i="3" s="1"/>
  <c r="IE40" i="3"/>
  <c r="OG37" i="3"/>
  <c r="NT13" i="3"/>
  <c r="PM33" i="3"/>
  <c r="HY30" i="3"/>
  <c r="HW30" i="3"/>
  <c r="HS11" i="3"/>
  <c r="NS19" i="3"/>
  <c r="OG34" i="3"/>
  <c r="NG32" i="3"/>
  <c r="OP33" i="3"/>
  <c r="GI36" i="3"/>
  <c r="GL36" i="3" s="1"/>
  <c r="OM10" i="3"/>
  <c r="PL34" i="3"/>
  <c r="PD23" i="3"/>
  <c r="PF23" i="3"/>
  <c r="OC36" i="3"/>
  <c r="GI22" i="3"/>
  <c r="OP37" i="3"/>
  <c r="PB16" i="2"/>
  <c r="PC16" i="2" s="1"/>
  <c r="PB31" i="2"/>
  <c r="PC31" i="2" s="1"/>
  <c r="FT37" i="2"/>
  <c r="FX37" i="2"/>
  <c r="ON12" i="2"/>
  <c r="OR12" i="2"/>
  <c r="GP32" i="2"/>
  <c r="GN32" i="2"/>
  <c r="GQ32" i="2"/>
  <c r="GO32" i="2"/>
  <c r="NJ26" i="2"/>
  <c r="NI26" i="2"/>
  <c r="NH26" i="2"/>
  <c r="NK26" i="2"/>
  <c r="GU34" i="2"/>
  <c r="GV34" i="2" s="1"/>
  <c r="GG11" i="2"/>
  <c r="GK11" i="2"/>
  <c r="OO26" i="2"/>
  <c r="OO32" i="2"/>
  <c r="NN36" i="2"/>
  <c r="NR36" i="2"/>
  <c r="FP16" i="2"/>
  <c r="FN16" i="2"/>
  <c r="FQ16" i="2"/>
  <c r="FO16" i="2"/>
  <c r="NK21" i="2"/>
  <c r="NJ21" i="2"/>
  <c r="NI21" i="2"/>
  <c r="NH21" i="2"/>
  <c r="HU22" i="2"/>
  <c r="HV22" i="2" s="1"/>
  <c r="ON37" i="2"/>
  <c r="OR37" i="2"/>
  <c r="NN39" i="2"/>
  <c r="NR39" i="2"/>
  <c r="PB10" i="2"/>
  <c r="PC10" i="2" s="1"/>
  <c r="FO14" i="2"/>
  <c r="FN14" i="2"/>
  <c r="FQ14" i="2"/>
  <c r="FP14" i="2"/>
  <c r="HU33" i="2"/>
  <c r="JH13" i="2"/>
  <c r="OO39" i="2"/>
  <c r="OP39" i="2" s="1"/>
  <c r="PE29" i="2"/>
  <c r="PA29" i="2"/>
  <c r="GK14" i="2"/>
  <c r="GG14" i="2"/>
  <c r="GU29" i="2"/>
  <c r="OI19" i="2"/>
  <c r="OK19" i="2"/>
  <c r="OJ19" i="2"/>
  <c r="OH19" i="2"/>
  <c r="MX40" i="2"/>
  <c r="MW40" i="2"/>
  <c r="MU40" i="2"/>
  <c r="MV40" i="2"/>
  <c r="FT21" i="2"/>
  <c r="FX21" i="2"/>
  <c r="QB29" i="2"/>
  <c r="QC29" i="2" s="1"/>
  <c r="FQ28" i="2"/>
  <c r="FP28" i="2"/>
  <c r="FO28" i="2"/>
  <c r="FN28" i="2"/>
  <c r="GG34" i="2"/>
  <c r="GK34" i="2"/>
  <c r="GP26" i="2"/>
  <c r="GO26" i="2"/>
  <c r="GQ26" i="2"/>
  <c r="GN26" i="2"/>
  <c r="NX10" i="2"/>
  <c r="NW10" i="2"/>
  <c r="NV10" i="2"/>
  <c r="NU10" i="2"/>
  <c r="IE38" i="2"/>
  <c r="IF38" i="2" s="1"/>
  <c r="HA32" i="2"/>
  <c r="HD32" i="2"/>
  <c r="HC32" i="2"/>
  <c r="HB32" i="2"/>
  <c r="GU37" i="2"/>
  <c r="GV37" i="2" s="1"/>
  <c r="GJ31" i="2"/>
  <c r="GW26" i="2"/>
  <c r="FT14" i="2"/>
  <c r="FX14" i="2"/>
  <c r="PL11" i="2"/>
  <c r="PM11" i="2" s="1"/>
  <c r="OW29" i="2"/>
  <c r="OV29" i="2"/>
  <c r="OU29" i="2"/>
  <c r="OX29" i="2"/>
  <c r="FQ35" i="2"/>
  <c r="FP35" i="2"/>
  <c r="FO35" i="2"/>
  <c r="FN35" i="2"/>
  <c r="NI40" i="2"/>
  <c r="NH40" i="2"/>
  <c r="NK40" i="2"/>
  <c r="NJ40" i="2"/>
  <c r="NV17" i="2"/>
  <c r="NU17" i="2"/>
  <c r="NX17" i="2"/>
  <c r="NW17" i="2"/>
  <c r="HK40" i="2"/>
  <c r="HG40" i="2"/>
  <c r="GG15" i="2"/>
  <c r="GK15" i="2"/>
  <c r="PB12" i="2"/>
  <c r="PC12" i="2" s="1"/>
  <c r="GN38" i="2"/>
  <c r="GQ38" i="2"/>
  <c r="GP38" i="2"/>
  <c r="GO38" i="2"/>
  <c r="OQ30" i="2"/>
  <c r="GT10" i="2"/>
  <c r="GX10" i="2"/>
  <c r="FW15" i="2"/>
  <c r="OA21" i="2"/>
  <c r="OE21" i="2"/>
  <c r="OE37" i="2"/>
  <c r="OA37" i="2"/>
  <c r="NN12" i="2"/>
  <c r="NR12" i="2"/>
  <c r="NT12" i="2" s="1"/>
  <c r="OB15" i="2"/>
  <c r="OC15" i="2" s="1"/>
  <c r="HE25" i="2"/>
  <c r="HF25" i="2" s="1"/>
  <c r="NN37" i="2"/>
  <c r="NR37" i="2"/>
  <c r="NT37" i="2" s="1"/>
  <c r="PD30" i="2"/>
  <c r="NS12" i="2"/>
  <c r="OY20" i="2"/>
  <c r="OZ20" i="2" s="1"/>
  <c r="GK16" i="2"/>
  <c r="GG16" i="2"/>
  <c r="IK23" i="2"/>
  <c r="IG23" i="2"/>
  <c r="OO17" i="2"/>
  <c r="OP17" i="2" s="1"/>
  <c r="OY27" i="2"/>
  <c r="OQ35" i="2"/>
  <c r="HE35" i="2"/>
  <c r="HF35" i="2" s="1"/>
  <c r="IR36" i="2"/>
  <c r="PQ34" i="2"/>
  <c r="OD26" i="2"/>
  <c r="GM24" i="2"/>
  <c r="HZ23" i="2"/>
  <c r="HS38" i="2"/>
  <c r="PF19" i="2"/>
  <c r="PD19" i="2"/>
  <c r="GY31" i="2"/>
  <c r="GW31" i="2"/>
  <c r="GY38" i="2"/>
  <c r="GW38" i="2"/>
  <c r="QL33" i="2"/>
  <c r="QM33" i="2" s="1"/>
  <c r="NJ39" i="2"/>
  <c r="NH39" i="2"/>
  <c r="NK39" i="2"/>
  <c r="NI39" i="2"/>
  <c r="OZ11" i="2"/>
  <c r="OS16" i="2"/>
  <c r="OQ16" i="2"/>
  <c r="PL12" i="2"/>
  <c r="PM12" i="2" s="1"/>
  <c r="OB22" i="2"/>
  <c r="OP30" i="2"/>
  <c r="OS30" i="2" s="1"/>
  <c r="OY18" i="2"/>
  <c r="OZ18" i="2" s="1"/>
  <c r="HB22" i="2"/>
  <c r="HA22" i="2"/>
  <c r="HD22" i="2"/>
  <c r="HC22" i="2"/>
  <c r="NW27" i="2"/>
  <c r="NV27" i="2"/>
  <c r="NX27" i="2"/>
  <c r="NU27" i="2"/>
  <c r="HD23" i="2"/>
  <c r="HB23" i="2"/>
  <c r="HA23" i="2"/>
  <c r="HC23" i="2"/>
  <c r="OO31" i="2"/>
  <c r="OP31" i="2" s="1"/>
  <c r="GS25" i="2"/>
  <c r="FQ29" i="2"/>
  <c r="FP29" i="2"/>
  <c r="FO29" i="2"/>
  <c r="FN29" i="2"/>
  <c r="PC30" i="2"/>
  <c r="PF30" i="2" s="1"/>
  <c r="OM20" i="2"/>
  <c r="GJ16" i="2"/>
  <c r="GL16" i="2"/>
  <c r="IJ23" i="2"/>
  <c r="IL23" i="2"/>
  <c r="NS37" i="2"/>
  <c r="OY17" i="2"/>
  <c r="OZ17" i="2" s="1"/>
  <c r="OM27" i="2"/>
  <c r="OP35" i="2"/>
  <c r="OS35" i="2" s="1"/>
  <c r="GS35" i="2"/>
  <c r="IF36" i="2"/>
  <c r="PP34" i="2"/>
  <c r="PS34" i="2" s="1"/>
  <c r="OC26" i="2"/>
  <c r="OE31" i="2"/>
  <c r="OG31" i="2" s="1"/>
  <c r="OA31" i="2"/>
  <c r="HE18" i="2"/>
  <c r="HF18" i="2" s="1"/>
  <c r="FY25" i="2"/>
  <c r="FW25" i="2"/>
  <c r="PL37" i="2"/>
  <c r="PM37" i="2" s="1"/>
  <c r="PE19" i="2"/>
  <c r="PA19" i="2"/>
  <c r="OQ11" i="2"/>
  <c r="OS11" i="2"/>
  <c r="NK36" i="2"/>
  <c r="NJ36" i="2"/>
  <c r="NI36" i="2"/>
  <c r="NH36" i="2"/>
  <c r="GX31" i="2"/>
  <c r="GT31" i="2"/>
  <c r="GT38" i="2"/>
  <c r="GX38" i="2"/>
  <c r="QB33" i="2"/>
  <c r="QC33" i="2" s="1"/>
  <c r="HE29" i="2"/>
  <c r="HF29" i="2" s="1"/>
  <c r="FO18" i="2"/>
  <c r="FN18" i="2"/>
  <c r="FQ18" i="2"/>
  <c r="FP18" i="2"/>
  <c r="GZ40" i="2"/>
  <c r="GU21" i="2"/>
  <c r="QO23" i="2"/>
  <c r="QP23" i="2" s="1"/>
  <c r="GK33" i="2"/>
  <c r="GM33" i="2" s="1"/>
  <c r="GG33" i="2"/>
  <c r="OA12" i="2"/>
  <c r="OE12" i="2"/>
  <c r="OG12" i="2" s="1"/>
  <c r="OD10" i="2"/>
  <c r="HR26" i="2"/>
  <c r="HS26" i="2" s="1"/>
  <c r="FY14" i="2"/>
  <c r="NX24" i="2"/>
  <c r="NV24" i="2"/>
  <c r="NU24" i="2"/>
  <c r="NW24" i="2"/>
  <c r="NJ15" i="2"/>
  <c r="NH15" i="2"/>
  <c r="NI15" i="2"/>
  <c r="NK15" i="2"/>
  <c r="OR16" i="2"/>
  <c r="ON16" i="2"/>
  <c r="OG38" i="2"/>
  <c r="IE40" i="2"/>
  <c r="HU27" i="2"/>
  <c r="HV27" i="2" s="1"/>
  <c r="FG11" i="2"/>
  <c r="FK11" i="2"/>
  <c r="FM11" i="2" s="1"/>
  <c r="GZ36" i="2"/>
  <c r="OO18" i="2"/>
  <c r="OP18" i="2" s="1"/>
  <c r="IE22" i="2"/>
  <c r="OY22" i="2"/>
  <c r="OZ22" i="2" s="1"/>
  <c r="NQ22" i="2"/>
  <c r="HJ27" i="2"/>
  <c r="PL24" i="2"/>
  <c r="PM24" i="2" s="1"/>
  <c r="FT28" i="2"/>
  <c r="FX28" i="2"/>
  <c r="FZ28" i="2" s="1"/>
  <c r="NR20" i="2"/>
  <c r="NT20" i="2" s="1"/>
  <c r="NN20" i="2"/>
  <c r="OD14" i="2"/>
  <c r="OY15" i="2"/>
  <c r="HE28" i="2"/>
  <c r="HF28" i="2" s="1"/>
  <c r="HJ33" i="2"/>
  <c r="PO30" i="2"/>
  <c r="OD16" i="2"/>
  <c r="OY32" i="2"/>
  <c r="OZ32" i="2" s="1"/>
  <c r="HJ38" i="2"/>
  <c r="GJ28" i="2"/>
  <c r="NS39" i="2"/>
  <c r="NQ39" i="2"/>
  <c r="FX11" i="2"/>
  <c r="FZ11" i="2" s="1"/>
  <c r="FT11" i="2"/>
  <c r="OW38" i="2"/>
  <c r="OV38" i="2"/>
  <c r="OX38" i="2"/>
  <c r="OU38" i="2"/>
  <c r="NN14" i="2"/>
  <c r="NR14" i="2"/>
  <c r="NT14" i="2" s="1"/>
  <c r="GH37" i="2"/>
  <c r="GU18" i="2"/>
  <c r="GV18" i="2" s="1"/>
  <c r="FX25" i="2"/>
  <c r="FT25" i="2"/>
  <c r="PB37" i="2"/>
  <c r="PC37" i="2" s="1"/>
  <c r="HD39" i="2"/>
  <c r="HC39" i="2"/>
  <c r="HA39" i="2"/>
  <c r="HB39" i="2"/>
  <c r="GG29" i="2"/>
  <c r="GK29" i="2"/>
  <c r="ON11" i="2"/>
  <c r="OR11" i="2"/>
  <c r="GJ18" i="2"/>
  <c r="FW18" i="2"/>
  <c r="FT29" i="2"/>
  <c r="FX29" i="2"/>
  <c r="OO10" i="2"/>
  <c r="OP10" i="2" s="1"/>
  <c r="NR35" i="2"/>
  <c r="NT35" i="2" s="1"/>
  <c r="NN35" i="2"/>
  <c r="HE21" i="2"/>
  <c r="QY23" i="2"/>
  <c r="QZ23" i="2" s="1"/>
  <c r="NQ18" i="2"/>
  <c r="PD25" i="2"/>
  <c r="OC10" i="2"/>
  <c r="HF26" i="2"/>
  <c r="OY36" i="2"/>
  <c r="OZ36" i="2" s="1"/>
  <c r="HS40" i="2"/>
  <c r="IE27" i="2"/>
  <c r="OM22" i="2"/>
  <c r="NP22" i="2"/>
  <c r="NS22" i="2" s="1"/>
  <c r="HI27" i="2"/>
  <c r="FL11" i="2"/>
  <c r="OZ24" i="2"/>
  <c r="NT13" i="2"/>
  <c r="HG32" i="2"/>
  <c r="HK32" i="2"/>
  <c r="HM32" i="2" s="1"/>
  <c r="OC14" i="2"/>
  <c r="OF14" i="2" s="1"/>
  <c r="OM15" i="2"/>
  <c r="GS28" i="2"/>
  <c r="HI33" i="2"/>
  <c r="HL33" i="2" s="1"/>
  <c r="NS20" i="2"/>
  <c r="PY30" i="2"/>
  <c r="PZ30" i="2" s="1"/>
  <c r="PG23" i="2"/>
  <c r="GY27" i="2"/>
  <c r="GW27" i="2"/>
  <c r="OC16" i="2"/>
  <c r="OF16" i="2" s="1"/>
  <c r="NU16" i="2"/>
  <c r="NX16" i="2"/>
  <c r="NW16" i="2"/>
  <c r="NV16" i="2"/>
  <c r="HI38" i="2"/>
  <c r="HL38" i="2" s="1"/>
  <c r="GI28" i="2"/>
  <c r="GL28" i="2" s="1"/>
  <c r="FP12" i="2"/>
  <c r="FQ12" i="2"/>
  <c r="FO12" i="2"/>
  <c r="FN12" i="2"/>
  <c r="GL17" i="2"/>
  <c r="GJ17" i="2"/>
  <c r="PL28" i="2"/>
  <c r="GU24" i="2"/>
  <c r="GV24" i="2" s="1"/>
  <c r="GJ29" i="2"/>
  <c r="GL29" i="2"/>
  <c r="NV26" i="2"/>
  <c r="NU26" i="2"/>
  <c r="NX26" i="2"/>
  <c r="NW26" i="2"/>
  <c r="GI18" i="2"/>
  <c r="FV18" i="2"/>
  <c r="FY29" i="2"/>
  <c r="FW29" i="2"/>
  <c r="GT33" i="2"/>
  <c r="GX33" i="2"/>
  <c r="GZ33" i="2" s="1"/>
  <c r="NH18" i="2"/>
  <c r="NK18" i="2"/>
  <c r="NJ18" i="2"/>
  <c r="NI18" i="2"/>
  <c r="HE15" i="2"/>
  <c r="HF15" i="2" s="1"/>
  <c r="OB36" i="2"/>
  <c r="OC36" i="2" s="1"/>
  <c r="NP18" i="2"/>
  <c r="NS18" i="2" s="1"/>
  <c r="PC25" i="2"/>
  <c r="HY32" i="2"/>
  <c r="HW32" i="2"/>
  <c r="NT32" i="2"/>
  <c r="OY26" i="2"/>
  <c r="NS35" i="2"/>
  <c r="OO36" i="2"/>
  <c r="PS23" i="2"/>
  <c r="PQ23" i="2"/>
  <c r="OD13" i="2"/>
  <c r="OF13" i="2"/>
  <c r="HE11" i="2"/>
  <c r="HF11" i="2" s="1"/>
  <c r="QL34" i="2"/>
  <c r="QM34" i="2" s="1"/>
  <c r="OE35" i="2"/>
  <c r="OG35" i="2" s="1"/>
  <c r="OA35" i="2"/>
  <c r="NG17" i="2"/>
  <c r="PL16" i="2"/>
  <c r="FY21" i="2"/>
  <c r="FW21" i="2"/>
  <c r="FM34" i="2"/>
  <c r="HE14" i="2"/>
  <c r="IE10" i="2"/>
  <c r="IF10" i="2" s="1"/>
  <c r="JE23" i="2"/>
  <c r="JF23" i="2" s="1"/>
  <c r="HK39" i="2"/>
  <c r="HM39" i="2" s="1"/>
  <c r="HG39" i="2"/>
  <c r="NT31" i="2"/>
  <c r="HL10" i="2"/>
  <c r="HJ10" i="2"/>
  <c r="PL21" i="2"/>
  <c r="OY14" i="2"/>
  <c r="OZ14" i="2" s="1"/>
  <c r="GT27" i="2"/>
  <c r="GX27" i="2"/>
  <c r="IW13" i="2"/>
  <c r="IY13" i="2"/>
  <c r="PD38" i="2"/>
  <c r="PF38" i="2"/>
  <c r="GN40" i="2"/>
  <c r="GP40" i="2"/>
  <c r="GQ40" i="2"/>
  <c r="GO40" i="2"/>
  <c r="PY19" i="2"/>
  <c r="PZ19" i="2" s="1"/>
  <c r="GK17" i="2"/>
  <c r="GG17" i="2"/>
  <c r="PB28" i="2"/>
  <c r="PC28" i="2" s="1"/>
  <c r="QL29" i="2"/>
  <c r="QM29" i="2" s="1"/>
  <c r="GJ21" i="2"/>
  <c r="QD23" i="2"/>
  <c r="HJ36" i="2"/>
  <c r="HR24" i="2"/>
  <c r="HS24" i="2" s="1"/>
  <c r="FM25" i="2"/>
  <c r="HH19" i="2"/>
  <c r="HI19" i="2" s="1"/>
  <c r="GU15" i="2"/>
  <c r="GV15" i="2" s="1"/>
  <c r="HR31" i="2"/>
  <c r="HU39" i="2"/>
  <c r="HV39" i="2" s="1"/>
  <c r="GL11" i="2"/>
  <c r="GJ11" i="2"/>
  <c r="HT32" i="2"/>
  <c r="HX32" i="2"/>
  <c r="PL10" i="2"/>
  <c r="HU19" i="2"/>
  <c r="PN23" i="2"/>
  <c r="PR23" i="2"/>
  <c r="OE13" i="2"/>
  <c r="OA13" i="2"/>
  <c r="GU11" i="2"/>
  <c r="QB34" i="2"/>
  <c r="QC34" i="2" s="1"/>
  <c r="PD34" i="2"/>
  <c r="GC17" i="2"/>
  <c r="GA17" i="2"/>
  <c r="GD17" i="2"/>
  <c r="GB17" i="2"/>
  <c r="GD24" i="2"/>
  <c r="GB24" i="2"/>
  <c r="GC24" i="2"/>
  <c r="GA24" i="2"/>
  <c r="GU12" i="2"/>
  <c r="NN40" i="2"/>
  <c r="NR40" i="2"/>
  <c r="NT40" i="2" s="1"/>
  <c r="OY13" i="2"/>
  <c r="OZ13" i="2" s="1"/>
  <c r="GU14" i="2"/>
  <c r="GV14" i="2" s="1"/>
  <c r="HU10" i="2"/>
  <c r="IU23" i="2"/>
  <c r="IV23" i="2" s="1"/>
  <c r="OB17" i="2"/>
  <c r="OC17" i="2" s="1"/>
  <c r="OB27" i="2"/>
  <c r="OC27" i="2" s="1"/>
  <c r="GL14" i="2"/>
  <c r="GJ14" i="2"/>
  <c r="HK10" i="2"/>
  <c r="HG10" i="2"/>
  <c r="PL31" i="2"/>
  <c r="PM31" i="2" s="1"/>
  <c r="PB21" i="2"/>
  <c r="PC21" i="2" s="1"/>
  <c r="OO14" i="2"/>
  <c r="OG11" i="2"/>
  <c r="GU16" i="2"/>
  <c r="FY37" i="2"/>
  <c r="FW37" i="2"/>
  <c r="FZ37" i="2" s="1"/>
  <c r="IE33" i="2"/>
  <c r="IF33" i="2" s="1"/>
  <c r="IX13" i="2"/>
  <c r="IT13" i="2"/>
  <c r="PE38" i="2"/>
  <c r="PA38" i="2"/>
  <c r="OS12" i="2"/>
  <c r="OQ12" i="2"/>
  <c r="PM19" i="2"/>
  <c r="HY36" i="2"/>
  <c r="HW36" i="2"/>
  <c r="PO33" i="2"/>
  <c r="PP33" i="2" s="1"/>
  <c r="GI21" i="2"/>
  <c r="QC23" i="2"/>
  <c r="QF23" i="2" s="1"/>
  <c r="HI36" i="2"/>
  <c r="HL36" i="2" s="1"/>
  <c r="HF24" i="2"/>
  <c r="FZ16" i="2"/>
  <c r="HF31" i="2"/>
  <c r="NK14" i="2"/>
  <c r="NH14" i="2"/>
  <c r="NI14" i="2"/>
  <c r="NJ14" i="2"/>
  <c r="PY38" i="2"/>
  <c r="PZ38" i="2" s="1"/>
  <c r="IE19" i="2"/>
  <c r="IF19" i="2" s="1"/>
  <c r="GK12" i="2"/>
  <c r="GG12" i="2"/>
  <c r="OD18" i="2"/>
  <c r="HJ22" i="2"/>
  <c r="IH39" i="2"/>
  <c r="II39" i="2" s="1"/>
  <c r="IH32" i="2"/>
  <c r="II32" i="2" s="1"/>
  <c r="PC34" i="2"/>
  <c r="FW35" i="2"/>
  <c r="GH25" i="2"/>
  <c r="HE12" i="2"/>
  <c r="OM13" i="2"/>
  <c r="GN10" i="2"/>
  <c r="GP10" i="2"/>
  <c r="GQ10" i="2"/>
  <c r="GO10" i="2"/>
  <c r="GU17" i="2"/>
  <c r="GV17" i="2" s="1"/>
  <c r="FX12" i="2"/>
  <c r="FZ12" i="2" s="1"/>
  <c r="FT12" i="2"/>
  <c r="OY40" i="2"/>
  <c r="OZ40" i="2" s="1"/>
  <c r="NA20" i="2"/>
  <c r="NE20" i="2"/>
  <c r="NG20" i="2" s="1"/>
  <c r="GJ35" i="2"/>
  <c r="OR19" i="2"/>
  <c r="ON19" i="2"/>
  <c r="HR17" i="2"/>
  <c r="GW19" i="2"/>
  <c r="OQ24" i="2"/>
  <c r="OD40" i="2"/>
  <c r="OD32" i="2"/>
  <c r="HL32" i="2"/>
  <c r="HQ13" i="2"/>
  <c r="HP13" i="2"/>
  <c r="HO13" i="2"/>
  <c r="HN13" i="2"/>
  <c r="HE16" i="2"/>
  <c r="OG24" i="2"/>
  <c r="PL35" i="2"/>
  <c r="PM35" i="2" s="1"/>
  <c r="OD39" i="2"/>
  <c r="OF39" i="2"/>
  <c r="OQ28" i="2"/>
  <c r="OS28" i="2"/>
  <c r="PS29" i="2"/>
  <c r="PQ29" i="2"/>
  <c r="HE34" i="2"/>
  <c r="HF34" i="2" s="1"/>
  <c r="NR15" i="2"/>
  <c r="NT15" i="2" s="1"/>
  <c r="NN15" i="2"/>
  <c r="OY39" i="2"/>
  <c r="OZ39" i="2" s="1"/>
  <c r="NS36" i="2"/>
  <c r="NQ36" i="2"/>
  <c r="HX36" i="2"/>
  <c r="HT36" i="2"/>
  <c r="FK21" i="2"/>
  <c r="FM21" i="2" s="1"/>
  <c r="FG21" i="2"/>
  <c r="OK30" i="2"/>
  <c r="OH30" i="2"/>
  <c r="OJ30" i="2"/>
  <c r="OI30" i="2"/>
  <c r="HE37" i="2"/>
  <c r="HF37" i="2" s="1"/>
  <c r="GI31" i="2"/>
  <c r="OJ28" i="2"/>
  <c r="OH28" i="2"/>
  <c r="OI28" i="2"/>
  <c r="OK28" i="2"/>
  <c r="GV26" i="2"/>
  <c r="FX34" i="2"/>
  <c r="FZ34" i="2" s="1"/>
  <c r="FT34" i="2"/>
  <c r="NX11" i="2"/>
  <c r="NU11" i="2"/>
  <c r="NW11" i="2"/>
  <c r="NV11" i="2"/>
  <c r="NH22" i="2"/>
  <c r="NK22" i="2"/>
  <c r="NJ22" i="2"/>
  <c r="NI22" i="2"/>
  <c r="PF29" i="2"/>
  <c r="PD29" i="2"/>
  <c r="PG29" i="2" s="1"/>
  <c r="PM38" i="2"/>
  <c r="HL40" i="2"/>
  <c r="HJ40" i="2"/>
  <c r="HM40" i="2" s="1"/>
  <c r="GL15" i="2"/>
  <c r="GJ15" i="2"/>
  <c r="GJ12" i="2"/>
  <c r="GL12" i="2"/>
  <c r="OC18" i="2"/>
  <c r="HI22" i="2"/>
  <c r="IR39" i="2"/>
  <c r="IS39" i="2" s="1"/>
  <c r="IR32" i="2"/>
  <c r="NX28" i="2"/>
  <c r="NW28" i="2"/>
  <c r="NU28" i="2"/>
  <c r="NV28" i="2"/>
  <c r="FV35" i="2"/>
  <c r="FY35" i="2" s="1"/>
  <c r="GY10" i="2"/>
  <c r="GW10" i="2"/>
  <c r="FV15" i="2"/>
  <c r="OF21" i="2"/>
  <c r="OD21" i="2"/>
  <c r="NU21" i="2"/>
  <c r="NX21" i="2"/>
  <c r="NW21" i="2"/>
  <c r="NV21" i="2"/>
  <c r="OF37" i="2"/>
  <c r="OD37" i="2"/>
  <c r="OF35" i="2"/>
  <c r="OB20" i="2"/>
  <c r="OC20" i="2" s="1"/>
  <c r="OO21" i="2"/>
  <c r="OM40" i="2"/>
  <c r="GI35" i="2"/>
  <c r="OQ19" i="2"/>
  <c r="OS19" i="2"/>
  <c r="HF17" i="2"/>
  <c r="GV19" i="2"/>
  <c r="GY19" i="2" s="1"/>
  <c r="OP24" i="2"/>
  <c r="OS24" i="2" s="1"/>
  <c r="OC40" i="2"/>
  <c r="OF40" i="2" s="1"/>
  <c r="HL39" i="2"/>
  <c r="OC32" i="2"/>
  <c r="OF32" i="2" s="1"/>
  <c r="IM13" i="2"/>
  <c r="PB35" i="2"/>
  <c r="PC35" i="2" s="1"/>
  <c r="OA39" i="2"/>
  <c r="OE39" i="2"/>
  <c r="OR28" i="2"/>
  <c r="ON28" i="2"/>
  <c r="PR29" i="2"/>
  <c r="PN29" i="2"/>
  <c r="OS37" i="2"/>
  <c r="OQ37" i="2"/>
  <c r="GL34" i="2"/>
  <c r="GJ34" i="2"/>
  <c r="GM34" i="2" s="1"/>
  <c r="OG27" i="12" l="1"/>
  <c r="PG12" i="12"/>
  <c r="GM12" i="2"/>
  <c r="PG16" i="9"/>
  <c r="PT17" i="7"/>
  <c r="OT21" i="8"/>
  <c r="GZ11" i="12"/>
  <c r="OT34" i="3"/>
  <c r="OG38" i="6"/>
  <c r="OG38" i="11"/>
  <c r="NT29" i="3"/>
  <c r="GZ26" i="12"/>
  <c r="HD26" i="12" s="1"/>
  <c r="NT34" i="11"/>
  <c r="GM23" i="12"/>
  <c r="GZ10" i="2"/>
  <c r="NT10" i="4"/>
  <c r="OG20" i="5"/>
  <c r="PG36" i="5"/>
  <c r="NT25" i="10"/>
  <c r="OJ17" i="3"/>
  <c r="OT35" i="3"/>
  <c r="GZ17" i="4"/>
  <c r="GM13" i="4"/>
  <c r="GZ38" i="5"/>
  <c r="HA38" i="5" s="1"/>
  <c r="OT31" i="5"/>
  <c r="OG21" i="2"/>
  <c r="GZ21" i="3"/>
  <c r="OG27" i="4"/>
  <c r="FZ20" i="5"/>
  <c r="OG32" i="5"/>
  <c r="HM20" i="2"/>
  <c r="FZ14" i="2"/>
  <c r="NW23" i="12"/>
  <c r="NU23" i="12"/>
  <c r="NX23" i="12"/>
  <c r="NV23" i="12"/>
  <c r="OT11" i="3"/>
  <c r="OE23" i="12"/>
  <c r="OA23" i="12"/>
  <c r="OZ23" i="12"/>
  <c r="PB23" i="12" s="1"/>
  <c r="PL23" i="12"/>
  <c r="OD23" i="12"/>
  <c r="OF23" i="12"/>
  <c r="OO23" i="12"/>
  <c r="OQ23" i="12" s="1"/>
  <c r="GP24" i="3"/>
  <c r="OG14" i="4"/>
  <c r="NT35" i="12"/>
  <c r="OG22" i="9"/>
  <c r="OJ22" i="9" s="1"/>
  <c r="PG23" i="6"/>
  <c r="OT28" i="9"/>
  <c r="OP25" i="2"/>
  <c r="OF25" i="2"/>
  <c r="OE25" i="2"/>
  <c r="OG25" i="2" s="1"/>
  <c r="OA25" i="2"/>
  <c r="NT40" i="3"/>
  <c r="GZ20" i="4"/>
  <c r="HD20" i="4" s="1"/>
  <c r="HM13" i="10"/>
  <c r="PG17" i="10"/>
  <c r="HZ39" i="5"/>
  <c r="GZ38" i="7"/>
  <c r="HC38" i="7" s="1"/>
  <c r="GM21" i="8"/>
  <c r="FZ13" i="9"/>
  <c r="GN24" i="3"/>
  <c r="GM21" i="7"/>
  <c r="GP21" i="7" s="1"/>
  <c r="GM28" i="10"/>
  <c r="GM26" i="12"/>
  <c r="GO24" i="3"/>
  <c r="FZ21" i="2"/>
  <c r="OG38" i="4"/>
  <c r="GM11" i="8"/>
  <c r="PR35" i="7"/>
  <c r="PT35" i="7" s="1"/>
  <c r="PN35" i="7"/>
  <c r="GM35" i="9"/>
  <c r="PM25" i="2"/>
  <c r="PO25" i="2" s="1"/>
  <c r="PP25" i="2" s="1"/>
  <c r="PY25" i="2"/>
  <c r="II20" i="2"/>
  <c r="HM19" i="3"/>
  <c r="GM38" i="5"/>
  <c r="GM16" i="5"/>
  <c r="GM40" i="7"/>
  <c r="GP40" i="7" s="1"/>
  <c r="OT13" i="9"/>
  <c r="OG15" i="12"/>
  <c r="OT19" i="2"/>
  <c r="GM28" i="11"/>
  <c r="GQ28" i="11" s="1"/>
  <c r="IM33" i="11"/>
  <c r="GZ27" i="4"/>
  <c r="NT36" i="6"/>
  <c r="PG13" i="8"/>
  <c r="PH13" i="8" s="1"/>
  <c r="OG19" i="3"/>
  <c r="OG24" i="4"/>
  <c r="HZ22" i="4"/>
  <c r="OT26" i="9"/>
  <c r="NT36" i="4"/>
  <c r="OT24" i="5"/>
  <c r="HU24" i="3"/>
  <c r="HW24" i="3" s="1"/>
  <c r="HV13" i="8"/>
  <c r="HY13" i="8" s="1"/>
  <c r="HW13" i="8"/>
  <c r="NT39" i="2"/>
  <c r="HM40" i="3"/>
  <c r="NT17" i="4"/>
  <c r="OT27" i="7"/>
  <c r="OT36" i="7"/>
  <c r="IM14" i="9"/>
  <c r="PT24" i="9"/>
  <c r="PV24" i="9" s="1"/>
  <c r="PT34" i="12"/>
  <c r="PG38" i="12"/>
  <c r="OG33" i="2"/>
  <c r="GZ27" i="2"/>
  <c r="HD27" i="2" s="1"/>
  <c r="GM35" i="5"/>
  <c r="OG12" i="8"/>
  <c r="FZ40" i="8"/>
  <c r="OG37" i="2"/>
  <c r="OI37" i="2" s="1"/>
  <c r="OT37" i="5"/>
  <c r="GZ21" i="5"/>
  <c r="GZ32" i="9"/>
  <c r="OT28" i="10"/>
  <c r="NT32" i="12"/>
  <c r="OG27" i="3"/>
  <c r="HZ35" i="6"/>
  <c r="OT14" i="8"/>
  <c r="OX14" i="8" s="1"/>
  <c r="GL12" i="12"/>
  <c r="GK12" i="12"/>
  <c r="GM12" i="12" s="1"/>
  <c r="GG12" i="12"/>
  <c r="GZ34" i="3"/>
  <c r="PT13" i="4"/>
  <c r="HM39" i="7"/>
  <c r="FZ36" i="10"/>
  <c r="NK27" i="10"/>
  <c r="NJ27" i="10"/>
  <c r="NI27" i="10"/>
  <c r="NH27" i="10"/>
  <c r="OG22" i="7"/>
  <c r="OJ22" i="7" s="1"/>
  <c r="OG35" i="11"/>
  <c r="HU30" i="2"/>
  <c r="HW30" i="2" s="1"/>
  <c r="GM16" i="2"/>
  <c r="GM29" i="3"/>
  <c r="GP29" i="3" s="1"/>
  <c r="HM13" i="3"/>
  <c r="GM18" i="4"/>
  <c r="PT22" i="5"/>
  <c r="GM16" i="6"/>
  <c r="NT39" i="6"/>
  <c r="OT22" i="6"/>
  <c r="FZ27" i="7"/>
  <c r="GZ17" i="8"/>
  <c r="HA17" i="8" s="1"/>
  <c r="OG13" i="9"/>
  <c r="GZ25" i="9"/>
  <c r="OT21" i="10"/>
  <c r="OG37" i="12"/>
  <c r="OG37" i="4"/>
  <c r="NT11" i="4"/>
  <c r="NT34" i="10"/>
  <c r="GM14" i="12"/>
  <c r="GQ14" i="12" s="1"/>
  <c r="FZ37" i="4"/>
  <c r="OG16" i="7"/>
  <c r="GZ20" i="9"/>
  <c r="OT16" i="9"/>
  <c r="OU16" i="9" s="1"/>
  <c r="GZ22" i="11"/>
  <c r="FZ19" i="2"/>
  <c r="GA19" i="2" s="1"/>
  <c r="GM29" i="2"/>
  <c r="OG19" i="8"/>
  <c r="OK19" i="8" s="1"/>
  <c r="GM35" i="12"/>
  <c r="OG13" i="3"/>
  <c r="GM29" i="5"/>
  <c r="GZ34" i="5"/>
  <c r="OT28" i="6"/>
  <c r="FZ10" i="6"/>
  <c r="PG40" i="7"/>
  <c r="OT33" i="7"/>
  <c r="OX33" i="7" s="1"/>
  <c r="GZ36" i="8"/>
  <c r="PG23" i="9"/>
  <c r="GM17" i="9"/>
  <c r="FZ34" i="4"/>
  <c r="NT31" i="4"/>
  <c r="HM19" i="6"/>
  <c r="PG22" i="6"/>
  <c r="HM12" i="6"/>
  <c r="HQ12" i="6" s="1"/>
  <c r="FZ32" i="10"/>
  <c r="HZ19" i="10"/>
  <c r="OG19" i="12"/>
  <c r="GZ21" i="6"/>
  <c r="HD21" i="6" s="1"/>
  <c r="OT22" i="11"/>
  <c r="OG14" i="12"/>
  <c r="OK14" i="12" s="1"/>
  <c r="OR34" i="2"/>
  <c r="ON34" i="2"/>
  <c r="HG24" i="3"/>
  <c r="HK24" i="3"/>
  <c r="GX30" i="2"/>
  <c r="GT30" i="2"/>
  <c r="NV33" i="2"/>
  <c r="NU33" i="2"/>
  <c r="NX33" i="2"/>
  <c r="NW33" i="2"/>
  <c r="PO31" i="11"/>
  <c r="PP31" i="11" s="1"/>
  <c r="GX21" i="12"/>
  <c r="GT21" i="12"/>
  <c r="FZ11" i="6"/>
  <c r="GQ30" i="2"/>
  <c r="GP30" i="2"/>
  <c r="GN30" i="2"/>
  <c r="GO30" i="2"/>
  <c r="HS21" i="12"/>
  <c r="IE21" i="12"/>
  <c r="IR21" i="12" s="1"/>
  <c r="IS21" i="12" s="1"/>
  <c r="FT22" i="10"/>
  <c r="FX22" i="10"/>
  <c r="FZ22" i="10" s="1"/>
  <c r="GC12" i="12"/>
  <c r="GB12" i="12"/>
  <c r="GA12" i="12"/>
  <c r="GD12" i="12"/>
  <c r="JE20" i="2"/>
  <c r="JF20" i="2" s="1"/>
  <c r="NK32" i="8"/>
  <c r="NJ32" i="8"/>
  <c r="NI32" i="8"/>
  <c r="NH32" i="8"/>
  <c r="HO20" i="2"/>
  <c r="HP20" i="2"/>
  <c r="HN20" i="2"/>
  <c r="HQ20" i="2"/>
  <c r="PA31" i="11"/>
  <c r="PE31" i="11"/>
  <c r="PG10" i="9"/>
  <c r="NT36" i="2"/>
  <c r="IZ13" i="2"/>
  <c r="FZ16" i="3"/>
  <c r="GZ26" i="5"/>
  <c r="HD26" i="5" s="1"/>
  <c r="NT20" i="6"/>
  <c r="PG13" i="6"/>
  <c r="OG12" i="6"/>
  <c r="OT23" i="6"/>
  <c r="OW23" i="6" s="1"/>
  <c r="OG20" i="7"/>
  <c r="GZ15" i="7"/>
  <c r="OG28" i="7"/>
  <c r="OG14" i="9"/>
  <c r="OJ14" i="9" s="1"/>
  <c r="OG38" i="9"/>
  <c r="OW23" i="9"/>
  <c r="HB13" i="10"/>
  <c r="GM36" i="10"/>
  <c r="NI33" i="10"/>
  <c r="PG40" i="11"/>
  <c r="PH40" i="11" s="1"/>
  <c r="NT38" i="11"/>
  <c r="GZ12" i="11"/>
  <c r="HC12" i="11" s="1"/>
  <c r="OG17" i="11"/>
  <c r="GM38" i="11"/>
  <c r="QL17" i="3"/>
  <c r="QY17" i="3" s="1"/>
  <c r="QZ17" i="3" s="1"/>
  <c r="HF21" i="12"/>
  <c r="NK34" i="2"/>
  <c r="NH34" i="2"/>
  <c r="NJ34" i="2"/>
  <c r="NI34" i="2"/>
  <c r="OR17" i="3"/>
  <c r="OT17" i="3" s="1"/>
  <c r="ON17" i="3"/>
  <c r="OI17" i="7"/>
  <c r="OH17" i="7"/>
  <c r="OK17" i="7"/>
  <c r="OJ17" i="7"/>
  <c r="OK35" i="7"/>
  <c r="OH35" i="7"/>
  <c r="OI35" i="7"/>
  <c r="OJ35" i="7"/>
  <c r="HH12" i="12"/>
  <c r="GW12" i="12"/>
  <c r="HM10" i="2"/>
  <c r="FZ26" i="3"/>
  <c r="OG23" i="4"/>
  <c r="GM36" i="4"/>
  <c r="GO36" i="4" s="1"/>
  <c r="NT32" i="5"/>
  <c r="PG21" i="7"/>
  <c r="PG17" i="8"/>
  <c r="NJ33" i="10"/>
  <c r="FO30" i="10"/>
  <c r="FZ21" i="11"/>
  <c r="GB21" i="11" s="1"/>
  <c r="OT13" i="11"/>
  <c r="GM29" i="12"/>
  <c r="GN29" i="12" s="1"/>
  <c r="IE24" i="3"/>
  <c r="IR24" i="3" s="1"/>
  <c r="PZ17" i="3"/>
  <c r="QB17" i="3" s="1"/>
  <c r="OQ17" i="7"/>
  <c r="OS17" i="7"/>
  <c r="GB19" i="2"/>
  <c r="FP13" i="8"/>
  <c r="FQ13" i="8"/>
  <c r="FO13" i="8"/>
  <c r="FN13" i="8"/>
  <c r="GA21" i="12"/>
  <c r="GC21" i="12"/>
  <c r="GD21" i="12"/>
  <c r="GB21" i="12"/>
  <c r="FY22" i="10"/>
  <c r="NU35" i="7"/>
  <c r="NX35" i="7"/>
  <c r="NW35" i="7"/>
  <c r="NV35" i="7"/>
  <c r="HL13" i="8"/>
  <c r="HJ13" i="8"/>
  <c r="GT13" i="8"/>
  <c r="GX13" i="8"/>
  <c r="GZ13" i="8" s="1"/>
  <c r="HR12" i="12"/>
  <c r="HS12" i="12" s="1"/>
  <c r="PZ17" i="7"/>
  <c r="QL17" i="7"/>
  <c r="GV12" i="12"/>
  <c r="GY12" i="12" s="1"/>
  <c r="OT37" i="2"/>
  <c r="GM17" i="2"/>
  <c r="GQ17" i="2" s="1"/>
  <c r="GZ31" i="2"/>
  <c r="HD31" i="2" s="1"/>
  <c r="HM12" i="3"/>
  <c r="OG14" i="3"/>
  <c r="OG19" i="4"/>
  <c r="GZ32" i="6"/>
  <c r="GM31" i="7"/>
  <c r="OT11" i="10"/>
  <c r="FP30" i="10"/>
  <c r="PG32" i="10"/>
  <c r="PH32" i="10" s="1"/>
  <c r="GM27" i="11"/>
  <c r="FZ20" i="12"/>
  <c r="GK19" i="2"/>
  <c r="GG19" i="2"/>
  <c r="PP17" i="3"/>
  <c r="PS17" i="3" s="1"/>
  <c r="PQ17" i="3"/>
  <c r="ON17" i="7"/>
  <c r="OR17" i="7"/>
  <c r="ON31" i="11"/>
  <c r="OR31" i="11"/>
  <c r="OT31" i="11" s="1"/>
  <c r="GG22" i="10"/>
  <c r="GK22" i="10"/>
  <c r="GX22" i="10"/>
  <c r="GT22" i="10"/>
  <c r="HK13" i="8"/>
  <c r="HG13" i="8"/>
  <c r="OQ33" i="2"/>
  <c r="PD17" i="3"/>
  <c r="OG31" i="3"/>
  <c r="HZ30" i="3"/>
  <c r="GM11" i="2"/>
  <c r="OT18" i="3"/>
  <c r="HZ14" i="4"/>
  <c r="OT34" i="4"/>
  <c r="OV34" i="4" s="1"/>
  <c r="PG26" i="5"/>
  <c r="GZ22" i="5"/>
  <c r="GM27" i="5"/>
  <c r="GO27" i="5" s="1"/>
  <c r="GM36" i="5"/>
  <c r="IM15" i="6"/>
  <c r="GM18" i="7"/>
  <c r="PJ34" i="7"/>
  <c r="GM29" i="7"/>
  <c r="GN29" i="7" s="1"/>
  <c r="OG40" i="8"/>
  <c r="GM18" i="8"/>
  <c r="GZ12" i="8"/>
  <c r="NT27" i="8"/>
  <c r="OG12" i="9"/>
  <c r="FZ31" i="9"/>
  <c r="GM31" i="9"/>
  <c r="GO31" i="9" s="1"/>
  <c r="GM12" i="9"/>
  <c r="GQ12" i="9" s="1"/>
  <c r="GZ18" i="9"/>
  <c r="OG11" i="9"/>
  <c r="FQ30" i="10"/>
  <c r="GA38" i="10"/>
  <c r="PG39" i="12"/>
  <c r="GL19" i="2"/>
  <c r="GJ19" i="2"/>
  <c r="FQ22" i="10"/>
  <c r="FO22" i="10"/>
  <c r="FP22" i="10"/>
  <c r="FN22" i="10"/>
  <c r="QL35" i="7"/>
  <c r="QM35" i="7" s="1"/>
  <c r="GJ22" i="10"/>
  <c r="GM22" i="10" s="1"/>
  <c r="GL22" i="10"/>
  <c r="PB33" i="2"/>
  <c r="PD33" i="2" s="1"/>
  <c r="GY22" i="10"/>
  <c r="GW22" i="10"/>
  <c r="IE30" i="2"/>
  <c r="IF30" i="2" s="1"/>
  <c r="NX17" i="3"/>
  <c r="NW17" i="3"/>
  <c r="NV17" i="3"/>
  <c r="NU17" i="3"/>
  <c r="PD17" i="7"/>
  <c r="OP33" i="2"/>
  <c r="OS33" i="2" s="1"/>
  <c r="PC17" i="3"/>
  <c r="GM15" i="2"/>
  <c r="GM38" i="4"/>
  <c r="PG12" i="4"/>
  <c r="QG27" i="5"/>
  <c r="OG24" i="5"/>
  <c r="PG34" i="6"/>
  <c r="GZ38" i="6"/>
  <c r="HD38" i="6" s="1"/>
  <c r="GN15" i="7"/>
  <c r="GM29" i="10"/>
  <c r="GZ23" i="10"/>
  <c r="HD23" i="10" s="1"/>
  <c r="GB38" i="10"/>
  <c r="OT24" i="11"/>
  <c r="OG29" i="11"/>
  <c r="OK29" i="11" s="1"/>
  <c r="OG22" i="12"/>
  <c r="OT22" i="12"/>
  <c r="OV22" i="12" s="1"/>
  <c r="HZ30" i="12"/>
  <c r="OX35" i="7"/>
  <c r="OW35" i="7"/>
  <c r="OV35" i="7"/>
  <c r="OU35" i="7"/>
  <c r="HY20" i="2"/>
  <c r="HX20" i="2"/>
  <c r="HZ20" i="2" s="1"/>
  <c r="HT20" i="2"/>
  <c r="OF34" i="2"/>
  <c r="OE34" i="2"/>
  <c r="OG34" i="2" s="1"/>
  <c r="OA34" i="2"/>
  <c r="PZ35" i="7"/>
  <c r="GL13" i="8"/>
  <c r="GG13" i="8"/>
  <c r="GK13" i="8"/>
  <c r="GM13" i="8" s="1"/>
  <c r="NT16" i="3"/>
  <c r="IE13" i="8"/>
  <c r="IR13" i="8" s="1"/>
  <c r="HH30" i="2"/>
  <c r="HI30" i="2" s="1"/>
  <c r="PC17" i="7"/>
  <c r="PF17" i="7" s="1"/>
  <c r="FZ16" i="7"/>
  <c r="GC38" i="10"/>
  <c r="FO31" i="8"/>
  <c r="FN31" i="8"/>
  <c r="FP31" i="8"/>
  <c r="FQ31" i="8"/>
  <c r="HB20" i="2"/>
  <c r="HC20" i="2"/>
  <c r="HA20" i="2"/>
  <c r="HD20" i="2"/>
  <c r="OJ31" i="11"/>
  <c r="OK31" i="11"/>
  <c r="OI31" i="11"/>
  <c r="OH31" i="11"/>
  <c r="GL21" i="12"/>
  <c r="GJ21" i="12"/>
  <c r="IE22" i="10"/>
  <c r="IR22" i="10" s="1"/>
  <c r="IS22" i="10" s="1"/>
  <c r="HS22" i="10"/>
  <c r="HU22" i="10" s="1"/>
  <c r="HV22" i="10" s="1"/>
  <c r="PG35" i="7"/>
  <c r="PY31" i="11"/>
  <c r="PZ31" i="11" s="1"/>
  <c r="OQ34" i="2"/>
  <c r="OS34" i="2"/>
  <c r="GM28" i="8"/>
  <c r="OT12" i="2"/>
  <c r="OW12" i="2" s="1"/>
  <c r="GM14" i="2"/>
  <c r="FZ25" i="2"/>
  <c r="IM23" i="2"/>
  <c r="OG21" i="3"/>
  <c r="HM37" i="3"/>
  <c r="HO37" i="3" s="1"/>
  <c r="GZ35" i="3"/>
  <c r="OG12" i="3"/>
  <c r="GZ23" i="3"/>
  <c r="GM20" i="3"/>
  <c r="OT20" i="4"/>
  <c r="FZ37" i="5"/>
  <c r="FZ32" i="5"/>
  <c r="GC32" i="5" s="1"/>
  <c r="GM10" i="5"/>
  <c r="GQ10" i="5" s="1"/>
  <c r="OG25" i="6"/>
  <c r="PG13" i="7"/>
  <c r="GM13" i="9"/>
  <c r="OT29" i="9"/>
  <c r="GM29" i="9"/>
  <c r="OG39" i="11"/>
  <c r="OH39" i="11" s="1"/>
  <c r="FZ38" i="12"/>
  <c r="IF21" i="12"/>
  <c r="IH21" i="12" s="1"/>
  <c r="OH33" i="2"/>
  <c r="OI33" i="2"/>
  <c r="OJ33" i="2"/>
  <c r="OK33" i="2"/>
  <c r="OS17" i="3"/>
  <c r="GW30" i="2"/>
  <c r="GZ30" i="2" s="1"/>
  <c r="GY30" i="2"/>
  <c r="IS20" i="2"/>
  <c r="IU20" i="2" s="1"/>
  <c r="GZ24" i="3"/>
  <c r="GK21" i="12"/>
  <c r="GG21" i="12"/>
  <c r="HI22" i="10"/>
  <c r="HL22" i="10" s="1"/>
  <c r="HJ22" i="10"/>
  <c r="PF31" i="11"/>
  <c r="PD31" i="11"/>
  <c r="PG31" i="11" s="1"/>
  <c r="HL24" i="3"/>
  <c r="HJ24" i="3"/>
  <c r="GY21" i="12"/>
  <c r="GW21" i="12"/>
  <c r="HT18" i="12"/>
  <c r="HX18" i="12"/>
  <c r="OK36" i="12"/>
  <c r="OJ36" i="12"/>
  <c r="OI36" i="12"/>
  <c r="OH36" i="12"/>
  <c r="PN33" i="12"/>
  <c r="PR33" i="12"/>
  <c r="PE27" i="12"/>
  <c r="PA27" i="12"/>
  <c r="ON36" i="12"/>
  <c r="OR36" i="12"/>
  <c r="IU21" i="12"/>
  <c r="OK26" i="12"/>
  <c r="OJ26" i="12"/>
  <c r="OI26" i="12"/>
  <c r="OH26" i="12"/>
  <c r="PB24" i="12"/>
  <c r="RB34" i="12"/>
  <c r="HB15" i="12"/>
  <c r="HA15" i="12"/>
  <c r="HD15" i="12"/>
  <c r="HC15" i="12"/>
  <c r="PU29" i="12"/>
  <c r="PX29" i="12"/>
  <c r="PW29" i="12"/>
  <c r="PV29" i="12"/>
  <c r="GT13" i="12"/>
  <c r="GX13" i="12"/>
  <c r="GD39" i="12"/>
  <c r="GC39" i="12"/>
  <c r="GB39" i="12"/>
  <c r="GA39" i="12"/>
  <c r="NX13" i="12"/>
  <c r="NW13" i="12"/>
  <c r="NV13" i="12"/>
  <c r="NU13" i="12"/>
  <c r="OV38" i="12"/>
  <c r="OU38" i="12"/>
  <c r="OX38" i="12"/>
  <c r="OW38" i="12"/>
  <c r="GX35" i="12"/>
  <c r="GT35" i="12"/>
  <c r="PB11" i="12"/>
  <c r="HR28" i="12"/>
  <c r="HS28" i="12" s="1"/>
  <c r="GQ36" i="12"/>
  <c r="GP36" i="12"/>
  <c r="GO36" i="12"/>
  <c r="GN36" i="12"/>
  <c r="PO20" i="12"/>
  <c r="PI21" i="12"/>
  <c r="PH21" i="12"/>
  <c r="PK21" i="12"/>
  <c r="PJ21" i="12"/>
  <c r="NX40" i="12"/>
  <c r="NW40" i="12"/>
  <c r="NV40" i="12"/>
  <c r="NU40" i="12"/>
  <c r="PY26" i="12"/>
  <c r="PZ26" i="12" s="1"/>
  <c r="OD13" i="12"/>
  <c r="ON18" i="12"/>
  <c r="OR18" i="12"/>
  <c r="OT18" i="12" s="1"/>
  <c r="GD10" i="12"/>
  <c r="GC10" i="12"/>
  <c r="GB10" i="12"/>
  <c r="GA10" i="12"/>
  <c r="OK31" i="12"/>
  <c r="OJ31" i="12"/>
  <c r="OI31" i="12"/>
  <c r="OH31" i="12"/>
  <c r="PR12" i="12"/>
  <c r="PN12" i="12"/>
  <c r="PN30" i="12"/>
  <c r="PR30" i="12"/>
  <c r="GD23" i="12"/>
  <c r="GC23" i="12"/>
  <c r="GB23" i="12"/>
  <c r="GA23" i="12"/>
  <c r="OE10" i="12"/>
  <c r="OA10" i="12"/>
  <c r="QL30" i="12"/>
  <c r="QM30" i="12" s="1"/>
  <c r="HX34" i="12"/>
  <c r="HT34" i="12"/>
  <c r="PL19" i="12"/>
  <c r="PM19" i="12" s="1"/>
  <c r="HW27" i="12"/>
  <c r="HH38" i="12"/>
  <c r="PB13" i="12"/>
  <c r="PC13" i="12" s="1"/>
  <c r="OE40" i="12"/>
  <c r="OA40" i="12"/>
  <c r="HR14" i="12"/>
  <c r="PU34" i="12"/>
  <c r="PX34" i="12"/>
  <c r="PW34" i="12"/>
  <c r="PV34" i="12"/>
  <c r="IH34" i="12"/>
  <c r="OD16" i="12"/>
  <c r="HU33" i="12"/>
  <c r="OX30" i="12"/>
  <c r="OW30" i="12"/>
  <c r="OV30" i="12"/>
  <c r="OU30" i="12"/>
  <c r="HR13" i="12"/>
  <c r="HS13" i="12" s="1"/>
  <c r="OQ25" i="12"/>
  <c r="NV14" i="12"/>
  <c r="NU14" i="12"/>
  <c r="NX14" i="12"/>
  <c r="NW14" i="12"/>
  <c r="GT28" i="12"/>
  <c r="GX28" i="12"/>
  <c r="HR39" i="12"/>
  <c r="QB21" i="12"/>
  <c r="IE24" i="12"/>
  <c r="IF24" i="12" s="1"/>
  <c r="PL37" i="12"/>
  <c r="PM37" i="12" s="1"/>
  <c r="RD29" i="12"/>
  <c r="PR39" i="12"/>
  <c r="PN39" i="12"/>
  <c r="PD25" i="12"/>
  <c r="OQ10" i="12"/>
  <c r="GG37" i="12"/>
  <c r="GK37" i="12"/>
  <c r="PL10" i="12"/>
  <c r="PM10" i="12" s="1"/>
  <c r="GA25" i="12"/>
  <c r="GD25" i="12"/>
  <c r="GC25" i="12"/>
  <c r="GB25" i="12"/>
  <c r="QW29" i="12"/>
  <c r="QV29" i="12"/>
  <c r="QU29" i="12"/>
  <c r="QX29" i="12"/>
  <c r="GM25" i="12"/>
  <c r="PM26" i="12"/>
  <c r="OC13" i="12"/>
  <c r="OO40" i="12"/>
  <c r="OP40" i="12" s="1"/>
  <c r="PL35" i="12"/>
  <c r="PM35" i="12" s="1"/>
  <c r="NW35" i="12"/>
  <c r="NX35" i="12"/>
  <c r="NU35" i="12"/>
  <c r="NV35" i="12"/>
  <c r="GO35" i="12"/>
  <c r="GQ35" i="12"/>
  <c r="GN35" i="12"/>
  <c r="GP35" i="12"/>
  <c r="IE31" i="12"/>
  <c r="IF31" i="12" s="1"/>
  <c r="GW23" i="12"/>
  <c r="GY23" i="12"/>
  <c r="PD26" i="12"/>
  <c r="PF26" i="12"/>
  <c r="OQ24" i="12"/>
  <c r="OS24" i="12"/>
  <c r="GM28" i="12"/>
  <c r="GB20" i="12"/>
  <c r="GA20" i="12"/>
  <c r="GD20" i="12"/>
  <c r="GC20" i="12"/>
  <c r="PS17" i="12"/>
  <c r="PQ17" i="12"/>
  <c r="HC36" i="12"/>
  <c r="HB36" i="12"/>
  <c r="HD36" i="12"/>
  <c r="HA36" i="12"/>
  <c r="OO15" i="12"/>
  <c r="OP15" i="12" s="1"/>
  <c r="HF14" i="12"/>
  <c r="HK27" i="12"/>
  <c r="HG27" i="12"/>
  <c r="OC16" i="12"/>
  <c r="OF16" i="12" s="1"/>
  <c r="HR22" i="12"/>
  <c r="HS22" i="12" s="1"/>
  <c r="NX32" i="12"/>
  <c r="NW32" i="12"/>
  <c r="NV32" i="12"/>
  <c r="NU32" i="12"/>
  <c r="PY27" i="12"/>
  <c r="PE36" i="12"/>
  <c r="PA36" i="12"/>
  <c r="HG34" i="12"/>
  <c r="HK34" i="12"/>
  <c r="OJ15" i="12"/>
  <c r="OI15" i="12"/>
  <c r="OK15" i="12"/>
  <c r="OH15" i="12"/>
  <c r="HH36" i="12"/>
  <c r="HI36" i="12" s="1"/>
  <c r="HN19" i="12"/>
  <c r="HQ19" i="12"/>
  <c r="HP19" i="12"/>
  <c r="HO19" i="12"/>
  <c r="NU20" i="12"/>
  <c r="NW20" i="12"/>
  <c r="NX20" i="12"/>
  <c r="NV20" i="12"/>
  <c r="GW28" i="12"/>
  <c r="GY28" i="12"/>
  <c r="QD34" i="12"/>
  <c r="HF39" i="12"/>
  <c r="QL21" i="12"/>
  <c r="QM21" i="12" s="1"/>
  <c r="HS24" i="12"/>
  <c r="OZ37" i="12"/>
  <c r="RC29" i="12"/>
  <c r="PS39" i="12"/>
  <c r="PQ39" i="12"/>
  <c r="PC25" i="12"/>
  <c r="PF25" i="12" s="1"/>
  <c r="OP10" i="12"/>
  <c r="OS10" i="12" s="1"/>
  <c r="GN17" i="12"/>
  <c r="GQ17" i="12"/>
  <c r="GP17" i="12"/>
  <c r="GO17" i="12"/>
  <c r="PB10" i="12"/>
  <c r="PC10" i="12" s="1"/>
  <c r="PD17" i="12"/>
  <c r="PF17" i="12"/>
  <c r="GO23" i="12"/>
  <c r="GN23" i="12"/>
  <c r="GQ23" i="12"/>
  <c r="GP23" i="12"/>
  <c r="GU10" i="12"/>
  <c r="GV10" i="12" s="1"/>
  <c r="QA29" i="12"/>
  <c r="QE29" i="12"/>
  <c r="QG29" i="12" s="1"/>
  <c r="PB35" i="12"/>
  <c r="PC35" i="12" s="1"/>
  <c r="OO16" i="12"/>
  <c r="OP16" i="12" s="1"/>
  <c r="HU31" i="12"/>
  <c r="GT23" i="12"/>
  <c r="GX23" i="12"/>
  <c r="PE26" i="12"/>
  <c r="PA26" i="12"/>
  <c r="QF29" i="12"/>
  <c r="OS18" i="12"/>
  <c r="FO16" i="12"/>
  <c r="FN16" i="12"/>
  <c r="FQ16" i="12"/>
  <c r="FP16" i="12"/>
  <c r="ON24" i="12"/>
  <c r="OR24" i="12"/>
  <c r="HM15" i="12"/>
  <c r="IE11" i="12"/>
  <c r="PR17" i="12"/>
  <c r="PN17" i="12"/>
  <c r="FZ14" i="12"/>
  <c r="GD29" i="12"/>
  <c r="GC29" i="12"/>
  <c r="GB29" i="12"/>
  <c r="GA29" i="12"/>
  <c r="PF27" i="12"/>
  <c r="PD27" i="12"/>
  <c r="GM38" i="12"/>
  <c r="PO18" i="12"/>
  <c r="PP18" i="12" s="1"/>
  <c r="HH37" i="12"/>
  <c r="HF22" i="12"/>
  <c r="PM27" i="12"/>
  <c r="OJ38" i="12"/>
  <c r="OH38" i="12"/>
  <c r="OK38" i="12"/>
  <c r="OI38" i="12"/>
  <c r="PD36" i="12"/>
  <c r="PF36" i="12"/>
  <c r="HL34" i="12"/>
  <c r="HJ34" i="12"/>
  <c r="OJ37" i="12"/>
  <c r="OI37" i="12"/>
  <c r="OH37" i="12"/>
  <c r="OK37" i="12"/>
  <c r="IH30" i="12"/>
  <c r="NH11" i="12"/>
  <c r="NK11" i="12"/>
  <c r="NJ11" i="12"/>
  <c r="NI11" i="12"/>
  <c r="PJ38" i="12"/>
  <c r="PK38" i="12"/>
  <c r="PI38" i="12"/>
  <c r="PH38" i="12"/>
  <c r="OO37" i="12"/>
  <c r="GM37" i="12"/>
  <c r="QC34" i="12"/>
  <c r="QF34" i="12" s="1"/>
  <c r="HY15" i="12"/>
  <c r="HW15" i="12"/>
  <c r="HY19" i="12"/>
  <c r="HW19" i="12"/>
  <c r="OT12" i="12"/>
  <c r="OQ19" i="12"/>
  <c r="OS19" i="12"/>
  <c r="OQ28" i="12"/>
  <c r="OI24" i="12"/>
  <c r="OH24" i="12"/>
  <c r="OK24" i="12"/>
  <c r="OJ24" i="12"/>
  <c r="GO13" i="12"/>
  <c r="GP13" i="12"/>
  <c r="GQ13" i="12"/>
  <c r="GN13" i="12"/>
  <c r="HJ26" i="12"/>
  <c r="PK12" i="12"/>
  <c r="PJ12" i="12"/>
  <c r="PI12" i="12"/>
  <c r="PH12" i="12"/>
  <c r="PE17" i="12"/>
  <c r="PA17" i="12"/>
  <c r="IS18" i="12"/>
  <c r="IR18" i="12"/>
  <c r="GT16" i="12"/>
  <c r="GX16" i="12"/>
  <c r="GW24" i="12"/>
  <c r="OI19" i="12"/>
  <c r="OH19" i="12"/>
  <c r="OK19" i="12"/>
  <c r="OJ19" i="12"/>
  <c r="FT13" i="12"/>
  <c r="FX13" i="12"/>
  <c r="FZ13" i="12" s="1"/>
  <c r="GD38" i="12"/>
  <c r="GC38" i="12"/>
  <c r="GB38" i="12"/>
  <c r="GA38" i="12"/>
  <c r="NR19" i="12"/>
  <c r="NT19" i="12" s="1"/>
  <c r="NN19" i="12"/>
  <c r="OJ22" i="12"/>
  <c r="OI22" i="12"/>
  <c r="OH22" i="12"/>
  <c r="OK22" i="12"/>
  <c r="OO32" i="12"/>
  <c r="OP32" i="12" s="1"/>
  <c r="OX39" i="12"/>
  <c r="OW39" i="12"/>
  <c r="OV39" i="12"/>
  <c r="OU39" i="12"/>
  <c r="HH10" i="12"/>
  <c r="GC35" i="12"/>
  <c r="GB35" i="12"/>
  <c r="GA35" i="12"/>
  <c r="GD35" i="12"/>
  <c r="PL40" i="12"/>
  <c r="PM40" i="12" s="1"/>
  <c r="PE22" i="12"/>
  <c r="PA22" i="12"/>
  <c r="PL16" i="12"/>
  <c r="PM16" i="12" s="1"/>
  <c r="PL32" i="12"/>
  <c r="PM32" i="12" s="1"/>
  <c r="HU11" i="12"/>
  <c r="HV11" i="12" s="1"/>
  <c r="QQ34" i="12"/>
  <c r="HR20" i="12"/>
  <c r="GW14" i="12"/>
  <c r="PO22" i="12"/>
  <c r="PP22" i="12" s="1"/>
  <c r="OA11" i="12"/>
  <c r="OE11" i="12"/>
  <c r="OG11" i="12" s="1"/>
  <c r="GW22" i="12"/>
  <c r="QL17" i="12"/>
  <c r="NT24" i="12"/>
  <c r="OO11" i="12"/>
  <c r="PK39" i="12"/>
  <c r="PJ39" i="12"/>
  <c r="PI39" i="12"/>
  <c r="PH39" i="12"/>
  <c r="IH27" i="12"/>
  <c r="II27" i="12" s="1"/>
  <c r="GC22" i="12"/>
  <c r="GB22" i="12"/>
  <c r="GD22" i="12"/>
  <c r="GA22" i="12"/>
  <c r="GW13" i="12"/>
  <c r="GZ13" i="12" s="1"/>
  <c r="GY13" i="12"/>
  <c r="OJ27" i="12"/>
  <c r="OH27" i="12"/>
  <c r="OK27" i="12"/>
  <c r="OI27" i="12"/>
  <c r="QL18" i="12"/>
  <c r="QM18" i="12" s="1"/>
  <c r="IE37" i="12"/>
  <c r="HU29" i="12"/>
  <c r="HV29" i="12" s="1"/>
  <c r="IH15" i="12"/>
  <c r="II15" i="12" s="1"/>
  <c r="GG32" i="12"/>
  <c r="GK32" i="12"/>
  <c r="GM32" i="12" s="1"/>
  <c r="GU40" i="12"/>
  <c r="PL14" i="12"/>
  <c r="PM14" i="12" s="1"/>
  <c r="GL37" i="12"/>
  <c r="HX15" i="12"/>
  <c r="HT15" i="12"/>
  <c r="HX19" i="12"/>
  <c r="HT19" i="12"/>
  <c r="ON19" i="12"/>
  <c r="OR19" i="12"/>
  <c r="HY18" i="12"/>
  <c r="HW18" i="12"/>
  <c r="OP28" i="12"/>
  <c r="OS28" i="12" s="1"/>
  <c r="HI26" i="12"/>
  <c r="HL26" i="12" s="1"/>
  <c r="PL28" i="12"/>
  <c r="PM28" i="12" s="1"/>
  <c r="IF18" i="12"/>
  <c r="GY16" i="12"/>
  <c r="GW16" i="12"/>
  <c r="GV24" i="12"/>
  <c r="GY24" i="12" s="1"/>
  <c r="HR16" i="12"/>
  <c r="HR10" i="12"/>
  <c r="HS10" i="12" s="1"/>
  <c r="OZ40" i="12"/>
  <c r="PD22" i="12"/>
  <c r="PF22" i="12"/>
  <c r="OZ16" i="12"/>
  <c r="OZ32" i="12"/>
  <c r="GZ37" i="12"/>
  <c r="HH23" i="12"/>
  <c r="HI23" i="12" s="1"/>
  <c r="QL12" i="12"/>
  <c r="QP34" i="12"/>
  <c r="QS34" i="12" s="1"/>
  <c r="HF20" i="12"/>
  <c r="GV14" i="12"/>
  <c r="GY14" i="12" s="1"/>
  <c r="PY22" i="12"/>
  <c r="HC11" i="12"/>
  <c r="HA11" i="12"/>
  <c r="HB11" i="12"/>
  <c r="HD11" i="12"/>
  <c r="GV22" i="12"/>
  <c r="PZ17" i="12"/>
  <c r="GT32" i="12"/>
  <c r="GX32" i="12"/>
  <c r="GZ32" i="12" s="1"/>
  <c r="IR27" i="12"/>
  <c r="IS27" i="12" s="1"/>
  <c r="HH35" i="12"/>
  <c r="HI35" i="12" s="1"/>
  <c r="OG40" i="12"/>
  <c r="PZ18" i="12"/>
  <c r="HS37" i="12"/>
  <c r="IE29" i="12"/>
  <c r="OG20" i="12"/>
  <c r="IR15" i="12"/>
  <c r="IS15" i="12" s="1"/>
  <c r="PO21" i="12"/>
  <c r="PP21" i="12" s="1"/>
  <c r="OZ14" i="12"/>
  <c r="IE36" i="12"/>
  <c r="IF36" i="12" s="1"/>
  <c r="IR17" i="12"/>
  <c r="IS17" i="12" s="1"/>
  <c r="OD28" i="12"/>
  <c r="JE19" i="12"/>
  <c r="JF19" i="12" s="1"/>
  <c r="HR40" i="12"/>
  <c r="HS40" i="12" s="1"/>
  <c r="PD31" i="12"/>
  <c r="GW20" i="12"/>
  <c r="OT31" i="12"/>
  <c r="QL39" i="12"/>
  <c r="QM39" i="12" s="1"/>
  <c r="PY31" i="12"/>
  <c r="PZ31" i="12" s="1"/>
  <c r="PB28" i="12"/>
  <c r="OS35" i="12"/>
  <c r="OQ35" i="12"/>
  <c r="GY25" i="12"/>
  <c r="GW25" i="12"/>
  <c r="HH31" i="12"/>
  <c r="HI31" i="12" s="1"/>
  <c r="HH16" i="12"/>
  <c r="GD26" i="12"/>
  <c r="GC26" i="12"/>
  <c r="GB26" i="12"/>
  <c r="GA26" i="12"/>
  <c r="HL11" i="12"/>
  <c r="HJ11" i="12"/>
  <c r="HL32" i="12"/>
  <c r="HJ32" i="12"/>
  <c r="OG32" i="12"/>
  <c r="HR23" i="12"/>
  <c r="HS23" i="12" s="1"/>
  <c r="PZ12" i="12"/>
  <c r="OS13" i="12"/>
  <c r="OQ13" i="12"/>
  <c r="QL33" i="12"/>
  <c r="QM33" i="12" s="1"/>
  <c r="GJ20" i="12"/>
  <c r="GL20" i="12"/>
  <c r="PY25" i="12"/>
  <c r="PZ25" i="12" s="1"/>
  <c r="QL38" i="12"/>
  <c r="QM38" i="12" s="1"/>
  <c r="PG30" i="12"/>
  <c r="HR35" i="12"/>
  <c r="PL15" i="12"/>
  <c r="PM15" i="12" s="1"/>
  <c r="OF40" i="12"/>
  <c r="HM27" i="12"/>
  <c r="NW10" i="12"/>
  <c r="NX10" i="12"/>
  <c r="NV10" i="12"/>
  <c r="NU10" i="12"/>
  <c r="GT29" i="12"/>
  <c r="GX29" i="12"/>
  <c r="GZ29" i="12" s="1"/>
  <c r="HD17" i="12"/>
  <c r="HC17" i="12"/>
  <c r="HB17" i="12"/>
  <c r="HA17" i="12"/>
  <c r="GU39" i="12"/>
  <c r="IH19" i="12"/>
  <c r="II19" i="12" s="1"/>
  <c r="NN11" i="12"/>
  <c r="NR11" i="12"/>
  <c r="NT11" i="12" s="1"/>
  <c r="FP38" i="12"/>
  <c r="FN38" i="12"/>
  <c r="FO38" i="12"/>
  <c r="FQ38" i="12"/>
  <c r="HS36" i="12"/>
  <c r="IF17" i="12"/>
  <c r="OC28" i="12"/>
  <c r="IS19" i="12"/>
  <c r="NS11" i="12"/>
  <c r="HF40" i="12"/>
  <c r="PC31" i="12"/>
  <c r="PF31" i="12" s="1"/>
  <c r="GV20" i="12"/>
  <c r="GY20" i="12" s="1"/>
  <c r="QB39" i="12"/>
  <c r="QC39" i="12" s="1"/>
  <c r="PO31" i="12"/>
  <c r="PP31" i="12" s="1"/>
  <c r="HD18" i="12"/>
  <c r="HC18" i="12"/>
  <c r="HB18" i="12"/>
  <c r="HA18" i="12"/>
  <c r="OR35" i="12"/>
  <c r="ON35" i="12"/>
  <c r="OS36" i="12"/>
  <c r="OQ36" i="12"/>
  <c r="GX25" i="12"/>
  <c r="GT25" i="12"/>
  <c r="GD36" i="12"/>
  <c r="GB36" i="12"/>
  <c r="GA36" i="12"/>
  <c r="GC36" i="12"/>
  <c r="IE26" i="12"/>
  <c r="IF26" i="12" s="1"/>
  <c r="GQ26" i="12"/>
  <c r="GP26" i="12"/>
  <c r="GO26" i="12"/>
  <c r="GN26" i="12"/>
  <c r="IE32" i="12"/>
  <c r="IF32" i="12" s="1"/>
  <c r="GM39" i="12"/>
  <c r="HC26" i="12"/>
  <c r="HK11" i="12"/>
  <c r="HG11" i="12"/>
  <c r="PS33" i="12"/>
  <c r="PQ33" i="12"/>
  <c r="HK32" i="12"/>
  <c r="HG32" i="12"/>
  <c r="OH14" i="12"/>
  <c r="GW38" i="12"/>
  <c r="ON13" i="12"/>
  <c r="OR13" i="12"/>
  <c r="QB33" i="12"/>
  <c r="QC33" i="12" s="1"/>
  <c r="GG20" i="12"/>
  <c r="GK20" i="12"/>
  <c r="GN14" i="12"/>
  <c r="PO25" i="12"/>
  <c r="PP25" i="12" s="1"/>
  <c r="PL24" i="12"/>
  <c r="HJ33" i="12"/>
  <c r="GW35" i="12"/>
  <c r="GZ35" i="12" s="1"/>
  <c r="GY35" i="12"/>
  <c r="GP22" i="12"/>
  <c r="GO22" i="12"/>
  <c r="GN22" i="12"/>
  <c r="GQ22" i="12"/>
  <c r="QB38" i="12"/>
  <c r="QC38" i="12" s="1"/>
  <c r="HJ29" i="12"/>
  <c r="PB15" i="12"/>
  <c r="ON26" i="12"/>
  <c r="OR26" i="12"/>
  <c r="PQ38" i="12"/>
  <c r="JE21" i="12"/>
  <c r="JF21" i="12" s="1"/>
  <c r="PL11" i="12"/>
  <c r="PM11" i="12" s="1"/>
  <c r="HL27" i="12"/>
  <c r="GJ40" i="12"/>
  <c r="GX33" i="12"/>
  <c r="GZ33" i="12" s="1"/>
  <c r="GT33" i="12"/>
  <c r="HU17" i="12"/>
  <c r="HV17" i="12" s="1"/>
  <c r="HC34" i="12"/>
  <c r="HA34" i="12"/>
  <c r="HD34" i="12"/>
  <c r="HB34" i="12"/>
  <c r="NN16" i="12"/>
  <c r="NR16" i="12"/>
  <c r="NT16" i="12" s="1"/>
  <c r="PY36" i="12"/>
  <c r="PZ36" i="12" s="1"/>
  <c r="HH24" i="12"/>
  <c r="HI24" i="12" s="1"/>
  <c r="GT31" i="12"/>
  <c r="GX31" i="12"/>
  <c r="GZ31" i="12" s="1"/>
  <c r="JE30" i="12"/>
  <c r="JF30" i="12" s="1"/>
  <c r="PD18" i="12"/>
  <c r="HR25" i="12"/>
  <c r="HS25" i="12" s="1"/>
  <c r="OQ20" i="12"/>
  <c r="OQ14" i="12"/>
  <c r="PD20" i="12"/>
  <c r="NJ32" i="12"/>
  <c r="NI32" i="12"/>
  <c r="NH32" i="12"/>
  <c r="NK32" i="12"/>
  <c r="HF28" i="12"/>
  <c r="HQ18" i="12"/>
  <c r="HP18" i="12"/>
  <c r="HO18" i="12"/>
  <c r="HN18" i="12"/>
  <c r="OJ35" i="12"/>
  <c r="OH35" i="12"/>
  <c r="OK35" i="12"/>
  <c r="OI35" i="12"/>
  <c r="PY20" i="12"/>
  <c r="PZ20" i="12" s="1"/>
  <c r="GM10" i="12"/>
  <c r="HM17" i="12"/>
  <c r="HS26" i="12"/>
  <c r="HS32" i="12"/>
  <c r="PS12" i="12"/>
  <c r="PQ12" i="12"/>
  <c r="PS30" i="12"/>
  <c r="PQ30" i="12"/>
  <c r="PT30" i="12" s="1"/>
  <c r="GM16" i="12"/>
  <c r="GV38" i="12"/>
  <c r="GY38" i="12" s="1"/>
  <c r="IC30" i="12"/>
  <c r="IA30" i="12"/>
  <c r="IB30" i="12"/>
  <c r="ID30" i="12"/>
  <c r="OF10" i="12"/>
  <c r="OD10" i="12"/>
  <c r="PZ30" i="12"/>
  <c r="HW34" i="12"/>
  <c r="HY34" i="12"/>
  <c r="OZ19" i="12"/>
  <c r="HV27" i="12"/>
  <c r="HI33" i="12"/>
  <c r="HL33" i="12" s="1"/>
  <c r="OW27" i="12"/>
  <c r="OU27" i="12"/>
  <c r="OX27" i="12"/>
  <c r="OV27" i="12"/>
  <c r="HR38" i="12"/>
  <c r="HS38" i="12" s="1"/>
  <c r="PL13" i="12"/>
  <c r="FT28" i="12"/>
  <c r="FX28" i="12"/>
  <c r="FZ28" i="12" s="1"/>
  <c r="FT16" i="12"/>
  <c r="FX16" i="12"/>
  <c r="FZ16" i="12" s="1"/>
  <c r="IR34" i="12"/>
  <c r="IS34" i="12" s="1"/>
  <c r="IE33" i="12"/>
  <c r="GM31" i="12"/>
  <c r="HI29" i="12"/>
  <c r="HL29" i="12" s="1"/>
  <c r="OS26" i="12"/>
  <c r="OQ26" i="12"/>
  <c r="PP38" i="12"/>
  <c r="FY16" i="12"/>
  <c r="GY32" i="12"/>
  <c r="GI40" i="12"/>
  <c r="GL40" i="12" s="1"/>
  <c r="HF13" i="12"/>
  <c r="PG33" i="12"/>
  <c r="PM36" i="12"/>
  <c r="OP25" i="12"/>
  <c r="OS25" i="12" s="1"/>
  <c r="NH16" i="12"/>
  <c r="NI16" i="12"/>
  <c r="NK16" i="12"/>
  <c r="NJ16" i="12"/>
  <c r="IS30" i="12"/>
  <c r="GL32" i="12"/>
  <c r="PC18" i="12"/>
  <c r="PF18" i="12" s="1"/>
  <c r="HF25" i="12"/>
  <c r="OP20" i="12"/>
  <c r="OP14" i="12"/>
  <c r="OS14" i="12" s="1"/>
  <c r="PC20" i="12"/>
  <c r="GQ18" i="11"/>
  <c r="GP18" i="11"/>
  <c r="GO18" i="11"/>
  <c r="GN18" i="11"/>
  <c r="OK28" i="11"/>
  <c r="OI28" i="11"/>
  <c r="OH28" i="11"/>
  <c r="OJ28" i="11"/>
  <c r="OX11" i="11"/>
  <c r="OW11" i="11"/>
  <c r="OU11" i="11"/>
  <c r="OV11" i="11"/>
  <c r="PB34" i="11"/>
  <c r="PC34" i="11" s="1"/>
  <c r="HU29" i="11"/>
  <c r="PR40" i="11"/>
  <c r="PN40" i="11"/>
  <c r="PK14" i="11"/>
  <c r="PJ14" i="11"/>
  <c r="PI14" i="11"/>
  <c r="PH14" i="11"/>
  <c r="GK40" i="11"/>
  <c r="GG40" i="11"/>
  <c r="HG19" i="11"/>
  <c r="HK19" i="11"/>
  <c r="ON10" i="11"/>
  <c r="OR10" i="11"/>
  <c r="OR19" i="11"/>
  <c r="ON19" i="11"/>
  <c r="IK11" i="11"/>
  <c r="IG11" i="11"/>
  <c r="HU38" i="11"/>
  <c r="HV38" i="11" s="1"/>
  <c r="HU34" i="11"/>
  <c r="IK26" i="11"/>
  <c r="IG26" i="11"/>
  <c r="HU19" i="11"/>
  <c r="IH35" i="11"/>
  <c r="II35" i="11" s="1"/>
  <c r="QB20" i="11"/>
  <c r="GP31" i="11"/>
  <c r="GO31" i="11"/>
  <c r="GQ31" i="11"/>
  <c r="GN31" i="11"/>
  <c r="GD27" i="11"/>
  <c r="GC27" i="11"/>
  <c r="GB27" i="11"/>
  <c r="GA27" i="11"/>
  <c r="GA10" i="11"/>
  <c r="GD10" i="11"/>
  <c r="GC10" i="11"/>
  <c r="GB10" i="11"/>
  <c r="ON21" i="11"/>
  <c r="OR21" i="11"/>
  <c r="GK14" i="11"/>
  <c r="GG14" i="11"/>
  <c r="PR14" i="11"/>
  <c r="PN14" i="11"/>
  <c r="HU13" i="11"/>
  <c r="PB38" i="11"/>
  <c r="PC38" i="11" s="1"/>
  <c r="GG21" i="11"/>
  <c r="GK21" i="11"/>
  <c r="PO28" i="11"/>
  <c r="PP28" i="11" s="1"/>
  <c r="GD14" i="11"/>
  <c r="GC14" i="11"/>
  <c r="GB14" i="11"/>
  <c r="GA14" i="11"/>
  <c r="GT29" i="11"/>
  <c r="GX29" i="11"/>
  <c r="GD25" i="11"/>
  <c r="GC25" i="11"/>
  <c r="GB25" i="11"/>
  <c r="GA25" i="11"/>
  <c r="QB40" i="11"/>
  <c r="HU30" i="11"/>
  <c r="HV30" i="11" s="1"/>
  <c r="HH34" i="11"/>
  <c r="IE18" i="11"/>
  <c r="IF18" i="11" s="1"/>
  <c r="ON20" i="11"/>
  <c r="OR20" i="11"/>
  <c r="OT20" i="11" s="1"/>
  <c r="PD33" i="11"/>
  <c r="HK22" i="11"/>
  <c r="HM22" i="11" s="1"/>
  <c r="HG22" i="11"/>
  <c r="PO11" i="11"/>
  <c r="PP11" i="11" s="1"/>
  <c r="GW36" i="11"/>
  <c r="IW26" i="11"/>
  <c r="GJ20" i="11"/>
  <c r="PA17" i="11"/>
  <c r="PE17" i="11"/>
  <c r="GW15" i="11"/>
  <c r="PL27" i="11"/>
  <c r="PM27" i="11" s="1"/>
  <c r="HW22" i="11"/>
  <c r="QL37" i="11"/>
  <c r="QM37" i="11" s="1"/>
  <c r="OX22" i="11"/>
  <c r="OW22" i="11"/>
  <c r="OV22" i="11"/>
  <c r="OU22" i="11"/>
  <c r="OO18" i="11"/>
  <c r="GG10" i="11"/>
  <c r="GK10" i="11"/>
  <c r="PO32" i="11"/>
  <c r="GK37" i="11"/>
  <c r="GG37" i="11"/>
  <c r="HJ23" i="11"/>
  <c r="QL23" i="11"/>
  <c r="QM23" i="11" s="1"/>
  <c r="QL25" i="11"/>
  <c r="HJ13" i="11"/>
  <c r="PQ26" i="11"/>
  <c r="PB24" i="11"/>
  <c r="HU39" i="11"/>
  <c r="HV39" i="11" s="1"/>
  <c r="HR37" i="11"/>
  <c r="PN16" i="11"/>
  <c r="PR16" i="11"/>
  <c r="OQ35" i="11"/>
  <c r="IE31" i="11"/>
  <c r="IF31" i="11" s="1"/>
  <c r="IE12" i="11"/>
  <c r="QB36" i="11"/>
  <c r="QC36" i="11" s="1"/>
  <c r="OH38" i="11"/>
  <c r="OK38" i="11"/>
  <c r="OI38" i="11"/>
  <c r="OJ38" i="11"/>
  <c r="GW38" i="11"/>
  <c r="QB16" i="11"/>
  <c r="QC16" i="11" s="1"/>
  <c r="IP33" i="11"/>
  <c r="IQ33" i="11"/>
  <c r="IO33" i="11"/>
  <c r="IN33" i="11"/>
  <c r="HH20" i="11"/>
  <c r="HI20" i="11" s="1"/>
  <c r="HH16" i="11"/>
  <c r="HI16" i="11" s="1"/>
  <c r="PQ22" i="11"/>
  <c r="PD13" i="11"/>
  <c r="IE28" i="11"/>
  <c r="IF28" i="11" s="1"/>
  <c r="PO39" i="11"/>
  <c r="PP39" i="11" s="1"/>
  <c r="PL30" i="11"/>
  <c r="GJ16" i="11"/>
  <c r="OQ12" i="11"/>
  <c r="GZ31" i="11"/>
  <c r="PH36" i="11"/>
  <c r="PJ36" i="11"/>
  <c r="PI36" i="11"/>
  <c r="PK36" i="11"/>
  <c r="GK25" i="11"/>
  <c r="GM25" i="11" s="1"/>
  <c r="GG25" i="11"/>
  <c r="OX17" i="11"/>
  <c r="OW17" i="11"/>
  <c r="OV17" i="11"/>
  <c r="OU17" i="11"/>
  <c r="IY33" i="11"/>
  <c r="IW33" i="11"/>
  <c r="PC33" i="11"/>
  <c r="PF33" i="11" s="1"/>
  <c r="OO27" i="11"/>
  <c r="GV36" i="11"/>
  <c r="IV26" i="11"/>
  <c r="IY26" i="11" s="1"/>
  <c r="GI20" i="11"/>
  <c r="GL20" i="11" s="1"/>
  <c r="PF17" i="11"/>
  <c r="PD17" i="11"/>
  <c r="OR28" i="11"/>
  <c r="OT28" i="11" s="1"/>
  <c r="ON28" i="11"/>
  <c r="PZ37" i="11"/>
  <c r="PB10" i="11"/>
  <c r="PC10" i="11" s="1"/>
  <c r="PO33" i="11"/>
  <c r="GL10" i="11"/>
  <c r="GJ10" i="11"/>
  <c r="GJ37" i="11"/>
  <c r="GL37" i="11"/>
  <c r="OS28" i="11"/>
  <c r="HI23" i="11"/>
  <c r="HL23" i="11" s="1"/>
  <c r="PZ23" i="11"/>
  <c r="PZ25" i="11"/>
  <c r="HI13" i="11"/>
  <c r="PP26" i="11"/>
  <c r="PS26" i="11" s="1"/>
  <c r="GM23" i="11"/>
  <c r="OT33" i="11"/>
  <c r="OT26" i="11"/>
  <c r="HF37" i="11"/>
  <c r="HJ29" i="11"/>
  <c r="HL29" i="11"/>
  <c r="HJ32" i="11"/>
  <c r="HL32" i="11"/>
  <c r="HS31" i="11"/>
  <c r="GY18" i="11"/>
  <c r="GW18" i="11"/>
  <c r="HS12" i="11"/>
  <c r="GU27" i="11"/>
  <c r="GV27" i="11" s="1"/>
  <c r="QL16" i="11"/>
  <c r="QM16" i="11" s="1"/>
  <c r="PL35" i="11"/>
  <c r="GT35" i="11"/>
  <c r="GX35" i="11"/>
  <c r="GZ35" i="11" s="1"/>
  <c r="HR20" i="11"/>
  <c r="HR16" i="11"/>
  <c r="PP22" i="11"/>
  <c r="PC13" i="11"/>
  <c r="PF13" i="11" s="1"/>
  <c r="HS28" i="11"/>
  <c r="PY39" i="11"/>
  <c r="PZ39" i="11" s="1"/>
  <c r="HR25" i="11"/>
  <c r="HS25" i="11" s="1"/>
  <c r="GW20" i="11"/>
  <c r="GY20" i="11"/>
  <c r="OZ30" i="11"/>
  <c r="GI16" i="11"/>
  <c r="OP12" i="11"/>
  <c r="OS12" i="11" s="1"/>
  <c r="HR36" i="11"/>
  <c r="GN36" i="11"/>
  <c r="GP36" i="11"/>
  <c r="GQ36" i="11"/>
  <c r="GO36" i="11"/>
  <c r="PG37" i="11"/>
  <c r="PS14" i="11"/>
  <c r="PQ14" i="11"/>
  <c r="IX33" i="11"/>
  <c r="IT33" i="11"/>
  <c r="GK34" i="11"/>
  <c r="GM34" i="11" s="1"/>
  <c r="GG34" i="11"/>
  <c r="PF16" i="11"/>
  <c r="PD16" i="11"/>
  <c r="IR30" i="11"/>
  <c r="NX10" i="11"/>
  <c r="NW10" i="11"/>
  <c r="NU10" i="11"/>
  <c r="NV10" i="11"/>
  <c r="HL22" i="11"/>
  <c r="OG27" i="11"/>
  <c r="HG35" i="11"/>
  <c r="HK35" i="11"/>
  <c r="HM35" i="11" s="1"/>
  <c r="PY17" i="11"/>
  <c r="HR15" i="11"/>
  <c r="GP38" i="11"/>
  <c r="GQ38" i="11"/>
  <c r="GO38" i="11"/>
  <c r="GN38" i="11"/>
  <c r="GQ29" i="11"/>
  <c r="GP29" i="11"/>
  <c r="GO29" i="11"/>
  <c r="GN29" i="11"/>
  <c r="PY10" i="11"/>
  <c r="PZ10" i="11" s="1"/>
  <c r="QL33" i="11"/>
  <c r="QM33" i="11" s="1"/>
  <c r="GW37" i="11"/>
  <c r="GY37" i="11"/>
  <c r="IE19" i="11"/>
  <c r="IF19" i="11" s="1"/>
  <c r="NK35" i="11"/>
  <c r="NI35" i="11"/>
  <c r="NH35" i="11"/>
  <c r="NJ35" i="11"/>
  <c r="PY19" i="11"/>
  <c r="PZ19" i="11" s="1"/>
  <c r="NR15" i="11"/>
  <c r="NT15" i="11" s="1"/>
  <c r="NN15" i="11"/>
  <c r="HG29" i="11"/>
  <c r="HK29" i="11"/>
  <c r="HG32" i="11"/>
  <c r="HK32" i="11"/>
  <c r="HY17" i="11"/>
  <c r="HW17" i="11"/>
  <c r="GT18" i="11"/>
  <c r="GX18" i="11"/>
  <c r="GU40" i="11"/>
  <c r="PA20" i="11"/>
  <c r="PE20" i="11"/>
  <c r="PG20" i="11" s="1"/>
  <c r="PB35" i="11"/>
  <c r="PC35" i="11" s="1"/>
  <c r="OR16" i="11"/>
  <c r="ON16" i="11"/>
  <c r="HR21" i="11"/>
  <c r="PQ20" i="11"/>
  <c r="PS20" i="11"/>
  <c r="QY36" i="11"/>
  <c r="QZ36" i="11" s="1"/>
  <c r="OF12" i="11"/>
  <c r="OD12" i="11"/>
  <c r="PL29" i="11"/>
  <c r="HH25" i="11"/>
  <c r="IR35" i="11"/>
  <c r="IS35" i="11" s="1"/>
  <c r="GT20" i="11"/>
  <c r="GX20" i="11"/>
  <c r="HR10" i="11"/>
  <c r="GY21" i="11"/>
  <c r="GW21" i="11"/>
  <c r="QL22" i="11"/>
  <c r="QM22" i="11" s="1"/>
  <c r="PY13" i="11"/>
  <c r="IE38" i="11"/>
  <c r="HH36" i="11"/>
  <c r="HI36" i="11" s="1"/>
  <c r="QY14" i="11"/>
  <c r="QZ14" i="11" s="1"/>
  <c r="OA15" i="11"/>
  <c r="OE15" i="11"/>
  <c r="OG15" i="11" s="1"/>
  <c r="OJ39" i="11"/>
  <c r="FQ36" i="11"/>
  <c r="FO36" i="11"/>
  <c r="FP36" i="11"/>
  <c r="FN36" i="11"/>
  <c r="GU24" i="11"/>
  <c r="GV24" i="11" s="1"/>
  <c r="NW34" i="11"/>
  <c r="NX34" i="11"/>
  <c r="NV34" i="11"/>
  <c r="NU34" i="11"/>
  <c r="PA16" i="11"/>
  <c r="PE16" i="11"/>
  <c r="IH30" i="11"/>
  <c r="II30" i="11" s="1"/>
  <c r="OS20" i="11"/>
  <c r="PB12" i="11"/>
  <c r="PC12" i="11" s="1"/>
  <c r="PD32" i="11"/>
  <c r="IC11" i="11"/>
  <c r="IB11" i="11"/>
  <c r="ID11" i="11"/>
  <c r="IA11" i="11"/>
  <c r="PO23" i="11"/>
  <c r="PP23" i="11" s="1"/>
  <c r="PO25" i="11"/>
  <c r="PO17" i="11"/>
  <c r="HH15" i="11"/>
  <c r="HI15" i="11" s="1"/>
  <c r="GJ40" i="11"/>
  <c r="GM40" i="11" s="1"/>
  <c r="GL40" i="11"/>
  <c r="OS21" i="11"/>
  <c r="OQ21" i="11"/>
  <c r="PO10" i="11"/>
  <c r="QB33" i="11"/>
  <c r="QC33" i="11" s="1"/>
  <c r="GX37" i="11"/>
  <c r="GT37" i="11"/>
  <c r="GW19" i="11"/>
  <c r="PE22" i="11"/>
  <c r="PA22" i="11"/>
  <c r="PO19" i="11"/>
  <c r="PP19" i="11" s="1"/>
  <c r="QL26" i="11"/>
  <c r="QM26" i="11" s="1"/>
  <c r="GM15" i="11"/>
  <c r="OJ35" i="11"/>
  <c r="OI35" i="11"/>
  <c r="OK35" i="11"/>
  <c r="OH35" i="11"/>
  <c r="PO24" i="11"/>
  <c r="HX17" i="11"/>
  <c r="HT17" i="11"/>
  <c r="PL38" i="11"/>
  <c r="GX13" i="11"/>
  <c r="GZ13" i="11" s="1"/>
  <c r="GT13" i="11"/>
  <c r="PB39" i="11"/>
  <c r="IE29" i="11"/>
  <c r="IF29" i="11" s="1"/>
  <c r="HU32" i="11"/>
  <c r="GC21" i="11"/>
  <c r="GQ32" i="11"/>
  <c r="GP32" i="11"/>
  <c r="GO32" i="11"/>
  <c r="GN32" i="11"/>
  <c r="HH21" i="11"/>
  <c r="HI21" i="11" s="1"/>
  <c r="PN20" i="11"/>
  <c r="PR20" i="11"/>
  <c r="QO36" i="11"/>
  <c r="QP36" i="11" s="1"/>
  <c r="OA12" i="11"/>
  <c r="OE12" i="11"/>
  <c r="PB29" i="11"/>
  <c r="PC29" i="11" s="1"/>
  <c r="QD14" i="11"/>
  <c r="HH10" i="11"/>
  <c r="HI10" i="11" s="1"/>
  <c r="GT21" i="11"/>
  <c r="GX21" i="11"/>
  <c r="QB22" i="11"/>
  <c r="PO13" i="11"/>
  <c r="PP13" i="11" s="1"/>
  <c r="OX13" i="11"/>
  <c r="OW13" i="11"/>
  <c r="OU13" i="11"/>
  <c r="OV13" i="11"/>
  <c r="GW23" i="11"/>
  <c r="GY23" i="11"/>
  <c r="OV24" i="11"/>
  <c r="OU24" i="11"/>
  <c r="OX24" i="11"/>
  <c r="OW24" i="11"/>
  <c r="QM14" i="11"/>
  <c r="JE11" i="11"/>
  <c r="JF11" i="11" s="1"/>
  <c r="PQ37" i="11"/>
  <c r="PS37" i="11"/>
  <c r="OQ15" i="11"/>
  <c r="OS15" i="11"/>
  <c r="PD25" i="11"/>
  <c r="PF25" i="11"/>
  <c r="PL12" i="11"/>
  <c r="PM12" i="11" s="1"/>
  <c r="PC32" i="11"/>
  <c r="PF32" i="11" s="1"/>
  <c r="PL15" i="11"/>
  <c r="PM15" i="11" s="1"/>
  <c r="ON23" i="11"/>
  <c r="OR23" i="11"/>
  <c r="OT23" i="11" s="1"/>
  <c r="GM19" i="11"/>
  <c r="PT36" i="11"/>
  <c r="IR22" i="11"/>
  <c r="PY21" i="11"/>
  <c r="HL39" i="11"/>
  <c r="HJ39" i="11"/>
  <c r="PF19" i="11"/>
  <c r="PD19" i="11"/>
  <c r="GV19" i="11"/>
  <c r="GY19" i="11" s="1"/>
  <c r="HH12" i="11"/>
  <c r="PZ26" i="11"/>
  <c r="PY24" i="11"/>
  <c r="PZ24" i="11" s="1"/>
  <c r="OO29" i="11"/>
  <c r="IE32" i="11"/>
  <c r="IF32" i="11" s="1"/>
  <c r="HU35" i="11"/>
  <c r="HV35" i="11" s="1"/>
  <c r="HJ30" i="11"/>
  <c r="HL30" i="11"/>
  <c r="HR27" i="11"/>
  <c r="GY35" i="11"/>
  <c r="QC14" i="11"/>
  <c r="QF14" i="11" s="1"/>
  <c r="GY16" i="11"/>
  <c r="GW16" i="11"/>
  <c r="IC26" i="11"/>
  <c r="IB26" i="11"/>
  <c r="ID26" i="11"/>
  <c r="IA26" i="11"/>
  <c r="GX23" i="11"/>
  <c r="GT23" i="11"/>
  <c r="OE24" i="11"/>
  <c r="OG24" i="11" s="1"/>
  <c r="OA24" i="11"/>
  <c r="GJ21" i="11"/>
  <c r="GM21" i="11" s="1"/>
  <c r="GL21" i="11"/>
  <c r="IU11" i="11"/>
  <c r="IV11" i="11" s="1"/>
  <c r="OK21" i="11"/>
  <c r="OJ21" i="11"/>
  <c r="OI21" i="11"/>
  <c r="OH21" i="11"/>
  <c r="PR37" i="11"/>
  <c r="PN37" i="11"/>
  <c r="OR15" i="11"/>
  <c r="ON15" i="11"/>
  <c r="PE25" i="11"/>
  <c r="PA25" i="11"/>
  <c r="HH24" i="11"/>
  <c r="QB11" i="11"/>
  <c r="QC11" i="11" s="1"/>
  <c r="GX34" i="11"/>
  <c r="GZ34" i="11" s="1"/>
  <c r="GT34" i="11"/>
  <c r="OK17" i="11"/>
  <c r="OJ17" i="11"/>
  <c r="OI17" i="11"/>
  <c r="OH17" i="11"/>
  <c r="PB15" i="11"/>
  <c r="PC15" i="11" s="1"/>
  <c r="OJ19" i="11"/>
  <c r="OI19" i="11"/>
  <c r="OH19" i="11"/>
  <c r="OK19" i="11"/>
  <c r="IH22" i="11"/>
  <c r="PO21" i="11"/>
  <c r="PP21" i="11" s="1"/>
  <c r="HK39" i="11"/>
  <c r="HG39" i="11"/>
  <c r="GA37" i="11"/>
  <c r="GD37" i="11"/>
  <c r="GC37" i="11"/>
  <c r="GB37" i="11"/>
  <c r="IJ26" i="11"/>
  <c r="IL26" i="11"/>
  <c r="PE19" i="11"/>
  <c r="PA19" i="11"/>
  <c r="IE23" i="11"/>
  <c r="IF23" i="11" s="1"/>
  <c r="GL14" i="11"/>
  <c r="GJ14" i="11"/>
  <c r="GM14" i="11" s="1"/>
  <c r="OO38" i="11"/>
  <c r="OP38" i="11" s="1"/>
  <c r="PL34" i="11"/>
  <c r="PM34" i="11" s="1"/>
  <c r="OQ10" i="11"/>
  <c r="OT10" i="11" s="1"/>
  <c r="OS10" i="11"/>
  <c r="OA34" i="11"/>
  <c r="OE34" i="11"/>
  <c r="OG34" i="11" s="1"/>
  <c r="OW40" i="11"/>
  <c r="OV40" i="11"/>
  <c r="OX40" i="11"/>
  <c r="OU40" i="11"/>
  <c r="HG17" i="11"/>
  <c r="HK17" i="11"/>
  <c r="HM17" i="11" s="1"/>
  <c r="HK30" i="11"/>
  <c r="HG30" i="11"/>
  <c r="NK27" i="11"/>
  <c r="NJ27" i="11"/>
  <c r="NH27" i="11"/>
  <c r="NI27" i="11"/>
  <c r="HH27" i="11"/>
  <c r="HI27" i="11" s="1"/>
  <c r="PF20" i="11"/>
  <c r="OS19" i="11"/>
  <c r="OQ19" i="11"/>
  <c r="OT19" i="11" s="1"/>
  <c r="OF34" i="11"/>
  <c r="JE17" i="11"/>
  <c r="JF17" i="11" s="1"/>
  <c r="OT16" i="11"/>
  <c r="HJ18" i="11"/>
  <c r="HL18" i="11"/>
  <c r="GX16" i="11"/>
  <c r="GT16" i="11"/>
  <c r="OF15" i="11"/>
  <c r="QL20" i="11"/>
  <c r="QM20" i="11" s="1"/>
  <c r="IJ11" i="11"/>
  <c r="IM11" i="11" s="1"/>
  <c r="IL11" i="11"/>
  <c r="GL34" i="11"/>
  <c r="PJ40" i="11"/>
  <c r="PK40" i="11"/>
  <c r="OJ13" i="11"/>
  <c r="OI13" i="11"/>
  <c r="OH13" i="11"/>
  <c r="OK13" i="11"/>
  <c r="GZ30" i="11"/>
  <c r="FX15" i="11"/>
  <c r="FZ15" i="11" s="1"/>
  <c r="FT15" i="11"/>
  <c r="NW38" i="11"/>
  <c r="NU38" i="11"/>
  <c r="NX38" i="11"/>
  <c r="NV38" i="11"/>
  <c r="GY14" i="11"/>
  <c r="GW14" i="11"/>
  <c r="HR24" i="11"/>
  <c r="QL11" i="11"/>
  <c r="QM11" i="11" s="1"/>
  <c r="PE11" i="11"/>
  <c r="PG11" i="11" s="1"/>
  <c r="PA11" i="11"/>
  <c r="PE23" i="11"/>
  <c r="PG23" i="11" s="1"/>
  <c r="PA23" i="11"/>
  <c r="GD18" i="11"/>
  <c r="GC18" i="11"/>
  <c r="GB18" i="11"/>
  <c r="GA18" i="11"/>
  <c r="HR14" i="11"/>
  <c r="HS14" i="11" s="1"/>
  <c r="OD18" i="11"/>
  <c r="OF18" i="11"/>
  <c r="GG13" i="11"/>
  <c r="GK13" i="11"/>
  <c r="GM13" i="11" s="1"/>
  <c r="OQ32" i="11"/>
  <c r="OS32" i="11"/>
  <c r="PL18" i="11"/>
  <c r="PM18" i="11" s="1"/>
  <c r="NW29" i="11"/>
  <c r="NV29" i="11"/>
  <c r="NU29" i="11"/>
  <c r="NX29" i="11"/>
  <c r="OQ34" i="11"/>
  <c r="OS34" i="11"/>
  <c r="HU23" i="11"/>
  <c r="HV23" i="11" s="1"/>
  <c r="HD22" i="11"/>
  <c r="HC22" i="11"/>
  <c r="HB22" i="11"/>
  <c r="HA22" i="11"/>
  <c r="GY29" i="11"/>
  <c r="GW29" i="11"/>
  <c r="NS15" i="11"/>
  <c r="PG26" i="11"/>
  <c r="GU25" i="11"/>
  <c r="IH17" i="11"/>
  <c r="II17" i="11" s="1"/>
  <c r="OO30" i="11"/>
  <c r="HR40" i="11"/>
  <c r="HS40" i="11" s="1"/>
  <c r="HK38" i="11"/>
  <c r="HG38" i="11"/>
  <c r="PQ40" i="11"/>
  <c r="PS40" i="11"/>
  <c r="IU17" i="11"/>
  <c r="IV17" i="11" s="1"/>
  <c r="OS16" i="11"/>
  <c r="HG18" i="11"/>
  <c r="HK18" i="11"/>
  <c r="OD30" i="11"/>
  <c r="GW28" i="11"/>
  <c r="PD21" i="11"/>
  <c r="JJ33" i="11"/>
  <c r="GG24" i="11"/>
  <c r="GK24" i="11"/>
  <c r="GM24" i="11" s="1"/>
  <c r="PB28" i="11"/>
  <c r="PC28" i="11" s="1"/>
  <c r="QL40" i="11"/>
  <c r="QM40" i="11" s="1"/>
  <c r="GZ39" i="11"/>
  <c r="HS18" i="11"/>
  <c r="FT16" i="11"/>
  <c r="FX16" i="11"/>
  <c r="FZ16" i="11" s="1"/>
  <c r="PY28" i="11"/>
  <c r="IE34" i="11"/>
  <c r="IF34" i="11" s="1"/>
  <c r="GX14" i="11"/>
  <c r="GT14" i="11"/>
  <c r="FY16" i="11"/>
  <c r="GV15" i="11"/>
  <c r="OZ27" i="11"/>
  <c r="HV22" i="11"/>
  <c r="GP27" i="11"/>
  <c r="GO27" i="11"/>
  <c r="GQ27" i="11"/>
  <c r="GN27" i="11"/>
  <c r="JH26" i="11"/>
  <c r="HH14" i="11"/>
  <c r="HI14" i="11" s="1"/>
  <c r="OE18" i="11"/>
  <c r="OA18" i="11"/>
  <c r="PY32" i="11"/>
  <c r="OR32" i="11"/>
  <c r="ON32" i="11"/>
  <c r="HL19" i="11"/>
  <c r="HJ19" i="11"/>
  <c r="HL35" i="11"/>
  <c r="PB18" i="11"/>
  <c r="PC18" i="11" s="1"/>
  <c r="OR34" i="11"/>
  <c r="ON34" i="11"/>
  <c r="OR39" i="11"/>
  <c r="OT39" i="11" s="1"/>
  <c r="ON39" i="11"/>
  <c r="IE39" i="11"/>
  <c r="HH31" i="11"/>
  <c r="HI31" i="11" s="1"/>
  <c r="IE13" i="11"/>
  <c r="IF13" i="11" s="1"/>
  <c r="PQ16" i="11"/>
  <c r="PS16" i="11"/>
  <c r="OP35" i="11"/>
  <c r="PG22" i="11"/>
  <c r="GB36" i="11"/>
  <c r="GD36" i="11"/>
  <c r="GC36" i="11"/>
  <c r="GA36" i="11"/>
  <c r="HH28" i="11"/>
  <c r="HI28" i="11" s="1"/>
  <c r="GV38" i="11"/>
  <c r="GY38" i="11" s="1"/>
  <c r="GT32" i="11"/>
  <c r="GX32" i="11"/>
  <c r="GZ32" i="11" s="1"/>
  <c r="GU10" i="11"/>
  <c r="GV10" i="11" s="1"/>
  <c r="HF40" i="11"/>
  <c r="GY13" i="11"/>
  <c r="OJ32" i="11"/>
  <c r="OI32" i="11"/>
  <c r="OH32" i="11"/>
  <c r="OK32" i="11"/>
  <c r="HJ38" i="11"/>
  <c r="HL38" i="11"/>
  <c r="OC30" i="11"/>
  <c r="GV28" i="11"/>
  <c r="GY28" i="11" s="1"/>
  <c r="PC21" i="11"/>
  <c r="JI33" i="11"/>
  <c r="GT16" i="10"/>
  <c r="GX16" i="10"/>
  <c r="PO10" i="10"/>
  <c r="GX36" i="10"/>
  <c r="GT36" i="10"/>
  <c r="NK34" i="10"/>
  <c r="NJ34" i="10"/>
  <c r="NH34" i="10"/>
  <c r="NI34" i="10"/>
  <c r="GX34" i="10"/>
  <c r="GT34" i="10"/>
  <c r="HX22" i="10"/>
  <c r="HT22" i="10"/>
  <c r="HQ24" i="10"/>
  <c r="HP24" i="10"/>
  <c r="HN24" i="10"/>
  <c r="HO24" i="10"/>
  <c r="PE28" i="10"/>
  <c r="PA28" i="10"/>
  <c r="GD21" i="10"/>
  <c r="GC21" i="10"/>
  <c r="GB21" i="10"/>
  <c r="GA21" i="10"/>
  <c r="IG25" i="10"/>
  <c r="IK25" i="10"/>
  <c r="IU24" i="10"/>
  <c r="IU22" i="10"/>
  <c r="HH28" i="10"/>
  <c r="HI28" i="10" s="1"/>
  <c r="OH23" i="10"/>
  <c r="OK23" i="10"/>
  <c r="OJ23" i="10"/>
  <c r="OI23" i="10"/>
  <c r="GG38" i="10"/>
  <c r="GK38" i="10"/>
  <c r="QB17" i="10"/>
  <c r="QC17" i="10" s="1"/>
  <c r="NV14" i="10"/>
  <c r="NU14" i="10"/>
  <c r="NX14" i="10"/>
  <c r="NW14" i="10"/>
  <c r="HH39" i="10"/>
  <c r="HI39" i="10" s="1"/>
  <c r="PB39" i="10"/>
  <c r="PC39" i="10" s="1"/>
  <c r="PE31" i="10"/>
  <c r="PA31" i="10"/>
  <c r="HX10" i="10"/>
  <c r="HT10" i="10"/>
  <c r="HX13" i="10"/>
  <c r="HT13" i="10"/>
  <c r="HH36" i="10"/>
  <c r="HI36" i="10" s="1"/>
  <c r="PO37" i="10"/>
  <c r="PB22" i="10"/>
  <c r="ON20" i="10"/>
  <c r="OR20" i="10"/>
  <c r="GD17" i="10"/>
  <c r="GC17" i="10"/>
  <c r="GB17" i="10"/>
  <c r="GA17" i="10"/>
  <c r="IU18" i="10"/>
  <c r="OK13" i="10"/>
  <c r="OJ13" i="10"/>
  <c r="OI13" i="10"/>
  <c r="OH13" i="10"/>
  <c r="OR13" i="10"/>
  <c r="ON13" i="10"/>
  <c r="HH26" i="10"/>
  <c r="ON23" i="10"/>
  <c r="OR23" i="10"/>
  <c r="OT23" i="10" s="1"/>
  <c r="PQ32" i="10"/>
  <c r="PS32" i="10"/>
  <c r="GQ15" i="10"/>
  <c r="GP15" i="10"/>
  <c r="GN15" i="10"/>
  <c r="GO15" i="10"/>
  <c r="GL32" i="10"/>
  <c r="GJ32" i="10"/>
  <c r="GW27" i="10"/>
  <c r="GY27" i="10"/>
  <c r="HD11" i="10"/>
  <c r="HC11" i="10"/>
  <c r="HB11" i="10"/>
  <c r="HA11" i="10"/>
  <c r="GU17" i="10"/>
  <c r="OA37" i="10"/>
  <c r="OE37" i="10"/>
  <c r="OF33" i="10"/>
  <c r="OD33" i="10"/>
  <c r="OT18" i="10"/>
  <c r="IE23" i="10"/>
  <c r="GO12" i="10"/>
  <c r="GN12" i="10"/>
  <c r="GQ12" i="10"/>
  <c r="GP12" i="10"/>
  <c r="QY32" i="10"/>
  <c r="QZ32" i="10" s="1"/>
  <c r="OS40" i="10"/>
  <c r="OQ40" i="10"/>
  <c r="PI17" i="10"/>
  <c r="PH17" i="10"/>
  <c r="PK17" i="10"/>
  <c r="PJ17" i="10"/>
  <c r="PS21" i="10"/>
  <c r="PQ21" i="10"/>
  <c r="GK26" i="10"/>
  <c r="GM26" i="10" s="1"/>
  <c r="GG26" i="10"/>
  <c r="OO36" i="10"/>
  <c r="OP36" i="10" s="1"/>
  <c r="HG19" i="10"/>
  <c r="HK19" i="10"/>
  <c r="HM19" i="10" s="1"/>
  <c r="PY31" i="10"/>
  <c r="OI12" i="10"/>
  <c r="OK12" i="10"/>
  <c r="OJ12" i="10"/>
  <c r="OH12" i="10"/>
  <c r="PY11" i="10"/>
  <c r="HX18" i="10"/>
  <c r="HT18" i="10"/>
  <c r="NT39" i="10"/>
  <c r="HR37" i="10"/>
  <c r="HS37" i="10" s="1"/>
  <c r="HJ27" i="10"/>
  <c r="HL27" i="10"/>
  <c r="IL19" i="10"/>
  <c r="IJ19" i="10"/>
  <c r="OQ39" i="10"/>
  <c r="OS39" i="10"/>
  <c r="GC14" i="10"/>
  <c r="GB14" i="10"/>
  <c r="GA14" i="10"/>
  <c r="GD14" i="10"/>
  <c r="OA38" i="10"/>
  <c r="OE38" i="10"/>
  <c r="OG38" i="10" s="1"/>
  <c r="GL38" i="10"/>
  <c r="GJ38" i="10"/>
  <c r="HD12" i="10"/>
  <c r="HC12" i="10"/>
  <c r="HB12" i="10"/>
  <c r="HA12" i="10"/>
  <c r="GO23" i="10"/>
  <c r="GQ23" i="10"/>
  <c r="GP23" i="10"/>
  <c r="GN23" i="10"/>
  <c r="PL14" i="10"/>
  <c r="PM14" i="10" s="1"/>
  <c r="GJ34" i="10"/>
  <c r="OO29" i="10"/>
  <c r="OP29" i="10" s="1"/>
  <c r="HU23" i="10"/>
  <c r="HV23" i="10" s="1"/>
  <c r="OE16" i="10"/>
  <c r="OA16" i="10"/>
  <c r="IJ25" i="10"/>
  <c r="IL25" i="10"/>
  <c r="GY16" i="10"/>
  <c r="GW16" i="10"/>
  <c r="PY37" i="10"/>
  <c r="PZ37" i="10" s="1"/>
  <c r="QO32" i="10"/>
  <c r="QP32" i="10" s="1"/>
  <c r="PL16" i="10"/>
  <c r="PM16" i="10" s="1"/>
  <c r="PR12" i="10"/>
  <c r="PN12" i="10"/>
  <c r="HH16" i="10"/>
  <c r="PR21" i="10"/>
  <c r="PN21" i="10"/>
  <c r="OE25" i="10"/>
  <c r="OA25" i="10"/>
  <c r="PB34" i="10"/>
  <c r="PC34" i="10" s="1"/>
  <c r="PL40" i="10"/>
  <c r="OE22" i="10"/>
  <c r="OA22" i="10"/>
  <c r="GK17" i="10"/>
  <c r="GG17" i="10"/>
  <c r="PO31" i="10"/>
  <c r="GD28" i="10"/>
  <c r="GC28" i="10"/>
  <c r="GB28" i="10"/>
  <c r="GA28" i="10"/>
  <c r="PO11" i="10"/>
  <c r="PP11" i="10" s="1"/>
  <c r="JE18" i="10"/>
  <c r="JF18" i="10" s="1"/>
  <c r="OD30" i="10"/>
  <c r="PL25" i="10"/>
  <c r="GW28" i="10"/>
  <c r="GX35" i="10"/>
  <c r="GZ35" i="10" s="1"/>
  <c r="GT35" i="10"/>
  <c r="NW15" i="10"/>
  <c r="NV15" i="10"/>
  <c r="NU15" i="10"/>
  <c r="NX15" i="10"/>
  <c r="GD16" i="10"/>
  <c r="GC16" i="10"/>
  <c r="GB16" i="10"/>
  <c r="GA16" i="10"/>
  <c r="PB10" i="10"/>
  <c r="PC10" i="10" s="1"/>
  <c r="ID19" i="10"/>
  <c r="IB19" i="10"/>
  <c r="IA19" i="10"/>
  <c r="IC19" i="10"/>
  <c r="OA14" i="10"/>
  <c r="OE14" i="10"/>
  <c r="OG14" i="10" s="1"/>
  <c r="OI28" i="10"/>
  <c r="OK28" i="10"/>
  <c r="OJ28" i="10"/>
  <c r="OH28" i="10"/>
  <c r="HH37" i="10"/>
  <c r="HK27" i="10"/>
  <c r="HG27" i="10"/>
  <c r="OF38" i="10"/>
  <c r="IG19" i="10"/>
  <c r="IK19" i="10"/>
  <c r="HW10" i="10"/>
  <c r="HZ10" i="10" s="1"/>
  <c r="HY10" i="10"/>
  <c r="ON39" i="10"/>
  <c r="OR39" i="10"/>
  <c r="GD26" i="10"/>
  <c r="GC26" i="10"/>
  <c r="GB26" i="10"/>
  <c r="GA26" i="10"/>
  <c r="QB19" i="10"/>
  <c r="QC19" i="10" s="1"/>
  <c r="GU38" i="10"/>
  <c r="GV38" i="10" s="1"/>
  <c r="GU31" i="10"/>
  <c r="PL33" i="10"/>
  <c r="PM33" i="10" s="1"/>
  <c r="GQ14" i="10"/>
  <c r="GP14" i="10"/>
  <c r="GO14" i="10"/>
  <c r="GN14" i="10"/>
  <c r="OZ14" i="10"/>
  <c r="HH33" i="10"/>
  <c r="HI33" i="10" s="1"/>
  <c r="GI34" i="10"/>
  <c r="GL34" i="10" s="1"/>
  <c r="PY23" i="10"/>
  <c r="QD32" i="10"/>
  <c r="QF32" i="10"/>
  <c r="GC32" i="10"/>
  <c r="GB32" i="10"/>
  <c r="GD32" i="10"/>
  <c r="GA32" i="10"/>
  <c r="HR17" i="10"/>
  <c r="HS17" i="10" s="1"/>
  <c r="GD37" i="10"/>
  <c r="GC37" i="10"/>
  <c r="GB37" i="10"/>
  <c r="GA37" i="10"/>
  <c r="OJ29" i="10"/>
  <c r="OI29" i="10"/>
  <c r="OH29" i="10"/>
  <c r="OK29" i="10"/>
  <c r="PL30" i="10"/>
  <c r="PM30" i="10" s="1"/>
  <c r="IR13" i="10"/>
  <c r="IS13" i="10" s="1"/>
  <c r="NK29" i="10"/>
  <c r="NJ29" i="10"/>
  <c r="NH29" i="10"/>
  <c r="NI29" i="10"/>
  <c r="OZ16" i="10"/>
  <c r="PF38" i="10"/>
  <c r="PD38" i="10"/>
  <c r="PS12" i="10"/>
  <c r="PQ12" i="10"/>
  <c r="HR16" i="10"/>
  <c r="PY18" i="10"/>
  <c r="PZ18" i="10" s="1"/>
  <c r="HX25" i="10"/>
  <c r="HZ25" i="10" s="1"/>
  <c r="HT25" i="10"/>
  <c r="PL34" i="10"/>
  <c r="PM34" i="10" s="1"/>
  <c r="OZ40" i="10"/>
  <c r="GL17" i="10"/>
  <c r="GJ17" i="10"/>
  <c r="PY28" i="10"/>
  <c r="OF25" i="10"/>
  <c r="NX11" i="10"/>
  <c r="NW11" i="10"/>
  <c r="NV11" i="10"/>
  <c r="NU11" i="10"/>
  <c r="PL15" i="10"/>
  <c r="OC30" i="10"/>
  <c r="OZ25" i="10"/>
  <c r="GV28" i="10"/>
  <c r="GY28" i="10" s="1"/>
  <c r="FZ29" i="10"/>
  <c r="JE19" i="10"/>
  <c r="JF19" i="10" s="1"/>
  <c r="HR30" i="10"/>
  <c r="HS30" i="10" s="1"/>
  <c r="IR11" i="10"/>
  <c r="IS11" i="10" s="1"/>
  <c r="IE12" i="10"/>
  <c r="IF12" i="10" s="1"/>
  <c r="OF14" i="10"/>
  <c r="OO26" i="10"/>
  <c r="IE27" i="10"/>
  <c r="IF27" i="10" s="1"/>
  <c r="OK10" i="10"/>
  <c r="OJ10" i="10"/>
  <c r="OH10" i="10"/>
  <c r="OI10" i="10"/>
  <c r="PB13" i="10"/>
  <c r="PB33" i="10"/>
  <c r="PC33" i="10" s="1"/>
  <c r="OE20" i="10"/>
  <c r="OG20" i="10" s="1"/>
  <c r="OA20" i="10"/>
  <c r="IE35" i="10"/>
  <c r="NX29" i="10"/>
  <c r="NU29" i="10"/>
  <c r="NW29" i="10"/>
  <c r="NV29" i="10"/>
  <c r="HR31" i="10"/>
  <c r="PO23" i="10"/>
  <c r="HP13" i="10"/>
  <c r="HO13" i="10"/>
  <c r="HQ13" i="10"/>
  <c r="HN13" i="10"/>
  <c r="QE32" i="10"/>
  <c r="QA32" i="10"/>
  <c r="HR36" i="10"/>
  <c r="HH17" i="10"/>
  <c r="OQ14" i="10"/>
  <c r="OK31" i="10"/>
  <c r="OJ31" i="10"/>
  <c r="OI31" i="10"/>
  <c r="OH31" i="10"/>
  <c r="HY22" i="10"/>
  <c r="HW22" i="10"/>
  <c r="PB30" i="10"/>
  <c r="IH13" i="10"/>
  <c r="II13" i="10" s="1"/>
  <c r="OX27" i="10"/>
  <c r="OW27" i="10"/>
  <c r="OV27" i="10"/>
  <c r="OU27" i="10"/>
  <c r="PE38" i="10"/>
  <c r="PA38" i="10"/>
  <c r="GD40" i="10"/>
  <c r="GC40" i="10"/>
  <c r="GB40" i="10"/>
  <c r="GA40" i="10"/>
  <c r="PO18" i="10"/>
  <c r="HG15" i="10"/>
  <c r="HK15" i="10"/>
  <c r="HM15" i="10" s="1"/>
  <c r="OO15" i="10"/>
  <c r="OP15" i="10" s="1"/>
  <c r="OQ35" i="10"/>
  <c r="NK14" i="10"/>
  <c r="NJ14" i="10"/>
  <c r="NH14" i="10"/>
  <c r="NI14" i="10"/>
  <c r="PO28" i="10"/>
  <c r="PP28" i="10" s="1"/>
  <c r="OG25" i="10"/>
  <c r="HR32" i="10"/>
  <c r="HS32" i="10" s="1"/>
  <c r="PB15" i="10"/>
  <c r="PC15" i="10" s="1"/>
  <c r="GO35" i="10"/>
  <c r="GQ35" i="10"/>
  <c r="GP35" i="10"/>
  <c r="GN35" i="10"/>
  <c r="HW11" i="10"/>
  <c r="OW28" i="10"/>
  <c r="OX28" i="10"/>
  <c r="OV28" i="10"/>
  <c r="OU28" i="10"/>
  <c r="NW23" i="10"/>
  <c r="NV23" i="10"/>
  <c r="NU23" i="10"/>
  <c r="NX23" i="10"/>
  <c r="IU19" i="10"/>
  <c r="IV19" i="10" s="1"/>
  <c r="HH30" i="10"/>
  <c r="HI30" i="10" s="1"/>
  <c r="IH11" i="10"/>
  <c r="HU12" i="10"/>
  <c r="HV12" i="10" s="1"/>
  <c r="OS20" i="10"/>
  <c r="OQ20" i="10"/>
  <c r="HU20" i="10"/>
  <c r="HS27" i="10"/>
  <c r="PO27" i="10"/>
  <c r="PP27" i="10" s="1"/>
  <c r="HX24" i="10"/>
  <c r="HZ24" i="10" s="1"/>
  <c r="HT24" i="10"/>
  <c r="OG39" i="10"/>
  <c r="HR34" i="10"/>
  <c r="HS34" i="10" s="1"/>
  <c r="IR10" i="10"/>
  <c r="IS10" i="10" s="1"/>
  <c r="OG35" i="10"/>
  <c r="PL26" i="10"/>
  <c r="HS35" i="10"/>
  <c r="QY19" i="10"/>
  <c r="QZ19" i="10" s="1"/>
  <c r="HR38" i="10"/>
  <c r="HS38" i="10" s="1"/>
  <c r="HF31" i="10"/>
  <c r="HM10" i="10"/>
  <c r="PB37" i="10"/>
  <c r="PC37" i="10" s="1"/>
  <c r="OS30" i="10"/>
  <c r="OQ30" i="10"/>
  <c r="GL40" i="10"/>
  <c r="GJ40" i="10"/>
  <c r="OP14" i="10"/>
  <c r="OS14" i="10" s="1"/>
  <c r="IE33" i="10"/>
  <c r="IF33" i="10" s="1"/>
  <c r="GP21" i="10"/>
  <c r="GN21" i="10"/>
  <c r="GQ21" i="10"/>
  <c r="GO21" i="10"/>
  <c r="GY29" i="10"/>
  <c r="GW29" i="10"/>
  <c r="PF23" i="10"/>
  <c r="PD23" i="10"/>
  <c r="HR40" i="10"/>
  <c r="OG16" i="10"/>
  <c r="IL24" i="10"/>
  <c r="IJ24" i="10"/>
  <c r="OF36" i="10"/>
  <c r="OD36" i="10"/>
  <c r="IH18" i="10"/>
  <c r="II18" i="10" s="1"/>
  <c r="OP35" i="10"/>
  <c r="OS35" i="10" s="1"/>
  <c r="OK18" i="10"/>
  <c r="OJ18" i="10"/>
  <c r="OI18" i="10"/>
  <c r="OH18" i="10"/>
  <c r="HF32" i="10"/>
  <c r="OS22" i="10"/>
  <c r="OQ22" i="10"/>
  <c r="QY24" i="10"/>
  <c r="QZ24" i="10" s="1"/>
  <c r="PL36" i="10"/>
  <c r="PM36" i="10" s="1"/>
  <c r="HV11" i="10"/>
  <c r="HY11" i="10" s="1"/>
  <c r="OE15" i="10"/>
  <c r="OG15" i="10" s="1"/>
  <c r="OA15" i="10"/>
  <c r="OX17" i="10"/>
  <c r="OW17" i="10"/>
  <c r="OV17" i="10"/>
  <c r="OU17" i="10"/>
  <c r="OR38" i="10"/>
  <c r="OT38" i="10" s="1"/>
  <c r="ON38" i="10"/>
  <c r="HR21" i="10"/>
  <c r="HS21" i="10" s="1"/>
  <c r="GW30" i="10"/>
  <c r="GY30" i="10"/>
  <c r="HY15" i="10"/>
  <c r="HW15" i="10"/>
  <c r="HL35" i="10"/>
  <c r="HJ35" i="10"/>
  <c r="OU12" i="10"/>
  <c r="OW12" i="10"/>
  <c r="OV12" i="10"/>
  <c r="OX12" i="10"/>
  <c r="GN37" i="10"/>
  <c r="GQ37" i="10"/>
  <c r="GP37" i="10"/>
  <c r="GO37" i="10"/>
  <c r="NX36" i="10"/>
  <c r="NU36" i="10"/>
  <c r="NW36" i="10"/>
  <c r="NV36" i="10"/>
  <c r="GU39" i="10"/>
  <c r="GV39" i="10" s="1"/>
  <c r="HH34" i="10"/>
  <c r="HI34" i="10" s="1"/>
  <c r="IH10" i="10"/>
  <c r="II10" i="10" s="1"/>
  <c r="PB26" i="10"/>
  <c r="PC26" i="10" s="1"/>
  <c r="PD35" i="10"/>
  <c r="QL27" i="10"/>
  <c r="QO19" i="10"/>
  <c r="QP19" i="10" s="1"/>
  <c r="HH38" i="10"/>
  <c r="HI38" i="10" s="1"/>
  <c r="OQ10" i="10"/>
  <c r="PO13" i="10"/>
  <c r="OQ33" i="10"/>
  <c r="OW11" i="10"/>
  <c r="OV11" i="10"/>
  <c r="OU11" i="10"/>
  <c r="OX11" i="10"/>
  <c r="ON30" i="10"/>
  <c r="OR30" i="10"/>
  <c r="PY35" i="10"/>
  <c r="PZ35" i="10" s="1"/>
  <c r="GK40" i="10"/>
  <c r="GG40" i="10"/>
  <c r="HU33" i="10"/>
  <c r="HV33" i="10" s="1"/>
  <c r="GX29" i="10"/>
  <c r="GT29" i="10"/>
  <c r="PE23" i="10"/>
  <c r="PA23" i="10"/>
  <c r="GQ36" i="10"/>
  <c r="GP36" i="10"/>
  <c r="GO36" i="10"/>
  <c r="GN36" i="10"/>
  <c r="HH40" i="10"/>
  <c r="IG24" i="10"/>
  <c r="IK24" i="10"/>
  <c r="OA36" i="10"/>
  <c r="OE36" i="10"/>
  <c r="IU25" i="10"/>
  <c r="IV25" i="10" s="1"/>
  <c r="PD31" i="10"/>
  <c r="PG31" i="10" s="1"/>
  <c r="PF31" i="10"/>
  <c r="GQ29" i="10"/>
  <c r="GP29" i="10"/>
  <c r="GO29" i="10"/>
  <c r="GN29" i="10"/>
  <c r="GU32" i="10"/>
  <c r="GV32" i="10" s="1"/>
  <c r="QB24" i="10"/>
  <c r="QC24" i="10" s="1"/>
  <c r="JE24" i="10"/>
  <c r="JF24" i="10" s="1"/>
  <c r="QL12" i="10"/>
  <c r="QM12" i="10" s="1"/>
  <c r="OO25" i="10"/>
  <c r="OP25" i="10" s="1"/>
  <c r="OK11" i="10"/>
  <c r="OI11" i="10"/>
  <c r="OH11" i="10"/>
  <c r="OJ11" i="10"/>
  <c r="ON22" i="10"/>
  <c r="OR22" i="10"/>
  <c r="QO24" i="10"/>
  <c r="QP24" i="10" s="1"/>
  <c r="PB36" i="10"/>
  <c r="PC36" i="10" s="1"/>
  <c r="GW33" i="10"/>
  <c r="IR15" i="10"/>
  <c r="IS15" i="10" s="1"/>
  <c r="PD11" i="10"/>
  <c r="GU14" i="10"/>
  <c r="GV14" i="10" s="1"/>
  <c r="GP28" i="10"/>
  <c r="GN28" i="10"/>
  <c r="GQ28" i="10"/>
  <c r="GO28" i="10"/>
  <c r="HB15" i="10"/>
  <c r="HA15" i="10"/>
  <c r="HD15" i="10"/>
  <c r="HC15" i="10"/>
  <c r="HR39" i="10"/>
  <c r="HS39" i="10" s="1"/>
  <c r="HH21" i="10"/>
  <c r="HI21" i="10" s="1"/>
  <c r="GT30" i="10"/>
  <c r="GX30" i="10"/>
  <c r="HR26" i="10"/>
  <c r="HX15" i="10"/>
  <c r="HT15" i="10"/>
  <c r="HK35" i="10"/>
  <c r="HG35" i="10"/>
  <c r="HW13" i="10"/>
  <c r="HZ13" i="10" s="1"/>
  <c r="HY13" i="10"/>
  <c r="OE40" i="10"/>
  <c r="OG40" i="10" s="1"/>
  <c r="OA40" i="10"/>
  <c r="PO17" i="10"/>
  <c r="PP17" i="10" s="1"/>
  <c r="NX33" i="10"/>
  <c r="NV33" i="10"/>
  <c r="NW33" i="10"/>
  <c r="NU33" i="10"/>
  <c r="PL20" i="10"/>
  <c r="PM20" i="10" s="1"/>
  <c r="PE21" i="10"/>
  <c r="PG21" i="10" s="1"/>
  <c r="PA21" i="10"/>
  <c r="IR20" i="10"/>
  <c r="IS20" i="10" s="1"/>
  <c r="PC35" i="10"/>
  <c r="PZ27" i="10"/>
  <c r="PT19" i="10"/>
  <c r="OP10" i="10"/>
  <c r="PY13" i="10"/>
  <c r="PZ13" i="10" s="1"/>
  <c r="OP33" i="10"/>
  <c r="GY40" i="10"/>
  <c r="GW40" i="10"/>
  <c r="PM35" i="10"/>
  <c r="OS16" i="10"/>
  <c r="OQ16" i="10"/>
  <c r="OG37" i="10"/>
  <c r="PL29" i="10"/>
  <c r="PM29" i="10" s="1"/>
  <c r="PD18" i="10"/>
  <c r="PF18" i="10"/>
  <c r="HM11" i="10"/>
  <c r="OQ34" i="10"/>
  <c r="OS34" i="10"/>
  <c r="GM16" i="10"/>
  <c r="JE25" i="10"/>
  <c r="JF25" i="10" s="1"/>
  <c r="HR29" i="10"/>
  <c r="GK30" i="10"/>
  <c r="GM30" i="10" s="1"/>
  <c r="GG30" i="10"/>
  <c r="PE27" i="10"/>
  <c r="PG27" i="10" s="1"/>
  <c r="PA27" i="10"/>
  <c r="PY38" i="10"/>
  <c r="PZ12" i="10"/>
  <c r="NX34" i="10"/>
  <c r="NW34" i="10"/>
  <c r="NV34" i="10"/>
  <c r="NU34" i="10"/>
  <c r="QL21" i="10"/>
  <c r="QM21" i="10" s="1"/>
  <c r="OW21" i="10"/>
  <c r="OU21" i="10"/>
  <c r="OX21" i="10"/>
  <c r="OV21" i="10"/>
  <c r="HL15" i="10"/>
  <c r="OF34" i="10"/>
  <c r="OD34" i="10"/>
  <c r="OG22" i="10"/>
  <c r="GV33" i="10"/>
  <c r="GY33" i="10" s="1"/>
  <c r="IF15" i="10"/>
  <c r="PC11" i="10"/>
  <c r="GU37" i="10"/>
  <c r="HM25" i="10"/>
  <c r="GM39" i="10"/>
  <c r="GA33" i="10"/>
  <c r="GC33" i="10"/>
  <c r="GD33" i="10"/>
  <c r="GB33" i="10"/>
  <c r="NT20" i="10"/>
  <c r="GU26" i="10"/>
  <c r="GV26" i="10" s="1"/>
  <c r="HR14" i="10"/>
  <c r="HL23" i="10"/>
  <c r="HJ23" i="10"/>
  <c r="PT24" i="10"/>
  <c r="PN32" i="10"/>
  <c r="PR32" i="10"/>
  <c r="HH12" i="10"/>
  <c r="HI12" i="10" s="1"/>
  <c r="ON31" i="10"/>
  <c r="OR31" i="10"/>
  <c r="OT31" i="10" s="1"/>
  <c r="PB20" i="10"/>
  <c r="PC20" i="10" s="1"/>
  <c r="FT34" i="10"/>
  <c r="FX34" i="10"/>
  <c r="FZ34" i="10" s="1"/>
  <c r="IH20" i="10"/>
  <c r="II20" i="10" s="1"/>
  <c r="GG32" i="10"/>
  <c r="GK32" i="10"/>
  <c r="GX27" i="10"/>
  <c r="GT27" i="10"/>
  <c r="PL39" i="10"/>
  <c r="QL17" i="10"/>
  <c r="QM17" i="10" s="1"/>
  <c r="GY34" i="10"/>
  <c r="GW34" i="10"/>
  <c r="GZ34" i="10" s="1"/>
  <c r="GK31" i="10"/>
  <c r="GM31" i="10" s="1"/>
  <c r="GG31" i="10"/>
  <c r="OA33" i="10"/>
  <c r="OE33" i="10"/>
  <c r="PA12" i="10"/>
  <c r="PE12" i="10"/>
  <c r="PG12" i="10" s="1"/>
  <c r="GT40" i="10"/>
  <c r="GX40" i="10"/>
  <c r="HK20" i="10"/>
  <c r="HM20" i="10" s="1"/>
  <c r="HG20" i="10"/>
  <c r="ON16" i="10"/>
  <c r="OR16" i="10"/>
  <c r="PB29" i="10"/>
  <c r="PC29" i="10" s="1"/>
  <c r="PA18" i="10"/>
  <c r="PE18" i="10"/>
  <c r="ON34" i="10"/>
  <c r="OR34" i="10"/>
  <c r="ON40" i="10"/>
  <c r="OR40" i="10"/>
  <c r="NX40" i="10"/>
  <c r="NW40" i="10"/>
  <c r="NV40" i="10"/>
  <c r="NU40" i="10"/>
  <c r="HH29" i="10"/>
  <c r="HI29" i="10" s="1"/>
  <c r="ON37" i="10"/>
  <c r="OR37" i="10"/>
  <c r="OT37" i="10" s="1"/>
  <c r="OG26" i="10"/>
  <c r="GA36" i="10"/>
  <c r="GD36" i="10"/>
  <c r="GC36" i="10"/>
  <c r="GB36" i="10"/>
  <c r="PO38" i="10"/>
  <c r="JE22" i="10"/>
  <c r="JF22" i="10" s="1"/>
  <c r="QB21" i="10"/>
  <c r="PF27" i="10"/>
  <c r="OA34" i="10"/>
  <c r="OE34" i="10"/>
  <c r="OF22" i="10"/>
  <c r="NW25" i="10"/>
  <c r="NV25" i="10"/>
  <c r="NU25" i="10"/>
  <c r="NX25" i="10"/>
  <c r="OS13" i="10"/>
  <c r="OQ13" i="10"/>
  <c r="PF28" i="10"/>
  <c r="PD28" i="10"/>
  <c r="PG28" i="10" s="1"/>
  <c r="PL22" i="10"/>
  <c r="PM22" i="10" s="1"/>
  <c r="GU21" i="10"/>
  <c r="NT16" i="10"/>
  <c r="PI32" i="10"/>
  <c r="HR28" i="10"/>
  <c r="HS28" i="10" s="1"/>
  <c r="GY35" i="10"/>
  <c r="HH14" i="10"/>
  <c r="HZ18" i="10"/>
  <c r="PY10" i="10"/>
  <c r="PZ10" i="10" s="1"/>
  <c r="HK23" i="10"/>
  <c r="HG23" i="10"/>
  <c r="GY36" i="10"/>
  <c r="GW36" i="10"/>
  <c r="GZ36" i="10" s="1"/>
  <c r="PO17" i="9"/>
  <c r="PP17" i="9" s="1"/>
  <c r="GX17" i="9"/>
  <c r="GT17" i="9"/>
  <c r="IH33" i="9"/>
  <c r="HH31" i="9"/>
  <c r="HI31" i="9" s="1"/>
  <c r="PN33" i="9"/>
  <c r="PR33" i="9"/>
  <c r="OX22" i="9"/>
  <c r="OW22" i="9"/>
  <c r="OV22" i="9"/>
  <c r="OU22" i="9"/>
  <c r="FQ31" i="9"/>
  <c r="FP31" i="9"/>
  <c r="FN31" i="9"/>
  <c r="FO31" i="9"/>
  <c r="OX10" i="9"/>
  <c r="OW10" i="9"/>
  <c r="OV10" i="9"/>
  <c r="OU10" i="9"/>
  <c r="HH21" i="9"/>
  <c r="HI21" i="9" s="1"/>
  <c r="PE18" i="9"/>
  <c r="PA18" i="9"/>
  <c r="FQ27" i="9"/>
  <c r="FN27" i="9"/>
  <c r="FP27" i="9"/>
  <c r="FO27" i="9"/>
  <c r="GQ26" i="9"/>
  <c r="GP26" i="9"/>
  <c r="GN26" i="9"/>
  <c r="GO26" i="9"/>
  <c r="GD21" i="9"/>
  <c r="GC21" i="9"/>
  <c r="GB21" i="9"/>
  <c r="GA21" i="9"/>
  <c r="GX35" i="9"/>
  <c r="GT35" i="9"/>
  <c r="OK12" i="9"/>
  <c r="OJ12" i="9"/>
  <c r="OI12" i="9"/>
  <c r="OH12" i="9"/>
  <c r="GT28" i="9"/>
  <c r="GX28" i="9"/>
  <c r="GZ28" i="9" s="1"/>
  <c r="GD31" i="9"/>
  <c r="GC31" i="9"/>
  <c r="GB31" i="9"/>
  <c r="GA31" i="9"/>
  <c r="OR39" i="9"/>
  <c r="ON39" i="9"/>
  <c r="HH36" i="9"/>
  <c r="HG18" i="9"/>
  <c r="HK18" i="9"/>
  <c r="OQ37" i="9"/>
  <c r="PN31" i="9"/>
  <c r="PR31" i="9"/>
  <c r="PA14" i="9"/>
  <c r="PE14" i="9"/>
  <c r="GX10" i="9"/>
  <c r="GT10" i="9"/>
  <c r="GD40" i="9"/>
  <c r="GC40" i="9"/>
  <c r="GB40" i="9"/>
  <c r="GA40" i="9"/>
  <c r="HL20" i="9"/>
  <c r="HJ20" i="9"/>
  <c r="PO34" i="9"/>
  <c r="HH40" i="9"/>
  <c r="HI40" i="9" s="1"/>
  <c r="HU33" i="9"/>
  <c r="HV33" i="9" s="1"/>
  <c r="OJ13" i="9"/>
  <c r="OK13" i="9"/>
  <c r="OI13" i="9"/>
  <c r="OH13" i="9"/>
  <c r="PB12" i="9"/>
  <c r="PC12" i="9" s="1"/>
  <c r="PD30" i="9"/>
  <c r="IP14" i="9"/>
  <c r="IN14" i="9"/>
  <c r="IO14" i="9"/>
  <c r="IQ14" i="9"/>
  <c r="HR37" i="9"/>
  <c r="HS37" i="9" s="1"/>
  <c r="PO29" i="9"/>
  <c r="HU22" i="9"/>
  <c r="HV22" i="9" s="1"/>
  <c r="GG36" i="9"/>
  <c r="GK36" i="9"/>
  <c r="PL25" i="9"/>
  <c r="PM25" i="9" s="1"/>
  <c r="GW21" i="9"/>
  <c r="QL16" i="9"/>
  <c r="HU11" i="9"/>
  <c r="HV11" i="9" s="1"/>
  <c r="HR24" i="9"/>
  <c r="HS24" i="9" s="1"/>
  <c r="HJ38" i="9"/>
  <c r="NX27" i="9"/>
  <c r="NW27" i="9"/>
  <c r="NV27" i="9"/>
  <c r="NU27" i="9"/>
  <c r="PY11" i="9"/>
  <c r="PZ11" i="9" s="1"/>
  <c r="PY32" i="9"/>
  <c r="PZ32" i="9" s="1"/>
  <c r="HH13" i="9"/>
  <c r="PB40" i="9"/>
  <c r="PC40" i="9" s="1"/>
  <c r="PO39" i="9"/>
  <c r="PP39" i="9" s="1"/>
  <c r="HU38" i="9"/>
  <c r="HV38" i="9" s="1"/>
  <c r="GX38" i="9"/>
  <c r="GT38" i="9"/>
  <c r="OH31" i="9"/>
  <c r="OK31" i="9"/>
  <c r="OJ31" i="9"/>
  <c r="OI31" i="9"/>
  <c r="OA25" i="9"/>
  <c r="OE25" i="9"/>
  <c r="HR15" i="9"/>
  <c r="HW28" i="9"/>
  <c r="PD39" i="9"/>
  <c r="GX29" i="9"/>
  <c r="GT29" i="9"/>
  <c r="QB30" i="9"/>
  <c r="ON17" i="9"/>
  <c r="OR17" i="9"/>
  <c r="OT17" i="9" s="1"/>
  <c r="PO26" i="9"/>
  <c r="PP26" i="9" s="1"/>
  <c r="GK18" i="9"/>
  <c r="GM18" i="9" s="1"/>
  <c r="GG18" i="9"/>
  <c r="IE25" i="9"/>
  <c r="IF25" i="9" s="1"/>
  <c r="HJ26" i="9"/>
  <c r="GL18" i="9"/>
  <c r="RD19" i="9"/>
  <c r="GW37" i="9"/>
  <c r="GP23" i="9"/>
  <c r="GO23" i="9"/>
  <c r="GN23" i="9"/>
  <c r="GQ23" i="9"/>
  <c r="GG11" i="9"/>
  <c r="GK11" i="9"/>
  <c r="GM11" i="9" s="1"/>
  <c r="HD26" i="9"/>
  <c r="HC26" i="9"/>
  <c r="HB26" i="9"/>
  <c r="HA26" i="9"/>
  <c r="OD40" i="9"/>
  <c r="OW30" i="9"/>
  <c r="OV30" i="9"/>
  <c r="OX30" i="9"/>
  <c r="OU30" i="9"/>
  <c r="OW29" i="9"/>
  <c r="OV29" i="9"/>
  <c r="OX29" i="9"/>
  <c r="OU29" i="9"/>
  <c r="GY28" i="9"/>
  <c r="QD24" i="9"/>
  <c r="QL23" i="9"/>
  <c r="QM23" i="9" s="1"/>
  <c r="GQ38" i="9"/>
  <c r="GP38" i="9"/>
  <c r="GO38" i="9"/>
  <c r="GN38" i="9"/>
  <c r="HG20" i="9"/>
  <c r="HK20" i="9"/>
  <c r="HR17" i="9"/>
  <c r="HS17" i="9" s="1"/>
  <c r="OQ34" i="9"/>
  <c r="GQ31" i="9"/>
  <c r="OE35" i="9"/>
  <c r="OG35" i="9" s="1"/>
  <c r="OA35" i="9"/>
  <c r="OO25" i="9"/>
  <c r="GG27" i="9"/>
  <c r="GK27" i="9"/>
  <c r="GM27" i="9" s="1"/>
  <c r="HF37" i="9"/>
  <c r="QL10" i="9"/>
  <c r="QM10" i="9" s="1"/>
  <c r="GQ32" i="9"/>
  <c r="GP32" i="9"/>
  <c r="GO32" i="9"/>
  <c r="GN32" i="9"/>
  <c r="OF35" i="9"/>
  <c r="GL36" i="9"/>
  <c r="GJ36" i="9"/>
  <c r="OX13" i="9"/>
  <c r="OW13" i="9"/>
  <c r="OV13" i="9"/>
  <c r="OU13" i="9"/>
  <c r="GV21" i="9"/>
  <c r="GL27" i="9"/>
  <c r="PZ16" i="9"/>
  <c r="OI10" i="9"/>
  <c r="OH10" i="9"/>
  <c r="OK10" i="9"/>
  <c r="OJ10" i="9"/>
  <c r="HI38" i="9"/>
  <c r="OI39" i="9"/>
  <c r="OH39" i="9"/>
  <c r="OK39" i="9"/>
  <c r="OJ39" i="9"/>
  <c r="PM11" i="9"/>
  <c r="PM32" i="9"/>
  <c r="PF33" i="9"/>
  <c r="PD33" i="9"/>
  <c r="GL21" i="9"/>
  <c r="GJ21" i="9"/>
  <c r="HT19" i="9"/>
  <c r="HX19" i="9"/>
  <c r="HZ19" i="9" s="1"/>
  <c r="NX36" i="9"/>
  <c r="NW36" i="9"/>
  <c r="NV36" i="9"/>
  <c r="NU36" i="9"/>
  <c r="PO30" i="9"/>
  <c r="PP30" i="9" s="1"/>
  <c r="IU14" i="9"/>
  <c r="HU26" i="9"/>
  <c r="HV26" i="9" s="1"/>
  <c r="NK36" i="9"/>
  <c r="NJ36" i="9"/>
  <c r="NH36" i="9"/>
  <c r="NI36" i="9"/>
  <c r="OE27" i="9"/>
  <c r="OG27" i="9" s="1"/>
  <c r="OA27" i="9"/>
  <c r="GW11" i="9"/>
  <c r="HH25" i="9"/>
  <c r="HI25" i="9" s="1"/>
  <c r="OE21" i="9"/>
  <c r="OG21" i="9" s="1"/>
  <c r="OA21" i="9"/>
  <c r="HS25" i="9"/>
  <c r="HI26" i="9"/>
  <c r="HL26" i="9" s="1"/>
  <c r="RC19" i="9"/>
  <c r="RF19" i="9" s="1"/>
  <c r="GV37" i="9"/>
  <c r="GY37" i="9" s="1"/>
  <c r="OJ34" i="9"/>
  <c r="OI34" i="9"/>
  <c r="OH34" i="9"/>
  <c r="OK34" i="9"/>
  <c r="OA37" i="9"/>
  <c r="OE37" i="9"/>
  <c r="OG37" i="9" s="1"/>
  <c r="PJ23" i="9"/>
  <c r="PI23" i="9"/>
  <c r="PH23" i="9"/>
  <c r="PK23" i="9"/>
  <c r="OX11" i="9"/>
  <c r="OW11" i="9"/>
  <c r="OV11" i="9"/>
  <c r="OU11" i="9"/>
  <c r="OC40" i="9"/>
  <c r="QC24" i="9"/>
  <c r="QF24" i="9" s="1"/>
  <c r="PZ23" i="9"/>
  <c r="GN20" i="9"/>
  <c r="GQ20" i="9"/>
  <c r="GP20" i="9"/>
  <c r="GO20" i="9"/>
  <c r="HF17" i="9"/>
  <c r="OP34" i="9"/>
  <c r="OS34" i="9" s="1"/>
  <c r="PY14" i="9"/>
  <c r="PZ14" i="9" s="1"/>
  <c r="ON31" i="9"/>
  <c r="OR31" i="9"/>
  <c r="OT31" i="9" s="1"/>
  <c r="GN16" i="9"/>
  <c r="GQ16" i="9"/>
  <c r="GP16" i="9"/>
  <c r="GO16" i="9"/>
  <c r="OI38" i="9"/>
  <c r="OH38" i="9"/>
  <c r="OK38" i="9"/>
  <c r="OJ38" i="9"/>
  <c r="PL27" i="9"/>
  <c r="PM27" i="9" s="1"/>
  <c r="PO16" i="9"/>
  <c r="PP16" i="9" s="1"/>
  <c r="IR33" i="9"/>
  <c r="GD36" i="9"/>
  <c r="GC36" i="9"/>
  <c r="GB36" i="9"/>
  <c r="GA36" i="9"/>
  <c r="QB10" i="9"/>
  <c r="QC10" i="9" s="1"/>
  <c r="HW20" i="9"/>
  <c r="GC13" i="9"/>
  <c r="GB13" i="9"/>
  <c r="GD13" i="9"/>
  <c r="GA13" i="9"/>
  <c r="PD13" i="9"/>
  <c r="PJ20" i="9"/>
  <c r="PI20" i="9"/>
  <c r="PH20" i="9"/>
  <c r="PK20" i="9"/>
  <c r="PK10" i="9"/>
  <c r="PJ10" i="9"/>
  <c r="PI10" i="9"/>
  <c r="PH10" i="9"/>
  <c r="QL22" i="9"/>
  <c r="QM22" i="9" s="1"/>
  <c r="IR20" i="9"/>
  <c r="IS20" i="9" s="1"/>
  <c r="HD20" i="9"/>
  <c r="HA20" i="9"/>
  <c r="HB20" i="9"/>
  <c r="HC20" i="9"/>
  <c r="PB38" i="9"/>
  <c r="PC38" i="9" s="1"/>
  <c r="OW26" i="9"/>
  <c r="OX26" i="9"/>
  <c r="OV26" i="9"/>
  <c r="OU26" i="9"/>
  <c r="HR21" i="9"/>
  <c r="HS21" i="9" s="1"/>
  <c r="PE33" i="9"/>
  <c r="PA33" i="9"/>
  <c r="GG21" i="9"/>
  <c r="GK21" i="9"/>
  <c r="QR19" i="9"/>
  <c r="QT19" i="9" s="1"/>
  <c r="QN19" i="9"/>
  <c r="GX34" i="9"/>
  <c r="GT34" i="9"/>
  <c r="PB26" i="9"/>
  <c r="PC26" i="9" s="1"/>
  <c r="OG36" i="9"/>
  <c r="NN15" i="9"/>
  <c r="NR15" i="9"/>
  <c r="NT15" i="9" s="1"/>
  <c r="GV11" i="9"/>
  <c r="GY11" i="9" s="1"/>
  <c r="PE22" i="9"/>
  <c r="PA22" i="9"/>
  <c r="NX35" i="9"/>
  <c r="NW35" i="9"/>
  <c r="NV35" i="9"/>
  <c r="NU35" i="9"/>
  <c r="PY17" i="9"/>
  <c r="PZ17" i="9" s="1"/>
  <c r="GW36" i="9"/>
  <c r="OF21" i="9"/>
  <c r="PD17" i="9"/>
  <c r="GW12" i="9"/>
  <c r="GQ13" i="9"/>
  <c r="GP13" i="9"/>
  <c r="GO13" i="9"/>
  <c r="GN13" i="9"/>
  <c r="PO23" i="9"/>
  <c r="PP23" i="9" s="1"/>
  <c r="PF34" i="9"/>
  <c r="PD34" i="9"/>
  <c r="GY40" i="9"/>
  <c r="GW40" i="9"/>
  <c r="HL10" i="9"/>
  <c r="HJ10" i="9"/>
  <c r="NK38" i="9"/>
  <c r="NJ38" i="9"/>
  <c r="NI38" i="9"/>
  <c r="NH38" i="9"/>
  <c r="HJ32" i="9"/>
  <c r="HL32" i="9"/>
  <c r="OF37" i="9"/>
  <c r="IE18" i="9"/>
  <c r="IF18" i="9" s="1"/>
  <c r="QL31" i="9"/>
  <c r="QM31" i="9" s="1"/>
  <c r="IL19" i="9"/>
  <c r="IJ19" i="9"/>
  <c r="HJ28" i="9"/>
  <c r="HL28" i="9"/>
  <c r="QL33" i="9"/>
  <c r="QM33" i="9" s="1"/>
  <c r="PM14" i="9"/>
  <c r="GT16" i="9"/>
  <c r="GX16" i="9"/>
  <c r="GZ16" i="9" s="1"/>
  <c r="OZ27" i="9"/>
  <c r="NX28" i="9"/>
  <c r="NW28" i="9"/>
  <c r="NV28" i="9"/>
  <c r="NU28" i="9"/>
  <c r="PS22" i="9"/>
  <c r="PQ22" i="9"/>
  <c r="PL21" i="9"/>
  <c r="HV20" i="9"/>
  <c r="OS31" i="9"/>
  <c r="PC13" i="9"/>
  <c r="PL36" i="9"/>
  <c r="PM36" i="9" s="1"/>
  <c r="GP17" i="9"/>
  <c r="GO17" i="9"/>
  <c r="GQ17" i="9"/>
  <c r="GN17" i="9"/>
  <c r="PZ22" i="9"/>
  <c r="IF20" i="9"/>
  <c r="PL38" i="9"/>
  <c r="OG17" i="9"/>
  <c r="PF28" i="9"/>
  <c r="PD28" i="9"/>
  <c r="IR28" i="9"/>
  <c r="IS28" i="9" s="1"/>
  <c r="HR29" i="9"/>
  <c r="HS29" i="9" s="1"/>
  <c r="NT21" i="9"/>
  <c r="GP29" i="9"/>
  <c r="GN29" i="9"/>
  <c r="GQ29" i="9"/>
  <c r="GO29" i="9"/>
  <c r="HR39" i="9"/>
  <c r="HS39" i="9" s="1"/>
  <c r="GM15" i="9"/>
  <c r="HR12" i="9"/>
  <c r="PF22" i="9"/>
  <c r="GV36" i="9"/>
  <c r="PC17" i="9"/>
  <c r="PF17" i="9" s="1"/>
  <c r="OS17" i="9"/>
  <c r="GV12" i="9"/>
  <c r="OR12" i="9"/>
  <c r="OT12" i="9" s="1"/>
  <c r="ON12" i="9"/>
  <c r="QO24" i="9"/>
  <c r="QP24" i="9" s="1"/>
  <c r="GC15" i="9"/>
  <c r="GB15" i="9"/>
  <c r="GD15" i="9"/>
  <c r="GA15" i="9"/>
  <c r="PF18" i="9"/>
  <c r="PD18" i="9"/>
  <c r="PG18" i="9" s="1"/>
  <c r="PE34" i="9"/>
  <c r="PA34" i="9"/>
  <c r="GT40" i="9"/>
  <c r="GX40" i="9"/>
  <c r="HK10" i="9"/>
  <c r="HG10" i="9"/>
  <c r="OX33" i="9"/>
  <c r="OW33" i="9"/>
  <c r="OV33" i="9"/>
  <c r="OU33" i="9"/>
  <c r="HK32" i="9"/>
  <c r="HG32" i="9"/>
  <c r="PY18" i="9"/>
  <c r="HU18" i="9"/>
  <c r="QB31" i="9"/>
  <c r="IG19" i="9"/>
  <c r="IK19" i="9"/>
  <c r="HK28" i="9"/>
  <c r="HG28" i="9"/>
  <c r="QB33" i="9"/>
  <c r="QC33" i="9" s="1"/>
  <c r="FX35" i="9"/>
  <c r="FZ35" i="9" s="1"/>
  <c r="FT35" i="9"/>
  <c r="PO10" i="9"/>
  <c r="PP10" i="9" s="1"/>
  <c r="IE32" i="9"/>
  <c r="PT20" i="9"/>
  <c r="OO36" i="9"/>
  <c r="HK19" i="9"/>
  <c r="HM19" i="9" s="1"/>
  <c r="HG19" i="9"/>
  <c r="HJ11" i="9"/>
  <c r="PN22" i="9"/>
  <c r="PR22" i="9"/>
  <c r="PB21" i="9"/>
  <c r="PC21" i="9" s="1"/>
  <c r="HC32" i="9"/>
  <c r="HB32" i="9"/>
  <c r="HD32" i="9"/>
  <c r="HA32" i="9"/>
  <c r="PD11" i="9"/>
  <c r="PD32" i="9"/>
  <c r="PB36" i="9"/>
  <c r="PC36" i="9" s="1"/>
  <c r="HL19" i="9"/>
  <c r="ON40" i="9"/>
  <c r="OR40" i="9"/>
  <c r="GO24" i="9"/>
  <c r="GN24" i="9"/>
  <c r="GQ24" i="9"/>
  <c r="GP24" i="9"/>
  <c r="GA30" i="9"/>
  <c r="GD30" i="9"/>
  <c r="GB30" i="9"/>
  <c r="GC30" i="9"/>
  <c r="HR35" i="9"/>
  <c r="PL15" i="9"/>
  <c r="PM15" i="9" s="1"/>
  <c r="PE28" i="9"/>
  <c r="PA28" i="9"/>
  <c r="IH28" i="9"/>
  <c r="II28" i="9" s="1"/>
  <c r="HH29" i="9"/>
  <c r="HI29" i="9" s="1"/>
  <c r="GU39" i="9"/>
  <c r="GV39" i="9" s="1"/>
  <c r="FT27" i="9"/>
  <c r="FX27" i="9"/>
  <c r="FZ27" i="9" s="1"/>
  <c r="GU31" i="9"/>
  <c r="HY19" i="9"/>
  <c r="HH39" i="9"/>
  <c r="HI39" i="9" s="1"/>
  <c r="JH14" i="9"/>
  <c r="JI14" i="9" s="1"/>
  <c r="GU30" i="9"/>
  <c r="GV30" i="9" s="1"/>
  <c r="HJ33" i="9"/>
  <c r="HH12" i="9"/>
  <c r="HI12" i="9" s="1"/>
  <c r="QY20" i="9"/>
  <c r="QZ20" i="9" s="1"/>
  <c r="ON32" i="9"/>
  <c r="OR32" i="9"/>
  <c r="IE23" i="9"/>
  <c r="HH27" i="9"/>
  <c r="HI27" i="9" s="1"/>
  <c r="HK22" i="9"/>
  <c r="HG22" i="9"/>
  <c r="ON15" i="9"/>
  <c r="OR15" i="9"/>
  <c r="PD37" i="9"/>
  <c r="OE15" i="9"/>
  <c r="OG15" i="9" s="1"/>
  <c r="OA15" i="9"/>
  <c r="OX28" i="9"/>
  <c r="OV28" i="9"/>
  <c r="OU28" i="9"/>
  <c r="OW28" i="9"/>
  <c r="QY24" i="9"/>
  <c r="QZ24" i="9" s="1"/>
  <c r="GP35" i="9"/>
  <c r="GO35" i="9"/>
  <c r="GN35" i="9"/>
  <c r="GQ35" i="9"/>
  <c r="OA18" i="9"/>
  <c r="OE18" i="9"/>
  <c r="OG18" i="9" s="1"/>
  <c r="OH28" i="9"/>
  <c r="OK28" i="9"/>
  <c r="OJ28" i="9"/>
  <c r="OI28" i="9"/>
  <c r="PM18" i="9"/>
  <c r="OQ27" i="9"/>
  <c r="GW23" i="9"/>
  <c r="OR18" i="9"/>
  <c r="OT18" i="9" s="1"/>
  <c r="ON18" i="9"/>
  <c r="PK24" i="9"/>
  <c r="PI24" i="9"/>
  <c r="PJ24" i="9"/>
  <c r="PH24" i="9"/>
  <c r="HU16" i="9"/>
  <c r="GJ37" i="9"/>
  <c r="HS32" i="9"/>
  <c r="NH15" i="9"/>
  <c r="NK15" i="9"/>
  <c r="NJ15" i="9"/>
  <c r="NI15" i="9"/>
  <c r="IU19" i="9"/>
  <c r="IV19" i="9" s="1"/>
  <c r="HI11" i="9"/>
  <c r="HL11" i="9" s="1"/>
  <c r="HJ16" i="9"/>
  <c r="OR14" i="9"/>
  <c r="ON14" i="9"/>
  <c r="PL35" i="9"/>
  <c r="PC11" i="9"/>
  <c r="PF11" i="9" s="1"/>
  <c r="PC32" i="9"/>
  <c r="PF32" i="9" s="1"/>
  <c r="GW13" i="9"/>
  <c r="OS40" i="9"/>
  <c r="OQ40" i="9"/>
  <c r="HG34" i="9"/>
  <c r="HK34" i="9"/>
  <c r="HF35" i="9"/>
  <c r="OZ15" i="9"/>
  <c r="GX15" i="9"/>
  <c r="GT15" i="9"/>
  <c r="HU34" i="9"/>
  <c r="GQ34" i="9"/>
  <c r="GP34" i="9"/>
  <c r="GN34" i="9"/>
  <c r="GO34" i="9"/>
  <c r="NT25" i="9"/>
  <c r="PO28" i="9"/>
  <c r="PP28" i="9" s="1"/>
  <c r="GZ34" i="9"/>
  <c r="QB20" i="9"/>
  <c r="QC20" i="9" s="1"/>
  <c r="IR26" i="9"/>
  <c r="IS26" i="9" s="1"/>
  <c r="OJ11" i="9"/>
  <c r="OI11" i="9"/>
  <c r="OH11" i="9"/>
  <c r="OK11" i="9"/>
  <c r="HI33" i="9"/>
  <c r="HL33" i="9" s="1"/>
  <c r="GU27" i="9"/>
  <c r="GV27" i="9" s="1"/>
  <c r="QM20" i="9"/>
  <c r="OS32" i="9"/>
  <c r="OQ32" i="9"/>
  <c r="HS23" i="9"/>
  <c r="HR27" i="9"/>
  <c r="HL22" i="9"/>
  <c r="HJ22" i="9"/>
  <c r="OS15" i="9"/>
  <c r="OQ15" i="9"/>
  <c r="PC37" i="9"/>
  <c r="GK40" i="9"/>
  <c r="GM40" i="9" s="1"/>
  <c r="GG40" i="9"/>
  <c r="PH16" i="9"/>
  <c r="PK16" i="9"/>
  <c r="PJ16" i="9"/>
  <c r="PI16" i="9"/>
  <c r="GB12" i="9"/>
  <c r="GA12" i="9"/>
  <c r="GD12" i="9"/>
  <c r="GC12" i="9"/>
  <c r="GL11" i="9"/>
  <c r="OS39" i="9"/>
  <c r="PY37" i="9"/>
  <c r="PZ37" i="9" s="1"/>
  <c r="OP27" i="9"/>
  <c r="OS27" i="9" s="1"/>
  <c r="GV23" i="9"/>
  <c r="GY23" i="9" s="1"/>
  <c r="PE31" i="9"/>
  <c r="PG31" i="9" s="1"/>
  <c r="PA31" i="9"/>
  <c r="IE10" i="9"/>
  <c r="IF10" i="9" s="1"/>
  <c r="IE16" i="9"/>
  <c r="GI37" i="9"/>
  <c r="GL37" i="9" s="1"/>
  <c r="OO21" i="9"/>
  <c r="GJ39" i="9"/>
  <c r="GL39" i="9"/>
  <c r="JE19" i="9"/>
  <c r="JF19" i="9" s="1"/>
  <c r="PF31" i="9"/>
  <c r="HI16" i="9"/>
  <c r="OS14" i="9"/>
  <c r="OQ14" i="9"/>
  <c r="OZ35" i="9"/>
  <c r="PY12" i="9"/>
  <c r="PZ12" i="9" s="1"/>
  <c r="GV13" i="9"/>
  <c r="HL34" i="9"/>
  <c r="HJ34" i="9"/>
  <c r="HC25" i="9"/>
  <c r="HB25" i="9"/>
  <c r="HA25" i="9"/>
  <c r="HD25" i="9"/>
  <c r="PY13" i="9"/>
  <c r="PZ13" i="9" s="1"/>
  <c r="GD24" i="9"/>
  <c r="GC24" i="9"/>
  <c r="GB24" i="9"/>
  <c r="GA24" i="9"/>
  <c r="GY15" i="9"/>
  <c r="GW15" i="9"/>
  <c r="GZ15" i="9" s="1"/>
  <c r="IE34" i="9"/>
  <c r="IF34" i="9" s="1"/>
  <c r="PY28" i="9"/>
  <c r="PZ28" i="9" s="1"/>
  <c r="QS19" i="9"/>
  <c r="GY34" i="9"/>
  <c r="IF26" i="9"/>
  <c r="NK25" i="9"/>
  <c r="NJ25" i="9"/>
  <c r="NH25" i="9"/>
  <c r="NI25" i="9"/>
  <c r="HR30" i="9"/>
  <c r="GW24" i="9"/>
  <c r="GY24" i="9"/>
  <c r="OQ38" i="9"/>
  <c r="OS38" i="9"/>
  <c r="HR36" i="9"/>
  <c r="HS36" i="9" s="1"/>
  <c r="HL18" i="9"/>
  <c r="HJ18" i="9"/>
  <c r="OP37" i="9"/>
  <c r="PS31" i="9"/>
  <c r="PQ31" i="9"/>
  <c r="OS12" i="9"/>
  <c r="PQ33" i="9"/>
  <c r="PT33" i="9" s="1"/>
  <c r="PS33" i="9"/>
  <c r="PF14" i="9"/>
  <c r="PD14" i="9"/>
  <c r="GW10" i="9"/>
  <c r="GY10" i="9"/>
  <c r="OT39" i="9"/>
  <c r="PO37" i="9"/>
  <c r="PP37" i="9" s="1"/>
  <c r="PY34" i="9"/>
  <c r="HR40" i="9"/>
  <c r="GT22" i="9"/>
  <c r="GX22" i="9"/>
  <c r="GZ22" i="9" s="1"/>
  <c r="HU10" i="9"/>
  <c r="PB29" i="9"/>
  <c r="PC29" i="9" s="1"/>
  <c r="OO35" i="9"/>
  <c r="PC30" i="9"/>
  <c r="GG39" i="9"/>
  <c r="GK39" i="9"/>
  <c r="FZ39" i="9"/>
  <c r="OJ29" i="9"/>
  <c r="OI29" i="9"/>
  <c r="OH29" i="9"/>
  <c r="OK29" i="9"/>
  <c r="GY22" i="9"/>
  <c r="PY29" i="9"/>
  <c r="PZ29" i="9" s="1"/>
  <c r="IE22" i="9"/>
  <c r="IF22" i="9" s="1"/>
  <c r="PO12" i="9"/>
  <c r="GY35" i="9"/>
  <c r="GW35" i="9"/>
  <c r="GZ35" i="9" s="1"/>
  <c r="OZ25" i="9"/>
  <c r="QJ19" i="9"/>
  <c r="QK19" i="9"/>
  <c r="QI19" i="9"/>
  <c r="QH19" i="9"/>
  <c r="IE11" i="9"/>
  <c r="IF11" i="9" s="1"/>
  <c r="HF24" i="9"/>
  <c r="PO13" i="9"/>
  <c r="PP13" i="9" s="1"/>
  <c r="HA18" i="9"/>
  <c r="HD18" i="9"/>
  <c r="HC18" i="9"/>
  <c r="HB18" i="9"/>
  <c r="HR13" i="9"/>
  <c r="HS13" i="9" s="1"/>
  <c r="PL40" i="9"/>
  <c r="PM40" i="9" s="1"/>
  <c r="PY39" i="9"/>
  <c r="PZ39" i="9" s="1"/>
  <c r="IE38" i="9"/>
  <c r="GY38" i="9"/>
  <c r="GW38" i="9"/>
  <c r="GM30" i="9"/>
  <c r="OF25" i="9"/>
  <c r="OD25" i="9"/>
  <c r="HF15" i="9"/>
  <c r="HV28" i="9"/>
  <c r="HY28" i="9" s="1"/>
  <c r="PC39" i="9"/>
  <c r="GY29" i="9"/>
  <c r="GW29" i="9"/>
  <c r="GZ29" i="9" s="1"/>
  <c r="QL30" i="9"/>
  <c r="QM30" i="9" s="1"/>
  <c r="PY26" i="9"/>
  <c r="HH23" i="9"/>
  <c r="HR31" i="9"/>
  <c r="HS31" i="9" s="1"/>
  <c r="OF27" i="9"/>
  <c r="NX39" i="9"/>
  <c r="NW39" i="9"/>
  <c r="NV39" i="9"/>
  <c r="NU39" i="9"/>
  <c r="HH30" i="9"/>
  <c r="HI30" i="9" s="1"/>
  <c r="GT24" i="9"/>
  <c r="GX24" i="9"/>
  <c r="OR38" i="9"/>
  <c r="ON38" i="9"/>
  <c r="GW17" i="9"/>
  <c r="GY17" i="9"/>
  <c r="GB26" i="8"/>
  <c r="GD26" i="8"/>
  <c r="GC26" i="8"/>
  <c r="GA26" i="8"/>
  <c r="ON36" i="8"/>
  <c r="OR36" i="8"/>
  <c r="NX33" i="8"/>
  <c r="NV33" i="8"/>
  <c r="NW33" i="8"/>
  <c r="NU33" i="8"/>
  <c r="GO20" i="8"/>
  <c r="GN20" i="8"/>
  <c r="GQ20" i="8"/>
  <c r="GP20" i="8"/>
  <c r="NX11" i="8"/>
  <c r="NW11" i="8"/>
  <c r="NV11" i="8"/>
  <c r="NU11" i="8"/>
  <c r="GB28" i="8"/>
  <c r="GA28" i="8"/>
  <c r="GD28" i="8"/>
  <c r="GC28" i="8"/>
  <c r="HD19" i="8"/>
  <c r="HC19" i="8"/>
  <c r="HB19" i="8"/>
  <c r="HA19" i="8"/>
  <c r="OA33" i="8"/>
  <c r="OE33" i="8"/>
  <c r="NU35" i="8"/>
  <c r="NX35" i="8"/>
  <c r="NW35" i="8"/>
  <c r="NV35" i="8"/>
  <c r="JH30" i="8"/>
  <c r="HT20" i="8"/>
  <c r="HX20" i="8"/>
  <c r="PN32" i="8"/>
  <c r="PR32" i="8"/>
  <c r="GD21" i="8"/>
  <c r="GC21" i="8"/>
  <c r="GB21" i="8"/>
  <c r="GA21" i="8"/>
  <c r="NV15" i="8"/>
  <c r="NU15" i="8"/>
  <c r="NX15" i="8"/>
  <c r="NW15" i="8"/>
  <c r="IG30" i="8"/>
  <c r="IK30" i="8"/>
  <c r="GD22" i="8"/>
  <c r="GB22" i="8"/>
  <c r="GA22" i="8"/>
  <c r="GC22" i="8"/>
  <c r="NX12" i="8"/>
  <c r="NU12" i="8"/>
  <c r="NW12" i="8"/>
  <c r="NV12" i="8"/>
  <c r="NX19" i="8"/>
  <c r="NW19" i="8"/>
  <c r="NV19" i="8"/>
  <c r="NU19" i="8"/>
  <c r="HG27" i="8"/>
  <c r="HK27" i="8"/>
  <c r="OK15" i="8"/>
  <c r="OJ15" i="8"/>
  <c r="OI15" i="8"/>
  <c r="OH15" i="8"/>
  <c r="NK12" i="8"/>
  <c r="NJ12" i="8"/>
  <c r="NI12" i="8"/>
  <c r="NH12" i="8"/>
  <c r="HK36" i="8"/>
  <c r="HG36" i="8"/>
  <c r="NU26" i="8"/>
  <c r="NX26" i="8"/>
  <c r="NW26" i="8"/>
  <c r="NV26" i="8"/>
  <c r="PB35" i="8"/>
  <c r="GD34" i="8"/>
  <c r="GC34" i="8"/>
  <c r="GA34" i="8"/>
  <c r="GB34" i="8"/>
  <c r="OX17" i="8"/>
  <c r="OW17" i="8"/>
  <c r="OV17" i="8"/>
  <c r="OU17" i="8"/>
  <c r="HH22" i="8"/>
  <c r="HI22" i="8" s="1"/>
  <c r="GA12" i="8"/>
  <c r="GD12" i="8"/>
  <c r="GC12" i="8"/>
  <c r="GB12" i="8"/>
  <c r="HH28" i="8"/>
  <c r="HI28" i="8" s="1"/>
  <c r="GG39" i="8"/>
  <c r="GK39" i="8"/>
  <c r="OH23" i="8"/>
  <c r="OK23" i="8"/>
  <c r="OJ23" i="8"/>
  <c r="OI23" i="8"/>
  <c r="GB29" i="8"/>
  <c r="GA29" i="8"/>
  <c r="GD29" i="8"/>
  <c r="GC29" i="8"/>
  <c r="OK22" i="8"/>
  <c r="OJ22" i="8"/>
  <c r="OH22" i="8"/>
  <c r="OI22" i="8"/>
  <c r="GB39" i="8"/>
  <c r="GA39" i="8"/>
  <c r="GD39" i="8"/>
  <c r="GC39" i="8"/>
  <c r="ON24" i="8"/>
  <c r="OR24" i="8"/>
  <c r="HH14" i="8"/>
  <c r="HI14" i="8" s="1"/>
  <c r="HU35" i="8"/>
  <c r="QL17" i="8"/>
  <c r="IT30" i="8"/>
  <c r="IX30" i="8"/>
  <c r="OQ40" i="8"/>
  <c r="HD36" i="8"/>
  <c r="HC36" i="8"/>
  <c r="HB36" i="8"/>
  <c r="HA36" i="8"/>
  <c r="QB32" i="8"/>
  <c r="OJ17" i="8"/>
  <c r="OI17" i="8"/>
  <c r="OH17" i="8"/>
  <c r="OK17" i="8"/>
  <c r="GN18" i="8"/>
  <c r="GQ18" i="8"/>
  <c r="GP18" i="8"/>
  <c r="GO18" i="8"/>
  <c r="IR17" i="8"/>
  <c r="IS17" i="8" s="1"/>
  <c r="PY15" i="8"/>
  <c r="PZ15" i="8" s="1"/>
  <c r="HH32" i="8"/>
  <c r="HI32" i="8" s="1"/>
  <c r="GT22" i="8"/>
  <c r="GX22" i="8"/>
  <c r="GX24" i="8"/>
  <c r="GT24" i="8"/>
  <c r="HH16" i="8"/>
  <c r="HI16" i="8" s="1"/>
  <c r="PL25" i="8"/>
  <c r="PO28" i="8"/>
  <c r="PP28" i="8" s="1"/>
  <c r="PB31" i="8"/>
  <c r="PC31" i="8" s="1"/>
  <c r="PL33" i="8"/>
  <c r="HR21" i="8"/>
  <c r="IH27" i="8"/>
  <c r="II27" i="8" s="1"/>
  <c r="HD12" i="8"/>
  <c r="HC12" i="8"/>
  <c r="HB12" i="8"/>
  <c r="HA12" i="8"/>
  <c r="HG25" i="8"/>
  <c r="HK25" i="8"/>
  <c r="GG34" i="8"/>
  <c r="GK34" i="8"/>
  <c r="OQ30" i="8"/>
  <c r="OR38" i="8"/>
  <c r="ON38" i="8"/>
  <c r="IE29" i="8"/>
  <c r="IF29" i="8" s="1"/>
  <c r="HH11" i="8"/>
  <c r="HI11" i="8" s="1"/>
  <c r="OW21" i="8"/>
  <c r="OV21" i="8"/>
  <c r="OX21" i="8"/>
  <c r="OU21" i="8"/>
  <c r="FT14" i="8"/>
  <c r="FX14" i="8"/>
  <c r="FZ14" i="8" s="1"/>
  <c r="HK19" i="8"/>
  <c r="HM19" i="8" s="1"/>
  <c r="HG19" i="8"/>
  <c r="GD40" i="8"/>
  <c r="GC40" i="8"/>
  <c r="GB40" i="8"/>
  <c r="GA40" i="8"/>
  <c r="NV31" i="8"/>
  <c r="NX31" i="8"/>
  <c r="NU31" i="8"/>
  <c r="NW31" i="8"/>
  <c r="GZ31" i="8"/>
  <c r="GW28" i="8"/>
  <c r="IH31" i="8"/>
  <c r="PL37" i="8"/>
  <c r="PM37" i="8" s="1"/>
  <c r="GW29" i="8"/>
  <c r="OQ12" i="8"/>
  <c r="OQ25" i="8"/>
  <c r="PQ17" i="8"/>
  <c r="GN40" i="8"/>
  <c r="GQ40" i="8"/>
  <c r="GP40" i="8"/>
  <c r="GO40" i="8"/>
  <c r="OE25" i="8"/>
  <c r="OA25" i="8"/>
  <c r="PD23" i="8"/>
  <c r="IE33" i="8"/>
  <c r="IF33" i="8" s="1"/>
  <c r="QB17" i="8"/>
  <c r="QC17" i="8" s="1"/>
  <c r="IR20" i="8"/>
  <c r="OK40" i="8"/>
  <c r="OJ40" i="8"/>
  <c r="OI40" i="8"/>
  <c r="OH40" i="8"/>
  <c r="PS32" i="8"/>
  <c r="PQ32" i="8"/>
  <c r="PO36" i="8"/>
  <c r="PP36" i="8" s="1"/>
  <c r="OJ12" i="8"/>
  <c r="OI12" i="8"/>
  <c r="OH12" i="8"/>
  <c r="OK12" i="8"/>
  <c r="GQ28" i="8"/>
  <c r="GO28" i="8"/>
  <c r="GN28" i="8"/>
  <c r="GP28" i="8"/>
  <c r="QL32" i="8"/>
  <c r="QM32" i="8" s="1"/>
  <c r="PY22" i="8"/>
  <c r="PZ22" i="8" s="1"/>
  <c r="OH20" i="8"/>
  <c r="OK20" i="8"/>
  <c r="OJ20" i="8"/>
  <c r="OI20" i="8"/>
  <c r="IF17" i="8"/>
  <c r="PM15" i="8"/>
  <c r="OS29" i="8"/>
  <c r="OQ29" i="8"/>
  <c r="GU34" i="8"/>
  <c r="GV34" i="8" s="1"/>
  <c r="HR32" i="8"/>
  <c r="HS32" i="8" s="1"/>
  <c r="PL10" i="8"/>
  <c r="PM10" i="8" s="1"/>
  <c r="GO29" i="8"/>
  <c r="GQ29" i="8"/>
  <c r="GP29" i="8"/>
  <c r="GN29" i="8"/>
  <c r="OZ25" i="8"/>
  <c r="PY26" i="8"/>
  <c r="PZ26" i="8" s="1"/>
  <c r="PL31" i="8"/>
  <c r="OZ33" i="8"/>
  <c r="HF21" i="8"/>
  <c r="IR27" i="8"/>
  <c r="IS27" i="8" s="1"/>
  <c r="HL25" i="8"/>
  <c r="HJ25" i="8"/>
  <c r="GL34" i="8"/>
  <c r="GJ34" i="8"/>
  <c r="OP30" i="8"/>
  <c r="NH18" i="8"/>
  <c r="NK18" i="8"/>
  <c r="NJ18" i="8"/>
  <c r="NI18" i="8"/>
  <c r="HU10" i="8"/>
  <c r="HV10" i="8" s="1"/>
  <c r="HU19" i="8"/>
  <c r="NT29" i="8"/>
  <c r="PF20" i="8"/>
  <c r="PD20" i="8"/>
  <c r="HM20" i="8"/>
  <c r="PL16" i="8"/>
  <c r="GV28" i="8"/>
  <c r="GY28" i="8" s="1"/>
  <c r="IR31" i="8"/>
  <c r="IS31" i="8" s="1"/>
  <c r="QL13" i="8"/>
  <c r="QM13" i="8" s="1"/>
  <c r="GV29" i="8"/>
  <c r="GY29" i="8" s="1"/>
  <c r="OP12" i="8"/>
  <c r="OS12" i="8" s="1"/>
  <c r="OP25" i="8"/>
  <c r="OS25" i="8" s="1"/>
  <c r="PP17" i="8"/>
  <c r="OF25" i="8"/>
  <c r="OD25" i="8"/>
  <c r="PL27" i="8"/>
  <c r="PC23" i="8"/>
  <c r="HS33" i="8"/>
  <c r="IF20" i="8"/>
  <c r="FQ28" i="8"/>
  <c r="FP28" i="8"/>
  <c r="FN28" i="8"/>
  <c r="FO28" i="8"/>
  <c r="PF22" i="8"/>
  <c r="PD22" i="8"/>
  <c r="PY36" i="8"/>
  <c r="OX32" i="8"/>
  <c r="OW32" i="8"/>
  <c r="OU32" i="8"/>
  <c r="OV32" i="8"/>
  <c r="HR18" i="8"/>
  <c r="GD11" i="8"/>
  <c r="GC11" i="8"/>
  <c r="GB11" i="8"/>
  <c r="GA11" i="8"/>
  <c r="HL27" i="8"/>
  <c r="HJ27" i="8"/>
  <c r="OH38" i="8"/>
  <c r="OK38" i="8"/>
  <c r="OJ38" i="8"/>
  <c r="OI38" i="8"/>
  <c r="PL29" i="8"/>
  <c r="PM29" i="8" s="1"/>
  <c r="PO22" i="8"/>
  <c r="HR22" i="8"/>
  <c r="HS22" i="8" s="1"/>
  <c r="PL40" i="8"/>
  <c r="GX27" i="8"/>
  <c r="GZ27" i="8" s="1"/>
  <c r="GT27" i="8"/>
  <c r="NJ10" i="8"/>
  <c r="NI10" i="8"/>
  <c r="NH10" i="8"/>
  <c r="NK10" i="8"/>
  <c r="ON29" i="8"/>
  <c r="OR29" i="8"/>
  <c r="FX23" i="8"/>
  <c r="FZ23" i="8" s="1"/>
  <c r="FT23" i="8"/>
  <c r="PB10" i="8"/>
  <c r="OE10" i="8"/>
  <c r="OG10" i="8" s="1"/>
  <c r="OA10" i="8"/>
  <c r="GY27" i="8"/>
  <c r="NX18" i="8"/>
  <c r="NW18" i="8"/>
  <c r="NV18" i="8"/>
  <c r="NU18" i="8"/>
  <c r="PO26" i="8"/>
  <c r="HR26" i="8"/>
  <c r="HL24" i="8"/>
  <c r="HJ24" i="8"/>
  <c r="OD30" i="8"/>
  <c r="OF30" i="8"/>
  <c r="PL19" i="8"/>
  <c r="PM19" i="8" s="1"/>
  <c r="GW11" i="8"/>
  <c r="GY11" i="8"/>
  <c r="OE39" i="8"/>
  <c r="OG39" i="8" s="1"/>
  <c r="OA39" i="8"/>
  <c r="PL18" i="8"/>
  <c r="PM18" i="8" s="1"/>
  <c r="NT10" i="8"/>
  <c r="OO16" i="8"/>
  <c r="NX25" i="8"/>
  <c r="NV25" i="8"/>
  <c r="NW25" i="8"/>
  <c r="NU25" i="8"/>
  <c r="GD16" i="8"/>
  <c r="GC16" i="8"/>
  <c r="GB16" i="8"/>
  <c r="GA16" i="8"/>
  <c r="PY21" i="8"/>
  <c r="PZ21" i="8" s="1"/>
  <c r="PE20" i="8"/>
  <c r="PA20" i="8"/>
  <c r="PB16" i="8"/>
  <c r="IE38" i="8"/>
  <c r="IF38" i="8" s="1"/>
  <c r="PB24" i="8"/>
  <c r="PC24" i="8" s="1"/>
  <c r="GD18" i="8"/>
  <c r="GC18" i="8"/>
  <c r="GB18" i="8"/>
  <c r="GA18" i="8"/>
  <c r="QB13" i="8"/>
  <c r="QC13" i="8" s="1"/>
  <c r="HJ33" i="8"/>
  <c r="OR27" i="8"/>
  <c r="ON27" i="8"/>
  <c r="HG12" i="8"/>
  <c r="HK12" i="8"/>
  <c r="PD36" i="8"/>
  <c r="PB27" i="8"/>
  <c r="PL12" i="8"/>
  <c r="PM12" i="8" s="1"/>
  <c r="GQ33" i="8"/>
  <c r="GP33" i="8"/>
  <c r="GO33" i="8"/>
  <c r="GN33" i="8"/>
  <c r="PB11" i="8"/>
  <c r="OQ15" i="8"/>
  <c r="PA22" i="8"/>
  <c r="PE22" i="8"/>
  <c r="OG28" i="8"/>
  <c r="PY38" i="8"/>
  <c r="PZ38" i="8" s="1"/>
  <c r="GM14" i="8"/>
  <c r="HH18" i="8"/>
  <c r="HW17" i="8"/>
  <c r="HG31" i="8"/>
  <c r="HK31" i="8"/>
  <c r="HM31" i="8" s="1"/>
  <c r="PB15" i="8"/>
  <c r="PB29" i="8"/>
  <c r="PC29" i="8" s="1"/>
  <c r="QB23" i="8"/>
  <c r="OO10" i="8"/>
  <c r="PB40" i="8"/>
  <c r="PC40" i="8" s="1"/>
  <c r="RB34" i="8"/>
  <c r="RC34" i="8" s="1"/>
  <c r="GG12" i="8"/>
  <c r="GK12" i="8"/>
  <c r="GM12" i="8" s="1"/>
  <c r="GG32" i="8"/>
  <c r="GK32" i="8"/>
  <c r="GM32" i="8" s="1"/>
  <c r="OK26" i="8"/>
  <c r="OJ26" i="8"/>
  <c r="OI26" i="8"/>
  <c r="OH26" i="8"/>
  <c r="NW37" i="8"/>
  <c r="NU37" i="8"/>
  <c r="NX37" i="8"/>
  <c r="NV37" i="8"/>
  <c r="OO19" i="8"/>
  <c r="OP19" i="8" s="1"/>
  <c r="OQ18" i="8"/>
  <c r="HH23" i="8"/>
  <c r="HI23" i="8" s="1"/>
  <c r="HH26" i="8"/>
  <c r="HI26" i="8" s="1"/>
  <c r="HK24" i="8"/>
  <c r="HG24" i="8"/>
  <c r="OA30" i="8"/>
  <c r="OE30" i="8"/>
  <c r="PB19" i="8"/>
  <c r="GX11" i="8"/>
  <c r="GT11" i="8"/>
  <c r="PE32" i="8"/>
  <c r="PG32" i="8" s="1"/>
  <c r="PA32" i="8"/>
  <c r="PB18" i="8"/>
  <c r="PC18" i="8" s="1"/>
  <c r="GW35" i="8"/>
  <c r="HH38" i="8"/>
  <c r="HI38" i="8" s="1"/>
  <c r="OQ22" i="8"/>
  <c r="HR28" i="8"/>
  <c r="HS28" i="8" s="1"/>
  <c r="PO21" i="8"/>
  <c r="PP21" i="8" s="1"/>
  <c r="OO37" i="8"/>
  <c r="OP37" i="8" s="1"/>
  <c r="PD14" i="8"/>
  <c r="IR10" i="8"/>
  <c r="HS38" i="8"/>
  <c r="PL24" i="8"/>
  <c r="PM24" i="8" s="1"/>
  <c r="HL19" i="8"/>
  <c r="HI33" i="8"/>
  <c r="HL33" i="8" s="1"/>
  <c r="OS27" i="8"/>
  <c r="OQ27" i="8"/>
  <c r="HL12" i="8"/>
  <c r="HJ12" i="8"/>
  <c r="PC36" i="8"/>
  <c r="GW37" i="8"/>
  <c r="OK14" i="8"/>
  <c r="OJ14" i="8"/>
  <c r="OI14" i="8"/>
  <c r="OH14" i="8"/>
  <c r="OZ12" i="8"/>
  <c r="PD38" i="8"/>
  <c r="IE36" i="8"/>
  <c r="IF36" i="8" s="1"/>
  <c r="PL11" i="8"/>
  <c r="OP15" i="8"/>
  <c r="OG16" i="8"/>
  <c r="OT13" i="8"/>
  <c r="PQ23" i="8"/>
  <c r="PM38" i="8"/>
  <c r="HV17" i="8"/>
  <c r="OA35" i="8"/>
  <c r="OE35" i="8"/>
  <c r="OG35" i="8" s="1"/>
  <c r="QL23" i="8"/>
  <c r="QM23" i="8" s="1"/>
  <c r="ID30" i="8"/>
  <c r="IC30" i="8"/>
  <c r="IB30" i="8"/>
  <c r="IA30" i="8"/>
  <c r="FZ32" i="8"/>
  <c r="PO20" i="8"/>
  <c r="PP20" i="8" s="1"/>
  <c r="GQ35" i="8"/>
  <c r="GP35" i="8"/>
  <c r="GO35" i="8"/>
  <c r="GN35" i="8"/>
  <c r="PB26" i="8"/>
  <c r="NX40" i="8"/>
  <c r="NW40" i="8"/>
  <c r="NV40" i="8"/>
  <c r="NU40" i="8"/>
  <c r="GK16" i="8"/>
  <c r="GM16" i="8" s="1"/>
  <c r="GG16" i="8"/>
  <c r="HU27" i="8"/>
  <c r="IE37" i="8"/>
  <c r="OP18" i="8"/>
  <c r="OS18" i="8" s="1"/>
  <c r="HR23" i="8"/>
  <c r="HS23" i="8" s="1"/>
  <c r="OQ28" i="8"/>
  <c r="JE15" i="8"/>
  <c r="JF15" i="8" s="1"/>
  <c r="GP11" i="8"/>
  <c r="GO11" i="8"/>
  <c r="GN11" i="8"/>
  <c r="GQ11" i="8"/>
  <c r="NI19" i="8"/>
  <c r="NH19" i="8"/>
  <c r="NK19" i="8"/>
  <c r="NJ19" i="8"/>
  <c r="NX27" i="8"/>
  <c r="NW27" i="8"/>
  <c r="NV27" i="8"/>
  <c r="NU27" i="8"/>
  <c r="IE24" i="8"/>
  <c r="GV35" i="8"/>
  <c r="OF39" i="8"/>
  <c r="OE29" i="8"/>
  <c r="OG29" i="8" s="1"/>
  <c r="OA29" i="8"/>
  <c r="OP22" i="8"/>
  <c r="OS22" i="8" s="1"/>
  <c r="HU31" i="8"/>
  <c r="HV31" i="8" s="1"/>
  <c r="PC14" i="8"/>
  <c r="IH10" i="8"/>
  <c r="FY14" i="8"/>
  <c r="OQ26" i="8"/>
  <c r="PY14" i="8"/>
  <c r="PZ14" i="8" s="1"/>
  <c r="GW26" i="8"/>
  <c r="GW14" i="8"/>
  <c r="OQ31" i="8"/>
  <c r="GV37" i="8"/>
  <c r="HD38" i="8"/>
  <c r="HC38" i="8"/>
  <c r="HA38" i="8"/>
  <c r="HB38" i="8"/>
  <c r="PC38" i="8"/>
  <c r="PF38" i="8" s="1"/>
  <c r="HS36" i="8"/>
  <c r="PJ17" i="8"/>
  <c r="PK17" i="8"/>
  <c r="PI17" i="8"/>
  <c r="PH17" i="8"/>
  <c r="GA33" i="8"/>
  <c r="GC33" i="8"/>
  <c r="GD33" i="8"/>
  <c r="GB33" i="8"/>
  <c r="PP23" i="8"/>
  <c r="HL10" i="8"/>
  <c r="HJ10" i="8"/>
  <c r="GM36" i="8"/>
  <c r="QO34" i="8"/>
  <c r="GU32" i="8"/>
  <c r="PL39" i="8"/>
  <c r="HL31" i="8"/>
  <c r="HH37" i="8"/>
  <c r="HI37" i="8" s="1"/>
  <c r="QL20" i="8"/>
  <c r="QM20" i="8" s="1"/>
  <c r="GU21" i="8"/>
  <c r="GV21" i="8" s="1"/>
  <c r="OS39" i="8"/>
  <c r="OQ39" i="8"/>
  <c r="HS37" i="8"/>
  <c r="HR34" i="8"/>
  <c r="HS34" i="8" s="1"/>
  <c r="OP28" i="8"/>
  <c r="IS15" i="8"/>
  <c r="HS24" i="8"/>
  <c r="OG27" i="8"/>
  <c r="QG34" i="8"/>
  <c r="GJ23" i="8"/>
  <c r="GL23" i="8"/>
  <c r="HL29" i="8"/>
  <c r="HJ29" i="8"/>
  <c r="GY40" i="8"/>
  <c r="GW40" i="8"/>
  <c r="OF29" i="8"/>
  <c r="OP26" i="8"/>
  <c r="OS26" i="8" s="1"/>
  <c r="PM14" i="8"/>
  <c r="GV26" i="8"/>
  <c r="GV14" i="8"/>
  <c r="GY14" i="8" s="1"/>
  <c r="OP31" i="8"/>
  <c r="OS31" i="8" s="1"/>
  <c r="IE12" i="8"/>
  <c r="IF12" i="8" s="1"/>
  <c r="GC36" i="8"/>
  <c r="GB36" i="8"/>
  <c r="GA36" i="8"/>
  <c r="GD36" i="8"/>
  <c r="OQ36" i="8"/>
  <c r="OT36" i="8" s="1"/>
  <c r="OS36" i="8"/>
  <c r="GT18" i="8"/>
  <c r="GX18" i="8"/>
  <c r="PQ13" i="8"/>
  <c r="ON35" i="8"/>
  <c r="OR35" i="8"/>
  <c r="GW25" i="8"/>
  <c r="GM22" i="8"/>
  <c r="JE13" i="8"/>
  <c r="JF13" i="8" s="1"/>
  <c r="HK10" i="8"/>
  <c r="HG10" i="8"/>
  <c r="GM38" i="8"/>
  <c r="HD20" i="8"/>
  <c r="HC20" i="8"/>
  <c r="HB20" i="8"/>
  <c r="HA20" i="8"/>
  <c r="PL35" i="8"/>
  <c r="PM35" i="8" s="1"/>
  <c r="OD24" i="8"/>
  <c r="GX33" i="8"/>
  <c r="GT33" i="8"/>
  <c r="PB39" i="8"/>
  <c r="PC39" i="8" s="1"/>
  <c r="HR39" i="8"/>
  <c r="PB28" i="8"/>
  <c r="QB20" i="8"/>
  <c r="QC20" i="8" s="1"/>
  <c r="IH15" i="8"/>
  <c r="II15" i="8" s="1"/>
  <c r="OX20" i="8"/>
  <c r="OW20" i="8"/>
  <c r="OV20" i="8"/>
  <c r="OU20" i="8"/>
  <c r="ON39" i="8"/>
  <c r="OR39" i="8"/>
  <c r="GP21" i="8"/>
  <c r="GQ21" i="8"/>
  <c r="GO21" i="8"/>
  <c r="GN21" i="8"/>
  <c r="GW39" i="8"/>
  <c r="IL30" i="8"/>
  <c r="IJ30" i="8"/>
  <c r="HH34" i="8"/>
  <c r="HI34" i="8" s="1"/>
  <c r="HG17" i="8"/>
  <c r="HK17" i="8"/>
  <c r="HM17" i="8" s="1"/>
  <c r="GL39" i="8"/>
  <c r="GJ39" i="8"/>
  <c r="GM39" i="8" s="1"/>
  <c r="HX15" i="8"/>
  <c r="HZ15" i="8" s="1"/>
  <c r="HT15" i="8"/>
  <c r="PF32" i="8"/>
  <c r="OG18" i="8"/>
  <c r="IE25" i="8"/>
  <c r="IF25" i="8" s="1"/>
  <c r="GG23" i="8"/>
  <c r="GK23" i="8"/>
  <c r="PB30" i="8"/>
  <c r="NX24" i="8"/>
  <c r="NV24" i="8"/>
  <c r="NU24" i="8"/>
  <c r="NW24" i="8"/>
  <c r="HK29" i="8"/>
  <c r="HG29" i="8"/>
  <c r="GT40" i="8"/>
  <c r="GX40" i="8"/>
  <c r="IR19" i="8"/>
  <c r="PE21" i="8"/>
  <c r="PA21" i="8"/>
  <c r="OF33" i="8"/>
  <c r="OD33" i="8"/>
  <c r="HR40" i="8"/>
  <c r="GW23" i="8"/>
  <c r="OQ33" i="8"/>
  <c r="HJ35" i="8"/>
  <c r="OQ11" i="8"/>
  <c r="HQ15" i="8"/>
  <c r="HP15" i="8"/>
  <c r="HO15" i="8"/>
  <c r="HN15" i="8"/>
  <c r="HS12" i="8"/>
  <c r="OQ24" i="8"/>
  <c r="OS24" i="8"/>
  <c r="HR14" i="8"/>
  <c r="HS14" i="8" s="1"/>
  <c r="IE35" i="8"/>
  <c r="IF35" i="8" s="1"/>
  <c r="GY18" i="8"/>
  <c r="GW18" i="8"/>
  <c r="PP13" i="8"/>
  <c r="PS13" i="8" s="1"/>
  <c r="OI37" i="8"/>
  <c r="OK37" i="8"/>
  <c r="OJ37" i="8"/>
  <c r="OH37" i="8"/>
  <c r="IW30" i="8"/>
  <c r="IY30" i="8"/>
  <c r="OQ35" i="8"/>
  <c r="OT35" i="8" s="1"/>
  <c r="OS35" i="8"/>
  <c r="GV25" i="8"/>
  <c r="OP40" i="8"/>
  <c r="IS13" i="8"/>
  <c r="OA11" i="8"/>
  <c r="OE11" i="8"/>
  <c r="OG11" i="8" s="1"/>
  <c r="OC24" i="8"/>
  <c r="OF24" i="8" s="1"/>
  <c r="OG31" i="8"/>
  <c r="GM26" i="8"/>
  <c r="GY33" i="8"/>
  <c r="GW33" i="8"/>
  <c r="GU16" i="8"/>
  <c r="OF35" i="8"/>
  <c r="HF39" i="8"/>
  <c r="NN39" i="8"/>
  <c r="NR39" i="8"/>
  <c r="NT39" i="8" s="1"/>
  <c r="GY22" i="8"/>
  <c r="GW22" i="8"/>
  <c r="GZ22" i="8" s="1"/>
  <c r="GW24" i="8"/>
  <c r="GY24" i="8"/>
  <c r="HR16" i="8"/>
  <c r="HS16" i="8" s="1"/>
  <c r="GV39" i="8"/>
  <c r="GY39" i="8" s="1"/>
  <c r="GL12" i="8"/>
  <c r="PY28" i="8"/>
  <c r="PZ28" i="8" s="1"/>
  <c r="GL32" i="8"/>
  <c r="GL16" i="8"/>
  <c r="GQ25" i="8"/>
  <c r="GP25" i="8"/>
  <c r="GO25" i="8"/>
  <c r="GN25" i="8"/>
  <c r="OS38" i="8"/>
  <c r="OQ38" i="8"/>
  <c r="OT38" i="8" s="1"/>
  <c r="HS29" i="8"/>
  <c r="HR11" i="8"/>
  <c r="HS11" i="8" s="1"/>
  <c r="HL17" i="8"/>
  <c r="HS25" i="8"/>
  <c r="FO21" i="8"/>
  <c r="FQ21" i="8"/>
  <c r="FP21" i="8"/>
  <c r="FN21" i="8"/>
  <c r="PL30" i="8"/>
  <c r="PM30" i="8" s="1"/>
  <c r="IF19" i="8"/>
  <c r="PD21" i="8"/>
  <c r="PF21" i="8"/>
  <c r="OZ37" i="8"/>
  <c r="HF40" i="8"/>
  <c r="GV23" i="8"/>
  <c r="GY23" i="8" s="1"/>
  <c r="OP33" i="8"/>
  <c r="HI35" i="8"/>
  <c r="HL36" i="8"/>
  <c r="HJ36" i="8"/>
  <c r="HM36" i="8" s="1"/>
  <c r="OP11" i="8"/>
  <c r="OS11" i="8" s="1"/>
  <c r="HY20" i="8"/>
  <c r="HW20" i="8"/>
  <c r="PB25" i="7"/>
  <c r="HT13" i="7"/>
  <c r="HX13" i="7"/>
  <c r="NK31" i="7"/>
  <c r="NJ31" i="7"/>
  <c r="NI31" i="7"/>
  <c r="NH31" i="7"/>
  <c r="FQ21" i="7"/>
  <c r="FP21" i="7"/>
  <c r="FO21" i="7"/>
  <c r="FN21" i="7"/>
  <c r="NV28" i="7"/>
  <c r="NX28" i="7"/>
  <c r="NW28" i="7"/>
  <c r="NU28" i="7"/>
  <c r="GB12" i="7"/>
  <c r="GD12" i="7"/>
  <c r="GA12" i="7"/>
  <c r="GC12" i="7"/>
  <c r="GG34" i="7"/>
  <c r="GK34" i="7"/>
  <c r="GN35" i="7"/>
  <c r="GQ35" i="7"/>
  <c r="GP35" i="7"/>
  <c r="GO35" i="7"/>
  <c r="NK25" i="7"/>
  <c r="NI25" i="7"/>
  <c r="NH25" i="7"/>
  <c r="NJ25" i="7"/>
  <c r="HH27" i="7"/>
  <c r="NH15" i="7"/>
  <c r="NK15" i="7"/>
  <c r="NJ15" i="7"/>
  <c r="NI15" i="7"/>
  <c r="FQ34" i="7"/>
  <c r="FN34" i="7"/>
  <c r="FP34" i="7"/>
  <c r="FO34" i="7"/>
  <c r="HQ32" i="7"/>
  <c r="HP32" i="7"/>
  <c r="HO32" i="7"/>
  <c r="HN32" i="7"/>
  <c r="OK10" i="7"/>
  <c r="OH10" i="7"/>
  <c r="OJ10" i="7"/>
  <c r="OI10" i="7"/>
  <c r="OK29" i="7"/>
  <c r="OJ29" i="7"/>
  <c r="OI29" i="7"/>
  <c r="OH29" i="7"/>
  <c r="HH16" i="7"/>
  <c r="HH30" i="7"/>
  <c r="QB23" i="7"/>
  <c r="GX30" i="7"/>
  <c r="GT30" i="7"/>
  <c r="HK24" i="7"/>
  <c r="HG24" i="7"/>
  <c r="PJ40" i="7"/>
  <c r="PI40" i="7"/>
  <c r="PK40" i="7"/>
  <c r="PH40" i="7"/>
  <c r="HB25" i="7"/>
  <c r="HD25" i="7"/>
  <c r="HC25" i="7"/>
  <c r="HA25" i="7"/>
  <c r="GJ23" i="7"/>
  <c r="GO18" i="7"/>
  <c r="GQ18" i="7"/>
  <c r="GP18" i="7"/>
  <c r="GN18" i="7"/>
  <c r="PL20" i="7"/>
  <c r="PB19" i="7"/>
  <c r="NW36" i="7"/>
  <c r="NX36" i="7"/>
  <c r="NV36" i="7"/>
  <c r="NU36" i="7"/>
  <c r="HR12" i="7"/>
  <c r="HS12" i="7" s="1"/>
  <c r="PQ37" i="7"/>
  <c r="IH20" i="7"/>
  <c r="FQ36" i="7"/>
  <c r="FP36" i="7"/>
  <c r="FO36" i="7"/>
  <c r="FN36" i="7"/>
  <c r="PB18" i="7"/>
  <c r="PC18" i="7" s="1"/>
  <c r="GX37" i="7"/>
  <c r="GT37" i="7"/>
  <c r="QL37" i="7"/>
  <c r="GT14" i="7"/>
  <c r="GX14" i="7"/>
  <c r="OQ12" i="7"/>
  <c r="PJ13" i="7"/>
  <c r="PK13" i="7"/>
  <c r="PI13" i="7"/>
  <c r="PH13" i="7"/>
  <c r="PY10" i="7"/>
  <c r="PZ10" i="7" s="1"/>
  <c r="GX10" i="7"/>
  <c r="GT10" i="7"/>
  <c r="OR10" i="7"/>
  <c r="OT10" i="7" s="1"/>
  <c r="ON10" i="7"/>
  <c r="GC35" i="7"/>
  <c r="GB35" i="7"/>
  <c r="GA35" i="7"/>
  <c r="GD35" i="7"/>
  <c r="GG10" i="7"/>
  <c r="GK10" i="7"/>
  <c r="HH11" i="7"/>
  <c r="IR25" i="7"/>
  <c r="ON21" i="7"/>
  <c r="OR21" i="7"/>
  <c r="OT21" i="7" s="1"/>
  <c r="IJ39" i="7"/>
  <c r="QD34" i="7"/>
  <c r="PE27" i="7"/>
  <c r="PA27" i="7"/>
  <c r="HU22" i="7"/>
  <c r="HV22" i="7" s="1"/>
  <c r="OJ20" i="7"/>
  <c r="OK20" i="7"/>
  <c r="OI20" i="7"/>
  <c r="OH20" i="7"/>
  <c r="OD25" i="7"/>
  <c r="GB34" i="7"/>
  <c r="GD34" i="7"/>
  <c r="GA34" i="7"/>
  <c r="GC34" i="7"/>
  <c r="QB13" i="7"/>
  <c r="QC13" i="7" s="1"/>
  <c r="GW35" i="7"/>
  <c r="PQ34" i="7"/>
  <c r="HC15" i="7"/>
  <c r="HD15" i="7"/>
  <c r="HB15" i="7"/>
  <c r="HA15" i="7"/>
  <c r="OE32" i="7"/>
  <c r="OA32" i="7"/>
  <c r="HK35" i="7"/>
  <c r="HG35" i="7"/>
  <c r="OQ20" i="7"/>
  <c r="OR32" i="7"/>
  <c r="ON32" i="7"/>
  <c r="PA26" i="7"/>
  <c r="PE26" i="7"/>
  <c r="QL40" i="7"/>
  <c r="PD36" i="7"/>
  <c r="GW12" i="7"/>
  <c r="GK26" i="7"/>
  <c r="GM26" i="7" s="1"/>
  <c r="GG26" i="7"/>
  <c r="PB12" i="7"/>
  <c r="PA30" i="7"/>
  <c r="PE30" i="7"/>
  <c r="PG30" i="7" s="1"/>
  <c r="GI23" i="7"/>
  <c r="OZ20" i="7"/>
  <c r="PL32" i="7"/>
  <c r="PM32" i="7" s="1"/>
  <c r="PL19" i="7"/>
  <c r="PM19" i="7" s="1"/>
  <c r="OX34" i="7"/>
  <c r="OU34" i="7"/>
  <c r="OW34" i="7"/>
  <c r="OV34" i="7"/>
  <c r="IE28" i="7"/>
  <c r="IF28" i="7" s="1"/>
  <c r="QL26" i="7"/>
  <c r="HF12" i="7"/>
  <c r="PP37" i="7"/>
  <c r="IR20" i="7"/>
  <c r="PS27" i="7"/>
  <c r="PQ27" i="7"/>
  <c r="HR31" i="7"/>
  <c r="HS31" i="7" s="1"/>
  <c r="OS39" i="7"/>
  <c r="OQ39" i="7"/>
  <c r="FO26" i="7"/>
  <c r="FP26" i="7"/>
  <c r="FN26" i="7"/>
  <c r="FQ26" i="7"/>
  <c r="PM10" i="7"/>
  <c r="OT24" i="7"/>
  <c r="OF15" i="7"/>
  <c r="OD15" i="7"/>
  <c r="PB22" i="7"/>
  <c r="PC22" i="7" s="1"/>
  <c r="GB31" i="7"/>
  <c r="GC31" i="7"/>
  <c r="GA31" i="7"/>
  <c r="GD31" i="7"/>
  <c r="OO31" i="7"/>
  <c r="OG18" i="7"/>
  <c r="IF25" i="7"/>
  <c r="GP29" i="7"/>
  <c r="OS10" i="7"/>
  <c r="GC11" i="7"/>
  <c r="GB11" i="7"/>
  <c r="GA11" i="7"/>
  <c r="GD11" i="7"/>
  <c r="II39" i="7"/>
  <c r="PY29" i="7"/>
  <c r="PZ29" i="7" s="1"/>
  <c r="PF38" i="7"/>
  <c r="PD38" i="7"/>
  <c r="OT23" i="7"/>
  <c r="OC25" i="7"/>
  <c r="GU26" i="7"/>
  <c r="GV26" i="7" s="1"/>
  <c r="GV35" i="7"/>
  <c r="GY35" i="7" s="1"/>
  <c r="PP34" i="7"/>
  <c r="IE15" i="7"/>
  <c r="IF15" i="7" s="1"/>
  <c r="OK28" i="7"/>
  <c r="OJ28" i="7"/>
  <c r="OI28" i="7"/>
  <c r="OH28" i="7"/>
  <c r="HR26" i="7"/>
  <c r="PD26" i="7"/>
  <c r="PF26" i="7"/>
  <c r="PZ40" i="7"/>
  <c r="PC36" i="7"/>
  <c r="PF36" i="7" s="1"/>
  <c r="GV12" i="7"/>
  <c r="GY12" i="7" s="1"/>
  <c r="OG11" i="7"/>
  <c r="IE35" i="7"/>
  <c r="IF35" i="7" s="1"/>
  <c r="PB32" i="7"/>
  <c r="PC32" i="7" s="1"/>
  <c r="HG25" i="7"/>
  <c r="HK25" i="7"/>
  <c r="HM25" i="7" s="1"/>
  <c r="HR34" i="7"/>
  <c r="HS34" i="7" s="1"/>
  <c r="PF24" i="7"/>
  <c r="PD24" i="7"/>
  <c r="HU28" i="7"/>
  <c r="HV28" i="7" s="1"/>
  <c r="QB26" i="7"/>
  <c r="QC26" i="7" s="1"/>
  <c r="HL25" i="7"/>
  <c r="PA23" i="7"/>
  <c r="PE23" i="7"/>
  <c r="PG23" i="7" s="1"/>
  <c r="PR27" i="7"/>
  <c r="PN27" i="7"/>
  <c r="HH31" i="7"/>
  <c r="HI31" i="7" s="1"/>
  <c r="OR39" i="7"/>
  <c r="ON39" i="7"/>
  <c r="PF23" i="7"/>
  <c r="PI21" i="7"/>
  <c r="PK21" i="7"/>
  <c r="PJ21" i="7"/>
  <c r="PH21" i="7"/>
  <c r="HX39" i="7"/>
  <c r="HZ39" i="7" s="1"/>
  <c r="HT39" i="7"/>
  <c r="GU18" i="7"/>
  <c r="GV18" i="7" s="1"/>
  <c r="OA15" i="7"/>
  <c r="OE15" i="7"/>
  <c r="GQ40" i="7"/>
  <c r="PB33" i="7"/>
  <c r="PC33" i="7" s="1"/>
  <c r="IR24" i="7"/>
  <c r="IS24" i="7" s="1"/>
  <c r="HH22" i="7"/>
  <c r="HI22" i="7" s="1"/>
  <c r="FX23" i="7"/>
  <c r="FZ23" i="7" s="1"/>
  <c r="FT23" i="7"/>
  <c r="PY22" i="7"/>
  <c r="PZ22" i="7" s="1"/>
  <c r="PY33" i="7"/>
  <c r="PZ33" i="7" s="1"/>
  <c r="PO29" i="7"/>
  <c r="PP29" i="7" s="1"/>
  <c r="PE38" i="7"/>
  <c r="PA38" i="7"/>
  <c r="FY23" i="7"/>
  <c r="HX32" i="7"/>
  <c r="HZ32" i="7" s="1"/>
  <c r="HT32" i="7"/>
  <c r="GT13" i="7"/>
  <c r="GX13" i="7"/>
  <c r="GZ13" i="7" s="1"/>
  <c r="GU36" i="7"/>
  <c r="GV36" i="7" s="1"/>
  <c r="HR27" i="7"/>
  <c r="OF31" i="7"/>
  <c r="OD31" i="7"/>
  <c r="PY38" i="7"/>
  <c r="PZ38" i="7" s="1"/>
  <c r="IH32" i="7"/>
  <c r="II32" i="7" s="1"/>
  <c r="HU15" i="7"/>
  <c r="PY12" i="7"/>
  <c r="PZ12" i="7" s="1"/>
  <c r="HH26" i="7"/>
  <c r="HI26" i="7" s="1"/>
  <c r="HR16" i="7"/>
  <c r="GW28" i="7"/>
  <c r="GY28" i="7"/>
  <c r="OQ19" i="7"/>
  <c r="OS19" i="7"/>
  <c r="GW21" i="7"/>
  <c r="GY21" i="7"/>
  <c r="GW31" i="7"/>
  <c r="GY31" i="7"/>
  <c r="OS18" i="7"/>
  <c r="OQ18" i="7"/>
  <c r="NV18" i="7"/>
  <c r="NX18" i="7"/>
  <c r="NW18" i="7"/>
  <c r="NU18" i="7"/>
  <c r="HU35" i="7"/>
  <c r="IE17" i="7"/>
  <c r="GG12" i="7"/>
  <c r="GK12" i="7"/>
  <c r="GM12" i="7" s="1"/>
  <c r="PE37" i="7"/>
  <c r="PG37" i="7" s="1"/>
  <c r="PA37" i="7"/>
  <c r="HH34" i="7"/>
  <c r="PE24" i="7"/>
  <c r="PA24" i="7"/>
  <c r="GP25" i="7"/>
  <c r="GQ25" i="7"/>
  <c r="GO25" i="7"/>
  <c r="GN25" i="7"/>
  <c r="HH23" i="7"/>
  <c r="HR21" i="7"/>
  <c r="HS21" i="7" s="1"/>
  <c r="PD10" i="7"/>
  <c r="PY24" i="7"/>
  <c r="PZ24" i="7" s="1"/>
  <c r="GB15" i="7"/>
  <c r="GA15" i="7"/>
  <c r="GD15" i="7"/>
  <c r="GC15" i="7"/>
  <c r="GZ17" i="7"/>
  <c r="HU38" i="7"/>
  <c r="HV38" i="7" s="1"/>
  <c r="GG16" i="7"/>
  <c r="GK16" i="7"/>
  <c r="GM16" i="7" s="1"/>
  <c r="OK12" i="7"/>
  <c r="OH12" i="7"/>
  <c r="OJ12" i="7"/>
  <c r="OI12" i="7"/>
  <c r="PL39" i="7"/>
  <c r="PM39" i="7" s="1"/>
  <c r="PY14" i="7"/>
  <c r="PZ14" i="7" s="1"/>
  <c r="QB30" i="7"/>
  <c r="QC30" i="7" s="1"/>
  <c r="PL11" i="7"/>
  <c r="PM11" i="7" s="1"/>
  <c r="IH24" i="7"/>
  <c r="II24" i="7" s="1"/>
  <c r="HH18" i="7"/>
  <c r="HI18" i="7" s="1"/>
  <c r="OQ15" i="7"/>
  <c r="HH10" i="7"/>
  <c r="HI10" i="7" s="1"/>
  <c r="FX14" i="7"/>
  <c r="FZ14" i="7" s="1"/>
  <c r="FT14" i="7"/>
  <c r="PO22" i="7"/>
  <c r="PP22" i="7" s="1"/>
  <c r="PO33" i="7"/>
  <c r="PP33" i="7" s="1"/>
  <c r="GL10" i="7"/>
  <c r="PR13" i="7"/>
  <c r="PN13" i="7"/>
  <c r="GX40" i="7"/>
  <c r="GT40" i="7"/>
  <c r="HW25" i="7"/>
  <c r="IE10" i="7"/>
  <c r="IF10" i="7" s="1"/>
  <c r="FY14" i="7"/>
  <c r="GG14" i="7"/>
  <c r="GK14" i="7"/>
  <c r="GM14" i="7" s="1"/>
  <c r="OA31" i="7"/>
  <c r="OE31" i="7"/>
  <c r="PO38" i="7"/>
  <c r="PP38" i="7" s="1"/>
  <c r="OA19" i="7"/>
  <c r="OE19" i="7"/>
  <c r="OG19" i="7" s="1"/>
  <c r="PO12" i="7"/>
  <c r="ON25" i="7"/>
  <c r="OR25" i="7"/>
  <c r="HR36" i="7"/>
  <c r="HS36" i="7" s="1"/>
  <c r="GT28" i="7"/>
  <c r="GX28" i="7"/>
  <c r="ON19" i="7"/>
  <c r="OR19" i="7"/>
  <c r="GX21" i="7"/>
  <c r="GT21" i="7"/>
  <c r="GX31" i="7"/>
  <c r="GT31" i="7"/>
  <c r="OR18" i="7"/>
  <c r="ON18" i="7"/>
  <c r="HG20" i="7"/>
  <c r="HK20" i="7"/>
  <c r="HM20" i="7" s="1"/>
  <c r="NT32" i="7"/>
  <c r="NX15" i="7"/>
  <c r="NV15" i="7"/>
  <c r="NU15" i="7"/>
  <c r="NW15" i="7"/>
  <c r="FX26" i="7"/>
  <c r="FZ26" i="7" s="1"/>
  <c r="FT26" i="7"/>
  <c r="HT33" i="7"/>
  <c r="HX33" i="7"/>
  <c r="HZ33" i="7" s="1"/>
  <c r="HS17" i="7"/>
  <c r="HU20" i="7"/>
  <c r="HV20" i="7" s="1"/>
  <c r="GC29" i="7"/>
  <c r="GB29" i="7"/>
  <c r="GA29" i="7"/>
  <c r="GD29" i="7"/>
  <c r="HY33" i="7"/>
  <c r="PL16" i="7"/>
  <c r="PM16" i="7" s="1"/>
  <c r="HH38" i="7"/>
  <c r="HR23" i="7"/>
  <c r="HS23" i="7" s="1"/>
  <c r="HF21" i="7"/>
  <c r="PC10" i="7"/>
  <c r="PM24" i="7"/>
  <c r="PW17" i="7"/>
  <c r="PV17" i="7"/>
  <c r="PU17" i="7"/>
  <c r="PX17" i="7"/>
  <c r="IE38" i="7"/>
  <c r="IF38" i="7" s="1"/>
  <c r="NT31" i="7"/>
  <c r="GU11" i="7"/>
  <c r="GV11" i="7" s="1"/>
  <c r="OZ39" i="7"/>
  <c r="PM14" i="7"/>
  <c r="NR16" i="7"/>
  <c r="NT16" i="7" s="1"/>
  <c r="NN16" i="7"/>
  <c r="OZ11" i="7"/>
  <c r="GM17" i="7"/>
  <c r="IR19" i="7"/>
  <c r="IS19" i="7" s="1"/>
  <c r="HY39" i="7"/>
  <c r="QY34" i="7"/>
  <c r="QZ34" i="7" s="1"/>
  <c r="HR18" i="7"/>
  <c r="HS18" i="7" s="1"/>
  <c r="OP15" i="7"/>
  <c r="QY30" i="7"/>
  <c r="QZ30" i="7" s="1"/>
  <c r="GM10" i="7"/>
  <c r="PS13" i="7"/>
  <c r="PQ13" i="7"/>
  <c r="GY40" i="7"/>
  <c r="GW40" i="7"/>
  <c r="HV25" i="7"/>
  <c r="HS10" i="7"/>
  <c r="HR40" i="7"/>
  <c r="HS40" i="7" s="1"/>
  <c r="OT14" i="7"/>
  <c r="OQ25" i="7"/>
  <c r="OS25" i="7"/>
  <c r="HF36" i="7"/>
  <c r="JE32" i="7"/>
  <c r="JF32" i="7" s="1"/>
  <c r="HL17" i="7"/>
  <c r="HJ17" i="7"/>
  <c r="HL28" i="7"/>
  <c r="HJ28" i="7"/>
  <c r="PQ26" i="7"/>
  <c r="PS26" i="7"/>
  <c r="GW34" i="7"/>
  <c r="GY34" i="7"/>
  <c r="GK30" i="7"/>
  <c r="GM30" i="7" s="1"/>
  <c r="GG30" i="7"/>
  <c r="OW38" i="7"/>
  <c r="OU38" i="7"/>
  <c r="OX38" i="7"/>
  <c r="OV38" i="7"/>
  <c r="OO28" i="7"/>
  <c r="PB16" i="7"/>
  <c r="PC16" i="7" s="1"/>
  <c r="PF37" i="7"/>
  <c r="IR13" i="7"/>
  <c r="IS13" i="7" s="1"/>
  <c r="HO33" i="7"/>
  <c r="HQ33" i="7"/>
  <c r="HP33" i="7"/>
  <c r="HN33" i="7"/>
  <c r="PF14" i="7"/>
  <c r="PD14" i="7"/>
  <c r="PY36" i="7"/>
  <c r="PZ36" i="7" s="1"/>
  <c r="OQ11" i="7"/>
  <c r="OS11" i="7"/>
  <c r="HU24" i="7"/>
  <c r="HV24" i="7" s="1"/>
  <c r="OH16" i="7"/>
  <c r="OK16" i="7"/>
  <c r="OJ16" i="7"/>
  <c r="OI16" i="7"/>
  <c r="HR14" i="7"/>
  <c r="HS14" i="7" s="1"/>
  <c r="IH19" i="7"/>
  <c r="II19" i="7" s="1"/>
  <c r="QO34" i="7"/>
  <c r="QP34" i="7" s="1"/>
  <c r="HP39" i="7"/>
  <c r="HO39" i="7"/>
  <c r="HN39" i="7"/>
  <c r="HQ39" i="7"/>
  <c r="GN37" i="7"/>
  <c r="GQ37" i="7"/>
  <c r="GP37" i="7"/>
  <c r="GO37" i="7"/>
  <c r="GZ10" i="7"/>
  <c r="QO30" i="7"/>
  <c r="OW36" i="7"/>
  <c r="OU36" i="7"/>
  <c r="OX36" i="7"/>
  <c r="OV36" i="7"/>
  <c r="PB31" i="7"/>
  <c r="PC31" i="7" s="1"/>
  <c r="GW27" i="7"/>
  <c r="GK36" i="7"/>
  <c r="GG36" i="7"/>
  <c r="HJ37" i="7"/>
  <c r="HK15" i="7"/>
  <c r="HG15" i="7"/>
  <c r="GC16" i="7"/>
  <c r="GB16" i="7"/>
  <c r="GA16" i="7"/>
  <c r="GD16" i="7"/>
  <c r="GJ34" i="7"/>
  <c r="GM34" i="7" s="1"/>
  <c r="GL34" i="7"/>
  <c r="HH40" i="7"/>
  <c r="GW22" i="7"/>
  <c r="PO40" i="7"/>
  <c r="PP40" i="7" s="1"/>
  <c r="HR29" i="7"/>
  <c r="HS29" i="7" s="1"/>
  <c r="PN21" i="7"/>
  <c r="PR21" i="7"/>
  <c r="JE33" i="7"/>
  <c r="JF33" i="7" s="1"/>
  <c r="IU32" i="7"/>
  <c r="HK17" i="7"/>
  <c r="HG17" i="7"/>
  <c r="OF19" i="7"/>
  <c r="HK28" i="7"/>
  <c r="HG28" i="7"/>
  <c r="PR26" i="7"/>
  <c r="PN26" i="7"/>
  <c r="GX34" i="7"/>
  <c r="GT34" i="7"/>
  <c r="OR29" i="7"/>
  <c r="OT29" i="7" s="1"/>
  <c r="ON29" i="7"/>
  <c r="OW27" i="7"/>
  <c r="OV27" i="7"/>
  <c r="OU27" i="7"/>
  <c r="OX27" i="7"/>
  <c r="PL25" i="7"/>
  <c r="PM25" i="7" s="1"/>
  <c r="QB21" i="7"/>
  <c r="IH33" i="7"/>
  <c r="HY13" i="7"/>
  <c r="HW13" i="7"/>
  <c r="HZ13" i="7" s="1"/>
  <c r="GY30" i="7"/>
  <c r="GW30" i="7"/>
  <c r="OE39" i="7"/>
  <c r="OA39" i="7"/>
  <c r="GD27" i="7"/>
  <c r="GC27" i="7"/>
  <c r="GB27" i="7"/>
  <c r="GA27" i="7"/>
  <c r="IH13" i="7"/>
  <c r="HR30" i="7"/>
  <c r="HS30" i="7" s="1"/>
  <c r="PE14" i="7"/>
  <c r="PA14" i="7"/>
  <c r="PO36" i="7"/>
  <c r="PP36" i="7" s="1"/>
  <c r="OR11" i="7"/>
  <c r="ON11" i="7"/>
  <c r="OX37" i="7"/>
  <c r="OW37" i="7"/>
  <c r="OU37" i="7"/>
  <c r="OV37" i="7"/>
  <c r="QL27" i="7"/>
  <c r="QM27" i="7" s="1"/>
  <c r="HJ24" i="7"/>
  <c r="HM24" i="7" s="1"/>
  <c r="HL24" i="7"/>
  <c r="PL15" i="7"/>
  <c r="PM15" i="7" s="1"/>
  <c r="HH14" i="7"/>
  <c r="HI14" i="7" s="1"/>
  <c r="OR22" i="7"/>
  <c r="OT22" i="7" s="1"/>
  <c r="ON22" i="7"/>
  <c r="GL16" i="7"/>
  <c r="PB29" i="7"/>
  <c r="PC29" i="7" s="1"/>
  <c r="GB21" i="7"/>
  <c r="GD21" i="7"/>
  <c r="GC21" i="7"/>
  <c r="GA21" i="7"/>
  <c r="GY10" i="7"/>
  <c r="HY19" i="7"/>
  <c r="HW19" i="7"/>
  <c r="PL31" i="7"/>
  <c r="GV27" i="7"/>
  <c r="GL36" i="7"/>
  <c r="GJ36" i="7"/>
  <c r="HI37" i="7"/>
  <c r="HL37" i="7" s="1"/>
  <c r="HL15" i="7"/>
  <c r="HJ15" i="7"/>
  <c r="JE39" i="7"/>
  <c r="JF39" i="7" s="1"/>
  <c r="OG38" i="7"/>
  <c r="IE37" i="7"/>
  <c r="GV22" i="7"/>
  <c r="HF29" i="7"/>
  <c r="PQ21" i="7"/>
  <c r="PS21" i="7"/>
  <c r="IS33" i="7"/>
  <c r="PL28" i="7"/>
  <c r="PM28" i="7" s="1"/>
  <c r="OQ16" i="7"/>
  <c r="GW23" i="7"/>
  <c r="QL21" i="7"/>
  <c r="QM21" i="7" s="1"/>
  <c r="HN19" i="7"/>
  <c r="HQ19" i="7"/>
  <c r="HP19" i="7"/>
  <c r="HO19" i="7"/>
  <c r="GP31" i="7"/>
  <c r="GO31" i="7"/>
  <c r="GN31" i="7"/>
  <c r="GQ31" i="7"/>
  <c r="HB19" i="7"/>
  <c r="HA19" i="7"/>
  <c r="HD19" i="7"/>
  <c r="HC19" i="7"/>
  <c r="OS29" i="7"/>
  <c r="OF39" i="7"/>
  <c r="OD39" i="7"/>
  <c r="PL18" i="7"/>
  <c r="PM18" i="7" s="1"/>
  <c r="GM27" i="7"/>
  <c r="GY37" i="7"/>
  <c r="GW37" i="7"/>
  <c r="PZ37" i="7"/>
  <c r="GY14" i="7"/>
  <c r="GW14" i="7"/>
  <c r="OP12" i="7"/>
  <c r="OS12" i="7" s="1"/>
  <c r="PZ27" i="7"/>
  <c r="OZ15" i="7"/>
  <c r="PO23" i="7"/>
  <c r="PP23" i="7" s="1"/>
  <c r="HK13" i="7"/>
  <c r="HM13" i="7" s="1"/>
  <c r="HG13" i="7"/>
  <c r="HR11" i="7"/>
  <c r="HS11" i="7" s="1"/>
  <c r="GK11" i="7"/>
  <c r="GM11" i="7" s="1"/>
  <c r="GG11" i="7"/>
  <c r="PR30" i="7"/>
  <c r="PT30" i="7" s="1"/>
  <c r="PN30" i="7"/>
  <c r="QL23" i="7"/>
  <c r="QM23" i="7" s="1"/>
  <c r="HX19" i="7"/>
  <c r="HT19" i="7"/>
  <c r="QC34" i="7"/>
  <c r="QF34" i="7" s="1"/>
  <c r="PD27" i="7"/>
  <c r="PG27" i="7" s="1"/>
  <c r="PF27" i="7"/>
  <c r="IE22" i="7"/>
  <c r="GC36" i="7"/>
  <c r="GB36" i="7"/>
  <c r="GA36" i="7"/>
  <c r="GD36" i="7"/>
  <c r="OS21" i="7"/>
  <c r="GU29" i="7"/>
  <c r="GV29" i="7" s="1"/>
  <c r="GT20" i="7"/>
  <c r="GX20" i="7"/>
  <c r="GZ20" i="7" s="1"/>
  <c r="IS39" i="7"/>
  <c r="QL13" i="7"/>
  <c r="GU16" i="7"/>
  <c r="GV16" i="7" s="1"/>
  <c r="HS37" i="7"/>
  <c r="OD32" i="7"/>
  <c r="OF32" i="7"/>
  <c r="HY32" i="7"/>
  <c r="PF30" i="7"/>
  <c r="HL35" i="7"/>
  <c r="HJ35" i="7"/>
  <c r="OP20" i="7"/>
  <c r="OS20" i="7" s="1"/>
  <c r="OS32" i="7"/>
  <c r="OQ32" i="7"/>
  <c r="OT32" i="7" s="1"/>
  <c r="OZ28" i="7"/>
  <c r="OP16" i="7"/>
  <c r="OS16" i="7" s="1"/>
  <c r="GV23" i="7"/>
  <c r="HG32" i="6"/>
  <c r="HK32" i="6"/>
  <c r="PO37" i="6"/>
  <c r="PO33" i="6"/>
  <c r="PP33" i="6" s="1"/>
  <c r="GT26" i="6"/>
  <c r="GX26" i="6"/>
  <c r="HH27" i="6"/>
  <c r="IH29" i="6"/>
  <c r="PB14" i="6"/>
  <c r="PC14" i="6" s="1"/>
  <c r="GX31" i="6"/>
  <c r="GT31" i="6"/>
  <c r="IX15" i="6"/>
  <c r="IT15" i="6"/>
  <c r="GB32" i="6"/>
  <c r="GA32" i="6"/>
  <c r="GD32" i="6"/>
  <c r="GC32" i="6"/>
  <c r="QB13" i="6"/>
  <c r="QC13" i="6" s="1"/>
  <c r="PA37" i="6"/>
  <c r="PE37" i="6"/>
  <c r="GT18" i="6"/>
  <c r="GX18" i="6"/>
  <c r="OK33" i="6"/>
  <c r="OJ33" i="6"/>
  <c r="OI33" i="6"/>
  <c r="OH33" i="6"/>
  <c r="OX13" i="6"/>
  <c r="OW13" i="6"/>
  <c r="OV13" i="6"/>
  <c r="OU13" i="6"/>
  <c r="PA10" i="6"/>
  <c r="PE10" i="6"/>
  <c r="IU35" i="6"/>
  <c r="IV35" i="6" s="1"/>
  <c r="GA36" i="6"/>
  <c r="GC36" i="6"/>
  <c r="GD36" i="6"/>
  <c r="GB36" i="6"/>
  <c r="PK19" i="6"/>
  <c r="PJ19" i="6"/>
  <c r="PH19" i="6"/>
  <c r="PI19" i="6"/>
  <c r="HR31" i="6"/>
  <c r="QL27" i="6"/>
  <c r="QM27" i="6" s="1"/>
  <c r="GD24" i="6"/>
  <c r="GB24" i="6"/>
  <c r="GA24" i="6"/>
  <c r="GC24" i="6"/>
  <c r="HH14" i="6"/>
  <c r="QB19" i="6"/>
  <c r="HD29" i="6"/>
  <c r="HC29" i="6"/>
  <c r="HB29" i="6"/>
  <c r="HA29" i="6"/>
  <c r="PY30" i="6"/>
  <c r="HR24" i="6"/>
  <c r="IR12" i="6"/>
  <c r="IS12" i="6" s="1"/>
  <c r="GY11" i="6"/>
  <c r="GW11" i="6"/>
  <c r="NV36" i="6"/>
  <c r="NU36" i="6"/>
  <c r="NX36" i="6"/>
  <c r="NW36" i="6"/>
  <c r="FQ27" i="6"/>
  <c r="FP27" i="6"/>
  <c r="FO27" i="6"/>
  <c r="FN27" i="6"/>
  <c r="PL40" i="6"/>
  <c r="PM40" i="6" s="1"/>
  <c r="OR29" i="6"/>
  <c r="ON29" i="6"/>
  <c r="JH15" i="6"/>
  <c r="JI15" i="6" s="1"/>
  <c r="PT19" i="6"/>
  <c r="GG27" i="6"/>
  <c r="GK27" i="6"/>
  <c r="PB18" i="6"/>
  <c r="PL26" i="6"/>
  <c r="PM26" i="6" s="1"/>
  <c r="OR25" i="6"/>
  <c r="OT25" i="6" s="1"/>
  <c r="ON25" i="6"/>
  <c r="HR23" i="6"/>
  <c r="PY10" i="6"/>
  <c r="IH19" i="6"/>
  <c r="II19" i="6" s="1"/>
  <c r="OR30" i="6"/>
  <c r="ON30" i="6"/>
  <c r="NX40" i="6"/>
  <c r="NW40" i="6"/>
  <c r="NV40" i="6"/>
  <c r="NU40" i="6"/>
  <c r="HH38" i="6"/>
  <c r="HI38" i="6" s="1"/>
  <c r="PE28" i="6"/>
  <c r="PA28" i="6"/>
  <c r="HR16" i="6"/>
  <c r="PB20" i="6"/>
  <c r="PC20" i="6" s="1"/>
  <c r="PO22" i="6"/>
  <c r="PP22" i="6" s="1"/>
  <c r="PB36" i="6"/>
  <c r="PC36" i="6" s="1"/>
  <c r="OR39" i="6"/>
  <c r="ON39" i="6"/>
  <c r="GM31" i="6"/>
  <c r="OT11" i="6"/>
  <c r="PO17" i="6"/>
  <c r="PP17" i="6" s="1"/>
  <c r="GG34" i="6"/>
  <c r="GK34" i="6"/>
  <c r="GW34" i="6"/>
  <c r="OA26" i="6"/>
  <c r="OE26" i="6"/>
  <c r="OG26" i="6" s="1"/>
  <c r="GD26" i="6"/>
  <c r="GC26" i="6"/>
  <c r="GB26" i="6"/>
  <c r="GA26" i="6"/>
  <c r="OO31" i="6"/>
  <c r="PB11" i="6"/>
  <c r="PC11" i="6" s="1"/>
  <c r="QB27" i="6"/>
  <c r="QC27" i="6" s="1"/>
  <c r="PE27" i="6"/>
  <c r="PA27" i="6"/>
  <c r="OE18" i="6"/>
  <c r="OA18" i="6"/>
  <c r="OJ27" i="6"/>
  <c r="OH27" i="6"/>
  <c r="OK27" i="6"/>
  <c r="OI27" i="6"/>
  <c r="HH37" i="6"/>
  <c r="GQ32" i="6"/>
  <c r="GP32" i="6"/>
  <c r="GO32" i="6"/>
  <c r="GN32" i="6"/>
  <c r="PO30" i="6"/>
  <c r="PP30" i="6" s="1"/>
  <c r="HH24" i="6"/>
  <c r="HI24" i="6" s="1"/>
  <c r="IH12" i="6"/>
  <c r="GT11" i="6"/>
  <c r="GX11" i="6"/>
  <c r="HL32" i="6"/>
  <c r="HJ32" i="6"/>
  <c r="PF37" i="6"/>
  <c r="PD37" i="6"/>
  <c r="GD30" i="6"/>
  <c r="GC30" i="6"/>
  <c r="GB30" i="6"/>
  <c r="GA30" i="6"/>
  <c r="HR27" i="6"/>
  <c r="HS27" i="6" s="1"/>
  <c r="PY37" i="6"/>
  <c r="PZ37" i="6" s="1"/>
  <c r="IJ35" i="6"/>
  <c r="HR34" i="6"/>
  <c r="HR22" i="6"/>
  <c r="HS22" i="6" s="1"/>
  <c r="GK11" i="6"/>
  <c r="GM11" i="6" s="1"/>
  <c r="GG11" i="6"/>
  <c r="FZ25" i="6"/>
  <c r="PO10" i="6"/>
  <c r="PP10" i="6" s="1"/>
  <c r="PY28" i="6"/>
  <c r="PZ28" i="6" s="1"/>
  <c r="GK39" i="6"/>
  <c r="GM39" i="6" s="1"/>
  <c r="GG39" i="6"/>
  <c r="PL14" i="6"/>
  <c r="NX21" i="6"/>
  <c r="NV21" i="6"/>
  <c r="NW21" i="6"/>
  <c r="NU21" i="6"/>
  <c r="NW39" i="6"/>
  <c r="NV39" i="6"/>
  <c r="NU39" i="6"/>
  <c r="NX39" i="6"/>
  <c r="GL11" i="6"/>
  <c r="GG37" i="6"/>
  <c r="GK37" i="6"/>
  <c r="GM37" i="6" s="1"/>
  <c r="GD16" i="6"/>
  <c r="GC16" i="6"/>
  <c r="GB16" i="6"/>
  <c r="GA16" i="6"/>
  <c r="HU29" i="6"/>
  <c r="HV29" i="6" s="1"/>
  <c r="OO36" i="6"/>
  <c r="OP36" i="6" s="1"/>
  <c r="GY10" i="6"/>
  <c r="GW10" i="6"/>
  <c r="OQ38" i="6"/>
  <c r="OS38" i="6"/>
  <c r="JE13" i="6"/>
  <c r="JF13" i="6" s="1"/>
  <c r="PL36" i="6"/>
  <c r="PM36" i="6" s="1"/>
  <c r="QG35" i="6"/>
  <c r="HR10" i="6"/>
  <c r="HS10" i="6" s="1"/>
  <c r="PL15" i="6"/>
  <c r="PY17" i="6"/>
  <c r="GJ34" i="6"/>
  <c r="GL34" i="6"/>
  <c r="GV34" i="6"/>
  <c r="GY34" i="6" s="1"/>
  <c r="OR10" i="6"/>
  <c r="OT10" i="6" s="1"/>
  <c r="ON10" i="6"/>
  <c r="PL39" i="6"/>
  <c r="PM39" i="6" s="1"/>
  <c r="OG29" i="6"/>
  <c r="GG36" i="6"/>
  <c r="GK36" i="6"/>
  <c r="GM36" i="6" s="1"/>
  <c r="ON21" i="6"/>
  <c r="OR21" i="6"/>
  <c r="OT21" i="6" s="1"/>
  <c r="OW34" i="6"/>
  <c r="OU34" i="6"/>
  <c r="OX34" i="6"/>
  <c r="OV34" i="6"/>
  <c r="HR37" i="6"/>
  <c r="HS37" i="6" s="1"/>
  <c r="PB32" i="6"/>
  <c r="PC32" i="6" s="1"/>
  <c r="OX24" i="6"/>
  <c r="OV24" i="6"/>
  <c r="OW24" i="6"/>
  <c r="OU24" i="6"/>
  <c r="GJ25" i="6"/>
  <c r="HR30" i="6"/>
  <c r="HS30" i="6" s="1"/>
  <c r="GW27" i="6"/>
  <c r="OT37" i="6"/>
  <c r="HJ40" i="6"/>
  <c r="HT19" i="6"/>
  <c r="HX19" i="6"/>
  <c r="HQ19" i="6"/>
  <c r="HP19" i="6"/>
  <c r="HO19" i="6"/>
  <c r="HN19" i="6"/>
  <c r="OG31" i="6"/>
  <c r="II35" i="6"/>
  <c r="IL35" i="6" s="1"/>
  <c r="HF34" i="6"/>
  <c r="HF22" i="6"/>
  <c r="PE24" i="6"/>
  <c r="PG24" i="6" s="1"/>
  <c r="PA24" i="6"/>
  <c r="IR21" i="6"/>
  <c r="PM28" i="6"/>
  <c r="OO20" i="6"/>
  <c r="FN39" i="6"/>
  <c r="FQ39" i="6"/>
  <c r="FP39" i="6"/>
  <c r="FO39" i="6"/>
  <c r="OO12" i="6"/>
  <c r="OP12" i="6" s="1"/>
  <c r="HU18" i="6"/>
  <c r="NJ39" i="6"/>
  <c r="NK39" i="6"/>
  <c r="NI39" i="6"/>
  <c r="NH39" i="6"/>
  <c r="GA37" i="6"/>
  <c r="GD37" i="6"/>
  <c r="GC37" i="6"/>
  <c r="GB37" i="6"/>
  <c r="PL38" i="6"/>
  <c r="PM38" i="6" s="1"/>
  <c r="RB35" i="6"/>
  <c r="RC35" i="6" s="1"/>
  <c r="PL12" i="6"/>
  <c r="NW15" i="6"/>
  <c r="NV15" i="6"/>
  <c r="NU15" i="6"/>
  <c r="NX15" i="6"/>
  <c r="GX10" i="6"/>
  <c r="GT10" i="6"/>
  <c r="OR38" i="6"/>
  <c r="ON38" i="6"/>
  <c r="IU13" i="6"/>
  <c r="OQ17" i="6"/>
  <c r="GM30" i="6"/>
  <c r="HH10" i="6"/>
  <c r="PB15" i="6"/>
  <c r="QL24" i="6"/>
  <c r="PD25" i="6"/>
  <c r="GU37" i="6"/>
  <c r="GV37" i="6" s="1"/>
  <c r="OZ39" i="6"/>
  <c r="PJ34" i="6"/>
  <c r="PI34" i="6"/>
  <c r="PK34" i="6"/>
  <c r="PH34" i="6"/>
  <c r="NV38" i="6"/>
  <c r="NX38" i="6"/>
  <c r="NW38" i="6"/>
  <c r="NU38" i="6"/>
  <c r="NN26" i="6"/>
  <c r="NR26" i="6"/>
  <c r="NT26" i="6" s="1"/>
  <c r="PO13" i="6"/>
  <c r="PP13" i="6" s="1"/>
  <c r="HR28" i="6"/>
  <c r="HS28" i="6" s="1"/>
  <c r="PO34" i="6"/>
  <c r="GI25" i="6"/>
  <c r="GL25" i="6" s="1"/>
  <c r="OS21" i="6"/>
  <c r="HF30" i="6"/>
  <c r="PY32" i="6"/>
  <c r="PZ32" i="6" s="1"/>
  <c r="GV27" i="6"/>
  <c r="GY27" i="6" s="1"/>
  <c r="HR26" i="6"/>
  <c r="HS26" i="6" s="1"/>
  <c r="OS18" i="6"/>
  <c r="OQ18" i="6"/>
  <c r="HI40" i="6"/>
  <c r="HL40" i="6" s="1"/>
  <c r="HY19" i="6"/>
  <c r="HW19" i="6"/>
  <c r="HY17" i="6"/>
  <c r="HW17" i="6"/>
  <c r="GK22" i="6"/>
  <c r="GM22" i="6" s="1"/>
  <c r="GG22" i="6"/>
  <c r="IE40" i="6"/>
  <c r="IF40" i="6" s="1"/>
  <c r="IF21" i="6"/>
  <c r="HA38" i="6"/>
  <c r="QO35" i="6"/>
  <c r="QP35" i="6" s="1"/>
  <c r="GZ19" i="6"/>
  <c r="OT33" i="6"/>
  <c r="IE18" i="6"/>
  <c r="IF18" i="6" s="1"/>
  <c r="HH36" i="6"/>
  <c r="HI36" i="6" s="1"/>
  <c r="PF24" i="6"/>
  <c r="HC12" i="6"/>
  <c r="HB12" i="6"/>
  <c r="HA12" i="6"/>
  <c r="HD12" i="6"/>
  <c r="OZ38" i="6"/>
  <c r="OZ12" i="6"/>
  <c r="IE38" i="6"/>
  <c r="IF38" i="6" s="1"/>
  <c r="HR39" i="6"/>
  <c r="HS39" i="6" s="1"/>
  <c r="QL22" i="6"/>
  <c r="QM22" i="6" s="1"/>
  <c r="OP17" i="6"/>
  <c r="OS17" i="6" s="1"/>
  <c r="PL31" i="6"/>
  <c r="PM31" i="6" s="1"/>
  <c r="OT32" i="6"/>
  <c r="PZ24" i="6"/>
  <c r="PC25" i="6"/>
  <c r="PF25" i="6" s="1"/>
  <c r="NX16" i="6"/>
  <c r="NW16" i="6"/>
  <c r="NV16" i="6"/>
  <c r="NU16" i="6"/>
  <c r="PK23" i="6"/>
  <c r="PJ23" i="6"/>
  <c r="PI23" i="6"/>
  <c r="PH23" i="6"/>
  <c r="PB30" i="6"/>
  <c r="NV12" i="6"/>
  <c r="NU12" i="6"/>
  <c r="NW12" i="6"/>
  <c r="NX12" i="6"/>
  <c r="PL29" i="6"/>
  <c r="PM29" i="6" s="1"/>
  <c r="HH28" i="6"/>
  <c r="HI28" i="6" s="1"/>
  <c r="QY19" i="6"/>
  <c r="QZ19" i="6" s="1"/>
  <c r="PO32" i="6"/>
  <c r="PP32" i="6" s="1"/>
  <c r="QL34" i="6"/>
  <c r="HH26" i="6"/>
  <c r="ON18" i="6"/>
  <c r="OR18" i="6"/>
  <c r="GY22" i="6"/>
  <c r="GW22" i="6"/>
  <c r="OG40" i="6"/>
  <c r="NX18" i="6"/>
  <c r="NW18" i="6"/>
  <c r="NV18" i="6"/>
  <c r="NU18" i="6"/>
  <c r="HQ15" i="6"/>
  <c r="HO15" i="6"/>
  <c r="HN15" i="6"/>
  <c r="HP15" i="6"/>
  <c r="HT17" i="6"/>
  <c r="HX17" i="6"/>
  <c r="HJ18" i="6"/>
  <c r="GY18" i="6"/>
  <c r="GW18" i="6"/>
  <c r="OE15" i="6"/>
  <c r="OG15" i="6" s="1"/>
  <c r="OA15" i="6"/>
  <c r="HU40" i="6"/>
  <c r="HV40" i="6" s="1"/>
  <c r="GG28" i="6"/>
  <c r="GK28" i="6"/>
  <c r="GM28" i="6" s="1"/>
  <c r="JE35" i="6"/>
  <c r="JF35" i="6" s="1"/>
  <c r="NI40" i="6"/>
  <c r="NH40" i="6"/>
  <c r="NK40" i="6"/>
  <c r="NJ40" i="6"/>
  <c r="HR33" i="6"/>
  <c r="GU39" i="6"/>
  <c r="GV39" i="6" s="1"/>
  <c r="IH13" i="6"/>
  <c r="GB34" i="6"/>
  <c r="GD34" i="6"/>
  <c r="GA34" i="6"/>
  <c r="GC34" i="6"/>
  <c r="IE36" i="6"/>
  <c r="IF36" i="6" s="1"/>
  <c r="OJ12" i="6"/>
  <c r="OH12" i="6"/>
  <c r="OK12" i="6"/>
  <c r="OI12" i="6"/>
  <c r="GL37" i="6"/>
  <c r="HU38" i="6"/>
  <c r="HV38" i="6" s="1"/>
  <c r="HH39" i="6"/>
  <c r="HI39" i="6" s="1"/>
  <c r="QB22" i="6"/>
  <c r="GC10" i="6"/>
  <c r="GB10" i="6"/>
  <c r="GA10" i="6"/>
  <c r="GD10" i="6"/>
  <c r="OD36" i="6"/>
  <c r="GP14" i="6"/>
  <c r="GO14" i="6"/>
  <c r="GQ14" i="6"/>
  <c r="GN14" i="6"/>
  <c r="PB31" i="6"/>
  <c r="PC31" i="6" s="1"/>
  <c r="GY31" i="6"/>
  <c r="GW31" i="6"/>
  <c r="HM29" i="6"/>
  <c r="OG18" i="6"/>
  <c r="OG21" i="6"/>
  <c r="GW24" i="6"/>
  <c r="GW30" i="6"/>
  <c r="GU20" i="6"/>
  <c r="GV20" i="6" s="1"/>
  <c r="NX20" i="6"/>
  <c r="NW20" i="6"/>
  <c r="NV20" i="6"/>
  <c r="NU20" i="6"/>
  <c r="HU12" i="6"/>
  <c r="HV12" i="6" s="1"/>
  <c r="PY33" i="6"/>
  <c r="OF26" i="6"/>
  <c r="OO40" i="6"/>
  <c r="OP40" i="6" s="1"/>
  <c r="PB29" i="6"/>
  <c r="PC29" i="6" s="1"/>
  <c r="NX29" i="6"/>
  <c r="NV29" i="6"/>
  <c r="NW29" i="6"/>
  <c r="NU29" i="6"/>
  <c r="GC33" i="6"/>
  <c r="GB33" i="6"/>
  <c r="GA33" i="6"/>
  <c r="GD33" i="6"/>
  <c r="GY26" i="6"/>
  <c r="GW26" i="6"/>
  <c r="QO19" i="6"/>
  <c r="QP19" i="6" s="1"/>
  <c r="GY28" i="6"/>
  <c r="GW28" i="6"/>
  <c r="OJ38" i="6"/>
  <c r="OI38" i="6"/>
  <c r="OK38" i="6"/>
  <c r="OH38" i="6"/>
  <c r="QB34" i="6"/>
  <c r="HR11" i="6"/>
  <c r="HS11" i="6" s="1"/>
  <c r="GT22" i="6"/>
  <c r="GX22" i="6"/>
  <c r="PF10" i="6"/>
  <c r="PD10" i="6"/>
  <c r="HY21" i="6"/>
  <c r="HW21" i="6"/>
  <c r="OS16" i="6"/>
  <c r="OQ16" i="6"/>
  <c r="GD11" i="6"/>
  <c r="GC11" i="6"/>
  <c r="GB11" i="6"/>
  <c r="GA11" i="6"/>
  <c r="HM17" i="6"/>
  <c r="HI18" i="6"/>
  <c r="HL18" i="6" s="1"/>
  <c r="GK26" i="6"/>
  <c r="GM26" i="6" s="1"/>
  <c r="GG26" i="6"/>
  <c r="ID15" i="6"/>
  <c r="IB15" i="6"/>
  <c r="IA15" i="6"/>
  <c r="IC15" i="6"/>
  <c r="FZ39" i="6"/>
  <c r="GU16" i="6"/>
  <c r="GV16" i="6" s="1"/>
  <c r="OW19" i="6"/>
  <c r="OU19" i="6"/>
  <c r="OV19" i="6"/>
  <c r="OX19" i="6"/>
  <c r="IR17" i="6"/>
  <c r="IS17" i="6" s="1"/>
  <c r="GK33" i="6"/>
  <c r="GM33" i="6" s="1"/>
  <c r="GG33" i="6"/>
  <c r="GL22" i="6"/>
  <c r="HF33" i="6"/>
  <c r="GJ10" i="6"/>
  <c r="GL10" i="6"/>
  <c r="OE11" i="6"/>
  <c r="OG11" i="6" s="1"/>
  <c r="OA11" i="6"/>
  <c r="IC35" i="6"/>
  <c r="IA35" i="6"/>
  <c r="ID35" i="6"/>
  <c r="IB35" i="6"/>
  <c r="OA32" i="6"/>
  <c r="OE32" i="6"/>
  <c r="OG32" i="6" s="1"/>
  <c r="HS36" i="6"/>
  <c r="PS23" i="6"/>
  <c r="PQ23" i="6"/>
  <c r="OS15" i="6"/>
  <c r="OQ15" i="6"/>
  <c r="GY25" i="6"/>
  <c r="GW25" i="6"/>
  <c r="OF11" i="6"/>
  <c r="OC36" i="6"/>
  <c r="OF36" i="6" s="1"/>
  <c r="QL23" i="6"/>
  <c r="QM23" i="6" s="1"/>
  <c r="HR25" i="6"/>
  <c r="HS25" i="6" s="1"/>
  <c r="GD23" i="6"/>
  <c r="GC23" i="6"/>
  <c r="GB23" i="6"/>
  <c r="GA23" i="6"/>
  <c r="OF18" i="6"/>
  <c r="GV24" i="6"/>
  <c r="GV30" i="6"/>
  <c r="GY30" i="6" s="1"/>
  <c r="IW15" i="6"/>
  <c r="IZ15" i="6" s="1"/>
  <c r="IY15" i="6"/>
  <c r="GT40" i="6"/>
  <c r="GX40" i="6"/>
  <c r="GZ40" i="6" s="1"/>
  <c r="OX28" i="6"/>
  <c r="OW28" i="6"/>
  <c r="OV28" i="6"/>
  <c r="OU28" i="6"/>
  <c r="OD20" i="6"/>
  <c r="OA14" i="6"/>
  <c r="OE14" i="6"/>
  <c r="OG14" i="6" s="1"/>
  <c r="PB17" i="6"/>
  <c r="PY25" i="6"/>
  <c r="PZ25" i="6" s="1"/>
  <c r="HH20" i="6"/>
  <c r="HI20" i="6" s="1"/>
  <c r="GQ29" i="6"/>
  <c r="GP29" i="6"/>
  <c r="GO29" i="6"/>
  <c r="GN29" i="6"/>
  <c r="PY11" i="6"/>
  <c r="PG27" i="6"/>
  <c r="HU14" i="6"/>
  <c r="PE21" i="6"/>
  <c r="PA21" i="6"/>
  <c r="IP15" i="6"/>
  <c r="IO15" i="6"/>
  <c r="IQ15" i="6"/>
  <c r="IN15" i="6"/>
  <c r="QL13" i="6"/>
  <c r="QM13" i="6" s="1"/>
  <c r="GX28" i="6"/>
  <c r="GT28" i="6"/>
  <c r="GA27" i="6"/>
  <c r="GD27" i="6"/>
  <c r="GC27" i="6"/>
  <c r="GB27" i="6"/>
  <c r="HH11" i="6"/>
  <c r="PO21" i="6"/>
  <c r="GQ16" i="6"/>
  <c r="GO16" i="6"/>
  <c r="GP16" i="6"/>
  <c r="GN16" i="6"/>
  <c r="GW23" i="6"/>
  <c r="HT21" i="6"/>
  <c r="HX21" i="6"/>
  <c r="HU32" i="6"/>
  <c r="HV32" i="6" s="1"/>
  <c r="ON16" i="6"/>
  <c r="OR16" i="6"/>
  <c r="GU33" i="6"/>
  <c r="GV33" i="6" s="1"/>
  <c r="HD17" i="6"/>
  <c r="HC17" i="6"/>
  <c r="HB17" i="6"/>
  <c r="HA17" i="6"/>
  <c r="HK21" i="6"/>
  <c r="HM21" i="6" s="1"/>
  <c r="HG21" i="6"/>
  <c r="PL16" i="6"/>
  <c r="PM16" i="6" s="1"/>
  <c r="IH17" i="6"/>
  <c r="PK22" i="6"/>
  <c r="PJ22" i="6"/>
  <c r="PI22" i="6"/>
  <c r="PH22" i="6"/>
  <c r="HN12" i="6"/>
  <c r="OJ25" i="6"/>
  <c r="OI25" i="6"/>
  <c r="OH25" i="6"/>
  <c r="OK25" i="6"/>
  <c r="GK10" i="6"/>
  <c r="GG10" i="6"/>
  <c r="GL39" i="6"/>
  <c r="OQ14" i="6"/>
  <c r="FX20" i="6"/>
  <c r="FZ20" i="6" s="1"/>
  <c r="FT20" i="6"/>
  <c r="GW14" i="6"/>
  <c r="HD32" i="6"/>
  <c r="HC32" i="6"/>
  <c r="HB32" i="6"/>
  <c r="HA32" i="6"/>
  <c r="GN40" i="6"/>
  <c r="GP40" i="6"/>
  <c r="GQ40" i="6"/>
  <c r="GO40" i="6"/>
  <c r="PN23" i="6"/>
  <c r="PR23" i="6"/>
  <c r="OR15" i="6"/>
  <c r="ON15" i="6"/>
  <c r="GT25" i="6"/>
  <c r="GX25" i="6"/>
  <c r="IR29" i="6"/>
  <c r="OW22" i="6"/>
  <c r="OV22" i="6"/>
  <c r="OU22" i="6"/>
  <c r="OX22" i="6"/>
  <c r="GM20" i="6"/>
  <c r="QB23" i="6"/>
  <c r="QC23" i="6" s="1"/>
  <c r="HH25" i="6"/>
  <c r="HI25" i="6" s="1"/>
  <c r="PQ27" i="6"/>
  <c r="PA33" i="6"/>
  <c r="PE33" i="6"/>
  <c r="OR26" i="6"/>
  <c r="ON26" i="6"/>
  <c r="HZ13" i="6"/>
  <c r="FT28" i="6"/>
  <c r="FX28" i="6"/>
  <c r="FZ28" i="6" s="1"/>
  <c r="GQ18" i="6"/>
  <c r="GP18" i="6"/>
  <c r="GO18" i="6"/>
  <c r="GN18" i="6"/>
  <c r="HF31" i="6"/>
  <c r="OC20" i="6"/>
  <c r="OF20" i="6" s="1"/>
  <c r="GG24" i="6"/>
  <c r="GK24" i="6"/>
  <c r="GM24" i="6" s="1"/>
  <c r="PO24" i="6"/>
  <c r="PP24" i="6" s="1"/>
  <c r="PM25" i="6"/>
  <c r="HR20" i="6"/>
  <c r="HS20" i="6" s="1"/>
  <c r="PM11" i="6"/>
  <c r="PF27" i="6"/>
  <c r="IE14" i="6"/>
  <c r="PD21" i="6"/>
  <c r="PF21" i="6"/>
  <c r="OZ40" i="6"/>
  <c r="OQ29" i="6"/>
  <c r="OS29" i="6"/>
  <c r="HQ35" i="6"/>
  <c r="HP35" i="6"/>
  <c r="HO35" i="6"/>
  <c r="HN35" i="6"/>
  <c r="PY21" i="6"/>
  <c r="GV23" i="6"/>
  <c r="GY23" i="6" s="1"/>
  <c r="OG39" i="6"/>
  <c r="OK10" i="6"/>
  <c r="OJ10" i="6"/>
  <c r="OI10" i="6"/>
  <c r="OH10" i="6"/>
  <c r="IE32" i="6"/>
  <c r="GL27" i="6"/>
  <c r="GJ27" i="6"/>
  <c r="GM27" i="6" s="1"/>
  <c r="OG16" i="6"/>
  <c r="PL18" i="6"/>
  <c r="PM18" i="6" s="1"/>
  <c r="OZ26" i="6"/>
  <c r="GX36" i="6"/>
  <c r="GZ36" i="6" s="1"/>
  <c r="GT36" i="6"/>
  <c r="HF23" i="6"/>
  <c r="GG23" i="6"/>
  <c r="GK23" i="6"/>
  <c r="GM23" i="6" s="1"/>
  <c r="IR19" i="6"/>
  <c r="IS19" i="6" s="1"/>
  <c r="PI13" i="6"/>
  <c r="PK13" i="6"/>
  <c r="PJ13" i="6"/>
  <c r="PH13" i="6"/>
  <c r="OZ16" i="6"/>
  <c r="OQ30" i="6"/>
  <c r="OT30" i="6" s="1"/>
  <c r="OS30" i="6"/>
  <c r="PF28" i="6"/>
  <c r="PD28" i="6"/>
  <c r="HF16" i="6"/>
  <c r="PL20" i="6"/>
  <c r="PM20" i="6" s="1"/>
  <c r="OP14" i="6"/>
  <c r="OS14" i="6" s="1"/>
  <c r="GV14" i="6"/>
  <c r="OS39" i="6"/>
  <c r="OQ39" i="6"/>
  <c r="OG28" i="6"/>
  <c r="PP27" i="6"/>
  <c r="PS27" i="6" s="1"/>
  <c r="PD33" i="6"/>
  <c r="PF33" i="6"/>
  <c r="OQ26" i="6"/>
  <c r="OS26" i="6"/>
  <c r="HG23" i="5"/>
  <c r="HK23" i="5"/>
  <c r="PO20" i="5"/>
  <c r="PA10" i="5"/>
  <c r="PE10" i="5"/>
  <c r="HH18" i="5"/>
  <c r="OR32" i="5"/>
  <c r="ON32" i="5"/>
  <c r="HK30" i="5"/>
  <c r="HG30" i="5"/>
  <c r="FP20" i="5"/>
  <c r="FO20" i="5"/>
  <c r="FN20" i="5"/>
  <c r="FQ20" i="5"/>
  <c r="OK37" i="5"/>
  <c r="OJ37" i="5"/>
  <c r="OI37" i="5"/>
  <c r="OH37" i="5"/>
  <c r="ON35" i="5"/>
  <c r="OR35" i="5"/>
  <c r="PR33" i="5"/>
  <c r="PN33" i="5"/>
  <c r="PR36" i="5"/>
  <c r="PN36" i="5"/>
  <c r="PO13" i="5"/>
  <c r="PA31" i="5"/>
  <c r="PE31" i="5"/>
  <c r="RB27" i="5"/>
  <c r="GD29" i="5"/>
  <c r="GC29" i="5"/>
  <c r="GB29" i="5"/>
  <c r="GA29" i="5"/>
  <c r="PE37" i="5"/>
  <c r="PA37" i="5"/>
  <c r="GD15" i="5"/>
  <c r="GC15" i="5"/>
  <c r="GB15" i="5"/>
  <c r="GA15" i="5"/>
  <c r="OA17" i="5"/>
  <c r="OE17" i="5"/>
  <c r="OX34" i="5"/>
  <c r="OW34" i="5"/>
  <c r="OV34" i="5"/>
  <c r="OU34" i="5"/>
  <c r="OK31" i="5"/>
  <c r="OJ31" i="5"/>
  <c r="OI31" i="5"/>
  <c r="OH31" i="5"/>
  <c r="PA24" i="5"/>
  <c r="PE24" i="5"/>
  <c r="PA13" i="5"/>
  <c r="PE13" i="5"/>
  <c r="OA35" i="5"/>
  <c r="OE35" i="5"/>
  <c r="OF19" i="5"/>
  <c r="OD19" i="5"/>
  <c r="HU30" i="5"/>
  <c r="OS23" i="5"/>
  <c r="OQ23" i="5"/>
  <c r="HL38" i="5"/>
  <c r="HJ38" i="5"/>
  <c r="OG39" i="5"/>
  <c r="OO11" i="5"/>
  <c r="OP11" i="5" s="1"/>
  <c r="HL28" i="5"/>
  <c r="HJ28" i="5"/>
  <c r="OR28" i="5"/>
  <c r="OT28" i="5" s="1"/>
  <c r="ON28" i="5"/>
  <c r="PB28" i="5"/>
  <c r="PC28" i="5" s="1"/>
  <c r="OG29" i="5"/>
  <c r="FQ35" i="5"/>
  <c r="FP35" i="5"/>
  <c r="FO35" i="5"/>
  <c r="FN35" i="5"/>
  <c r="HJ11" i="5"/>
  <c r="HL11" i="5"/>
  <c r="GY27" i="5"/>
  <c r="GW27" i="5"/>
  <c r="NX17" i="5"/>
  <c r="NW17" i="5"/>
  <c r="NV17" i="5"/>
  <c r="NU17" i="5"/>
  <c r="OS28" i="5"/>
  <c r="IM13" i="5"/>
  <c r="NW39" i="5"/>
  <c r="NV39" i="5"/>
  <c r="NU39" i="5"/>
  <c r="NX39" i="5"/>
  <c r="PY37" i="5"/>
  <c r="NT23" i="5"/>
  <c r="GW16" i="5"/>
  <c r="GY16" i="5"/>
  <c r="IJ39" i="5"/>
  <c r="IL39" i="5"/>
  <c r="HR29" i="5"/>
  <c r="HS29" i="5" s="1"/>
  <c r="IR11" i="5"/>
  <c r="GK37" i="5"/>
  <c r="GM37" i="5" s="1"/>
  <c r="GG37" i="5"/>
  <c r="JE31" i="5"/>
  <c r="JF31" i="5" s="1"/>
  <c r="GY28" i="5"/>
  <c r="GW28" i="5"/>
  <c r="NN29" i="5"/>
  <c r="NR29" i="5"/>
  <c r="NT29" i="5" s="1"/>
  <c r="GD18" i="5"/>
  <c r="GC18" i="5"/>
  <c r="GB18" i="5"/>
  <c r="GA18" i="5"/>
  <c r="NK16" i="5"/>
  <c r="NJ16" i="5"/>
  <c r="NI16" i="5"/>
  <c r="NH16" i="5"/>
  <c r="HR12" i="5"/>
  <c r="HS12" i="5" s="1"/>
  <c r="QL26" i="5"/>
  <c r="QM26" i="5" s="1"/>
  <c r="NX13" i="5"/>
  <c r="NW13" i="5"/>
  <c r="NU13" i="5"/>
  <c r="NV13" i="5"/>
  <c r="QS27" i="5"/>
  <c r="QQ27" i="5"/>
  <c r="GU19" i="5"/>
  <c r="GV19" i="5" s="1"/>
  <c r="GP16" i="5"/>
  <c r="GO16" i="5"/>
  <c r="GN16" i="5"/>
  <c r="GQ16" i="5"/>
  <c r="OG23" i="5"/>
  <c r="GY17" i="5"/>
  <c r="GW17" i="5"/>
  <c r="GM19" i="5"/>
  <c r="IR22" i="5"/>
  <c r="IS22" i="5" s="1"/>
  <c r="QY22" i="5"/>
  <c r="QZ22" i="5" s="1"/>
  <c r="HL26" i="5"/>
  <c r="HJ26" i="5"/>
  <c r="OQ18" i="5"/>
  <c r="OS18" i="5"/>
  <c r="QL30" i="5"/>
  <c r="GW35" i="5"/>
  <c r="GY35" i="5"/>
  <c r="HL34" i="5"/>
  <c r="HJ34" i="5"/>
  <c r="GY37" i="5"/>
  <c r="GW37" i="5"/>
  <c r="PF18" i="5"/>
  <c r="PD18" i="5"/>
  <c r="ON40" i="5"/>
  <c r="OR40" i="5"/>
  <c r="GG15" i="5"/>
  <c r="GK15" i="5"/>
  <c r="GM15" i="5" s="1"/>
  <c r="OR23" i="5"/>
  <c r="ON23" i="5"/>
  <c r="HG38" i="5"/>
  <c r="HK38" i="5"/>
  <c r="HR32" i="5"/>
  <c r="HS32" i="5" s="1"/>
  <c r="GW36" i="5"/>
  <c r="HD22" i="5"/>
  <c r="HC22" i="5"/>
  <c r="HB22" i="5"/>
  <c r="HA22" i="5"/>
  <c r="PR30" i="5"/>
  <c r="PN30" i="5"/>
  <c r="HR27" i="5"/>
  <c r="GP35" i="5"/>
  <c r="GO35" i="5"/>
  <c r="GN35" i="5"/>
  <c r="GQ35" i="5"/>
  <c r="HG28" i="5"/>
  <c r="HK28" i="5"/>
  <c r="IR25" i="5"/>
  <c r="GJ32" i="5"/>
  <c r="HG11" i="5"/>
  <c r="HK11" i="5"/>
  <c r="GX27" i="5"/>
  <c r="GT27" i="5"/>
  <c r="HR20" i="5"/>
  <c r="GC19" i="5"/>
  <c r="GA19" i="5"/>
  <c r="GD19" i="5"/>
  <c r="GB19" i="5"/>
  <c r="OK14" i="5"/>
  <c r="OJ14" i="5"/>
  <c r="OI14" i="5"/>
  <c r="OH14" i="5"/>
  <c r="PO37" i="5"/>
  <c r="PP37" i="5" s="1"/>
  <c r="PK22" i="5"/>
  <c r="PJ22" i="5"/>
  <c r="PI22" i="5"/>
  <c r="PH22" i="5"/>
  <c r="GX16" i="5"/>
  <c r="GT16" i="5"/>
  <c r="IK39" i="5"/>
  <c r="IG39" i="5"/>
  <c r="HH29" i="5"/>
  <c r="HI29" i="5" s="1"/>
  <c r="IH11" i="5"/>
  <c r="II11" i="5" s="1"/>
  <c r="OK28" i="5"/>
  <c r="OJ28" i="5"/>
  <c r="OI28" i="5"/>
  <c r="OH28" i="5"/>
  <c r="IU31" i="5"/>
  <c r="IV31" i="5" s="1"/>
  <c r="GX28" i="5"/>
  <c r="GT28" i="5"/>
  <c r="OV31" i="5"/>
  <c r="OX31" i="5"/>
  <c r="OW31" i="5"/>
  <c r="OU31" i="5"/>
  <c r="JE39" i="5"/>
  <c r="JF39" i="5" s="1"/>
  <c r="IR40" i="5"/>
  <c r="IS40" i="5" s="1"/>
  <c r="HW11" i="5"/>
  <c r="GD24" i="5"/>
  <c r="GC24" i="5"/>
  <c r="GB24" i="5"/>
  <c r="GA24" i="5"/>
  <c r="HH12" i="5"/>
  <c r="HI12" i="5" s="1"/>
  <c r="QB26" i="5"/>
  <c r="OQ12" i="5"/>
  <c r="GW14" i="5"/>
  <c r="PD21" i="5"/>
  <c r="HW22" i="5"/>
  <c r="HP31" i="5"/>
  <c r="HO31" i="5"/>
  <c r="HN31" i="5"/>
  <c r="HQ31" i="5"/>
  <c r="NR16" i="5"/>
  <c r="NT16" i="5" s="1"/>
  <c r="NN16" i="5"/>
  <c r="GX17" i="5"/>
  <c r="GT17" i="5"/>
  <c r="HR14" i="5"/>
  <c r="HS14" i="5" s="1"/>
  <c r="IH22" i="5"/>
  <c r="QO22" i="5"/>
  <c r="QP22" i="5" s="1"/>
  <c r="HK26" i="5"/>
  <c r="HG26" i="5"/>
  <c r="OR18" i="5"/>
  <c r="ON18" i="5"/>
  <c r="QB30" i="5"/>
  <c r="QC30" i="5" s="1"/>
  <c r="GX35" i="5"/>
  <c r="GT35" i="5"/>
  <c r="HK34" i="5"/>
  <c r="HG34" i="5"/>
  <c r="GT37" i="5"/>
  <c r="GX37" i="5"/>
  <c r="PE18" i="5"/>
  <c r="PA18" i="5"/>
  <c r="OE15" i="5"/>
  <c r="OG15" i="5" s="1"/>
  <c r="OA15" i="5"/>
  <c r="OS40" i="5"/>
  <c r="OQ40" i="5"/>
  <c r="OJ20" i="5"/>
  <c r="OI20" i="5"/>
  <c r="OH20" i="5"/>
  <c r="OK20" i="5"/>
  <c r="HW31" i="5"/>
  <c r="HY31" i="5"/>
  <c r="HF32" i="5"/>
  <c r="GV36" i="5"/>
  <c r="GY36" i="5" s="1"/>
  <c r="PS30" i="5"/>
  <c r="PQ30" i="5"/>
  <c r="OT38" i="5"/>
  <c r="HF27" i="5"/>
  <c r="HY26" i="5"/>
  <c r="HW26" i="5"/>
  <c r="IF25" i="5"/>
  <c r="GI32" i="5"/>
  <c r="HR24" i="5"/>
  <c r="HS24" i="5" s="1"/>
  <c r="PJ36" i="5"/>
  <c r="PK36" i="5"/>
  <c r="PH36" i="5"/>
  <c r="PI36" i="5"/>
  <c r="PL11" i="5"/>
  <c r="PM11" i="5" s="1"/>
  <c r="OF25" i="5"/>
  <c r="OD25" i="5"/>
  <c r="HF20" i="5"/>
  <c r="PY28" i="5"/>
  <c r="PZ28" i="5" s="1"/>
  <c r="GN40" i="5"/>
  <c r="GP40" i="5"/>
  <c r="GQ40" i="5"/>
  <c r="GO40" i="5"/>
  <c r="NW32" i="5"/>
  <c r="NX32" i="5"/>
  <c r="NV32" i="5"/>
  <c r="NU32" i="5"/>
  <c r="PF20" i="5"/>
  <c r="PD20" i="5"/>
  <c r="QL36" i="5"/>
  <c r="QM36" i="5" s="1"/>
  <c r="OG12" i="5"/>
  <c r="OQ16" i="5"/>
  <c r="OS16" i="5"/>
  <c r="GQ21" i="5"/>
  <c r="GP21" i="5"/>
  <c r="GO21" i="5"/>
  <c r="GN21" i="5"/>
  <c r="PL35" i="5"/>
  <c r="PM35" i="5" s="1"/>
  <c r="IS39" i="5"/>
  <c r="IF40" i="5"/>
  <c r="HV11" i="5"/>
  <c r="HY11" i="5" s="1"/>
  <c r="OU24" i="5"/>
  <c r="OW24" i="5"/>
  <c r="OV24" i="5"/>
  <c r="OX24" i="5"/>
  <c r="PU22" i="5"/>
  <c r="PX22" i="5"/>
  <c r="PW22" i="5"/>
  <c r="PV22" i="5"/>
  <c r="GY10" i="5"/>
  <c r="GW10" i="5"/>
  <c r="FZ10" i="5"/>
  <c r="OP12" i="5"/>
  <c r="OS12" i="5" s="1"/>
  <c r="GV14" i="5"/>
  <c r="GY14" i="5" s="1"/>
  <c r="PC21" i="5"/>
  <c r="HV22" i="5"/>
  <c r="PE33" i="5"/>
  <c r="PG33" i="5" s="1"/>
  <c r="PA33" i="5"/>
  <c r="HR10" i="5"/>
  <c r="HS10" i="5" s="1"/>
  <c r="OG13" i="5"/>
  <c r="PL12" i="5"/>
  <c r="PM12" i="5" s="1"/>
  <c r="HF14" i="5"/>
  <c r="HR19" i="5"/>
  <c r="HL16" i="5"/>
  <c r="HJ16" i="5"/>
  <c r="GY20" i="5"/>
  <c r="GW20" i="5"/>
  <c r="GD27" i="5"/>
  <c r="GC27" i="5"/>
  <c r="GB27" i="5"/>
  <c r="GA27" i="5"/>
  <c r="HR35" i="5"/>
  <c r="HS35" i="5" s="1"/>
  <c r="OE11" i="5"/>
  <c r="OG11" i="5" s="1"/>
  <c r="OA11" i="5"/>
  <c r="JH13" i="5"/>
  <c r="HX31" i="5"/>
  <c r="HT31" i="5"/>
  <c r="PK26" i="5"/>
  <c r="PJ26" i="5"/>
  <c r="PI26" i="5"/>
  <c r="PH26" i="5"/>
  <c r="HB38" i="5"/>
  <c r="PL29" i="5"/>
  <c r="PM29" i="5" s="1"/>
  <c r="QK27" i="5"/>
  <c r="QJ27" i="5"/>
  <c r="QI27" i="5"/>
  <c r="QH27" i="5"/>
  <c r="GK24" i="5"/>
  <c r="GM24" i="5" s="1"/>
  <c r="GG24" i="5"/>
  <c r="GT40" i="5"/>
  <c r="GX40" i="5"/>
  <c r="HT26" i="5"/>
  <c r="HX26" i="5"/>
  <c r="PB14" i="5"/>
  <c r="PC14" i="5" s="1"/>
  <c r="HH24" i="5"/>
  <c r="HI24" i="5" s="1"/>
  <c r="GL24" i="5"/>
  <c r="PB11" i="5"/>
  <c r="OE25" i="5"/>
  <c r="OA25" i="5"/>
  <c r="PD37" i="5"/>
  <c r="PF37" i="5"/>
  <c r="PS36" i="5"/>
  <c r="PQ36" i="5"/>
  <c r="PO28" i="5"/>
  <c r="IC39" i="5"/>
  <c r="IB39" i="5"/>
  <c r="IA39" i="5"/>
  <c r="ID39" i="5"/>
  <c r="PA20" i="5"/>
  <c r="PE20" i="5"/>
  <c r="QB36" i="5"/>
  <c r="OF17" i="5"/>
  <c r="OD17" i="5"/>
  <c r="PY13" i="5"/>
  <c r="PZ13" i="5" s="1"/>
  <c r="ON16" i="5"/>
  <c r="OR16" i="5"/>
  <c r="PL19" i="5"/>
  <c r="PM19" i="5" s="1"/>
  <c r="PB35" i="5"/>
  <c r="GB37" i="5"/>
  <c r="GD37" i="5"/>
  <c r="GC37" i="5"/>
  <c r="GA37" i="5"/>
  <c r="OR30" i="5"/>
  <c r="OT30" i="5" s="1"/>
  <c r="ON30" i="5"/>
  <c r="PY38" i="5"/>
  <c r="PB16" i="5"/>
  <c r="GX10" i="5"/>
  <c r="GT10" i="5"/>
  <c r="OF35" i="5"/>
  <c r="OD35" i="5"/>
  <c r="GK14" i="5"/>
  <c r="GM14" i="5" s="1"/>
  <c r="GG14" i="5"/>
  <c r="HA26" i="5"/>
  <c r="HH10" i="5"/>
  <c r="PB12" i="5"/>
  <c r="PC12" i="5" s="1"/>
  <c r="PO21" i="5"/>
  <c r="PP21" i="5" s="1"/>
  <c r="HH19" i="5"/>
  <c r="PF10" i="5"/>
  <c r="PD10" i="5"/>
  <c r="PG10" i="5" s="1"/>
  <c r="HK16" i="5"/>
  <c r="HG16" i="5"/>
  <c r="GT20" i="5"/>
  <c r="GX20" i="5"/>
  <c r="GM34" i="5"/>
  <c r="HF35" i="5"/>
  <c r="IE16" i="5"/>
  <c r="IF16" i="5" s="1"/>
  <c r="HW25" i="5"/>
  <c r="OZ29" i="5"/>
  <c r="OA16" i="5"/>
  <c r="OE16" i="5"/>
  <c r="OG16" i="5" s="1"/>
  <c r="GM28" i="5"/>
  <c r="PB40" i="5"/>
  <c r="PC40" i="5" s="1"/>
  <c r="IR30" i="5"/>
  <c r="IS30" i="5" s="1"/>
  <c r="IE38" i="5"/>
  <c r="IF38" i="5" s="1"/>
  <c r="PD34" i="5"/>
  <c r="PY24" i="5"/>
  <c r="PZ24" i="5" s="1"/>
  <c r="HU28" i="5"/>
  <c r="HV28" i="5" s="1"/>
  <c r="NX19" i="5"/>
  <c r="NV19" i="5"/>
  <c r="NW19" i="5"/>
  <c r="NU19" i="5"/>
  <c r="GT29" i="5"/>
  <c r="GX29" i="5"/>
  <c r="HM40" i="5"/>
  <c r="GP27" i="5"/>
  <c r="OK21" i="5"/>
  <c r="OJ21" i="5"/>
  <c r="OI21" i="5"/>
  <c r="OH21" i="5"/>
  <c r="PQ34" i="5"/>
  <c r="HW40" i="5"/>
  <c r="HR37" i="5"/>
  <c r="HS37" i="5" s="1"/>
  <c r="OZ19" i="5"/>
  <c r="NH19" i="5"/>
  <c r="NK19" i="5"/>
  <c r="NJ19" i="5"/>
  <c r="NI19" i="5"/>
  <c r="GU12" i="5"/>
  <c r="GV12" i="5" s="1"/>
  <c r="QL34" i="5"/>
  <c r="QM34" i="5" s="1"/>
  <c r="NT25" i="5"/>
  <c r="PM38" i="5"/>
  <c r="PL16" i="5"/>
  <c r="OQ19" i="5"/>
  <c r="GL37" i="5"/>
  <c r="GW15" i="5"/>
  <c r="PL17" i="5"/>
  <c r="PM17" i="5" s="1"/>
  <c r="PY18" i="5"/>
  <c r="PZ18" i="5" s="1"/>
  <c r="NS29" i="5"/>
  <c r="GP36" i="5"/>
  <c r="GO36" i="5"/>
  <c r="GN36" i="5"/>
  <c r="GQ36" i="5"/>
  <c r="OW37" i="5"/>
  <c r="OV37" i="5"/>
  <c r="OU37" i="5"/>
  <c r="OX37" i="5"/>
  <c r="OI18" i="5"/>
  <c r="OH18" i="5"/>
  <c r="OK18" i="5"/>
  <c r="OJ18" i="5"/>
  <c r="OT20" i="5"/>
  <c r="PT27" i="5"/>
  <c r="HK25" i="5"/>
  <c r="HG25" i="5"/>
  <c r="PY21" i="5"/>
  <c r="PF33" i="5"/>
  <c r="PL23" i="5"/>
  <c r="PM23" i="5" s="1"/>
  <c r="GM18" i="5"/>
  <c r="GW32" i="5"/>
  <c r="GW18" i="5"/>
  <c r="PL15" i="5"/>
  <c r="PM15" i="5" s="1"/>
  <c r="GD20" i="5"/>
  <c r="GB20" i="5"/>
  <c r="GA20" i="5"/>
  <c r="GC20" i="5"/>
  <c r="HS16" i="5"/>
  <c r="HV25" i="5"/>
  <c r="PL39" i="5"/>
  <c r="PM39" i="5" s="1"/>
  <c r="GY24" i="5"/>
  <c r="GW24" i="5"/>
  <c r="OT21" i="5"/>
  <c r="PL40" i="5"/>
  <c r="IF30" i="5"/>
  <c r="HS38" i="5"/>
  <c r="PC34" i="5"/>
  <c r="PF34" i="5" s="1"/>
  <c r="PM24" i="5"/>
  <c r="OF16" i="5"/>
  <c r="IE28" i="5"/>
  <c r="IF28" i="5" s="1"/>
  <c r="QL10" i="5"/>
  <c r="QM10" i="5" s="1"/>
  <c r="PY14" i="5"/>
  <c r="PZ14" i="5" s="1"/>
  <c r="GY29" i="5"/>
  <c r="GW29" i="5"/>
  <c r="IL31" i="5"/>
  <c r="IJ31" i="5"/>
  <c r="PP34" i="5"/>
  <c r="PS34" i="5" s="1"/>
  <c r="HV40" i="5"/>
  <c r="HY40" i="5" s="1"/>
  <c r="HF37" i="5"/>
  <c r="HH33" i="5"/>
  <c r="HB11" i="5"/>
  <c r="HA11" i="5"/>
  <c r="HC11" i="5"/>
  <c r="HD11" i="5"/>
  <c r="PZ34" i="5"/>
  <c r="OT13" i="5"/>
  <c r="OP19" i="5"/>
  <c r="OS19" i="5" s="1"/>
  <c r="GV15" i="5"/>
  <c r="OZ17" i="5"/>
  <c r="PM18" i="5"/>
  <c r="IE34" i="5"/>
  <c r="IF34" i="5" s="1"/>
  <c r="HK22" i="5"/>
  <c r="HM22" i="5" s="1"/>
  <c r="HG22" i="5"/>
  <c r="HD30" i="5"/>
  <c r="HC30" i="5"/>
  <c r="HB30" i="5"/>
  <c r="HA30" i="5"/>
  <c r="NX31" i="5"/>
  <c r="NU31" i="5"/>
  <c r="NV31" i="5"/>
  <c r="NW31" i="5"/>
  <c r="HJ25" i="5"/>
  <c r="HL25" i="5"/>
  <c r="GM23" i="5"/>
  <c r="FT12" i="5"/>
  <c r="FX12" i="5"/>
  <c r="FZ12" i="5" s="1"/>
  <c r="NS16" i="5"/>
  <c r="OZ23" i="5"/>
  <c r="GV32" i="5"/>
  <c r="GY32" i="5" s="1"/>
  <c r="GV18" i="5"/>
  <c r="GQ38" i="5"/>
  <c r="GP38" i="5"/>
  <c r="GO38" i="5"/>
  <c r="GN38" i="5"/>
  <c r="PS33" i="5"/>
  <c r="PQ33" i="5"/>
  <c r="PB15" i="5"/>
  <c r="FN18" i="5"/>
  <c r="FQ18" i="5"/>
  <c r="FP18" i="5"/>
  <c r="FO18" i="5"/>
  <c r="HL23" i="5"/>
  <c r="HJ23" i="5"/>
  <c r="PB39" i="5"/>
  <c r="GT24" i="5"/>
  <c r="GX24" i="5"/>
  <c r="QL33" i="5"/>
  <c r="OK24" i="5"/>
  <c r="OJ24" i="5"/>
  <c r="OI24" i="5"/>
  <c r="OH24" i="5"/>
  <c r="PQ10" i="5"/>
  <c r="HR36" i="5"/>
  <c r="HS36" i="5" s="1"/>
  <c r="OQ25" i="5"/>
  <c r="GZ40" i="5"/>
  <c r="IR26" i="5"/>
  <c r="IS26" i="5" s="1"/>
  <c r="QB10" i="5"/>
  <c r="PO14" i="5"/>
  <c r="GQ29" i="5"/>
  <c r="GP29" i="5"/>
  <c r="GO29" i="5"/>
  <c r="GN29" i="5"/>
  <c r="PB25" i="5"/>
  <c r="IK31" i="5"/>
  <c r="IG31" i="5"/>
  <c r="HJ17" i="5"/>
  <c r="PD38" i="5"/>
  <c r="OE40" i="5"/>
  <c r="OG40" i="5" s="1"/>
  <c r="OA40" i="5"/>
  <c r="PY20" i="5"/>
  <c r="HH21" i="5"/>
  <c r="HI21" i="5" s="1"/>
  <c r="IE17" i="5"/>
  <c r="IF17" i="5" s="1"/>
  <c r="OF40" i="5"/>
  <c r="IE33" i="5"/>
  <c r="IE21" i="5"/>
  <c r="IF21" i="5" s="1"/>
  <c r="PD31" i="5"/>
  <c r="PF31" i="5"/>
  <c r="HU34" i="5"/>
  <c r="HV34" i="5" s="1"/>
  <c r="PA30" i="5"/>
  <c r="PE30" i="5"/>
  <c r="PG30" i="5" s="1"/>
  <c r="QB22" i="5"/>
  <c r="QC22" i="5" s="1"/>
  <c r="HH15" i="5"/>
  <c r="HI15" i="5" s="1"/>
  <c r="HC21" i="5"/>
  <c r="HB21" i="5"/>
  <c r="HD21" i="5"/>
  <c r="HA21" i="5"/>
  <c r="OW26" i="5"/>
  <c r="OV26" i="5"/>
  <c r="OU26" i="5"/>
  <c r="OX26" i="5"/>
  <c r="GD35" i="5"/>
  <c r="GB35" i="5"/>
  <c r="GA35" i="5"/>
  <c r="GC35" i="5"/>
  <c r="PL32" i="5"/>
  <c r="PM32" i="5" s="1"/>
  <c r="PO31" i="5"/>
  <c r="PP31" i="5" s="1"/>
  <c r="OX10" i="5"/>
  <c r="OW10" i="5"/>
  <c r="OV10" i="5"/>
  <c r="OU10" i="5"/>
  <c r="OQ15" i="5"/>
  <c r="IE23" i="5"/>
  <c r="ON14" i="5"/>
  <c r="OR14" i="5"/>
  <c r="OQ39" i="5"/>
  <c r="IX13" i="5"/>
  <c r="IT13" i="5"/>
  <c r="OQ29" i="5"/>
  <c r="OA19" i="5"/>
  <c r="OE19" i="5"/>
  <c r="NN12" i="5"/>
  <c r="NR12" i="5"/>
  <c r="NT12" i="5" s="1"/>
  <c r="GN20" i="5"/>
  <c r="GQ20" i="5"/>
  <c r="GP20" i="5"/>
  <c r="GO20" i="5"/>
  <c r="HR18" i="5"/>
  <c r="PD24" i="5"/>
  <c r="PF24" i="5"/>
  <c r="PZ33" i="5"/>
  <c r="GL15" i="5"/>
  <c r="PP10" i="5"/>
  <c r="HF36" i="5"/>
  <c r="GT33" i="5"/>
  <c r="GX33" i="5"/>
  <c r="GZ33" i="5" s="1"/>
  <c r="OJ32" i="5"/>
  <c r="OI32" i="5"/>
  <c r="OH32" i="5"/>
  <c r="OK32" i="5"/>
  <c r="OP25" i="5"/>
  <c r="GY40" i="5"/>
  <c r="IF26" i="5"/>
  <c r="PD13" i="5"/>
  <c r="PF13" i="5"/>
  <c r="PL25" i="5"/>
  <c r="PM25" i="5" s="1"/>
  <c r="NT15" i="5"/>
  <c r="OS35" i="5"/>
  <c r="OQ35" i="5"/>
  <c r="HI17" i="5"/>
  <c r="HL17" i="5" s="1"/>
  <c r="PC38" i="5"/>
  <c r="GK12" i="5"/>
  <c r="GM12" i="5" s="1"/>
  <c r="GG12" i="5"/>
  <c r="HD34" i="5"/>
  <c r="HC34" i="5"/>
  <c r="HB34" i="5"/>
  <c r="HA34" i="5"/>
  <c r="OO17" i="5"/>
  <c r="OP17" i="5" s="1"/>
  <c r="PO26" i="5"/>
  <c r="PP26" i="5" s="1"/>
  <c r="HS17" i="5"/>
  <c r="GN26" i="5"/>
  <c r="GQ26" i="5"/>
  <c r="GP26" i="5"/>
  <c r="GO26" i="5"/>
  <c r="HS33" i="5"/>
  <c r="HS21" i="5"/>
  <c r="OS32" i="5"/>
  <c r="OQ32" i="5"/>
  <c r="OT32" i="5" s="1"/>
  <c r="OS30" i="5"/>
  <c r="QR27" i="5"/>
  <c r="QN27" i="5"/>
  <c r="GX23" i="5"/>
  <c r="GZ23" i="5" s="1"/>
  <c r="GT23" i="5"/>
  <c r="HR15" i="5"/>
  <c r="HL30" i="5"/>
  <c r="HJ30" i="5"/>
  <c r="OZ32" i="5"/>
  <c r="PY31" i="5"/>
  <c r="PZ31" i="5" s="1"/>
  <c r="PF30" i="5"/>
  <c r="OP15" i="5"/>
  <c r="OS15" i="5" s="1"/>
  <c r="HS23" i="5"/>
  <c r="OS14" i="5"/>
  <c r="OQ14" i="5"/>
  <c r="OP39" i="5"/>
  <c r="OS39" i="5" s="1"/>
  <c r="IY13" i="5"/>
  <c r="IW13" i="5"/>
  <c r="OP29" i="5"/>
  <c r="OS29" i="5" s="1"/>
  <c r="GB29" i="4"/>
  <c r="GC29" i="4"/>
  <c r="GD29" i="4"/>
  <c r="GA29" i="4"/>
  <c r="HU20" i="4"/>
  <c r="GG39" i="4"/>
  <c r="GK39" i="4"/>
  <c r="PB11" i="4"/>
  <c r="NX27" i="4"/>
  <c r="NV27" i="4"/>
  <c r="NW27" i="4"/>
  <c r="NU27" i="4"/>
  <c r="HG30" i="4"/>
  <c r="HK30" i="4"/>
  <c r="PB22" i="4"/>
  <c r="HH34" i="4"/>
  <c r="HI34" i="4" s="1"/>
  <c r="PO39" i="4"/>
  <c r="FQ18" i="4"/>
  <c r="FP18" i="4"/>
  <c r="FN18" i="4"/>
  <c r="FO18" i="4"/>
  <c r="FQ29" i="4"/>
  <c r="FP29" i="4"/>
  <c r="FO29" i="4"/>
  <c r="FN29" i="4"/>
  <c r="IG14" i="4"/>
  <c r="IK14" i="4"/>
  <c r="HU23" i="4"/>
  <c r="IU14" i="4"/>
  <c r="IV14" i="4" s="1"/>
  <c r="GX35" i="4"/>
  <c r="GT35" i="4"/>
  <c r="HQ22" i="4"/>
  <c r="HP22" i="4"/>
  <c r="HO22" i="4"/>
  <c r="HN22" i="4"/>
  <c r="PE34" i="4"/>
  <c r="PA34" i="4"/>
  <c r="HU28" i="4"/>
  <c r="HV28" i="4" s="1"/>
  <c r="GG29" i="4"/>
  <c r="GK29" i="4"/>
  <c r="PN33" i="4"/>
  <c r="PR33" i="4"/>
  <c r="GA19" i="4"/>
  <c r="GD19" i="4"/>
  <c r="GC19" i="4"/>
  <c r="GB19" i="4"/>
  <c r="PO34" i="4"/>
  <c r="PP34" i="4" s="1"/>
  <c r="IH11" i="4"/>
  <c r="PA37" i="4"/>
  <c r="PE37" i="4"/>
  <c r="HH36" i="4"/>
  <c r="PN35" i="4"/>
  <c r="PR35" i="4"/>
  <c r="PA25" i="4"/>
  <c r="PE25" i="4"/>
  <c r="HK17" i="4"/>
  <c r="HM17" i="4" s="1"/>
  <c r="HG17" i="4"/>
  <c r="PB21" i="4"/>
  <c r="OA11" i="4"/>
  <c r="OE11" i="4"/>
  <c r="PO16" i="4"/>
  <c r="PP16" i="4" s="1"/>
  <c r="GQ20" i="4"/>
  <c r="GP20" i="4"/>
  <c r="GN20" i="4"/>
  <c r="GO20" i="4"/>
  <c r="GX19" i="4"/>
  <c r="GZ19" i="4" s="1"/>
  <c r="GT19" i="4"/>
  <c r="GM33" i="4"/>
  <c r="OQ22" i="4"/>
  <c r="OF28" i="4"/>
  <c r="OD28" i="4"/>
  <c r="HR18" i="4"/>
  <c r="HS18" i="4" s="1"/>
  <c r="GC37" i="4"/>
  <c r="GB37" i="4"/>
  <c r="GA37" i="4"/>
  <c r="GD37" i="4"/>
  <c r="PG33" i="4"/>
  <c r="FX36" i="4"/>
  <c r="FT36" i="4"/>
  <c r="OI18" i="4"/>
  <c r="OH18" i="4"/>
  <c r="OK18" i="4"/>
  <c r="OJ18" i="4"/>
  <c r="OK25" i="4"/>
  <c r="OJ25" i="4"/>
  <c r="OI25" i="4"/>
  <c r="OH25" i="4"/>
  <c r="IE25" i="4"/>
  <c r="HU12" i="4"/>
  <c r="HV12" i="4" s="1"/>
  <c r="FN26" i="4"/>
  <c r="FQ26" i="4"/>
  <c r="FP26" i="4"/>
  <c r="FO26" i="4"/>
  <c r="GX16" i="4"/>
  <c r="GT16" i="4"/>
  <c r="GT32" i="4"/>
  <c r="GX32" i="4"/>
  <c r="GZ32" i="4" s="1"/>
  <c r="FQ34" i="4"/>
  <c r="FP34" i="4"/>
  <c r="FO34" i="4"/>
  <c r="FN34" i="4"/>
  <c r="OE36" i="4"/>
  <c r="OA36" i="4"/>
  <c r="HK32" i="4"/>
  <c r="HM32" i="4" s="1"/>
  <c r="HG32" i="4"/>
  <c r="OO38" i="4"/>
  <c r="OP38" i="4" s="1"/>
  <c r="GY16" i="4"/>
  <c r="OQ28" i="4"/>
  <c r="IJ22" i="4"/>
  <c r="PL38" i="4"/>
  <c r="PM38" i="4" s="1"/>
  <c r="OK40" i="4"/>
  <c r="OI40" i="4"/>
  <c r="OJ40" i="4"/>
  <c r="OH40" i="4"/>
  <c r="PO19" i="4"/>
  <c r="IE27" i="4"/>
  <c r="IF27" i="4" s="1"/>
  <c r="HJ19" i="4"/>
  <c r="PD40" i="4"/>
  <c r="GW39" i="4"/>
  <c r="GP38" i="4"/>
  <c r="GQ38" i="4"/>
  <c r="GO38" i="4"/>
  <c r="GN38" i="4"/>
  <c r="GD23" i="4"/>
  <c r="GC23" i="4"/>
  <c r="GA23" i="4"/>
  <c r="GB23" i="4"/>
  <c r="IB14" i="4"/>
  <c r="IA14" i="4"/>
  <c r="ID14" i="4"/>
  <c r="IC14" i="4"/>
  <c r="OF11" i="4"/>
  <c r="OD11" i="4"/>
  <c r="NX38" i="4"/>
  <c r="NW38" i="4"/>
  <c r="NV38" i="4"/>
  <c r="NU38" i="4"/>
  <c r="HH23" i="4"/>
  <c r="OO36" i="4"/>
  <c r="NR32" i="4"/>
  <c r="NT32" i="4" s="1"/>
  <c r="NN32" i="4"/>
  <c r="OP22" i="4"/>
  <c r="OS22" i="4" s="1"/>
  <c r="HF18" i="4"/>
  <c r="QL33" i="4"/>
  <c r="OJ19" i="4"/>
  <c r="OI19" i="4"/>
  <c r="OH19" i="4"/>
  <c r="OK19" i="4"/>
  <c r="HH25" i="4"/>
  <c r="HI25" i="4" s="1"/>
  <c r="OR25" i="4"/>
  <c r="OT25" i="4" s="1"/>
  <c r="ON25" i="4"/>
  <c r="HH10" i="4"/>
  <c r="HI10" i="4" s="1"/>
  <c r="PL31" i="4"/>
  <c r="HJ28" i="4"/>
  <c r="FZ36" i="4"/>
  <c r="HU21" i="4"/>
  <c r="IE35" i="4"/>
  <c r="IF35" i="4" s="1"/>
  <c r="HS25" i="4"/>
  <c r="HX31" i="4"/>
  <c r="HZ31" i="4" s="1"/>
  <c r="HT31" i="4"/>
  <c r="PD18" i="4"/>
  <c r="PQ12" i="4"/>
  <c r="OA21" i="4"/>
  <c r="OE21" i="4"/>
  <c r="OG21" i="4" s="1"/>
  <c r="GK37" i="4"/>
  <c r="GM37" i="4" s="1"/>
  <c r="GG37" i="4"/>
  <c r="PO15" i="4"/>
  <c r="HY31" i="4"/>
  <c r="GD38" i="4"/>
  <c r="GC38" i="4"/>
  <c r="GB38" i="4"/>
  <c r="GA38" i="4"/>
  <c r="OA29" i="4"/>
  <c r="OE29" i="4"/>
  <c r="OG29" i="4" s="1"/>
  <c r="HC27" i="4"/>
  <c r="HB27" i="4"/>
  <c r="HA27" i="4"/>
  <c r="HD27" i="4"/>
  <c r="PL14" i="4"/>
  <c r="PB26" i="4"/>
  <c r="HR26" i="4"/>
  <c r="HS26" i="4" s="1"/>
  <c r="OP28" i="4"/>
  <c r="OS28" i="4" s="1"/>
  <c r="II22" i="4"/>
  <c r="IL22" i="4" s="1"/>
  <c r="OF29" i="4"/>
  <c r="OZ38" i="4"/>
  <c r="OT12" i="4"/>
  <c r="QL35" i="4"/>
  <c r="PY25" i="4"/>
  <c r="PZ25" i="4" s="1"/>
  <c r="GM30" i="4"/>
  <c r="HS27" i="4"/>
  <c r="HI19" i="4"/>
  <c r="PC40" i="4"/>
  <c r="PF40" i="4" s="1"/>
  <c r="GV39" i="4"/>
  <c r="GY39" i="4" s="1"/>
  <c r="IE19" i="4"/>
  <c r="IF19" i="4" s="1"/>
  <c r="GZ25" i="4"/>
  <c r="HR39" i="4"/>
  <c r="OW34" i="4"/>
  <c r="FT24" i="4"/>
  <c r="FX24" i="4"/>
  <c r="FZ24" i="4" s="1"/>
  <c r="OS15" i="4"/>
  <c r="OQ15" i="4"/>
  <c r="NX18" i="4"/>
  <c r="NW18" i="4"/>
  <c r="NV18" i="4"/>
  <c r="NU18" i="4"/>
  <c r="PH12" i="4"/>
  <c r="PK12" i="4"/>
  <c r="PJ12" i="4"/>
  <c r="PI12" i="4"/>
  <c r="PD39" i="4"/>
  <c r="PF39" i="4"/>
  <c r="GY19" i="4"/>
  <c r="PL27" i="4"/>
  <c r="OS31" i="4"/>
  <c r="OQ31" i="4"/>
  <c r="PZ33" i="4"/>
  <c r="OG26" i="4"/>
  <c r="PY23" i="4"/>
  <c r="PZ23" i="4" s="1"/>
  <c r="GD40" i="4"/>
  <c r="GC40" i="4"/>
  <c r="GB40" i="4"/>
  <c r="GA40" i="4"/>
  <c r="PY18" i="4"/>
  <c r="HR10" i="4"/>
  <c r="HS10" i="4" s="1"/>
  <c r="OZ31" i="4"/>
  <c r="HI28" i="4"/>
  <c r="FY36" i="4"/>
  <c r="HS35" i="4"/>
  <c r="PG16" i="4"/>
  <c r="OR23" i="4"/>
  <c r="OT23" i="4" s="1"/>
  <c r="ON23" i="4"/>
  <c r="PC18" i="4"/>
  <c r="PF18" i="4" s="1"/>
  <c r="PP12" i="4"/>
  <c r="PS12" i="4" s="1"/>
  <c r="OO14" i="4"/>
  <c r="OP14" i="4" s="1"/>
  <c r="OO26" i="4"/>
  <c r="OP26" i="4" s="1"/>
  <c r="PY15" i="4"/>
  <c r="PZ15" i="4" s="1"/>
  <c r="NW31" i="4"/>
  <c r="NV31" i="4"/>
  <c r="NU31" i="4"/>
  <c r="NX31" i="4"/>
  <c r="OZ14" i="4"/>
  <c r="PL26" i="4"/>
  <c r="HF26" i="4"/>
  <c r="PF29" i="4"/>
  <c r="PD29" i="4"/>
  <c r="PY40" i="4"/>
  <c r="PZ40" i="4" s="1"/>
  <c r="IE13" i="4"/>
  <c r="HL27" i="4"/>
  <c r="HJ27" i="4"/>
  <c r="GY23" i="4"/>
  <c r="GW23" i="4"/>
  <c r="OT39" i="4"/>
  <c r="HM15" i="4"/>
  <c r="PZ35" i="4"/>
  <c r="PM25" i="4"/>
  <c r="HR29" i="4"/>
  <c r="HS29" i="4" s="1"/>
  <c r="GP18" i="4"/>
  <c r="GO18" i="4"/>
  <c r="GN18" i="4"/>
  <c r="GQ18" i="4"/>
  <c r="NX17" i="4"/>
  <c r="NV17" i="4"/>
  <c r="NU17" i="4"/>
  <c r="NW17" i="4"/>
  <c r="HQ14" i="4"/>
  <c r="HO14" i="4"/>
  <c r="HP14" i="4"/>
  <c r="HN14" i="4"/>
  <c r="OR21" i="4"/>
  <c r="ON21" i="4"/>
  <c r="HU19" i="4"/>
  <c r="HV19" i="4" s="1"/>
  <c r="HH39" i="4"/>
  <c r="HI39" i="4" s="1"/>
  <c r="HU32" i="4"/>
  <c r="HV32" i="4" s="1"/>
  <c r="OA30" i="4"/>
  <c r="OE30" i="4"/>
  <c r="OG30" i="4" s="1"/>
  <c r="PL24" i="4"/>
  <c r="PM24" i="4" s="1"/>
  <c r="ON15" i="4"/>
  <c r="OR15" i="4"/>
  <c r="HR24" i="4"/>
  <c r="HS24" i="4" s="1"/>
  <c r="GL39" i="4"/>
  <c r="GJ39" i="4"/>
  <c r="IR32" i="4"/>
  <c r="IS32" i="4" s="1"/>
  <c r="PA39" i="4"/>
  <c r="PE39" i="4"/>
  <c r="PL36" i="4"/>
  <c r="PM36" i="4" s="1"/>
  <c r="GW10" i="4"/>
  <c r="PB27" i="4"/>
  <c r="PC27" i="4" s="1"/>
  <c r="OR31" i="4"/>
  <c r="ON31" i="4"/>
  <c r="NX36" i="4"/>
  <c r="NW36" i="4"/>
  <c r="NV36" i="4"/>
  <c r="NU36" i="4"/>
  <c r="OO32" i="4"/>
  <c r="OP32" i="4" s="1"/>
  <c r="OO11" i="4"/>
  <c r="NT22" i="4"/>
  <c r="PO23" i="4"/>
  <c r="PP23" i="4" s="1"/>
  <c r="GX30" i="4"/>
  <c r="GZ30" i="4" s="1"/>
  <c r="GT30" i="4"/>
  <c r="PO18" i="4"/>
  <c r="PP18" i="4" s="1"/>
  <c r="QL12" i="4"/>
  <c r="QM12" i="4" s="1"/>
  <c r="OH38" i="4"/>
  <c r="OJ38" i="4"/>
  <c r="OI38" i="4"/>
  <c r="OK38" i="4"/>
  <c r="HH37" i="4"/>
  <c r="NU24" i="4"/>
  <c r="NX24" i="4"/>
  <c r="NW24" i="4"/>
  <c r="NV24" i="4"/>
  <c r="IR11" i="4"/>
  <c r="OO10" i="4"/>
  <c r="GY30" i="4"/>
  <c r="IH31" i="4"/>
  <c r="II31" i="4" s="1"/>
  <c r="OQ18" i="4"/>
  <c r="HR38" i="4"/>
  <c r="HS38" i="4" s="1"/>
  <c r="IR17" i="4"/>
  <c r="NU30" i="4"/>
  <c r="NV30" i="4"/>
  <c r="NW30" i="4"/>
  <c r="NX30" i="4"/>
  <c r="GK24" i="4"/>
  <c r="GM24" i="4" s="1"/>
  <c r="GG24" i="4"/>
  <c r="HT17" i="4"/>
  <c r="HX17" i="4"/>
  <c r="GD10" i="4"/>
  <c r="GC10" i="4"/>
  <c r="GB10" i="4"/>
  <c r="GA10" i="4"/>
  <c r="PE29" i="4"/>
  <c r="PA29" i="4"/>
  <c r="PO40" i="4"/>
  <c r="PP40" i="4" s="1"/>
  <c r="HU13" i="4"/>
  <c r="HV13" i="4" s="1"/>
  <c r="PF25" i="4"/>
  <c r="PD25" i="4"/>
  <c r="HG27" i="4"/>
  <c r="HK27" i="4"/>
  <c r="GT23" i="4"/>
  <c r="GX23" i="4"/>
  <c r="PL28" i="4"/>
  <c r="PM28" i="4" s="1"/>
  <c r="OQ19" i="4"/>
  <c r="HH29" i="4"/>
  <c r="HI29" i="4" s="1"/>
  <c r="HL30" i="4"/>
  <c r="HJ30" i="4"/>
  <c r="HM30" i="4" s="1"/>
  <c r="NX15" i="4"/>
  <c r="NW15" i="4"/>
  <c r="NU15" i="4"/>
  <c r="NV15" i="4"/>
  <c r="GU24" i="4"/>
  <c r="GV24" i="4" s="1"/>
  <c r="OR37" i="4"/>
  <c r="OT37" i="4" s="1"/>
  <c r="ON37" i="4"/>
  <c r="GW29" i="4"/>
  <c r="GY29" i="4"/>
  <c r="IE33" i="4"/>
  <c r="PY21" i="4"/>
  <c r="PZ21" i="4" s="1"/>
  <c r="OZ24" i="4"/>
  <c r="GL26" i="4"/>
  <c r="GJ26" i="4"/>
  <c r="HF24" i="4"/>
  <c r="IC22" i="4"/>
  <c r="IA22" i="4"/>
  <c r="ID22" i="4"/>
  <c r="IB22" i="4"/>
  <c r="ON35" i="4"/>
  <c r="OR35" i="4"/>
  <c r="OT35" i="4" s="1"/>
  <c r="GU18" i="4"/>
  <c r="GV18" i="4" s="1"/>
  <c r="IF32" i="4"/>
  <c r="OJ27" i="4"/>
  <c r="OI27" i="4"/>
  <c r="OH27" i="4"/>
  <c r="OK27" i="4"/>
  <c r="FY24" i="4"/>
  <c r="OZ36" i="4"/>
  <c r="GV10" i="4"/>
  <c r="NV25" i="4"/>
  <c r="NU25" i="4"/>
  <c r="NX25" i="4"/>
  <c r="NW25" i="4"/>
  <c r="OE15" i="4"/>
  <c r="OG15" i="4" s="1"/>
  <c r="OA15" i="4"/>
  <c r="HM21" i="4"/>
  <c r="PB30" i="4"/>
  <c r="PC30" i="4" s="1"/>
  <c r="HU16" i="4"/>
  <c r="PZ12" i="4"/>
  <c r="HR37" i="4"/>
  <c r="HS37" i="4" s="1"/>
  <c r="GU38" i="4"/>
  <c r="GV38" i="4" s="1"/>
  <c r="PB15" i="4"/>
  <c r="PC15" i="4" s="1"/>
  <c r="IR16" i="4"/>
  <c r="IS16" i="4" s="1"/>
  <c r="OP18" i="4"/>
  <c r="OS18" i="4" s="1"/>
  <c r="HF38" i="4"/>
  <c r="IF17" i="4"/>
  <c r="GU26" i="4"/>
  <c r="GV26" i="4" s="1"/>
  <c r="HH13" i="4"/>
  <c r="HI13" i="4" s="1"/>
  <c r="PY37" i="4"/>
  <c r="PZ37" i="4" s="1"/>
  <c r="HY17" i="4"/>
  <c r="HW17" i="4"/>
  <c r="GY32" i="4"/>
  <c r="GW40" i="4"/>
  <c r="GY40" i="4"/>
  <c r="GJ40" i="4"/>
  <c r="GZ12" i="4"/>
  <c r="OG39" i="4"/>
  <c r="OZ28" i="4"/>
  <c r="OP19" i="4"/>
  <c r="OS19" i="4" s="1"/>
  <c r="GG10" i="4"/>
  <c r="GK10" i="4"/>
  <c r="HJ20" i="4"/>
  <c r="HJ33" i="4"/>
  <c r="GX33" i="4"/>
  <c r="GZ33" i="4" s="1"/>
  <c r="GT33" i="4"/>
  <c r="HR36" i="4"/>
  <c r="HK11" i="4"/>
  <c r="HM11" i="4" s="1"/>
  <c r="HG11" i="4"/>
  <c r="GQ28" i="4"/>
  <c r="GO28" i="4"/>
  <c r="GN28" i="4"/>
  <c r="GP28" i="4"/>
  <c r="GX29" i="4"/>
  <c r="GT29" i="4"/>
  <c r="NX10" i="4"/>
  <c r="NW10" i="4"/>
  <c r="NV10" i="4"/>
  <c r="NU10" i="4"/>
  <c r="HU33" i="4"/>
  <c r="HV33" i="4" s="1"/>
  <c r="PL22" i="4"/>
  <c r="PM22" i="4" s="1"/>
  <c r="PO21" i="4"/>
  <c r="PP21" i="4" s="1"/>
  <c r="GD39" i="4"/>
  <c r="GC39" i="4"/>
  <c r="GB39" i="4"/>
  <c r="GA39" i="4"/>
  <c r="GK26" i="4"/>
  <c r="GG26" i="4"/>
  <c r="PB20" i="4"/>
  <c r="PC20" i="4" s="1"/>
  <c r="IE28" i="4"/>
  <c r="IF28" i="4" s="1"/>
  <c r="HL16" i="4"/>
  <c r="HJ16" i="4"/>
  <c r="PF23" i="4"/>
  <c r="PD23" i="4"/>
  <c r="PY20" i="4"/>
  <c r="OG22" i="4"/>
  <c r="HH12" i="4"/>
  <c r="HI12" i="4" s="1"/>
  <c r="OE31" i="4"/>
  <c r="OG31" i="4" s="1"/>
  <c r="OA31" i="4"/>
  <c r="PL32" i="4"/>
  <c r="GD34" i="4"/>
  <c r="GC34" i="4"/>
  <c r="GB34" i="4"/>
  <c r="GA34" i="4"/>
  <c r="PY30" i="4"/>
  <c r="PZ30" i="4" s="1"/>
  <c r="IH16" i="4"/>
  <c r="OF31" i="4"/>
  <c r="IR21" i="4"/>
  <c r="FT26" i="4"/>
  <c r="FX26" i="4"/>
  <c r="FZ26" i="4" s="1"/>
  <c r="PO37" i="4"/>
  <c r="PP37" i="4" s="1"/>
  <c r="FY26" i="4"/>
  <c r="GT40" i="4"/>
  <c r="GX40" i="4"/>
  <c r="PD37" i="4"/>
  <c r="PF37" i="4"/>
  <c r="GI40" i="4"/>
  <c r="GL40" i="4" s="1"/>
  <c r="PY29" i="4"/>
  <c r="OF10" i="4"/>
  <c r="OD10" i="4"/>
  <c r="JE22" i="4"/>
  <c r="JF22" i="4" s="1"/>
  <c r="HR40" i="4"/>
  <c r="HS40" i="4" s="1"/>
  <c r="GL10" i="4"/>
  <c r="GJ10" i="4"/>
  <c r="HI20" i="4"/>
  <c r="HL20" i="4" s="1"/>
  <c r="HI33" i="4"/>
  <c r="GX13" i="4"/>
  <c r="GZ13" i="4" s="1"/>
  <c r="GT13" i="4"/>
  <c r="OR29" i="4"/>
  <c r="OT29" i="4" s="1"/>
  <c r="ON29" i="4"/>
  <c r="HA17" i="4"/>
  <c r="HD17" i="4"/>
  <c r="HC17" i="4"/>
  <c r="HB17" i="4"/>
  <c r="IE30" i="4"/>
  <c r="GU34" i="4"/>
  <c r="GV34" i="4" s="1"/>
  <c r="OF17" i="4"/>
  <c r="OD17" i="4"/>
  <c r="HL17" i="4"/>
  <c r="HD11" i="4"/>
  <c r="HC11" i="4"/>
  <c r="HB11" i="4"/>
  <c r="HA11" i="4"/>
  <c r="PE35" i="4"/>
  <c r="PG35" i="4" s="1"/>
  <c r="PA35" i="4"/>
  <c r="QL16" i="4"/>
  <c r="QM16" i="4" s="1"/>
  <c r="IE23" i="4"/>
  <c r="IF23" i="4" s="1"/>
  <c r="HR34" i="4"/>
  <c r="HS34" i="4" s="1"/>
  <c r="HK16" i="4"/>
  <c r="HG16" i="4"/>
  <c r="JE14" i="4"/>
  <c r="JF14" i="4" s="1"/>
  <c r="PA23" i="4"/>
  <c r="PE23" i="4"/>
  <c r="PO20" i="4"/>
  <c r="PP20" i="4" s="1"/>
  <c r="PY39" i="4"/>
  <c r="NK11" i="4"/>
  <c r="NJ11" i="4"/>
  <c r="NI11" i="4"/>
  <c r="NH11" i="4"/>
  <c r="OR30" i="4"/>
  <c r="OT30" i="4" s="1"/>
  <c r="ON30" i="4"/>
  <c r="PB32" i="4"/>
  <c r="PL11" i="4"/>
  <c r="QB13" i="4"/>
  <c r="QC13" i="4" s="1"/>
  <c r="PO30" i="4"/>
  <c r="PP30" i="4" s="1"/>
  <c r="PL17" i="4"/>
  <c r="IH21" i="4"/>
  <c r="II21" i="4" s="1"/>
  <c r="PB10" i="4"/>
  <c r="PC10" i="4" s="1"/>
  <c r="IR15" i="4"/>
  <c r="IS15" i="4" s="1"/>
  <c r="QY13" i="4"/>
  <c r="QZ13" i="4" s="1"/>
  <c r="PW13" i="4"/>
  <c r="PU13" i="4"/>
  <c r="PX13" i="4"/>
  <c r="PV13" i="4"/>
  <c r="JE31" i="4"/>
  <c r="JF31" i="4" s="1"/>
  <c r="OQ17" i="4"/>
  <c r="OJ14" i="4"/>
  <c r="OK14" i="4"/>
  <c r="OI14" i="4"/>
  <c r="OH14" i="4"/>
  <c r="PD19" i="4"/>
  <c r="GW28" i="4"/>
  <c r="NT26" i="4"/>
  <c r="PO29" i="4"/>
  <c r="PP29" i="4" s="1"/>
  <c r="OE10" i="4"/>
  <c r="OA10" i="4"/>
  <c r="IU22" i="4"/>
  <c r="IV22" i="4" s="1"/>
  <c r="HH40" i="4"/>
  <c r="HI40" i="4" s="1"/>
  <c r="OQ27" i="4"/>
  <c r="OS27" i="4"/>
  <c r="GW36" i="4"/>
  <c r="GY36" i="4"/>
  <c r="GG34" i="4"/>
  <c r="GK34" i="4"/>
  <c r="GM34" i="4" s="1"/>
  <c r="OJ23" i="4"/>
  <c r="OI23" i="4"/>
  <c r="OH23" i="4"/>
  <c r="OK23" i="4"/>
  <c r="OO24" i="4"/>
  <c r="OP24" i="4" s="1"/>
  <c r="IE20" i="4"/>
  <c r="IF20" i="4" s="1"/>
  <c r="HU30" i="4"/>
  <c r="HV30" i="4" s="1"/>
  <c r="OE17" i="4"/>
  <c r="OA17" i="4"/>
  <c r="OT21" i="4"/>
  <c r="ON33" i="4"/>
  <c r="OR33" i="4"/>
  <c r="OT33" i="4" s="1"/>
  <c r="QB16" i="4"/>
  <c r="QC16" i="4" s="1"/>
  <c r="OK37" i="4"/>
  <c r="OJ37" i="4"/>
  <c r="OI37" i="4"/>
  <c r="OH37" i="4"/>
  <c r="OW20" i="4"/>
  <c r="OU20" i="4"/>
  <c r="OX20" i="4"/>
  <c r="OV20" i="4"/>
  <c r="GG12" i="4"/>
  <c r="GK12" i="4"/>
  <c r="GM12" i="4" s="1"/>
  <c r="PS33" i="4"/>
  <c r="PQ33" i="4"/>
  <c r="GW35" i="4"/>
  <c r="GZ35" i="4" s="1"/>
  <c r="GY35" i="4"/>
  <c r="OE28" i="4"/>
  <c r="OA28" i="4"/>
  <c r="PF34" i="4"/>
  <c r="PD34" i="4"/>
  <c r="GU37" i="4"/>
  <c r="GV37" i="4" s="1"/>
  <c r="HU11" i="4"/>
  <c r="HV11" i="4" s="1"/>
  <c r="HH35" i="4"/>
  <c r="HI35" i="4" s="1"/>
  <c r="PY34" i="4"/>
  <c r="PZ34" i="4" s="1"/>
  <c r="GP13" i="4"/>
  <c r="GN13" i="4"/>
  <c r="GQ13" i="4"/>
  <c r="GO13" i="4"/>
  <c r="HU15" i="4"/>
  <c r="HV15" i="4" s="1"/>
  <c r="IE12" i="4"/>
  <c r="IF12" i="4" s="1"/>
  <c r="OZ17" i="4"/>
  <c r="OE32" i="4"/>
  <c r="OG32" i="4" s="1"/>
  <c r="OA32" i="4"/>
  <c r="PL10" i="4"/>
  <c r="PM10" i="4" s="1"/>
  <c r="IF15" i="4"/>
  <c r="QM13" i="4"/>
  <c r="OF36" i="4"/>
  <c r="OD36" i="4"/>
  <c r="OG36" i="4" s="1"/>
  <c r="IS31" i="4"/>
  <c r="OP17" i="4"/>
  <c r="OS17" i="4" s="1"/>
  <c r="OG34" i="4"/>
  <c r="GL37" i="4"/>
  <c r="GZ16" i="4"/>
  <c r="PC19" i="4"/>
  <c r="PS35" i="4"/>
  <c r="PQ35" i="4"/>
  <c r="HL32" i="4"/>
  <c r="GV28" i="4"/>
  <c r="GY28" i="4" s="1"/>
  <c r="GJ29" i="4"/>
  <c r="GM29" i="4" s="1"/>
  <c r="GL29" i="4"/>
  <c r="OK24" i="4"/>
  <c r="OJ24" i="4"/>
  <c r="OI24" i="4"/>
  <c r="OH24" i="4"/>
  <c r="PY19" i="4"/>
  <c r="NX11" i="4"/>
  <c r="NW11" i="4"/>
  <c r="NV11" i="4"/>
  <c r="NU11" i="4"/>
  <c r="OT40" i="4"/>
  <c r="OR27" i="4"/>
  <c r="ON27" i="4"/>
  <c r="GT36" i="4"/>
  <c r="GX36" i="4"/>
  <c r="IJ14" i="4"/>
  <c r="IL14" i="4"/>
  <c r="PA37" i="3"/>
  <c r="PE37" i="3"/>
  <c r="HU38" i="3"/>
  <c r="HD11" i="3"/>
  <c r="HC11" i="3"/>
  <c r="HB11" i="3"/>
  <c r="HA11" i="3"/>
  <c r="GT25" i="3"/>
  <c r="GX25" i="3"/>
  <c r="NX22" i="3"/>
  <c r="NW22" i="3"/>
  <c r="NV22" i="3"/>
  <c r="NU22" i="3"/>
  <c r="IH23" i="3"/>
  <c r="RB17" i="3"/>
  <c r="RC17" i="3" s="1"/>
  <c r="GG28" i="3"/>
  <c r="GK28" i="3"/>
  <c r="NX38" i="3"/>
  <c r="NW38" i="3"/>
  <c r="NV38" i="3"/>
  <c r="NU38" i="3"/>
  <c r="HT23" i="3"/>
  <c r="HX23" i="3"/>
  <c r="PB14" i="3"/>
  <c r="NV32" i="3"/>
  <c r="NU32" i="3"/>
  <c r="NX32" i="3"/>
  <c r="NW32" i="3"/>
  <c r="HT13" i="3"/>
  <c r="HX13" i="3"/>
  <c r="OR27" i="3"/>
  <c r="ON27" i="3"/>
  <c r="HH16" i="3"/>
  <c r="PY34" i="3"/>
  <c r="PZ34" i="3" s="1"/>
  <c r="ID30" i="3"/>
  <c r="IC30" i="3"/>
  <c r="IB30" i="3"/>
  <c r="IA30" i="3"/>
  <c r="GL16" i="3"/>
  <c r="GJ16" i="3"/>
  <c r="GD16" i="3"/>
  <c r="GC16" i="3"/>
  <c r="GB16" i="3"/>
  <c r="GA16" i="3"/>
  <c r="IR12" i="3"/>
  <c r="GJ33" i="3"/>
  <c r="PB19" i="3"/>
  <c r="HC35" i="3"/>
  <c r="HB35" i="3"/>
  <c r="HA35" i="3"/>
  <c r="HD35" i="3"/>
  <c r="HU17" i="3"/>
  <c r="HV17" i="3" s="1"/>
  <c r="ON36" i="3"/>
  <c r="OR36" i="3"/>
  <c r="OR31" i="3"/>
  <c r="ON31" i="3"/>
  <c r="GK38" i="3"/>
  <c r="GM38" i="3" s="1"/>
  <c r="GG38" i="3"/>
  <c r="IH30" i="3"/>
  <c r="II30" i="3" s="1"/>
  <c r="PO11" i="3"/>
  <c r="PP11" i="3" s="1"/>
  <c r="HR28" i="3"/>
  <c r="GB28" i="3"/>
  <c r="GD28" i="3"/>
  <c r="GC28" i="3"/>
  <c r="GA28" i="3"/>
  <c r="PB40" i="3"/>
  <c r="PC40" i="3" s="1"/>
  <c r="OQ21" i="3"/>
  <c r="IU30" i="3"/>
  <c r="PQ16" i="3"/>
  <c r="PB21" i="3"/>
  <c r="HJ35" i="3"/>
  <c r="HT27" i="3"/>
  <c r="HX27" i="3"/>
  <c r="OE39" i="3"/>
  <c r="OA39" i="3"/>
  <c r="HJ11" i="3"/>
  <c r="HD23" i="3"/>
  <c r="HC23" i="3"/>
  <c r="HA23" i="3"/>
  <c r="HB23" i="3"/>
  <c r="PL39" i="3"/>
  <c r="PM39" i="3" s="1"/>
  <c r="GD26" i="3"/>
  <c r="GC26" i="3"/>
  <c r="GB26" i="3"/>
  <c r="GA26" i="3"/>
  <c r="HT40" i="3"/>
  <c r="HX40" i="3"/>
  <c r="PD35" i="3"/>
  <c r="OH16" i="3"/>
  <c r="OK16" i="3"/>
  <c r="OJ16" i="3"/>
  <c r="OI16" i="3"/>
  <c r="GU16" i="3"/>
  <c r="HU15" i="3"/>
  <c r="HV15" i="3" s="1"/>
  <c r="IH13" i="3"/>
  <c r="IE31" i="3"/>
  <c r="IF31" i="3" s="1"/>
  <c r="HQ19" i="3"/>
  <c r="HO19" i="3"/>
  <c r="HP19" i="3"/>
  <c r="HN19" i="3"/>
  <c r="GK15" i="3"/>
  <c r="GG15" i="3"/>
  <c r="HT12" i="3"/>
  <c r="HX12" i="3"/>
  <c r="PQ15" i="3"/>
  <c r="GW22" i="3"/>
  <c r="OQ29" i="3"/>
  <c r="OO10" i="3"/>
  <c r="IR40" i="3"/>
  <c r="IS40" i="3" s="1"/>
  <c r="GG16" i="3"/>
  <c r="GK16" i="3"/>
  <c r="IH12" i="3"/>
  <c r="NR21" i="3"/>
  <c r="NT21" i="3" s="1"/>
  <c r="NN21" i="3"/>
  <c r="HR22" i="3"/>
  <c r="NX19" i="3"/>
  <c r="NW19" i="3"/>
  <c r="NV19" i="3"/>
  <c r="NU19" i="3"/>
  <c r="PD26" i="3"/>
  <c r="IH37" i="3"/>
  <c r="PO28" i="3"/>
  <c r="PP28" i="3" s="1"/>
  <c r="GW38" i="3"/>
  <c r="GZ36" i="3"/>
  <c r="GZ12" i="3"/>
  <c r="OG20" i="3"/>
  <c r="HF28" i="3"/>
  <c r="HR29" i="3"/>
  <c r="HS29" i="3" s="1"/>
  <c r="OP21" i="3"/>
  <c r="JE30" i="3"/>
  <c r="JF30" i="3" s="1"/>
  <c r="PP16" i="3"/>
  <c r="PL21" i="3"/>
  <c r="PM21" i="3" s="1"/>
  <c r="OG35" i="3"/>
  <c r="QL16" i="3"/>
  <c r="QM16" i="3" s="1"/>
  <c r="OS39" i="3"/>
  <c r="OQ39" i="3"/>
  <c r="PF20" i="3"/>
  <c r="PD20" i="3"/>
  <c r="OG25" i="3"/>
  <c r="OJ19" i="3"/>
  <c r="OH19" i="3"/>
  <c r="OK19" i="3"/>
  <c r="OI19" i="3"/>
  <c r="OS19" i="3"/>
  <c r="OQ19" i="3"/>
  <c r="HI11" i="3"/>
  <c r="HL11" i="3" s="1"/>
  <c r="OT26" i="3"/>
  <c r="OK28" i="3"/>
  <c r="OI28" i="3"/>
  <c r="OH28" i="3"/>
  <c r="OJ28" i="3"/>
  <c r="OT28" i="3"/>
  <c r="PL38" i="3"/>
  <c r="PC35" i="3"/>
  <c r="PF35" i="3" s="1"/>
  <c r="NH19" i="3"/>
  <c r="NJ19" i="3"/>
  <c r="NK19" i="3"/>
  <c r="NI19" i="3"/>
  <c r="IE25" i="3"/>
  <c r="IF25" i="3" s="1"/>
  <c r="HS31" i="3"/>
  <c r="HQ10" i="3"/>
  <c r="HP10" i="3"/>
  <c r="HO10" i="3"/>
  <c r="HN10" i="3"/>
  <c r="OQ20" i="3"/>
  <c r="OS20" i="3"/>
  <c r="HY12" i="3"/>
  <c r="HW12" i="3"/>
  <c r="PP15" i="3"/>
  <c r="PS15" i="3" s="1"/>
  <c r="GV22" i="3"/>
  <c r="GY22" i="3" s="1"/>
  <c r="OP29" i="3"/>
  <c r="OR37" i="3"/>
  <c r="OT37" i="3" s="1"/>
  <c r="ON37" i="3"/>
  <c r="GK36" i="3"/>
  <c r="GM36" i="3" s="1"/>
  <c r="GG36" i="3"/>
  <c r="PO33" i="3"/>
  <c r="PP33" i="3" s="1"/>
  <c r="IF40" i="3"/>
  <c r="GD33" i="3"/>
  <c r="GC33" i="3"/>
  <c r="GB33" i="3"/>
  <c r="GA33" i="3"/>
  <c r="HD15" i="3"/>
  <c r="HC15" i="3"/>
  <c r="HB15" i="3"/>
  <c r="HA15" i="3"/>
  <c r="PL31" i="3"/>
  <c r="PM31" i="3" s="1"/>
  <c r="QL15" i="3"/>
  <c r="QM15" i="3" s="1"/>
  <c r="HF22" i="3"/>
  <c r="OS37" i="3"/>
  <c r="PL10" i="3"/>
  <c r="PM10" i="3" s="1"/>
  <c r="HR39" i="3"/>
  <c r="HS39" i="3" s="1"/>
  <c r="QL33" i="3"/>
  <c r="QM33" i="3" s="1"/>
  <c r="PC26" i="3"/>
  <c r="IR37" i="3"/>
  <c r="IS37" i="3" s="1"/>
  <c r="PL30" i="3"/>
  <c r="PM30" i="3" s="1"/>
  <c r="NX24" i="3"/>
  <c r="NW24" i="3"/>
  <c r="NV24" i="3"/>
  <c r="NU24" i="3"/>
  <c r="GV38" i="3"/>
  <c r="GY38" i="3" s="1"/>
  <c r="HQ12" i="3"/>
  <c r="HP12" i="3"/>
  <c r="HO12" i="3"/>
  <c r="HN12" i="3"/>
  <c r="HD37" i="3"/>
  <c r="HC37" i="3"/>
  <c r="HB37" i="3"/>
  <c r="HA37" i="3"/>
  <c r="OI26" i="3"/>
  <c r="OK26" i="3"/>
  <c r="OJ26" i="3"/>
  <c r="OH26" i="3"/>
  <c r="HH29" i="3"/>
  <c r="HI29" i="3" s="1"/>
  <c r="GL38" i="3"/>
  <c r="OS22" i="3"/>
  <c r="OQ22" i="3"/>
  <c r="HR26" i="3"/>
  <c r="OJ27" i="3"/>
  <c r="OK27" i="3"/>
  <c r="OI27" i="3"/>
  <c r="OH27" i="3"/>
  <c r="GQ34" i="3"/>
  <c r="GP34" i="3"/>
  <c r="GO34" i="3"/>
  <c r="GN34" i="3"/>
  <c r="IE38" i="3"/>
  <c r="IF38" i="3" s="1"/>
  <c r="PL14" i="3"/>
  <c r="QB16" i="3"/>
  <c r="ON39" i="3"/>
  <c r="OR39" i="3"/>
  <c r="PA20" i="3"/>
  <c r="PE20" i="3"/>
  <c r="ON19" i="3"/>
  <c r="OR19" i="3"/>
  <c r="HJ14" i="3"/>
  <c r="HL14" i="3"/>
  <c r="IL10" i="3"/>
  <c r="IJ10" i="3"/>
  <c r="HL36" i="3"/>
  <c r="HJ36" i="3"/>
  <c r="HR33" i="3"/>
  <c r="HS33" i="3" s="1"/>
  <c r="GJ28" i="3"/>
  <c r="GL28" i="3"/>
  <c r="PB38" i="3"/>
  <c r="PC38" i="3" s="1"/>
  <c r="GN20" i="3"/>
  <c r="GP20" i="3"/>
  <c r="GQ20" i="3"/>
  <c r="GO20" i="3"/>
  <c r="GZ27" i="3"/>
  <c r="HU25" i="3"/>
  <c r="HV25" i="3" s="1"/>
  <c r="IE34" i="3"/>
  <c r="IF34" i="3" s="1"/>
  <c r="PL25" i="3"/>
  <c r="PM25" i="3" s="1"/>
  <c r="OR20" i="3"/>
  <c r="ON20" i="3"/>
  <c r="PF34" i="3"/>
  <c r="PD34" i="3"/>
  <c r="HL15" i="3"/>
  <c r="HJ15" i="3"/>
  <c r="HL31" i="3"/>
  <c r="HJ31" i="3"/>
  <c r="GW39" i="3"/>
  <c r="OQ38" i="3"/>
  <c r="OQ13" i="3"/>
  <c r="GK22" i="3"/>
  <c r="GM22" i="3" s="1"/>
  <c r="GG22" i="3"/>
  <c r="OR33" i="3"/>
  <c r="OT33" i="3" s="1"/>
  <c r="ON33" i="3"/>
  <c r="NV13" i="3"/>
  <c r="NX13" i="3"/>
  <c r="NW13" i="3"/>
  <c r="NU13" i="3"/>
  <c r="HH17" i="3"/>
  <c r="HI17" i="3" s="1"/>
  <c r="PB31" i="3"/>
  <c r="PC31" i="3" s="1"/>
  <c r="QB15" i="3"/>
  <c r="QC15" i="3" s="1"/>
  <c r="HU37" i="3"/>
  <c r="HN37" i="3"/>
  <c r="PB10" i="3"/>
  <c r="PC10" i="3" s="1"/>
  <c r="HH39" i="3"/>
  <c r="HI39" i="3" s="1"/>
  <c r="QB33" i="3"/>
  <c r="GT14" i="3"/>
  <c r="GX14" i="3"/>
  <c r="GW17" i="3"/>
  <c r="IH19" i="3"/>
  <c r="II19" i="3" s="1"/>
  <c r="PB30" i="3"/>
  <c r="NV29" i="3"/>
  <c r="NU29" i="3"/>
  <c r="NX29" i="3"/>
  <c r="NW29" i="3"/>
  <c r="OU18" i="3"/>
  <c r="OW18" i="3"/>
  <c r="OX18" i="3"/>
  <c r="OV18" i="3"/>
  <c r="PL36" i="3"/>
  <c r="PD11" i="3"/>
  <c r="GU26" i="3"/>
  <c r="GV26" i="3" s="1"/>
  <c r="GT40" i="3"/>
  <c r="GX40" i="3"/>
  <c r="GZ40" i="3" s="1"/>
  <c r="QB28" i="3"/>
  <c r="ON22" i="3"/>
  <c r="OR22" i="3"/>
  <c r="GY25" i="3"/>
  <c r="GW25" i="3"/>
  <c r="HH26" i="3"/>
  <c r="GY40" i="3"/>
  <c r="HC21" i="3"/>
  <c r="HB21" i="3"/>
  <c r="HA21" i="3"/>
  <c r="HD21" i="3"/>
  <c r="NT12" i="3"/>
  <c r="HQ40" i="3"/>
  <c r="HP40" i="3"/>
  <c r="HO40" i="3"/>
  <c r="HN40" i="3"/>
  <c r="HR32" i="3"/>
  <c r="PB12" i="3"/>
  <c r="OH12" i="3"/>
  <c r="OI12" i="3"/>
  <c r="OK12" i="3"/>
  <c r="OJ12" i="3"/>
  <c r="PQ23" i="3"/>
  <c r="HK14" i="3"/>
  <c r="HG14" i="3"/>
  <c r="IG10" i="3"/>
  <c r="IK10" i="3"/>
  <c r="HK36" i="3"/>
  <c r="HG36" i="3"/>
  <c r="HY13" i="3"/>
  <c r="HW13" i="3"/>
  <c r="HH33" i="3"/>
  <c r="OH31" i="3"/>
  <c r="OK31" i="3"/>
  <c r="OJ31" i="3"/>
  <c r="OI31" i="3"/>
  <c r="GW20" i="3"/>
  <c r="OU34" i="3"/>
  <c r="OX34" i="3"/>
  <c r="OW34" i="3"/>
  <c r="OV34" i="3"/>
  <c r="OS27" i="3"/>
  <c r="OQ27" i="3"/>
  <c r="JE10" i="3"/>
  <c r="JF10" i="3" s="1"/>
  <c r="HU34" i="3"/>
  <c r="PB25" i="3"/>
  <c r="PC25" i="3" s="1"/>
  <c r="GD32" i="3"/>
  <c r="GC32" i="3"/>
  <c r="GB32" i="3"/>
  <c r="GA32" i="3"/>
  <c r="PE34" i="3"/>
  <c r="PA34" i="3"/>
  <c r="HR16" i="3"/>
  <c r="HS16" i="3" s="1"/>
  <c r="HK15" i="3"/>
  <c r="HG15" i="3"/>
  <c r="HG31" i="3"/>
  <c r="HK31" i="3"/>
  <c r="PF37" i="3"/>
  <c r="PD37" i="3"/>
  <c r="GV39" i="3"/>
  <c r="GY39" i="3" s="1"/>
  <c r="OP38" i="3"/>
  <c r="OS38" i="3" s="1"/>
  <c r="OP13" i="3"/>
  <c r="OE36" i="3"/>
  <c r="OG36" i="3" s="1"/>
  <c r="OA36" i="3"/>
  <c r="NJ32" i="3"/>
  <c r="NK32" i="3"/>
  <c r="NI32" i="3"/>
  <c r="NH32" i="3"/>
  <c r="OI37" i="3"/>
  <c r="OH37" i="3"/>
  <c r="OK37" i="3"/>
  <c r="OJ37" i="3"/>
  <c r="GO12" i="3"/>
  <c r="GN12" i="3"/>
  <c r="GQ12" i="3"/>
  <c r="GP12" i="3"/>
  <c r="PY26" i="3"/>
  <c r="PZ26" i="3" s="1"/>
  <c r="GK26" i="3"/>
  <c r="GM26" i="3" s="1"/>
  <c r="GG26" i="3"/>
  <c r="IR11" i="3"/>
  <c r="IS11" i="3" s="1"/>
  <c r="OS32" i="3"/>
  <c r="OQ32" i="3"/>
  <c r="GY14" i="3"/>
  <c r="GW14" i="3"/>
  <c r="GV17" i="3"/>
  <c r="IR19" i="3"/>
  <c r="IS19" i="3" s="1"/>
  <c r="OE30" i="3"/>
  <c r="OG30" i="3" s="1"/>
  <c r="OA30" i="3"/>
  <c r="HZ10" i="3"/>
  <c r="OZ36" i="3"/>
  <c r="PC11" i="3"/>
  <c r="OE24" i="3"/>
  <c r="OG24" i="3" s="1"/>
  <c r="OA24" i="3"/>
  <c r="PO18" i="3"/>
  <c r="PP18" i="3" s="1"/>
  <c r="OE40" i="3"/>
  <c r="OG40" i="3" s="1"/>
  <c r="OA40" i="3"/>
  <c r="QL28" i="3"/>
  <c r="QM28" i="3" s="1"/>
  <c r="HR18" i="3"/>
  <c r="HS18" i="3" s="1"/>
  <c r="QL11" i="3"/>
  <c r="QM11" i="3" s="1"/>
  <c r="OS14" i="3"/>
  <c r="OQ14" i="3"/>
  <c r="GW28" i="3"/>
  <c r="GY28" i="3"/>
  <c r="QL18" i="3"/>
  <c r="QM18" i="3" s="1"/>
  <c r="PL13" i="3"/>
  <c r="HY21" i="3"/>
  <c r="HW21" i="3"/>
  <c r="PY37" i="3"/>
  <c r="PZ37" i="3" s="1"/>
  <c r="PL22" i="3"/>
  <c r="GD14" i="3"/>
  <c r="GC14" i="3"/>
  <c r="GB14" i="3"/>
  <c r="GA14" i="3"/>
  <c r="HF32" i="3"/>
  <c r="PL12" i="3"/>
  <c r="OH13" i="3"/>
  <c r="OJ13" i="3"/>
  <c r="OI13" i="3"/>
  <c r="OK13" i="3"/>
  <c r="PP23" i="3"/>
  <c r="PS23" i="3" s="1"/>
  <c r="HJ25" i="3"/>
  <c r="HL25" i="3"/>
  <c r="IE35" i="3"/>
  <c r="IF35" i="3" s="1"/>
  <c r="HM23" i="3"/>
  <c r="NX25" i="3"/>
  <c r="NW25" i="3"/>
  <c r="NV25" i="3"/>
  <c r="NU25" i="3"/>
  <c r="NJ12" i="3"/>
  <c r="NI12" i="3"/>
  <c r="NK12" i="3"/>
  <c r="NH12" i="3"/>
  <c r="GN23" i="3"/>
  <c r="GQ23" i="3"/>
  <c r="GO23" i="3"/>
  <c r="GP23" i="3"/>
  <c r="GV20" i="3"/>
  <c r="GY20" i="3" s="1"/>
  <c r="HQ13" i="3"/>
  <c r="HP13" i="3"/>
  <c r="HO13" i="3"/>
  <c r="HN13" i="3"/>
  <c r="OK14" i="3"/>
  <c r="OI14" i="3"/>
  <c r="OH14" i="3"/>
  <c r="OJ14" i="3"/>
  <c r="IS10" i="3"/>
  <c r="PA18" i="3"/>
  <c r="PE18" i="3"/>
  <c r="PG18" i="3" s="1"/>
  <c r="HR20" i="3"/>
  <c r="HS20" i="3" s="1"/>
  <c r="GY18" i="3"/>
  <c r="GW18" i="3"/>
  <c r="OH34" i="3"/>
  <c r="OK34" i="3"/>
  <c r="OI34" i="3"/>
  <c r="OJ34" i="3"/>
  <c r="NX39" i="3"/>
  <c r="NW39" i="3"/>
  <c r="NV39" i="3"/>
  <c r="NU39" i="3"/>
  <c r="PO26" i="3"/>
  <c r="PP26" i="3" s="1"/>
  <c r="IR23" i="3"/>
  <c r="IS23" i="3" s="1"/>
  <c r="PL27" i="3"/>
  <c r="PM27" i="3" s="1"/>
  <c r="HJ27" i="3"/>
  <c r="NX40" i="3"/>
  <c r="NW40" i="3"/>
  <c r="NV40" i="3"/>
  <c r="NU40" i="3"/>
  <c r="QL23" i="3"/>
  <c r="QM23" i="3" s="1"/>
  <c r="GL22" i="3"/>
  <c r="IH11" i="3"/>
  <c r="II11" i="3" s="1"/>
  <c r="ON32" i="3"/>
  <c r="OR32" i="3"/>
  <c r="PD33" i="3"/>
  <c r="GD38" i="3"/>
  <c r="GC38" i="3"/>
  <c r="GA38" i="3"/>
  <c r="GB38" i="3"/>
  <c r="GQ35" i="3"/>
  <c r="GP35" i="3"/>
  <c r="GO35" i="3"/>
  <c r="GN35" i="3"/>
  <c r="GU29" i="3"/>
  <c r="GV29" i="3" s="1"/>
  <c r="PL32" i="3"/>
  <c r="PM32" i="3" s="1"/>
  <c r="OE32" i="3"/>
  <c r="OG32" i="3" s="1"/>
  <c r="OA32" i="3"/>
  <c r="GX31" i="3"/>
  <c r="GZ31" i="3" s="1"/>
  <c r="GT31" i="3"/>
  <c r="GN40" i="3"/>
  <c r="GQ40" i="3"/>
  <c r="GP40" i="3"/>
  <c r="GO40" i="3"/>
  <c r="PA28" i="3"/>
  <c r="PE28" i="3"/>
  <c r="PG28" i="3" s="1"/>
  <c r="FN33" i="3"/>
  <c r="FQ33" i="3"/>
  <c r="FP33" i="3"/>
  <c r="FO33" i="3"/>
  <c r="HH18" i="3"/>
  <c r="HI18" i="3" s="1"/>
  <c r="QB11" i="3"/>
  <c r="ON14" i="3"/>
  <c r="OR14" i="3"/>
  <c r="OF24" i="3"/>
  <c r="GX28" i="3"/>
  <c r="GT28" i="3"/>
  <c r="QB18" i="3"/>
  <c r="QC18" i="3" s="1"/>
  <c r="PB13" i="3"/>
  <c r="PC13" i="3" s="1"/>
  <c r="HX21" i="3"/>
  <c r="HT21" i="3"/>
  <c r="PO37" i="3"/>
  <c r="PP37" i="3" s="1"/>
  <c r="PB22" i="3"/>
  <c r="PC22" i="3" s="1"/>
  <c r="GW33" i="3"/>
  <c r="IR21" i="3"/>
  <c r="IS21" i="3" s="1"/>
  <c r="HK25" i="3"/>
  <c r="HG25" i="3"/>
  <c r="HU35" i="3"/>
  <c r="HV35" i="3" s="1"/>
  <c r="HG34" i="3"/>
  <c r="HK34" i="3"/>
  <c r="IH27" i="3"/>
  <c r="II27" i="3" s="1"/>
  <c r="OQ25" i="3"/>
  <c r="OW11" i="3"/>
  <c r="OV11" i="3"/>
  <c r="OU11" i="3"/>
  <c r="OX11" i="3"/>
  <c r="OU35" i="3"/>
  <c r="OX35" i="3"/>
  <c r="OW35" i="3"/>
  <c r="OV35" i="3"/>
  <c r="HM21" i="3"/>
  <c r="NT10" i="3"/>
  <c r="IE36" i="3"/>
  <c r="IF36" i="3" s="1"/>
  <c r="OG38" i="3"/>
  <c r="GM32" i="3"/>
  <c r="HH20" i="3"/>
  <c r="HY23" i="3"/>
  <c r="HW23" i="3"/>
  <c r="GT18" i="3"/>
  <c r="GX18" i="3"/>
  <c r="PG23" i="3"/>
  <c r="HA13" i="3"/>
  <c r="HB13" i="3"/>
  <c r="HD13" i="3"/>
  <c r="HC13" i="3"/>
  <c r="OI21" i="3"/>
  <c r="OH21" i="3"/>
  <c r="OK21" i="3"/>
  <c r="OJ21" i="3"/>
  <c r="OZ27" i="3"/>
  <c r="HI27" i="3"/>
  <c r="HU19" i="3"/>
  <c r="HV19" i="3" s="1"/>
  <c r="PZ23" i="3"/>
  <c r="OF36" i="3"/>
  <c r="OW23" i="3"/>
  <c r="OV23" i="3"/>
  <c r="OX23" i="3"/>
  <c r="OU23" i="3"/>
  <c r="PL29" i="3"/>
  <c r="NV31" i="3"/>
  <c r="NU31" i="3"/>
  <c r="NX31" i="3"/>
  <c r="NW31" i="3"/>
  <c r="PC33" i="3"/>
  <c r="PF33" i="3" s="1"/>
  <c r="NX35" i="3"/>
  <c r="NV35" i="3"/>
  <c r="NU35" i="3"/>
  <c r="NW35" i="3"/>
  <c r="HQ30" i="3"/>
  <c r="HP30" i="3"/>
  <c r="HO30" i="3"/>
  <c r="HN30" i="3"/>
  <c r="OZ32" i="3"/>
  <c r="GM18" i="3"/>
  <c r="PG16" i="3"/>
  <c r="PD15" i="3"/>
  <c r="PF15" i="3"/>
  <c r="HJ38" i="3"/>
  <c r="HL38" i="3"/>
  <c r="OD29" i="3"/>
  <c r="OF29" i="3"/>
  <c r="OF32" i="3"/>
  <c r="GW32" i="3"/>
  <c r="GY32" i="3"/>
  <c r="GY31" i="3"/>
  <c r="OQ12" i="3"/>
  <c r="OS12" i="3"/>
  <c r="OG10" i="3"/>
  <c r="GL39" i="3"/>
  <c r="GJ39" i="3"/>
  <c r="GV33" i="3"/>
  <c r="IF21" i="3"/>
  <c r="OG22" i="3"/>
  <c r="HC34" i="3"/>
  <c r="HD34" i="3"/>
  <c r="HB34" i="3"/>
  <c r="HA34" i="3"/>
  <c r="HL34" i="3"/>
  <c r="HJ34" i="3"/>
  <c r="IR27" i="3"/>
  <c r="PY20" i="3"/>
  <c r="OP25" i="3"/>
  <c r="OS25" i="3" s="1"/>
  <c r="PL24" i="3"/>
  <c r="IE14" i="3"/>
  <c r="IF14" i="3" s="1"/>
  <c r="HS36" i="3"/>
  <c r="PY35" i="3"/>
  <c r="PZ35" i="3" s="1"/>
  <c r="GM15" i="3"/>
  <c r="OQ24" i="3"/>
  <c r="PM34" i="3"/>
  <c r="HU11" i="3"/>
  <c r="HV11" i="3" s="1"/>
  <c r="GD18" i="3"/>
  <c r="GC18" i="3"/>
  <c r="GB18" i="3"/>
  <c r="GA18" i="3"/>
  <c r="GD39" i="3"/>
  <c r="GB39" i="3"/>
  <c r="GA39" i="3"/>
  <c r="GC39" i="3"/>
  <c r="GI33" i="3"/>
  <c r="PL19" i="3"/>
  <c r="PM19" i="3" s="1"/>
  <c r="OO30" i="3"/>
  <c r="OP30" i="3" s="1"/>
  <c r="OS33" i="3"/>
  <c r="PB29" i="3"/>
  <c r="PC29" i="3" s="1"/>
  <c r="IE17" i="3"/>
  <c r="IF17" i="3" s="1"/>
  <c r="OS36" i="3"/>
  <c r="OQ36" i="3"/>
  <c r="OS31" i="3"/>
  <c r="OQ31" i="3"/>
  <c r="OO40" i="3"/>
  <c r="OP40" i="3" s="1"/>
  <c r="OK11" i="3"/>
  <c r="OJ11" i="3"/>
  <c r="OI11" i="3"/>
  <c r="OH11" i="3"/>
  <c r="NX27" i="3"/>
  <c r="NW27" i="3"/>
  <c r="NV27" i="3"/>
  <c r="NU27" i="3"/>
  <c r="PE15" i="3"/>
  <c r="PA15" i="3"/>
  <c r="OF30" i="3"/>
  <c r="PL40" i="3"/>
  <c r="PM40" i="3" s="1"/>
  <c r="HG38" i="3"/>
  <c r="HK38" i="3"/>
  <c r="OA29" i="3"/>
  <c r="OE29" i="3"/>
  <c r="GX32" i="3"/>
  <c r="GT32" i="3"/>
  <c r="ON12" i="3"/>
  <c r="OR12" i="3"/>
  <c r="OF40" i="3"/>
  <c r="GK39" i="3"/>
  <c r="GG39" i="3"/>
  <c r="HI35" i="3"/>
  <c r="HW27" i="3"/>
  <c r="HY27" i="3"/>
  <c r="OF39" i="3"/>
  <c r="OD39" i="3"/>
  <c r="NX30" i="3"/>
  <c r="NW30" i="3"/>
  <c r="NV30" i="3"/>
  <c r="NU30" i="3"/>
  <c r="NW36" i="3"/>
  <c r="NU36" i="3"/>
  <c r="NX36" i="3"/>
  <c r="NV36" i="3"/>
  <c r="OZ39" i="3"/>
  <c r="PO20" i="3"/>
  <c r="PP20" i="3" s="1"/>
  <c r="HY40" i="3"/>
  <c r="HW40" i="3"/>
  <c r="OZ24" i="3"/>
  <c r="HS14" i="3"/>
  <c r="IE15" i="3"/>
  <c r="IF15" i="3" s="1"/>
  <c r="IR13" i="3"/>
  <c r="IS13" i="3" s="1"/>
  <c r="PM35" i="3"/>
  <c r="PF18" i="3"/>
  <c r="GL15" i="3"/>
  <c r="OP24" i="3"/>
  <c r="PO35" i="2"/>
  <c r="PP35" i="2" s="1"/>
  <c r="FQ21" i="2"/>
  <c r="FP21" i="2"/>
  <c r="FO21" i="2"/>
  <c r="FN21" i="2"/>
  <c r="HH34" i="2"/>
  <c r="HI34" i="2" s="1"/>
  <c r="GB12" i="2"/>
  <c r="GD12" i="2"/>
  <c r="GC12" i="2"/>
  <c r="GA12" i="2"/>
  <c r="QB38" i="2"/>
  <c r="GT18" i="2"/>
  <c r="GX18" i="2"/>
  <c r="HH35" i="2"/>
  <c r="HI35" i="2" s="1"/>
  <c r="HH25" i="2"/>
  <c r="HI25" i="2" s="1"/>
  <c r="GD34" i="2"/>
  <c r="GC34" i="2"/>
  <c r="GB34" i="2"/>
  <c r="GA34" i="2"/>
  <c r="PN25" i="2"/>
  <c r="PR25" i="2"/>
  <c r="OE36" i="2"/>
  <c r="OA36" i="2"/>
  <c r="IH33" i="2"/>
  <c r="II33" i="2" s="1"/>
  <c r="HD33" i="2"/>
  <c r="HB33" i="2"/>
  <c r="HA33" i="2"/>
  <c r="HC33" i="2"/>
  <c r="IU39" i="2"/>
  <c r="IV39" i="2" s="1"/>
  <c r="GX14" i="2"/>
  <c r="GT14" i="2"/>
  <c r="HH15" i="2"/>
  <c r="HI15" i="2" s="1"/>
  <c r="NX14" i="2"/>
  <c r="NW14" i="2"/>
  <c r="NV14" i="2"/>
  <c r="NU14" i="2"/>
  <c r="NX20" i="2"/>
  <c r="NW20" i="2"/>
  <c r="NV20" i="2"/>
  <c r="NU20" i="2"/>
  <c r="PB22" i="2"/>
  <c r="PC22" i="2" s="1"/>
  <c r="IG32" i="2"/>
  <c r="IK32" i="2"/>
  <c r="GD14" i="2"/>
  <c r="GC14" i="2"/>
  <c r="GB14" i="2"/>
  <c r="GA14" i="2"/>
  <c r="NK20" i="2"/>
  <c r="NJ20" i="2"/>
  <c r="NH20" i="2"/>
  <c r="NI20" i="2"/>
  <c r="GX15" i="2"/>
  <c r="GT15" i="2"/>
  <c r="GX24" i="2"/>
  <c r="GT24" i="2"/>
  <c r="OK12" i="2"/>
  <c r="OI12" i="2"/>
  <c r="OJ12" i="2"/>
  <c r="OH12" i="2"/>
  <c r="NX15" i="2"/>
  <c r="NV15" i="2"/>
  <c r="NU15" i="2"/>
  <c r="NW15" i="2"/>
  <c r="ON10" i="2"/>
  <c r="OR10" i="2"/>
  <c r="HH11" i="2"/>
  <c r="HI11" i="2" s="1"/>
  <c r="HQ32" i="2"/>
  <c r="HN32" i="2"/>
  <c r="HP32" i="2"/>
  <c r="HO32" i="2"/>
  <c r="GD28" i="2"/>
  <c r="GC28" i="2"/>
  <c r="GA28" i="2"/>
  <c r="GB28" i="2"/>
  <c r="OR31" i="2"/>
  <c r="ON31" i="2"/>
  <c r="PB39" i="2"/>
  <c r="PC39" i="2" s="1"/>
  <c r="NX40" i="2"/>
  <c r="NW40" i="2"/>
  <c r="NV40" i="2"/>
  <c r="NU40" i="2"/>
  <c r="QO29" i="2"/>
  <c r="QP29" i="2" s="1"/>
  <c r="PB14" i="2"/>
  <c r="PC14" i="2" s="1"/>
  <c r="HH28" i="2"/>
  <c r="HI28" i="2" s="1"/>
  <c r="PO24" i="2"/>
  <c r="PO11" i="2"/>
  <c r="GX34" i="2"/>
  <c r="GT34" i="2"/>
  <c r="PF35" i="2"/>
  <c r="PD35" i="2"/>
  <c r="OE40" i="2"/>
  <c r="OG40" i="2" s="1"/>
  <c r="OA40" i="2"/>
  <c r="OQ21" i="2"/>
  <c r="FX35" i="2"/>
  <c r="FZ35" i="2" s="1"/>
  <c r="FT35" i="2"/>
  <c r="GX26" i="2"/>
  <c r="GZ26" i="2" s="1"/>
  <c r="GT26" i="2"/>
  <c r="GA11" i="2"/>
  <c r="GD11" i="2"/>
  <c r="GC11" i="2"/>
  <c r="GB11" i="2"/>
  <c r="OK35" i="2"/>
  <c r="OH35" i="2"/>
  <c r="OJ35" i="2"/>
  <c r="OI35" i="2"/>
  <c r="HR12" i="2"/>
  <c r="HS12" i="2" s="1"/>
  <c r="OK31" i="2"/>
  <c r="OI31" i="2"/>
  <c r="OJ31" i="2"/>
  <c r="OH31" i="2"/>
  <c r="GC37" i="2"/>
  <c r="GB37" i="2"/>
  <c r="GA37" i="2"/>
  <c r="GD37" i="2"/>
  <c r="IX23" i="2"/>
  <c r="IT23" i="2"/>
  <c r="QA34" i="2"/>
  <c r="QE34" i="2"/>
  <c r="HW19" i="2"/>
  <c r="HT39" i="2"/>
  <c r="HX39" i="2"/>
  <c r="FP25" i="2"/>
  <c r="FN25" i="2"/>
  <c r="FQ25" i="2"/>
  <c r="FO25" i="2"/>
  <c r="QL19" i="2"/>
  <c r="QM19" i="2" s="1"/>
  <c r="JA13" i="2"/>
  <c r="JD13" i="2"/>
  <c r="JC13" i="2"/>
  <c r="JB13" i="2"/>
  <c r="HR14" i="2"/>
  <c r="PL26" i="2"/>
  <c r="PM26" i="2" s="1"/>
  <c r="QL30" i="2"/>
  <c r="QM30" i="2" s="1"/>
  <c r="NU35" i="2"/>
  <c r="NW35" i="2"/>
  <c r="NV35" i="2"/>
  <c r="NX35" i="2"/>
  <c r="RB23" i="2"/>
  <c r="RC23" i="2" s="1"/>
  <c r="PA37" i="2"/>
  <c r="PE37" i="2"/>
  <c r="PL15" i="2"/>
  <c r="HB36" i="2"/>
  <c r="HA36" i="2"/>
  <c r="HD36" i="2"/>
  <c r="HC36" i="2"/>
  <c r="IH36" i="2"/>
  <c r="II36" i="2" s="1"/>
  <c r="IP23" i="2"/>
  <c r="IO23" i="2"/>
  <c r="IQ23" i="2"/>
  <c r="IN23" i="2"/>
  <c r="PO12" i="2"/>
  <c r="PP12" i="2" s="1"/>
  <c r="GW29" i="2"/>
  <c r="JJ13" i="2"/>
  <c r="OQ32" i="2"/>
  <c r="ON24" i="2"/>
  <c r="OR24" i="2"/>
  <c r="OT24" i="2" s="1"/>
  <c r="OP21" i="2"/>
  <c r="OS21" i="2" s="1"/>
  <c r="HG22" i="2"/>
  <c r="HK22" i="2"/>
  <c r="HM22" i="2" s="1"/>
  <c r="HQ40" i="2"/>
  <c r="HP40" i="2"/>
  <c r="HN40" i="2"/>
  <c r="HO40" i="2"/>
  <c r="NW36" i="2"/>
  <c r="NV36" i="2"/>
  <c r="NU36" i="2"/>
  <c r="NX36" i="2"/>
  <c r="PT29" i="2"/>
  <c r="OJ24" i="2"/>
  <c r="OH24" i="2"/>
  <c r="OK24" i="2"/>
  <c r="OI24" i="2"/>
  <c r="HF12" i="2"/>
  <c r="IJ39" i="2"/>
  <c r="IL39" i="2"/>
  <c r="IR19" i="2"/>
  <c r="IS19" i="2" s="1"/>
  <c r="PS33" i="2"/>
  <c r="PQ33" i="2"/>
  <c r="IW23" i="2"/>
  <c r="IY23" i="2"/>
  <c r="QF34" i="2"/>
  <c r="QD34" i="2"/>
  <c r="HV19" i="2"/>
  <c r="HY19" i="2" s="1"/>
  <c r="HY39" i="2"/>
  <c r="HW39" i="2"/>
  <c r="IE24" i="2"/>
  <c r="NW31" i="2"/>
  <c r="NV31" i="2"/>
  <c r="NU31" i="2"/>
  <c r="NX31" i="2"/>
  <c r="HF14" i="2"/>
  <c r="NK17" i="2"/>
  <c r="NJ17" i="2"/>
  <c r="NI17" i="2"/>
  <c r="NH17" i="2"/>
  <c r="OG13" i="2"/>
  <c r="OZ26" i="2"/>
  <c r="FZ29" i="2"/>
  <c r="NW13" i="2"/>
  <c r="NV13" i="2"/>
  <c r="NU13" i="2"/>
  <c r="NX13" i="2"/>
  <c r="PQ30" i="2"/>
  <c r="OZ15" i="2"/>
  <c r="OT11" i="2"/>
  <c r="HR18" i="2"/>
  <c r="HS18" i="2" s="1"/>
  <c r="GU35" i="2"/>
  <c r="GV35" i="2" s="1"/>
  <c r="PG19" i="2"/>
  <c r="GV29" i="2"/>
  <c r="GY29" i="2" s="1"/>
  <c r="JI13" i="2"/>
  <c r="JL13" i="2" s="1"/>
  <c r="OP32" i="2"/>
  <c r="OS32" i="2" s="1"/>
  <c r="IP13" i="2"/>
  <c r="IO13" i="2"/>
  <c r="IN13" i="2"/>
  <c r="IQ13" i="2"/>
  <c r="GT19" i="2"/>
  <c r="GX19" i="2"/>
  <c r="GZ19" i="2" s="1"/>
  <c r="OA20" i="2"/>
  <c r="OE20" i="2"/>
  <c r="OE18" i="2"/>
  <c r="OG18" i="2" s="1"/>
  <c r="OA18" i="2"/>
  <c r="HR16" i="2"/>
  <c r="IE17" i="2"/>
  <c r="IF17" i="2" s="1"/>
  <c r="PB40" i="2"/>
  <c r="PC40" i="2" s="1"/>
  <c r="GJ25" i="2"/>
  <c r="IK39" i="2"/>
  <c r="IG39" i="2"/>
  <c r="IH19" i="2"/>
  <c r="II19" i="2" s="1"/>
  <c r="HH31" i="2"/>
  <c r="HI31" i="2" s="1"/>
  <c r="PR33" i="2"/>
  <c r="PN33" i="2"/>
  <c r="GW16" i="2"/>
  <c r="GP14" i="2"/>
  <c r="GQ14" i="2"/>
  <c r="GO14" i="2"/>
  <c r="GN14" i="2"/>
  <c r="HW10" i="2"/>
  <c r="GW12" i="2"/>
  <c r="GW11" i="2"/>
  <c r="PY10" i="2"/>
  <c r="PZ10" i="2" s="1"/>
  <c r="IE31" i="2"/>
  <c r="HU24" i="2"/>
  <c r="QY29" i="2"/>
  <c r="QZ29" i="2" s="1"/>
  <c r="FQ34" i="2"/>
  <c r="FP34" i="2"/>
  <c r="FO34" i="2"/>
  <c r="FN34" i="2"/>
  <c r="NX32" i="2"/>
  <c r="NV32" i="2"/>
  <c r="NU32" i="2"/>
  <c r="NW32" i="2"/>
  <c r="HR15" i="2"/>
  <c r="HS15" i="2" s="1"/>
  <c r="GP29" i="2"/>
  <c r="GO29" i="2"/>
  <c r="GN29" i="2"/>
  <c r="GQ29" i="2"/>
  <c r="HG33" i="2"/>
  <c r="HK33" i="2"/>
  <c r="HM33" i="2" s="1"/>
  <c r="IR27" i="2"/>
  <c r="IS27" i="2" s="1"/>
  <c r="HH26" i="2"/>
  <c r="HR21" i="2"/>
  <c r="HS21" i="2" s="1"/>
  <c r="PP30" i="2"/>
  <c r="HH18" i="2"/>
  <c r="OR35" i="2"/>
  <c r="OT35" i="2" s="1"/>
  <c r="ON35" i="2"/>
  <c r="GP16" i="2"/>
  <c r="GN16" i="2"/>
  <c r="GQ16" i="2"/>
  <c r="GO16" i="2"/>
  <c r="PL18" i="2"/>
  <c r="PM18" i="2" s="1"/>
  <c r="OT16" i="2"/>
  <c r="JE36" i="2"/>
  <c r="JF36" i="2" s="1"/>
  <c r="PL27" i="2"/>
  <c r="GY26" i="2"/>
  <c r="HW33" i="2"/>
  <c r="OQ26" i="2"/>
  <c r="HH17" i="2"/>
  <c r="HI17" i="2" s="1"/>
  <c r="OF20" i="2"/>
  <c r="OD20" i="2"/>
  <c r="OK21" i="2"/>
  <c r="OJ21" i="2"/>
  <c r="OI21" i="2"/>
  <c r="OH21" i="2"/>
  <c r="PO38" i="2"/>
  <c r="PP38" i="2" s="1"/>
  <c r="HF16" i="2"/>
  <c r="HQ39" i="2"/>
  <c r="HO39" i="2"/>
  <c r="HP39" i="2"/>
  <c r="HN39" i="2"/>
  <c r="HS17" i="2"/>
  <c r="PL40" i="2"/>
  <c r="PM40" i="2" s="1"/>
  <c r="GI25" i="2"/>
  <c r="GL25" i="2" s="1"/>
  <c r="HL22" i="2"/>
  <c r="GB16" i="2"/>
  <c r="GA16" i="2"/>
  <c r="GD16" i="2"/>
  <c r="GC16" i="2"/>
  <c r="HZ36" i="2"/>
  <c r="GV16" i="2"/>
  <c r="GY16" i="2" s="1"/>
  <c r="HV10" i="2"/>
  <c r="HY10" i="2" s="1"/>
  <c r="GV12" i="2"/>
  <c r="GY12" i="2" s="1"/>
  <c r="GV11" i="2"/>
  <c r="GY11" i="2" s="1"/>
  <c r="PM10" i="2"/>
  <c r="HS31" i="2"/>
  <c r="PF28" i="2"/>
  <c r="PD28" i="2"/>
  <c r="GB21" i="2"/>
  <c r="GA21" i="2"/>
  <c r="GD21" i="2"/>
  <c r="GC21" i="2"/>
  <c r="PT23" i="2"/>
  <c r="HZ32" i="2"/>
  <c r="FT18" i="2"/>
  <c r="FX18" i="2"/>
  <c r="FZ18" i="2" s="1"/>
  <c r="OA16" i="2"/>
  <c r="OE16" i="2"/>
  <c r="OG16" i="2" s="1"/>
  <c r="GU28" i="2"/>
  <c r="GV28" i="2" s="1"/>
  <c r="PB24" i="2"/>
  <c r="PC24" i="2" s="1"/>
  <c r="IF27" i="2"/>
  <c r="OE10" i="2"/>
  <c r="OG10" i="2" s="1"/>
  <c r="OA10" i="2"/>
  <c r="HF21" i="2"/>
  <c r="FY18" i="2"/>
  <c r="PL22" i="2"/>
  <c r="PM22" i="2" s="1"/>
  <c r="HY27" i="2"/>
  <c r="HW27" i="2"/>
  <c r="IE26" i="2"/>
  <c r="QS23" i="2"/>
  <c r="QQ23" i="2"/>
  <c r="OO27" i="2"/>
  <c r="OP27" i="2" s="1"/>
  <c r="OO20" i="2"/>
  <c r="OP20" i="2" s="1"/>
  <c r="GU25" i="2"/>
  <c r="PB18" i="2"/>
  <c r="PC18" i="2" s="1"/>
  <c r="QY33" i="2"/>
  <c r="QZ33" i="2" s="1"/>
  <c r="HU38" i="2"/>
  <c r="HV38" i="2" s="1"/>
  <c r="IS36" i="2"/>
  <c r="OZ27" i="2"/>
  <c r="PD12" i="2"/>
  <c r="PF12" i="2"/>
  <c r="HV33" i="2"/>
  <c r="OP26" i="2"/>
  <c r="OA32" i="2"/>
  <c r="OE32" i="2"/>
  <c r="OG32" i="2" s="1"/>
  <c r="GN12" i="2"/>
  <c r="GP12" i="2"/>
  <c r="GQ12" i="2"/>
  <c r="GO12" i="2"/>
  <c r="PH29" i="2"/>
  <c r="PI29" i="2"/>
  <c r="PK29" i="2"/>
  <c r="PJ29" i="2"/>
  <c r="PL39" i="2"/>
  <c r="PM39" i="2" s="1"/>
  <c r="OT28" i="2"/>
  <c r="HH24" i="2"/>
  <c r="HI24" i="2" s="1"/>
  <c r="OJ11" i="2"/>
  <c r="OH11" i="2"/>
  <c r="OK11" i="2"/>
  <c r="OI11" i="2"/>
  <c r="PF21" i="2"/>
  <c r="PD21" i="2"/>
  <c r="OD27" i="2"/>
  <c r="OF27" i="2"/>
  <c r="PE28" i="2"/>
  <c r="PA28" i="2"/>
  <c r="PL14" i="2"/>
  <c r="QY34" i="2"/>
  <c r="QZ34" i="2" s="1"/>
  <c r="GK18" i="2"/>
  <c r="GM18" i="2" s="1"/>
  <c r="GG18" i="2"/>
  <c r="GY24" i="2"/>
  <c r="GW24" i="2"/>
  <c r="HU40" i="2"/>
  <c r="HV40" i="2" s="1"/>
  <c r="GY18" i="2"/>
  <c r="GW18" i="2"/>
  <c r="PY24" i="2"/>
  <c r="PZ24" i="2" s="1"/>
  <c r="IR22" i="2"/>
  <c r="HT27" i="2"/>
  <c r="HX27" i="2"/>
  <c r="HU26" i="2"/>
  <c r="HV26" i="2" s="1"/>
  <c r="QN23" i="2"/>
  <c r="QR23" i="2"/>
  <c r="HR29" i="2"/>
  <c r="HS29" i="2" s="1"/>
  <c r="PL17" i="2"/>
  <c r="NU12" i="2"/>
  <c r="NX12" i="2"/>
  <c r="NW12" i="2"/>
  <c r="NV12" i="2"/>
  <c r="ON30" i="2"/>
  <c r="OR30" i="2"/>
  <c r="OT30" i="2" s="1"/>
  <c r="QO33" i="2"/>
  <c r="IC23" i="2"/>
  <c r="IB23" i="2"/>
  <c r="ID23" i="2"/>
  <c r="IA23" i="2"/>
  <c r="OS17" i="2"/>
  <c r="OQ17" i="2"/>
  <c r="PL20" i="2"/>
  <c r="HR25" i="2"/>
  <c r="HS25" i="2" s="1"/>
  <c r="PE12" i="2"/>
  <c r="PA12" i="2"/>
  <c r="IR38" i="2"/>
  <c r="IS38" i="2" s="1"/>
  <c r="QF29" i="2"/>
  <c r="QD29" i="2"/>
  <c r="HY22" i="2"/>
  <c r="HW22" i="2"/>
  <c r="PF31" i="2"/>
  <c r="PD31" i="2"/>
  <c r="GP34" i="2"/>
  <c r="GO34" i="2"/>
  <c r="GN34" i="2"/>
  <c r="GQ34" i="2"/>
  <c r="OW19" i="2"/>
  <c r="OU19" i="2"/>
  <c r="OX19" i="2"/>
  <c r="OV19" i="2"/>
  <c r="OJ37" i="2"/>
  <c r="FX15" i="2"/>
  <c r="FZ15" i="2" s="1"/>
  <c r="FT15" i="2"/>
  <c r="JE32" i="2"/>
  <c r="JF32" i="2" s="1"/>
  <c r="GQ15" i="2"/>
  <c r="GO15" i="2"/>
  <c r="GP15" i="2"/>
  <c r="GN15" i="2"/>
  <c r="GK31" i="2"/>
  <c r="GM31" i="2" s="1"/>
  <c r="GG31" i="2"/>
  <c r="OO13" i="2"/>
  <c r="QL38" i="2"/>
  <c r="QM38" i="2" s="1"/>
  <c r="HK36" i="2"/>
  <c r="HM36" i="2" s="1"/>
  <c r="HG36" i="2"/>
  <c r="PO19" i="2"/>
  <c r="PP19" i="2" s="1"/>
  <c r="IR33" i="2"/>
  <c r="IS33" i="2" s="1"/>
  <c r="OQ14" i="2"/>
  <c r="PA21" i="2"/>
  <c r="PE21" i="2"/>
  <c r="OE27" i="2"/>
  <c r="OA27" i="2"/>
  <c r="GY14" i="2"/>
  <c r="GW14" i="2"/>
  <c r="GY15" i="2"/>
  <c r="GW15" i="2"/>
  <c r="GZ15" i="2" s="1"/>
  <c r="PY21" i="2"/>
  <c r="PZ21" i="2" s="1"/>
  <c r="JH23" i="2"/>
  <c r="JI23" i="2" s="1"/>
  <c r="PY16" i="2"/>
  <c r="QO34" i="2"/>
  <c r="OQ36" i="2"/>
  <c r="PE25" i="2"/>
  <c r="PG25" i="2" s="1"/>
  <c r="PA25" i="2"/>
  <c r="PY28" i="2"/>
  <c r="PZ28" i="2" s="1"/>
  <c r="GG28" i="2"/>
  <c r="GK28" i="2"/>
  <c r="GM28" i="2" s="1"/>
  <c r="OO15" i="2"/>
  <c r="OP15" i="2" s="1"/>
  <c r="HK27" i="2"/>
  <c r="HM27" i="2" s="1"/>
  <c r="HG27" i="2"/>
  <c r="PF25" i="2"/>
  <c r="GJ37" i="2"/>
  <c r="PB32" i="2"/>
  <c r="FQ11" i="2"/>
  <c r="FP11" i="2"/>
  <c r="FO11" i="2"/>
  <c r="FN11" i="2"/>
  <c r="IF22" i="2"/>
  <c r="IR40" i="2"/>
  <c r="IS40" i="2" s="1"/>
  <c r="GW21" i="2"/>
  <c r="HH29" i="2"/>
  <c r="HI29" i="2" s="1"/>
  <c r="PO37" i="2"/>
  <c r="PP37" i="2" s="1"/>
  <c r="PB17" i="2"/>
  <c r="PA30" i="2"/>
  <c r="PE30" i="2"/>
  <c r="PG30" i="2" s="1"/>
  <c r="OS31" i="2"/>
  <c r="OQ31" i="2"/>
  <c r="OD22" i="2"/>
  <c r="GZ38" i="2"/>
  <c r="GP24" i="2"/>
  <c r="GO24" i="2"/>
  <c r="GN24" i="2"/>
  <c r="GQ24" i="2"/>
  <c r="OR17" i="2"/>
  <c r="ON17" i="2"/>
  <c r="PB20" i="2"/>
  <c r="PC20" i="2" s="1"/>
  <c r="OA15" i="2"/>
  <c r="OE15" i="2"/>
  <c r="GN33" i="2"/>
  <c r="GQ33" i="2"/>
  <c r="GP33" i="2"/>
  <c r="GO33" i="2"/>
  <c r="GL31" i="2"/>
  <c r="IH38" i="2"/>
  <c r="QA29" i="2"/>
  <c r="QE29" i="2"/>
  <c r="HX22" i="2"/>
  <c r="HT22" i="2"/>
  <c r="PA31" i="2"/>
  <c r="PE31" i="2"/>
  <c r="GG35" i="2"/>
  <c r="GK35" i="2"/>
  <c r="GM35" i="2" s="1"/>
  <c r="HD10" i="2"/>
  <c r="HC10" i="2"/>
  <c r="HB10" i="2"/>
  <c r="HA10" i="2"/>
  <c r="IS32" i="2"/>
  <c r="HR37" i="2"/>
  <c r="OG39" i="2"/>
  <c r="GL35" i="2"/>
  <c r="GY17" i="2"/>
  <c r="GW17" i="2"/>
  <c r="PE34" i="2"/>
  <c r="PG34" i="2" s="1"/>
  <c r="PA34" i="2"/>
  <c r="OF18" i="2"/>
  <c r="QA23" i="2"/>
  <c r="QE23" i="2"/>
  <c r="QG23" i="2" s="1"/>
  <c r="OP14" i="2"/>
  <c r="OS14" i="2" s="1"/>
  <c r="PY31" i="2"/>
  <c r="PZ31" i="2" s="1"/>
  <c r="OD17" i="2"/>
  <c r="OF17" i="2"/>
  <c r="PL13" i="2"/>
  <c r="PM13" i="2" s="1"/>
  <c r="PF34" i="2"/>
  <c r="GO11" i="2"/>
  <c r="GN11" i="2"/>
  <c r="GP11" i="2"/>
  <c r="GQ11" i="2"/>
  <c r="HJ19" i="2"/>
  <c r="HL19" i="2"/>
  <c r="PG38" i="2"/>
  <c r="PM21" i="2"/>
  <c r="IR10" i="2"/>
  <c r="PM16" i="2"/>
  <c r="OP36" i="2"/>
  <c r="OS36" i="2" s="1"/>
  <c r="NN18" i="2"/>
  <c r="NR18" i="2"/>
  <c r="NT18" i="2" s="1"/>
  <c r="PM28" i="2"/>
  <c r="HK38" i="2"/>
  <c r="HM38" i="2" s="1"/>
  <c r="HG38" i="2"/>
  <c r="PK23" i="2"/>
  <c r="PJ23" i="2"/>
  <c r="PH23" i="2"/>
  <c r="PI23" i="2"/>
  <c r="OA14" i="2"/>
  <c r="OE14" i="2"/>
  <c r="OG14" i="2" s="1"/>
  <c r="NR22" i="2"/>
  <c r="NT22" i="2" s="1"/>
  <c r="NN22" i="2"/>
  <c r="PL36" i="2"/>
  <c r="PM36" i="2" s="1"/>
  <c r="GL18" i="2"/>
  <c r="GI37" i="2"/>
  <c r="GL37" i="2" s="1"/>
  <c r="PL32" i="2"/>
  <c r="PM32" i="2" s="1"/>
  <c r="OS18" i="2"/>
  <c r="OQ18" i="2"/>
  <c r="IF40" i="2"/>
  <c r="OF10" i="2"/>
  <c r="GV21" i="2"/>
  <c r="QF33" i="2"/>
  <c r="QD33" i="2"/>
  <c r="PY37" i="2"/>
  <c r="PZ37" i="2" s="1"/>
  <c r="OE26" i="2"/>
  <c r="OG26" i="2" s="1"/>
  <c r="OA26" i="2"/>
  <c r="OC22" i="2"/>
  <c r="OF22" i="2" s="1"/>
  <c r="PB11" i="2"/>
  <c r="OF26" i="2"/>
  <c r="OF15" i="2"/>
  <c r="OD15" i="2"/>
  <c r="FY15" i="2"/>
  <c r="GY37" i="2"/>
  <c r="GW37" i="2"/>
  <c r="OS39" i="2"/>
  <c r="OQ39" i="2"/>
  <c r="PD10" i="2"/>
  <c r="PF10" i="2"/>
  <c r="PF16" i="2"/>
  <c r="PD16" i="2"/>
  <c r="OV37" i="2"/>
  <c r="OU37" i="2"/>
  <c r="OX37" i="2"/>
  <c r="OW37" i="2"/>
  <c r="PA35" i="2"/>
  <c r="PE35" i="2"/>
  <c r="OO40" i="2"/>
  <c r="OP40" i="2" s="1"/>
  <c r="JE39" i="2"/>
  <c r="JF39" i="2" s="1"/>
  <c r="HH37" i="2"/>
  <c r="HI37" i="2" s="1"/>
  <c r="HR34" i="2"/>
  <c r="HS34" i="2" s="1"/>
  <c r="PY35" i="2"/>
  <c r="GX17" i="2"/>
  <c r="GT17" i="2"/>
  <c r="PS25" i="2"/>
  <c r="PQ25" i="2"/>
  <c r="IL32" i="2"/>
  <c r="IJ32" i="2"/>
  <c r="GG21" i="2"/>
  <c r="GK21" i="2"/>
  <c r="GM21" i="2" s="1"/>
  <c r="PO31" i="2"/>
  <c r="PP31" i="2" s="1"/>
  <c r="OA17" i="2"/>
  <c r="OE17" i="2"/>
  <c r="PB13" i="2"/>
  <c r="PC13" i="2" s="1"/>
  <c r="HK19" i="2"/>
  <c r="HG19" i="2"/>
  <c r="GL21" i="2"/>
  <c r="QB19" i="2"/>
  <c r="QC19" i="2" s="1"/>
  <c r="HN10" i="2"/>
  <c r="HQ10" i="2"/>
  <c r="HP10" i="2"/>
  <c r="HO10" i="2"/>
  <c r="IH10" i="2"/>
  <c r="HR11" i="2"/>
  <c r="HS11" i="2" s="1"/>
  <c r="OD36" i="2"/>
  <c r="OG36" i="2" s="1"/>
  <c r="OF36" i="2"/>
  <c r="QB30" i="2"/>
  <c r="QC30" i="2" s="1"/>
  <c r="OO22" i="2"/>
  <c r="OP22" i="2" s="1"/>
  <c r="PB36" i="2"/>
  <c r="PC36" i="2" s="1"/>
  <c r="OS10" i="2"/>
  <c r="OQ10" i="2"/>
  <c r="PD37" i="2"/>
  <c r="PF37" i="2"/>
  <c r="NV39" i="2"/>
  <c r="NX39" i="2"/>
  <c r="NU39" i="2"/>
  <c r="NW39" i="2"/>
  <c r="HR28" i="2"/>
  <c r="HS28" i="2" s="1"/>
  <c r="HL27" i="2"/>
  <c r="ON18" i="2"/>
  <c r="OR18" i="2"/>
  <c r="OK38" i="2"/>
  <c r="OI38" i="2"/>
  <c r="OJ38" i="2"/>
  <c r="OH38" i="2"/>
  <c r="HD40" i="2"/>
  <c r="HC40" i="2"/>
  <c r="HB40" i="2"/>
  <c r="HA40" i="2"/>
  <c r="QA33" i="2"/>
  <c r="QE33" i="2"/>
  <c r="GD25" i="2"/>
  <c r="GC25" i="2"/>
  <c r="GB25" i="2"/>
  <c r="GA25" i="2"/>
  <c r="PN34" i="2"/>
  <c r="PR34" i="2"/>
  <c r="PT34" i="2" s="1"/>
  <c r="PY12" i="2"/>
  <c r="PZ12" i="2" s="1"/>
  <c r="HA31" i="2"/>
  <c r="HR35" i="2"/>
  <c r="HS35" i="2" s="1"/>
  <c r="NX37" i="2"/>
  <c r="NW37" i="2"/>
  <c r="NV37" i="2"/>
  <c r="NU37" i="2"/>
  <c r="PY11" i="2"/>
  <c r="GX37" i="2"/>
  <c r="GT37" i="2"/>
  <c r="ON39" i="2"/>
  <c r="OR39" i="2"/>
  <c r="PE10" i="2"/>
  <c r="PA10" i="2"/>
  <c r="GY34" i="2"/>
  <c r="GW34" i="2"/>
  <c r="PA16" i="2"/>
  <c r="PE16" i="2"/>
  <c r="GQ27" i="5" l="1"/>
  <c r="HD38" i="5"/>
  <c r="OX23" i="6"/>
  <c r="PT31" i="9"/>
  <c r="OW16" i="9"/>
  <c r="OH22" i="9"/>
  <c r="HB26" i="12"/>
  <c r="HC27" i="2"/>
  <c r="HC38" i="5"/>
  <c r="HD38" i="7"/>
  <c r="GP31" i="9"/>
  <c r="GO17" i="2"/>
  <c r="OU12" i="2"/>
  <c r="HA27" i="2"/>
  <c r="HA38" i="7"/>
  <c r="GN31" i="9"/>
  <c r="GP17" i="2"/>
  <c r="OV12" i="2"/>
  <c r="HB27" i="2"/>
  <c r="HZ12" i="3"/>
  <c r="HB38" i="7"/>
  <c r="GO28" i="11"/>
  <c r="GN17" i="2"/>
  <c r="OX12" i="2"/>
  <c r="GD32" i="5"/>
  <c r="GN28" i="11"/>
  <c r="HB12" i="11"/>
  <c r="GA32" i="5"/>
  <c r="OK22" i="7"/>
  <c r="OV14" i="8"/>
  <c r="GP28" i="11"/>
  <c r="PT33" i="12"/>
  <c r="GB32" i="5"/>
  <c r="OH22" i="7"/>
  <c r="HA21" i="6"/>
  <c r="OI22" i="7"/>
  <c r="HA23" i="10"/>
  <c r="OU23" i="6"/>
  <c r="HB21" i="6"/>
  <c r="GZ37" i="7"/>
  <c r="OX16" i="9"/>
  <c r="OK22" i="9"/>
  <c r="HB23" i="10"/>
  <c r="GN27" i="5"/>
  <c r="OV23" i="6"/>
  <c r="HC21" i="6"/>
  <c r="OV16" i="9"/>
  <c r="OI22" i="9"/>
  <c r="HC23" i="10"/>
  <c r="HA26" i="12"/>
  <c r="GZ29" i="11"/>
  <c r="HM23" i="5"/>
  <c r="GD19" i="2"/>
  <c r="GZ25" i="3"/>
  <c r="PG24" i="5"/>
  <c r="HZ20" i="8"/>
  <c r="HZ18" i="12"/>
  <c r="IM32" i="2"/>
  <c r="IQ32" i="2" s="1"/>
  <c r="PG13" i="5"/>
  <c r="PI13" i="5" s="1"/>
  <c r="GM28" i="3"/>
  <c r="PT33" i="4"/>
  <c r="HM18" i="9"/>
  <c r="OT31" i="3"/>
  <c r="PC23" i="12"/>
  <c r="PF23" i="12" s="1"/>
  <c r="PD23" i="12"/>
  <c r="OP23" i="12"/>
  <c r="GZ14" i="2"/>
  <c r="OG23" i="12"/>
  <c r="PT21" i="7"/>
  <c r="GZ40" i="7"/>
  <c r="HA40" i="7" s="1"/>
  <c r="PM23" i="12"/>
  <c r="PY23" i="12"/>
  <c r="PG22" i="9"/>
  <c r="OK37" i="2"/>
  <c r="HP37" i="3"/>
  <c r="HA20" i="4"/>
  <c r="OX34" i="4"/>
  <c r="OG11" i="4"/>
  <c r="HB26" i="5"/>
  <c r="GN10" i="5"/>
  <c r="OT29" i="6"/>
  <c r="HO12" i="6"/>
  <c r="HB38" i="6"/>
  <c r="GN40" i="7"/>
  <c r="OH19" i="8"/>
  <c r="OW14" i="8"/>
  <c r="GN12" i="9"/>
  <c r="PJ32" i="10"/>
  <c r="PT16" i="11"/>
  <c r="PT40" i="11"/>
  <c r="PI40" i="11"/>
  <c r="GD21" i="11"/>
  <c r="HD12" i="11"/>
  <c r="GO14" i="12"/>
  <c r="GC19" i="2"/>
  <c r="PU35" i="7"/>
  <c r="PX35" i="7"/>
  <c r="PV35" i="7"/>
  <c r="PW35" i="7"/>
  <c r="HC26" i="5"/>
  <c r="HP12" i="6"/>
  <c r="HC38" i="6"/>
  <c r="GO40" i="7"/>
  <c r="OI19" i="8"/>
  <c r="HB17" i="8"/>
  <c r="GO12" i="9"/>
  <c r="PK32" i="10"/>
  <c r="HA12" i="11"/>
  <c r="GP14" i="12"/>
  <c r="GO10" i="5"/>
  <c r="GQ29" i="3"/>
  <c r="HQ37" i="3"/>
  <c r="HB20" i="4"/>
  <c r="OT40" i="5"/>
  <c r="GP10" i="5"/>
  <c r="OU33" i="7"/>
  <c r="PI13" i="8"/>
  <c r="OJ19" i="8"/>
  <c r="HC17" i="8"/>
  <c r="PX24" i="9"/>
  <c r="GP12" i="9"/>
  <c r="OH29" i="11"/>
  <c r="OG10" i="12"/>
  <c r="OI14" i="12"/>
  <c r="OW22" i="12"/>
  <c r="OH25" i="2"/>
  <c r="OK25" i="2"/>
  <c r="OJ25" i="2"/>
  <c r="OI25" i="2"/>
  <c r="HC20" i="4"/>
  <c r="HM34" i="3"/>
  <c r="HO34" i="3" s="1"/>
  <c r="GN29" i="3"/>
  <c r="PT35" i="4"/>
  <c r="GP36" i="4"/>
  <c r="GQ21" i="7"/>
  <c r="OV33" i="7"/>
  <c r="PJ13" i="8"/>
  <c r="HD17" i="8"/>
  <c r="OI14" i="9"/>
  <c r="PW24" i="9"/>
  <c r="IM26" i="11"/>
  <c r="OI29" i="11"/>
  <c r="OJ14" i="12"/>
  <c r="GO29" i="12"/>
  <c r="PG27" i="12"/>
  <c r="IL20" i="2"/>
  <c r="IG20" i="2"/>
  <c r="IK20" i="2"/>
  <c r="IM20" i="2" s="1"/>
  <c r="HB31" i="2"/>
  <c r="PG37" i="2"/>
  <c r="GO29" i="3"/>
  <c r="GQ36" i="4"/>
  <c r="GN21" i="7"/>
  <c r="OW33" i="7"/>
  <c r="GO29" i="7"/>
  <c r="PK13" i="8"/>
  <c r="OG25" i="9"/>
  <c r="OH14" i="9"/>
  <c r="PU24" i="9"/>
  <c r="OI39" i="11"/>
  <c r="OJ29" i="11"/>
  <c r="PT12" i="12"/>
  <c r="GP29" i="12"/>
  <c r="QL25" i="2"/>
  <c r="PZ25" i="2"/>
  <c r="QB25" i="2" s="1"/>
  <c r="QC25" i="2" s="1"/>
  <c r="OS25" i="2"/>
  <c r="OR25" i="2"/>
  <c r="OT25" i="2" s="1"/>
  <c r="ON25" i="2"/>
  <c r="HC31" i="2"/>
  <c r="OH37" i="2"/>
  <c r="GN36" i="4"/>
  <c r="OU34" i="4"/>
  <c r="PG33" i="6"/>
  <c r="GO21" i="7"/>
  <c r="GQ29" i="7"/>
  <c r="IM30" i="8"/>
  <c r="OU14" i="8"/>
  <c r="OT14" i="9"/>
  <c r="OU14" i="9" s="1"/>
  <c r="OK14" i="9"/>
  <c r="OG36" i="10"/>
  <c r="GA21" i="11"/>
  <c r="OK39" i="11"/>
  <c r="GQ29" i="12"/>
  <c r="OT36" i="3"/>
  <c r="GZ26" i="6"/>
  <c r="GZ22" i="10"/>
  <c r="HZ13" i="3"/>
  <c r="GM10" i="11"/>
  <c r="OT27" i="3"/>
  <c r="PG10" i="6"/>
  <c r="PJ10" i="6" s="1"/>
  <c r="GM36" i="9"/>
  <c r="GP36" i="9" s="1"/>
  <c r="PT33" i="5"/>
  <c r="GZ34" i="2"/>
  <c r="PT25" i="2"/>
  <c r="IM14" i="4"/>
  <c r="HM35" i="7"/>
  <c r="GM36" i="7"/>
  <c r="IF13" i="8"/>
  <c r="IZ23" i="2"/>
  <c r="OT26" i="6"/>
  <c r="PG21" i="6"/>
  <c r="PT26" i="7"/>
  <c r="PX26" i="7" s="1"/>
  <c r="OT32" i="9"/>
  <c r="OW32" i="9" s="1"/>
  <c r="GN12" i="12"/>
  <c r="GQ12" i="12"/>
  <c r="GP12" i="12"/>
  <c r="GO12" i="12"/>
  <c r="PG37" i="5"/>
  <c r="OG35" i="5"/>
  <c r="GM19" i="2"/>
  <c r="OG27" i="2"/>
  <c r="HX13" i="8"/>
  <c r="HZ13" i="8" s="1"/>
  <c r="HT13" i="8"/>
  <c r="HM30" i="5"/>
  <c r="HQ30" i="5" s="1"/>
  <c r="HM15" i="7"/>
  <c r="HP15" i="7" s="1"/>
  <c r="GZ40" i="9"/>
  <c r="HV24" i="3"/>
  <c r="QG34" i="2"/>
  <c r="GZ29" i="4"/>
  <c r="OT40" i="9"/>
  <c r="OT20" i="10"/>
  <c r="PT12" i="10"/>
  <c r="HM28" i="9"/>
  <c r="PG28" i="2"/>
  <c r="GZ36" i="4"/>
  <c r="HZ17" i="4"/>
  <c r="IC17" i="4" s="1"/>
  <c r="PT36" i="5"/>
  <c r="PW36" i="5" s="1"/>
  <c r="OT19" i="3"/>
  <c r="GZ25" i="12"/>
  <c r="HZ39" i="2"/>
  <c r="GM10" i="4"/>
  <c r="OT15" i="4"/>
  <c r="OT18" i="7"/>
  <c r="OT27" i="8"/>
  <c r="OT13" i="10"/>
  <c r="OT34" i="10"/>
  <c r="PG17" i="11"/>
  <c r="GM21" i="12"/>
  <c r="GP21" i="12" s="1"/>
  <c r="HZ17" i="6"/>
  <c r="IB17" i="6" s="1"/>
  <c r="IM24" i="10"/>
  <c r="HM19" i="2"/>
  <c r="QG29" i="2"/>
  <c r="OG20" i="2"/>
  <c r="GZ40" i="10"/>
  <c r="HV30" i="2"/>
  <c r="HZ19" i="6"/>
  <c r="OT26" i="12"/>
  <c r="QO35" i="7"/>
  <c r="QB31" i="11"/>
  <c r="QC31" i="11" s="1"/>
  <c r="OX31" i="11"/>
  <c r="OW31" i="11"/>
  <c r="OV31" i="11"/>
  <c r="OU31" i="11"/>
  <c r="HU12" i="12"/>
  <c r="HC13" i="8"/>
  <c r="HD13" i="8"/>
  <c r="HB13" i="8"/>
  <c r="HA13" i="8"/>
  <c r="OX17" i="3"/>
  <c r="OW17" i="3"/>
  <c r="OU17" i="3"/>
  <c r="OV17" i="3"/>
  <c r="JH20" i="2"/>
  <c r="PG37" i="4"/>
  <c r="GZ31" i="6"/>
  <c r="PG38" i="7"/>
  <c r="HM29" i="8"/>
  <c r="GM34" i="8"/>
  <c r="GZ16" i="12"/>
  <c r="HM34" i="12"/>
  <c r="HP34" i="12" s="1"/>
  <c r="PI31" i="11"/>
  <c r="PK31" i="11"/>
  <c r="PJ31" i="11"/>
  <c r="PH31" i="11"/>
  <c r="IV20" i="2"/>
  <c r="IW20" i="2"/>
  <c r="HK30" i="2"/>
  <c r="HG30" i="2"/>
  <c r="QB35" i="7"/>
  <c r="QC35" i="7" s="1"/>
  <c r="QY17" i="7"/>
  <c r="QZ17" i="7" s="1"/>
  <c r="RB17" i="7" s="1"/>
  <c r="QM17" i="7"/>
  <c r="QO17" i="7" s="1"/>
  <c r="GZ28" i="3"/>
  <c r="GZ24" i="2"/>
  <c r="IM39" i="2"/>
  <c r="GM39" i="4"/>
  <c r="OT35" i="5"/>
  <c r="OU35" i="5" s="1"/>
  <c r="PG31" i="5"/>
  <c r="PI31" i="5" s="1"/>
  <c r="OT15" i="6"/>
  <c r="GM10" i="6"/>
  <c r="OG32" i="7"/>
  <c r="GZ21" i="7"/>
  <c r="PG26" i="7"/>
  <c r="GZ10" i="9"/>
  <c r="GZ24" i="9"/>
  <c r="PG28" i="9"/>
  <c r="HM19" i="11"/>
  <c r="HM39" i="11"/>
  <c r="HJ30" i="2"/>
  <c r="HL30" i="2"/>
  <c r="GQ19" i="2"/>
  <c r="GN19" i="2"/>
  <c r="GP19" i="2"/>
  <c r="GO19" i="2"/>
  <c r="QB17" i="7"/>
  <c r="OT31" i="2"/>
  <c r="OG39" i="3"/>
  <c r="PG37" i="3"/>
  <c r="PG25" i="4"/>
  <c r="HM25" i="5"/>
  <c r="HZ31" i="5"/>
  <c r="IA31" i="5" s="1"/>
  <c r="IZ30" i="8"/>
  <c r="JB30" i="8" s="1"/>
  <c r="OG33" i="8"/>
  <c r="HM10" i="8"/>
  <c r="HM12" i="8"/>
  <c r="PG22" i="8"/>
  <c r="PT32" i="8"/>
  <c r="PG14" i="9"/>
  <c r="OT15" i="9"/>
  <c r="GZ30" i="10"/>
  <c r="HZ22" i="10"/>
  <c r="PT21" i="10"/>
  <c r="GZ21" i="11"/>
  <c r="HD21" i="11" s="1"/>
  <c r="HC30" i="2"/>
  <c r="HA30" i="2"/>
  <c r="HD30" i="2"/>
  <c r="HB30" i="2"/>
  <c r="QL31" i="11"/>
  <c r="QY31" i="11" s="1"/>
  <c r="QZ31" i="11" s="1"/>
  <c r="RB31" i="11" s="1"/>
  <c r="OI34" i="2"/>
  <c r="OK34" i="2"/>
  <c r="OJ34" i="2"/>
  <c r="OH34" i="2"/>
  <c r="GN22" i="10"/>
  <c r="GQ22" i="10"/>
  <c r="GO22" i="10"/>
  <c r="GP22" i="10"/>
  <c r="OT17" i="7"/>
  <c r="PG28" i="6"/>
  <c r="PT23" i="6"/>
  <c r="OT16" i="6"/>
  <c r="GM38" i="10"/>
  <c r="PT14" i="11"/>
  <c r="HM11" i="12"/>
  <c r="HQ11" i="12" s="1"/>
  <c r="PG22" i="12"/>
  <c r="PJ35" i="7"/>
  <c r="PK35" i="7"/>
  <c r="PI35" i="7"/>
  <c r="PH35" i="7"/>
  <c r="PA17" i="3"/>
  <c r="PE17" i="3"/>
  <c r="IR30" i="2"/>
  <c r="JE30" i="2" s="1"/>
  <c r="JF30" i="2" s="1"/>
  <c r="JH30" i="2" s="1"/>
  <c r="IE12" i="12"/>
  <c r="IR12" i="12" s="1"/>
  <c r="QC17" i="3"/>
  <c r="QF17" i="3" s="1"/>
  <c r="QD17" i="3"/>
  <c r="GZ21" i="12"/>
  <c r="HK22" i="10"/>
  <c r="HM22" i="10" s="1"/>
  <c r="HG22" i="10"/>
  <c r="NW16" i="3"/>
  <c r="NV16" i="3"/>
  <c r="NU16" i="3"/>
  <c r="NX16" i="3"/>
  <c r="OR33" i="2"/>
  <c r="OT33" i="2" s="1"/>
  <c r="ON33" i="2"/>
  <c r="IH30" i="2"/>
  <c r="II30" i="2" s="1"/>
  <c r="QY35" i="7"/>
  <c r="QZ35" i="7" s="1"/>
  <c r="IS24" i="3"/>
  <c r="JE24" i="3"/>
  <c r="JF24" i="3" s="1"/>
  <c r="HJ12" i="12"/>
  <c r="HU21" i="12"/>
  <c r="HV21" i="12" s="1"/>
  <c r="PN31" i="11"/>
  <c r="PR31" i="11"/>
  <c r="OT10" i="2"/>
  <c r="OX10" i="2" s="1"/>
  <c r="OT39" i="2"/>
  <c r="PG21" i="2"/>
  <c r="HM15" i="3"/>
  <c r="HM36" i="3"/>
  <c r="OT14" i="5"/>
  <c r="IM31" i="5"/>
  <c r="OG17" i="5"/>
  <c r="PT30" i="5"/>
  <c r="OT18" i="5"/>
  <c r="HM28" i="5"/>
  <c r="OT39" i="6"/>
  <c r="OW39" i="6" s="1"/>
  <c r="GZ18" i="6"/>
  <c r="HC18" i="6" s="1"/>
  <c r="GZ14" i="7"/>
  <c r="GZ30" i="7"/>
  <c r="OT25" i="7"/>
  <c r="OG31" i="7"/>
  <c r="GZ24" i="8"/>
  <c r="GZ33" i="8"/>
  <c r="OT39" i="8"/>
  <c r="OG30" i="8"/>
  <c r="PG20" i="8"/>
  <c r="GZ17" i="9"/>
  <c r="GM39" i="9"/>
  <c r="GQ39" i="9" s="1"/>
  <c r="HM32" i="9"/>
  <c r="HQ32" i="9" s="1"/>
  <c r="IM19" i="10"/>
  <c r="HM30" i="11"/>
  <c r="OT21" i="11"/>
  <c r="OG12" i="11"/>
  <c r="OX22" i="12"/>
  <c r="GQ13" i="8"/>
  <c r="GO13" i="8"/>
  <c r="GP13" i="8"/>
  <c r="GN13" i="8"/>
  <c r="ID20" i="2"/>
  <c r="IC20" i="2"/>
  <c r="IB20" i="2"/>
  <c r="IA20" i="2"/>
  <c r="HC22" i="10"/>
  <c r="HB22" i="10"/>
  <c r="HA22" i="10"/>
  <c r="HD22" i="10"/>
  <c r="IF24" i="3"/>
  <c r="HI12" i="12"/>
  <c r="PQ31" i="11"/>
  <c r="PS31" i="11"/>
  <c r="HZ23" i="3"/>
  <c r="GZ18" i="3"/>
  <c r="HB18" i="3" s="1"/>
  <c r="PG20" i="3"/>
  <c r="PK20" i="3" s="1"/>
  <c r="GZ10" i="6"/>
  <c r="OG39" i="7"/>
  <c r="OT24" i="8"/>
  <c r="HM27" i="8"/>
  <c r="OU22" i="12"/>
  <c r="HZ15" i="12"/>
  <c r="GZ28" i="12"/>
  <c r="HD28" i="12" s="1"/>
  <c r="HM24" i="3"/>
  <c r="IF22" i="10"/>
  <c r="PG17" i="3"/>
  <c r="HM13" i="8"/>
  <c r="HH21" i="12"/>
  <c r="HI21" i="12" s="1"/>
  <c r="GZ38" i="9"/>
  <c r="HZ34" i="12"/>
  <c r="IC34" i="12" s="1"/>
  <c r="OT36" i="12"/>
  <c r="HD24" i="3"/>
  <c r="HC24" i="3"/>
  <c r="HB24" i="3"/>
  <c r="HA24" i="3"/>
  <c r="PE17" i="7"/>
  <c r="PG17" i="7" s="1"/>
  <c r="PA17" i="7"/>
  <c r="PC33" i="2"/>
  <c r="PF17" i="3"/>
  <c r="PN17" i="3"/>
  <c r="PR17" i="3"/>
  <c r="PT17" i="3" s="1"/>
  <c r="GT12" i="12"/>
  <c r="GX12" i="12"/>
  <c r="GZ12" i="12" s="1"/>
  <c r="GA22" i="10"/>
  <c r="GD22" i="10"/>
  <c r="GB22" i="10"/>
  <c r="GC22" i="10"/>
  <c r="QM17" i="3"/>
  <c r="OT34" i="2"/>
  <c r="NX16" i="12"/>
  <c r="NW16" i="12"/>
  <c r="NV16" i="12"/>
  <c r="NU16" i="12"/>
  <c r="QO38" i="12"/>
  <c r="QP38" i="12" s="1"/>
  <c r="HU10" i="12"/>
  <c r="HV10" i="12" s="1"/>
  <c r="OX18" i="12"/>
  <c r="OW18" i="12"/>
  <c r="OV18" i="12"/>
  <c r="OU18" i="12"/>
  <c r="HD31" i="12"/>
  <c r="HC31" i="12"/>
  <c r="HB31" i="12"/>
  <c r="HA31" i="12"/>
  <c r="QB25" i="12"/>
  <c r="HU23" i="12"/>
  <c r="HV23" i="12" s="1"/>
  <c r="IU34" i="12"/>
  <c r="IV34" i="12" s="1"/>
  <c r="NX19" i="12"/>
  <c r="NV19" i="12"/>
  <c r="NW19" i="12"/>
  <c r="NU19" i="12"/>
  <c r="HK36" i="12"/>
  <c r="HG36" i="12"/>
  <c r="GD16" i="12"/>
  <c r="GC16" i="12"/>
  <c r="GB16" i="12"/>
  <c r="GA16" i="12"/>
  <c r="HD29" i="12"/>
  <c r="HB29" i="12"/>
  <c r="HC29" i="12"/>
  <c r="HA29" i="12"/>
  <c r="HD32" i="12"/>
  <c r="HC32" i="12"/>
  <c r="HB32" i="12"/>
  <c r="HA32" i="12"/>
  <c r="PO35" i="12"/>
  <c r="PP35" i="12" s="1"/>
  <c r="QE39" i="12"/>
  <c r="QA39" i="12"/>
  <c r="ON40" i="12"/>
  <c r="OR40" i="12"/>
  <c r="GD28" i="12"/>
  <c r="GC28" i="12"/>
  <c r="GB28" i="12"/>
  <c r="GA28" i="12"/>
  <c r="PO16" i="12"/>
  <c r="PP16" i="12" s="1"/>
  <c r="QK29" i="12"/>
  <c r="QI29" i="12"/>
  <c r="QJ29" i="12"/>
  <c r="QH29" i="12"/>
  <c r="JH21" i="12"/>
  <c r="JI21" i="12" s="1"/>
  <c r="IU30" i="12"/>
  <c r="IV30" i="12" s="1"/>
  <c r="HH13" i="12"/>
  <c r="HK29" i="12"/>
  <c r="HM29" i="12" s="1"/>
  <c r="HG29" i="12"/>
  <c r="OH10" i="12"/>
  <c r="OJ10" i="12"/>
  <c r="OI10" i="12"/>
  <c r="OK10" i="12"/>
  <c r="PV30" i="12"/>
  <c r="PU30" i="12"/>
  <c r="PX30" i="12"/>
  <c r="PW30" i="12"/>
  <c r="QB20" i="12"/>
  <c r="QC20" i="12" s="1"/>
  <c r="HU25" i="12"/>
  <c r="HV25" i="12" s="1"/>
  <c r="QE38" i="12"/>
  <c r="QA38" i="12"/>
  <c r="PW33" i="12"/>
  <c r="PU33" i="12"/>
  <c r="PX33" i="12"/>
  <c r="PV33" i="12"/>
  <c r="GQ39" i="12"/>
  <c r="GP39" i="12"/>
  <c r="GN39" i="12"/>
  <c r="GO39" i="12"/>
  <c r="IH26" i="12"/>
  <c r="II26" i="12" s="1"/>
  <c r="PR31" i="12"/>
  <c r="PN31" i="12"/>
  <c r="OE28" i="12"/>
  <c r="OG28" i="12" s="1"/>
  <c r="OA28" i="12"/>
  <c r="PK30" i="12"/>
  <c r="PI30" i="12"/>
  <c r="PJ30" i="12"/>
  <c r="PH30" i="12"/>
  <c r="QO33" i="12"/>
  <c r="QP33" i="12" s="1"/>
  <c r="HJ16" i="12"/>
  <c r="PD28" i="12"/>
  <c r="OF28" i="12"/>
  <c r="GX22" i="12"/>
  <c r="GZ22" i="12" s="1"/>
  <c r="GT22" i="12"/>
  <c r="HH20" i="12"/>
  <c r="HI20" i="12" s="1"/>
  <c r="PB16" i="12"/>
  <c r="GX24" i="12"/>
  <c r="GT24" i="12"/>
  <c r="IC18" i="12"/>
  <c r="IB18" i="12"/>
  <c r="IA18" i="12"/>
  <c r="ID18" i="12"/>
  <c r="QO18" i="12"/>
  <c r="IE20" i="12"/>
  <c r="PO40" i="12"/>
  <c r="HZ19" i="12"/>
  <c r="OQ37" i="12"/>
  <c r="PO27" i="12"/>
  <c r="PP27" i="12" s="1"/>
  <c r="IR11" i="12"/>
  <c r="IS11" i="12" s="1"/>
  <c r="HW31" i="12"/>
  <c r="GT10" i="12"/>
  <c r="GX10" i="12"/>
  <c r="PE10" i="12"/>
  <c r="PA10" i="12"/>
  <c r="HH14" i="12"/>
  <c r="IH31" i="12"/>
  <c r="II31" i="12" s="1"/>
  <c r="PO37" i="12"/>
  <c r="IE39" i="12"/>
  <c r="IF39" i="12" s="1"/>
  <c r="IE14" i="12"/>
  <c r="IF14" i="12" s="1"/>
  <c r="PQ20" i="12"/>
  <c r="HU28" i="12"/>
  <c r="HV28" i="12" s="1"/>
  <c r="PD24" i="12"/>
  <c r="GK40" i="12"/>
  <c r="GM40" i="12" s="1"/>
  <c r="GG40" i="12"/>
  <c r="GN31" i="12"/>
  <c r="GQ31" i="12"/>
  <c r="GO31" i="12"/>
  <c r="GP31" i="12"/>
  <c r="QL20" i="12"/>
  <c r="HL24" i="12"/>
  <c r="HJ24" i="12"/>
  <c r="QF38" i="12"/>
  <c r="QD38" i="12"/>
  <c r="IR32" i="12"/>
  <c r="IH17" i="12"/>
  <c r="II17" i="12" s="1"/>
  <c r="HQ27" i="12"/>
  <c r="HO27" i="12"/>
  <c r="HP27" i="12"/>
  <c r="HN27" i="12"/>
  <c r="OT13" i="12"/>
  <c r="GD13" i="12"/>
  <c r="GC13" i="12"/>
  <c r="GB13" i="12"/>
  <c r="GA13" i="12"/>
  <c r="HI16" i="12"/>
  <c r="HL16" i="12" s="1"/>
  <c r="PC28" i="12"/>
  <c r="PQ21" i="12"/>
  <c r="PS21" i="12"/>
  <c r="HJ35" i="12"/>
  <c r="HL35" i="12"/>
  <c r="QN34" i="12"/>
  <c r="QR34" i="12"/>
  <c r="QT34" i="12" s="1"/>
  <c r="HC16" i="12"/>
  <c r="HB16" i="12"/>
  <c r="HA16" i="12"/>
  <c r="HD16" i="12"/>
  <c r="QY18" i="12"/>
  <c r="QZ18" i="12" s="1"/>
  <c r="PY32" i="12"/>
  <c r="JE18" i="12"/>
  <c r="JF18" i="12" s="1"/>
  <c r="OP37" i="12"/>
  <c r="HH22" i="12"/>
  <c r="HI22" i="12" s="1"/>
  <c r="IF11" i="12"/>
  <c r="OS16" i="12"/>
  <c r="OQ16" i="12"/>
  <c r="RA29" i="12"/>
  <c r="RE29" i="12"/>
  <c r="OQ15" i="12"/>
  <c r="OS15" i="12"/>
  <c r="PY37" i="12"/>
  <c r="PZ37" i="12" s="1"/>
  <c r="HS14" i="12"/>
  <c r="PP20" i="12"/>
  <c r="IE28" i="12"/>
  <c r="IF28" i="12" s="1"/>
  <c r="PC24" i="12"/>
  <c r="PA20" i="12"/>
  <c r="PE20" i="12"/>
  <c r="PG20" i="12" s="1"/>
  <c r="IR33" i="12"/>
  <c r="IS33" i="12" s="1"/>
  <c r="PY13" i="12"/>
  <c r="HK33" i="12"/>
  <c r="HM33" i="12" s="1"/>
  <c r="HG33" i="12"/>
  <c r="PU12" i="12"/>
  <c r="PX12" i="12"/>
  <c r="PW12" i="12"/>
  <c r="PV12" i="12"/>
  <c r="PF20" i="12"/>
  <c r="HK24" i="12"/>
  <c r="HG24" i="12"/>
  <c r="PO11" i="12"/>
  <c r="PP11" i="12" s="1"/>
  <c r="PD15" i="12"/>
  <c r="PY24" i="12"/>
  <c r="PZ24" i="12" s="1"/>
  <c r="IH32" i="12"/>
  <c r="QF39" i="12"/>
  <c r="QD39" i="12"/>
  <c r="HU36" i="12"/>
  <c r="HV36" i="12" s="1"/>
  <c r="QY38" i="12"/>
  <c r="QZ38" i="12" s="1"/>
  <c r="HN11" i="12"/>
  <c r="HK31" i="12"/>
  <c r="HG31" i="12"/>
  <c r="QB31" i="12"/>
  <c r="IU17" i="12"/>
  <c r="IV17" i="12" s="1"/>
  <c r="PR21" i="12"/>
  <c r="PN21" i="12"/>
  <c r="HU37" i="12"/>
  <c r="HV37" i="12" s="1"/>
  <c r="HK35" i="12"/>
  <c r="HG35" i="12"/>
  <c r="QY12" i="12"/>
  <c r="QZ12" i="12" s="1"/>
  <c r="PJ22" i="12"/>
  <c r="PK22" i="12"/>
  <c r="PI22" i="12"/>
  <c r="PH22" i="12"/>
  <c r="IG15" i="12"/>
  <c r="IK15" i="12"/>
  <c r="OQ11" i="12"/>
  <c r="PO32" i="12"/>
  <c r="IU18" i="12"/>
  <c r="IV18" i="12" s="1"/>
  <c r="IC15" i="12"/>
  <c r="IB15" i="12"/>
  <c r="IA15" i="12"/>
  <c r="ID15" i="12"/>
  <c r="IJ30" i="12"/>
  <c r="HJ37" i="12"/>
  <c r="HQ15" i="12"/>
  <c r="HO15" i="12"/>
  <c r="HP15" i="12"/>
  <c r="HN15" i="12"/>
  <c r="ON16" i="12"/>
  <c r="OR16" i="12"/>
  <c r="PB37" i="12"/>
  <c r="PC37" i="12" s="1"/>
  <c r="HA28" i="12"/>
  <c r="OR15" i="12"/>
  <c r="ON15" i="12"/>
  <c r="PY35" i="12"/>
  <c r="PZ35" i="12" s="1"/>
  <c r="IJ34" i="12"/>
  <c r="QO30" i="12"/>
  <c r="QP30" i="12" s="1"/>
  <c r="PD11" i="12"/>
  <c r="OR14" i="12"/>
  <c r="OT14" i="12" s="1"/>
  <c r="ON14" i="12"/>
  <c r="IF33" i="12"/>
  <c r="PM13" i="12"/>
  <c r="HT27" i="12"/>
  <c r="HX27" i="12"/>
  <c r="HZ27" i="12" s="1"/>
  <c r="GO32" i="12"/>
  <c r="GN32" i="12"/>
  <c r="GQ32" i="12"/>
  <c r="GP32" i="12"/>
  <c r="QL36" i="12"/>
  <c r="QM36" i="12" s="1"/>
  <c r="HY17" i="12"/>
  <c r="HW17" i="12"/>
  <c r="PY11" i="12"/>
  <c r="PZ11" i="12" s="1"/>
  <c r="PC15" i="12"/>
  <c r="PF15" i="12" s="1"/>
  <c r="PM24" i="12"/>
  <c r="GX20" i="12"/>
  <c r="GT20" i="12"/>
  <c r="IL19" i="12"/>
  <c r="IJ19" i="12"/>
  <c r="PY15" i="12"/>
  <c r="PZ15" i="12" s="1"/>
  <c r="QB12" i="12"/>
  <c r="QC12" i="12" s="1"/>
  <c r="HL31" i="12"/>
  <c r="HJ31" i="12"/>
  <c r="QL31" i="12"/>
  <c r="QM31" i="12" s="1"/>
  <c r="IE40" i="12"/>
  <c r="IF40" i="12" s="1"/>
  <c r="JE17" i="12"/>
  <c r="JF17" i="12" s="1"/>
  <c r="JE15" i="12"/>
  <c r="JF15" i="12" s="1"/>
  <c r="QB18" i="12"/>
  <c r="JE27" i="12"/>
  <c r="JF27" i="12" s="1"/>
  <c r="QM12" i="12"/>
  <c r="PB40" i="12"/>
  <c r="PC40" i="12" s="1"/>
  <c r="IH18" i="12"/>
  <c r="II18" i="12" s="1"/>
  <c r="IL15" i="12"/>
  <c r="IJ15" i="12"/>
  <c r="OP11" i="12"/>
  <c r="OS11" i="12" s="1"/>
  <c r="PS22" i="12"/>
  <c r="PQ22" i="12"/>
  <c r="HW11" i="12"/>
  <c r="HY11" i="12"/>
  <c r="OQ32" i="12"/>
  <c r="OS32" i="12"/>
  <c r="II30" i="12"/>
  <c r="IL30" i="12" s="1"/>
  <c r="PG36" i="12"/>
  <c r="HI37" i="12"/>
  <c r="HL37" i="12" s="1"/>
  <c r="PD35" i="12"/>
  <c r="PF35" i="12"/>
  <c r="HU24" i="12"/>
  <c r="IE22" i="12"/>
  <c r="IF22" i="12" s="1"/>
  <c r="IR24" i="12"/>
  <c r="IE13" i="12"/>
  <c r="IF13" i="12" s="1"/>
  <c r="II34" i="12"/>
  <c r="IL34" i="12" s="1"/>
  <c r="QY30" i="12"/>
  <c r="QZ30" i="12" s="1"/>
  <c r="PC11" i="12"/>
  <c r="PF11" i="12" s="1"/>
  <c r="OR20" i="12"/>
  <c r="OT20" i="12" s="1"/>
  <c r="ON20" i="12"/>
  <c r="IE38" i="12"/>
  <c r="IF38" i="12" s="1"/>
  <c r="PB19" i="12"/>
  <c r="HU32" i="12"/>
  <c r="HV32" i="12" s="1"/>
  <c r="HH28" i="12"/>
  <c r="HI28" i="12" s="1"/>
  <c r="QB36" i="12"/>
  <c r="QC36" i="12" s="1"/>
  <c r="HT17" i="12"/>
  <c r="HX17" i="12"/>
  <c r="PS25" i="12"/>
  <c r="PQ25" i="12"/>
  <c r="QF33" i="12"/>
  <c r="QD33" i="12"/>
  <c r="PE31" i="12"/>
  <c r="PG31" i="12" s="1"/>
  <c r="PA31" i="12"/>
  <c r="IK19" i="12"/>
  <c r="IG19" i="12"/>
  <c r="PO15" i="12"/>
  <c r="QL25" i="12"/>
  <c r="QM25" i="12" s="1"/>
  <c r="HD25" i="12"/>
  <c r="HC25" i="12"/>
  <c r="HB25" i="12"/>
  <c r="HA25" i="12"/>
  <c r="QY39" i="12"/>
  <c r="QZ39" i="12" s="1"/>
  <c r="HU40" i="12"/>
  <c r="HV40" i="12" s="1"/>
  <c r="IR36" i="12"/>
  <c r="IU15" i="12"/>
  <c r="IV15" i="12" s="1"/>
  <c r="OK40" i="12"/>
  <c r="OJ40" i="12"/>
  <c r="OI40" i="12"/>
  <c r="OH40" i="12"/>
  <c r="IU27" i="12"/>
  <c r="IV27" i="12" s="1"/>
  <c r="HL23" i="12"/>
  <c r="HJ23" i="12"/>
  <c r="PY28" i="12"/>
  <c r="PY14" i="12"/>
  <c r="PZ14" i="12" s="1"/>
  <c r="HW29" i="12"/>
  <c r="HY29" i="12"/>
  <c r="IJ27" i="12"/>
  <c r="IL27" i="12"/>
  <c r="NX24" i="12"/>
  <c r="NW24" i="12"/>
  <c r="NV24" i="12"/>
  <c r="NU24" i="12"/>
  <c r="PR22" i="12"/>
  <c r="PN22" i="12"/>
  <c r="HT11" i="12"/>
  <c r="HX11" i="12"/>
  <c r="PY16" i="12"/>
  <c r="ON32" i="12"/>
  <c r="OR32" i="12"/>
  <c r="PS18" i="12"/>
  <c r="PQ18" i="12"/>
  <c r="PA35" i="12"/>
  <c r="PE35" i="12"/>
  <c r="QY21" i="12"/>
  <c r="QZ21" i="12" s="1"/>
  <c r="HJ36" i="12"/>
  <c r="HM36" i="12" s="1"/>
  <c r="HL36" i="12"/>
  <c r="HU22" i="12"/>
  <c r="PG26" i="12"/>
  <c r="OS40" i="12"/>
  <c r="OQ40" i="12"/>
  <c r="OT40" i="12" s="1"/>
  <c r="PY10" i="12"/>
  <c r="PZ10" i="12" s="1"/>
  <c r="IH24" i="12"/>
  <c r="II24" i="12" s="1"/>
  <c r="HU13" i="12"/>
  <c r="PD13" i="12"/>
  <c r="PF13" i="12"/>
  <c r="HH25" i="12"/>
  <c r="HI25" i="12" s="1"/>
  <c r="ON25" i="12"/>
  <c r="OR25" i="12"/>
  <c r="OT25" i="12" s="1"/>
  <c r="PR38" i="12"/>
  <c r="PN38" i="12"/>
  <c r="JE34" i="12"/>
  <c r="JF34" i="12" s="1"/>
  <c r="HU38" i="12"/>
  <c r="HV38" i="12" s="1"/>
  <c r="HU26" i="12"/>
  <c r="HV26" i="12" s="1"/>
  <c r="JH30" i="12"/>
  <c r="PN25" i="12"/>
  <c r="PR25" i="12"/>
  <c r="QE33" i="12"/>
  <c r="QA33" i="12"/>
  <c r="HH40" i="12"/>
  <c r="HI40" i="12" s="1"/>
  <c r="GW39" i="12"/>
  <c r="IE35" i="12"/>
  <c r="IE23" i="12"/>
  <c r="QO39" i="12"/>
  <c r="QP39" i="12" s="1"/>
  <c r="NX11" i="12"/>
  <c r="NW11" i="12"/>
  <c r="NV11" i="12"/>
  <c r="NU11" i="12"/>
  <c r="IH36" i="12"/>
  <c r="OK20" i="12"/>
  <c r="OJ20" i="12"/>
  <c r="OI20" i="12"/>
  <c r="OH20" i="12"/>
  <c r="QL22" i="12"/>
  <c r="HK23" i="12"/>
  <c r="HG23" i="12"/>
  <c r="IE10" i="12"/>
  <c r="IF10" i="12" s="1"/>
  <c r="PO28" i="12"/>
  <c r="PO14" i="12"/>
  <c r="HT29" i="12"/>
  <c r="HX29" i="12"/>
  <c r="IK27" i="12"/>
  <c r="IG27" i="12"/>
  <c r="QY17" i="12"/>
  <c r="QZ17" i="12" s="1"/>
  <c r="HJ10" i="12"/>
  <c r="QA34" i="12"/>
  <c r="QE34" i="12"/>
  <c r="QG34" i="12" s="1"/>
  <c r="PN18" i="12"/>
  <c r="PR18" i="12"/>
  <c r="GC14" i="12"/>
  <c r="GB14" i="12"/>
  <c r="GD14" i="12"/>
  <c r="GA14" i="12"/>
  <c r="OR10" i="12"/>
  <c r="OT10" i="12" s="1"/>
  <c r="ON10" i="12"/>
  <c r="QO21" i="12"/>
  <c r="QP21" i="12" s="1"/>
  <c r="QL27" i="12"/>
  <c r="QM27" i="12" s="1"/>
  <c r="OE16" i="12"/>
  <c r="OG16" i="12" s="1"/>
  <c r="OA16" i="12"/>
  <c r="GO28" i="12"/>
  <c r="GP28" i="12"/>
  <c r="GN28" i="12"/>
  <c r="GQ28" i="12"/>
  <c r="OE13" i="12"/>
  <c r="OG13" i="12" s="1"/>
  <c r="OA13" i="12"/>
  <c r="PO10" i="12"/>
  <c r="PP10" i="12" s="1"/>
  <c r="QD21" i="12"/>
  <c r="PE13" i="12"/>
  <c r="PA13" i="12"/>
  <c r="HY27" i="12"/>
  <c r="OF13" i="12"/>
  <c r="PE18" i="12"/>
  <c r="PG18" i="12" s="1"/>
  <c r="PA18" i="12"/>
  <c r="PO36" i="12"/>
  <c r="PP36" i="12" s="1"/>
  <c r="OW26" i="12"/>
  <c r="OV26" i="12"/>
  <c r="OU26" i="12"/>
  <c r="OX26" i="12"/>
  <c r="ID34" i="12"/>
  <c r="GT38" i="12"/>
  <c r="GX38" i="12"/>
  <c r="GZ38" i="12" s="1"/>
  <c r="HQ17" i="12"/>
  <c r="HP17" i="12"/>
  <c r="HO17" i="12"/>
  <c r="HN17" i="12"/>
  <c r="OS20" i="12"/>
  <c r="HD33" i="12"/>
  <c r="HC33" i="12"/>
  <c r="HB33" i="12"/>
  <c r="HA33" i="12"/>
  <c r="PT38" i="12"/>
  <c r="IJ21" i="12"/>
  <c r="GV39" i="12"/>
  <c r="GY39" i="12" s="1"/>
  <c r="HS35" i="12"/>
  <c r="GM20" i="12"/>
  <c r="OH32" i="12"/>
  <c r="OK32" i="12"/>
  <c r="OJ32" i="12"/>
  <c r="OI32" i="12"/>
  <c r="OT35" i="12"/>
  <c r="OW31" i="12"/>
  <c r="OV31" i="12"/>
  <c r="OX31" i="12"/>
  <c r="OU31" i="12"/>
  <c r="JH19" i="12"/>
  <c r="PB14" i="12"/>
  <c r="PC14" i="12" s="1"/>
  <c r="IR29" i="12"/>
  <c r="IS29" i="12" s="1"/>
  <c r="PZ22" i="12"/>
  <c r="HD37" i="12"/>
  <c r="HC37" i="12"/>
  <c r="HB37" i="12"/>
  <c r="HA37" i="12"/>
  <c r="IE16" i="12"/>
  <c r="IF16" i="12" s="1"/>
  <c r="HK26" i="12"/>
  <c r="HM26" i="12" s="1"/>
  <c r="HG26" i="12"/>
  <c r="GW40" i="12"/>
  <c r="IR37" i="12"/>
  <c r="IS37" i="12" s="1"/>
  <c r="QM17" i="12"/>
  <c r="HI10" i="12"/>
  <c r="HL10" i="12" s="1"/>
  <c r="GZ24" i="12"/>
  <c r="OT19" i="12"/>
  <c r="GP37" i="12"/>
  <c r="GO37" i="12"/>
  <c r="GN37" i="12"/>
  <c r="GQ37" i="12"/>
  <c r="GN38" i="12"/>
  <c r="GQ38" i="12"/>
  <c r="GP38" i="12"/>
  <c r="GO38" i="12"/>
  <c r="PG17" i="12"/>
  <c r="PE25" i="12"/>
  <c r="PG25" i="12" s="1"/>
  <c r="PA25" i="12"/>
  <c r="HH39" i="12"/>
  <c r="PZ27" i="12"/>
  <c r="GZ23" i="12"/>
  <c r="PO26" i="12"/>
  <c r="PP26" i="12" s="1"/>
  <c r="RG29" i="12"/>
  <c r="QC21" i="12"/>
  <c r="QF21" i="12" s="1"/>
  <c r="HW33" i="12"/>
  <c r="HJ38" i="12"/>
  <c r="PO19" i="12"/>
  <c r="PP19" i="12" s="1"/>
  <c r="QB26" i="12"/>
  <c r="QC26" i="12" s="1"/>
  <c r="RD34" i="12"/>
  <c r="IW21" i="12"/>
  <c r="PK33" i="12"/>
  <c r="PJ33" i="12"/>
  <c r="PI33" i="12"/>
  <c r="PH33" i="12"/>
  <c r="QB30" i="12"/>
  <c r="QC30" i="12" s="1"/>
  <c r="GQ16" i="12"/>
  <c r="GP16" i="12"/>
  <c r="GO16" i="12"/>
  <c r="GN16" i="12"/>
  <c r="GO10" i="12"/>
  <c r="GP10" i="12"/>
  <c r="GN10" i="12"/>
  <c r="GQ10" i="12"/>
  <c r="IE25" i="12"/>
  <c r="IF25" i="12" s="1"/>
  <c r="PS38" i="12"/>
  <c r="II21" i="12"/>
  <c r="IL21" i="12" s="1"/>
  <c r="HC35" i="12"/>
  <c r="HA35" i="12"/>
  <c r="HB35" i="12"/>
  <c r="HD35" i="12"/>
  <c r="IR26" i="12"/>
  <c r="IS26" i="12" s="1"/>
  <c r="OW36" i="12"/>
  <c r="OV36" i="12"/>
  <c r="OX36" i="12"/>
  <c r="OU36" i="12"/>
  <c r="PQ31" i="12"/>
  <c r="PT31" i="12" s="1"/>
  <c r="PS31" i="12"/>
  <c r="IU19" i="12"/>
  <c r="OI11" i="12"/>
  <c r="OJ11" i="12"/>
  <c r="OH11" i="12"/>
  <c r="OK11" i="12"/>
  <c r="QY33" i="12"/>
  <c r="QZ33" i="12" s="1"/>
  <c r="HM32" i="12"/>
  <c r="GZ20" i="12"/>
  <c r="IF29" i="12"/>
  <c r="QB17" i="12"/>
  <c r="QC17" i="12" s="1"/>
  <c r="GX14" i="12"/>
  <c r="GZ14" i="12" s="1"/>
  <c r="GT14" i="12"/>
  <c r="PB32" i="12"/>
  <c r="HS16" i="12"/>
  <c r="OR28" i="12"/>
  <c r="OT28" i="12" s="1"/>
  <c r="ON28" i="12"/>
  <c r="GV40" i="12"/>
  <c r="GY40" i="12" s="1"/>
  <c r="IF37" i="12"/>
  <c r="HC13" i="12"/>
  <c r="HB13" i="12"/>
  <c r="HA13" i="12"/>
  <c r="HD13" i="12"/>
  <c r="GY22" i="12"/>
  <c r="HS20" i="12"/>
  <c r="PY40" i="12"/>
  <c r="OW12" i="12"/>
  <c r="OU12" i="12"/>
  <c r="OX12" i="12"/>
  <c r="OV12" i="12"/>
  <c r="PJ27" i="12"/>
  <c r="PH27" i="12"/>
  <c r="PK27" i="12"/>
  <c r="PI27" i="12"/>
  <c r="HV31" i="12"/>
  <c r="GW10" i="12"/>
  <c r="GZ10" i="12" s="1"/>
  <c r="GY10" i="12"/>
  <c r="PF10" i="12"/>
  <c r="PD10" i="12"/>
  <c r="PG10" i="12" s="1"/>
  <c r="PT39" i="12"/>
  <c r="PT17" i="12"/>
  <c r="OT24" i="12"/>
  <c r="IR31" i="12"/>
  <c r="IS31" i="12" s="1"/>
  <c r="GQ25" i="12"/>
  <c r="GP25" i="12"/>
  <c r="GO25" i="12"/>
  <c r="GN25" i="12"/>
  <c r="RF29" i="12"/>
  <c r="HS39" i="12"/>
  <c r="HV33" i="12"/>
  <c r="HY33" i="12" s="1"/>
  <c r="HI38" i="12"/>
  <c r="HL38" i="12" s="1"/>
  <c r="PY19" i="12"/>
  <c r="PZ19" i="12" s="1"/>
  <c r="QL26" i="12"/>
  <c r="RC34" i="12"/>
  <c r="IV21" i="12"/>
  <c r="IH34" i="11"/>
  <c r="II34" i="11" s="1"/>
  <c r="HU40" i="11"/>
  <c r="GA15" i="11"/>
  <c r="GC15" i="11"/>
  <c r="GB15" i="11"/>
  <c r="GD15" i="11"/>
  <c r="OI34" i="11"/>
  <c r="OJ34" i="11"/>
  <c r="OH34" i="11"/>
  <c r="OK34" i="11"/>
  <c r="PE35" i="11"/>
  <c r="PA35" i="11"/>
  <c r="HQ22" i="11"/>
  <c r="HN22" i="11"/>
  <c r="HP22" i="11"/>
  <c r="HO22" i="11"/>
  <c r="GX10" i="11"/>
  <c r="GT10" i="11"/>
  <c r="GO24" i="11"/>
  <c r="GQ24" i="11"/>
  <c r="GP24" i="11"/>
  <c r="GN24" i="11"/>
  <c r="PE10" i="11"/>
  <c r="PA10" i="11"/>
  <c r="PO27" i="11"/>
  <c r="PP27" i="11" s="1"/>
  <c r="HG14" i="11"/>
  <c r="HK14" i="11"/>
  <c r="GB16" i="11"/>
  <c r="GA16" i="11"/>
  <c r="GD16" i="11"/>
  <c r="GC16" i="11"/>
  <c r="HQ17" i="11"/>
  <c r="HP17" i="11"/>
  <c r="HO17" i="11"/>
  <c r="HN17" i="11"/>
  <c r="IH32" i="11"/>
  <c r="II32" i="11" s="1"/>
  <c r="HD13" i="11"/>
  <c r="HB13" i="11"/>
  <c r="HA13" i="11"/>
  <c r="HC13" i="11"/>
  <c r="QO23" i="11"/>
  <c r="HK27" i="11"/>
  <c r="HG27" i="11"/>
  <c r="IX11" i="11"/>
  <c r="IT11" i="11"/>
  <c r="HG15" i="11"/>
  <c r="HK15" i="11"/>
  <c r="OX20" i="11"/>
  <c r="OW20" i="11"/>
  <c r="OV20" i="11"/>
  <c r="OU20" i="11"/>
  <c r="PO15" i="11"/>
  <c r="PP15" i="11" s="1"/>
  <c r="OU28" i="11"/>
  <c r="OX28" i="11"/>
  <c r="OW28" i="11"/>
  <c r="OV28" i="11"/>
  <c r="HG16" i="11"/>
  <c r="HK16" i="11"/>
  <c r="HG28" i="11"/>
  <c r="HK28" i="11"/>
  <c r="HB34" i="11"/>
  <c r="HA34" i="11"/>
  <c r="HD34" i="11"/>
  <c r="HC34" i="11"/>
  <c r="JH11" i="11"/>
  <c r="QB10" i="11"/>
  <c r="QO40" i="11"/>
  <c r="PO12" i="11"/>
  <c r="PP12" i="11" s="1"/>
  <c r="PR19" i="11"/>
  <c r="PN19" i="11"/>
  <c r="QB19" i="11"/>
  <c r="PN11" i="11"/>
  <c r="PR11" i="11"/>
  <c r="GQ13" i="11"/>
  <c r="GP13" i="11"/>
  <c r="GO13" i="11"/>
  <c r="GN13" i="11"/>
  <c r="PR28" i="11"/>
  <c r="PN28" i="11"/>
  <c r="OE30" i="11"/>
  <c r="OG30" i="11" s="1"/>
  <c r="OA30" i="11"/>
  <c r="PX16" i="11"/>
  <c r="PV16" i="11"/>
  <c r="PU16" i="11"/>
  <c r="PW16" i="11"/>
  <c r="IW17" i="11"/>
  <c r="IY17" i="11"/>
  <c r="OT32" i="11"/>
  <c r="QY11" i="11"/>
  <c r="QZ11" i="11" s="1"/>
  <c r="IP11" i="11"/>
  <c r="IQ11" i="11"/>
  <c r="IO11" i="11"/>
  <c r="IN11" i="11"/>
  <c r="OX16" i="11"/>
  <c r="OW16" i="11"/>
  <c r="OV16" i="11"/>
  <c r="OU16" i="11"/>
  <c r="IR23" i="11"/>
  <c r="GZ16" i="11"/>
  <c r="QL24" i="11"/>
  <c r="QM24" i="11" s="1"/>
  <c r="PU36" i="11"/>
  <c r="PW36" i="11"/>
  <c r="PX36" i="11"/>
  <c r="PV36" i="11"/>
  <c r="PF29" i="11"/>
  <c r="PD29" i="11"/>
  <c r="HL21" i="11"/>
  <c r="HJ21" i="11"/>
  <c r="QD33" i="11"/>
  <c r="QF33" i="11"/>
  <c r="IL30" i="11"/>
  <c r="IJ30" i="11"/>
  <c r="HL36" i="11"/>
  <c r="HJ36" i="11"/>
  <c r="JE35" i="11"/>
  <c r="JF35" i="11" s="1"/>
  <c r="PJ37" i="11"/>
  <c r="PH37" i="11"/>
  <c r="PI37" i="11"/>
  <c r="PK37" i="11"/>
  <c r="GG16" i="11"/>
  <c r="GK16" i="11"/>
  <c r="GM16" i="11" s="1"/>
  <c r="HU28" i="11"/>
  <c r="HV28" i="11" s="1"/>
  <c r="GZ18" i="11"/>
  <c r="OX26" i="11"/>
  <c r="OW26" i="11"/>
  <c r="OU26" i="11"/>
  <c r="OV26" i="11"/>
  <c r="IX26" i="11"/>
  <c r="IZ26" i="11" s="1"/>
  <c r="IT26" i="11"/>
  <c r="PS39" i="11"/>
  <c r="PQ39" i="11"/>
  <c r="QF16" i="11"/>
  <c r="QD16" i="11"/>
  <c r="QF36" i="11"/>
  <c r="QD36" i="11"/>
  <c r="QY37" i="11"/>
  <c r="QZ37" i="11" s="1"/>
  <c r="HY30" i="11"/>
  <c r="HW30" i="11"/>
  <c r="PD34" i="11"/>
  <c r="PF34" i="11"/>
  <c r="HB32" i="11"/>
  <c r="HA32" i="11"/>
  <c r="HD32" i="11"/>
  <c r="HC32" i="11"/>
  <c r="HH40" i="11"/>
  <c r="IH13" i="11"/>
  <c r="II13" i="11" s="1"/>
  <c r="JJ26" i="11"/>
  <c r="HT22" i="11"/>
  <c r="HX22" i="11"/>
  <c r="HZ22" i="11" s="1"/>
  <c r="QL28" i="11"/>
  <c r="PA28" i="11"/>
  <c r="PE28" i="11"/>
  <c r="IT17" i="11"/>
  <c r="IX17" i="11"/>
  <c r="OQ30" i="11"/>
  <c r="HB29" i="11"/>
  <c r="HA29" i="11"/>
  <c r="HD29" i="11"/>
  <c r="HC29" i="11"/>
  <c r="IE24" i="11"/>
  <c r="QO20" i="11"/>
  <c r="QP20" i="11" s="1"/>
  <c r="JH17" i="11"/>
  <c r="OW10" i="11"/>
  <c r="OV10" i="11"/>
  <c r="OX10" i="11"/>
  <c r="OU10" i="11"/>
  <c r="IH23" i="11"/>
  <c r="II23" i="11" s="1"/>
  <c r="HQ30" i="11"/>
  <c r="HP30" i="11"/>
  <c r="HO30" i="11"/>
  <c r="HN30" i="11"/>
  <c r="QB24" i="11"/>
  <c r="QC24" i="11" s="1"/>
  <c r="HQ39" i="11"/>
  <c r="HN39" i="11"/>
  <c r="HP39" i="11"/>
  <c r="HO39" i="11"/>
  <c r="GQ19" i="11"/>
  <c r="GN19" i="11"/>
  <c r="GP19" i="11"/>
  <c r="GO19" i="11"/>
  <c r="QO14" i="11"/>
  <c r="QP14" i="11" s="1"/>
  <c r="PA29" i="11"/>
  <c r="PE29" i="11"/>
  <c r="HK21" i="11"/>
  <c r="HG21" i="11"/>
  <c r="PQ10" i="11"/>
  <c r="PQ17" i="11"/>
  <c r="IG30" i="11"/>
  <c r="IK30" i="11"/>
  <c r="GT24" i="11"/>
  <c r="GX24" i="11"/>
  <c r="IR38" i="11"/>
  <c r="IS38" i="11" s="1"/>
  <c r="IE10" i="11"/>
  <c r="IF10" i="11" s="1"/>
  <c r="HJ25" i="11"/>
  <c r="IH19" i="11"/>
  <c r="II19" i="11" s="1"/>
  <c r="OI27" i="11"/>
  <c r="OH27" i="11"/>
  <c r="OK27" i="11"/>
  <c r="OJ27" i="11"/>
  <c r="OH24" i="11"/>
  <c r="OK24" i="11"/>
  <c r="OJ24" i="11"/>
  <c r="OI24" i="11"/>
  <c r="PB30" i="11"/>
  <c r="PE13" i="11"/>
  <c r="PG13" i="11" s="1"/>
  <c r="PA13" i="11"/>
  <c r="PY35" i="11"/>
  <c r="OX33" i="11"/>
  <c r="OW33" i="11"/>
  <c r="OV33" i="11"/>
  <c r="OU33" i="11"/>
  <c r="QB37" i="11"/>
  <c r="QC37" i="11" s="1"/>
  <c r="GT36" i="11"/>
  <c r="GX36" i="11"/>
  <c r="GZ36" i="11" s="1"/>
  <c r="HC31" i="11"/>
  <c r="HD31" i="11"/>
  <c r="HB31" i="11"/>
  <c r="HA31" i="11"/>
  <c r="PN39" i="11"/>
  <c r="PR39" i="11"/>
  <c r="HL16" i="11"/>
  <c r="HJ16" i="11"/>
  <c r="QE16" i="11"/>
  <c r="QA16" i="11"/>
  <c r="QE36" i="11"/>
  <c r="QA36" i="11"/>
  <c r="QO37" i="11"/>
  <c r="HX30" i="11"/>
  <c r="HT30" i="11"/>
  <c r="PQ28" i="11"/>
  <c r="PS28" i="11"/>
  <c r="PE34" i="11"/>
  <c r="PA34" i="11"/>
  <c r="IR13" i="11"/>
  <c r="JI26" i="11"/>
  <c r="JL26" i="11" s="1"/>
  <c r="PB27" i="11"/>
  <c r="PZ28" i="11"/>
  <c r="PD28" i="11"/>
  <c r="PF28" i="11"/>
  <c r="OP30" i="11"/>
  <c r="HS24" i="11"/>
  <c r="QY20" i="11"/>
  <c r="QZ20" i="11" s="1"/>
  <c r="PY34" i="11"/>
  <c r="PZ34" i="11" s="1"/>
  <c r="QE14" i="11"/>
  <c r="QG14" i="11" s="1"/>
  <c r="QA14" i="11"/>
  <c r="HT35" i="11"/>
  <c r="HX35" i="11"/>
  <c r="QB26" i="11"/>
  <c r="QC26" i="11" s="1"/>
  <c r="PG25" i="11"/>
  <c r="HK10" i="11"/>
  <c r="HG10" i="11"/>
  <c r="HW32" i="11"/>
  <c r="PY38" i="11"/>
  <c r="PZ38" i="11" s="1"/>
  <c r="PP10" i="11"/>
  <c r="PS10" i="11" s="1"/>
  <c r="PP17" i="11"/>
  <c r="GW24" i="11"/>
  <c r="GY24" i="11"/>
  <c r="IF38" i="11"/>
  <c r="HS10" i="11"/>
  <c r="HI25" i="11"/>
  <c r="PT20" i="11"/>
  <c r="IR19" i="11"/>
  <c r="IS19" i="11" s="1"/>
  <c r="JE30" i="11"/>
  <c r="JF30" i="11" s="1"/>
  <c r="PN22" i="11"/>
  <c r="PR22" i="11"/>
  <c r="PM35" i="11"/>
  <c r="HU31" i="11"/>
  <c r="HV31" i="11" s="1"/>
  <c r="GP23" i="11"/>
  <c r="GO23" i="11"/>
  <c r="GN23" i="11"/>
  <c r="GQ23" i="11"/>
  <c r="GM37" i="11"/>
  <c r="OQ27" i="11"/>
  <c r="IH28" i="11"/>
  <c r="HK20" i="11"/>
  <c r="HG20" i="11"/>
  <c r="IR12" i="11"/>
  <c r="IS12" i="11" s="1"/>
  <c r="IE37" i="11"/>
  <c r="OQ18" i="11"/>
  <c r="QD40" i="11"/>
  <c r="QD20" i="11"/>
  <c r="HW34" i="11"/>
  <c r="RD31" i="11"/>
  <c r="HM38" i="11"/>
  <c r="GY10" i="11"/>
  <c r="GW10" i="11"/>
  <c r="HK31" i="11"/>
  <c r="HG31" i="11"/>
  <c r="OX23" i="11"/>
  <c r="OW23" i="11"/>
  <c r="OV23" i="11"/>
  <c r="OU23" i="11"/>
  <c r="QL32" i="11"/>
  <c r="GX15" i="11"/>
  <c r="GZ15" i="11" s="1"/>
  <c r="GT15" i="11"/>
  <c r="PU40" i="11"/>
  <c r="PW40" i="11"/>
  <c r="PX40" i="11"/>
  <c r="PV40" i="11"/>
  <c r="IG17" i="11"/>
  <c r="IK17" i="11"/>
  <c r="OU39" i="11"/>
  <c r="OX39" i="11"/>
  <c r="OW39" i="11"/>
  <c r="OV39" i="11"/>
  <c r="PO34" i="11"/>
  <c r="PP34" i="11" s="1"/>
  <c r="IY11" i="11"/>
  <c r="IW11" i="11"/>
  <c r="IZ11" i="11" s="1"/>
  <c r="HW35" i="11"/>
  <c r="HY35" i="11"/>
  <c r="HJ12" i="11"/>
  <c r="QL21" i="11"/>
  <c r="QM21" i="11" s="1"/>
  <c r="HL10" i="11"/>
  <c r="HJ10" i="11"/>
  <c r="HV32" i="11"/>
  <c r="PM38" i="11"/>
  <c r="OW21" i="11"/>
  <c r="OV21" i="11"/>
  <c r="OU21" i="11"/>
  <c r="OX21" i="11"/>
  <c r="PQ25" i="11"/>
  <c r="QL13" i="11"/>
  <c r="PY29" i="11"/>
  <c r="IE21" i="11"/>
  <c r="GW40" i="11"/>
  <c r="IE15" i="11"/>
  <c r="IF15" i="11" s="1"/>
  <c r="IS30" i="11"/>
  <c r="GZ20" i="11"/>
  <c r="IE16" i="11"/>
  <c r="QO16" i="11"/>
  <c r="QP16" i="11" s="1"/>
  <c r="PN26" i="11"/>
  <c r="PR26" i="11"/>
  <c r="PT26" i="11" s="1"/>
  <c r="GP10" i="11"/>
  <c r="GO10" i="11"/>
  <c r="GN10" i="11"/>
  <c r="GQ10" i="11"/>
  <c r="OP27" i="11"/>
  <c r="OS27" i="11" s="1"/>
  <c r="IR28" i="11"/>
  <c r="IS28" i="11" s="1"/>
  <c r="HL20" i="11"/>
  <c r="HJ20" i="11"/>
  <c r="IF12" i="11"/>
  <c r="HS37" i="11"/>
  <c r="OP18" i="11"/>
  <c r="OS18" i="11" s="1"/>
  <c r="HY22" i="11"/>
  <c r="GY36" i="11"/>
  <c r="QC40" i="11"/>
  <c r="QC20" i="11"/>
  <c r="QF20" i="11" s="1"/>
  <c r="HV34" i="11"/>
  <c r="RC31" i="11"/>
  <c r="RF31" i="11" s="1"/>
  <c r="HL31" i="11"/>
  <c r="HJ31" i="11"/>
  <c r="PF18" i="11"/>
  <c r="PD18" i="11"/>
  <c r="PZ32" i="11"/>
  <c r="OF30" i="11"/>
  <c r="IL17" i="11"/>
  <c r="IJ17" i="11"/>
  <c r="HY23" i="11"/>
  <c r="HW23" i="11"/>
  <c r="PY18" i="11"/>
  <c r="PZ18" i="11" s="1"/>
  <c r="OG18" i="11"/>
  <c r="GZ14" i="11"/>
  <c r="OW19" i="11"/>
  <c r="OU19" i="11"/>
  <c r="OX19" i="11"/>
  <c r="OV19" i="11"/>
  <c r="OS38" i="11"/>
  <c r="OQ38" i="11"/>
  <c r="PS21" i="11"/>
  <c r="PQ21" i="11"/>
  <c r="PD15" i="11"/>
  <c r="PF15" i="11"/>
  <c r="QD11" i="11"/>
  <c r="QF11" i="11"/>
  <c r="HI12" i="11"/>
  <c r="HL12" i="11" s="1"/>
  <c r="PZ21" i="11"/>
  <c r="OT15" i="11"/>
  <c r="PS13" i="11"/>
  <c r="PQ13" i="11"/>
  <c r="QS36" i="11"/>
  <c r="QQ36" i="11"/>
  <c r="IR29" i="11"/>
  <c r="IS29" i="11" s="1"/>
  <c r="GQ15" i="11"/>
  <c r="GN15" i="11"/>
  <c r="GP15" i="11"/>
  <c r="GO15" i="11"/>
  <c r="PP25" i="11"/>
  <c r="PS25" i="11" s="1"/>
  <c r="PZ13" i="11"/>
  <c r="PM29" i="11"/>
  <c r="HS21" i="11"/>
  <c r="GV40" i="11"/>
  <c r="GZ37" i="11"/>
  <c r="HS15" i="11"/>
  <c r="PG16" i="11"/>
  <c r="IE25" i="11"/>
  <c r="HS16" i="11"/>
  <c r="QY16" i="11"/>
  <c r="QZ16" i="11" s="1"/>
  <c r="HM32" i="11"/>
  <c r="HG13" i="11"/>
  <c r="HK13" i="11"/>
  <c r="HM13" i="11" s="1"/>
  <c r="PA33" i="11"/>
  <c r="PE33" i="11"/>
  <c r="PG33" i="11" s="1"/>
  <c r="GL16" i="11"/>
  <c r="IR31" i="11"/>
  <c r="IS31" i="11" s="1"/>
  <c r="HY39" i="11"/>
  <c r="HW39" i="11"/>
  <c r="HL13" i="11"/>
  <c r="IR18" i="11"/>
  <c r="PF38" i="11"/>
  <c r="PD38" i="11"/>
  <c r="IJ35" i="11"/>
  <c r="IL35" i="11"/>
  <c r="HW38" i="11"/>
  <c r="HY38" i="11"/>
  <c r="JK33" i="11"/>
  <c r="JM33" i="11" s="1"/>
  <c r="JG33" i="11"/>
  <c r="PK22" i="11"/>
  <c r="PJ22" i="11"/>
  <c r="PI22" i="11"/>
  <c r="PH22" i="11"/>
  <c r="IR39" i="11"/>
  <c r="IS39" i="11" s="1"/>
  <c r="PA18" i="11"/>
  <c r="PE18" i="11"/>
  <c r="HU18" i="11"/>
  <c r="GW25" i="11"/>
  <c r="HT23" i="11"/>
  <c r="HX23" i="11"/>
  <c r="PO18" i="11"/>
  <c r="PP18" i="11" s="1"/>
  <c r="HU14" i="11"/>
  <c r="HV14" i="11" s="1"/>
  <c r="HC30" i="11"/>
  <c r="HB30" i="11"/>
  <c r="HA30" i="11"/>
  <c r="HD30" i="11"/>
  <c r="OR38" i="11"/>
  <c r="ON38" i="11"/>
  <c r="IP26" i="11"/>
  <c r="IQ26" i="11"/>
  <c r="IO26" i="11"/>
  <c r="IN26" i="11"/>
  <c r="PR21" i="11"/>
  <c r="PN21" i="11"/>
  <c r="PE15" i="11"/>
  <c r="PA15" i="11"/>
  <c r="QA11" i="11"/>
  <c r="QE11" i="11"/>
  <c r="GN21" i="11"/>
  <c r="GQ21" i="11"/>
  <c r="GP21" i="11"/>
  <c r="GO21" i="11"/>
  <c r="PI20" i="11"/>
  <c r="PK20" i="11"/>
  <c r="PJ20" i="11"/>
  <c r="PH20" i="11"/>
  <c r="IR32" i="11"/>
  <c r="IS32" i="11" s="1"/>
  <c r="GT19" i="11"/>
  <c r="GX19" i="11"/>
  <c r="GZ19" i="11" s="1"/>
  <c r="PK11" i="11"/>
  <c r="PJ11" i="11"/>
  <c r="PI11" i="11"/>
  <c r="PH11" i="11"/>
  <c r="PY15" i="11"/>
  <c r="PZ15" i="11" s="1"/>
  <c r="PN13" i="11"/>
  <c r="PR13" i="11"/>
  <c r="QN36" i="11"/>
  <c r="QR36" i="11"/>
  <c r="IH29" i="11"/>
  <c r="II29" i="11" s="1"/>
  <c r="QO26" i="11"/>
  <c r="QP26" i="11" s="1"/>
  <c r="PN23" i="11"/>
  <c r="PR23" i="11"/>
  <c r="PE12" i="11"/>
  <c r="PA12" i="11"/>
  <c r="RB14" i="11"/>
  <c r="RC14" i="11" s="1"/>
  <c r="QO22" i="11"/>
  <c r="QP22" i="11" s="1"/>
  <c r="OI12" i="11"/>
  <c r="OH12" i="11"/>
  <c r="OK12" i="11"/>
  <c r="OJ12" i="11"/>
  <c r="QO33" i="11"/>
  <c r="QP33" i="11" s="1"/>
  <c r="PK23" i="11"/>
  <c r="PJ23" i="11"/>
  <c r="PI23" i="11"/>
  <c r="PH23" i="11"/>
  <c r="QL17" i="11"/>
  <c r="QM17" i="11" s="1"/>
  <c r="IE36" i="11"/>
  <c r="IF36" i="11" s="1"/>
  <c r="HU25" i="11"/>
  <c r="HV25" i="11" s="1"/>
  <c r="IE20" i="11"/>
  <c r="GX27" i="11"/>
  <c r="GT27" i="11"/>
  <c r="QB25" i="11"/>
  <c r="QC25" i="11" s="1"/>
  <c r="PQ33" i="11"/>
  <c r="PJ17" i="11"/>
  <c r="PI17" i="11"/>
  <c r="PH17" i="11"/>
  <c r="PK17" i="11"/>
  <c r="IZ33" i="11"/>
  <c r="IH31" i="11"/>
  <c r="II31" i="11" s="1"/>
  <c r="HT39" i="11"/>
  <c r="HX39" i="11"/>
  <c r="QY25" i="11"/>
  <c r="QZ25" i="11" s="1"/>
  <c r="PY27" i="11"/>
  <c r="PZ27" i="11" s="1"/>
  <c r="PS11" i="11"/>
  <c r="PQ11" i="11"/>
  <c r="PT11" i="11" s="1"/>
  <c r="IH18" i="11"/>
  <c r="II18" i="11" s="1"/>
  <c r="PE38" i="11"/>
  <c r="PA38" i="11"/>
  <c r="IG35" i="11"/>
  <c r="IK35" i="11"/>
  <c r="HX38" i="11"/>
  <c r="HT38" i="11"/>
  <c r="PE21" i="11"/>
  <c r="PG21" i="11" s="1"/>
  <c r="PA21" i="11"/>
  <c r="GT38" i="11"/>
  <c r="GX38" i="11"/>
  <c r="GZ38" i="11" s="1"/>
  <c r="OR35" i="11"/>
  <c r="OT35" i="11" s="1"/>
  <c r="ON35" i="11"/>
  <c r="IF39" i="11"/>
  <c r="HA39" i="11"/>
  <c r="HC39" i="11"/>
  <c r="HD39" i="11"/>
  <c r="HB39" i="11"/>
  <c r="JL33" i="11"/>
  <c r="GV25" i="11"/>
  <c r="GY25" i="11" s="1"/>
  <c r="HO35" i="11"/>
  <c r="HQ35" i="11"/>
  <c r="HP35" i="11"/>
  <c r="HN35" i="11"/>
  <c r="IE14" i="11"/>
  <c r="IF14" i="11" s="1"/>
  <c r="GN25" i="11"/>
  <c r="GQ25" i="11"/>
  <c r="GP25" i="11"/>
  <c r="GO25" i="11"/>
  <c r="GP14" i="11"/>
  <c r="GN14" i="11"/>
  <c r="GQ14" i="11"/>
  <c r="GO14" i="11"/>
  <c r="IJ22" i="11"/>
  <c r="HJ24" i="11"/>
  <c r="GP34" i="11"/>
  <c r="GQ34" i="11"/>
  <c r="GO34" i="11"/>
  <c r="GN34" i="11"/>
  <c r="IE27" i="11"/>
  <c r="OQ29" i="11"/>
  <c r="PG19" i="11"/>
  <c r="JE22" i="11"/>
  <c r="JF22" i="11" s="1"/>
  <c r="PE32" i="11"/>
  <c r="PG32" i="11" s="1"/>
  <c r="PA32" i="11"/>
  <c r="PT37" i="11"/>
  <c r="QD22" i="11"/>
  <c r="PD39" i="11"/>
  <c r="PQ24" i="11"/>
  <c r="QY26" i="11"/>
  <c r="QZ26" i="11" s="1"/>
  <c r="GN40" i="11"/>
  <c r="GP40" i="11"/>
  <c r="GO40" i="11"/>
  <c r="GQ40" i="11"/>
  <c r="PS23" i="11"/>
  <c r="PQ23" i="11"/>
  <c r="PF12" i="11"/>
  <c r="PD12" i="11"/>
  <c r="PG12" i="11" s="1"/>
  <c r="QY22" i="11"/>
  <c r="QZ22" i="11" s="1"/>
  <c r="QY33" i="11"/>
  <c r="QZ33" i="11" s="1"/>
  <c r="PZ17" i="11"/>
  <c r="PW14" i="11"/>
  <c r="PX14" i="11"/>
  <c r="PV14" i="11"/>
  <c r="PU14" i="11"/>
  <c r="HS36" i="11"/>
  <c r="QB39" i="11"/>
  <c r="HS20" i="11"/>
  <c r="GW27" i="11"/>
  <c r="GY27" i="11"/>
  <c r="HM29" i="11"/>
  <c r="QB23" i="11"/>
  <c r="PP33" i="11"/>
  <c r="PS33" i="11" s="1"/>
  <c r="PY30" i="11"/>
  <c r="PZ30" i="11" s="1"/>
  <c r="PT22" i="11"/>
  <c r="OS35" i="11"/>
  <c r="PD24" i="11"/>
  <c r="QM25" i="11"/>
  <c r="PQ32" i="11"/>
  <c r="HJ34" i="11"/>
  <c r="HW13" i="11"/>
  <c r="HW19" i="11"/>
  <c r="HW29" i="11"/>
  <c r="GX28" i="11"/>
  <c r="GZ28" i="11" s="1"/>
  <c r="GT28" i="11"/>
  <c r="HL28" i="11"/>
  <c r="HJ28" i="11"/>
  <c r="HM28" i="11" s="1"/>
  <c r="HO19" i="11"/>
  <c r="HQ19" i="11"/>
  <c r="HP19" i="11"/>
  <c r="HN19" i="11"/>
  <c r="HJ14" i="11"/>
  <c r="HM14" i="11" s="1"/>
  <c r="HL14" i="11"/>
  <c r="IR34" i="11"/>
  <c r="IS34" i="11" s="1"/>
  <c r="QY40" i="11"/>
  <c r="QZ40" i="11" s="1"/>
  <c r="PF21" i="11"/>
  <c r="IE40" i="11"/>
  <c r="PK26" i="11"/>
  <c r="PJ26" i="11"/>
  <c r="PI26" i="11"/>
  <c r="PH26" i="11"/>
  <c r="OT34" i="11"/>
  <c r="QO11" i="11"/>
  <c r="QP11" i="11" s="1"/>
  <c r="HM18" i="11"/>
  <c r="HJ27" i="11"/>
  <c r="HL27" i="11"/>
  <c r="NX15" i="11"/>
  <c r="NW15" i="11"/>
  <c r="NV15" i="11"/>
  <c r="NU15" i="11"/>
  <c r="II22" i="11"/>
  <c r="IL22" i="11" s="1"/>
  <c r="HI24" i="11"/>
  <c r="HL24" i="11" s="1"/>
  <c r="OJ15" i="11"/>
  <c r="OI15" i="11"/>
  <c r="OK15" i="11"/>
  <c r="OH15" i="11"/>
  <c r="HS27" i="11"/>
  <c r="OP29" i="11"/>
  <c r="OS29" i="11" s="1"/>
  <c r="IS22" i="11"/>
  <c r="PY12" i="11"/>
  <c r="PZ12" i="11" s="1"/>
  <c r="GZ23" i="11"/>
  <c r="QC22" i="11"/>
  <c r="QF22" i="11" s="1"/>
  <c r="HD35" i="11"/>
  <c r="HC35" i="11"/>
  <c r="HB35" i="11"/>
  <c r="HA35" i="11"/>
  <c r="PC39" i="11"/>
  <c r="PP24" i="11"/>
  <c r="PS19" i="11"/>
  <c r="PQ19" i="11"/>
  <c r="PT19" i="11" s="1"/>
  <c r="QA33" i="11"/>
  <c r="QE33" i="11"/>
  <c r="HL15" i="11"/>
  <c r="HJ15" i="11"/>
  <c r="HG36" i="11"/>
  <c r="HK36" i="11"/>
  <c r="IU35" i="11"/>
  <c r="IV35" i="11" s="1"/>
  <c r="RB36" i="11"/>
  <c r="RC36" i="11" s="1"/>
  <c r="PD35" i="11"/>
  <c r="PF35" i="11"/>
  <c r="HZ17" i="11"/>
  <c r="QL19" i="11"/>
  <c r="QL10" i="11"/>
  <c r="ON12" i="11"/>
  <c r="OR12" i="11"/>
  <c r="OT12" i="11" s="1"/>
  <c r="QL39" i="11"/>
  <c r="QM39" i="11" s="1"/>
  <c r="HU12" i="11"/>
  <c r="HH37" i="11"/>
  <c r="HI37" i="11" s="1"/>
  <c r="HK23" i="11"/>
  <c r="HM23" i="11" s="1"/>
  <c r="HG23" i="11"/>
  <c r="PD10" i="11"/>
  <c r="PF10" i="11"/>
  <c r="GG20" i="11"/>
  <c r="GK20" i="11"/>
  <c r="GM20" i="11" s="1"/>
  <c r="PM30" i="11"/>
  <c r="PS22" i="11"/>
  <c r="PC24" i="11"/>
  <c r="PF24" i="11" s="1"/>
  <c r="QY23" i="11"/>
  <c r="QZ23" i="11" s="1"/>
  <c r="PP32" i="11"/>
  <c r="PS32" i="11" s="1"/>
  <c r="GY15" i="11"/>
  <c r="HI34" i="11"/>
  <c r="HL34" i="11" s="1"/>
  <c r="HV13" i="11"/>
  <c r="HY13" i="11" s="1"/>
  <c r="HV19" i="11"/>
  <c r="HV29" i="11"/>
  <c r="HY29" i="11" s="1"/>
  <c r="PR11" i="10"/>
  <c r="PN11" i="10"/>
  <c r="IG20" i="10"/>
  <c r="IK20" i="10"/>
  <c r="PK21" i="10"/>
  <c r="PJ21" i="10"/>
  <c r="PH21" i="10"/>
  <c r="PI21" i="10"/>
  <c r="IH33" i="10"/>
  <c r="IU10" i="10"/>
  <c r="IU13" i="10"/>
  <c r="PO14" i="10"/>
  <c r="RB32" i="10"/>
  <c r="GB34" i="10"/>
  <c r="GA34" i="10"/>
  <c r="GD34" i="10"/>
  <c r="GC34" i="10"/>
  <c r="HU21" i="10"/>
  <c r="PE33" i="10"/>
  <c r="PA33" i="10"/>
  <c r="PK12" i="10"/>
  <c r="PJ12" i="10"/>
  <c r="PI12" i="10"/>
  <c r="PH12" i="10"/>
  <c r="QO17" i="10"/>
  <c r="OK40" i="10"/>
  <c r="OJ40" i="10"/>
  <c r="OI40" i="10"/>
  <c r="OH40" i="10"/>
  <c r="IU15" i="10"/>
  <c r="IK10" i="10"/>
  <c r="IG10" i="10"/>
  <c r="PO16" i="10"/>
  <c r="HQ19" i="10"/>
  <c r="HN19" i="10"/>
  <c r="HP19" i="10"/>
  <c r="HO19" i="10"/>
  <c r="PA29" i="10"/>
  <c r="PE29" i="10"/>
  <c r="QO21" i="10"/>
  <c r="HU38" i="10"/>
  <c r="HU32" i="10"/>
  <c r="IB25" i="10"/>
  <c r="ID25" i="10"/>
  <c r="IC25" i="10"/>
  <c r="IA25" i="10"/>
  <c r="OJ38" i="10"/>
  <c r="OI38" i="10"/>
  <c r="OK38" i="10"/>
  <c r="OH38" i="10"/>
  <c r="OV38" i="10"/>
  <c r="OU38" i="10"/>
  <c r="OX38" i="10"/>
  <c r="OW38" i="10"/>
  <c r="PO36" i="10"/>
  <c r="RB19" i="10"/>
  <c r="PO33" i="10"/>
  <c r="PA39" i="10"/>
  <c r="PE39" i="10"/>
  <c r="OX37" i="10"/>
  <c r="OV37" i="10"/>
  <c r="OW37" i="10"/>
  <c r="OU37" i="10"/>
  <c r="OW31" i="10"/>
  <c r="OV31" i="10"/>
  <c r="OX31" i="10"/>
  <c r="OU31" i="10"/>
  <c r="GN30" i="10"/>
  <c r="GQ30" i="10"/>
  <c r="GP30" i="10"/>
  <c r="GO30" i="10"/>
  <c r="QN19" i="10"/>
  <c r="QR19" i="10"/>
  <c r="ID24" i="10"/>
  <c r="IC24" i="10"/>
  <c r="IB24" i="10"/>
  <c r="IA24" i="10"/>
  <c r="IU11" i="10"/>
  <c r="HG33" i="10"/>
  <c r="HK33" i="10"/>
  <c r="HD35" i="10"/>
  <c r="HB35" i="10"/>
  <c r="HA35" i="10"/>
  <c r="HC35" i="10"/>
  <c r="JH18" i="10"/>
  <c r="HT23" i="10"/>
  <c r="HX23" i="10"/>
  <c r="GT26" i="10"/>
  <c r="GX26" i="10"/>
  <c r="HU39" i="10"/>
  <c r="HV39" i="10" s="1"/>
  <c r="OR25" i="10"/>
  <c r="ON25" i="10"/>
  <c r="OR29" i="10"/>
  <c r="ON29" i="10"/>
  <c r="HQ20" i="10"/>
  <c r="HP20" i="10"/>
  <c r="HO20" i="10"/>
  <c r="HN20" i="10"/>
  <c r="GN31" i="10"/>
  <c r="GQ31" i="10"/>
  <c r="GO31" i="10"/>
  <c r="GP31" i="10"/>
  <c r="HK12" i="10"/>
  <c r="HG12" i="10"/>
  <c r="JH25" i="10"/>
  <c r="JI25" i="10" s="1"/>
  <c r="GQ26" i="10"/>
  <c r="GO26" i="10"/>
  <c r="GP26" i="10"/>
  <c r="GN26" i="10"/>
  <c r="QL10" i="10"/>
  <c r="QM10" i="10" s="1"/>
  <c r="PI28" i="10"/>
  <c r="PH28" i="10"/>
  <c r="PJ28" i="10"/>
  <c r="PK28" i="10"/>
  <c r="OH26" i="10"/>
  <c r="OK26" i="10"/>
  <c r="OJ26" i="10"/>
  <c r="OI26" i="10"/>
  <c r="HQ25" i="10"/>
  <c r="HP25" i="10"/>
  <c r="HO25" i="10"/>
  <c r="HN25" i="10"/>
  <c r="GQ16" i="10"/>
  <c r="GO16" i="10"/>
  <c r="GP16" i="10"/>
  <c r="GN16" i="10"/>
  <c r="OH37" i="10"/>
  <c r="OK37" i="10"/>
  <c r="OJ37" i="10"/>
  <c r="OI37" i="10"/>
  <c r="QL13" i="10"/>
  <c r="PQ17" i="10"/>
  <c r="PS17" i="10"/>
  <c r="QL35" i="10"/>
  <c r="QM35" i="10" s="1"/>
  <c r="OR35" i="10"/>
  <c r="OT35" i="10" s="1"/>
  <c r="ON35" i="10"/>
  <c r="OK16" i="10"/>
  <c r="OJ16" i="10"/>
  <c r="OH16" i="10"/>
  <c r="OI16" i="10"/>
  <c r="OT30" i="10"/>
  <c r="HU27" i="10"/>
  <c r="IR27" i="10"/>
  <c r="PB25" i="10"/>
  <c r="PG38" i="10"/>
  <c r="PD10" i="10"/>
  <c r="PF10" i="10"/>
  <c r="OT39" i="10"/>
  <c r="OS36" i="10"/>
  <c r="OQ36" i="10"/>
  <c r="HL36" i="10"/>
  <c r="HJ36" i="10"/>
  <c r="QF17" i="10"/>
  <c r="QD17" i="10"/>
  <c r="HL28" i="10"/>
  <c r="HJ28" i="10"/>
  <c r="ID18" i="10"/>
  <c r="IC18" i="10"/>
  <c r="IB18" i="10"/>
  <c r="IA18" i="10"/>
  <c r="JH22" i="10"/>
  <c r="JI22" i="10" s="1"/>
  <c r="PY39" i="10"/>
  <c r="PZ39" i="10" s="1"/>
  <c r="GY26" i="10"/>
  <c r="GW26" i="10"/>
  <c r="GW37" i="10"/>
  <c r="PK27" i="10"/>
  <c r="PJ27" i="10"/>
  <c r="PH27" i="10"/>
  <c r="PI27" i="10"/>
  <c r="OT16" i="10"/>
  <c r="ON10" i="10"/>
  <c r="OR10" i="10"/>
  <c r="OT10" i="10" s="1"/>
  <c r="PO20" i="10"/>
  <c r="IE26" i="10"/>
  <c r="GX14" i="10"/>
  <c r="GT14" i="10"/>
  <c r="PA36" i="10"/>
  <c r="PE36" i="10"/>
  <c r="QE24" i="10"/>
  <c r="QA24" i="10"/>
  <c r="HJ40" i="10"/>
  <c r="PQ13" i="10"/>
  <c r="QY27" i="10"/>
  <c r="QZ27" i="10" s="1"/>
  <c r="HG34" i="10"/>
  <c r="HK34" i="10"/>
  <c r="HM35" i="10"/>
  <c r="OK15" i="10"/>
  <c r="OJ15" i="10"/>
  <c r="OI15" i="10"/>
  <c r="OH15" i="10"/>
  <c r="HH32" i="10"/>
  <c r="HI32" i="10" s="1"/>
  <c r="IG18" i="10"/>
  <c r="IK18" i="10"/>
  <c r="IE40" i="10"/>
  <c r="IF40" i="10" s="1"/>
  <c r="HU34" i="10"/>
  <c r="HV34" i="10" s="1"/>
  <c r="HW20" i="10"/>
  <c r="IJ11" i="10"/>
  <c r="OK25" i="10"/>
  <c r="OJ25" i="10"/>
  <c r="OI25" i="10"/>
  <c r="OH25" i="10"/>
  <c r="IC22" i="10"/>
  <c r="IA22" i="10"/>
  <c r="IB22" i="10"/>
  <c r="ID22" i="10"/>
  <c r="PF33" i="10"/>
  <c r="PD33" i="10"/>
  <c r="IH27" i="10"/>
  <c r="II27" i="10" s="1"/>
  <c r="JE11" i="10"/>
  <c r="JF11" i="10" s="1"/>
  <c r="OE30" i="10"/>
  <c r="OG30" i="10" s="1"/>
  <c r="OA30" i="10"/>
  <c r="QL28" i="10"/>
  <c r="QM28" i="10" s="1"/>
  <c r="PO30" i="10"/>
  <c r="PP30" i="10" s="1"/>
  <c r="PB14" i="10"/>
  <c r="PC14" i="10" s="1"/>
  <c r="GW31" i="10"/>
  <c r="PA10" i="10"/>
  <c r="PE10" i="10"/>
  <c r="OF30" i="10"/>
  <c r="PS11" i="10"/>
  <c r="PQ11" i="10"/>
  <c r="PY16" i="10"/>
  <c r="IO19" i="10"/>
  <c r="IP19" i="10"/>
  <c r="IN19" i="10"/>
  <c r="IQ19" i="10"/>
  <c r="NV39" i="10"/>
  <c r="NX39" i="10"/>
  <c r="NW39" i="10"/>
  <c r="NU39" i="10"/>
  <c r="ON36" i="10"/>
  <c r="OR36" i="10"/>
  <c r="GZ27" i="10"/>
  <c r="PT32" i="10"/>
  <c r="HK36" i="10"/>
  <c r="HG36" i="10"/>
  <c r="PF39" i="10"/>
  <c r="PD39" i="10"/>
  <c r="QE17" i="10"/>
  <c r="QA17" i="10"/>
  <c r="HK28" i="10"/>
  <c r="HG28" i="10"/>
  <c r="HJ14" i="10"/>
  <c r="OX13" i="10"/>
  <c r="OU13" i="10"/>
  <c r="OW13" i="10"/>
  <c r="OV13" i="10"/>
  <c r="PQ38" i="10"/>
  <c r="PM39" i="10"/>
  <c r="NX20" i="10"/>
  <c r="NW20" i="10"/>
  <c r="NV20" i="10"/>
  <c r="NU20" i="10"/>
  <c r="GV37" i="10"/>
  <c r="OX34" i="10"/>
  <c r="OV34" i="10"/>
  <c r="OW34" i="10"/>
  <c r="OU34" i="10"/>
  <c r="PW19" i="10"/>
  <c r="PU19" i="10"/>
  <c r="PX19" i="10"/>
  <c r="PV19" i="10"/>
  <c r="PY20" i="10"/>
  <c r="HS26" i="10"/>
  <c r="GY14" i="10"/>
  <c r="GW14" i="10"/>
  <c r="PD36" i="10"/>
  <c r="PF36" i="10"/>
  <c r="QF24" i="10"/>
  <c r="QD24" i="10"/>
  <c r="PJ31" i="10"/>
  <c r="PI31" i="10"/>
  <c r="PH31" i="10"/>
  <c r="PK31" i="10"/>
  <c r="HI40" i="10"/>
  <c r="HL40" i="10" s="1"/>
  <c r="PP13" i="10"/>
  <c r="PS13" i="10" s="1"/>
  <c r="QM27" i="10"/>
  <c r="HL34" i="10"/>
  <c r="HJ34" i="10"/>
  <c r="HT11" i="10"/>
  <c r="HX11" i="10"/>
  <c r="HZ11" i="10" s="1"/>
  <c r="IL18" i="10"/>
  <c r="IJ18" i="10"/>
  <c r="HS40" i="10"/>
  <c r="PA37" i="10"/>
  <c r="PE37" i="10"/>
  <c r="IE34" i="10"/>
  <c r="HV20" i="10"/>
  <c r="II11" i="10"/>
  <c r="IL11" i="10" s="1"/>
  <c r="PR28" i="10"/>
  <c r="PN28" i="10"/>
  <c r="OR15" i="10"/>
  <c r="ON15" i="10"/>
  <c r="HJ17" i="10"/>
  <c r="PD13" i="10"/>
  <c r="OQ26" i="10"/>
  <c r="HU30" i="10"/>
  <c r="HV30" i="10" s="1"/>
  <c r="PY15" i="10"/>
  <c r="PZ28" i="10"/>
  <c r="QB18" i="10"/>
  <c r="PB16" i="10"/>
  <c r="PY30" i="10"/>
  <c r="PZ30" i="10" s="1"/>
  <c r="QG32" i="10"/>
  <c r="OX23" i="10"/>
  <c r="OW23" i="10"/>
  <c r="OV23" i="10"/>
  <c r="OU23" i="10"/>
  <c r="GV31" i="10"/>
  <c r="IM25" i="10"/>
  <c r="OT40" i="10"/>
  <c r="IR23" i="10"/>
  <c r="IS23" i="10" s="1"/>
  <c r="GW17" i="10"/>
  <c r="GM32" i="10"/>
  <c r="HG39" i="10"/>
  <c r="HK39" i="10"/>
  <c r="IW22" i="10"/>
  <c r="HC36" i="10"/>
  <c r="HB36" i="10"/>
  <c r="HA36" i="10"/>
  <c r="HD36" i="10"/>
  <c r="HI14" i="10"/>
  <c r="HL14" i="10" s="1"/>
  <c r="NX16" i="10"/>
  <c r="NW16" i="10"/>
  <c r="NV16" i="10"/>
  <c r="NU16" i="10"/>
  <c r="PP38" i="10"/>
  <c r="HJ29" i="10"/>
  <c r="HL29" i="10"/>
  <c r="PD20" i="10"/>
  <c r="PF20" i="10"/>
  <c r="PW24" i="10"/>
  <c r="PU24" i="10"/>
  <c r="PX24" i="10"/>
  <c r="PV24" i="10"/>
  <c r="PE11" i="10"/>
  <c r="PG11" i="10" s="1"/>
  <c r="PA11" i="10"/>
  <c r="HQ11" i="10"/>
  <c r="HP11" i="10"/>
  <c r="HN11" i="10"/>
  <c r="HO11" i="10"/>
  <c r="PO35" i="10"/>
  <c r="QB27" i="10"/>
  <c r="PF11" i="10"/>
  <c r="QS24" i="10"/>
  <c r="QQ24" i="10"/>
  <c r="GY32" i="10"/>
  <c r="GW32" i="10"/>
  <c r="IW25" i="10"/>
  <c r="IY25" i="10"/>
  <c r="HW33" i="10"/>
  <c r="HY33" i="10"/>
  <c r="GY39" i="10"/>
  <c r="GW39" i="10"/>
  <c r="HZ15" i="10"/>
  <c r="PG23" i="10"/>
  <c r="PF37" i="10"/>
  <c r="PD37" i="10"/>
  <c r="HU35" i="10"/>
  <c r="HV35" i="10" s="1"/>
  <c r="OI39" i="10"/>
  <c r="OH39" i="10"/>
  <c r="OK39" i="10"/>
  <c r="OJ39" i="10"/>
  <c r="OV20" i="10"/>
  <c r="OU20" i="10"/>
  <c r="OX20" i="10"/>
  <c r="OW20" i="10"/>
  <c r="HJ30" i="10"/>
  <c r="HL30" i="10"/>
  <c r="PS28" i="10"/>
  <c r="PQ28" i="10"/>
  <c r="OS15" i="10"/>
  <c r="OQ15" i="10"/>
  <c r="HI17" i="10"/>
  <c r="HL17" i="10" s="1"/>
  <c r="PC13" i="10"/>
  <c r="OP26" i="10"/>
  <c r="IE30" i="10"/>
  <c r="IF30" i="10" s="1"/>
  <c r="PM15" i="10"/>
  <c r="GM17" i="10"/>
  <c r="QL18" i="10"/>
  <c r="QM18" i="10" s="1"/>
  <c r="IE17" i="10"/>
  <c r="GW38" i="10"/>
  <c r="GY38" i="10"/>
  <c r="QS32" i="10"/>
  <c r="QQ32" i="10"/>
  <c r="IF23" i="10"/>
  <c r="GV17" i="10"/>
  <c r="GY17" i="10" s="1"/>
  <c r="HL39" i="10"/>
  <c r="HJ39" i="10"/>
  <c r="IV22" i="10"/>
  <c r="IY22" i="10" s="1"/>
  <c r="GW21" i="10"/>
  <c r="HQ15" i="10"/>
  <c r="HP15" i="10"/>
  <c r="HO15" i="10"/>
  <c r="HN15" i="10"/>
  <c r="HG29" i="10"/>
  <c r="HK29" i="10"/>
  <c r="PA20" i="10"/>
  <c r="PE20" i="10"/>
  <c r="HM23" i="10"/>
  <c r="IH15" i="10"/>
  <c r="II15" i="10" s="1"/>
  <c r="IE29" i="10"/>
  <c r="IF29" i="10" s="1"/>
  <c r="HD40" i="10"/>
  <c r="HC40" i="10"/>
  <c r="HB40" i="10"/>
  <c r="HA40" i="10"/>
  <c r="PE35" i="10"/>
  <c r="PG35" i="10" s="1"/>
  <c r="PA35" i="10"/>
  <c r="IC13" i="10"/>
  <c r="ID13" i="10"/>
  <c r="IB13" i="10"/>
  <c r="IA13" i="10"/>
  <c r="QR24" i="10"/>
  <c r="QN24" i="10"/>
  <c r="OS25" i="10"/>
  <c r="OQ25" i="10"/>
  <c r="GX32" i="10"/>
  <c r="GT32" i="10"/>
  <c r="IX25" i="10"/>
  <c r="IT25" i="10"/>
  <c r="HX33" i="10"/>
  <c r="HT33" i="10"/>
  <c r="OS10" i="10"/>
  <c r="PF35" i="10"/>
  <c r="GX39" i="10"/>
  <c r="GT39" i="10"/>
  <c r="PY36" i="10"/>
  <c r="OK36" i="10"/>
  <c r="OJ36" i="10"/>
  <c r="OI36" i="10"/>
  <c r="OH36" i="10"/>
  <c r="IR33" i="10"/>
  <c r="IS33" i="10" s="1"/>
  <c r="OK20" i="10"/>
  <c r="OJ20" i="10"/>
  <c r="OH20" i="10"/>
  <c r="OI20" i="10"/>
  <c r="PY26" i="10"/>
  <c r="PZ26" i="10" s="1"/>
  <c r="HK30" i="10"/>
  <c r="HG30" i="10"/>
  <c r="IK13" i="10"/>
  <c r="IG13" i="10"/>
  <c r="IE36" i="10"/>
  <c r="IF36" i="10" s="1"/>
  <c r="PQ23" i="10"/>
  <c r="IR35" i="10"/>
  <c r="JH19" i="10"/>
  <c r="JI19" i="10" s="1"/>
  <c r="IE16" i="10"/>
  <c r="IF16" i="10" s="1"/>
  <c r="HU17" i="10"/>
  <c r="QL23" i="10"/>
  <c r="QM23" i="10" s="1"/>
  <c r="GX38" i="10"/>
  <c r="GT38" i="10"/>
  <c r="HJ37" i="10"/>
  <c r="PY40" i="10"/>
  <c r="PZ40" i="10" s="1"/>
  <c r="HJ16" i="10"/>
  <c r="QN32" i="10"/>
  <c r="QR32" i="10"/>
  <c r="PY14" i="10"/>
  <c r="PZ14" i="10" s="1"/>
  <c r="QL31" i="10"/>
  <c r="QM31" i="10" s="1"/>
  <c r="PU21" i="10"/>
  <c r="PV21" i="10"/>
  <c r="PX21" i="10"/>
  <c r="PW21" i="10"/>
  <c r="OU18" i="10"/>
  <c r="OX18" i="10"/>
  <c r="OW18" i="10"/>
  <c r="OV18" i="10"/>
  <c r="HJ26" i="10"/>
  <c r="IW18" i="10"/>
  <c r="PD22" i="10"/>
  <c r="IW24" i="10"/>
  <c r="PQ10" i="10"/>
  <c r="IE28" i="10"/>
  <c r="GV21" i="10"/>
  <c r="GY21" i="10" s="1"/>
  <c r="HD34" i="10"/>
  <c r="HB34" i="10"/>
  <c r="HC34" i="10"/>
  <c r="HA34" i="10"/>
  <c r="GX33" i="10"/>
  <c r="GZ33" i="10" s="1"/>
  <c r="GT33" i="10"/>
  <c r="QB12" i="10"/>
  <c r="QC12" i="10" s="1"/>
  <c r="HS29" i="10"/>
  <c r="PG18" i="10"/>
  <c r="JE20" i="10"/>
  <c r="JF20" i="10" s="1"/>
  <c r="HL21" i="10"/>
  <c r="HJ21" i="10"/>
  <c r="QY12" i="10"/>
  <c r="QZ12" i="10" s="1"/>
  <c r="HL38" i="10"/>
  <c r="HJ38" i="10"/>
  <c r="PF26" i="10"/>
  <c r="PD26" i="10"/>
  <c r="GZ29" i="10"/>
  <c r="OR14" i="10"/>
  <c r="OT14" i="10" s="1"/>
  <c r="ON14" i="10"/>
  <c r="HP10" i="10"/>
  <c r="HO10" i="10"/>
  <c r="HQ10" i="10"/>
  <c r="HN10" i="10"/>
  <c r="PM26" i="10"/>
  <c r="OK14" i="10"/>
  <c r="OJ14" i="10"/>
  <c r="OI14" i="10"/>
  <c r="OH14" i="10"/>
  <c r="IW19" i="10"/>
  <c r="IY19" i="10"/>
  <c r="PD15" i="10"/>
  <c r="PF15" i="10"/>
  <c r="IL13" i="10"/>
  <c r="IJ13" i="10"/>
  <c r="HS36" i="10"/>
  <c r="PP23" i="10"/>
  <c r="PS23" i="10" s="1"/>
  <c r="IF35" i="10"/>
  <c r="PB40" i="10"/>
  <c r="HS16" i="10"/>
  <c r="PZ23" i="10"/>
  <c r="QF19" i="10"/>
  <c r="QD19" i="10"/>
  <c r="HI37" i="10"/>
  <c r="HL37" i="10" s="1"/>
  <c r="PM40" i="10"/>
  <c r="HI16" i="10"/>
  <c r="HL16" i="10" s="1"/>
  <c r="QL37" i="10"/>
  <c r="HM27" i="10"/>
  <c r="PZ31" i="10"/>
  <c r="HI26" i="10"/>
  <c r="IV18" i="10"/>
  <c r="IY18" i="10" s="1"/>
  <c r="PC22" i="10"/>
  <c r="IV24" i="10"/>
  <c r="PP10" i="10"/>
  <c r="HU28" i="10"/>
  <c r="PO22" i="10"/>
  <c r="PP22" i="10" s="1"/>
  <c r="QD21" i="10"/>
  <c r="IE14" i="10"/>
  <c r="OH22" i="10"/>
  <c r="OK22" i="10"/>
  <c r="OJ22" i="10"/>
  <c r="OI22" i="10"/>
  <c r="QL38" i="10"/>
  <c r="PO29" i="10"/>
  <c r="OR33" i="10"/>
  <c r="OT33" i="10" s="1"/>
  <c r="ON33" i="10"/>
  <c r="IU20" i="10"/>
  <c r="IV20" i="10" s="1"/>
  <c r="HK21" i="10"/>
  <c r="HG21" i="10"/>
  <c r="JE15" i="10"/>
  <c r="JF15" i="10" s="1"/>
  <c r="QO12" i="10"/>
  <c r="HK38" i="10"/>
  <c r="HG38" i="10"/>
  <c r="PE26" i="10"/>
  <c r="PA26" i="10"/>
  <c r="HB30" i="10"/>
  <c r="HD30" i="10"/>
  <c r="HC30" i="10"/>
  <c r="HA30" i="10"/>
  <c r="RB24" i="10"/>
  <c r="RC24" i="10" s="1"/>
  <c r="IO24" i="10"/>
  <c r="IN24" i="10"/>
  <c r="IQ24" i="10"/>
  <c r="IP24" i="10"/>
  <c r="GM40" i="10"/>
  <c r="HH31" i="10"/>
  <c r="OH35" i="10"/>
  <c r="OJ35" i="10"/>
  <c r="OK35" i="10"/>
  <c r="OI35" i="10"/>
  <c r="PN27" i="10"/>
  <c r="PR27" i="10"/>
  <c r="HT12" i="10"/>
  <c r="HX12" i="10"/>
  <c r="IT19" i="10"/>
  <c r="IX19" i="10"/>
  <c r="PA15" i="10"/>
  <c r="PE15" i="10"/>
  <c r="PQ18" i="10"/>
  <c r="PD30" i="10"/>
  <c r="IE31" i="10"/>
  <c r="IF31" i="10" s="1"/>
  <c r="IH12" i="10"/>
  <c r="II12" i="10" s="1"/>
  <c r="GA29" i="10"/>
  <c r="GD29" i="10"/>
  <c r="GC29" i="10"/>
  <c r="GB29" i="10"/>
  <c r="PO34" i="10"/>
  <c r="PP34" i="10" s="1"/>
  <c r="PW12" i="10"/>
  <c r="PX12" i="10"/>
  <c r="PV12" i="10"/>
  <c r="PU12" i="10"/>
  <c r="GG34" i="10"/>
  <c r="GK34" i="10"/>
  <c r="GM34" i="10" s="1"/>
  <c r="QE19" i="10"/>
  <c r="QA19" i="10"/>
  <c r="IA10" i="10"/>
  <c r="IC10" i="10"/>
  <c r="ID10" i="10"/>
  <c r="IB10" i="10"/>
  <c r="PY25" i="10"/>
  <c r="PQ31" i="10"/>
  <c r="PA34" i="10"/>
  <c r="PE34" i="10"/>
  <c r="QB37" i="10"/>
  <c r="HW23" i="10"/>
  <c r="HZ23" i="10" s="1"/>
  <c r="HY23" i="10"/>
  <c r="HU37" i="10"/>
  <c r="HV37" i="10" s="1"/>
  <c r="QL11" i="10"/>
  <c r="QM11" i="10" s="1"/>
  <c r="OG33" i="10"/>
  <c r="PQ37" i="10"/>
  <c r="QB10" i="10"/>
  <c r="QC10" i="10" s="1"/>
  <c r="PY22" i="10"/>
  <c r="QC21" i="10"/>
  <c r="PF29" i="10"/>
  <c r="PD29" i="10"/>
  <c r="QY17" i="10"/>
  <c r="QZ17" i="10" s="1"/>
  <c r="IJ20" i="10"/>
  <c r="IM20" i="10" s="1"/>
  <c r="IL20" i="10"/>
  <c r="HL12" i="10"/>
  <c r="HJ12" i="10"/>
  <c r="HS14" i="10"/>
  <c r="GQ39" i="10"/>
  <c r="GO39" i="10"/>
  <c r="GN39" i="10"/>
  <c r="GP39" i="10"/>
  <c r="OG34" i="10"/>
  <c r="QY21" i="10"/>
  <c r="QZ21" i="10" s="1"/>
  <c r="PZ38" i="10"/>
  <c r="PY29" i="10"/>
  <c r="QB13" i="10"/>
  <c r="QC13" i="10" s="1"/>
  <c r="PR17" i="10"/>
  <c r="PN17" i="10"/>
  <c r="IE39" i="10"/>
  <c r="JH24" i="10"/>
  <c r="JI24" i="10" s="1"/>
  <c r="QB35" i="10"/>
  <c r="QC35" i="10" s="1"/>
  <c r="OS33" i="10"/>
  <c r="QQ19" i="10"/>
  <c r="QS19" i="10"/>
  <c r="IL10" i="10"/>
  <c r="IJ10" i="10"/>
  <c r="IM10" i="10" s="1"/>
  <c r="IE21" i="10"/>
  <c r="IF21" i="10" s="1"/>
  <c r="OT22" i="10"/>
  <c r="IE38" i="10"/>
  <c r="IF38" i="10" s="1"/>
  <c r="JE10" i="10"/>
  <c r="JF10" i="10" s="1"/>
  <c r="PS27" i="10"/>
  <c r="PQ27" i="10"/>
  <c r="HY12" i="10"/>
  <c r="HW12" i="10"/>
  <c r="IE32" i="10"/>
  <c r="IF32" i="10" s="1"/>
  <c r="PP18" i="10"/>
  <c r="PC30" i="10"/>
  <c r="PF30" i="10" s="1"/>
  <c r="HS31" i="10"/>
  <c r="IR12" i="10"/>
  <c r="IS12" i="10" s="1"/>
  <c r="GX28" i="10"/>
  <c r="GZ28" i="10" s="1"/>
  <c r="GT28" i="10"/>
  <c r="PY34" i="10"/>
  <c r="PZ34" i="10" s="1"/>
  <c r="JE13" i="10"/>
  <c r="JF13" i="10" s="1"/>
  <c r="HJ33" i="10"/>
  <c r="HL33" i="10"/>
  <c r="PY33" i="10"/>
  <c r="PZ33" i="10" s="1"/>
  <c r="PM25" i="10"/>
  <c r="PP31" i="10"/>
  <c r="PS31" i="10" s="1"/>
  <c r="PF34" i="10"/>
  <c r="PD34" i="10"/>
  <c r="GZ16" i="10"/>
  <c r="OQ29" i="10"/>
  <c r="OS29" i="10"/>
  <c r="GP38" i="10"/>
  <c r="GO38" i="10"/>
  <c r="GN38" i="10"/>
  <c r="GQ38" i="10"/>
  <c r="IE37" i="10"/>
  <c r="IF37" i="10" s="1"/>
  <c r="PZ11" i="10"/>
  <c r="PP37" i="10"/>
  <c r="QO30" i="9"/>
  <c r="HU13" i="9"/>
  <c r="HV13" i="9" s="1"/>
  <c r="GD35" i="9"/>
  <c r="GC35" i="9"/>
  <c r="GB35" i="9"/>
  <c r="GA35" i="9"/>
  <c r="PA12" i="9"/>
  <c r="PE12" i="9"/>
  <c r="HG12" i="9"/>
  <c r="HK12" i="9"/>
  <c r="HN19" i="9"/>
  <c r="HO19" i="9"/>
  <c r="HQ19" i="9"/>
  <c r="HP19" i="9"/>
  <c r="HD16" i="9"/>
  <c r="HB16" i="9"/>
  <c r="HA16" i="9"/>
  <c r="HC16" i="9"/>
  <c r="QO22" i="9"/>
  <c r="PR39" i="9"/>
  <c r="PN39" i="9"/>
  <c r="GN40" i="9"/>
  <c r="GQ40" i="9"/>
  <c r="GP40" i="9"/>
  <c r="GO40" i="9"/>
  <c r="PE26" i="9"/>
  <c r="PA26" i="9"/>
  <c r="PO27" i="9"/>
  <c r="HD22" i="9"/>
  <c r="HC22" i="9"/>
  <c r="HB22" i="9"/>
  <c r="HA22" i="9"/>
  <c r="IH10" i="9"/>
  <c r="OH35" i="9"/>
  <c r="OK35" i="9"/>
  <c r="OJ35" i="9"/>
  <c r="OI35" i="9"/>
  <c r="OX18" i="9"/>
  <c r="OW18" i="9"/>
  <c r="OV18" i="9"/>
  <c r="OU18" i="9"/>
  <c r="OK15" i="9"/>
  <c r="OJ15" i="9"/>
  <c r="OI15" i="9"/>
  <c r="OH15" i="9"/>
  <c r="QO33" i="9"/>
  <c r="QP33" i="9" s="1"/>
  <c r="GQ18" i="9"/>
  <c r="GP18" i="9"/>
  <c r="GO18" i="9"/>
  <c r="GN18" i="9"/>
  <c r="QB28" i="9"/>
  <c r="QC28" i="9" s="1"/>
  <c r="JH19" i="9"/>
  <c r="JI19" i="9" s="1"/>
  <c r="PK31" i="9"/>
  <c r="PJ31" i="9"/>
  <c r="PI31" i="9"/>
  <c r="PH31" i="9"/>
  <c r="GX39" i="9"/>
  <c r="GT39" i="9"/>
  <c r="PO36" i="9"/>
  <c r="PP36" i="9" s="1"/>
  <c r="IH34" i="9"/>
  <c r="II34" i="9" s="1"/>
  <c r="OH21" i="9"/>
  <c r="OK21" i="9"/>
  <c r="OJ21" i="9"/>
  <c r="OI21" i="9"/>
  <c r="HU24" i="9"/>
  <c r="HV24" i="9" s="1"/>
  <c r="NX15" i="9"/>
  <c r="NV15" i="9"/>
  <c r="NU15" i="9"/>
  <c r="NW15" i="9"/>
  <c r="GO27" i="9"/>
  <c r="GQ27" i="9"/>
  <c r="GP27" i="9"/>
  <c r="GN27" i="9"/>
  <c r="HT22" i="9"/>
  <c r="HX22" i="9"/>
  <c r="PN17" i="9"/>
  <c r="PR17" i="9"/>
  <c r="HL30" i="9"/>
  <c r="HJ30" i="9"/>
  <c r="IE31" i="9"/>
  <c r="IF31" i="9" s="1"/>
  <c r="HD29" i="9"/>
  <c r="HC29" i="9"/>
  <c r="HB29" i="9"/>
  <c r="HA29" i="9"/>
  <c r="HA38" i="9"/>
  <c r="HD38" i="9"/>
  <c r="HC38" i="9"/>
  <c r="HB38" i="9"/>
  <c r="HH24" i="9"/>
  <c r="HI24" i="9" s="1"/>
  <c r="HC35" i="9"/>
  <c r="HD35" i="9"/>
  <c r="HB35" i="9"/>
  <c r="HA35" i="9"/>
  <c r="PE30" i="9"/>
  <c r="PG30" i="9" s="1"/>
  <c r="PA30" i="9"/>
  <c r="OH27" i="9"/>
  <c r="OK27" i="9"/>
  <c r="OJ27" i="9"/>
  <c r="OI27" i="9"/>
  <c r="HC15" i="9"/>
  <c r="HA15" i="9"/>
  <c r="HD15" i="9"/>
  <c r="HB15" i="9"/>
  <c r="QL12" i="9"/>
  <c r="PA37" i="9"/>
  <c r="PE37" i="9"/>
  <c r="PG37" i="9" s="1"/>
  <c r="QF20" i="9"/>
  <c r="QD20" i="9"/>
  <c r="HH35" i="9"/>
  <c r="HI35" i="9" s="1"/>
  <c r="PE11" i="9"/>
  <c r="PG11" i="9" s="1"/>
  <c r="PA11" i="9"/>
  <c r="HJ27" i="9"/>
  <c r="HL27" i="9"/>
  <c r="HL39" i="9"/>
  <c r="HJ39" i="9"/>
  <c r="PY15" i="9"/>
  <c r="PZ15" i="9" s="1"/>
  <c r="PF21" i="9"/>
  <c r="PD21" i="9"/>
  <c r="PS10" i="9"/>
  <c r="PQ10" i="9"/>
  <c r="JE28" i="9"/>
  <c r="JF28" i="9" s="1"/>
  <c r="QB22" i="9"/>
  <c r="QC22" i="9" s="1"/>
  <c r="PE13" i="9"/>
  <c r="PG13" i="9" s="1"/>
  <c r="PA13" i="9"/>
  <c r="IR18" i="9"/>
  <c r="IS18" i="9" s="1"/>
  <c r="HM10" i="9"/>
  <c r="OJ36" i="9"/>
  <c r="OI36" i="9"/>
  <c r="OH36" i="9"/>
  <c r="OK36" i="9"/>
  <c r="JE20" i="9"/>
  <c r="JF20" i="9" s="1"/>
  <c r="HW26" i="9"/>
  <c r="HY26" i="9"/>
  <c r="GM21" i="9"/>
  <c r="HH37" i="9"/>
  <c r="HI37" i="9" s="1"/>
  <c r="PD40" i="9"/>
  <c r="PF40" i="9"/>
  <c r="HW11" i="9"/>
  <c r="HY11" i="9"/>
  <c r="PY25" i="9"/>
  <c r="PZ25" i="9" s="1"/>
  <c r="IE37" i="9"/>
  <c r="HY33" i="9"/>
  <c r="HW33" i="9"/>
  <c r="HK30" i="9"/>
  <c r="HG30" i="9"/>
  <c r="HJ23" i="9"/>
  <c r="IE13" i="9"/>
  <c r="IF13" i="9" s="1"/>
  <c r="IH11" i="9"/>
  <c r="OQ35" i="9"/>
  <c r="IE40" i="9"/>
  <c r="HD10" i="9"/>
  <c r="HC10" i="9"/>
  <c r="HB10" i="9"/>
  <c r="HA10" i="9"/>
  <c r="OR37" i="9"/>
  <c r="OT37" i="9" s="1"/>
  <c r="ON37" i="9"/>
  <c r="HD24" i="9"/>
  <c r="HB24" i="9"/>
  <c r="HC24" i="9"/>
  <c r="HA24" i="9"/>
  <c r="IH26" i="9"/>
  <c r="PB35" i="9"/>
  <c r="PC35" i="9" s="1"/>
  <c r="GN39" i="9"/>
  <c r="OX12" i="9"/>
  <c r="OW12" i="9"/>
  <c r="OV12" i="9"/>
  <c r="OU12" i="9"/>
  <c r="OV15" i="9"/>
  <c r="OX15" i="9"/>
  <c r="OU15" i="9"/>
  <c r="OW15" i="9"/>
  <c r="QE20" i="9"/>
  <c r="QA20" i="9"/>
  <c r="PY35" i="9"/>
  <c r="PZ35" i="9" s="1"/>
  <c r="IT19" i="9"/>
  <c r="IX19" i="9"/>
  <c r="HK27" i="9"/>
  <c r="HG27" i="9"/>
  <c r="HL12" i="9"/>
  <c r="HJ12" i="9"/>
  <c r="HG39" i="9"/>
  <c r="HK39" i="9"/>
  <c r="HK29" i="9"/>
  <c r="HG29" i="9"/>
  <c r="IE35" i="9"/>
  <c r="PA21" i="9"/>
  <c r="PE21" i="9"/>
  <c r="QD31" i="9"/>
  <c r="QR24" i="9"/>
  <c r="QN24" i="9"/>
  <c r="GX36" i="9"/>
  <c r="GZ36" i="9" s="1"/>
  <c r="GT36" i="9"/>
  <c r="IU28" i="9"/>
  <c r="IV28" i="9" s="1"/>
  <c r="PF38" i="9"/>
  <c r="PD38" i="9"/>
  <c r="OX31" i="9"/>
  <c r="OW31" i="9"/>
  <c r="OV31" i="9"/>
  <c r="OU31" i="9"/>
  <c r="HG26" i="9"/>
  <c r="HK26" i="9"/>
  <c r="HM26" i="9" s="1"/>
  <c r="HT26" i="9"/>
  <c r="HX26" i="9"/>
  <c r="GT21" i="9"/>
  <c r="GX21" i="9"/>
  <c r="GZ21" i="9" s="1"/>
  <c r="IE17" i="9"/>
  <c r="QY23" i="9"/>
  <c r="QZ23" i="9" s="1"/>
  <c r="IR25" i="9"/>
  <c r="PE40" i="9"/>
  <c r="PA40" i="9"/>
  <c r="HT11" i="9"/>
  <c r="HX11" i="9"/>
  <c r="HU37" i="9"/>
  <c r="HV37" i="9" s="1"/>
  <c r="HL40" i="9"/>
  <c r="HJ40" i="9"/>
  <c r="HI23" i="9"/>
  <c r="PA39" i="9"/>
  <c r="PE39" i="9"/>
  <c r="PG39" i="9" s="1"/>
  <c r="IR38" i="9"/>
  <c r="IS38" i="9" s="1"/>
  <c r="IR11" i="9"/>
  <c r="IS11" i="9" s="1"/>
  <c r="PQ12" i="9"/>
  <c r="OP35" i="9"/>
  <c r="OS35" i="9" s="1"/>
  <c r="HS40" i="9"/>
  <c r="PK14" i="9"/>
  <c r="PI14" i="9"/>
  <c r="PH14" i="9"/>
  <c r="PJ14" i="9"/>
  <c r="HQ18" i="9"/>
  <c r="HO18" i="9"/>
  <c r="HN18" i="9"/>
  <c r="HP18" i="9"/>
  <c r="IE30" i="9"/>
  <c r="IF30" i="9" s="1"/>
  <c r="OX14" i="9"/>
  <c r="OV14" i="9"/>
  <c r="OQ21" i="9"/>
  <c r="QO20" i="9"/>
  <c r="QP20" i="9" s="1"/>
  <c r="IU26" i="9"/>
  <c r="IV26" i="9" s="1"/>
  <c r="HD34" i="9"/>
  <c r="HB34" i="9"/>
  <c r="HC34" i="9"/>
  <c r="HA34" i="9"/>
  <c r="PM35" i="9"/>
  <c r="IY19" i="9"/>
  <c r="IW19" i="9"/>
  <c r="HW16" i="9"/>
  <c r="RB24" i="9"/>
  <c r="RC24" i="9" s="1"/>
  <c r="IR23" i="9"/>
  <c r="IS23" i="9" s="1"/>
  <c r="HL29" i="9"/>
  <c r="HJ29" i="9"/>
  <c r="HS35" i="9"/>
  <c r="OQ36" i="9"/>
  <c r="QC31" i="9"/>
  <c r="QS24" i="9"/>
  <c r="QQ24" i="9"/>
  <c r="PK28" i="9"/>
  <c r="PJ28" i="9"/>
  <c r="PI28" i="9"/>
  <c r="PH28" i="9"/>
  <c r="HT20" i="9"/>
  <c r="HX20" i="9"/>
  <c r="HZ20" i="9" s="1"/>
  <c r="HN28" i="9"/>
  <c r="HQ28" i="9"/>
  <c r="HP28" i="9"/>
  <c r="HO28" i="9"/>
  <c r="HD40" i="9"/>
  <c r="HC40" i="9"/>
  <c r="HB40" i="9"/>
  <c r="HA40" i="9"/>
  <c r="GY36" i="9"/>
  <c r="PF26" i="9"/>
  <c r="PD26" i="9"/>
  <c r="PE38" i="9"/>
  <c r="PA38" i="9"/>
  <c r="QY22" i="9"/>
  <c r="QZ22" i="9" s="1"/>
  <c r="JE33" i="9"/>
  <c r="JF33" i="9" s="1"/>
  <c r="QB14" i="9"/>
  <c r="QC14" i="9" s="1"/>
  <c r="OK37" i="9"/>
  <c r="OI37" i="9"/>
  <c r="OH37" i="9"/>
  <c r="OJ37" i="9"/>
  <c r="OJ18" i="9"/>
  <c r="OI18" i="9"/>
  <c r="OH18" i="9"/>
  <c r="OK18" i="9"/>
  <c r="IW14" i="9"/>
  <c r="PG33" i="9"/>
  <c r="HG38" i="9"/>
  <c r="HK38" i="9"/>
  <c r="HM38" i="9" s="1"/>
  <c r="HU17" i="9"/>
  <c r="QO23" i="9"/>
  <c r="QP23" i="9" s="1"/>
  <c r="IH25" i="9"/>
  <c r="QD30" i="9"/>
  <c r="IE15" i="9"/>
  <c r="HJ13" i="9"/>
  <c r="QY16" i="9"/>
  <c r="QZ16" i="9" s="1"/>
  <c r="PF12" i="9"/>
  <c r="PD12" i="9"/>
  <c r="HK40" i="9"/>
  <c r="HG40" i="9"/>
  <c r="IJ33" i="9"/>
  <c r="HC17" i="9"/>
  <c r="HB17" i="9"/>
  <c r="HD17" i="9"/>
  <c r="HA17" i="9"/>
  <c r="QL26" i="9"/>
  <c r="QM26" i="9" s="1"/>
  <c r="HX28" i="9"/>
  <c r="HZ28" i="9" s="1"/>
  <c r="HT28" i="9"/>
  <c r="IF38" i="9"/>
  <c r="PP12" i="9"/>
  <c r="PS12" i="9" s="1"/>
  <c r="PE29" i="9"/>
  <c r="PA29" i="9"/>
  <c r="QL34" i="9"/>
  <c r="QM34" i="9" s="1"/>
  <c r="HS30" i="9"/>
  <c r="OP21" i="9"/>
  <c r="GX23" i="9"/>
  <c r="GZ23" i="9" s="1"/>
  <c r="GT23" i="9"/>
  <c r="HM22" i="9"/>
  <c r="GT27" i="9"/>
  <c r="GX27" i="9"/>
  <c r="JE26" i="9"/>
  <c r="JF26" i="9" s="1"/>
  <c r="QU19" i="9"/>
  <c r="QX19" i="9"/>
  <c r="QV19" i="9"/>
  <c r="QW19" i="9"/>
  <c r="HW34" i="9"/>
  <c r="OW40" i="9"/>
  <c r="OV40" i="9"/>
  <c r="OU40" i="9"/>
  <c r="OX40" i="9"/>
  <c r="HV16" i="9"/>
  <c r="GQ11" i="9"/>
  <c r="GP11" i="9"/>
  <c r="GO11" i="9"/>
  <c r="GN11" i="9"/>
  <c r="PF37" i="9"/>
  <c r="IF23" i="9"/>
  <c r="GW31" i="9"/>
  <c r="IK28" i="9"/>
  <c r="IG28" i="9"/>
  <c r="OP36" i="9"/>
  <c r="OS36" i="9" s="1"/>
  <c r="QE33" i="9"/>
  <c r="QA33" i="9"/>
  <c r="HW18" i="9"/>
  <c r="PJ18" i="9"/>
  <c r="PH18" i="9"/>
  <c r="PK18" i="9"/>
  <c r="PI18" i="9"/>
  <c r="IE12" i="9"/>
  <c r="IF12" i="9" s="1"/>
  <c r="PY21" i="9"/>
  <c r="PZ21" i="9" s="1"/>
  <c r="PB27" i="9"/>
  <c r="IM19" i="9"/>
  <c r="HO32" i="9"/>
  <c r="HU21" i="9"/>
  <c r="HV21" i="9" s="1"/>
  <c r="HY20" i="9"/>
  <c r="IS33" i="9"/>
  <c r="QL14" i="9"/>
  <c r="QB23" i="9"/>
  <c r="QC23" i="9" s="1"/>
  <c r="HU25" i="9"/>
  <c r="IV14" i="9"/>
  <c r="OQ25" i="9"/>
  <c r="QC30" i="9"/>
  <c r="QF30" i="9" s="1"/>
  <c r="HS15" i="9"/>
  <c r="HI13" i="9"/>
  <c r="HL13" i="9" s="1"/>
  <c r="QM16" i="9"/>
  <c r="PQ34" i="9"/>
  <c r="OS37" i="9"/>
  <c r="II33" i="9"/>
  <c r="PZ26" i="9"/>
  <c r="HH15" i="9"/>
  <c r="HI15" i="9" s="1"/>
  <c r="QL39" i="9"/>
  <c r="IR22" i="9"/>
  <c r="PD29" i="9"/>
  <c r="PG29" i="9" s="1"/>
  <c r="PF29" i="9"/>
  <c r="PZ34" i="9"/>
  <c r="IE36" i="9"/>
  <c r="HM34" i="9"/>
  <c r="HG16" i="9"/>
  <c r="HK16" i="9"/>
  <c r="HM16" i="9" s="1"/>
  <c r="GG37" i="9"/>
  <c r="GK37" i="9"/>
  <c r="GM37" i="9" s="1"/>
  <c r="ON27" i="9"/>
  <c r="OR27" i="9"/>
  <c r="OT27" i="9" s="1"/>
  <c r="GW27" i="9"/>
  <c r="GY27" i="9"/>
  <c r="PS28" i="9"/>
  <c r="PQ28" i="9"/>
  <c r="HV34" i="9"/>
  <c r="HY34" i="9" s="1"/>
  <c r="GY30" i="9"/>
  <c r="GW30" i="9"/>
  <c r="GV31" i="9"/>
  <c r="IL28" i="9"/>
  <c r="IJ28" i="9"/>
  <c r="PU20" i="9"/>
  <c r="PX20" i="9"/>
  <c r="PW20" i="9"/>
  <c r="PV20" i="9"/>
  <c r="QF33" i="9"/>
  <c r="QD33" i="9"/>
  <c r="HV18" i="9"/>
  <c r="HY18" i="9" s="1"/>
  <c r="HS12" i="9"/>
  <c r="IA19" i="9"/>
  <c r="ID19" i="9"/>
  <c r="IC19" i="9"/>
  <c r="IB19" i="9"/>
  <c r="OK17" i="9"/>
  <c r="OI17" i="9"/>
  <c r="OH17" i="9"/>
  <c r="OJ17" i="9"/>
  <c r="PM21" i="9"/>
  <c r="PG34" i="9"/>
  <c r="PK22" i="9"/>
  <c r="PJ22" i="9"/>
  <c r="PI22" i="9"/>
  <c r="PH22" i="9"/>
  <c r="IE21" i="9"/>
  <c r="PF13" i="9"/>
  <c r="QD10" i="9"/>
  <c r="QF10" i="9"/>
  <c r="PS16" i="9"/>
  <c r="PQ16" i="9"/>
  <c r="OR34" i="9"/>
  <c r="OT34" i="9" s="1"/>
  <c r="ON34" i="9"/>
  <c r="QA24" i="9"/>
  <c r="QE24" i="9"/>
  <c r="QG24" i="9" s="1"/>
  <c r="PS30" i="9"/>
  <c r="PQ30" i="9"/>
  <c r="PO32" i="9"/>
  <c r="OP25" i="9"/>
  <c r="OS25" i="9" s="1"/>
  <c r="HY38" i="9"/>
  <c r="HW38" i="9"/>
  <c r="QL32" i="9"/>
  <c r="QM32" i="9" s="1"/>
  <c r="PP34" i="9"/>
  <c r="HJ21" i="9"/>
  <c r="HL21" i="9"/>
  <c r="HL31" i="9"/>
  <c r="HJ31" i="9"/>
  <c r="GD27" i="9"/>
  <c r="GC27" i="9"/>
  <c r="GB27" i="9"/>
  <c r="GA27" i="9"/>
  <c r="OI25" i="9"/>
  <c r="OH25" i="9"/>
  <c r="OK25" i="9"/>
  <c r="OJ25" i="9"/>
  <c r="QB39" i="9"/>
  <c r="QC39" i="9" s="1"/>
  <c r="IH22" i="9"/>
  <c r="GA39" i="9"/>
  <c r="GD39" i="9"/>
  <c r="GC39" i="9"/>
  <c r="GB39" i="9"/>
  <c r="HW10" i="9"/>
  <c r="PR37" i="9"/>
  <c r="PN37" i="9"/>
  <c r="PW33" i="9"/>
  <c r="PX33" i="9"/>
  <c r="PV33" i="9"/>
  <c r="PU33" i="9"/>
  <c r="HU36" i="9"/>
  <c r="HV36" i="9" s="1"/>
  <c r="QL28" i="9"/>
  <c r="QM28" i="9" s="1"/>
  <c r="IR16" i="9"/>
  <c r="IS16" i="9" s="1"/>
  <c r="QB37" i="9"/>
  <c r="IE27" i="9"/>
  <c r="IF27" i="9" s="1"/>
  <c r="HK33" i="9"/>
  <c r="HM33" i="9" s="1"/>
  <c r="HG33" i="9"/>
  <c r="PN28" i="9"/>
  <c r="PR28" i="9"/>
  <c r="GX30" i="9"/>
  <c r="GT30" i="9"/>
  <c r="IR32" i="9"/>
  <c r="IS32" i="9" s="1"/>
  <c r="QL18" i="9"/>
  <c r="QM18" i="9" s="1"/>
  <c r="GX12" i="9"/>
  <c r="GZ12" i="9" s="1"/>
  <c r="GT12" i="9"/>
  <c r="GN15" i="9"/>
  <c r="GQ15" i="9"/>
  <c r="GP15" i="9"/>
  <c r="GO15" i="9"/>
  <c r="NW21" i="9"/>
  <c r="NV21" i="9"/>
  <c r="NU21" i="9"/>
  <c r="NX21" i="9"/>
  <c r="PY38" i="9"/>
  <c r="PZ38" i="9" s="1"/>
  <c r="PT22" i="9"/>
  <c r="QO31" i="9"/>
  <c r="GY12" i="9"/>
  <c r="QB17" i="9"/>
  <c r="QC17" i="9" s="1"/>
  <c r="GX11" i="9"/>
  <c r="GZ11" i="9" s="1"/>
  <c r="GT11" i="9"/>
  <c r="QE10" i="9"/>
  <c r="QA10" i="9"/>
  <c r="PR16" i="9"/>
  <c r="PN16" i="9"/>
  <c r="HH17" i="9"/>
  <c r="HI17" i="9" s="1"/>
  <c r="HB28" i="9"/>
  <c r="HC28" i="9"/>
  <c r="HD28" i="9"/>
  <c r="HA28" i="9"/>
  <c r="PR30" i="9"/>
  <c r="PN30" i="9"/>
  <c r="PO11" i="9"/>
  <c r="PP11" i="9" s="1"/>
  <c r="HT38" i="9"/>
  <c r="HX38" i="9"/>
  <c r="QB32" i="9"/>
  <c r="QC32" i="9" s="1"/>
  <c r="HL38" i="9"/>
  <c r="GY21" i="9"/>
  <c r="HY22" i="9"/>
  <c r="HW22" i="9"/>
  <c r="HM20" i="9"/>
  <c r="HG21" i="9"/>
  <c r="HK21" i="9"/>
  <c r="HK31" i="9"/>
  <c r="HG31" i="9"/>
  <c r="PY40" i="9"/>
  <c r="PQ13" i="9"/>
  <c r="PS13" i="9"/>
  <c r="QL29" i="9"/>
  <c r="HV10" i="9"/>
  <c r="HY10" i="9" s="1"/>
  <c r="PQ37" i="9"/>
  <c r="PT37" i="9" s="1"/>
  <c r="PS37" i="9"/>
  <c r="QL13" i="9"/>
  <c r="QM13" i="9" s="1"/>
  <c r="GT13" i="9"/>
  <c r="GX13" i="9"/>
  <c r="GZ13" i="9" s="1"/>
  <c r="IF16" i="9"/>
  <c r="QL37" i="9"/>
  <c r="HS27" i="9"/>
  <c r="NX25" i="9"/>
  <c r="NW25" i="9"/>
  <c r="NV25" i="9"/>
  <c r="NU25" i="9"/>
  <c r="GY13" i="9"/>
  <c r="HL16" i="9"/>
  <c r="PO18" i="9"/>
  <c r="PP18" i="9" s="1"/>
  <c r="JL14" i="9"/>
  <c r="JJ14" i="9"/>
  <c r="PF36" i="9"/>
  <c r="PD36" i="9"/>
  <c r="IF32" i="9"/>
  <c r="PZ18" i="9"/>
  <c r="IE39" i="9"/>
  <c r="IF39" i="9" s="1"/>
  <c r="IE29" i="9"/>
  <c r="IF29" i="9" s="1"/>
  <c r="PM38" i="9"/>
  <c r="PO14" i="9"/>
  <c r="QY31" i="9"/>
  <c r="QZ31" i="9" s="1"/>
  <c r="PS23" i="9"/>
  <c r="PQ23" i="9"/>
  <c r="OX17" i="9"/>
  <c r="OV17" i="9"/>
  <c r="OU17" i="9"/>
  <c r="OW17" i="9"/>
  <c r="QL17" i="9"/>
  <c r="GX37" i="9"/>
  <c r="GZ37" i="9" s="1"/>
  <c r="GT37" i="9"/>
  <c r="HJ25" i="9"/>
  <c r="HL25" i="9"/>
  <c r="QY10" i="9"/>
  <c r="QZ10" i="9" s="1"/>
  <c r="PS26" i="9"/>
  <c r="PQ26" i="9"/>
  <c r="QL11" i="9"/>
  <c r="PQ29" i="9"/>
  <c r="HJ36" i="9"/>
  <c r="HU31" i="9"/>
  <c r="HV31" i="9" s="1"/>
  <c r="QY30" i="9"/>
  <c r="QZ30" i="9" s="1"/>
  <c r="GN30" i="9"/>
  <c r="GQ30" i="9"/>
  <c r="GO30" i="9"/>
  <c r="GP30" i="9"/>
  <c r="PO40" i="9"/>
  <c r="PP40" i="9" s="1"/>
  <c r="PN13" i="9"/>
  <c r="PR13" i="9"/>
  <c r="PB25" i="9"/>
  <c r="PC25" i="9" s="1"/>
  <c r="QB29" i="9"/>
  <c r="QC29" i="9" s="1"/>
  <c r="OX39" i="9"/>
  <c r="OW39" i="9"/>
  <c r="OU39" i="9"/>
  <c r="OV39" i="9"/>
  <c r="PV31" i="9"/>
  <c r="PU31" i="9"/>
  <c r="PX31" i="9"/>
  <c r="PW31" i="9"/>
  <c r="OT38" i="9"/>
  <c r="IR34" i="9"/>
  <c r="IS34" i="9" s="1"/>
  <c r="QB13" i="9"/>
  <c r="QB12" i="9"/>
  <c r="QC12" i="9" s="1"/>
  <c r="IR10" i="9"/>
  <c r="HU23" i="9"/>
  <c r="PB15" i="9"/>
  <c r="PC15" i="9" s="1"/>
  <c r="PE32" i="9"/>
  <c r="PG32" i="9" s="1"/>
  <c r="PA32" i="9"/>
  <c r="HG11" i="9"/>
  <c r="HK11" i="9"/>
  <c r="HM11" i="9" s="1"/>
  <c r="HU32" i="9"/>
  <c r="RB20" i="9"/>
  <c r="JK14" i="9"/>
  <c r="JG14" i="9"/>
  <c r="GY39" i="9"/>
  <c r="GW39" i="9"/>
  <c r="PO15" i="9"/>
  <c r="PE36" i="9"/>
  <c r="PA36" i="9"/>
  <c r="PN10" i="9"/>
  <c r="PR10" i="9"/>
  <c r="PA17" i="9"/>
  <c r="PE17" i="9"/>
  <c r="PG17" i="9" s="1"/>
  <c r="HU39" i="9"/>
  <c r="HU29" i="9"/>
  <c r="IH20" i="9"/>
  <c r="II20" i="9" s="1"/>
  <c r="PY36" i="9"/>
  <c r="QY33" i="9"/>
  <c r="QZ33" i="9" s="1"/>
  <c r="IH18" i="9"/>
  <c r="PR23" i="9"/>
  <c r="PN23" i="9"/>
  <c r="IU20" i="9"/>
  <c r="IV20" i="9" s="1"/>
  <c r="PY27" i="9"/>
  <c r="PZ27" i="9" s="1"/>
  <c r="OE40" i="9"/>
  <c r="OG40" i="9" s="1"/>
  <c r="OA40" i="9"/>
  <c r="RE19" i="9"/>
  <c r="RG19" i="9" s="1"/>
  <c r="RA19" i="9"/>
  <c r="HK25" i="9"/>
  <c r="HG25" i="9"/>
  <c r="QB16" i="9"/>
  <c r="QC16" i="9" s="1"/>
  <c r="QO10" i="9"/>
  <c r="QP10" i="9" s="1"/>
  <c r="OF40" i="9"/>
  <c r="PR26" i="9"/>
  <c r="PN26" i="9"/>
  <c r="PF39" i="9"/>
  <c r="PQ39" i="9"/>
  <c r="PS39" i="9"/>
  <c r="QB11" i="9"/>
  <c r="QC11" i="9" s="1"/>
  <c r="IE24" i="9"/>
  <c r="PO25" i="9"/>
  <c r="PP25" i="9" s="1"/>
  <c r="PP29" i="9"/>
  <c r="PS29" i="9" s="1"/>
  <c r="PF30" i="9"/>
  <c r="HT33" i="9"/>
  <c r="HX33" i="9"/>
  <c r="HI36" i="9"/>
  <c r="PQ17" i="9"/>
  <c r="PS17" i="9"/>
  <c r="OI35" i="8"/>
  <c r="OK35" i="8"/>
  <c r="OJ35" i="8"/>
  <c r="OH35" i="8"/>
  <c r="GQ12" i="8"/>
  <c r="GP12" i="8"/>
  <c r="GO12" i="8"/>
  <c r="GN12" i="8"/>
  <c r="QA13" i="8"/>
  <c r="QE13" i="8"/>
  <c r="PO18" i="8"/>
  <c r="PP18" i="8" s="1"/>
  <c r="QB22" i="8"/>
  <c r="PA29" i="8"/>
  <c r="PE29" i="8"/>
  <c r="NX39" i="8"/>
  <c r="NV39" i="8"/>
  <c r="NU39" i="8"/>
  <c r="NW39" i="8"/>
  <c r="PR21" i="8"/>
  <c r="PN21" i="8"/>
  <c r="OH10" i="8"/>
  <c r="OK10" i="8"/>
  <c r="OJ10" i="8"/>
  <c r="OI10" i="8"/>
  <c r="IG15" i="8"/>
  <c r="IK15" i="8"/>
  <c r="QB26" i="8"/>
  <c r="PO37" i="8"/>
  <c r="PP37" i="8" s="1"/>
  <c r="IH35" i="8"/>
  <c r="HQ17" i="8"/>
  <c r="HP17" i="8"/>
  <c r="HO17" i="8"/>
  <c r="HN17" i="8"/>
  <c r="HU16" i="8"/>
  <c r="HV16" i="8" s="1"/>
  <c r="IH25" i="8"/>
  <c r="GO32" i="8"/>
  <c r="GQ32" i="8"/>
  <c r="GP32" i="8"/>
  <c r="GN32" i="8"/>
  <c r="PE24" i="8"/>
  <c r="PA24" i="8"/>
  <c r="GB23" i="8"/>
  <c r="GD23" i="8"/>
  <c r="GC23" i="8"/>
  <c r="GA23" i="8"/>
  <c r="HD27" i="8"/>
  <c r="HC27" i="8"/>
  <c r="HB27" i="8"/>
  <c r="HA27" i="8"/>
  <c r="IH33" i="8"/>
  <c r="HG14" i="8"/>
  <c r="HK14" i="8"/>
  <c r="IH19" i="8"/>
  <c r="OX38" i="8"/>
  <c r="OW38" i="8"/>
  <c r="OU38" i="8"/>
  <c r="OV38" i="8"/>
  <c r="QB28" i="8"/>
  <c r="QC28" i="8" s="1"/>
  <c r="HB22" i="8"/>
  <c r="HD22" i="8"/>
  <c r="HC22" i="8"/>
  <c r="HA22" i="8"/>
  <c r="HC33" i="8"/>
  <c r="HA33" i="8"/>
  <c r="HD33" i="8"/>
  <c r="HB33" i="8"/>
  <c r="ON40" i="8"/>
  <c r="OR40" i="8"/>
  <c r="OT40" i="8" s="1"/>
  <c r="HU14" i="8"/>
  <c r="HV14" i="8" s="1"/>
  <c r="IE40" i="8"/>
  <c r="JE19" i="8"/>
  <c r="JF19" i="8" s="1"/>
  <c r="QA20" i="8"/>
  <c r="QE20" i="8"/>
  <c r="OR31" i="8"/>
  <c r="OT31" i="8" s="1"/>
  <c r="ON31" i="8"/>
  <c r="HU24" i="8"/>
  <c r="GX21" i="8"/>
  <c r="GT21" i="8"/>
  <c r="PY39" i="8"/>
  <c r="PZ39" i="8" s="1"/>
  <c r="PN23" i="8"/>
  <c r="PR23" i="8"/>
  <c r="PT23" i="8" s="1"/>
  <c r="IJ10" i="8"/>
  <c r="JH15" i="8"/>
  <c r="IR37" i="8"/>
  <c r="IS37" i="8" s="1"/>
  <c r="PN20" i="8"/>
  <c r="PR20" i="8"/>
  <c r="OR15" i="8"/>
  <c r="OT15" i="8" s="1"/>
  <c r="ON15" i="8"/>
  <c r="PE36" i="8"/>
  <c r="PG36" i="8" s="1"/>
  <c r="PA36" i="8"/>
  <c r="PO24" i="8"/>
  <c r="PP24" i="8" s="1"/>
  <c r="ON37" i="8"/>
  <c r="OR37" i="8"/>
  <c r="HG38" i="8"/>
  <c r="HK38" i="8"/>
  <c r="HK26" i="8"/>
  <c r="HG26" i="8"/>
  <c r="PE40" i="8"/>
  <c r="PA40" i="8"/>
  <c r="PD15" i="8"/>
  <c r="PD16" i="8"/>
  <c r="NX10" i="8"/>
  <c r="NW10" i="8"/>
  <c r="NV10" i="8"/>
  <c r="NU10" i="8"/>
  <c r="PO19" i="8"/>
  <c r="PP19" i="8" s="1"/>
  <c r="HU22" i="8"/>
  <c r="HV22" i="8" s="1"/>
  <c r="IE18" i="8"/>
  <c r="PK22" i="8"/>
  <c r="PI22" i="8"/>
  <c r="PH22" i="8"/>
  <c r="PJ22" i="8"/>
  <c r="IU31" i="8"/>
  <c r="IV31" i="8" s="1"/>
  <c r="HW19" i="8"/>
  <c r="OR30" i="8"/>
  <c r="OT30" i="8" s="1"/>
  <c r="ON30" i="8"/>
  <c r="PB33" i="8"/>
  <c r="PC33" i="8" s="1"/>
  <c r="GX34" i="8"/>
  <c r="GT34" i="8"/>
  <c r="QA17" i="8"/>
  <c r="QE17" i="8"/>
  <c r="PY33" i="8"/>
  <c r="PZ33" i="8" s="1"/>
  <c r="PY25" i="8"/>
  <c r="PZ25" i="8" s="1"/>
  <c r="HK32" i="8"/>
  <c r="HG32" i="8"/>
  <c r="QY17" i="8"/>
  <c r="QZ17" i="8" s="1"/>
  <c r="HG22" i="8"/>
  <c r="HK22" i="8"/>
  <c r="HG35" i="8"/>
  <c r="HK35" i="8"/>
  <c r="HM35" i="8" s="1"/>
  <c r="QL28" i="8"/>
  <c r="QM28" i="8" s="1"/>
  <c r="GX25" i="8"/>
  <c r="GZ25" i="8" s="1"/>
  <c r="GT25" i="8"/>
  <c r="HS40" i="8"/>
  <c r="PD30" i="8"/>
  <c r="PD28" i="8"/>
  <c r="GY25" i="8"/>
  <c r="OV36" i="8"/>
  <c r="OU36" i="8"/>
  <c r="OW36" i="8"/>
  <c r="OX36" i="8"/>
  <c r="GX14" i="8"/>
  <c r="GZ14" i="8" s="1"/>
  <c r="GT14" i="8"/>
  <c r="HQ29" i="8"/>
  <c r="HP29" i="8"/>
  <c r="HO29" i="8"/>
  <c r="HN29" i="8"/>
  <c r="IU15" i="8"/>
  <c r="IV15" i="8" s="1"/>
  <c r="GY21" i="8"/>
  <c r="GW21" i="8"/>
  <c r="GW32" i="8"/>
  <c r="II10" i="8"/>
  <c r="GX35" i="8"/>
  <c r="GZ35" i="8" s="1"/>
  <c r="GT35" i="8"/>
  <c r="HW27" i="8"/>
  <c r="PD26" i="8"/>
  <c r="GD32" i="8"/>
  <c r="GA32" i="8"/>
  <c r="GC32" i="8"/>
  <c r="GB32" i="8"/>
  <c r="PY11" i="8"/>
  <c r="PB12" i="8"/>
  <c r="PC12" i="8" s="1"/>
  <c r="HO12" i="8"/>
  <c r="HN12" i="8"/>
  <c r="HP12" i="8"/>
  <c r="HQ12" i="8"/>
  <c r="HU38" i="8"/>
  <c r="OK39" i="8"/>
  <c r="OH39" i="8"/>
  <c r="OJ39" i="8"/>
  <c r="OI39" i="8"/>
  <c r="HL26" i="8"/>
  <c r="HJ26" i="8"/>
  <c r="OQ10" i="8"/>
  <c r="HJ18" i="8"/>
  <c r="PY12" i="8"/>
  <c r="PZ12" i="8" s="1"/>
  <c r="PC16" i="8"/>
  <c r="PF16" i="8" s="1"/>
  <c r="PQ26" i="8"/>
  <c r="IE22" i="8"/>
  <c r="IF22" i="8" s="1"/>
  <c r="HS18" i="8"/>
  <c r="PR17" i="8"/>
  <c r="PT17" i="8" s="1"/>
  <c r="PN17" i="8"/>
  <c r="GT28" i="8"/>
  <c r="GX28" i="8"/>
  <c r="GZ28" i="8" s="1"/>
  <c r="HV19" i="8"/>
  <c r="HY19" i="8" s="1"/>
  <c r="GP34" i="8"/>
  <c r="GQ34" i="8"/>
  <c r="GO34" i="8"/>
  <c r="GN34" i="8"/>
  <c r="PY31" i="8"/>
  <c r="PZ31" i="8" s="1"/>
  <c r="OT29" i="8"/>
  <c r="HC31" i="8"/>
  <c r="HB31" i="8"/>
  <c r="HA31" i="8"/>
  <c r="HD31" i="8"/>
  <c r="OS30" i="8"/>
  <c r="PM33" i="8"/>
  <c r="HJ16" i="8"/>
  <c r="HL16" i="8"/>
  <c r="QL15" i="8"/>
  <c r="QM15" i="8" s="1"/>
  <c r="QM17" i="8"/>
  <c r="HJ22" i="8"/>
  <c r="HL22" i="8"/>
  <c r="OR33" i="8"/>
  <c r="OT33" i="8" s="1"/>
  <c r="ON33" i="8"/>
  <c r="GP26" i="8"/>
  <c r="GN26" i="8"/>
  <c r="GQ26" i="8"/>
  <c r="GO26" i="8"/>
  <c r="PN13" i="8"/>
  <c r="PR13" i="8"/>
  <c r="PT13" i="8" s="1"/>
  <c r="OX24" i="8"/>
  <c r="OW24" i="8"/>
  <c r="OV24" i="8"/>
  <c r="OU24" i="8"/>
  <c r="OJ33" i="8"/>
  <c r="OI33" i="8"/>
  <c r="OH33" i="8"/>
  <c r="OK33" i="8"/>
  <c r="PC30" i="8"/>
  <c r="PC28" i="8"/>
  <c r="GQ38" i="8"/>
  <c r="GP38" i="8"/>
  <c r="GO38" i="8"/>
  <c r="GN38" i="8"/>
  <c r="GX26" i="8"/>
  <c r="GZ26" i="8" s="1"/>
  <c r="GT26" i="8"/>
  <c r="OR28" i="8"/>
  <c r="OT28" i="8" s="1"/>
  <c r="ON28" i="8"/>
  <c r="QO20" i="8"/>
  <c r="GV32" i="8"/>
  <c r="GY26" i="8"/>
  <c r="PA14" i="8"/>
  <c r="PE14" i="8"/>
  <c r="PG14" i="8" s="1"/>
  <c r="IR24" i="8"/>
  <c r="IS24" i="8" s="1"/>
  <c r="HV27" i="8"/>
  <c r="HY27" i="8" s="1"/>
  <c r="PC26" i="8"/>
  <c r="HX17" i="8"/>
  <c r="HZ17" i="8" s="1"/>
  <c r="HT17" i="8"/>
  <c r="PM11" i="8"/>
  <c r="JE10" i="8"/>
  <c r="JF10" i="8" s="1"/>
  <c r="PS21" i="8"/>
  <c r="PQ21" i="8"/>
  <c r="PD19" i="8"/>
  <c r="HK23" i="8"/>
  <c r="HG23" i="8"/>
  <c r="OP10" i="8"/>
  <c r="HI18" i="8"/>
  <c r="OS15" i="8"/>
  <c r="PO12" i="8"/>
  <c r="PP12" i="8" s="1"/>
  <c r="PY18" i="8"/>
  <c r="PZ18" i="8" s="1"/>
  <c r="OI30" i="8"/>
  <c r="OK30" i="8"/>
  <c r="OH30" i="8"/>
  <c r="OJ30" i="8"/>
  <c r="PP26" i="8"/>
  <c r="PD10" i="8"/>
  <c r="PQ22" i="8"/>
  <c r="HO27" i="8"/>
  <c r="HQ27" i="8"/>
  <c r="HP27" i="8"/>
  <c r="HN27" i="8"/>
  <c r="OR25" i="8"/>
  <c r="OT25" i="8" s="1"/>
  <c r="ON25" i="8"/>
  <c r="PY16" i="8"/>
  <c r="HT10" i="8"/>
  <c r="HX10" i="8"/>
  <c r="PM31" i="8"/>
  <c r="QL22" i="8"/>
  <c r="QM22" i="8" s="1"/>
  <c r="IR33" i="8"/>
  <c r="IS33" i="8" s="1"/>
  <c r="PE31" i="8"/>
  <c r="PA31" i="8"/>
  <c r="HG16" i="8"/>
  <c r="HK16" i="8"/>
  <c r="QB15" i="8"/>
  <c r="QC15" i="8" s="1"/>
  <c r="HW35" i="8"/>
  <c r="HG28" i="8"/>
  <c r="HK28" i="8"/>
  <c r="PD35" i="8"/>
  <c r="GT23" i="8"/>
  <c r="GX23" i="8"/>
  <c r="GZ23" i="8" s="1"/>
  <c r="HU25" i="8"/>
  <c r="GX39" i="8"/>
  <c r="GZ39" i="8" s="1"/>
  <c r="GT39" i="8"/>
  <c r="OI31" i="8"/>
  <c r="OK31" i="8"/>
  <c r="OJ31" i="8"/>
  <c r="OH31" i="8"/>
  <c r="OW35" i="8"/>
  <c r="OX35" i="8"/>
  <c r="OV35" i="8"/>
  <c r="OU35" i="8"/>
  <c r="GZ18" i="8"/>
  <c r="HU12" i="8"/>
  <c r="HV12" i="8" s="1"/>
  <c r="HL35" i="8"/>
  <c r="GP39" i="8"/>
  <c r="GO39" i="8"/>
  <c r="GN39" i="8"/>
  <c r="GQ39" i="8"/>
  <c r="GQ16" i="8"/>
  <c r="GP16" i="8"/>
  <c r="GO16" i="8"/>
  <c r="GN16" i="8"/>
  <c r="IE39" i="8"/>
  <c r="PO14" i="8"/>
  <c r="HU34" i="8"/>
  <c r="HV34" i="8" s="1"/>
  <c r="QY20" i="8"/>
  <c r="QZ20" i="8" s="1"/>
  <c r="QQ34" i="8"/>
  <c r="QB14" i="8"/>
  <c r="HT31" i="8"/>
  <c r="HX31" i="8"/>
  <c r="IF24" i="8"/>
  <c r="OS28" i="8"/>
  <c r="PO38" i="8"/>
  <c r="OW27" i="8"/>
  <c r="OU27" i="8"/>
  <c r="OX27" i="8"/>
  <c r="OV27" i="8"/>
  <c r="IS10" i="8"/>
  <c r="HU28" i="8"/>
  <c r="HV28" i="8" s="1"/>
  <c r="GY35" i="8"/>
  <c r="PC19" i="8"/>
  <c r="PF19" i="8" s="1"/>
  <c r="HL23" i="8"/>
  <c r="HJ23" i="8"/>
  <c r="QD23" i="8"/>
  <c r="GQ14" i="8"/>
  <c r="GP14" i="8"/>
  <c r="GN14" i="8"/>
  <c r="GO14" i="8"/>
  <c r="PD11" i="8"/>
  <c r="PD27" i="8"/>
  <c r="HQ19" i="8"/>
  <c r="HP19" i="8"/>
  <c r="HO19" i="8"/>
  <c r="HN19" i="8"/>
  <c r="HM24" i="8"/>
  <c r="PC10" i="8"/>
  <c r="PF10" i="8" s="1"/>
  <c r="PP22" i="8"/>
  <c r="HU33" i="8"/>
  <c r="HV33" i="8" s="1"/>
  <c r="OR12" i="8"/>
  <c r="ON12" i="8"/>
  <c r="PM16" i="8"/>
  <c r="HY10" i="8"/>
  <c r="HW10" i="8"/>
  <c r="HM25" i="8"/>
  <c r="PY10" i="8"/>
  <c r="PZ10" i="8" s="1"/>
  <c r="PO15" i="8"/>
  <c r="QY32" i="8"/>
  <c r="QZ32" i="8" s="1"/>
  <c r="HL11" i="8"/>
  <c r="HJ11" i="8"/>
  <c r="IL27" i="8"/>
  <c r="IJ27" i="8"/>
  <c r="PF31" i="8"/>
  <c r="PD31" i="8"/>
  <c r="HV35" i="8"/>
  <c r="HY35" i="8" s="1"/>
  <c r="HL28" i="8"/>
  <c r="HJ28" i="8"/>
  <c r="PC35" i="8"/>
  <c r="PF35" i="8" s="1"/>
  <c r="IC20" i="8"/>
  <c r="IB20" i="8"/>
  <c r="IA20" i="8"/>
  <c r="ID20" i="8"/>
  <c r="HH40" i="8"/>
  <c r="HH39" i="8"/>
  <c r="HI39" i="8" s="1"/>
  <c r="OA24" i="8"/>
  <c r="OE24" i="8"/>
  <c r="OG24" i="8" s="1"/>
  <c r="OS33" i="8"/>
  <c r="HS39" i="8"/>
  <c r="PY35" i="8"/>
  <c r="OR26" i="8"/>
  <c r="OT26" i="8" s="1"/>
  <c r="ON26" i="8"/>
  <c r="GM23" i="8"/>
  <c r="IE34" i="8"/>
  <c r="IF34" i="8" s="1"/>
  <c r="HL37" i="8"/>
  <c r="HJ37" i="8"/>
  <c r="QP34" i="8"/>
  <c r="GX37" i="8"/>
  <c r="GZ37" i="8" s="1"/>
  <c r="GT37" i="8"/>
  <c r="QL14" i="8"/>
  <c r="QM14" i="8" s="1"/>
  <c r="HW31" i="8"/>
  <c r="HY31" i="8"/>
  <c r="IE23" i="8"/>
  <c r="PF14" i="8"/>
  <c r="IE28" i="8"/>
  <c r="IF28" i="8" s="1"/>
  <c r="PD18" i="8"/>
  <c r="PF18" i="8"/>
  <c r="RF34" i="8"/>
  <c r="RD34" i="8"/>
  <c r="QC23" i="8"/>
  <c r="HY17" i="8"/>
  <c r="QL38" i="8"/>
  <c r="QM38" i="8" s="1"/>
  <c r="PC11" i="8"/>
  <c r="PF11" i="8" s="1"/>
  <c r="PC27" i="8"/>
  <c r="QL21" i="8"/>
  <c r="QM21" i="8" s="1"/>
  <c r="PY29" i="8"/>
  <c r="PE23" i="8"/>
  <c r="PG23" i="8" s="1"/>
  <c r="PA23" i="8"/>
  <c r="GT29" i="8"/>
  <c r="GX29" i="8"/>
  <c r="GZ29" i="8" s="1"/>
  <c r="HQ20" i="8"/>
  <c r="HP20" i="8"/>
  <c r="HO20" i="8"/>
  <c r="HN20" i="8"/>
  <c r="QL26" i="8"/>
  <c r="QM26" i="8" s="1"/>
  <c r="PO10" i="8"/>
  <c r="IH17" i="8"/>
  <c r="II17" i="8" s="1"/>
  <c r="QO32" i="8"/>
  <c r="QP32" i="8" s="1"/>
  <c r="PF23" i="8"/>
  <c r="PS17" i="8"/>
  <c r="PY37" i="8"/>
  <c r="HK11" i="8"/>
  <c r="HG11" i="8"/>
  <c r="IG27" i="8"/>
  <c r="IK27" i="8"/>
  <c r="PQ28" i="8"/>
  <c r="PS28" i="8"/>
  <c r="JE17" i="8"/>
  <c r="JF17" i="8" s="1"/>
  <c r="PB37" i="8"/>
  <c r="PY30" i="8"/>
  <c r="PZ30" i="8" s="1"/>
  <c r="IE11" i="8"/>
  <c r="IF11" i="8" s="1"/>
  <c r="IE16" i="8"/>
  <c r="HL34" i="8"/>
  <c r="HJ34" i="8"/>
  <c r="HO31" i="8"/>
  <c r="HQ31" i="8"/>
  <c r="HP31" i="8"/>
  <c r="HN31" i="8"/>
  <c r="PO35" i="8"/>
  <c r="PP35" i="8" s="1"/>
  <c r="QK34" i="8"/>
  <c r="QJ34" i="8"/>
  <c r="QH34" i="8"/>
  <c r="QI34" i="8"/>
  <c r="HU37" i="8"/>
  <c r="HK37" i="8"/>
  <c r="HG37" i="8"/>
  <c r="GP36" i="8"/>
  <c r="GO36" i="8"/>
  <c r="GQ36" i="8"/>
  <c r="GN36" i="8"/>
  <c r="OR22" i="8"/>
  <c r="OT22" i="8" s="1"/>
  <c r="ON22" i="8"/>
  <c r="HU23" i="8"/>
  <c r="HV23" i="8" s="1"/>
  <c r="PS23" i="8"/>
  <c r="IR36" i="8"/>
  <c r="IS36" i="8" s="1"/>
  <c r="HG33" i="8"/>
  <c r="HK33" i="8"/>
  <c r="HM33" i="8" s="1"/>
  <c r="PA18" i="8"/>
  <c r="PE18" i="8"/>
  <c r="RA34" i="8"/>
  <c r="RE34" i="8"/>
  <c r="QB38" i="8"/>
  <c r="QC38" i="8" s="1"/>
  <c r="PF36" i="8"/>
  <c r="PF24" i="8"/>
  <c r="PD24" i="8"/>
  <c r="QB21" i="8"/>
  <c r="IE26" i="8"/>
  <c r="IF26" i="8" s="1"/>
  <c r="PO29" i="8"/>
  <c r="PY27" i="8"/>
  <c r="PZ27" i="8" s="1"/>
  <c r="QO13" i="8"/>
  <c r="QP13" i="8" s="1"/>
  <c r="PK20" i="8"/>
  <c r="PJ20" i="8"/>
  <c r="PI20" i="8"/>
  <c r="PH20" i="8"/>
  <c r="IU27" i="8"/>
  <c r="IV27" i="8" s="1"/>
  <c r="PB25" i="8"/>
  <c r="PC25" i="8" s="1"/>
  <c r="HU32" i="8"/>
  <c r="HV32" i="8" s="1"/>
  <c r="PN36" i="8"/>
  <c r="PR36" i="8"/>
  <c r="JE20" i="8"/>
  <c r="JF20" i="8" s="1"/>
  <c r="IJ31" i="8"/>
  <c r="IH29" i="8"/>
  <c r="II29" i="8" s="1"/>
  <c r="IE21" i="8"/>
  <c r="PN28" i="8"/>
  <c r="PR28" i="8"/>
  <c r="IU17" i="8"/>
  <c r="IV17" i="8" s="1"/>
  <c r="OS40" i="8"/>
  <c r="HL14" i="8"/>
  <c r="HJ14" i="8"/>
  <c r="ON11" i="8"/>
  <c r="OR11" i="8"/>
  <c r="OT11" i="8" s="1"/>
  <c r="PO30" i="8"/>
  <c r="PP30" i="8" s="1"/>
  <c r="HU11" i="8"/>
  <c r="HV11" i="8" s="1"/>
  <c r="GW16" i="8"/>
  <c r="IR35" i="8"/>
  <c r="IS35" i="8" s="1"/>
  <c r="OH29" i="8"/>
  <c r="OK29" i="8"/>
  <c r="OI29" i="8"/>
  <c r="OJ29" i="8"/>
  <c r="IR25" i="8"/>
  <c r="HG34" i="8"/>
  <c r="HK34" i="8"/>
  <c r="IL15" i="8"/>
  <c r="IJ15" i="8"/>
  <c r="PA39" i="8"/>
  <c r="PE39" i="8"/>
  <c r="JH13" i="8"/>
  <c r="IH12" i="8"/>
  <c r="II12" i="8" s="1"/>
  <c r="GB14" i="8"/>
  <c r="GA14" i="8"/>
  <c r="GD14" i="8"/>
  <c r="GC14" i="8"/>
  <c r="PK32" i="8"/>
  <c r="PI32" i="8"/>
  <c r="PJ32" i="8"/>
  <c r="PH32" i="8"/>
  <c r="OV39" i="8"/>
  <c r="OX39" i="8"/>
  <c r="OW39" i="8"/>
  <c r="OU39" i="8"/>
  <c r="HQ10" i="8"/>
  <c r="HP10" i="8"/>
  <c r="HO10" i="8"/>
  <c r="HN10" i="8"/>
  <c r="HU36" i="8"/>
  <c r="ON18" i="8"/>
  <c r="OR18" i="8"/>
  <c r="OT18" i="8" s="1"/>
  <c r="QO23" i="8"/>
  <c r="QP23" i="8" s="1"/>
  <c r="OX13" i="8"/>
  <c r="OV13" i="8"/>
  <c r="OW13" i="8"/>
  <c r="OU13" i="8"/>
  <c r="IH36" i="8"/>
  <c r="II36" i="8" s="1"/>
  <c r="ID15" i="8"/>
  <c r="IC15" i="8"/>
  <c r="IB15" i="8"/>
  <c r="IA15" i="8"/>
  <c r="ON19" i="8"/>
  <c r="OR19" i="8"/>
  <c r="OI11" i="8"/>
  <c r="OH11" i="8"/>
  <c r="OK11" i="8"/>
  <c r="OJ11" i="8"/>
  <c r="PF29" i="8"/>
  <c r="PD29" i="8"/>
  <c r="OK28" i="8"/>
  <c r="OJ28" i="8"/>
  <c r="OH28" i="8"/>
  <c r="OI28" i="8"/>
  <c r="QF13" i="8"/>
  <c r="QD13" i="8"/>
  <c r="IH38" i="8"/>
  <c r="OQ16" i="8"/>
  <c r="GZ11" i="8"/>
  <c r="HS26" i="8"/>
  <c r="PY40" i="8"/>
  <c r="PZ40" i="8" s="1"/>
  <c r="QL36" i="8"/>
  <c r="IH20" i="8"/>
  <c r="II20" i="8" s="1"/>
  <c r="PM27" i="8"/>
  <c r="QY13" i="8"/>
  <c r="QZ13" i="8" s="1"/>
  <c r="JE27" i="8"/>
  <c r="JF27" i="8" s="1"/>
  <c r="IE32" i="8"/>
  <c r="IF32" i="8" s="1"/>
  <c r="PQ36" i="8"/>
  <c r="PS36" i="8"/>
  <c r="IS20" i="8"/>
  <c r="II31" i="8"/>
  <c r="IL31" i="8" s="1"/>
  <c r="IR29" i="8"/>
  <c r="HS21" i="8"/>
  <c r="QD32" i="8"/>
  <c r="JJ30" i="8"/>
  <c r="HN36" i="8"/>
  <c r="HQ36" i="8"/>
  <c r="HP36" i="8"/>
  <c r="HO36" i="8"/>
  <c r="PG21" i="8"/>
  <c r="HU29" i="8"/>
  <c r="HV29" i="8" s="1"/>
  <c r="HD24" i="8"/>
  <c r="HC24" i="8"/>
  <c r="HA24" i="8"/>
  <c r="HB24" i="8"/>
  <c r="GV16" i="8"/>
  <c r="IU13" i="8"/>
  <c r="IV13" i="8" s="1"/>
  <c r="IE14" i="8"/>
  <c r="IS19" i="8"/>
  <c r="OK18" i="8"/>
  <c r="OJ18" i="8"/>
  <c r="OH18" i="8"/>
  <c r="OI18" i="8"/>
  <c r="IP30" i="8"/>
  <c r="IO30" i="8"/>
  <c r="IN30" i="8"/>
  <c r="IQ30" i="8"/>
  <c r="QD20" i="8"/>
  <c r="QF20" i="8"/>
  <c r="PD39" i="8"/>
  <c r="PF39" i="8"/>
  <c r="GQ22" i="8"/>
  <c r="GO22" i="8"/>
  <c r="GN22" i="8"/>
  <c r="GP22" i="8"/>
  <c r="IR12" i="8"/>
  <c r="IS12" i="8" s="1"/>
  <c r="GZ40" i="8"/>
  <c r="OJ27" i="8"/>
  <c r="OK27" i="8"/>
  <c r="OI27" i="8"/>
  <c r="OH27" i="8"/>
  <c r="PM39" i="8"/>
  <c r="PE38" i="8"/>
  <c r="PG38" i="8" s="1"/>
  <c r="PA38" i="8"/>
  <c r="IF37" i="8"/>
  <c r="PS20" i="8"/>
  <c r="PQ20" i="8"/>
  <c r="PT20" i="8" s="1"/>
  <c r="QY23" i="8"/>
  <c r="QZ23" i="8" s="1"/>
  <c r="OK16" i="8"/>
  <c r="OJ16" i="8"/>
  <c r="OI16" i="8"/>
  <c r="OH16" i="8"/>
  <c r="GY37" i="8"/>
  <c r="PY24" i="8"/>
  <c r="PZ24" i="8" s="1"/>
  <c r="OQ37" i="8"/>
  <c r="OT37" i="8" s="1"/>
  <c r="OS37" i="8"/>
  <c r="HL38" i="8"/>
  <c r="HJ38" i="8"/>
  <c r="HM38" i="8" s="1"/>
  <c r="OS19" i="8"/>
  <c r="OQ19" i="8"/>
  <c r="PD40" i="8"/>
  <c r="PF40" i="8"/>
  <c r="PC15" i="8"/>
  <c r="PF15" i="8" s="1"/>
  <c r="IR38" i="8"/>
  <c r="IS38" i="8" s="1"/>
  <c r="OP16" i="8"/>
  <c r="OS16" i="8" s="1"/>
  <c r="PY19" i="8"/>
  <c r="PM40" i="8"/>
  <c r="PZ36" i="8"/>
  <c r="OG25" i="8"/>
  <c r="JE31" i="8"/>
  <c r="JF31" i="8" s="1"/>
  <c r="NV29" i="8"/>
  <c r="NU29" i="8"/>
  <c r="NW29" i="8"/>
  <c r="NX29" i="8"/>
  <c r="HH21" i="8"/>
  <c r="GY34" i="8"/>
  <c r="GW34" i="8"/>
  <c r="PW32" i="8"/>
  <c r="PV32" i="8"/>
  <c r="PU32" i="8"/>
  <c r="PX32" i="8"/>
  <c r="QD17" i="8"/>
  <c r="QG17" i="8" s="1"/>
  <c r="QF17" i="8"/>
  <c r="OT12" i="8"/>
  <c r="PM25" i="8"/>
  <c r="HL32" i="8"/>
  <c r="HJ32" i="8"/>
  <c r="HM32" i="8" s="1"/>
  <c r="QC32" i="8"/>
  <c r="QF32" i="8" s="1"/>
  <c r="JI30" i="8"/>
  <c r="JL30" i="8" s="1"/>
  <c r="GX16" i="7"/>
  <c r="GT16" i="7"/>
  <c r="QA30" i="7"/>
  <c r="QE30" i="7"/>
  <c r="PK37" i="7"/>
  <c r="PJ37" i="7"/>
  <c r="PH37" i="7"/>
  <c r="PI37" i="7"/>
  <c r="IG32" i="7"/>
  <c r="IK32" i="7"/>
  <c r="PO32" i="7"/>
  <c r="PP32" i="7" s="1"/>
  <c r="PE18" i="7"/>
  <c r="PA18" i="7"/>
  <c r="PO15" i="7"/>
  <c r="PR40" i="7"/>
  <c r="PN40" i="7"/>
  <c r="IG19" i="7"/>
  <c r="IK19" i="7"/>
  <c r="QB38" i="7"/>
  <c r="QC38" i="7" s="1"/>
  <c r="PE33" i="7"/>
  <c r="PA33" i="7"/>
  <c r="IH28" i="7"/>
  <c r="OX10" i="7"/>
  <c r="OW10" i="7"/>
  <c r="OV10" i="7"/>
  <c r="OU10" i="7"/>
  <c r="NX16" i="7"/>
  <c r="NV16" i="7"/>
  <c r="NU16" i="7"/>
  <c r="NW16" i="7"/>
  <c r="HD20" i="7"/>
  <c r="HC20" i="7"/>
  <c r="HB20" i="7"/>
  <c r="HA20" i="7"/>
  <c r="JH39" i="7"/>
  <c r="PA29" i="7"/>
  <c r="PE29" i="7"/>
  <c r="PO16" i="7"/>
  <c r="PP16" i="7" s="1"/>
  <c r="HK31" i="7"/>
  <c r="HG31" i="7"/>
  <c r="HT28" i="7"/>
  <c r="HX28" i="7"/>
  <c r="GQ14" i="7"/>
  <c r="GP14" i="7"/>
  <c r="GO14" i="7"/>
  <c r="GN14" i="7"/>
  <c r="HK26" i="7"/>
  <c r="HG26" i="7"/>
  <c r="GT11" i="7"/>
  <c r="GX11" i="7"/>
  <c r="HO20" i="7"/>
  <c r="HQ20" i="7"/>
  <c r="HP20" i="7"/>
  <c r="HN20" i="7"/>
  <c r="GD14" i="7"/>
  <c r="GA14" i="7"/>
  <c r="GB14" i="7"/>
  <c r="GC14" i="7"/>
  <c r="QB12" i="7"/>
  <c r="GX36" i="7"/>
  <c r="GT36" i="7"/>
  <c r="PX30" i="7"/>
  <c r="PW30" i="7"/>
  <c r="PU30" i="7"/>
  <c r="PV30" i="7"/>
  <c r="PN23" i="7"/>
  <c r="PR23" i="7"/>
  <c r="OX22" i="7"/>
  <c r="OW22" i="7"/>
  <c r="OV22" i="7"/>
  <c r="OU22" i="7"/>
  <c r="RB30" i="7"/>
  <c r="RC30" i="7" s="1"/>
  <c r="OI19" i="7"/>
  <c r="OK19" i="7"/>
  <c r="OJ19" i="7"/>
  <c r="OH19" i="7"/>
  <c r="HG10" i="7"/>
  <c r="HK10" i="7"/>
  <c r="HA13" i="7"/>
  <c r="HD13" i="7"/>
  <c r="HC13" i="7"/>
  <c r="HB13" i="7"/>
  <c r="PK23" i="7"/>
  <c r="PJ23" i="7"/>
  <c r="PI23" i="7"/>
  <c r="PH23" i="7"/>
  <c r="HU34" i="7"/>
  <c r="GA26" i="7"/>
  <c r="GD26" i="7"/>
  <c r="GC26" i="7"/>
  <c r="GB26" i="7"/>
  <c r="HN25" i="7"/>
  <c r="HQ25" i="7"/>
  <c r="HP25" i="7"/>
  <c r="HO25" i="7"/>
  <c r="QB29" i="7"/>
  <c r="GQ26" i="7"/>
  <c r="GP26" i="7"/>
  <c r="GO26" i="7"/>
  <c r="GN26" i="7"/>
  <c r="GT23" i="7"/>
  <c r="GX23" i="7"/>
  <c r="GZ23" i="7" s="1"/>
  <c r="HU37" i="7"/>
  <c r="GX29" i="7"/>
  <c r="GT29" i="7"/>
  <c r="IR22" i="7"/>
  <c r="IS22" i="7" s="1"/>
  <c r="QO23" i="7"/>
  <c r="OH39" i="7"/>
  <c r="OK39" i="7"/>
  <c r="OJ39" i="7"/>
  <c r="OI39" i="7"/>
  <c r="PO28" i="7"/>
  <c r="PP28" i="7" s="1"/>
  <c r="IR37" i="7"/>
  <c r="IS37" i="7" s="1"/>
  <c r="GP36" i="7"/>
  <c r="GQ36" i="7"/>
  <c r="GN36" i="7"/>
  <c r="GO36" i="7"/>
  <c r="QO27" i="7"/>
  <c r="QP27" i="7" s="1"/>
  <c r="PR36" i="7"/>
  <c r="PN36" i="7"/>
  <c r="IJ13" i="7"/>
  <c r="HC30" i="7"/>
  <c r="HA30" i="7"/>
  <c r="HB30" i="7"/>
  <c r="HD30" i="7"/>
  <c r="QD21" i="7"/>
  <c r="HJ40" i="7"/>
  <c r="PA31" i="7"/>
  <c r="PE31" i="7"/>
  <c r="ID39" i="7"/>
  <c r="IC39" i="7"/>
  <c r="IB39" i="7"/>
  <c r="IA39" i="7"/>
  <c r="PA16" i="7"/>
  <c r="PE16" i="7"/>
  <c r="OQ28" i="7"/>
  <c r="HU40" i="7"/>
  <c r="HV40" i="7" s="1"/>
  <c r="PB39" i="7"/>
  <c r="HJ38" i="7"/>
  <c r="IG24" i="7"/>
  <c r="IK24" i="7"/>
  <c r="QB14" i="7"/>
  <c r="QC14" i="7" s="1"/>
  <c r="QB24" i="7"/>
  <c r="HJ34" i="7"/>
  <c r="HW35" i="7"/>
  <c r="IE16" i="7"/>
  <c r="IF16" i="7" s="1"/>
  <c r="HW15" i="7"/>
  <c r="IE27" i="7"/>
  <c r="QB33" i="7"/>
  <c r="QC33" i="7" s="1"/>
  <c r="IU24" i="7"/>
  <c r="IV24" i="7" s="1"/>
  <c r="QB40" i="7"/>
  <c r="OE25" i="7"/>
  <c r="OG25" i="7" s="1"/>
  <c r="OA25" i="7"/>
  <c r="OQ31" i="7"/>
  <c r="OG15" i="7"/>
  <c r="JE20" i="7"/>
  <c r="JF20" i="7" s="1"/>
  <c r="GG23" i="7"/>
  <c r="GK23" i="7"/>
  <c r="GM23" i="7" s="1"/>
  <c r="JE25" i="7"/>
  <c r="JF25" i="7" s="1"/>
  <c r="QY37" i="7"/>
  <c r="QZ37" i="7" s="1"/>
  <c r="PY20" i="7"/>
  <c r="HJ16" i="7"/>
  <c r="HJ27" i="7"/>
  <c r="ON16" i="7"/>
  <c r="OR16" i="7"/>
  <c r="OT16" i="7" s="1"/>
  <c r="GW29" i="7"/>
  <c r="GY29" i="7"/>
  <c r="GQ11" i="7"/>
  <c r="GP11" i="7"/>
  <c r="GO11" i="7"/>
  <c r="GN11" i="7"/>
  <c r="QB37" i="7"/>
  <c r="QC37" i="7" s="1"/>
  <c r="QY21" i="7"/>
  <c r="QZ21" i="7" s="1"/>
  <c r="IU33" i="7"/>
  <c r="IV33" i="7" s="1"/>
  <c r="OK38" i="7"/>
  <c r="OI38" i="7"/>
  <c r="OJ38" i="7"/>
  <c r="OH38" i="7"/>
  <c r="QY27" i="7"/>
  <c r="QZ27" i="7" s="1"/>
  <c r="PS36" i="7"/>
  <c r="PQ36" i="7"/>
  <c r="II13" i="7"/>
  <c r="QC21" i="7"/>
  <c r="QF21" i="7" s="1"/>
  <c r="HI40" i="7"/>
  <c r="PF31" i="7"/>
  <c r="PD31" i="7"/>
  <c r="HW24" i="7"/>
  <c r="HY24" i="7"/>
  <c r="PF16" i="7"/>
  <c r="PD16" i="7"/>
  <c r="OP28" i="7"/>
  <c r="GZ34" i="7"/>
  <c r="HU10" i="7"/>
  <c r="HV10" i="7" s="1"/>
  <c r="JE19" i="7"/>
  <c r="JF19" i="7" s="1"/>
  <c r="IR10" i="7"/>
  <c r="IS10" i="7" s="1"/>
  <c r="PY39" i="7"/>
  <c r="HY38" i="7"/>
  <c r="HW38" i="7"/>
  <c r="QL24" i="7"/>
  <c r="HV35" i="7"/>
  <c r="HY35" i="7" s="1"/>
  <c r="GZ31" i="7"/>
  <c r="HS16" i="7"/>
  <c r="HV15" i="7"/>
  <c r="HY15" i="7" s="1"/>
  <c r="HS27" i="7"/>
  <c r="QL22" i="7"/>
  <c r="GW18" i="7"/>
  <c r="GY18" i="7"/>
  <c r="OX23" i="7"/>
  <c r="OW23" i="7"/>
  <c r="OV23" i="7"/>
  <c r="OU23" i="7"/>
  <c r="OP31" i="7"/>
  <c r="OS31" i="7" s="1"/>
  <c r="OT39" i="7"/>
  <c r="PN37" i="7"/>
  <c r="PR37" i="7"/>
  <c r="PT37" i="7" s="1"/>
  <c r="QD13" i="7"/>
  <c r="QF13" i="7"/>
  <c r="IS25" i="7"/>
  <c r="QM37" i="7"/>
  <c r="PM20" i="7"/>
  <c r="HI16" i="7"/>
  <c r="HI27" i="7"/>
  <c r="PB28" i="7"/>
  <c r="PC28" i="7" s="1"/>
  <c r="GW16" i="7"/>
  <c r="GY16" i="7"/>
  <c r="HD37" i="7"/>
  <c r="HC37" i="7"/>
  <c r="HA37" i="7"/>
  <c r="HB37" i="7"/>
  <c r="QO21" i="7"/>
  <c r="QP21" i="7" s="1"/>
  <c r="GT27" i="7"/>
  <c r="GX27" i="7"/>
  <c r="GZ27" i="7" s="1"/>
  <c r="HJ14" i="7"/>
  <c r="HL14" i="7"/>
  <c r="IC13" i="7"/>
  <c r="IB13" i="7"/>
  <c r="IA13" i="7"/>
  <c r="ID13" i="7"/>
  <c r="PY25" i="7"/>
  <c r="PZ25" i="7" s="1"/>
  <c r="IE29" i="7"/>
  <c r="IF29" i="7" s="1"/>
  <c r="IL19" i="7"/>
  <c r="IJ19" i="7"/>
  <c r="HX24" i="7"/>
  <c r="HT24" i="7"/>
  <c r="ID33" i="7"/>
  <c r="IC33" i="7"/>
  <c r="IB33" i="7"/>
  <c r="IA33" i="7"/>
  <c r="JH32" i="7"/>
  <c r="JI32" i="7" s="1"/>
  <c r="HX25" i="7"/>
  <c r="HZ25" i="7" s="1"/>
  <c r="HT25" i="7"/>
  <c r="IU19" i="7"/>
  <c r="GY11" i="7"/>
  <c r="GW11" i="7"/>
  <c r="PO24" i="7"/>
  <c r="PP24" i="7" s="1"/>
  <c r="HW20" i="7"/>
  <c r="HY20" i="7"/>
  <c r="IE36" i="7"/>
  <c r="PQ38" i="7"/>
  <c r="PS38" i="7"/>
  <c r="IH10" i="7"/>
  <c r="II10" i="7" s="1"/>
  <c r="PQ33" i="7"/>
  <c r="PS33" i="7"/>
  <c r="HL10" i="7"/>
  <c r="HJ10" i="7"/>
  <c r="PO39" i="7"/>
  <c r="PP39" i="7" s="1"/>
  <c r="HX38" i="7"/>
  <c r="HT38" i="7"/>
  <c r="QB22" i="7"/>
  <c r="QC22" i="7" s="1"/>
  <c r="PF33" i="7"/>
  <c r="PD33" i="7"/>
  <c r="GT18" i="7"/>
  <c r="GX18" i="7"/>
  <c r="IE34" i="7"/>
  <c r="PJ26" i="7"/>
  <c r="PI26" i="7"/>
  <c r="PH26" i="7"/>
  <c r="PK26" i="7"/>
  <c r="IR15" i="7"/>
  <c r="GB23" i="7"/>
  <c r="GD23" i="7"/>
  <c r="GC23" i="7"/>
  <c r="GA23" i="7"/>
  <c r="OX24" i="7"/>
  <c r="OW24" i="7"/>
  <c r="OV24" i="7"/>
  <c r="OU24" i="7"/>
  <c r="HH12" i="7"/>
  <c r="HI12" i="7" s="1"/>
  <c r="QE13" i="7"/>
  <c r="QA13" i="7"/>
  <c r="HJ11" i="7"/>
  <c r="IJ20" i="7"/>
  <c r="RD17" i="7"/>
  <c r="OU32" i="7"/>
  <c r="OX32" i="7"/>
  <c r="OW32" i="7"/>
  <c r="OV32" i="7"/>
  <c r="QY13" i="7"/>
  <c r="QZ13" i="7" s="1"/>
  <c r="PK27" i="7"/>
  <c r="PJ27" i="7"/>
  <c r="PI27" i="7"/>
  <c r="PH27" i="7"/>
  <c r="PS23" i="7"/>
  <c r="PQ23" i="7"/>
  <c r="GY23" i="7"/>
  <c r="PW21" i="7"/>
  <c r="PV21" i="7"/>
  <c r="PU21" i="7"/>
  <c r="PX21" i="7"/>
  <c r="PY31" i="7"/>
  <c r="PZ31" i="7" s="1"/>
  <c r="HG14" i="7"/>
  <c r="HK14" i="7"/>
  <c r="PO25" i="7"/>
  <c r="IW32" i="7"/>
  <c r="HU29" i="7"/>
  <c r="GP34" i="7"/>
  <c r="GO34" i="7"/>
  <c r="GQ34" i="7"/>
  <c r="GN34" i="7"/>
  <c r="QQ30" i="7"/>
  <c r="HU14" i="7"/>
  <c r="GQ30" i="7"/>
  <c r="GO30" i="7"/>
  <c r="GN30" i="7"/>
  <c r="GP30" i="7"/>
  <c r="PV26" i="7"/>
  <c r="HH36" i="7"/>
  <c r="HI36" i="7" s="1"/>
  <c r="ON15" i="7"/>
  <c r="OR15" i="7"/>
  <c r="OT15" i="7" s="1"/>
  <c r="GP17" i="7"/>
  <c r="GN17" i="7"/>
  <c r="GQ17" i="7"/>
  <c r="GO17" i="7"/>
  <c r="NU31" i="7"/>
  <c r="NX31" i="7"/>
  <c r="NW31" i="7"/>
  <c r="NV31" i="7"/>
  <c r="PA10" i="7"/>
  <c r="PE10" i="7"/>
  <c r="PG10" i="7" s="1"/>
  <c r="PY16" i="7"/>
  <c r="PZ16" i="7" s="1"/>
  <c r="HT20" i="7"/>
  <c r="HX20" i="7"/>
  <c r="HU36" i="7"/>
  <c r="PN38" i="7"/>
  <c r="PR38" i="7"/>
  <c r="PN33" i="7"/>
  <c r="PR33" i="7"/>
  <c r="PO11" i="7"/>
  <c r="HD17" i="7"/>
  <c r="HC17" i="7"/>
  <c r="HB17" i="7"/>
  <c r="HA17" i="7"/>
  <c r="PF10" i="7"/>
  <c r="HD21" i="7"/>
  <c r="HC21" i="7"/>
  <c r="HB21" i="7"/>
  <c r="HA21" i="7"/>
  <c r="HL26" i="7"/>
  <c r="HJ26" i="7"/>
  <c r="IL32" i="7"/>
  <c r="IJ32" i="7"/>
  <c r="GY36" i="7"/>
  <c r="GW36" i="7"/>
  <c r="QE26" i="7"/>
  <c r="QA26" i="7"/>
  <c r="IH35" i="7"/>
  <c r="IE26" i="7"/>
  <c r="IH15" i="7"/>
  <c r="II15" i="7" s="1"/>
  <c r="PH38" i="7"/>
  <c r="PK38" i="7"/>
  <c r="PI38" i="7"/>
  <c r="PJ38" i="7"/>
  <c r="IK39" i="7"/>
  <c r="IM39" i="7" s="1"/>
  <c r="IG39" i="7"/>
  <c r="PO10" i="7"/>
  <c r="PP10" i="7" s="1"/>
  <c r="HU31" i="7"/>
  <c r="HV31" i="7" s="1"/>
  <c r="QY26" i="7"/>
  <c r="QZ26" i="7" s="1"/>
  <c r="PO19" i="7"/>
  <c r="PP19" i="7" s="1"/>
  <c r="PD12" i="7"/>
  <c r="QY40" i="7"/>
  <c r="QZ40" i="7" s="1"/>
  <c r="HI11" i="7"/>
  <c r="II20" i="7"/>
  <c r="IL20" i="7" s="1"/>
  <c r="RC17" i="7"/>
  <c r="QM13" i="7"/>
  <c r="QE34" i="7"/>
  <c r="QG34" i="7" s="1"/>
  <c r="QA34" i="7"/>
  <c r="PB15" i="7"/>
  <c r="PC15" i="7" s="1"/>
  <c r="GN27" i="7"/>
  <c r="GO27" i="7"/>
  <c r="GQ27" i="7"/>
  <c r="GP27" i="7"/>
  <c r="HH29" i="7"/>
  <c r="HI29" i="7" s="1"/>
  <c r="OX21" i="7"/>
  <c r="OW21" i="7"/>
  <c r="OV21" i="7"/>
  <c r="OU21" i="7"/>
  <c r="PM31" i="7"/>
  <c r="IE30" i="7"/>
  <c r="IV32" i="7"/>
  <c r="IY32" i="7" s="1"/>
  <c r="QP30" i="7"/>
  <c r="QS30" i="7" s="1"/>
  <c r="IE14" i="7"/>
  <c r="OT11" i="7"/>
  <c r="HM28" i="7"/>
  <c r="IE18" i="7"/>
  <c r="PB11" i="7"/>
  <c r="PC11" i="7" s="1"/>
  <c r="IR38" i="7"/>
  <c r="HH21" i="7"/>
  <c r="HI21" i="7" s="1"/>
  <c r="HU17" i="7"/>
  <c r="HY25" i="7"/>
  <c r="PS22" i="7"/>
  <c r="PQ22" i="7"/>
  <c r="OS15" i="7"/>
  <c r="PY11" i="7"/>
  <c r="PZ11" i="7" s="1"/>
  <c r="IE21" i="7"/>
  <c r="QF26" i="7"/>
  <c r="QD26" i="7"/>
  <c r="IR35" i="7"/>
  <c r="HS26" i="7"/>
  <c r="PN34" i="7"/>
  <c r="PR34" i="7"/>
  <c r="PT34" i="7" s="1"/>
  <c r="IE31" i="7"/>
  <c r="IF31" i="7" s="1"/>
  <c r="QM26" i="7"/>
  <c r="PY19" i="7"/>
  <c r="PZ19" i="7" s="1"/>
  <c r="PC12" i="7"/>
  <c r="PF12" i="7" s="1"/>
  <c r="QM40" i="7"/>
  <c r="IL39" i="7"/>
  <c r="QD23" i="7"/>
  <c r="OR20" i="7"/>
  <c r="OT20" i="7" s="1"/>
  <c r="ON20" i="7"/>
  <c r="IU39" i="7"/>
  <c r="IV39" i="7" s="1"/>
  <c r="IE11" i="7"/>
  <c r="IF11" i="7" s="1"/>
  <c r="QB27" i="7"/>
  <c r="PY18" i="7"/>
  <c r="ID32" i="7"/>
  <c r="IC32" i="7"/>
  <c r="IB32" i="7"/>
  <c r="IA32" i="7"/>
  <c r="HZ19" i="7"/>
  <c r="PY15" i="7"/>
  <c r="PZ15" i="7" s="1"/>
  <c r="HU30" i="7"/>
  <c r="HV30" i="7" s="1"/>
  <c r="OW29" i="7"/>
  <c r="OV29" i="7"/>
  <c r="OU29" i="7"/>
  <c r="OX29" i="7"/>
  <c r="PQ40" i="7"/>
  <c r="PS40" i="7"/>
  <c r="HD10" i="7"/>
  <c r="HC10" i="7"/>
  <c r="HA10" i="7"/>
  <c r="HB10" i="7"/>
  <c r="QL36" i="7"/>
  <c r="QM36" i="7" s="1"/>
  <c r="JE13" i="7"/>
  <c r="JF13" i="7" s="1"/>
  <c r="OU25" i="7"/>
  <c r="OX25" i="7"/>
  <c r="OW25" i="7"/>
  <c r="OV25" i="7"/>
  <c r="PT13" i="7"/>
  <c r="HU18" i="7"/>
  <c r="HV18" i="7" s="1"/>
  <c r="IH38" i="7"/>
  <c r="II38" i="7" s="1"/>
  <c r="IE23" i="7"/>
  <c r="NW32" i="7"/>
  <c r="NV32" i="7"/>
  <c r="NU32" i="7"/>
  <c r="NX32" i="7"/>
  <c r="PR22" i="7"/>
  <c r="PN22" i="7"/>
  <c r="HL18" i="7"/>
  <c r="HJ18" i="7"/>
  <c r="HU21" i="7"/>
  <c r="HV21" i="7" s="1"/>
  <c r="OT19" i="7"/>
  <c r="QL12" i="7"/>
  <c r="QM12" i="7" s="1"/>
  <c r="QL38" i="7"/>
  <c r="QM38" i="7" s="1"/>
  <c r="PQ29" i="7"/>
  <c r="PS29" i="7"/>
  <c r="HL22" i="7"/>
  <c r="HJ22" i="7"/>
  <c r="HL31" i="7"/>
  <c r="HJ31" i="7"/>
  <c r="PF32" i="7"/>
  <c r="PD32" i="7"/>
  <c r="OJ11" i="7"/>
  <c r="OK11" i="7"/>
  <c r="OI11" i="7"/>
  <c r="OH11" i="7"/>
  <c r="GT35" i="7"/>
  <c r="GX35" i="7"/>
  <c r="GZ35" i="7" s="1"/>
  <c r="PT27" i="7"/>
  <c r="PJ30" i="7"/>
  <c r="PI30" i="7"/>
  <c r="PH30" i="7"/>
  <c r="PK30" i="7"/>
  <c r="PS34" i="7"/>
  <c r="HY22" i="7"/>
  <c r="HW22" i="7"/>
  <c r="PF18" i="7"/>
  <c r="PD18" i="7"/>
  <c r="PS37" i="7"/>
  <c r="QC23" i="7"/>
  <c r="QF23" i="7" s="1"/>
  <c r="HQ35" i="7"/>
  <c r="HO35" i="7"/>
  <c r="HP35" i="7"/>
  <c r="HN35" i="7"/>
  <c r="HU11" i="7"/>
  <c r="OR12" i="7"/>
  <c r="OT12" i="7" s="1"/>
  <c r="ON12" i="7"/>
  <c r="PO18" i="7"/>
  <c r="PP18" i="7" s="1"/>
  <c r="GX22" i="7"/>
  <c r="GZ22" i="7" s="1"/>
  <c r="GT22" i="7"/>
  <c r="PF29" i="7"/>
  <c r="PD29" i="7"/>
  <c r="IJ33" i="7"/>
  <c r="JH33" i="7"/>
  <c r="JI33" i="7" s="1"/>
  <c r="GY27" i="7"/>
  <c r="QN34" i="7"/>
  <c r="QR34" i="7"/>
  <c r="QB36" i="7"/>
  <c r="IU13" i="7"/>
  <c r="OU14" i="7"/>
  <c r="OX14" i="7"/>
  <c r="OW14" i="7"/>
  <c r="OV14" i="7"/>
  <c r="RB34" i="7"/>
  <c r="HU23" i="7"/>
  <c r="HV23" i="7" s="1"/>
  <c r="PQ12" i="7"/>
  <c r="HQ13" i="7"/>
  <c r="HP13" i="7"/>
  <c r="HO13" i="7"/>
  <c r="HN13" i="7"/>
  <c r="HK18" i="7"/>
  <c r="HG18" i="7"/>
  <c r="QF30" i="7"/>
  <c r="QD30" i="7"/>
  <c r="HJ23" i="7"/>
  <c r="IR17" i="7"/>
  <c r="IS17" i="7" s="1"/>
  <c r="OX18" i="7"/>
  <c r="OW18" i="7"/>
  <c r="OV18" i="7"/>
  <c r="OU18" i="7"/>
  <c r="QQ17" i="7"/>
  <c r="OK31" i="7"/>
  <c r="OI31" i="7"/>
  <c r="OH31" i="7"/>
  <c r="OJ31" i="7"/>
  <c r="PR29" i="7"/>
  <c r="PN29" i="7"/>
  <c r="HG22" i="7"/>
  <c r="HK22" i="7"/>
  <c r="HY28" i="7"/>
  <c r="HW28" i="7"/>
  <c r="PA32" i="7"/>
  <c r="PE32" i="7"/>
  <c r="GT12" i="7"/>
  <c r="GX12" i="7"/>
  <c r="GZ12" i="7" s="1"/>
  <c r="GT26" i="7"/>
  <c r="GX26" i="7"/>
  <c r="QL29" i="7"/>
  <c r="IH25" i="7"/>
  <c r="II25" i="7" s="1"/>
  <c r="PE22" i="7"/>
  <c r="PA22" i="7"/>
  <c r="IR28" i="7"/>
  <c r="IS28" i="7" s="1"/>
  <c r="PY32" i="7"/>
  <c r="HT22" i="7"/>
  <c r="HX22" i="7"/>
  <c r="QB10" i="7"/>
  <c r="HU12" i="7"/>
  <c r="HV12" i="7" s="1"/>
  <c r="PD19" i="7"/>
  <c r="HJ30" i="7"/>
  <c r="PD25" i="7"/>
  <c r="OK32" i="7"/>
  <c r="OJ32" i="7"/>
  <c r="OI32" i="7"/>
  <c r="OH32" i="7"/>
  <c r="IF22" i="7"/>
  <c r="QY23" i="7"/>
  <c r="QZ23" i="7" s="1"/>
  <c r="GO16" i="7"/>
  <c r="GQ16" i="7"/>
  <c r="GP16" i="7"/>
  <c r="GN16" i="7"/>
  <c r="HB14" i="7"/>
  <c r="HD14" i="7"/>
  <c r="HC14" i="7"/>
  <c r="HA14" i="7"/>
  <c r="GN12" i="7"/>
  <c r="GQ12" i="7"/>
  <c r="GP12" i="7"/>
  <c r="GO12" i="7"/>
  <c r="PY28" i="7"/>
  <c r="PZ28" i="7" s="1"/>
  <c r="IF37" i="7"/>
  <c r="HG37" i="7"/>
  <c r="HK37" i="7"/>
  <c r="HM37" i="7" s="1"/>
  <c r="HP24" i="7"/>
  <c r="HO24" i="7"/>
  <c r="HN24" i="7"/>
  <c r="HQ24" i="7"/>
  <c r="II33" i="7"/>
  <c r="IL33" i="7" s="1"/>
  <c r="GY22" i="7"/>
  <c r="QQ34" i="7"/>
  <c r="QS34" i="7"/>
  <c r="PG14" i="7"/>
  <c r="HM17" i="7"/>
  <c r="IE40" i="7"/>
  <c r="IF40" i="7" s="1"/>
  <c r="GQ10" i="7"/>
  <c r="GP10" i="7"/>
  <c r="GO10" i="7"/>
  <c r="GN10" i="7"/>
  <c r="PO14" i="7"/>
  <c r="HI38" i="7"/>
  <c r="PP12" i="7"/>
  <c r="IL24" i="7"/>
  <c r="IJ24" i="7"/>
  <c r="QL14" i="7"/>
  <c r="HI23" i="7"/>
  <c r="HL23" i="7" s="1"/>
  <c r="HI34" i="7"/>
  <c r="IF17" i="7"/>
  <c r="GZ28" i="7"/>
  <c r="QP17" i="7"/>
  <c r="QL33" i="7"/>
  <c r="QM33" i="7" s="1"/>
  <c r="JE24" i="7"/>
  <c r="JF24" i="7" s="1"/>
  <c r="PG24" i="7"/>
  <c r="PE36" i="7"/>
  <c r="PG36" i="7" s="1"/>
  <c r="PA36" i="7"/>
  <c r="GY26" i="7"/>
  <c r="GW26" i="7"/>
  <c r="OH18" i="7"/>
  <c r="OK18" i="7"/>
  <c r="OJ18" i="7"/>
  <c r="OI18" i="7"/>
  <c r="PF22" i="7"/>
  <c r="PD22" i="7"/>
  <c r="IS20" i="7"/>
  <c r="PB20" i="7"/>
  <c r="PC20" i="7" s="1"/>
  <c r="OF25" i="7"/>
  <c r="QL10" i="7"/>
  <c r="QM10" i="7" s="1"/>
  <c r="IE12" i="7"/>
  <c r="IF12" i="7" s="1"/>
  <c r="PC19" i="7"/>
  <c r="GL23" i="7"/>
  <c r="HI30" i="7"/>
  <c r="HL30" i="7" s="1"/>
  <c r="PC25" i="7"/>
  <c r="PF25" i="7" s="1"/>
  <c r="HK20" i="6"/>
  <c r="HG20" i="6"/>
  <c r="QB32" i="6"/>
  <c r="GQ36" i="6"/>
  <c r="GP36" i="6"/>
  <c r="GO36" i="6"/>
  <c r="GN36" i="6"/>
  <c r="PR17" i="6"/>
  <c r="PN17" i="6"/>
  <c r="GD20" i="6"/>
  <c r="GC20" i="6"/>
  <c r="GA20" i="6"/>
  <c r="GB20" i="6"/>
  <c r="GQ11" i="6"/>
  <c r="GP11" i="6"/>
  <c r="GO11" i="6"/>
  <c r="GN11" i="6"/>
  <c r="HD36" i="6"/>
  <c r="HC36" i="6"/>
  <c r="HA36" i="6"/>
  <c r="HB36" i="6"/>
  <c r="QA23" i="6"/>
  <c r="QE23" i="6"/>
  <c r="QB25" i="6"/>
  <c r="RB19" i="6"/>
  <c r="HU22" i="6"/>
  <c r="GP24" i="6"/>
  <c r="GO24" i="6"/>
  <c r="GN24" i="6"/>
  <c r="GQ24" i="6"/>
  <c r="IH40" i="6"/>
  <c r="HK24" i="6"/>
  <c r="HG24" i="6"/>
  <c r="OK14" i="6"/>
  <c r="OI14" i="6"/>
  <c r="OH14" i="6"/>
  <c r="OJ14" i="6"/>
  <c r="HD40" i="6"/>
  <c r="HC40" i="6"/>
  <c r="HB40" i="6"/>
  <c r="HA40" i="6"/>
  <c r="OK11" i="6"/>
  <c r="OJ11" i="6"/>
  <c r="OI11" i="6"/>
  <c r="OH11" i="6"/>
  <c r="JH35" i="6"/>
  <c r="JI35" i="6" s="1"/>
  <c r="HU10" i="6"/>
  <c r="PR30" i="6"/>
  <c r="PN30" i="6"/>
  <c r="OK32" i="6"/>
  <c r="OJ32" i="6"/>
  <c r="OI32" i="6"/>
  <c r="OH32" i="6"/>
  <c r="ON40" i="6"/>
  <c r="OR40" i="6"/>
  <c r="QR35" i="6"/>
  <c r="QN35" i="6"/>
  <c r="GQ37" i="6"/>
  <c r="GO37" i="6"/>
  <c r="GN37" i="6"/>
  <c r="GP37" i="6"/>
  <c r="GO23" i="6"/>
  <c r="GN23" i="6"/>
  <c r="GQ23" i="6"/>
  <c r="GP23" i="6"/>
  <c r="HN21" i="6"/>
  <c r="HQ21" i="6"/>
  <c r="HP21" i="6"/>
  <c r="HO21" i="6"/>
  <c r="HX38" i="6"/>
  <c r="HT38" i="6"/>
  <c r="OR12" i="6"/>
  <c r="ON12" i="6"/>
  <c r="ON36" i="6"/>
  <c r="OR36" i="6"/>
  <c r="PA14" i="6"/>
  <c r="PE14" i="6"/>
  <c r="PO20" i="6"/>
  <c r="HU27" i="6"/>
  <c r="HV27" i="6" s="1"/>
  <c r="OU30" i="6"/>
  <c r="OX30" i="6"/>
  <c r="OV30" i="6"/>
  <c r="OW30" i="6"/>
  <c r="OK16" i="6"/>
  <c r="OJ16" i="6"/>
  <c r="OI16" i="6"/>
  <c r="OH16" i="6"/>
  <c r="PH27" i="6"/>
  <c r="PK27" i="6"/>
  <c r="PJ27" i="6"/>
  <c r="PI27" i="6"/>
  <c r="IE11" i="6"/>
  <c r="IF11" i="6" s="1"/>
  <c r="GY39" i="6"/>
  <c r="GW39" i="6"/>
  <c r="GZ22" i="6"/>
  <c r="PQ32" i="6"/>
  <c r="PS32" i="6"/>
  <c r="OX32" i="6"/>
  <c r="OW32" i="6"/>
  <c r="OV32" i="6"/>
  <c r="OU32" i="6"/>
  <c r="IR38" i="6"/>
  <c r="OT18" i="6"/>
  <c r="PQ13" i="6"/>
  <c r="PS13" i="6"/>
  <c r="GP30" i="6"/>
  <c r="GO30" i="6"/>
  <c r="GN30" i="6"/>
  <c r="GQ30" i="6"/>
  <c r="RF35" i="6"/>
  <c r="RD35" i="6"/>
  <c r="PO28" i="6"/>
  <c r="PP28" i="6" s="1"/>
  <c r="OK31" i="6"/>
  <c r="OJ31" i="6"/>
  <c r="OI31" i="6"/>
  <c r="OH31" i="6"/>
  <c r="IE37" i="6"/>
  <c r="IF37" i="6" s="1"/>
  <c r="GM34" i="6"/>
  <c r="PY36" i="6"/>
  <c r="PZ36" i="6" s="1"/>
  <c r="QL28" i="6"/>
  <c r="QF27" i="6"/>
  <c r="QD27" i="6"/>
  <c r="PS22" i="6"/>
  <c r="PQ22" i="6"/>
  <c r="HJ38" i="6"/>
  <c r="HL38" i="6"/>
  <c r="PU19" i="6"/>
  <c r="PV19" i="6"/>
  <c r="PX19" i="6"/>
  <c r="PW19" i="6"/>
  <c r="IY35" i="6"/>
  <c r="IW35" i="6"/>
  <c r="QD13" i="6"/>
  <c r="QF13" i="6"/>
  <c r="PJ33" i="6"/>
  <c r="PI33" i="6"/>
  <c r="PH33" i="6"/>
  <c r="PK33" i="6"/>
  <c r="PY20" i="6"/>
  <c r="PB16" i="6"/>
  <c r="PC16" i="6" s="1"/>
  <c r="GQ27" i="6"/>
  <c r="GO27" i="6"/>
  <c r="GN27" i="6"/>
  <c r="GP27" i="6"/>
  <c r="OK39" i="6"/>
  <c r="OH39" i="6"/>
  <c r="OI39" i="6"/>
  <c r="OJ39" i="6"/>
  <c r="PO11" i="6"/>
  <c r="GO20" i="6"/>
  <c r="GQ20" i="6"/>
  <c r="GP20" i="6"/>
  <c r="GN20" i="6"/>
  <c r="QL11" i="6"/>
  <c r="QM11" i="6" s="1"/>
  <c r="OI26" i="6"/>
  <c r="OJ26" i="6"/>
  <c r="OH26" i="6"/>
  <c r="OK26" i="6"/>
  <c r="JC15" i="6"/>
  <c r="JB15" i="6"/>
  <c r="JD15" i="6"/>
  <c r="JA15" i="6"/>
  <c r="HU25" i="6"/>
  <c r="OU15" i="6"/>
  <c r="OV15" i="6"/>
  <c r="OW15" i="6"/>
  <c r="OX15" i="6"/>
  <c r="GQ10" i="6"/>
  <c r="GP10" i="6"/>
  <c r="GO10" i="6"/>
  <c r="GN10" i="6"/>
  <c r="QD34" i="6"/>
  <c r="NV26" i="6"/>
  <c r="NW26" i="6"/>
  <c r="NU26" i="6"/>
  <c r="NX26" i="6"/>
  <c r="OQ40" i="6"/>
  <c r="OS40" i="6"/>
  <c r="OK21" i="6"/>
  <c r="OJ21" i="6"/>
  <c r="OI21" i="6"/>
  <c r="OH21" i="6"/>
  <c r="IE33" i="6"/>
  <c r="IF33" i="6" s="1"/>
  <c r="HA18" i="6"/>
  <c r="PN32" i="6"/>
  <c r="PR32" i="6"/>
  <c r="PO31" i="6"/>
  <c r="PP31" i="6" s="1"/>
  <c r="IH38" i="6"/>
  <c r="QS35" i="6"/>
  <c r="QQ35" i="6"/>
  <c r="GB28" i="6"/>
  <c r="GA28" i="6"/>
  <c r="GC28" i="6"/>
  <c r="GD28" i="6"/>
  <c r="QY24" i="6"/>
  <c r="QZ24" i="6" s="1"/>
  <c r="RA35" i="6"/>
  <c r="RE35" i="6"/>
  <c r="PJ24" i="6"/>
  <c r="PI24" i="6"/>
  <c r="PH24" i="6"/>
  <c r="PK24" i="6"/>
  <c r="OQ12" i="6"/>
  <c r="OS12" i="6"/>
  <c r="JE21" i="6"/>
  <c r="JF21" i="6" s="1"/>
  <c r="OX37" i="6"/>
  <c r="OW37" i="6"/>
  <c r="OV37" i="6"/>
  <c r="OU37" i="6"/>
  <c r="OJ29" i="6"/>
  <c r="OI29" i="6"/>
  <c r="OH29" i="6"/>
  <c r="OK29" i="6"/>
  <c r="QL17" i="6"/>
  <c r="PO36" i="6"/>
  <c r="PP36" i="6" s="1"/>
  <c r="OQ36" i="6"/>
  <c r="OS36" i="6"/>
  <c r="QB28" i="6"/>
  <c r="QC28" i="6" s="1"/>
  <c r="IE34" i="6"/>
  <c r="QA27" i="6"/>
  <c r="QE27" i="6"/>
  <c r="PS17" i="6"/>
  <c r="PQ17" i="6"/>
  <c r="PR22" i="6"/>
  <c r="PN22" i="6"/>
  <c r="HK38" i="6"/>
  <c r="HG38" i="6"/>
  <c r="JK15" i="6"/>
  <c r="JG15" i="6"/>
  <c r="IU12" i="6"/>
  <c r="IT35" i="6"/>
  <c r="IX35" i="6"/>
  <c r="QA13" i="6"/>
  <c r="QE13" i="6"/>
  <c r="PN27" i="6"/>
  <c r="PR27" i="6"/>
  <c r="PT27" i="6" s="1"/>
  <c r="HH16" i="6"/>
  <c r="HH23" i="6"/>
  <c r="GT23" i="6"/>
  <c r="GX23" i="6"/>
  <c r="GZ23" i="6" s="1"/>
  <c r="OX29" i="6"/>
  <c r="OV29" i="6"/>
  <c r="OU29" i="6"/>
  <c r="OW29" i="6"/>
  <c r="IE20" i="6"/>
  <c r="OE20" i="6"/>
  <c r="OG20" i="6" s="1"/>
  <c r="OA20" i="6"/>
  <c r="IC13" i="6"/>
  <c r="IA13" i="6"/>
  <c r="IB13" i="6"/>
  <c r="ID13" i="6"/>
  <c r="HW32" i="6"/>
  <c r="HY32" i="6"/>
  <c r="PZ11" i="6"/>
  <c r="GT30" i="6"/>
  <c r="GX30" i="6"/>
  <c r="GZ30" i="6" s="1"/>
  <c r="IE25" i="6"/>
  <c r="HH33" i="6"/>
  <c r="HI33" i="6" s="1"/>
  <c r="QC34" i="6"/>
  <c r="QS19" i="6"/>
  <c r="QQ19" i="6"/>
  <c r="OJ18" i="6"/>
  <c r="OH18" i="6"/>
  <c r="OK18" i="6"/>
  <c r="OI18" i="6"/>
  <c r="HS33" i="6"/>
  <c r="PY31" i="6"/>
  <c r="PZ31" i="6" s="1"/>
  <c r="HL36" i="6"/>
  <c r="HJ36" i="6"/>
  <c r="IE26" i="6"/>
  <c r="IF26" i="6" s="1"/>
  <c r="GG25" i="6"/>
  <c r="GK25" i="6"/>
  <c r="GM25" i="6" s="1"/>
  <c r="QM24" i="6"/>
  <c r="PY38" i="6"/>
  <c r="IS21" i="6"/>
  <c r="PY39" i="6"/>
  <c r="PZ39" i="6" s="1"/>
  <c r="PZ17" i="6"/>
  <c r="HW29" i="6"/>
  <c r="HY29" i="6"/>
  <c r="PQ10" i="6"/>
  <c r="PS10" i="6"/>
  <c r="HS34" i="6"/>
  <c r="PD11" i="6"/>
  <c r="PF11" i="6"/>
  <c r="OU11" i="6"/>
  <c r="OV11" i="6"/>
  <c r="OX11" i="6"/>
  <c r="OW11" i="6"/>
  <c r="PF20" i="6"/>
  <c r="PD20" i="6"/>
  <c r="IJ19" i="6"/>
  <c r="IL19" i="6"/>
  <c r="PY26" i="6"/>
  <c r="PZ26" i="6" s="1"/>
  <c r="JJ15" i="6"/>
  <c r="JL15" i="6"/>
  <c r="JE12" i="6"/>
  <c r="JF12" i="6" s="1"/>
  <c r="PQ33" i="6"/>
  <c r="PS33" i="6"/>
  <c r="OI28" i="6"/>
  <c r="OK28" i="6"/>
  <c r="OJ28" i="6"/>
  <c r="OH28" i="6"/>
  <c r="PI28" i="6"/>
  <c r="PH28" i="6"/>
  <c r="PK28" i="6"/>
  <c r="PJ28" i="6"/>
  <c r="IR32" i="6"/>
  <c r="IS32" i="6" s="1"/>
  <c r="QL21" i="6"/>
  <c r="PB40" i="6"/>
  <c r="PC40" i="6" s="1"/>
  <c r="HU20" i="6"/>
  <c r="HV20" i="6" s="1"/>
  <c r="HH31" i="6"/>
  <c r="HI31" i="6" s="1"/>
  <c r="HX32" i="6"/>
  <c r="HT32" i="6"/>
  <c r="QL25" i="6"/>
  <c r="QM25" i="6" s="1"/>
  <c r="GX24" i="6"/>
  <c r="GZ24" i="6" s="1"/>
  <c r="GT24" i="6"/>
  <c r="QO23" i="6"/>
  <c r="PV23" i="6"/>
  <c r="PU23" i="6"/>
  <c r="PX23" i="6"/>
  <c r="PW23" i="6"/>
  <c r="OV16" i="6"/>
  <c r="OU16" i="6"/>
  <c r="OX16" i="6"/>
  <c r="OW16" i="6"/>
  <c r="QR19" i="6"/>
  <c r="QN19" i="6"/>
  <c r="QL33" i="6"/>
  <c r="QM33" i="6" s="1"/>
  <c r="GT20" i="6"/>
  <c r="GX20" i="6"/>
  <c r="HO29" i="6"/>
  <c r="HN29" i="6"/>
  <c r="HQ29" i="6"/>
  <c r="HP29" i="6"/>
  <c r="QD22" i="6"/>
  <c r="GN22" i="6"/>
  <c r="GO22" i="6"/>
  <c r="GQ22" i="6"/>
  <c r="GP22" i="6"/>
  <c r="OR17" i="6"/>
  <c r="OT17" i="6" s="1"/>
  <c r="ON17" i="6"/>
  <c r="PB12" i="6"/>
  <c r="PC12" i="6" s="1"/>
  <c r="HG36" i="6"/>
  <c r="HK36" i="6"/>
  <c r="HU26" i="6"/>
  <c r="HV26" i="6" s="1"/>
  <c r="PQ34" i="6"/>
  <c r="PO38" i="6"/>
  <c r="PO39" i="6"/>
  <c r="PP39" i="6" s="1"/>
  <c r="PY15" i="6"/>
  <c r="PZ15" i="6" s="1"/>
  <c r="JH13" i="6"/>
  <c r="JI13" i="6" s="1"/>
  <c r="HX29" i="6"/>
  <c r="HT29" i="6"/>
  <c r="PR10" i="6"/>
  <c r="PN10" i="6"/>
  <c r="IJ12" i="6"/>
  <c r="PA11" i="6"/>
  <c r="PE11" i="6"/>
  <c r="GQ31" i="6"/>
  <c r="GO31" i="6"/>
  <c r="GN31" i="6"/>
  <c r="GP31" i="6"/>
  <c r="PA20" i="6"/>
  <c r="PE20" i="6"/>
  <c r="IK19" i="6"/>
  <c r="IG19" i="6"/>
  <c r="PO26" i="6"/>
  <c r="PP26" i="6" s="1"/>
  <c r="PF14" i="6"/>
  <c r="PD14" i="6"/>
  <c r="PR33" i="6"/>
  <c r="PN33" i="6"/>
  <c r="OU39" i="6"/>
  <c r="IF32" i="6"/>
  <c r="PZ21" i="6"/>
  <c r="OU10" i="6"/>
  <c r="OX10" i="6"/>
  <c r="OW10" i="6"/>
  <c r="OV10" i="6"/>
  <c r="IJ17" i="6"/>
  <c r="PQ21" i="6"/>
  <c r="PD17" i="6"/>
  <c r="QY23" i="6"/>
  <c r="QZ23" i="6" s="1"/>
  <c r="GT16" i="6"/>
  <c r="GX16" i="6"/>
  <c r="HC26" i="6"/>
  <c r="HB26" i="6"/>
  <c r="HA26" i="6"/>
  <c r="HD26" i="6"/>
  <c r="PZ33" i="6"/>
  <c r="GW20" i="6"/>
  <c r="GY20" i="6"/>
  <c r="HC31" i="6"/>
  <c r="HA31" i="6"/>
  <c r="HD31" i="6"/>
  <c r="HB31" i="6"/>
  <c r="QC22" i="6"/>
  <c r="QF22" i="6" s="1"/>
  <c r="IJ13" i="6"/>
  <c r="HJ26" i="6"/>
  <c r="HG28" i="6"/>
  <c r="HK28" i="6"/>
  <c r="PD30" i="6"/>
  <c r="QO22" i="6"/>
  <c r="PB38" i="6"/>
  <c r="IH18" i="6"/>
  <c r="II18" i="6" s="1"/>
  <c r="GT27" i="6"/>
  <c r="GX27" i="6"/>
  <c r="GZ27" i="6" s="1"/>
  <c r="PP34" i="6"/>
  <c r="PB39" i="6"/>
  <c r="PC39" i="6" s="1"/>
  <c r="PD15" i="6"/>
  <c r="IW13" i="6"/>
  <c r="HU30" i="6"/>
  <c r="PM15" i="6"/>
  <c r="PY14" i="6"/>
  <c r="PZ14" i="6" s="1"/>
  <c r="GD25" i="6"/>
  <c r="GA25" i="6"/>
  <c r="GC25" i="6"/>
  <c r="GB25" i="6"/>
  <c r="II12" i="6"/>
  <c r="OQ31" i="6"/>
  <c r="IE16" i="6"/>
  <c r="IF16" i="6" s="1"/>
  <c r="QL10" i="6"/>
  <c r="QM10" i="6" s="1"/>
  <c r="PD18" i="6"/>
  <c r="IE24" i="6"/>
  <c r="IF24" i="6" s="1"/>
  <c r="QD19" i="6"/>
  <c r="QO27" i="6"/>
  <c r="QP27" i="6" s="1"/>
  <c r="IJ29" i="6"/>
  <c r="PQ37" i="6"/>
  <c r="OK15" i="6"/>
  <c r="OJ15" i="6"/>
  <c r="OI15" i="6"/>
  <c r="OH15" i="6"/>
  <c r="PB26" i="6"/>
  <c r="PC26" i="6" s="1"/>
  <c r="PJ21" i="6"/>
  <c r="PK21" i="6"/>
  <c r="PI21" i="6"/>
  <c r="PH21" i="6"/>
  <c r="PO25" i="6"/>
  <c r="PP25" i="6" s="1"/>
  <c r="HJ25" i="6"/>
  <c r="HL25" i="6"/>
  <c r="II17" i="6"/>
  <c r="PP21" i="6"/>
  <c r="PS21" i="6" s="1"/>
  <c r="PC17" i="6"/>
  <c r="PF17" i="6" s="1"/>
  <c r="OA36" i="6"/>
  <c r="OE36" i="6"/>
  <c r="OG36" i="6" s="1"/>
  <c r="HU36" i="6"/>
  <c r="GY16" i="6"/>
  <c r="GW16" i="6"/>
  <c r="HG18" i="6"/>
  <c r="HK18" i="6"/>
  <c r="HM18" i="6" s="1"/>
  <c r="HZ21" i="6"/>
  <c r="HY12" i="6"/>
  <c r="HW12" i="6"/>
  <c r="HJ39" i="6"/>
  <c r="HL39" i="6"/>
  <c r="II13" i="6"/>
  <c r="IL13" i="6" s="1"/>
  <c r="HY40" i="6"/>
  <c r="HW40" i="6"/>
  <c r="HI26" i="6"/>
  <c r="HL28" i="6"/>
  <c r="HJ28" i="6"/>
  <c r="HM28" i="6" s="1"/>
  <c r="PC30" i="6"/>
  <c r="QY22" i="6"/>
  <c r="QZ22" i="6" s="1"/>
  <c r="IR18" i="6"/>
  <c r="IB19" i="6"/>
  <c r="ID19" i="6"/>
  <c r="IC19" i="6"/>
  <c r="IA19" i="6"/>
  <c r="IE28" i="6"/>
  <c r="GY37" i="6"/>
  <c r="GW37" i="6"/>
  <c r="PC15" i="6"/>
  <c r="IV13" i="6"/>
  <c r="IY13" i="6" s="1"/>
  <c r="HH22" i="6"/>
  <c r="HI22" i="6" s="1"/>
  <c r="IE30" i="6"/>
  <c r="PF32" i="6"/>
  <c r="PD32" i="6"/>
  <c r="OT38" i="6"/>
  <c r="PM14" i="6"/>
  <c r="QL37" i="6"/>
  <c r="QM37" i="6" s="1"/>
  <c r="PG37" i="6"/>
  <c r="OP31" i="6"/>
  <c r="OS31" i="6" s="1"/>
  <c r="HS16" i="6"/>
  <c r="PZ10" i="6"/>
  <c r="PC18" i="6"/>
  <c r="PF18" i="6" s="1"/>
  <c r="PY40" i="6"/>
  <c r="HS24" i="6"/>
  <c r="QC19" i="6"/>
  <c r="QF19" i="6" s="1"/>
  <c r="QY27" i="6"/>
  <c r="QZ27" i="6" s="1"/>
  <c r="II29" i="6"/>
  <c r="IL29" i="6" s="1"/>
  <c r="PP37" i="6"/>
  <c r="PS37" i="6" s="1"/>
  <c r="GX14" i="6"/>
  <c r="GZ14" i="6" s="1"/>
  <c r="GT14" i="6"/>
  <c r="OU25" i="6"/>
  <c r="OX25" i="6"/>
  <c r="OW25" i="6"/>
  <c r="OV25" i="6"/>
  <c r="IU19" i="6"/>
  <c r="IV19" i="6" s="1"/>
  <c r="PO18" i="6"/>
  <c r="IR14" i="6"/>
  <c r="IS14" i="6" s="1"/>
  <c r="PN24" i="6"/>
  <c r="PR24" i="6"/>
  <c r="HG25" i="6"/>
  <c r="HK25" i="6"/>
  <c r="JE29" i="6"/>
  <c r="JF29" i="6" s="1"/>
  <c r="PO16" i="6"/>
  <c r="PP16" i="6" s="1"/>
  <c r="GX33" i="6"/>
  <c r="GT33" i="6"/>
  <c r="HJ11" i="6"/>
  <c r="QO13" i="6"/>
  <c r="QP13" i="6" s="1"/>
  <c r="HW14" i="6"/>
  <c r="GQ33" i="6"/>
  <c r="GP33" i="6"/>
  <c r="GN33" i="6"/>
  <c r="GO33" i="6"/>
  <c r="IU17" i="6"/>
  <c r="GD39" i="6"/>
  <c r="GC39" i="6"/>
  <c r="GB39" i="6"/>
  <c r="GA39" i="6"/>
  <c r="HQ17" i="6"/>
  <c r="HP17" i="6"/>
  <c r="HO17" i="6"/>
  <c r="HN17" i="6"/>
  <c r="PE29" i="6"/>
  <c r="PA29" i="6"/>
  <c r="HX12" i="6"/>
  <c r="HT12" i="6"/>
  <c r="PA31" i="6"/>
  <c r="PE31" i="6"/>
  <c r="HG39" i="6"/>
  <c r="HK39" i="6"/>
  <c r="IH36" i="6"/>
  <c r="II36" i="6" s="1"/>
  <c r="GQ28" i="6"/>
  <c r="GP28" i="6"/>
  <c r="GO28" i="6"/>
  <c r="GN28" i="6"/>
  <c r="HT40" i="6"/>
  <c r="HX40" i="6"/>
  <c r="QY34" i="6"/>
  <c r="QZ34" i="6" s="1"/>
  <c r="PO29" i="6"/>
  <c r="PP29" i="6" s="1"/>
  <c r="PE25" i="6"/>
  <c r="PG25" i="6" s="1"/>
  <c r="PA25" i="6"/>
  <c r="HU39" i="6"/>
  <c r="OV33" i="6"/>
  <c r="OX33" i="6"/>
  <c r="OW33" i="6"/>
  <c r="OU33" i="6"/>
  <c r="IH21" i="6"/>
  <c r="II21" i="6" s="1"/>
  <c r="QL32" i="6"/>
  <c r="HU28" i="6"/>
  <c r="HV28" i="6" s="1"/>
  <c r="GT37" i="6"/>
  <c r="GX37" i="6"/>
  <c r="HJ10" i="6"/>
  <c r="PY12" i="6"/>
  <c r="PZ12" i="6" s="1"/>
  <c r="HW18" i="6"/>
  <c r="OQ20" i="6"/>
  <c r="HH34" i="6"/>
  <c r="HI34" i="6" s="1"/>
  <c r="OV21" i="6"/>
  <c r="OW21" i="6"/>
  <c r="OU21" i="6"/>
  <c r="OX21" i="6"/>
  <c r="PA32" i="6"/>
  <c r="PE32" i="6"/>
  <c r="GT34" i="6"/>
  <c r="GX34" i="6"/>
  <c r="GZ34" i="6" s="1"/>
  <c r="IE10" i="6"/>
  <c r="HA10" i="6"/>
  <c r="HB10" i="6"/>
  <c r="HD10" i="6"/>
  <c r="HC10" i="6"/>
  <c r="QB37" i="6"/>
  <c r="QC37" i="6" s="1"/>
  <c r="HL24" i="6"/>
  <c r="HJ24" i="6"/>
  <c r="HJ37" i="6"/>
  <c r="PE36" i="6"/>
  <c r="PA36" i="6"/>
  <c r="GQ26" i="6"/>
  <c r="GP26" i="6"/>
  <c r="GO26" i="6"/>
  <c r="GN26" i="6"/>
  <c r="IE23" i="6"/>
  <c r="IF23" i="6" s="1"/>
  <c r="PO40" i="6"/>
  <c r="PP40" i="6" s="1"/>
  <c r="QL30" i="6"/>
  <c r="QM30" i="6" s="1"/>
  <c r="HJ14" i="6"/>
  <c r="IE31" i="6"/>
  <c r="IF31" i="6" s="1"/>
  <c r="HJ27" i="6"/>
  <c r="OW26" i="6"/>
  <c r="OV26" i="6"/>
  <c r="OU26" i="6"/>
  <c r="OX26" i="6"/>
  <c r="OR14" i="6"/>
  <c r="OT14" i="6" s="1"/>
  <c r="ON14" i="6"/>
  <c r="JE19" i="6"/>
  <c r="JF19" i="6" s="1"/>
  <c r="PY18" i="6"/>
  <c r="PZ18" i="6" s="1"/>
  <c r="IF14" i="6"/>
  <c r="PS24" i="6"/>
  <c r="PQ24" i="6"/>
  <c r="QD23" i="6"/>
  <c r="QG23" i="6" s="1"/>
  <c r="QF23" i="6"/>
  <c r="IS29" i="6"/>
  <c r="GY14" i="6"/>
  <c r="PY16" i="6"/>
  <c r="PZ16" i="6" s="1"/>
  <c r="GY33" i="6"/>
  <c r="GW33" i="6"/>
  <c r="HI11" i="6"/>
  <c r="HL11" i="6" s="1"/>
  <c r="QY13" i="6"/>
  <c r="QZ13" i="6" s="1"/>
  <c r="HV14" i="6"/>
  <c r="HY14" i="6" s="1"/>
  <c r="HJ20" i="6"/>
  <c r="HM20" i="6" s="1"/>
  <c r="HL20" i="6"/>
  <c r="GZ25" i="6"/>
  <c r="GQ39" i="6"/>
  <c r="GP39" i="6"/>
  <c r="GO39" i="6"/>
  <c r="GN39" i="6"/>
  <c r="JE17" i="6"/>
  <c r="JF17" i="6" s="1"/>
  <c r="PK10" i="6"/>
  <c r="HU11" i="6"/>
  <c r="GZ28" i="6"/>
  <c r="PF29" i="6"/>
  <c r="PD29" i="6"/>
  <c r="GY24" i="6"/>
  <c r="PD31" i="6"/>
  <c r="PF31" i="6"/>
  <c r="HY38" i="6"/>
  <c r="HW38" i="6"/>
  <c r="IR36" i="6"/>
  <c r="IS36" i="6" s="1"/>
  <c r="GT39" i="6"/>
  <c r="GX39" i="6"/>
  <c r="OI40" i="6"/>
  <c r="OK40" i="6"/>
  <c r="OJ40" i="6"/>
  <c r="OH40" i="6"/>
  <c r="QM34" i="6"/>
  <c r="PY29" i="6"/>
  <c r="QB24" i="6"/>
  <c r="IE39" i="6"/>
  <c r="IF39" i="6" s="1"/>
  <c r="HD19" i="6"/>
  <c r="HB19" i="6"/>
  <c r="HA19" i="6"/>
  <c r="HC19" i="6"/>
  <c r="IR40" i="6"/>
  <c r="HK40" i="6"/>
  <c r="HM40" i="6" s="1"/>
  <c r="HG40" i="6"/>
  <c r="HH30" i="6"/>
  <c r="HI30" i="6" s="1"/>
  <c r="PN13" i="6"/>
  <c r="PR13" i="6"/>
  <c r="HI10" i="6"/>
  <c r="HL10" i="6" s="1"/>
  <c r="PM12" i="6"/>
  <c r="HV18" i="6"/>
  <c r="HY18" i="6" s="1"/>
  <c r="OP20" i="6"/>
  <c r="OS20" i="6" s="1"/>
  <c r="IK35" i="6"/>
  <c r="IM35" i="6" s="1"/>
  <c r="IG35" i="6"/>
  <c r="HU37" i="6"/>
  <c r="HV37" i="6" s="1"/>
  <c r="QK35" i="6"/>
  <c r="QI35" i="6"/>
  <c r="QJ35" i="6"/>
  <c r="QH35" i="6"/>
  <c r="IE22" i="6"/>
  <c r="IF22" i="6" s="1"/>
  <c r="IE27" i="6"/>
  <c r="IF27" i="6" s="1"/>
  <c r="HM32" i="6"/>
  <c r="PS30" i="6"/>
  <c r="PQ30" i="6"/>
  <c r="PT30" i="6" s="1"/>
  <c r="HI37" i="6"/>
  <c r="HL37" i="6" s="1"/>
  <c r="PF36" i="6"/>
  <c r="PD36" i="6"/>
  <c r="HS23" i="6"/>
  <c r="GZ11" i="6"/>
  <c r="PZ30" i="6"/>
  <c r="HI14" i="6"/>
  <c r="HL14" i="6" s="1"/>
  <c r="HS31" i="6"/>
  <c r="HI27" i="6"/>
  <c r="HL27" i="6" s="1"/>
  <c r="HT34" i="5"/>
  <c r="HX34" i="5"/>
  <c r="PO35" i="5"/>
  <c r="PP35" i="5" s="1"/>
  <c r="IG11" i="5"/>
  <c r="IK11" i="5"/>
  <c r="HC23" i="5"/>
  <c r="HB23" i="5"/>
  <c r="HA23" i="5"/>
  <c r="HD23" i="5"/>
  <c r="HD33" i="5"/>
  <c r="HC33" i="5"/>
  <c r="HB33" i="5"/>
  <c r="HA33" i="5"/>
  <c r="OK40" i="5"/>
  <c r="OI40" i="5"/>
  <c r="OJ40" i="5"/>
  <c r="OH40" i="5"/>
  <c r="PO39" i="5"/>
  <c r="GN14" i="5"/>
  <c r="GQ14" i="5"/>
  <c r="GP14" i="5"/>
  <c r="GO14" i="5"/>
  <c r="PO11" i="5"/>
  <c r="IU40" i="5"/>
  <c r="RB22" i="5"/>
  <c r="OX30" i="5"/>
  <c r="OW30" i="5"/>
  <c r="OV30" i="5"/>
  <c r="OU30" i="5"/>
  <c r="IU22" i="5"/>
  <c r="QB31" i="5"/>
  <c r="QC31" i="5" s="1"/>
  <c r="HU10" i="5"/>
  <c r="OH15" i="5"/>
  <c r="OK15" i="5"/>
  <c r="OJ15" i="5"/>
  <c r="OI15" i="5"/>
  <c r="QO26" i="5"/>
  <c r="IU30" i="5"/>
  <c r="IV30" i="5" s="1"/>
  <c r="PO32" i="5"/>
  <c r="IH34" i="5"/>
  <c r="PO29" i="5"/>
  <c r="GN12" i="5"/>
  <c r="GQ12" i="5"/>
  <c r="GP12" i="5"/>
  <c r="GO12" i="5"/>
  <c r="NX12" i="5"/>
  <c r="NW12" i="5"/>
  <c r="NV12" i="5"/>
  <c r="NU12" i="5"/>
  <c r="GD12" i="5"/>
  <c r="GC12" i="5"/>
  <c r="GB12" i="5"/>
  <c r="GA12" i="5"/>
  <c r="HU24" i="5"/>
  <c r="OW14" i="5"/>
  <c r="OV14" i="5"/>
  <c r="OU14" i="5"/>
  <c r="OX14" i="5"/>
  <c r="HH36" i="5"/>
  <c r="IE18" i="5"/>
  <c r="IF18" i="5" s="1"/>
  <c r="IR33" i="5"/>
  <c r="IS33" i="5" s="1"/>
  <c r="HK21" i="5"/>
  <c r="HG21" i="5"/>
  <c r="HD40" i="5"/>
  <c r="HC40" i="5"/>
  <c r="HB40" i="5"/>
  <c r="HA40" i="5"/>
  <c r="PD39" i="5"/>
  <c r="PD15" i="5"/>
  <c r="GT18" i="5"/>
  <c r="GX18" i="5"/>
  <c r="GZ18" i="5" s="1"/>
  <c r="GT15" i="5"/>
  <c r="GX15" i="5"/>
  <c r="GZ15" i="5" s="1"/>
  <c r="IH28" i="5"/>
  <c r="OV21" i="5"/>
  <c r="OU21" i="5"/>
  <c r="OX21" i="5"/>
  <c r="OW21" i="5"/>
  <c r="GT12" i="5"/>
  <c r="GX12" i="5"/>
  <c r="HU37" i="5"/>
  <c r="QB24" i="5"/>
  <c r="QC24" i="5" s="1"/>
  <c r="PE40" i="5"/>
  <c r="PA40" i="5"/>
  <c r="IH16" i="5"/>
  <c r="II16" i="5" s="1"/>
  <c r="PJ10" i="5"/>
  <c r="PI10" i="5"/>
  <c r="PH10" i="5"/>
  <c r="PK10" i="5"/>
  <c r="PA12" i="5"/>
  <c r="PE12" i="5"/>
  <c r="QL38" i="5"/>
  <c r="QM38" i="5" s="1"/>
  <c r="PD35" i="5"/>
  <c r="OJ17" i="5"/>
  <c r="OI17" i="5"/>
  <c r="OH17" i="5"/>
  <c r="OK17" i="5"/>
  <c r="PE14" i="5"/>
  <c r="PA14" i="5"/>
  <c r="JJ13" i="5"/>
  <c r="HH14" i="5"/>
  <c r="HI14" i="5" s="1"/>
  <c r="HT22" i="5"/>
  <c r="HX22" i="5"/>
  <c r="HZ22" i="5" s="1"/>
  <c r="IH40" i="5"/>
  <c r="II40" i="5" s="1"/>
  <c r="QB28" i="5"/>
  <c r="IB31" i="5"/>
  <c r="QN22" i="5"/>
  <c r="QR22" i="5"/>
  <c r="PR37" i="5"/>
  <c r="PN37" i="5"/>
  <c r="OU18" i="5"/>
  <c r="OX18" i="5"/>
  <c r="OW18" i="5"/>
  <c r="OV18" i="5"/>
  <c r="GQ19" i="5"/>
  <c r="GP19" i="5"/>
  <c r="GO19" i="5"/>
  <c r="GN19" i="5"/>
  <c r="GX19" i="5"/>
  <c r="GT19" i="5"/>
  <c r="HU29" i="5"/>
  <c r="HQ28" i="5"/>
  <c r="HP28" i="5"/>
  <c r="HO28" i="5"/>
  <c r="HN28" i="5"/>
  <c r="OT23" i="5"/>
  <c r="RD27" i="5"/>
  <c r="HJ18" i="5"/>
  <c r="OU32" i="5"/>
  <c r="OX32" i="5"/>
  <c r="OW32" i="5"/>
  <c r="OV32" i="5"/>
  <c r="NX15" i="5"/>
  <c r="NW15" i="5"/>
  <c r="NV15" i="5"/>
  <c r="NU15" i="5"/>
  <c r="ON25" i="5"/>
  <c r="OR25" i="5"/>
  <c r="OT25" i="5" s="1"/>
  <c r="PR10" i="5"/>
  <c r="PT10" i="5" s="1"/>
  <c r="PN10" i="5"/>
  <c r="IR23" i="5"/>
  <c r="HJ21" i="5"/>
  <c r="HL21" i="5"/>
  <c r="PC39" i="5"/>
  <c r="PC15" i="5"/>
  <c r="GT32" i="5"/>
  <c r="GX32" i="5"/>
  <c r="GZ32" i="5" s="1"/>
  <c r="HP25" i="5"/>
  <c r="HQ25" i="5"/>
  <c r="HN25" i="5"/>
  <c r="HO25" i="5"/>
  <c r="GN37" i="5"/>
  <c r="GO37" i="5"/>
  <c r="GQ37" i="5"/>
  <c r="GP37" i="5"/>
  <c r="GZ29" i="5"/>
  <c r="GZ24" i="5"/>
  <c r="GP18" i="5"/>
  <c r="GQ18" i="5"/>
  <c r="GO18" i="5"/>
  <c r="GN18" i="5"/>
  <c r="QB18" i="5"/>
  <c r="QC18" i="5" s="1"/>
  <c r="GY12" i="5"/>
  <c r="GW12" i="5"/>
  <c r="GQ28" i="5"/>
  <c r="GP28" i="5"/>
  <c r="GO28" i="5"/>
  <c r="GN28" i="5"/>
  <c r="HH35" i="5"/>
  <c r="HI35" i="5" s="1"/>
  <c r="HJ10" i="5"/>
  <c r="NX29" i="5"/>
  <c r="NW29" i="5"/>
  <c r="NV29" i="5"/>
  <c r="NU29" i="5"/>
  <c r="PZ38" i="5"/>
  <c r="PC35" i="5"/>
  <c r="PF35" i="5" s="1"/>
  <c r="JI13" i="5"/>
  <c r="PO12" i="5"/>
  <c r="PP12" i="5" s="1"/>
  <c r="PA21" i="5"/>
  <c r="PE21" i="5"/>
  <c r="PG21" i="5" s="1"/>
  <c r="IU39" i="5"/>
  <c r="IV39" i="5" s="1"/>
  <c r="OT16" i="5"/>
  <c r="HH20" i="5"/>
  <c r="HI20" i="5" s="1"/>
  <c r="HH27" i="5"/>
  <c r="QE30" i="5"/>
  <c r="QA30" i="5"/>
  <c r="IJ22" i="5"/>
  <c r="QD26" i="5"/>
  <c r="IE20" i="5"/>
  <c r="JE25" i="5"/>
  <c r="JF25" i="5" s="1"/>
  <c r="IE27" i="5"/>
  <c r="IF27" i="5" s="1"/>
  <c r="HM34" i="5"/>
  <c r="HM26" i="5"/>
  <c r="GZ17" i="5"/>
  <c r="GY19" i="5"/>
  <c r="GW19" i="5"/>
  <c r="RC27" i="5"/>
  <c r="RF27" i="5" s="1"/>
  <c r="HI18" i="5"/>
  <c r="HU23" i="5"/>
  <c r="HV23" i="5" s="1"/>
  <c r="IE15" i="5"/>
  <c r="IF15" i="5" s="1"/>
  <c r="HU17" i="5"/>
  <c r="HV17" i="5" s="1"/>
  <c r="PO25" i="5"/>
  <c r="PP25" i="5" s="1"/>
  <c r="IF23" i="5"/>
  <c r="HY34" i="5"/>
  <c r="HW34" i="5"/>
  <c r="QL20" i="5"/>
  <c r="QM20" i="5" s="1"/>
  <c r="PQ14" i="5"/>
  <c r="OS25" i="5"/>
  <c r="HP23" i="5"/>
  <c r="HO23" i="5"/>
  <c r="HQ23" i="5"/>
  <c r="HN23" i="5"/>
  <c r="PU33" i="5"/>
  <c r="PW33" i="5"/>
  <c r="PV33" i="5"/>
  <c r="PX33" i="5"/>
  <c r="PB23" i="5"/>
  <c r="PC23" i="5" s="1"/>
  <c r="ON19" i="5"/>
  <c r="OR19" i="5"/>
  <c r="OT19" i="5" s="1"/>
  <c r="HJ33" i="5"/>
  <c r="PO24" i="5"/>
  <c r="PO23" i="5"/>
  <c r="PP23" i="5" s="1"/>
  <c r="PW27" i="5"/>
  <c r="PU27" i="5"/>
  <c r="PX27" i="5"/>
  <c r="PV27" i="5"/>
  <c r="QL18" i="5"/>
  <c r="PY16" i="5"/>
  <c r="PZ16" i="5" s="1"/>
  <c r="GO34" i="5"/>
  <c r="GN34" i="5"/>
  <c r="GQ34" i="5"/>
  <c r="GP34" i="5"/>
  <c r="HJ19" i="5"/>
  <c r="HI10" i="5"/>
  <c r="OK35" i="5"/>
  <c r="OJ35" i="5"/>
  <c r="OI35" i="5"/>
  <c r="OH35" i="5"/>
  <c r="PO19" i="5"/>
  <c r="QD36" i="5"/>
  <c r="PQ28" i="5"/>
  <c r="PD11" i="5"/>
  <c r="GZ20" i="5"/>
  <c r="PY12" i="5"/>
  <c r="GX14" i="5"/>
  <c r="GZ14" i="5" s="1"/>
  <c r="GT14" i="5"/>
  <c r="OK12" i="5"/>
  <c r="OJ12" i="5"/>
  <c r="OI12" i="5"/>
  <c r="OH12" i="5"/>
  <c r="OG25" i="5"/>
  <c r="OW38" i="5"/>
  <c r="OV38" i="5"/>
  <c r="OU38" i="5"/>
  <c r="OX38" i="5"/>
  <c r="QD30" i="5"/>
  <c r="QF30" i="5"/>
  <c r="II22" i="5"/>
  <c r="IL22" i="5" s="1"/>
  <c r="HY22" i="5"/>
  <c r="QC26" i="5"/>
  <c r="QF26" i="5" s="1"/>
  <c r="HS20" i="5"/>
  <c r="IS25" i="5"/>
  <c r="HS27" i="5"/>
  <c r="QT27" i="5"/>
  <c r="QY26" i="5"/>
  <c r="QZ26" i="5" s="1"/>
  <c r="JH31" i="5"/>
  <c r="JI31" i="5" s="1"/>
  <c r="IM39" i="5"/>
  <c r="HW30" i="5"/>
  <c r="ON15" i="5"/>
  <c r="OR15" i="5"/>
  <c r="OT15" i="5" s="1"/>
  <c r="HS15" i="5"/>
  <c r="HU21" i="5"/>
  <c r="HV21" i="5" s="1"/>
  <c r="PS26" i="5"/>
  <c r="PQ26" i="5"/>
  <c r="PY25" i="5"/>
  <c r="OK11" i="5"/>
  <c r="OJ11" i="5"/>
  <c r="OI11" i="5"/>
  <c r="OH11" i="5"/>
  <c r="PQ31" i="5"/>
  <c r="PS31" i="5"/>
  <c r="HL15" i="5"/>
  <c r="HJ15" i="5"/>
  <c r="PZ20" i="5"/>
  <c r="PP14" i="5"/>
  <c r="IE36" i="5"/>
  <c r="IF36" i="5" s="1"/>
  <c r="HI33" i="5"/>
  <c r="HL33" i="5" s="1"/>
  <c r="QL14" i="5"/>
  <c r="PE34" i="5"/>
  <c r="PG34" i="5" s="1"/>
  <c r="PA34" i="5"/>
  <c r="PY15" i="5"/>
  <c r="PZ15" i="5" s="1"/>
  <c r="PY23" i="5"/>
  <c r="PZ23" i="5" s="1"/>
  <c r="OU20" i="5"/>
  <c r="OX20" i="5"/>
  <c r="OW20" i="5"/>
  <c r="OV20" i="5"/>
  <c r="PY17" i="5"/>
  <c r="PZ17" i="5" s="1"/>
  <c r="PM16" i="5"/>
  <c r="IR38" i="5"/>
  <c r="HI19" i="5"/>
  <c r="HL19" i="5" s="1"/>
  <c r="PY19" i="5"/>
  <c r="QC36" i="5"/>
  <c r="PP28" i="5"/>
  <c r="PS28" i="5" s="1"/>
  <c r="PC11" i="5"/>
  <c r="PF11" i="5" s="1"/>
  <c r="OK13" i="5"/>
  <c r="OJ13" i="5"/>
  <c r="OI13" i="5"/>
  <c r="OH13" i="5"/>
  <c r="ON12" i="5"/>
  <c r="OR12" i="5"/>
  <c r="OT12" i="5" s="1"/>
  <c r="PY35" i="5"/>
  <c r="PZ35" i="5" s="1"/>
  <c r="QY36" i="5"/>
  <c r="QZ36" i="5" s="1"/>
  <c r="PW30" i="5"/>
  <c r="PU30" i="5"/>
  <c r="PX30" i="5"/>
  <c r="PV30" i="5"/>
  <c r="IE14" i="5"/>
  <c r="IF14" i="5" s="1"/>
  <c r="PF21" i="5"/>
  <c r="HJ12" i="5"/>
  <c r="HL12" i="5"/>
  <c r="IE32" i="5"/>
  <c r="IF32" i="5" s="1"/>
  <c r="OK23" i="5"/>
  <c r="OJ23" i="5"/>
  <c r="OI23" i="5"/>
  <c r="OH23" i="5"/>
  <c r="IE12" i="5"/>
  <c r="IF12" i="5" s="1"/>
  <c r="GZ27" i="5"/>
  <c r="OK29" i="5"/>
  <c r="OJ29" i="5"/>
  <c r="OI29" i="5"/>
  <c r="OH29" i="5"/>
  <c r="OS11" i="5"/>
  <c r="OQ11" i="5"/>
  <c r="HV30" i="5"/>
  <c r="HY30" i="5" s="1"/>
  <c r="ON29" i="5"/>
  <c r="OR29" i="5"/>
  <c r="OT29" i="5" s="1"/>
  <c r="HU33" i="5"/>
  <c r="HV33" i="5" s="1"/>
  <c r="PR26" i="5"/>
  <c r="PN26" i="5"/>
  <c r="OX28" i="5"/>
  <c r="OW28" i="5"/>
  <c r="OV28" i="5"/>
  <c r="OU28" i="5"/>
  <c r="QB33" i="5"/>
  <c r="QC33" i="5" s="1"/>
  <c r="PR31" i="5"/>
  <c r="PN31" i="5"/>
  <c r="HK15" i="5"/>
  <c r="HG15" i="5"/>
  <c r="PD25" i="5"/>
  <c r="QD10" i="5"/>
  <c r="HU36" i="5"/>
  <c r="QY33" i="5"/>
  <c r="QZ33" i="5" s="1"/>
  <c r="PK33" i="5"/>
  <c r="PJ33" i="5"/>
  <c r="PI33" i="5"/>
  <c r="PH33" i="5"/>
  <c r="OV13" i="5"/>
  <c r="OU13" i="5"/>
  <c r="OX13" i="5"/>
  <c r="OW13" i="5"/>
  <c r="HH37" i="5"/>
  <c r="HI37" i="5" s="1"/>
  <c r="QB14" i="5"/>
  <c r="QC14" i="5" s="1"/>
  <c r="HU38" i="5"/>
  <c r="PY39" i="5"/>
  <c r="PZ39" i="5" s="1"/>
  <c r="PO15" i="5"/>
  <c r="PP15" i="5" s="1"/>
  <c r="NX16" i="5"/>
  <c r="NW16" i="5"/>
  <c r="NV16" i="5"/>
  <c r="NU16" i="5"/>
  <c r="PO17" i="5"/>
  <c r="PP17" i="5" s="1"/>
  <c r="PO38" i="5"/>
  <c r="PP38" i="5" s="1"/>
  <c r="HY28" i="5"/>
  <c r="HW28" i="5"/>
  <c r="IH38" i="5"/>
  <c r="PB29" i="5"/>
  <c r="PC29" i="5" s="1"/>
  <c r="PX36" i="5"/>
  <c r="IE35" i="5"/>
  <c r="HM16" i="5"/>
  <c r="GC10" i="5"/>
  <c r="GB10" i="5"/>
  <c r="GA10" i="5"/>
  <c r="GD10" i="5"/>
  <c r="QO36" i="5"/>
  <c r="QP36" i="5" s="1"/>
  <c r="IE24" i="5"/>
  <c r="IF24" i="5" s="1"/>
  <c r="HU14" i="5"/>
  <c r="HK12" i="5"/>
  <c r="HG12" i="5"/>
  <c r="JE40" i="5"/>
  <c r="JF40" i="5" s="1"/>
  <c r="IL11" i="5"/>
  <c r="IJ11" i="5"/>
  <c r="HU32" i="5"/>
  <c r="HV32" i="5" s="1"/>
  <c r="GZ35" i="5"/>
  <c r="HU12" i="5"/>
  <c r="HV12" i="5" s="1"/>
  <c r="GZ16" i="5"/>
  <c r="IQ13" i="5"/>
  <c r="IP13" i="5"/>
  <c r="IO13" i="5"/>
  <c r="IN13" i="5"/>
  <c r="PA28" i="5"/>
  <c r="PE28" i="5"/>
  <c r="ON11" i="5"/>
  <c r="OR11" i="5"/>
  <c r="OG19" i="5"/>
  <c r="PQ13" i="5"/>
  <c r="PQ20" i="5"/>
  <c r="IZ13" i="5"/>
  <c r="OQ17" i="5"/>
  <c r="OS17" i="5"/>
  <c r="PE38" i="5"/>
  <c r="PG38" i="5" s="1"/>
  <c r="PA38" i="5"/>
  <c r="HQ22" i="5"/>
  <c r="HP22" i="5"/>
  <c r="HO22" i="5"/>
  <c r="HN22" i="5"/>
  <c r="QF22" i="5"/>
  <c r="QD22" i="5"/>
  <c r="IR21" i="5"/>
  <c r="PC25" i="5"/>
  <c r="QC10" i="5"/>
  <c r="PS10" i="5"/>
  <c r="QM33" i="5"/>
  <c r="IR34" i="5"/>
  <c r="IS34" i="5" s="1"/>
  <c r="QB34" i="5"/>
  <c r="HT40" i="5"/>
  <c r="HX40" i="5"/>
  <c r="HZ40" i="5" s="1"/>
  <c r="QY10" i="5"/>
  <c r="QZ10" i="5" s="1"/>
  <c r="IH30" i="5"/>
  <c r="II30" i="5" s="1"/>
  <c r="HX25" i="5"/>
  <c r="HZ25" i="5" s="1"/>
  <c r="HT25" i="5"/>
  <c r="GY18" i="5"/>
  <c r="GY15" i="5"/>
  <c r="NX25" i="5"/>
  <c r="NW25" i="5"/>
  <c r="NU25" i="5"/>
  <c r="NV25" i="5"/>
  <c r="HQ40" i="5"/>
  <c r="HP40" i="5"/>
  <c r="HN40" i="5"/>
  <c r="HO40" i="5"/>
  <c r="HX28" i="5"/>
  <c r="HT28" i="5"/>
  <c r="HY25" i="5"/>
  <c r="PS21" i="5"/>
  <c r="PQ21" i="5"/>
  <c r="HJ24" i="5"/>
  <c r="HL24" i="5"/>
  <c r="PY29" i="5"/>
  <c r="PZ29" i="5" s="1"/>
  <c r="HU35" i="5"/>
  <c r="IE10" i="5"/>
  <c r="IF10" i="5" s="1"/>
  <c r="GZ10" i="5"/>
  <c r="PG20" i="5"/>
  <c r="PY11" i="5"/>
  <c r="PZ11" i="5" s="1"/>
  <c r="GK32" i="5"/>
  <c r="GM32" i="5" s="1"/>
  <c r="GG32" i="5"/>
  <c r="GX36" i="5"/>
  <c r="GZ36" i="5" s="1"/>
  <c r="GT36" i="5"/>
  <c r="OW40" i="5"/>
  <c r="OV40" i="5"/>
  <c r="OU40" i="5"/>
  <c r="OX40" i="5"/>
  <c r="IY31" i="5"/>
  <c r="IW31" i="5"/>
  <c r="HJ29" i="5"/>
  <c r="HL29" i="5"/>
  <c r="PG18" i="5"/>
  <c r="QY30" i="5"/>
  <c r="QZ30" i="5" s="1"/>
  <c r="JE11" i="5"/>
  <c r="JF11" i="5" s="1"/>
  <c r="NU23" i="5"/>
  <c r="NX23" i="5"/>
  <c r="NW23" i="5"/>
  <c r="NV23" i="5"/>
  <c r="PF28" i="5"/>
  <c r="PD28" i="5"/>
  <c r="OK39" i="5"/>
  <c r="OH39" i="5"/>
  <c r="OJ39" i="5"/>
  <c r="OI39" i="5"/>
  <c r="PP13" i="5"/>
  <c r="PP20" i="5"/>
  <c r="QL31" i="5"/>
  <c r="QM31" i="5" s="1"/>
  <c r="OR17" i="5"/>
  <c r="ON17" i="5"/>
  <c r="HG17" i="5"/>
  <c r="HK17" i="5"/>
  <c r="HM17" i="5" s="1"/>
  <c r="PK24" i="5"/>
  <c r="PJ24" i="5"/>
  <c r="PI24" i="5"/>
  <c r="PH24" i="5"/>
  <c r="PJ30" i="5"/>
  <c r="PI30" i="5"/>
  <c r="PH30" i="5"/>
  <c r="PK30" i="5"/>
  <c r="PY32" i="5"/>
  <c r="PZ32" i="5" s="1"/>
  <c r="QE22" i="5"/>
  <c r="QA22" i="5"/>
  <c r="IH21" i="5"/>
  <c r="II21" i="5" s="1"/>
  <c r="IH17" i="5"/>
  <c r="II17" i="5" s="1"/>
  <c r="IU26" i="5"/>
  <c r="IV26" i="5" s="1"/>
  <c r="PO18" i="5"/>
  <c r="PP18" i="5" s="1"/>
  <c r="PN34" i="5"/>
  <c r="PR34" i="5"/>
  <c r="PT34" i="5" s="1"/>
  <c r="QO10" i="5"/>
  <c r="PY40" i="5"/>
  <c r="PZ40" i="5" s="1"/>
  <c r="HU16" i="5"/>
  <c r="HV16" i="5" s="1"/>
  <c r="QL21" i="5"/>
  <c r="QM21" i="5" s="1"/>
  <c r="QO34" i="5"/>
  <c r="QP34" i="5" s="1"/>
  <c r="PB19" i="5"/>
  <c r="PC19" i="5" s="1"/>
  <c r="OI16" i="5"/>
  <c r="OH16" i="5"/>
  <c r="OK16" i="5"/>
  <c r="OJ16" i="5"/>
  <c r="JE30" i="5"/>
  <c r="JF30" i="5" s="1"/>
  <c r="PR21" i="5"/>
  <c r="PN21" i="5"/>
  <c r="PD16" i="5"/>
  <c r="QB13" i="5"/>
  <c r="QC13" i="5" s="1"/>
  <c r="HG24" i="5"/>
  <c r="HK24" i="5"/>
  <c r="IE19" i="5"/>
  <c r="IF19" i="5" s="1"/>
  <c r="GQ24" i="5"/>
  <c r="GP24" i="5"/>
  <c r="GN24" i="5"/>
  <c r="GO24" i="5"/>
  <c r="IH25" i="5"/>
  <c r="HH32" i="5"/>
  <c r="HI32" i="5" s="1"/>
  <c r="JH39" i="5"/>
  <c r="JI39" i="5" s="1"/>
  <c r="IT31" i="5"/>
  <c r="IX31" i="5"/>
  <c r="HK29" i="5"/>
  <c r="HG29" i="5"/>
  <c r="QM30" i="5"/>
  <c r="IS11" i="5"/>
  <c r="QL37" i="5"/>
  <c r="QM37" i="5" s="1"/>
  <c r="HM11" i="5"/>
  <c r="HM38" i="5"/>
  <c r="OR39" i="5"/>
  <c r="OT39" i="5" s="1"/>
  <c r="ON39" i="5"/>
  <c r="PB32" i="5"/>
  <c r="OV35" i="5"/>
  <c r="OW35" i="5"/>
  <c r="IH26" i="5"/>
  <c r="HS18" i="5"/>
  <c r="IF33" i="5"/>
  <c r="IR17" i="5"/>
  <c r="IS17" i="5" s="1"/>
  <c r="PF38" i="5"/>
  <c r="JE26" i="5"/>
  <c r="JF26" i="5" s="1"/>
  <c r="GO15" i="5"/>
  <c r="GN15" i="5"/>
  <c r="GQ15" i="5"/>
  <c r="GP15" i="5"/>
  <c r="GQ23" i="5"/>
  <c r="GO23" i="5"/>
  <c r="GP23" i="5"/>
  <c r="GN23" i="5"/>
  <c r="PB17" i="5"/>
  <c r="PC17" i="5" s="1"/>
  <c r="IQ31" i="5"/>
  <c r="IN31" i="5"/>
  <c r="IP31" i="5"/>
  <c r="IO31" i="5"/>
  <c r="IR28" i="5"/>
  <c r="IS28" i="5" s="1"/>
  <c r="PM40" i="5"/>
  <c r="PZ21" i="5"/>
  <c r="QY34" i="5"/>
  <c r="QZ34" i="5" s="1"/>
  <c r="IE37" i="5"/>
  <c r="IF37" i="5" s="1"/>
  <c r="QL24" i="5"/>
  <c r="PD40" i="5"/>
  <c r="PF40" i="5"/>
  <c r="IR16" i="5"/>
  <c r="IS16" i="5" s="1"/>
  <c r="PD12" i="5"/>
  <c r="PF12" i="5"/>
  <c r="PC16" i="5"/>
  <c r="PF16" i="5" s="1"/>
  <c r="QL13" i="5"/>
  <c r="QM13" i="5" s="1"/>
  <c r="PJ37" i="5"/>
  <c r="PI37" i="5"/>
  <c r="PK37" i="5"/>
  <c r="PH37" i="5"/>
  <c r="PD14" i="5"/>
  <c r="PF14" i="5"/>
  <c r="HS19" i="5"/>
  <c r="HX11" i="5"/>
  <c r="HZ11" i="5" s="1"/>
  <c r="HT11" i="5"/>
  <c r="QL28" i="5"/>
  <c r="QM28" i="5" s="1"/>
  <c r="HZ26" i="5"/>
  <c r="QS22" i="5"/>
  <c r="QQ22" i="5"/>
  <c r="PQ37" i="5"/>
  <c r="PS37" i="5"/>
  <c r="GL32" i="5"/>
  <c r="GZ37" i="5"/>
  <c r="JE22" i="5"/>
  <c r="JF22" i="5" s="1"/>
  <c r="GZ28" i="5"/>
  <c r="IE29" i="5"/>
  <c r="IF29" i="5" s="1"/>
  <c r="PZ37" i="5"/>
  <c r="JH14" i="4"/>
  <c r="JI14" i="4" s="1"/>
  <c r="HU40" i="4"/>
  <c r="HV40" i="4" s="1"/>
  <c r="HD33" i="4"/>
  <c r="HC33" i="4"/>
  <c r="HB33" i="4"/>
  <c r="HA33" i="4"/>
  <c r="OU37" i="4"/>
  <c r="OX37" i="4"/>
  <c r="OV37" i="4"/>
  <c r="OW37" i="4"/>
  <c r="HK29" i="4"/>
  <c r="HG29" i="4"/>
  <c r="GQ24" i="4"/>
  <c r="GP24" i="4"/>
  <c r="GO24" i="4"/>
  <c r="GN24" i="4"/>
  <c r="PE27" i="4"/>
  <c r="PA27" i="4"/>
  <c r="GQ37" i="4"/>
  <c r="GO37" i="4"/>
  <c r="GP37" i="4"/>
  <c r="GN37" i="4"/>
  <c r="ID31" i="4"/>
  <c r="IC31" i="4"/>
  <c r="IB31" i="4"/>
  <c r="IA31" i="4"/>
  <c r="OH32" i="4"/>
  <c r="OK32" i="4"/>
  <c r="OJ32" i="4"/>
  <c r="OI32" i="4"/>
  <c r="OX33" i="4"/>
  <c r="OW33" i="4"/>
  <c r="OV33" i="4"/>
  <c r="OU33" i="4"/>
  <c r="RB13" i="4"/>
  <c r="PN30" i="4"/>
  <c r="PR30" i="4"/>
  <c r="OX29" i="4"/>
  <c r="OU29" i="4"/>
  <c r="OV29" i="4"/>
  <c r="OW29" i="4"/>
  <c r="JH22" i="4"/>
  <c r="OK31" i="4"/>
  <c r="OJ31" i="4"/>
  <c r="OI31" i="4"/>
  <c r="OH31" i="4"/>
  <c r="GT24" i="4"/>
  <c r="GX24" i="4"/>
  <c r="HX12" i="4"/>
  <c r="HT12" i="4"/>
  <c r="PK35" i="4"/>
  <c r="PJ35" i="4"/>
  <c r="PI35" i="4"/>
  <c r="PH35" i="4"/>
  <c r="GX34" i="4"/>
  <c r="GT34" i="4"/>
  <c r="QB30" i="4"/>
  <c r="IG31" i="4"/>
  <c r="IK31" i="4"/>
  <c r="HT32" i="4"/>
  <c r="HX32" i="4"/>
  <c r="IX14" i="4"/>
  <c r="IT14" i="4"/>
  <c r="HA13" i="4"/>
  <c r="HB13" i="4"/>
  <c r="HD13" i="4"/>
  <c r="HC13" i="4"/>
  <c r="OU23" i="4"/>
  <c r="OX23" i="4"/>
  <c r="OW23" i="4"/>
  <c r="OV23" i="4"/>
  <c r="IH12" i="4"/>
  <c r="PR37" i="4"/>
  <c r="PN37" i="4"/>
  <c r="IH20" i="4"/>
  <c r="II20" i="4" s="1"/>
  <c r="PR20" i="4"/>
  <c r="PN20" i="4"/>
  <c r="GD26" i="4"/>
  <c r="GC26" i="4"/>
  <c r="GB26" i="4"/>
  <c r="GA26" i="4"/>
  <c r="PN21" i="4"/>
  <c r="PR21" i="4"/>
  <c r="HN11" i="4"/>
  <c r="HO11" i="4"/>
  <c r="HQ11" i="4"/>
  <c r="HP11" i="4"/>
  <c r="PR23" i="4"/>
  <c r="PN23" i="4"/>
  <c r="OR26" i="4"/>
  <c r="ON26" i="4"/>
  <c r="OR24" i="4"/>
  <c r="ON24" i="4"/>
  <c r="IH23" i="4"/>
  <c r="II23" i="4" s="1"/>
  <c r="PE20" i="4"/>
  <c r="PA20" i="4"/>
  <c r="GX18" i="4"/>
  <c r="GT18" i="4"/>
  <c r="OX35" i="4"/>
  <c r="OW35" i="4"/>
  <c r="OV35" i="4"/>
  <c r="OU35" i="4"/>
  <c r="NX32" i="4"/>
  <c r="NW32" i="4"/>
  <c r="NV32" i="4"/>
  <c r="NU32" i="4"/>
  <c r="HT33" i="4"/>
  <c r="HX33" i="4"/>
  <c r="OW40" i="4"/>
  <c r="OV40" i="4"/>
  <c r="OU40" i="4"/>
  <c r="OX40" i="4"/>
  <c r="OH36" i="4"/>
  <c r="OK36" i="4"/>
  <c r="OJ36" i="4"/>
  <c r="OI36" i="4"/>
  <c r="OX30" i="4"/>
  <c r="OW30" i="4"/>
  <c r="OV30" i="4"/>
  <c r="OU30" i="4"/>
  <c r="HY11" i="4"/>
  <c r="HW11" i="4"/>
  <c r="PQ29" i="4"/>
  <c r="PS29" i="4"/>
  <c r="PF10" i="4"/>
  <c r="PD10" i="4"/>
  <c r="IE34" i="4"/>
  <c r="IF34" i="4" s="1"/>
  <c r="PG23" i="4"/>
  <c r="QL37" i="4"/>
  <c r="ON18" i="4"/>
  <c r="OR18" i="4"/>
  <c r="OT18" i="4" s="1"/>
  <c r="IE37" i="4"/>
  <c r="IF37" i="4" s="1"/>
  <c r="GM26" i="4"/>
  <c r="PY28" i="4"/>
  <c r="PZ28" i="4" s="1"/>
  <c r="HY13" i="4"/>
  <c r="HW13" i="4"/>
  <c r="PY36" i="4"/>
  <c r="PZ36" i="4" s="1"/>
  <c r="IE24" i="4"/>
  <c r="IF24" i="4" s="1"/>
  <c r="HP15" i="4"/>
  <c r="HO15" i="4"/>
  <c r="HQ15" i="4"/>
  <c r="HN15" i="4"/>
  <c r="QL40" i="4"/>
  <c r="QM40" i="4" s="1"/>
  <c r="HU35" i="4"/>
  <c r="HV35" i="4" s="1"/>
  <c r="OT31" i="4"/>
  <c r="HA25" i="4"/>
  <c r="HC25" i="4"/>
  <c r="HB25" i="4"/>
  <c r="HD25" i="4"/>
  <c r="QL25" i="4"/>
  <c r="QM25" i="4" s="1"/>
  <c r="OR28" i="4"/>
  <c r="OT28" i="4" s="1"/>
  <c r="ON28" i="4"/>
  <c r="IR35" i="4"/>
  <c r="HL10" i="4"/>
  <c r="HJ10" i="4"/>
  <c r="IR27" i="4"/>
  <c r="IS27" i="4" s="1"/>
  <c r="PY38" i="4"/>
  <c r="PZ38" i="4" s="1"/>
  <c r="IE18" i="4"/>
  <c r="PS34" i="4"/>
  <c r="PQ34" i="4"/>
  <c r="PE19" i="4"/>
  <c r="PG19" i="4" s="1"/>
  <c r="PA19" i="4"/>
  <c r="PB17" i="4"/>
  <c r="PC17" i="4" s="1"/>
  <c r="HT11" i="4"/>
  <c r="HX11" i="4"/>
  <c r="HD35" i="4"/>
  <c r="HC35" i="4"/>
  <c r="HB35" i="4"/>
  <c r="HA35" i="4"/>
  <c r="OT27" i="4"/>
  <c r="PN29" i="4"/>
  <c r="PR29" i="4"/>
  <c r="PE10" i="4"/>
  <c r="PA10" i="4"/>
  <c r="QE13" i="4"/>
  <c r="QA13" i="4"/>
  <c r="HU34" i="4"/>
  <c r="HV34" i="4" s="1"/>
  <c r="IR30" i="4"/>
  <c r="PJ37" i="4"/>
  <c r="PK37" i="4"/>
  <c r="PH37" i="4"/>
  <c r="PI37" i="4"/>
  <c r="QL30" i="4"/>
  <c r="QM30" i="4" s="1"/>
  <c r="PO22" i="4"/>
  <c r="QB37" i="4"/>
  <c r="QC37" i="4" s="1"/>
  <c r="IU16" i="4"/>
  <c r="IV16" i="4" s="1"/>
  <c r="HU37" i="4"/>
  <c r="HV37" i="4" s="1"/>
  <c r="HD29" i="4"/>
  <c r="HC29" i="4"/>
  <c r="HB29" i="4"/>
  <c r="HA29" i="4"/>
  <c r="PO28" i="4"/>
  <c r="PP28" i="4" s="1"/>
  <c r="HX13" i="4"/>
  <c r="HT13" i="4"/>
  <c r="IL31" i="4"/>
  <c r="IJ31" i="4"/>
  <c r="QO12" i="4"/>
  <c r="QP12" i="4" s="1"/>
  <c r="NU22" i="4"/>
  <c r="NX22" i="4"/>
  <c r="NW22" i="4"/>
  <c r="NV22" i="4"/>
  <c r="PO36" i="4"/>
  <c r="HU24" i="4"/>
  <c r="HV24" i="4" s="1"/>
  <c r="HY32" i="4"/>
  <c r="HW32" i="4"/>
  <c r="OV39" i="4"/>
  <c r="OU39" i="4"/>
  <c r="OX39" i="4"/>
  <c r="OW39" i="4"/>
  <c r="QB40" i="4"/>
  <c r="QC40" i="4" s="1"/>
  <c r="OR14" i="4"/>
  <c r="ON14" i="4"/>
  <c r="IH19" i="4"/>
  <c r="II19" i="4" s="1"/>
  <c r="QB25" i="4"/>
  <c r="HU26" i="4"/>
  <c r="HV26" i="4" s="1"/>
  <c r="HW21" i="4"/>
  <c r="HK10" i="4"/>
  <c r="HG10" i="4"/>
  <c r="PQ19" i="4"/>
  <c r="OH29" i="4"/>
  <c r="OK29" i="4"/>
  <c r="OJ29" i="4"/>
  <c r="OI29" i="4"/>
  <c r="OS38" i="4"/>
  <c r="OQ38" i="4"/>
  <c r="PN34" i="4"/>
  <c r="PR34" i="4"/>
  <c r="IH28" i="4"/>
  <c r="II28" i="4" s="1"/>
  <c r="HD16" i="4"/>
  <c r="HC16" i="4"/>
  <c r="HA16" i="4"/>
  <c r="HB16" i="4"/>
  <c r="QO13" i="4"/>
  <c r="GY37" i="4"/>
  <c r="GW37" i="4"/>
  <c r="PW33" i="4"/>
  <c r="PV33" i="4"/>
  <c r="PU33" i="4"/>
  <c r="PX33" i="4"/>
  <c r="OX21" i="4"/>
  <c r="OW21" i="4"/>
  <c r="OV21" i="4"/>
  <c r="OU21" i="4"/>
  <c r="HL40" i="4"/>
  <c r="HJ40" i="4"/>
  <c r="NW26" i="4"/>
  <c r="NV26" i="4"/>
  <c r="NU26" i="4"/>
  <c r="NX26" i="4"/>
  <c r="IL21" i="4"/>
  <c r="IJ21" i="4"/>
  <c r="QF13" i="4"/>
  <c r="QD13" i="4"/>
  <c r="IF30" i="4"/>
  <c r="HG12" i="4"/>
  <c r="HK12" i="4"/>
  <c r="GD24" i="4"/>
  <c r="GC24" i="4"/>
  <c r="GB24" i="4"/>
  <c r="GA24" i="4"/>
  <c r="PY22" i="4"/>
  <c r="PZ22" i="4" s="1"/>
  <c r="IE36" i="4"/>
  <c r="IF36" i="4" s="1"/>
  <c r="HK13" i="4"/>
  <c r="HG13" i="4"/>
  <c r="JE16" i="4"/>
  <c r="JF16" i="4" s="1"/>
  <c r="QB12" i="4"/>
  <c r="QC12" i="4" s="1"/>
  <c r="PB24" i="4"/>
  <c r="PC24" i="4" s="1"/>
  <c r="HP30" i="4"/>
  <c r="HO30" i="4"/>
  <c r="HN30" i="4"/>
  <c r="HQ30" i="4"/>
  <c r="PR40" i="4"/>
  <c r="PN40" i="4"/>
  <c r="JE17" i="4"/>
  <c r="JF17" i="4" s="1"/>
  <c r="QY12" i="4"/>
  <c r="QZ12" i="4" s="1"/>
  <c r="OQ11" i="4"/>
  <c r="HK39" i="4"/>
  <c r="HG39" i="4"/>
  <c r="GZ23" i="4"/>
  <c r="PG29" i="4"/>
  <c r="OS14" i="4"/>
  <c r="OQ14" i="4"/>
  <c r="HG28" i="4"/>
  <c r="HK28" i="4"/>
  <c r="HM28" i="4" s="1"/>
  <c r="PY27" i="4"/>
  <c r="PZ27" i="4" s="1"/>
  <c r="IR19" i="4"/>
  <c r="IS19" i="4" s="1"/>
  <c r="QY35" i="4"/>
  <c r="QZ35" i="4" s="1"/>
  <c r="IE26" i="4"/>
  <c r="IF26" i="4" s="1"/>
  <c r="PQ15" i="4"/>
  <c r="HV21" i="4"/>
  <c r="HY21" i="4" s="1"/>
  <c r="QY33" i="4"/>
  <c r="QZ33" i="4" s="1"/>
  <c r="OQ36" i="4"/>
  <c r="PP19" i="4"/>
  <c r="PS19" i="4" s="1"/>
  <c r="ON38" i="4"/>
  <c r="OR38" i="4"/>
  <c r="PK33" i="4"/>
  <c r="PJ33" i="4"/>
  <c r="PI33" i="4"/>
  <c r="PH33" i="4"/>
  <c r="OG28" i="4"/>
  <c r="PD21" i="4"/>
  <c r="HJ36" i="4"/>
  <c r="HX28" i="4"/>
  <c r="HT28" i="4"/>
  <c r="PQ39" i="4"/>
  <c r="HW20" i="4"/>
  <c r="IP14" i="4"/>
  <c r="IO14" i="4"/>
  <c r="IN14" i="4"/>
  <c r="IQ14" i="4"/>
  <c r="IH15" i="4"/>
  <c r="IR12" i="4"/>
  <c r="IS12" i="4" s="1"/>
  <c r="OK15" i="4"/>
  <c r="OJ15" i="4"/>
  <c r="OH15" i="4"/>
  <c r="OI15" i="4"/>
  <c r="GX37" i="4"/>
  <c r="GT37" i="4"/>
  <c r="HQ17" i="4"/>
  <c r="HP17" i="4"/>
  <c r="HO17" i="4"/>
  <c r="HN17" i="4"/>
  <c r="HK40" i="4"/>
  <c r="HG40" i="4"/>
  <c r="IK21" i="4"/>
  <c r="IG21" i="4"/>
  <c r="PY11" i="4"/>
  <c r="IR23" i="4"/>
  <c r="IS23" i="4" s="1"/>
  <c r="HK33" i="4"/>
  <c r="HM33" i="4" s="1"/>
  <c r="HG33" i="4"/>
  <c r="OG10" i="4"/>
  <c r="JE21" i="4"/>
  <c r="JF21" i="4" s="1"/>
  <c r="HL12" i="4"/>
  <c r="HJ12" i="4"/>
  <c r="HM16" i="4"/>
  <c r="HS36" i="4"/>
  <c r="GZ40" i="4"/>
  <c r="HJ13" i="4"/>
  <c r="HL13" i="4"/>
  <c r="HD30" i="4"/>
  <c r="HC30" i="4"/>
  <c r="HB30" i="4"/>
  <c r="HA30" i="4"/>
  <c r="HW16" i="4"/>
  <c r="QB21" i="4"/>
  <c r="QC21" i="4" s="1"/>
  <c r="PS40" i="4"/>
  <c r="PQ40" i="4"/>
  <c r="IS17" i="4"/>
  <c r="OQ10" i="4"/>
  <c r="HJ37" i="4"/>
  <c r="PN18" i="4"/>
  <c r="PR18" i="4"/>
  <c r="OP11" i="4"/>
  <c r="OS11" i="4" s="1"/>
  <c r="HL39" i="4"/>
  <c r="HJ39" i="4"/>
  <c r="PN12" i="4"/>
  <c r="PR12" i="4"/>
  <c r="PT12" i="4" s="1"/>
  <c r="PB31" i="4"/>
  <c r="PC31" i="4" s="1"/>
  <c r="PM27" i="4"/>
  <c r="PG39" i="4"/>
  <c r="GX39" i="4"/>
  <c r="GZ39" i="4" s="1"/>
  <c r="GT39" i="4"/>
  <c r="QM35" i="4"/>
  <c r="PD26" i="4"/>
  <c r="PP15" i="4"/>
  <c r="GD36" i="4"/>
  <c r="GC36" i="4"/>
  <c r="GB36" i="4"/>
  <c r="GA36" i="4"/>
  <c r="QM33" i="4"/>
  <c r="OP36" i="4"/>
  <c r="OS36" i="4" s="1"/>
  <c r="OI11" i="4"/>
  <c r="OH11" i="4"/>
  <c r="OK11" i="4"/>
  <c r="OJ11" i="4"/>
  <c r="PC21" i="4"/>
  <c r="HI36" i="4"/>
  <c r="HW28" i="4"/>
  <c r="HY28" i="4"/>
  <c r="PP39" i="4"/>
  <c r="HV20" i="4"/>
  <c r="HY20" i="4" s="1"/>
  <c r="GQ12" i="4"/>
  <c r="GP12" i="4"/>
  <c r="GO12" i="4"/>
  <c r="GN12" i="4"/>
  <c r="GP29" i="4"/>
  <c r="GO29" i="4"/>
  <c r="GN29" i="4"/>
  <c r="GQ29" i="4"/>
  <c r="OK21" i="4"/>
  <c r="OJ21" i="4"/>
  <c r="OI21" i="4"/>
  <c r="OH21" i="4"/>
  <c r="PY10" i="4"/>
  <c r="PZ10" i="4" s="1"/>
  <c r="OX25" i="4"/>
  <c r="OW25" i="4"/>
  <c r="OV25" i="4"/>
  <c r="OU25" i="4"/>
  <c r="QL34" i="4"/>
  <c r="QM34" i="4" s="1"/>
  <c r="PG34" i="4"/>
  <c r="IY22" i="4"/>
  <c r="IW22" i="4"/>
  <c r="PM11" i="4"/>
  <c r="QY16" i="4"/>
  <c r="QZ16" i="4" s="1"/>
  <c r="HG20" i="4"/>
  <c r="HK20" i="4"/>
  <c r="HM20" i="4" s="1"/>
  <c r="IS21" i="4"/>
  <c r="OK22" i="4"/>
  <c r="OH22" i="4"/>
  <c r="OJ22" i="4"/>
  <c r="OI22" i="4"/>
  <c r="HY33" i="4"/>
  <c r="HW33" i="4"/>
  <c r="OR19" i="4"/>
  <c r="OT19" i="4" s="1"/>
  <c r="ON19" i="4"/>
  <c r="GY26" i="4"/>
  <c r="GW26" i="4"/>
  <c r="PD15" i="4"/>
  <c r="PF15" i="4"/>
  <c r="HV16" i="4"/>
  <c r="HY16" i="4" s="1"/>
  <c r="QL21" i="4"/>
  <c r="QM21" i="4" s="1"/>
  <c r="IE38" i="4"/>
  <c r="OP10" i="4"/>
  <c r="OS10" i="4" s="1"/>
  <c r="HI37" i="4"/>
  <c r="HL37" i="4" s="1"/>
  <c r="PS18" i="4"/>
  <c r="PQ18" i="4"/>
  <c r="OS32" i="4"/>
  <c r="OQ32" i="4"/>
  <c r="JE32" i="4"/>
  <c r="JF32" i="4" s="1"/>
  <c r="PY24" i="4"/>
  <c r="PZ24" i="4" s="1"/>
  <c r="HW19" i="4"/>
  <c r="HY19" i="4"/>
  <c r="IE29" i="4"/>
  <c r="IF29" i="4" s="1"/>
  <c r="HM27" i="4"/>
  <c r="HH26" i="4"/>
  <c r="PE18" i="4"/>
  <c r="PG18" i="4" s="1"/>
  <c r="PA18" i="4"/>
  <c r="IE10" i="4"/>
  <c r="IF10" i="4" s="1"/>
  <c r="QL23" i="4"/>
  <c r="QM23" i="4" s="1"/>
  <c r="PE40" i="4"/>
  <c r="PG40" i="4" s="1"/>
  <c r="PA40" i="4"/>
  <c r="OX12" i="4"/>
  <c r="OW12" i="4"/>
  <c r="OV12" i="4"/>
  <c r="OU12" i="4"/>
  <c r="PC26" i="4"/>
  <c r="PF26" i="4" s="1"/>
  <c r="HL28" i="4"/>
  <c r="HL25" i="4"/>
  <c r="HJ25" i="4"/>
  <c r="HH18" i="4"/>
  <c r="HL34" i="4"/>
  <c r="HJ34" i="4"/>
  <c r="QL19" i="4"/>
  <c r="QM19" i="4" s="1"/>
  <c r="GT28" i="4"/>
  <c r="GX28" i="4"/>
  <c r="GZ28" i="4" s="1"/>
  <c r="OH34" i="4"/>
  <c r="OK34" i="4"/>
  <c r="OI34" i="4"/>
  <c r="OJ34" i="4"/>
  <c r="PO10" i="4"/>
  <c r="PP10" i="4" s="1"/>
  <c r="HX15" i="4"/>
  <c r="HT15" i="4"/>
  <c r="QB34" i="4"/>
  <c r="QC34" i="4" s="1"/>
  <c r="IR20" i="4"/>
  <c r="IS20" i="4" s="1"/>
  <c r="IX22" i="4"/>
  <c r="IT22" i="4"/>
  <c r="HQ32" i="4"/>
  <c r="HP32" i="4"/>
  <c r="HO32" i="4"/>
  <c r="HN32" i="4"/>
  <c r="PY17" i="4"/>
  <c r="PD32" i="4"/>
  <c r="QL39" i="4"/>
  <c r="OK30" i="4"/>
  <c r="OJ30" i="4"/>
  <c r="OI30" i="4"/>
  <c r="OH30" i="4"/>
  <c r="QO16" i="4"/>
  <c r="QP16" i="4" s="1"/>
  <c r="OG17" i="4"/>
  <c r="GO10" i="4"/>
  <c r="GN10" i="4"/>
  <c r="GQ10" i="4"/>
  <c r="GP10" i="4"/>
  <c r="QL29" i="4"/>
  <c r="QM29" i="4" s="1"/>
  <c r="HD32" i="4"/>
  <c r="HC32" i="4"/>
  <c r="HB32" i="4"/>
  <c r="HA32" i="4"/>
  <c r="PB28" i="4"/>
  <c r="PC28" i="4" s="1"/>
  <c r="GT26" i="4"/>
  <c r="GX26" i="4"/>
  <c r="PA15" i="4"/>
  <c r="PE15" i="4"/>
  <c r="PA30" i="4"/>
  <c r="PE30" i="4"/>
  <c r="GO34" i="4"/>
  <c r="GN34" i="4"/>
  <c r="GQ34" i="4"/>
  <c r="GP34" i="4"/>
  <c r="GY24" i="4"/>
  <c r="GW24" i="4"/>
  <c r="HL29" i="4"/>
  <c r="HJ29" i="4"/>
  <c r="HU38" i="4"/>
  <c r="HV38" i="4" s="1"/>
  <c r="JE11" i="4"/>
  <c r="JF11" i="4" s="1"/>
  <c r="ON32" i="4"/>
  <c r="OR32" i="4"/>
  <c r="PF27" i="4"/>
  <c r="PD27" i="4"/>
  <c r="IU32" i="4"/>
  <c r="IV32" i="4" s="1"/>
  <c r="PO24" i="4"/>
  <c r="PP24" i="4" s="1"/>
  <c r="HT19" i="4"/>
  <c r="HX19" i="4"/>
  <c r="HU29" i="4"/>
  <c r="HV29" i="4" s="1"/>
  <c r="PY26" i="4"/>
  <c r="PZ26" i="4" s="1"/>
  <c r="QB15" i="4"/>
  <c r="QC15" i="4" s="1"/>
  <c r="HU10" i="4"/>
  <c r="HV10" i="4" s="1"/>
  <c r="QB23" i="4"/>
  <c r="QC23" i="4" s="1"/>
  <c r="OV15" i="4"/>
  <c r="OU15" i="4"/>
  <c r="OX15" i="4"/>
  <c r="OW15" i="4"/>
  <c r="HG19" i="4"/>
  <c r="HK19" i="4"/>
  <c r="HM19" i="4" s="1"/>
  <c r="PB38" i="4"/>
  <c r="PC38" i="4" s="1"/>
  <c r="PY14" i="4"/>
  <c r="PZ14" i="4" s="1"/>
  <c r="HG25" i="4"/>
  <c r="HK25" i="4"/>
  <c r="HD19" i="4"/>
  <c r="HC19" i="4"/>
  <c r="HB19" i="4"/>
  <c r="HA19" i="4"/>
  <c r="HJ23" i="4"/>
  <c r="HW12" i="4"/>
  <c r="HY12" i="4"/>
  <c r="IW14" i="4"/>
  <c r="IY14" i="4"/>
  <c r="HK34" i="4"/>
  <c r="HG34" i="4"/>
  <c r="PZ19" i="4"/>
  <c r="ON17" i="4"/>
  <c r="OR17" i="4"/>
  <c r="OT17" i="4" s="1"/>
  <c r="HW15" i="4"/>
  <c r="HY15" i="4"/>
  <c r="HL35" i="4"/>
  <c r="HJ35" i="4"/>
  <c r="QF16" i="4"/>
  <c r="QD16" i="4"/>
  <c r="HW30" i="4"/>
  <c r="HY30" i="4"/>
  <c r="JE15" i="4"/>
  <c r="JF15" i="4" s="1"/>
  <c r="PM17" i="4"/>
  <c r="PC32" i="4"/>
  <c r="PF32" i="4" s="1"/>
  <c r="PZ39" i="4"/>
  <c r="PZ29" i="4"/>
  <c r="IJ16" i="4"/>
  <c r="PY32" i="4"/>
  <c r="PZ32" i="4" s="1"/>
  <c r="QL20" i="4"/>
  <c r="QM20" i="4" s="1"/>
  <c r="IR28" i="4"/>
  <c r="OJ39" i="4"/>
  <c r="OK39" i="4"/>
  <c r="OI39" i="4"/>
  <c r="OH39" i="4"/>
  <c r="ID17" i="4"/>
  <c r="IH17" i="4"/>
  <c r="GT38" i="4"/>
  <c r="GX38" i="4"/>
  <c r="PF30" i="4"/>
  <c r="PD30" i="4"/>
  <c r="GT10" i="4"/>
  <c r="GX10" i="4"/>
  <c r="GZ10" i="4" s="1"/>
  <c r="IH32" i="4"/>
  <c r="IR33" i="4"/>
  <c r="IS33" i="4" s="1"/>
  <c r="PJ25" i="4"/>
  <c r="PI25" i="4"/>
  <c r="PH25" i="4"/>
  <c r="PK25" i="4"/>
  <c r="IS11" i="4"/>
  <c r="GY10" i="4"/>
  <c r="GP39" i="4"/>
  <c r="GO39" i="4"/>
  <c r="GN39" i="4"/>
  <c r="GQ39" i="4"/>
  <c r="PO25" i="4"/>
  <c r="PP25" i="4" s="1"/>
  <c r="IR13" i="4"/>
  <c r="PM26" i="4"/>
  <c r="QL15" i="4"/>
  <c r="QM15" i="4" s="1"/>
  <c r="QL18" i="4"/>
  <c r="OK26" i="4"/>
  <c r="OJ26" i="4"/>
  <c r="OI26" i="4"/>
  <c r="OH26" i="4"/>
  <c r="IE39" i="4"/>
  <c r="IF39" i="4" s="1"/>
  <c r="HU27" i="4"/>
  <c r="PM14" i="4"/>
  <c r="HU25" i="4"/>
  <c r="PY31" i="4"/>
  <c r="PZ31" i="4" s="1"/>
  <c r="HI23" i="4"/>
  <c r="HL23" i="4" s="1"/>
  <c r="HL19" i="4"/>
  <c r="IR25" i="4"/>
  <c r="IS25" i="4" s="1"/>
  <c r="GP33" i="4"/>
  <c r="GO33" i="4"/>
  <c r="GN33" i="4"/>
  <c r="GQ33" i="4"/>
  <c r="PR16" i="4"/>
  <c r="PN16" i="4"/>
  <c r="IJ11" i="4"/>
  <c r="HW23" i="4"/>
  <c r="PD22" i="4"/>
  <c r="PD11" i="4"/>
  <c r="PW35" i="4"/>
  <c r="PV35" i="4"/>
  <c r="PU35" i="4"/>
  <c r="PX35" i="4"/>
  <c r="IU31" i="4"/>
  <c r="IV31" i="4" s="1"/>
  <c r="HK35" i="4"/>
  <c r="HG35" i="4"/>
  <c r="QE16" i="4"/>
  <c r="QA16" i="4"/>
  <c r="HX30" i="4"/>
  <c r="HT30" i="4"/>
  <c r="OS24" i="4"/>
  <c r="OQ24" i="4"/>
  <c r="OT24" i="4" s="1"/>
  <c r="HD36" i="4"/>
  <c r="HC36" i="4"/>
  <c r="HB36" i="4"/>
  <c r="HA36" i="4"/>
  <c r="PF19" i="4"/>
  <c r="JH31" i="4"/>
  <c r="JI31" i="4" s="1"/>
  <c r="IU15" i="4"/>
  <c r="IV15" i="4" s="1"/>
  <c r="PQ30" i="4"/>
  <c r="PS30" i="4"/>
  <c r="PS20" i="4"/>
  <c r="PQ20" i="4"/>
  <c r="GW34" i="4"/>
  <c r="GY34" i="4"/>
  <c r="IE40" i="4"/>
  <c r="IF40" i="4" s="1"/>
  <c r="GK40" i="4"/>
  <c r="GM40" i="4" s="1"/>
  <c r="GG40" i="4"/>
  <c r="PQ37" i="4"/>
  <c r="PS37" i="4"/>
  <c r="II16" i="4"/>
  <c r="PM32" i="4"/>
  <c r="PZ20" i="4"/>
  <c r="PF20" i="4"/>
  <c r="PD20" i="4"/>
  <c r="PG20" i="4" s="1"/>
  <c r="PQ21" i="4"/>
  <c r="PS21" i="4"/>
  <c r="HL33" i="4"/>
  <c r="HD12" i="4"/>
  <c r="HC12" i="4"/>
  <c r="HB12" i="4"/>
  <c r="HA12" i="4"/>
  <c r="HH38" i="4"/>
  <c r="GY38" i="4"/>
  <c r="GW38" i="4"/>
  <c r="HP21" i="4"/>
  <c r="HO21" i="4"/>
  <c r="HN21" i="4"/>
  <c r="HQ21" i="4"/>
  <c r="PB36" i="4"/>
  <c r="GW18" i="4"/>
  <c r="GY18" i="4"/>
  <c r="HH24" i="4"/>
  <c r="HI24" i="4" s="1"/>
  <c r="IF33" i="4"/>
  <c r="PS23" i="4"/>
  <c r="PQ23" i="4"/>
  <c r="QB35" i="4"/>
  <c r="QC35" i="4" s="1"/>
  <c r="IF13" i="4"/>
  <c r="PB14" i="4"/>
  <c r="PC14" i="4" s="1"/>
  <c r="OS26" i="4"/>
  <c r="OQ26" i="4"/>
  <c r="PJ16" i="4"/>
  <c r="PI16" i="4"/>
  <c r="PK16" i="4"/>
  <c r="PH16" i="4"/>
  <c r="PZ18" i="4"/>
  <c r="QB33" i="4"/>
  <c r="HS39" i="4"/>
  <c r="GP30" i="4"/>
  <c r="GO30" i="4"/>
  <c r="GQ30" i="4"/>
  <c r="GN30" i="4"/>
  <c r="IK22" i="4"/>
  <c r="IM22" i="4" s="1"/>
  <c r="IG22" i="4"/>
  <c r="IH35" i="4"/>
  <c r="II35" i="4" s="1"/>
  <c r="PM31" i="4"/>
  <c r="ON22" i="4"/>
  <c r="OR22" i="4"/>
  <c r="OT22" i="4" s="1"/>
  <c r="IH27" i="4"/>
  <c r="II27" i="4" s="1"/>
  <c r="PO38" i="4"/>
  <c r="PP38" i="4" s="1"/>
  <c r="IF25" i="4"/>
  <c r="HU18" i="4"/>
  <c r="PQ16" i="4"/>
  <c r="PS16" i="4"/>
  <c r="II11" i="4"/>
  <c r="IL11" i="4" s="1"/>
  <c r="HV23" i="4"/>
  <c r="HY23" i="4" s="1"/>
  <c r="PC22" i="4"/>
  <c r="PF22" i="4" s="1"/>
  <c r="PC11" i="4"/>
  <c r="PF11" i="4" s="1"/>
  <c r="PI28" i="3"/>
  <c r="PK28" i="3"/>
  <c r="PJ28" i="3"/>
  <c r="PH28" i="3"/>
  <c r="QB26" i="3"/>
  <c r="QC26" i="3" s="1"/>
  <c r="IU37" i="3"/>
  <c r="JH30" i="3"/>
  <c r="JI30" i="3" s="1"/>
  <c r="RE17" i="3"/>
  <c r="RA17" i="3"/>
  <c r="PO19" i="3"/>
  <c r="PP19" i="3" s="1"/>
  <c r="PE13" i="3"/>
  <c r="PA13" i="3"/>
  <c r="HK39" i="3"/>
  <c r="HG39" i="3"/>
  <c r="PO39" i="3"/>
  <c r="PP39" i="3" s="1"/>
  <c r="ON40" i="3"/>
  <c r="OR40" i="3"/>
  <c r="IG30" i="3"/>
  <c r="IK30" i="3"/>
  <c r="IU11" i="3"/>
  <c r="QO16" i="3"/>
  <c r="QP16" i="3" s="1"/>
  <c r="IH14" i="3"/>
  <c r="II14" i="3" s="1"/>
  <c r="IH36" i="3"/>
  <c r="PR18" i="3"/>
  <c r="PN18" i="3"/>
  <c r="JH10" i="3"/>
  <c r="JI10" i="3" s="1"/>
  <c r="HD40" i="3"/>
  <c r="HC40" i="3"/>
  <c r="HB40" i="3"/>
  <c r="HA40" i="3"/>
  <c r="PA31" i="3"/>
  <c r="PE31" i="3"/>
  <c r="OX33" i="3"/>
  <c r="OW33" i="3"/>
  <c r="OU33" i="3"/>
  <c r="OV33" i="3"/>
  <c r="IU23" i="3"/>
  <c r="PO21" i="3"/>
  <c r="PP21" i="3" s="1"/>
  <c r="PR26" i="3"/>
  <c r="PN26" i="3"/>
  <c r="OH24" i="3"/>
  <c r="OI24" i="3"/>
  <c r="OK24" i="3"/>
  <c r="OJ24" i="3"/>
  <c r="IH38" i="3"/>
  <c r="II38" i="3" s="1"/>
  <c r="OR24" i="3"/>
  <c r="OT24" i="3" s="1"/>
  <c r="ON24" i="3"/>
  <c r="HU14" i="3"/>
  <c r="HV14" i="3" s="1"/>
  <c r="GN26" i="3"/>
  <c r="GQ26" i="3"/>
  <c r="GP26" i="3"/>
  <c r="GO26" i="3"/>
  <c r="PA29" i="3"/>
  <c r="PE29" i="3"/>
  <c r="GG33" i="3"/>
  <c r="GK33" i="3"/>
  <c r="GM33" i="3" s="1"/>
  <c r="QB35" i="3"/>
  <c r="QL20" i="3"/>
  <c r="GX33" i="3"/>
  <c r="GZ33" i="3" s="1"/>
  <c r="GT33" i="3"/>
  <c r="PJ23" i="3"/>
  <c r="PI23" i="3"/>
  <c r="PH23" i="3"/>
  <c r="PK23" i="3"/>
  <c r="OJ38" i="3"/>
  <c r="OK38" i="3"/>
  <c r="OI38" i="3"/>
  <c r="OH38" i="3"/>
  <c r="IG27" i="3"/>
  <c r="IK27" i="3"/>
  <c r="IU21" i="3"/>
  <c r="IV21" i="3" s="1"/>
  <c r="HU20" i="3"/>
  <c r="PY12" i="3"/>
  <c r="PZ12" i="3" s="1"/>
  <c r="PY22" i="3"/>
  <c r="PZ22" i="3" s="1"/>
  <c r="QO18" i="3"/>
  <c r="HU18" i="3"/>
  <c r="IU19" i="3"/>
  <c r="IV19" i="3" s="1"/>
  <c r="GN36" i="3"/>
  <c r="GQ36" i="3"/>
  <c r="GP36" i="3"/>
  <c r="GO36" i="3"/>
  <c r="PJ37" i="3"/>
  <c r="PK37" i="3"/>
  <c r="PI37" i="3"/>
  <c r="PH37" i="3"/>
  <c r="HW34" i="3"/>
  <c r="HJ33" i="3"/>
  <c r="PD12" i="3"/>
  <c r="NX12" i="3"/>
  <c r="NW12" i="3"/>
  <c r="NV12" i="3"/>
  <c r="NU12" i="3"/>
  <c r="QD28" i="3"/>
  <c r="PY36" i="3"/>
  <c r="OX37" i="3"/>
  <c r="OW37" i="3"/>
  <c r="OV37" i="3"/>
  <c r="OU37" i="3"/>
  <c r="QA15" i="3"/>
  <c r="QE15" i="3"/>
  <c r="IH34" i="3"/>
  <c r="PY14" i="3"/>
  <c r="PE26" i="3"/>
  <c r="PG26" i="3" s="1"/>
  <c r="PA26" i="3"/>
  <c r="HH22" i="3"/>
  <c r="HI22" i="3" s="1"/>
  <c r="IH25" i="3"/>
  <c r="PY38" i="3"/>
  <c r="OV19" i="3"/>
  <c r="OU19" i="3"/>
  <c r="OX19" i="3"/>
  <c r="OW19" i="3"/>
  <c r="PN16" i="3"/>
  <c r="PR16" i="3"/>
  <c r="PT16" i="3" s="1"/>
  <c r="HH28" i="3"/>
  <c r="HI28" i="3" s="1"/>
  <c r="IJ37" i="3"/>
  <c r="IE22" i="3"/>
  <c r="IF22" i="3" s="1"/>
  <c r="IU40" i="3"/>
  <c r="GW16" i="3"/>
  <c r="PS16" i="3"/>
  <c r="PE40" i="3"/>
  <c r="PA40" i="3"/>
  <c r="PR11" i="3"/>
  <c r="PN11" i="3"/>
  <c r="PD19" i="3"/>
  <c r="QB34" i="3"/>
  <c r="QC34" i="3" s="1"/>
  <c r="IJ23" i="3"/>
  <c r="PB24" i="3"/>
  <c r="HA31" i="3"/>
  <c r="HD31" i="3"/>
  <c r="HC31" i="3"/>
  <c r="HB31" i="3"/>
  <c r="PY40" i="3"/>
  <c r="PZ40" i="3" s="1"/>
  <c r="NX21" i="3"/>
  <c r="NW21" i="3"/>
  <c r="NV21" i="3"/>
  <c r="NU21" i="3"/>
  <c r="PF29" i="3"/>
  <c r="PD29" i="3"/>
  <c r="HY11" i="3"/>
  <c r="HW11" i="3"/>
  <c r="QL35" i="3"/>
  <c r="PZ20" i="3"/>
  <c r="GM39" i="3"/>
  <c r="GZ32" i="3"/>
  <c r="PG15" i="3"/>
  <c r="QB23" i="3"/>
  <c r="QC23" i="3" s="1"/>
  <c r="GY33" i="3"/>
  <c r="PM12" i="3"/>
  <c r="QL37" i="3"/>
  <c r="IE18" i="3"/>
  <c r="IF18" i="3" s="1"/>
  <c r="GX17" i="3"/>
  <c r="GT17" i="3"/>
  <c r="GQ22" i="3"/>
  <c r="GP22" i="3"/>
  <c r="GN22" i="3"/>
  <c r="GO22" i="3"/>
  <c r="HV34" i="3"/>
  <c r="HY34" i="3" s="1"/>
  <c r="HI33" i="3"/>
  <c r="HL33" i="3" s="1"/>
  <c r="PC12" i="3"/>
  <c r="QC28" i="3"/>
  <c r="QF28" i="3" s="1"/>
  <c r="PM36" i="3"/>
  <c r="PG34" i="3"/>
  <c r="HY25" i="3"/>
  <c r="HW25" i="3"/>
  <c r="PD38" i="3"/>
  <c r="PF38" i="3"/>
  <c r="IM10" i="3"/>
  <c r="HJ29" i="3"/>
  <c r="HL29" i="3"/>
  <c r="QY33" i="3"/>
  <c r="QZ33" i="3" s="1"/>
  <c r="QY15" i="3"/>
  <c r="QZ15" i="3" s="1"/>
  <c r="IR25" i="3"/>
  <c r="OX28" i="3"/>
  <c r="OW28" i="3"/>
  <c r="OV28" i="3"/>
  <c r="OU28" i="3"/>
  <c r="OT39" i="3"/>
  <c r="OI20" i="3"/>
  <c r="OH20" i="3"/>
  <c r="OK20" i="3"/>
  <c r="OJ20" i="3"/>
  <c r="II37" i="3"/>
  <c r="IL37" i="3" s="1"/>
  <c r="HS22" i="3"/>
  <c r="JE40" i="3"/>
  <c r="JF40" i="3" s="1"/>
  <c r="GV16" i="3"/>
  <c r="HY17" i="3"/>
  <c r="HW17" i="3"/>
  <c r="PC19" i="3"/>
  <c r="PF19" i="3" s="1"/>
  <c r="QL34" i="3"/>
  <c r="QM34" i="3" s="1"/>
  <c r="II23" i="3"/>
  <c r="IL23" i="3" s="1"/>
  <c r="PO27" i="3"/>
  <c r="PP27" i="3" s="1"/>
  <c r="HZ40" i="3"/>
  <c r="HZ27" i="3"/>
  <c r="PO40" i="3"/>
  <c r="OX31" i="3"/>
  <c r="OW31" i="3"/>
  <c r="OV31" i="3"/>
  <c r="OU31" i="3"/>
  <c r="HT11" i="3"/>
  <c r="HX11" i="3"/>
  <c r="HU36" i="3"/>
  <c r="JE27" i="3"/>
  <c r="JF27" i="3" s="1"/>
  <c r="OJ22" i="3"/>
  <c r="OI22" i="3"/>
  <c r="OH22" i="3"/>
  <c r="OK22" i="3"/>
  <c r="PK16" i="3"/>
  <c r="PJ16" i="3"/>
  <c r="PI16" i="3"/>
  <c r="PH16" i="3"/>
  <c r="PY29" i="3"/>
  <c r="PZ29" i="3" s="1"/>
  <c r="HX19" i="3"/>
  <c r="HT19" i="3"/>
  <c r="IR36" i="3"/>
  <c r="IS36" i="3" s="1"/>
  <c r="PF13" i="3"/>
  <c r="PD13" i="3"/>
  <c r="PG13" i="3" s="1"/>
  <c r="QD11" i="3"/>
  <c r="JE23" i="3"/>
  <c r="JF23" i="3" s="1"/>
  <c r="HQ23" i="3"/>
  <c r="HO23" i="3"/>
  <c r="HP23" i="3"/>
  <c r="HN23" i="3"/>
  <c r="HH32" i="3"/>
  <c r="HI32" i="3" s="1"/>
  <c r="QB37" i="3"/>
  <c r="QC37" i="3" s="1"/>
  <c r="HD28" i="3"/>
  <c r="HC28" i="3"/>
  <c r="HB28" i="3"/>
  <c r="HA28" i="3"/>
  <c r="QO28" i="3"/>
  <c r="QP28" i="3" s="1"/>
  <c r="PE11" i="3"/>
  <c r="PG11" i="3" s="1"/>
  <c r="PA11" i="3"/>
  <c r="GZ14" i="3"/>
  <c r="IC13" i="3"/>
  <c r="ID13" i="3"/>
  <c r="IB13" i="3"/>
  <c r="IA13" i="3"/>
  <c r="IE32" i="3"/>
  <c r="IF32" i="3" s="1"/>
  <c r="HJ26" i="3"/>
  <c r="PD30" i="3"/>
  <c r="QD33" i="3"/>
  <c r="PF31" i="3"/>
  <c r="PD31" i="3"/>
  <c r="HX25" i="3"/>
  <c r="HT25" i="3"/>
  <c r="PE38" i="3"/>
  <c r="PA38" i="3"/>
  <c r="IR38" i="3"/>
  <c r="HK29" i="3"/>
  <c r="HG29" i="3"/>
  <c r="QO33" i="3"/>
  <c r="QP33" i="3" s="1"/>
  <c r="QO15" i="3"/>
  <c r="QP15" i="3" s="1"/>
  <c r="OT20" i="3"/>
  <c r="HD12" i="3"/>
  <c r="HC12" i="3"/>
  <c r="HB12" i="3"/>
  <c r="HA12" i="3"/>
  <c r="OQ10" i="3"/>
  <c r="IH31" i="3"/>
  <c r="IL30" i="3"/>
  <c r="IJ30" i="3"/>
  <c r="HT17" i="3"/>
  <c r="HX17" i="3"/>
  <c r="GM16" i="3"/>
  <c r="HJ16" i="3"/>
  <c r="QO23" i="3"/>
  <c r="QP23" i="3" s="1"/>
  <c r="PO35" i="3"/>
  <c r="PP35" i="3" s="1"/>
  <c r="HK35" i="3"/>
  <c r="HM35" i="3" s="1"/>
  <c r="HG35" i="3"/>
  <c r="OK36" i="3"/>
  <c r="OJ36" i="3"/>
  <c r="OH36" i="3"/>
  <c r="OI36" i="3"/>
  <c r="PO34" i="3"/>
  <c r="PP34" i="3" s="1"/>
  <c r="IS27" i="3"/>
  <c r="OK10" i="3"/>
  <c r="OJ10" i="3"/>
  <c r="OI10" i="3"/>
  <c r="OH10" i="3"/>
  <c r="GP18" i="3"/>
  <c r="GN18" i="3"/>
  <c r="GQ18" i="3"/>
  <c r="GO18" i="3"/>
  <c r="PM29" i="3"/>
  <c r="HY19" i="3"/>
  <c r="HW19" i="3"/>
  <c r="IB23" i="3"/>
  <c r="IA23" i="3"/>
  <c r="ID23" i="3"/>
  <c r="IC23" i="3"/>
  <c r="NX10" i="3"/>
  <c r="NW10" i="3"/>
  <c r="NV10" i="3"/>
  <c r="NU10" i="3"/>
  <c r="HW35" i="3"/>
  <c r="HY35" i="3"/>
  <c r="PD22" i="3"/>
  <c r="PF22" i="3"/>
  <c r="QD18" i="3"/>
  <c r="QF18" i="3"/>
  <c r="QC11" i="3"/>
  <c r="QF11" i="3" s="1"/>
  <c r="IU10" i="3"/>
  <c r="IR35" i="3"/>
  <c r="HZ21" i="3"/>
  <c r="QY28" i="3"/>
  <c r="QZ28" i="3" s="1"/>
  <c r="PB36" i="3"/>
  <c r="HS32" i="3"/>
  <c r="HI26" i="3"/>
  <c r="HL26" i="3" s="1"/>
  <c r="PC30" i="3"/>
  <c r="QC33" i="3"/>
  <c r="QF33" i="3" s="1"/>
  <c r="HL17" i="3"/>
  <c r="HJ17" i="3"/>
  <c r="HC27" i="3"/>
  <c r="HB27" i="3"/>
  <c r="HA27" i="3"/>
  <c r="HD27" i="3"/>
  <c r="IE39" i="3"/>
  <c r="PY31" i="3"/>
  <c r="HD36" i="3"/>
  <c r="HC36" i="3"/>
  <c r="HB36" i="3"/>
  <c r="HA36" i="3"/>
  <c r="PF26" i="3"/>
  <c r="OP10" i="3"/>
  <c r="IR31" i="3"/>
  <c r="HL35" i="3"/>
  <c r="IW30" i="3"/>
  <c r="GL33" i="3"/>
  <c r="HI16" i="3"/>
  <c r="HL16" i="3" s="1"/>
  <c r="JE13" i="3"/>
  <c r="JF13" i="3" s="1"/>
  <c r="PS20" i="3"/>
  <c r="PQ20" i="3"/>
  <c r="OH32" i="3"/>
  <c r="OK32" i="3"/>
  <c r="OJ32" i="3"/>
  <c r="OI32" i="3"/>
  <c r="OU36" i="3"/>
  <c r="OW36" i="3"/>
  <c r="OV36" i="3"/>
  <c r="OX36" i="3"/>
  <c r="OS30" i="3"/>
  <c r="OQ30" i="3"/>
  <c r="OS24" i="3"/>
  <c r="IR14" i="3"/>
  <c r="IS14" i="3" s="1"/>
  <c r="HN34" i="3"/>
  <c r="OK40" i="3"/>
  <c r="OJ40" i="3"/>
  <c r="OI40" i="3"/>
  <c r="OH40" i="3"/>
  <c r="OG29" i="3"/>
  <c r="PB32" i="3"/>
  <c r="PC32" i="3" s="1"/>
  <c r="HG27" i="3"/>
  <c r="HK27" i="3"/>
  <c r="HM27" i="3" s="1"/>
  <c r="HN21" i="3"/>
  <c r="HQ21" i="3"/>
  <c r="HP21" i="3"/>
  <c r="HO21" i="3"/>
  <c r="HX35" i="3"/>
  <c r="HT35" i="3"/>
  <c r="PE22" i="3"/>
  <c r="PA22" i="3"/>
  <c r="QA18" i="3"/>
  <c r="QE18" i="3"/>
  <c r="HJ18" i="3"/>
  <c r="HL18" i="3"/>
  <c r="PY32" i="3"/>
  <c r="PZ32" i="3" s="1"/>
  <c r="IJ11" i="3"/>
  <c r="IL11" i="3"/>
  <c r="PS26" i="3"/>
  <c r="PQ26" i="3"/>
  <c r="IH35" i="3"/>
  <c r="II35" i="3" s="1"/>
  <c r="OT14" i="3"/>
  <c r="IA10" i="3"/>
  <c r="ID10" i="3"/>
  <c r="IC10" i="3"/>
  <c r="IB10" i="3"/>
  <c r="OT32" i="3"/>
  <c r="OR13" i="3"/>
  <c r="OT13" i="3" s="1"/>
  <c r="ON13" i="3"/>
  <c r="OW27" i="3"/>
  <c r="OV27" i="3"/>
  <c r="OU27" i="3"/>
  <c r="OX27" i="3"/>
  <c r="HC25" i="3"/>
  <c r="HB25" i="3"/>
  <c r="HA25" i="3"/>
  <c r="HD25" i="3"/>
  <c r="GY26" i="3"/>
  <c r="GW26" i="3"/>
  <c r="IL19" i="3"/>
  <c r="IJ19" i="3"/>
  <c r="HK17" i="3"/>
  <c r="HG17" i="3"/>
  <c r="GP28" i="3"/>
  <c r="GO28" i="3"/>
  <c r="GN28" i="3"/>
  <c r="GQ28" i="3"/>
  <c r="HM14" i="3"/>
  <c r="IE26" i="3"/>
  <c r="PO30" i="3"/>
  <c r="HU39" i="3"/>
  <c r="HV39" i="3" s="1"/>
  <c r="PO31" i="3"/>
  <c r="PP31" i="3" s="1"/>
  <c r="OR29" i="3"/>
  <c r="OT29" i="3" s="1"/>
  <c r="ON29" i="3"/>
  <c r="QY16" i="3"/>
  <c r="QZ16" i="3" s="1"/>
  <c r="ON21" i="3"/>
  <c r="OR21" i="3"/>
  <c r="OT21" i="3" s="1"/>
  <c r="IJ12" i="3"/>
  <c r="IJ13" i="3"/>
  <c r="PD21" i="3"/>
  <c r="IV30" i="3"/>
  <c r="IY30" i="3" s="1"/>
  <c r="JE12" i="3"/>
  <c r="JF12" i="3" s="1"/>
  <c r="PD14" i="3"/>
  <c r="HW38" i="3"/>
  <c r="IU13" i="3"/>
  <c r="IV13" i="3" s="1"/>
  <c r="PR20" i="3"/>
  <c r="PN20" i="3"/>
  <c r="ON30" i="3"/>
  <c r="OR30" i="3"/>
  <c r="PY24" i="3"/>
  <c r="PE33" i="3"/>
  <c r="PG33" i="3" s="1"/>
  <c r="PA33" i="3"/>
  <c r="PB27" i="3"/>
  <c r="PC27" i="3" s="1"/>
  <c r="HJ20" i="3"/>
  <c r="PR37" i="3"/>
  <c r="PN37" i="3"/>
  <c r="HK18" i="3"/>
  <c r="HG18" i="3"/>
  <c r="PO32" i="3"/>
  <c r="IG11" i="3"/>
  <c r="IK11" i="3"/>
  <c r="HL27" i="3"/>
  <c r="GT20" i="3"/>
  <c r="GX20" i="3"/>
  <c r="GZ20" i="3" s="1"/>
  <c r="PY13" i="3"/>
  <c r="QL26" i="3"/>
  <c r="GT26" i="3"/>
  <c r="GX26" i="3"/>
  <c r="IG19" i="3"/>
  <c r="IK19" i="3"/>
  <c r="HL39" i="3"/>
  <c r="HJ39" i="3"/>
  <c r="HW37" i="3"/>
  <c r="HM31" i="3"/>
  <c r="PO25" i="3"/>
  <c r="HU33" i="3"/>
  <c r="QD16" i="3"/>
  <c r="HS26" i="3"/>
  <c r="PY30" i="3"/>
  <c r="PZ30" i="3" s="1"/>
  <c r="PO10" i="3"/>
  <c r="PP10" i="3" s="1"/>
  <c r="IH40" i="3"/>
  <c r="GX22" i="3"/>
  <c r="GZ22" i="3" s="1"/>
  <c r="GT22" i="3"/>
  <c r="OK35" i="3"/>
  <c r="OH35" i="3"/>
  <c r="OJ35" i="3"/>
  <c r="OI35" i="3"/>
  <c r="GQ38" i="3"/>
  <c r="GP38" i="3"/>
  <c r="GO38" i="3"/>
  <c r="GN38" i="3"/>
  <c r="II12" i="3"/>
  <c r="IL12" i="3" s="1"/>
  <c r="OS29" i="3"/>
  <c r="II13" i="3"/>
  <c r="PC21" i="3"/>
  <c r="PF21" i="3" s="1"/>
  <c r="OS21" i="3"/>
  <c r="IE28" i="3"/>
  <c r="IF28" i="3" s="1"/>
  <c r="IS12" i="3"/>
  <c r="PC14" i="3"/>
  <c r="PF14" i="3" s="1"/>
  <c r="HV38" i="3"/>
  <c r="IR15" i="3"/>
  <c r="PB39" i="3"/>
  <c r="IR17" i="3"/>
  <c r="GN15" i="3"/>
  <c r="GQ15" i="3"/>
  <c r="GP15" i="3"/>
  <c r="GO15" i="3"/>
  <c r="PM24" i="3"/>
  <c r="OT12" i="3"/>
  <c r="HM38" i="3"/>
  <c r="HI20" i="3"/>
  <c r="PQ37" i="3"/>
  <c r="PS37" i="3"/>
  <c r="GW29" i="3"/>
  <c r="GY29" i="3"/>
  <c r="HM25" i="3"/>
  <c r="PM13" i="3"/>
  <c r="QY11" i="3"/>
  <c r="QZ11" i="3" s="1"/>
  <c r="ON38" i="3"/>
  <c r="OR38" i="3"/>
  <c r="OT38" i="3" s="1"/>
  <c r="IE16" i="3"/>
  <c r="PD25" i="3"/>
  <c r="PF25" i="3"/>
  <c r="PF11" i="3"/>
  <c r="GY17" i="3"/>
  <c r="PD10" i="3"/>
  <c r="PF10" i="3"/>
  <c r="HV37" i="3"/>
  <c r="HY37" i="3" s="1"/>
  <c r="OS13" i="3"/>
  <c r="PY25" i="3"/>
  <c r="PZ25" i="3" s="1"/>
  <c r="IE33" i="3"/>
  <c r="IF33" i="3" s="1"/>
  <c r="QC16" i="3"/>
  <c r="OT22" i="3"/>
  <c r="PY10" i="3"/>
  <c r="PS33" i="3"/>
  <c r="PQ33" i="3"/>
  <c r="PR15" i="3"/>
  <c r="PT15" i="3" s="1"/>
  <c r="PN15" i="3"/>
  <c r="PA35" i="3"/>
  <c r="PE35" i="3"/>
  <c r="PG35" i="3" s="1"/>
  <c r="OU26" i="3"/>
  <c r="OW26" i="3"/>
  <c r="OV26" i="3"/>
  <c r="OX26" i="3"/>
  <c r="OK25" i="3"/>
  <c r="OJ25" i="3"/>
  <c r="OI25" i="3"/>
  <c r="OH25" i="3"/>
  <c r="IE29" i="3"/>
  <c r="PS28" i="3"/>
  <c r="PQ28" i="3"/>
  <c r="HY15" i="3"/>
  <c r="HW15" i="3"/>
  <c r="HS28" i="3"/>
  <c r="IH15" i="3"/>
  <c r="II15" i="3" s="1"/>
  <c r="OK39" i="3"/>
  <c r="OH39" i="3"/>
  <c r="OJ39" i="3"/>
  <c r="OI39" i="3"/>
  <c r="OS40" i="3"/>
  <c r="OQ40" i="3"/>
  <c r="IH17" i="3"/>
  <c r="II17" i="3" s="1"/>
  <c r="PY19" i="3"/>
  <c r="PZ19" i="3" s="1"/>
  <c r="PK18" i="3"/>
  <c r="PJ18" i="3"/>
  <c r="PI18" i="3"/>
  <c r="PH18" i="3"/>
  <c r="ON25" i="3"/>
  <c r="OR25" i="3"/>
  <c r="OT25" i="3" s="1"/>
  <c r="IH21" i="3"/>
  <c r="II21" i="3" s="1"/>
  <c r="OK30" i="3"/>
  <c r="OJ30" i="3"/>
  <c r="OI30" i="3"/>
  <c r="OH30" i="3"/>
  <c r="GP32" i="3"/>
  <c r="GO32" i="3"/>
  <c r="GN32" i="3"/>
  <c r="GQ32" i="3"/>
  <c r="IJ27" i="3"/>
  <c r="IL27" i="3"/>
  <c r="JE21" i="3"/>
  <c r="JF21" i="3" s="1"/>
  <c r="GX29" i="3"/>
  <c r="GT29" i="3"/>
  <c r="QY23" i="3"/>
  <c r="QZ23" i="3" s="1"/>
  <c r="PY27" i="3"/>
  <c r="IE20" i="3"/>
  <c r="PR23" i="3"/>
  <c r="PT23" i="3" s="1"/>
  <c r="PN23" i="3"/>
  <c r="PM22" i="3"/>
  <c r="QY18" i="3"/>
  <c r="QZ18" i="3" s="1"/>
  <c r="QO11" i="3"/>
  <c r="QP11" i="3" s="1"/>
  <c r="PS18" i="3"/>
  <c r="PQ18" i="3"/>
  <c r="JE19" i="3"/>
  <c r="JF19" i="3" s="1"/>
  <c r="JE11" i="3"/>
  <c r="JF11" i="3" s="1"/>
  <c r="GT39" i="3"/>
  <c r="GX39" i="3"/>
  <c r="GZ39" i="3" s="1"/>
  <c r="HU16" i="3"/>
  <c r="HV16" i="3" s="1"/>
  <c r="PA25" i="3"/>
  <c r="PE25" i="3"/>
  <c r="GZ17" i="3"/>
  <c r="PA10" i="3"/>
  <c r="PE10" i="3"/>
  <c r="QF15" i="3"/>
  <c r="QD15" i="3"/>
  <c r="HQ15" i="3"/>
  <c r="HP15" i="3"/>
  <c r="HO15" i="3"/>
  <c r="HN15" i="3"/>
  <c r="IR34" i="3"/>
  <c r="HQ36" i="3"/>
  <c r="HO36" i="3"/>
  <c r="HN36" i="3"/>
  <c r="HP36" i="3"/>
  <c r="PM14" i="3"/>
  <c r="GT38" i="3"/>
  <c r="GX38" i="3"/>
  <c r="GZ38" i="3" s="1"/>
  <c r="JE37" i="3"/>
  <c r="JF37" i="3" s="1"/>
  <c r="PN33" i="3"/>
  <c r="PR33" i="3"/>
  <c r="IC12" i="3"/>
  <c r="IB12" i="3"/>
  <c r="IA12" i="3"/>
  <c r="ID12" i="3"/>
  <c r="HU31" i="3"/>
  <c r="HV31" i="3" s="1"/>
  <c r="PM38" i="3"/>
  <c r="HK11" i="3"/>
  <c r="HM11" i="3" s="1"/>
  <c r="HG11" i="3"/>
  <c r="PY21" i="3"/>
  <c r="PZ21" i="3" s="1"/>
  <c r="HU29" i="3"/>
  <c r="PN28" i="3"/>
  <c r="PR28" i="3"/>
  <c r="HT15" i="3"/>
  <c r="HX15" i="3"/>
  <c r="PY39" i="3"/>
  <c r="PZ39" i="3" s="1"/>
  <c r="PD40" i="3"/>
  <c r="PF40" i="3"/>
  <c r="PS11" i="3"/>
  <c r="PQ11" i="3"/>
  <c r="RF17" i="3"/>
  <c r="RD17" i="3"/>
  <c r="QA30" i="2"/>
  <c r="QE30" i="2"/>
  <c r="PO32" i="2"/>
  <c r="PP32" i="2" s="1"/>
  <c r="OI14" i="2"/>
  <c r="OK14" i="2"/>
  <c r="OJ14" i="2"/>
  <c r="OH14" i="2"/>
  <c r="HK24" i="2"/>
  <c r="HG24" i="2"/>
  <c r="RB33" i="2"/>
  <c r="RC33" i="2" s="1"/>
  <c r="GD18" i="2"/>
  <c r="GC18" i="2"/>
  <c r="GB18" i="2"/>
  <c r="GA18" i="2"/>
  <c r="RA23" i="2"/>
  <c r="RE23" i="2"/>
  <c r="GO28" i="2"/>
  <c r="GN28" i="2"/>
  <c r="GQ28" i="2"/>
  <c r="GP28" i="2"/>
  <c r="IU33" i="2"/>
  <c r="IV33" i="2" s="1"/>
  <c r="IH17" i="2"/>
  <c r="PR19" i="2"/>
  <c r="PN19" i="2"/>
  <c r="GP31" i="2"/>
  <c r="GN31" i="2"/>
  <c r="GQ31" i="2"/>
  <c r="GO31" i="2"/>
  <c r="GA15" i="2"/>
  <c r="GD15" i="2"/>
  <c r="GC15" i="2"/>
  <c r="GB15" i="2"/>
  <c r="RB34" i="2"/>
  <c r="RC34" i="2" s="1"/>
  <c r="HK29" i="2"/>
  <c r="HG29" i="2"/>
  <c r="PE24" i="2"/>
  <c r="PA24" i="2"/>
  <c r="IG19" i="2"/>
  <c r="IK19" i="2"/>
  <c r="GQ21" i="2"/>
  <c r="GP21" i="2"/>
  <c r="GO21" i="2"/>
  <c r="GN21" i="2"/>
  <c r="QK23" i="2"/>
  <c r="QI23" i="2"/>
  <c r="QH23" i="2"/>
  <c r="QJ23" i="2"/>
  <c r="QB21" i="2"/>
  <c r="HQ36" i="2"/>
  <c r="HP36" i="2"/>
  <c r="HN36" i="2"/>
  <c r="HO36" i="2"/>
  <c r="PO39" i="2"/>
  <c r="PP39" i="2" s="1"/>
  <c r="QB12" i="2"/>
  <c r="OI32" i="2"/>
  <c r="OJ32" i="2"/>
  <c r="OH32" i="2"/>
  <c r="OK32" i="2"/>
  <c r="PO22" i="2"/>
  <c r="PP22" i="2" s="1"/>
  <c r="QO30" i="2"/>
  <c r="QP30" i="2" s="1"/>
  <c r="PX34" i="2"/>
  <c r="PW34" i="2"/>
  <c r="PV34" i="2"/>
  <c r="PU34" i="2"/>
  <c r="JH39" i="2"/>
  <c r="JI39" i="2" s="1"/>
  <c r="PK25" i="2"/>
  <c r="PJ25" i="2"/>
  <c r="PI25" i="2"/>
  <c r="PH25" i="2"/>
  <c r="OK16" i="2"/>
  <c r="OI16" i="2"/>
  <c r="OH16" i="2"/>
  <c r="OJ16" i="2"/>
  <c r="OX35" i="2"/>
  <c r="OW35" i="2"/>
  <c r="OV35" i="2"/>
  <c r="OU35" i="2"/>
  <c r="IG36" i="2"/>
  <c r="IK36" i="2"/>
  <c r="PO26" i="2"/>
  <c r="PP26" i="2" s="1"/>
  <c r="GB35" i="2"/>
  <c r="GD35" i="2"/>
  <c r="GC35" i="2"/>
  <c r="GA35" i="2"/>
  <c r="IX39" i="2"/>
  <c r="IT39" i="2"/>
  <c r="ON40" i="2"/>
  <c r="OR40" i="2"/>
  <c r="NX22" i="2"/>
  <c r="NU22" i="2"/>
  <c r="NW22" i="2"/>
  <c r="NV22" i="2"/>
  <c r="HQ38" i="2"/>
  <c r="HP38" i="2"/>
  <c r="HO38" i="2"/>
  <c r="HN38" i="2"/>
  <c r="PN38" i="2"/>
  <c r="PR38" i="2"/>
  <c r="HB19" i="2"/>
  <c r="HD19" i="2"/>
  <c r="HC19" i="2"/>
  <c r="HA19" i="2"/>
  <c r="PE39" i="2"/>
  <c r="PA39" i="2"/>
  <c r="HC34" i="2"/>
  <c r="HD34" i="2"/>
  <c r="HB34" i="2"/>
  <c r="HA34" i="2"/>
  <c r="QL11" i="2"/>
  <c r="QM11" i="2" s="1"/>
  <c r="HU35" i="2"/>
  <c r="HV35" i="2" s="1"/>
  <c r="PA36" i="2"/>
  <c r="PE36" i="2"/>
  <c r="PK34" i="2"/>
  <c r="PJ34" i="2"/>
  <c r="PI34" i="2"/>
  <c r="PH34" i="2"/>
  <c r="QB31" i="2"/>
  <c r="QC31" i="2" s="1"/>
  <c r="OV24" i="2"/>
  <c r="OU24" i="2"/>
  <c r="OX24" i="2"/>
  <c r="OW24" i="2"/>
  <c r="PE20" i="2"/>
  <c r="PA20" i="2"/>
  <c r="HD38" i="2"/>
  <c r="HC38" i="2"/>
  <c r="HB38" i="2"/>
  <c r="HA38" i="2"/>
  <c r="PD17" i="2"/>
  <c r="IU40" i="2"/>
  <c r="IV40" i="2" s="1"/>
  <c r="PD32" i="2"/>
  <c r="QB28" i="2"/>
  <c r="QL16" i="2"/>
  <c r="QO38" i="2"/>
  <c r="IU38" i="2"/>
  <c r="IV38" i="2" s="1"/>
  <c r="PY20" i="2"/>
  <c r="PZ20" i="2" s="1"/>
  <c r="QQ33" i="2"/>
  <c r="PY17" i="2"/>
  <c r="PZ17" i="2" s="1"/>
  <c r="PY14" i="2"/>
  <c r="PZ14" i="2" s="1"/>
  <c r="PI21" i="2"/>
  <c r="PH21" i="2"/>
  <c r="PK21" i="2"/>
  <c r="PJ21" i="2"/>
  <c r="HQ22" i="2"/>
  <c r="HP22" i="2"/>
  <c r="HO22" i="2"/>
  <c r="HN22" i="2"/>
  <c r="OR26" i="2"/>
  <c r="OT26" i="2" s="1"/>
  <c r="ON26" i="2"/>
  <c r="HT38" i="2"/>
  <c r="HX38" i="2"/>
  <c r="OR20" i="2"/>
  <c r="ON20" i="2"/>
  <c r="IH27" i="2"/>
  <c r="HU17" i="2"/>
  <c r="HV17" i="2" s="1"/>
  <c r="JH36" i="2"/>
  <c r="JI36" i="2" s="1"/>
  <c r="HJ26" i="2"/>
  <c r="HW24" i="2"/>
  <c r="IE16" i="2"/>
  <c r="PK19" i="2"/>
  <c r="PJ19" i="2"/>
  <c r="PI19" i="2"/>
  <c r="PH19" i="2"/>
  <c r="OH13" i="2"/>
  <c r="OK13" i="2"/>
  <c r="OJ13" i="2"/>
  <c r="OI13" i="2"/>
  <c r="IQ39" i="2"/>
  <c r="IO39" i="2"/>
  <c r="IP39" i="2"/>
  <c r="IN39" i="2"/>
  <c r="PX29" i="2"/>
  <c r="PW29" i="2"/>
  <c r="PV29" i="2"/>
  <c r="PU29" i="2"/>
  <c r="PR12" i="2"/>
  <c r="PN12" i="2"/>
  <c r="PY15" i="2"/>
  <c r="PZ15" i="2" s="1"/>
  <c r="PQ11" i="2"/>
  <c r="HK11" i="2"/>
  <c r="HG11" i="2"/>
  <c r="HG15" i="2"/>
  <c r="HK15" i="2"/>
  <c r="HK34" i="2"/>
  <c r="HG34" i="2"/>
  <c r="PZ11" i="2"/>
  <c r="OK26" i="2"/>
  <c r="OI26" i="2"/>
  <c r="OH26" i="2"/>
  <c r="OJ26" i="2"/>
  <c r="OQ22" i="2"/>
  <c r="OS22" i="2"/>
  <c r="PF13" i="2"/>
  <c r="PD13" i="2"/>
  <c r="GO35" i="2"/>
  <c r="GN35" i="2"/>
  <c r="GQ35" i="2"/>
  <c r="GP35" i="2"/>
  <c r="PG10" i="2"/>
  <c r="QG33" i="2"/>
  <c r="PO21" i="2"/>
  <c r="ON14" i="2"/>
  <c r="OR14" i="2"/>
  <c r="OT14" i="2" s="1"/>
  <c r="OH39" i="2"/>
  <c r="OK39" i="2"/>
  <c r="OJ39" i="2"/>
  <c r="OI39" i="2"/>
  <c r="PS37" i="2"/>
  <c r="PQ37" i="2"/>
  <c r="JE40" i="2"/>
  <c r="JF40" i="2" s="1"/>
  <c r="JL23" i="2"/>
  <c r="JJ23" i="2"/>
  <c r="HC14" i="2"/>
  <c r="HB14" i="2"/>
  <c r="HA14" i="2"/>
  <c r="HD14" i="2"/>
  <c r="OK18" i="2"/>
  <c r="OJ18" i="2"/>
  <c r="OI18" i="2"/>
  <c r="OH18" i="2"/>
  <c r="JE38" i="2"/>
  <c r="JF38" i="2" s="1"/>
  <c r="OT17" i="2"/>
  <c r="QP33" i="2"/>
  <c r="PM17" i="2"/>
  <c r="HC24" i="2"/>
  <c r="HD24" i="2"/>
  <c r="HB24" i="2"/>
  <c r="HA24" i="2"/>
  <c r="HT33" i="2"/>
  <c r="HX33" i="2"/>
  <c r="HZ33" i="2" s="1"/>
  <c r="OS27" i="2"/>
  <c r="OQ27" i="2"/>
  <c r="ID32" i="2"/>
  <c r="IC32" i="2"/>
  <c r="IB32" i="2"/>
  <c r="IA32" i="2"/>
  <c r="HU31" i="2"/>
  <c r="OS26" i="2"/>
  <c r="OX16" i="2"/>
  <c r="OW16" i="2"/>
  <c r="OV16" i="2"/>
  <c r="OU16" i="2"/>
  <c r="HI26" i="2"/>
  <c r="HL26" i="2" s="1"/>
  <c r="HV24" i="2"/>
  <c r="HS16" i="2"/>
  <c r="GW35" i="2"/>
  <c r="GY35" i="2"/>
  <c r="HH12" i="2"/>
  <c r="PQ12" i="2"/>
  <c r="PS12" i="2"/>
  <c r="PP11" i="2"/>
  <c r="PS11" i="2" s="1"/>
  <c r="HL11" i="2"/>
  <c r="HJ11" i="2"/>
  <c r="HL15" i="2"/>
  <c r="HJ15" i="2"/>
  <c r="HL34" i="2"/>
  <c r="HJ34" i="2"/>
  <c r="PI30" i="2"/>
  <c r="PJ30" i="2"/>
  <c r="PH30" i="2"/>
  <c r="PK30" i="2"/>
  <c r="ON22" i="2"/>
  <c r="OR22" i="2"/>
  <c r="OK36" i="2"/>
  <c r="OJ36" i="2"/>
  <c r="OI36" i="2"/>
  <c r="OH36" i="2"/>
  <c r="PA13" i="2"/>
  <c r="PE13" i="2"/>
  <c r="QL35" i="2"/>
  <c r="OX39" i="2"/>
  <c r="OW39" i="2"/>
  <c r="OV39" i="2"/>
  <c r="OU39" i="2"/>
  <c r="PD11" i="2"/>
  <c r="PY32" i="2"/>
  <c r="PZ32" i="2" s="1"/>
  <c r="PO28" i="2"/>
  <c r="PI38" i="2"/>
  <c r="PJ38" i="2"/>
  <c r="PH38" i="2"/>
  <c r="PK38" i="2"/>
  <c r="IE37" i="2"/>
  <c r="PR37" i="2"/>
  <c r="PN37" i="2"/>
  <c r="IH22" i="2"/>
  <c r="II22" i="2" s="1"/>
  <c r="JK23" i="2"/>
  <c r="JG23" i="2"/>
  <c r="JE33" i="2"/>
  <c r="JF33" i="2" s="1"/>
  <c r="OQ13" i="2"/>
  <c r="JH32" i="2"/>
  <c r="JI32" i="2" s="1"/>
  <c r="PG31" i="2"/>
  <c r="HU29" i="2"/>
  <c r="JE22" i="2"/>
  <c r="JF22" i="2" s="1"/>
  <c r="OK40" i="2"/>
  <c r="OI40" i="2"/>
  <c r="OJ40" i="2"/>
  <c r="OH40" i="2"/>
  <c r="HC26" i="2"/>
  <c r="HB26" i="2"/>
  <c r="HA26" i="2"/>
  <c r="HD26" i="2"/>
  <c r="ON27" i="2"/>
  <c r="OR27" i="2"/>
  <c r="PY22" i="2"/>
  <c r="PZ22" i="2" s="1"/>
  <c r="PD24" i="2"/>
  <c r="PF24" i="2"/>
  <c r="PV23" i="2"/>
  <c r="PU23" i="2"/>
  <c r="PX23" i="2"/>
  <c r="PW23" i="2"/>
  <c r="PO10" i="2"/>
  <c r="PP10" i="2" s="1"/>
  <c r="PO18" i="2"/>
  <c r="HJ18" i="2"/>
  <c r="IU27" i="2"/>
  <c r="IV27" i="2" s="1"/>
  <c r="IR31" i="2"/>
  <c r="GX35" i="2"/>
  <c r="GT35" i="2"/>
  <c r="IR24" i="2"/>
  <c r="IS24" i="2" s="1"/>
  <c r="JA23" i="2"/>
  <c r="JC23" i="2"/>
  <c r="JB23" i="2"/>
  <c r="JD23" i="2"/>
  <c r="QY30" i="2"/>
  <c r="QZ30" i="2" s="1"/>
  <c r="HU12" i="2"/>
  <c r="HV12" i="2" s="1"/>
  <c r="PQ24" i="2"/>
  <c r="JJ30" i="2"/>
  <c r="IG33" i="2"/>
  <c r="IK33" i="2"/>
  <c r="QD38" i="2"/>
  <c r="HQ27" i="2"/>
  <c r="HP27" i="2"/>
  <c r="HO27" i="2"/>
  <c r="HN27" i="2"/>
  <c r="IE11" i="2"/>
  <c r="IF11" i="2" s="1"/>
  <c r="QF19" i="2"/>
  <c r="QD19" i="2"/>
  <c r="IO32" i="2"/>
  <c r="IP32" i="2"/>
  <c r="PZ35" i="2"/>
  <c r="PC11" i="2"/>
  <c r="GX21" i="2"/>
  <c r="GZ21" i="2" s="1"/>
  <c r="GT21" i="2"/>
  <c r="GK37" i="2"/>
  <c r="GM37" i="2" s="1"/>
  <c r="GG37" i="2"/>
  <c r="PY13" i="2"/>
  <c r="HS37" i="2"/>
  <c r="OU31" i="2"/>
  <c r="OW31" i="2"/>
  <c r="OX31" i="2"/>
  <c r="OV31" i="2"/>
  <c r="GQ18" i="2"/>
  <c r="GP18" i="2"/>
  <c r="GO18" i="2"/>
  <c r="GN18" i="2"/>
  <c r="OQ15" i="2"/>
  <c r="OS15" i="2"/>
  <c r="OP13" i="2"/>
  <c r="OS13" i="2" s="1"/>
  <c r="IE29" i="2"/>
  <c r="IS22" i="2"/>
  <c r="HY40" i="2"/>
  <c r="HW40" i="2"/>
  <c r="OX28" i="2"/>
  <c r="OW28" i="2"/>
  <c r="OV28" i="2"/>
  <c r="OU28" i="2"/>
  <c r="PD18" i="2"/>
  <c r="PF18" i="2"/>
  <c r="QT23" i="2"/>
  <c r="GW28" i="2"/>
  <c r="GY28" i="2"/>
  <c r="GT11" i="2"/>
  <c r="GX11" i="2"/>
  <c r="GZ11" i="2" s="1"/>
  <c r="HY33" i="2"/>
  <c r="PY18" i="2"/>
  <c r="HI18" i="2"/>
  <c r="JE27" i="2"/>
  <c r="JF27" i="2" s="1"/>
  <c r="IF31" i="2"/>
  <c r="IE18" i="2"/>
  <c r="IF18" i="2" s="1"/>
  <c r="IF24" i="2"/>
  <c r="PT33" i="2"/>
  <c r="OR21" i="2"/>
  <c r="OT21" i="2" s="1"/>
  <c r="ON21" i="2"/>
  <c r="QY19" i="2"/>
  <c r="QZ19" i="2" s="1"/>
  <c r="IE12" i="2"/>
  <c r="IF12" i="2" s="1"/>
  <c r="PP24" i="2"/>
  <c r="JI30" i="2"/>
  <c r="IJ33" i="2"/>
  <c r="IL33" i="2"/>
  <c r="QC38" i="2"/>
  <c r="QF38" i="2" s="1"/>
  <c r="IE28" i="2"/>
  <c r="PK37" i="2"/>
  <c r="PJ37" i="2"/>
  <c r="PI37" i="2"/>
  <c r="PH37" i="2"/>
  <c r="QD30" i="2"/>
  <c r="QF30" i="2"/>
  <c r="HU11" i="2"/>
  <c r="HV11" i="2" s="1"/>
  <c r="QE19" i="2"/>
  <c r="QA19" i="2"/>
  <c r="IE34" i="2"/>
  <c r="IF34" i="2" s="1"/>
  <c r="GZ37" i="2"/>
  <c r="OA22" i="2"/>
  <c r="OE22" i="2"/>
  <c r="OG22" i="2" s="1"/>
  <c r="PO13" i="2"/>
  <c r="PP13" i="2" s="1"/>
  <c r="IU32" i="2"/>
  <c r="IV32" i="2" s="1"/>
  <c r="HL29" i="2"/>
  <c r="HJ29" i="2"/>
  <c r="OR15" i="2"/>
  <c r="ON15" i="2"/>
  <c r="QL21" i="2"/>
  <c r="QM21" i="2" s="1"/>
  <c r="PS19" i="2"/>
  <c r="PQ19" i="2"/>
  <c r="HZ22" i="2"/>
  <c r="QL24" i="2"/>
  <c r="QM24" i="2" s="1"/>
  <c r="HT40" i="2"/>
  <c r="HX40" i="2"/>
  <c r="PG12" i="2"/>
  <c r="PA18" i="2"/>
  <c r="PE18" i="2"/>
  <c r="GX28" i="2"/>
  <c r="GT28" i="2"/>
  <c r="GX12" i="2"/>
  <c r="GZ12" i="2" s="1"/>
  <c r="GT12" i="2"/>
  <c r="OJ20" i="2"/>
  <c r="OI20" i="2"/>
  <c r="OH20" i="2"/>
  <c r="OK20" i="2"/>
  <c r="QD25" i="2"/>
  <c r="QF25" i="2"/>
  <c r="IE15" i="2"/>
  <c r="IF15" i="2" s="1"/>
  <c r="QL10" i="2"/>
  <c r="HL31" i="2"/>
  <c r="HJ31" i="2"/>
  <c r="PD40" i="2"/>
  <c r="PF40" i="2"/>
  <c r="ON32" i="2"/>
  <c r="OR32" i="2"/>
  <c r="OT32" i="2" s="1"/>
  <c r="HU18" i="2"/>
  <c r="IC39" i="2"/>
  <c r="IB39" i="2"/>
  <c r="IA39" i="2"/>
  <c r="ID39" i="2"/>
  <c r="RF23" i="2"/>
  <c r="RD23" i="2"/>
  <c r="PY26" i="2"/>
  <c r="QO19" i="2"/>
  <c r="QP19" i="2" s="1"/>
  <c r="PG35" i="2"/>
  <c r="HJ28" i="2"/>
  <c r="HL28" i="2"/>
  <c r="PD14" i="2"/>
  <c r="PF14" i="2"/>
  <c r="HL25" i="2"/>
  <c r="HJ25" i="2"/>
  <c r="HU28" i="2"/>
  <c r="HV28" i="2" s="1"/>
  <c r="OV10" i="2"/>
  <c r="IJ10" i="2"/>
  <c r="PR31" i="2"/>
  <c r="PN31" i="2"/>
  <c r="PV25" i="2"/>
  <c r="PU25" i="2"/>
  <c r="PX25" i="2"/>
  <c r="PW25" i="2"/>
  <c r="HU34" i="2"/>
  <c r="IH40" i="2"/>
  <c r="II40" i="2" s="1"/>
  <c r="NX18" i="2"/>
  <c r="NW18" i="2"/>
  <c r="NV18" i="2"/>
  <c r="NU18" i="2"/>
  <c r="OR36" i="2"/>
  <c r="OT36" i="2" s="1"/>
  <c r="ON36" i="2"/>
  <c r="HO19" i="2"/>
  <c r="HN19" i="2"/>
  <c r="HQ19" i="2"/>
  <c r="HP19" i="2"/>
  <c r="GZ17" i="2"/>
  <c r="IJ38" i="2"/>
  <c r="QQ34" i="2"/>
  <c r="HC15" i="2"/>
  <c r="HD15" i="2"/>
  <c r="HB15" i="2"/>
  <c r="HA15" i="2"/>
  <c r="HU25" i="2"/>
  <c r="HV25" i="2" s="1"/>
  <c r="QB24" i="2"/>
  <c r="QC24" i="2" s="1"/>
  <c r="PY39" i="2"/>
  <c r="PB27" i="2"/>
  <c r="PC27" i="2" s="1"/>
  <c r="GW25" i="2"/>
  <c r="IR26" i="2"/>
  <c r="IS26" i="2" s="1"/>
  <c r="HH21" i="2"/>
  <c r="HI21" i="2" s="1"/>
  <c r="HT10" i="2"/>
  <c r="HX10" i="2"/>
  <c r="HZ10" i="2" s="1"/>
  <c r="GK25" i="2"/>
  <c r="GM25" i="2" s="1"/>
  <c r="GG25" i="2"/>
  <c r="HH16" i="2"/>
  <c r="HI16" i="2" s="1"/>
  <c r="PY27" i="2"/>
  <c r="PN30" i="2"/>
  <c r="PR30" i="2"/>
  <c r="PT30" i="2" s="1"/>
  <c r="QA25" i="2"/>
  <c r="QE25" i="2"/>
  <c r="HU15" i="2"/>
  <c r="HV15" i="2" s="1"/>
  <c r="QB10" i="2"/>
  <c r="HG31" i="2"/>
  <c r="HK31" i="2"/>
  <c r="PE40" i="2"/>
  <c r="PA40" i="2"/>
  <c r="JK13" i="2"/>
  <c r="JM13" i="2" s="1"/>
  <c r="JG13" i="2"/>
  <c r="OV11" i="2"/>
  <c r="OX11" i="2"/>
  <c r="OW11" i="2"/>
  <c r="OU11" i="2"/>
  <c r="HH14" i="2"/>
  <c r="IU19" i="2"/>
  <c r="IV19" i="2" s="1"/>
  <c r="IE14" i="2"/>
  <c r="HG28" i="2"/>
  <c r="HK28" i="2"/>
  <c r="PA14" i="2"/>
  <c r="PE14" i="2"/>
  <c r="PF39" i="2"/>
  <c r="PD39" i="2"/>
  <c r="IY39" i="2"/>
  <c r="IW39" i="2"/>
  <c r="HK25" i="2"/>
  <c r="HG25" i="2"/>
  <c r="QB37" i="2"/>
  <c r="QC37" i="2" s="1"/>
  <c r="II10" i="2"/>
  <c r="IL10" i="2" s="1"/>
  <c r="PS31" i="2"/>
  <c r="PQ31" i="2"/>
  <c r="HL37" i="2"/>
  <c r="HJ37" i="2"/>
  <c r="PG16" i="2"/>
  <c r="OT18" i="2"/>
  <c r="PY36" i="2"/>
  <c r="PZ36" i="2" s="1"/>
  <c r="PO16" i="2"/>
  <c r="PP16" i="2" s="1"/>
  <c r="OG17" i="2"/>
  <c r="II38" i="2"/>
  <c r="GY21" i="2"/>
  <c r="QP34" i="2"/>
  <c r="QS34" i="2" s="1"/>
  <c r="QJ29" i="2"/>
  <c r="QH29" i="2"/>
  <c r="QK29" i="2"/>
  <c r="QI29" i="2"/>
  <c r="IE25" i="2"/>
  <c r="IF25" i="2" s="1"/>
  <c r="HY26" i="2"/>
  <c r="HW26" i="2"/>
  <c r="HQ33" i="2"/>
  <c r="HO33" i="2"/>
  <c r="HN33" i="2"/>
  <c r="HP33" i="2"/>
  <c r="IU36" i="2"/>
  <c r="IV36" i="2" s="1"/>
  <c r="GV25" i="2"/>
  <c r="IF26" i="2"/>
  <c r="GX16" i="2"/>
  <c r="GZ16" i="2" s="1"/>
  <c r="GT16" i="2"/>
  <c r="PY40" i="2"/>
  <c r="HJ17" i="2"/>
  <c r="HL17" i="2"/>
  <c r="PM27" i="2"/>
  <c r="IE21" i="2"/>
  <c r="GX29" i="2"/>
  <c r="GZ29" i="2" s="1"/>
  <c r="GT29" i="2"/>
  <c r="PB15" i="2"/>
  <c r="GB29" i="2"/>
  <c r="GC29" i="2"/>
  <c r="GA29" i="2"/>
  <c r="GD29" i="2"/>
  <c r="HX19" i="2"/>
  <c r="HZ19" i="2" s="1"/>
  <c r="HT19" i="2"/>
  <c r="JE19" i="2"/>
  <c r="JF19" i="2" s="1"/>
  <c r="HS14" i="2"/>
  <c r="QS29" i="2"/>
  <c r="QQ29" i="2"/>
  <c r="PD22" i="2"/>
  <c r="PF22" i="2"/>
  <c r="HL35" i="2"/>
  <c r="HJ35" i="2"/>
  <c r="PQ35" i="2"/>
  <c r="PS35" i="2"/>
  <c r="JE10" i="2"/>
  <c r="JF10" i="2" s="1"/>
  <c r="IE35" i="2"/>
  <c r="IF35" i="2" s="1"/>
  <c r="QL12" i="2"/>
  <c r="PF36" i="2"/>
  <c r="PD36" i="2"/>
  <c r="HG37" i="2"/>
  <c r="HK37" i="2"/>
  <c r="OS40" i="2"/>
  <c r="OQ40" i="2"/>
  <c r="OG15" i="2"/>
  <c r="QL37" i="2"/>
  <c r="QM37" i="2" s="1"/>
  <c r="PO36" i="2"/>
  <c r="PP36" i="2" s="1"/>
  <c r="IS10" i="2"/>
  <c r="QL31" i="2"/>
  <c r="PF20" i="2"/>
  <c r="PD20" i="2"/>
  <c r="PC17" i="2"/>
  <c r="PF17" i="2" s="1"/>
  <c r="OI10" i="2"/>
  <c r="OH10" i="2"/>
  <c r="OK10" i="2"/>
  <c r="OJ10" i="2"/>
  <c r="PC32" i="2"/>
  <c r="PF32" i="2" s="1"/>
  <c r="QL28" i="2"/>
  <c r="QM28" i="2" s="1"/>
  <c r="PZ16" i="2"/>
  <c r="QY38" i="2"/>
  <c r="QZ38" i="2" s="1"/>
  <c r="PM20" i="2"/>
  <c r="HX26" i="2"/>
  <c r="HT26" i="2"/>
  <c r="GZ18" i="2"/>
  <c r="PM14" i="2"/>
  <c r="OH27" i="2"/>
  <c r="OK27" i="2"/>
  <c r="OI27" i="2"/>
  <c r="OJ27" i="2"/>
  <c r="HL24" i="2"/>
  <c r="HJ24" i="2"/>
  <c r="HY38" i="2"/>
  <c r="HW38" i="2"/>
  <c r="OQ20" i="2"/>
  <c r="OT20" i="2" s="1"/>
  <c r="OS20" i="2"/>
  <c r="HZ27" i="2"/>
  <c r="PH28" i="2"/>
  <c r="PK28" i="2"/>
  <c r="PJ28" i="2"/>
  <c r="PI28" i="2"/>
  <c r="ID36" i="2"/>
  <c r="IC36" i="2"/>
  <c r="IB36" i="2"/>
  <c r="IA36" i="2"/>
  <c r="PO40" i="2"/>
  <c r="PP40" i="2" s="1"/>
  <c r="PQ38" i="2"/>
  <c r="PS38" i="2"/>
  <c r="HG17" i="2"/>
  <c r="HK17" i="2"/>
  <c r="HU21" i="2"/>
  <c r="HV21" i="2" s="1"/>
  <c r="RB29" i="2"/>
  <c r="RC29" i="2" s="1"/>
  <c r="IL19" i="2"/>
  <c r="IJ19" i="2"/>
  <c r="IR17" i="2"/>
  <c r="IS17" i="2" s="1"/>
  <c r="OX30" i="2"/>
  <c r="OV30" i="2"/>
  <c r="OW30" i="2"/>
  <c r="OU30" i="2"/>
  <c r="PS30" i="2"/>
  <c r="PB26" i="2"/>
  <c r="PC26" i="2" s="1"/>
  <c r="QK34" i="2"/>
  <c r="QJ34" i="2"/>
  <c r="QI34" i="2"/>
  <c r="QH34" i="2"/>
  <c r="IL36" i="2"/>
  <c r="IJ36" i="2"/>
  <c r="PM15" i="2"/>
  <c r="QN29" i="2"/>
  <c r="QR29" i="2"/>
  <c r="PA22" i="2"/>
  <c r="PE22" i="2"/>
  <c r="HK35" i="2"/>
  <c r="HG35" i="2"/>
  <c r="PR35" i="2"/>
  <c r="PN35" i="2"/>
  <c r="HP32" i="9" l="1"/>
  <c r="OX32" i="9"/>
  <c r="OT40" i="2"/>
  <c r="OU10" i="2"/>
  <c r="IN32" i="2"/>
  <c r="HQ34" i="3"/>
  <c r="GZ18" i="4"/>
  <c r="OX35" i="5"/>
  <c r="PK13" i="5"/>
  <c r="HM24" i="6"/>
  <c r="OX39" i="6"/>
  <c r="HD18" i="6"/>
  <c r="HC40" i="7"/>
  <c r="HN32" i="9"/>
  <c r="PG10" i="11"/>
  <c r="PU36" i="5"/>
  <c r="PH20" i="3"/>
  <c r="HP34" i="3"/>
  <c r="IA17" i="4"/>
  <c r="PV36" i="5"/>
  <c r="IC31" i="5"/>
  <c r="PH10" i="6"/>
  <c r="HQ15" i="7"/>
  <c r="PW26" i="7"/>
  <c r="JC30" i="8"/>
  <c r="OW14" i="9"/>
  <c r="GO39" i="9"/>
  <c r="OU32" i="9"/>
  <c r="HA21" i="11"/>
  <c r="HB18" i="6"/>
  <c r="PT20" i="4"/>
  <c r="IB17" i="4"/>
  <c r="ID31" i="5"/>
  <c r="PI10" i="6"/>
  <c r="IC17" i="6"/>
  <c r="HN15" i="7"/>
  <c r="PU26" i="7"/>
  <c r="JA30" i="8"/>
  <c r="GP39" i="9"/>
  <c r="OV32" i="9"/>
  <c r="HB21" i="11"/>
  <c r="PJ20" i="3"/>
  <c r="HA18" i="3"/>
  <c r="HO30" i="5"/>
  <c r="ID17" i="6"/>
  <c r="HO15" i="7"/>
  <c r="JD30" i="8"/>
  <c r="HC21" i="11"/>
  <c r="GO21" i="12"/>
  <c r="PI20" i="3"/>
  <c r="HC18" i="3"/>
  <c r="HP30" i="5"/>
  <c r="IA17" i="6"/>
  <c r="HD18" i="3"/>
  <c r="HN30" i="5"/>
  <c r="QG39" i="12"/>
  <c r="IM27" i="3"/>
  <c r="PJ31" i="5"/>
  <c r="GQ36" i="9"/>
  <c r="PG33" i="10"/>
  <c r="OW10" i="2"/>
  <c r="PJ13" i="5"/>
  <c r="PK31" i="5"/>
  <c r="HD40" i="7"/>
  <c r="GN36" i="9"/>
  <c r="PG36" i="10"/>
  <c r="HM15" i="11"/>
  <c r="PH13" i="5"/>
  <c r="PH31" i="5"/>
  <c r="OV39" i="6"/>
  <c r="HB40" i="7"/>
  <c r="GO36" i="9"/>
  <c r="HZ28" i="7"/>
  <c r="GZ10" i="11"/>
  <c r="GZ11" i="7"/>
  <c r="PT23" i="7"/>
  <c r="QG15" i="3"/>
  <c r="PG40" i="8"/>
  <c r="PG40" i="5"/>
  <c r="PT39" i="9"/>
  <c r="OJ23" i="12"/>
  <c r="OH23" i="12"/>
  <c r="OK23" i="12"/>
  <c r="OI23" i="12"/>
  <c r="HM10" i="7"/>
  <c r="OS23" i="12"/>
  <c r="ON23" i="12"/>
  <c r="OR23" i="12"/>
  <c r="OT23" i="12" s="1"/>
  <c r="PZ23" i="12"/>
  <c r="QB23" i="12" s="1"/>
  <c r="QL23" i="12"/>
  <c r="PO23" i="12"/>
  <c r="PP23" i="12" s="1"/>
  <c r="PE23" i="12"/>
  <c r="PG23" i="12" s="1"/>
  <c r="PA23" i="12"/>
  <c r="IM13" i="10"/>
  <c r="PT23" i="11"/>
  <c r="PG36" i="2"/>
  <c r="PK36" i="2" s="1"/>
  <c r="IM19" i="2"/>
  <c r="IZ14" i="4"/>
  <c r="PT37" i="5"/>
  <c r="PG18" i="7"/>
  <c r="PT28" i="10"/>
  <c r="OV25" i="2"/>
  <c r="OX25" i="2"/>
  <c r="OU25" i="2"/>
  <c r="OW25" i="2"/>
  <c r="RG23" i="2"/>
  <c r="QG30" i="7"/>
  <c r="QY25" i="2"/>
  <c r="QZ25" i="2" s="1"/>
  <c r="RB25" i="2" s="1"/>
  <c r="RC25" i="2" s="1"/>
  <c r="QM25" i="2"/>
  <c r="QO25" i="2" s="1"/>
  <c r="IQ20" i="2"/>
  <c r="IO20" i="2"/>
  <c r="IN20" i="2"/>
  <c r="IP20" i="2"/>
  <c r="GZ19" i="5"/>
  <c r="IM15" i="8"/>
  <c r="PG26" i="9"/>
  <c r="PT38" i="2"/>
  <c r="PG14" i="2"/>
  <c r="HM31" i="2"/>
  <c r="OT26" i="4"/>
  <c r="OU26" i="4" s="1"/>
  <c r="HZ38" i="6"/>
  <c r="IM19" i="7"/>
  <c r="PG29" i="8"/>
  <c r="HM14" i="8"/>
  <c r="PG39" i="10"/>
  <c r="QG38" i="12"/>
  <c r="PT17" i="6"/>
  <c r="QT35" i="6"/>
  <c r="QX35" i="6" s="1"/>
  <c r="PG31" i="7"/>
  <c r="PG14" i="5"/>
  <c r="PG24" i="8"/>
  <c r="GZ39" i="9"/>
  <c r="PG20" i="2"/>
  <c r="PT26" i="3"/>
  <c r="GZ20" i="6"/>
  <c r="PG14" i="6"/>
  <c r="PH14" i="6" s="1"/>
  <c r="HM31" i="7"/>
  <c r="HM26" i="7"/>
  <c r="GZ34" i="8"/>
  <c r="PG39" i="8"/>
  <c r="PG12" i="9"/>
  <c r="HM12" i="9"/>
  <c r="OT25" i="10"/>
  <c r="HZ35" i="11"/>
  <c r="IB35" i="11" s="1"/>
  <c r="QG30" i="2"/>
  <c r="OT29" i="10"/>
  <c r="OV29" i="10" s="1"/>
  <c r="HM33" i="10"/>
  <c r="IA13" i="8"/>
  <c r="IB13" i="8"/>
  <c r="ID13" i="8"/>
  <c r="IC13" i="8"/>
  <c r="GZ26" i="3"/>
  <c r="HC26" i="3" s="1"/>
  <c r="HM39" i="10"/>
  <c r="PG37" i="10"/>
  <c r="PJ37" i="10" s="1"/>
  <c r="HZ33" i="10"/>
  <c r="ID33" i="10" s="1"/>
  <c r="PG11" i="6"/>
  <c r="OT15" i="10"/>
  <c r="HZ39" i="11"/>
  <c r="IS30" i="2"/>
  <c r="QG13" i="4"/>
  <c r="QK13" i="4" s="1"/>
  <c r="OT19" i="8"/>
  <c r="HM31" i="9"/>
  <c r="HQ31" i="9" s="1"/>
  <c r="GZ30" i="9"/>
  <c r="HD30" i="9" s="1"/>
  <c r="HM30" i="9"/>
  <c r="IH13" i="8"/>
  <c r="IJ13" i="8" s="1"/>
  <c r="OT15" i="2"/>
  <c r="OT22" i="2"/>
  <c r="GZ12" i="5"/>
  <c r="HC12" i="5" s="1"/>
  <c r="HM21" i="5"/>
  <c r="HM20" i="11"/>
  <c r="HP20" i="11" s="1"/>
  <c r="HM34" i="8"/>
  <c r="HM29" i="9"/>
  <c r="HM21" i="10"/>
  <c r="PG21" i="9"/>
  <c r="PT27" i="10"/>
  <c r="HY24" i="3"/>
  <c r="HT24" i="3"/>
  <c r="HX24" i="3"/>
  <c r="HZ24" i="3" s="1"/>
  <c r="HM37" i="2"/>
  <c r="OT40" i="3"/>
  <c r="PG31" i="3"/>
  <c r="HM26" i="8"/>
  <c r="GZ21" i="8"/>
  <c r="PT22" i="7"/>
  <c r="PX22" i="7" s="1"/>
  <c r="PG22" i="2"/>
  <c r="IZ39" i="2"/>
  <c r="JC39" i="2" s="1"/>
  <c r="HM11" i="2"/>
  <c r="PT11" i="3"/>
  <c r="IM32" i="7"/>
  <c r="HZ22" i="9"/>
  <c r="PG28" i="11"/>
  <c r="PT28" i="11"/>
  <c r="PW28" i="11" s="1"/>
  <c r="HM16" i="11"/>
  <c r="HB28" i="12"/>
  <c r="GN21" i="12"/>
  <c r="HY30" i="2"/>
  <c r="HX30" i="2"/>
  <c r="HZ30" i="2" s="1"/>
  <c r="HT30" i="2"/>
  <c r="PT16" i="4"/>
  <c r="HZ33" i="4"/>
  <c r="IC33" i="4" s="1"/>
  <c r="HZ32" i="4"/>
  <c r="PG28" i="5"/>
  <c r="PJ28" i="5" s="1"/>
  <c r="HZ34" i="5"/>
  <c r="HM36" i="6"/>
  <c r="PT28" i="8"/>
  <c r="PT23" i="9"/>
  <c r="HM27" i="9"/>
  <c r="PG26" i="10"/>
  <c r="PK26" i="10" s="1"/>
  <c r="HQ34" i="12"/>
  <c r="GQ21" i="12"/>
  <c r="HM29" i="4"/>
  <c r="GZ26" i="7"/>
  <c r="HM31" i="11"/>
  <c r="HN34" i="12"/>
  <c r="PT31" i="11"/>
  <c r="GZ38" i="4"/>
  <c r="HB38" i="4" s="1"/>
  <c r="HM25" i="4"/>
  <c r="IM31" i="4"/>
  <c r="IP31" i="4" s="1"/>
  <c r="HM22" i="7"/>
  <c r="HO34" i="12"/>
  <c r="HM34" i="2"/>
  <c r="HM39" i="3"/>
  <c r="PG29" i="3"/>
  <c r="PT21" i="4"/>
  <c r="PX21" i="4" s="1"/>
  <c r="PT30" i="4"/>
  <c r="PT40" i="4"/>
  <c r="PW40" i="4" s="1"/>
  <c r="IM11" i="5"/>
  <c r="PT36" i="7"/>
  <c r="QG20" i="8"/>
  <c r="HZ10" i="8"/>
  <c r="IM17" i="11"/>
  <c r="IB34" i="12"/>
  <c r="HO11" i="12"/>
  <c r="IF12" i="12"/>
  <c r="IH12" i="12" s="1"/>
  <c r="HZ38" i="2"/>
  <c r="PT10" i="6"/>
  <c r="HM37" i="8"/>
  <c r="PG35" i="11"/>
  <c r="HM27" i="11"/>
  <c r="IA34" i="12"/>
  <c r="HC28" i="12"/>
  <c r="HP11" i="12"/>
  <c r="HM29" i="2"/>
  <c r="RG17" i="3"/>
  <c r="HZ19" i="3"/>
  <c r="GZ37" i="6"/>
  <c r="GZ36" i="7"/>
  <c r="QT19" i="10"/>
  <c r="QX19" i="10" s="1"/>
  <c r="PT13" i="11"/>
  <c r="HA12" i="12"/>
  <c r="HC12" i="12"/>
  <c r="HB12" i="12"/>
  <c r="HD12" i="12"/>
  <c r="RB35" i="7"/>
  <c r="RC35" i="7" s="1"/>
  <c r="QE35" i="7"/>
  <c r="QA35" i="7"/>
  <c r="IK30" i="2"/>
  <c r="IG30" i="2"/>
  <c r="HP22" i="10"/>
  <c r="HO22" i="10"/>
  <c r="HN22" i="10"/>
  <c r="HQ22" i="10"/>
  <c r="HK21" i="12"/>
  <c r="HG21" i="12"/>
  <c r="HX21" i="12"/>
  <c r="HT21" i="12"/>
  <c r="OU33" i="2"/>
  <c r="OV33" i="2"/>
  <c r="OX33" i="2"/>
  <c r="OW33" i="2"/>
  <c r="QE31" i="11"/>
  <c r="QA31" i="11"/>
  <c r="PI17" i="7"/>
  <c r="PH17" i="7"/>
  <c r="PK17" i="7"/>
  <c r="PJ17" i="7"/>
  <c r="OT14" i="4"/>
  <c r="PT33" i="6"/>
  <c r="IM19" i="6"/>
  <c r="HM23" i="8"/>
  <c r="HN23" i="8" s="1"/>
  <c r="PT18" i="12"/>
  <c r="HZ11" i="12"/>
  <c r="IC11" i="12" s="1"/>
  <c r="HN24" i="3"/>
  <c r="HO24" i="3"/>
  <c r="HQ24" i="3"/>
  <c r="HP24" i="3"/>
  <c r="JH24" i="3"/>
  <c r="QD17" i="7"/>
  <c r="IX20" i="2"/>
  <c r="IT20" i="2"/>
  <c r="HM24" i="2"/>
  <c r="PG39" i="2"/>
  <c r="PT12" i="2"/>
  <c r="HZ15" i="4"/>
  <c r="PT18" i="4"/>
  <c r="QT22" i="5"/>
  <c r="QX22" i="5" s="1"/>
  <c r="QG13" i="6"/>
  <c r="HM38" i="6"/>
  <c r="HQ38" i="6" s="1"/>
  <c r="HM14" i="7"/>
  <c r="HM28" i="8"/>
  <c r="PG29" i="10"/>
  <c r="PG35" i="12"/>
  <c r="PT22" i="12"/>
  <c r="OW34" i="2"/>
  <c r="OX34" i="2"/>
  <c r="OU34" i="2"/>
  <c r="OV34" i="2"/>
  <c r="PT19" i="2"/>
  <c r="HZ17" i="3"/>
  <c r="HM25" i="2"/>
  <c r="PG40" i="3"/>
  <c r="IM11" i="3"/>
  <c r="IP11" i="3" s="1"/>
  <c r="HZ12" i="4"/>
  <c r="HM34" i="4"/>
  <c r="HQ34" i="4" s="1"/>
  <c r="IM21" i="4"/>
  <c r="GZ37" i="4"/>
  <c r="PT40" i="7"/>
  <c r="PT21" i="8"/>
  <c r="PT17" i="9"/>
  <c r="HM34" i="10"/>
  <c r="HN34" i="10" s="1"/>
  <c r="GZ27" i="11"/>
  <c r="PG38" i="11"/>
  <c r="PK38" i="11" s="1"/>
  <c r="QO17" i="3"/>
  <c r="QP17" i="3" s="1"/>
  <c r="IU24" i="3"/>
  <c r="QA17" i="3"/>
  <c r="QE17" i="3"/>
  <c r="QG17" i="3" s="1"/>
  <c r="PT35" i="2"/>
  <c r="PG24" i="2"/>
  <c r="PH24" i="2" s="1"/>
  <c r="PT37" i="2"/>
  <c r="GZ29" i="3"/>
  <c r="HA29" i="3" s="1"/>
  <c r="PG38" i="3"/>
  <c r="GZ34" i="4"/>
  <c r="HZ30" i="4"/>
  <c r="PG27" i="4"/>
  <c r="GZ24" i="4"/>
  <c r="HZ13" i="4"/>
  <c r="IA13" i="4" s="1"/>
  <c r="PG12" i="5"/>
  <c r="OT11" i="5"/>
  <c r="OU11" i="5" s="1"/>
  <c r="QG30" i="5"/>
  <c r="GZ16" i="6"/>
  <c r="PG33" i="7"/>
  <c r="QG20" i="9"/>
  <c r="QT24" i="10"/>
  <c r="QG24" i="10"/>
  <c r="QH24" i="10" s="1"/>
  <c r="PT39" i="11"/>
  <c r="HL21" i="12"/>
  <c r="HJ21" i="12"/>
  <c r="HM21" i="12" s="1"/>
  <c r="QF35" i="7"/>
  <c r="QD35" i="7"/>
  <c r="QG35" i="7" s="1"/>
  <c r="PT18" i="3"/>
  <c r="HM35" i="2"/>
  <c r="GZ35" i="2"/>
  <c r="HD35" i="2" s="1"/>
  <c r="HM39" i="4"/>
  <c r="HM12" i="4"/>
  <c r="HQ12" i="4" s="1"/>
  <c r="PG31" i="6"/>
  <c r="PT24" i="6"/>
  <c r="PG32" i="6"/>
  <c r="IM24" i="7"/>
  <c r="PG29" i="7"/>
  <c r="PG16" i="7"/>
  <c r="PK16" i="7" s="1"/>
  <c r="QG13" i="8"/>
  <c r="PG31" i="8"/>
  <c r="PK31" i="8" s="1"/>
  <c r="HM39" i="9"/>
  <c r="HM12" i="10"/>
  <c r="HQ12" i="10" s="1"/>
  <c r="PT11" i="10"/>
  <c r="QG33" i="12"/>
  <c r="IM15" i="12"/>
  <c r="PF33" i="2"/>
  <c r="PE33" i="2"/>
  <c r="PG33" i="2" s="1"/>
  <c r="PA33" i="2"/>
  <c r="HN13" i="8"/>
  <c r="HQ13" i="8"/>
  <c r="HP13" i="8"/>
  <c r="HO13" i="8"/>
  <c r="PW31" i="11"/>
  <c r="PV31" i="11"/>
  <c r="PU31" i="11"/>
  <c r="PX31" i="11"/>
  <c r="IS12" i="12"/>
  <c r="JE12" i="12"/>
  <c r="JF12" i="12" s="1"/>
  <c r="JH12" i="12" s="1"/>
  <c r="JI12" i="12" s="1"/>
  <c r="JK12" i="12" s="1"/>
  <c r="JJ20" i="2"/>
  <c r="PW17" i="3"/>
  <c r="PV17" i="3"/>
  <c r="PU17" i="3"/>
  <c r="PX17" i="3"/>
  <c r="HG12" i="12"/>
  <c r="HK12" i="12"/>
  <c r="HM12" i="12" s="1"/>
  <c r="HW21" i="12"/>
  <c r="HY21" i="12"/>
  <c r="OX17" i="7"/>
  <c r="OW17" i="7"/>
  <c r="OV17" i="7"/>
  <c r="OU17" i="7"/>
  <c r="JI20" i="2"/>
  <c r="QD31" i="11"/>
  <c r="QF31" i="11"/>
  <c r="PG29" i="6"/>
  <c r="HZ20" i="7"/>
  <c r="PG34" i="10"/>
  <c r="IM18" i="10"/>
  <c r="IN18" i="10" s="1"/>
  <c r="HM10" i="11"/>
  <c r="PH17" i="3"/>
  <c r="PK17" i="3"/>
  <c r="PI17" i="3"/>
  <c r="PJ17" i="3"/>
  <c r="IH24" i="3"/>
  <c r="II24" i="3" s="1"/>
  <c r="HL12" i="12"/>
  <c r="IJ30" i="2"/>
  <c r="IM30" i="2" s="1"/>
  <c r="IL30" i="2"/>
  <c r="IU30" i="2"/>
  <c r="IV30" i="2" s="1"/>
  <c r="IZ20" i="2"/>
  <c r="HW12" i="12"/>
  <c r="QQ35" i="7"/>
  <c r="GZ16" i="7"/>
  <c r="IH22" i="10"/>
  <c r="II22" i="10" s="1"/>
  <c r="HD21" i="12"/>
  <c r="HB21" i="12"/>
  <c r="HA21" i="12"/>
  <c r="HC21" i="12"/>
  <c r="QM31" i="11"/>
  <c r="QO31" i="11" s="1"/>
  <c r="QC17" i="7"/>
  <c r="QF17" i="7" s="1"/>
  <c r="HM30" i="2"/>
  <c r="IY20" i="2"/>
  <c r="HV12" i="12"/>
  <c r="QP35" i="7"/>
  <c r="QS35" i="7" s="1"/>
  <c r="OX28" i="12"/>
  <c r="OW28" i="12"/>
  <c r="OU28" i="12"/>
  <c r="OV28" i="12"/>
  <c r="HN26" i="12"/>
  <c r="HQ26" i="12"/>
  <c r="HP26" i="12"/>
  <c r="HO26" i="12"/>
  <c r="IU29" i="12"/>
  <c r="PK18" i="12"/>
  <c r="PJ18" i="12"/>
  <c r="PI18" i="12"/>
  <c r="PH18" i="12"/>
  <c r="OK16" i="12"/>
  <c r="OJ16" i="12"/>
  <c r="OI16" i="12"/>
  <c r="OH16" i="12"/>
  <c r="RB17" i="12"/>
  <c r="IH38" i="12"/>
  <c r="QB35" i="12"/>
  <c r="QC35" i="12" s="1"/>
  <c r="HN33" i="12"/>
  <c r="HQ33" i="12"/>
  <c r="HP33" i="12"/>
  <c r="HO33" i="12"/>
  <c r="PI31" i="12"/>
  <c r="PK31" i="12"/>
  <c r="PJ31" i="12"/>
  <c r="PH31" i="12"/>
  <c r="IX17" i="12"/>
  <c r="IT17" i="12"/>
  <c r="HT23" i="12"/>
  <c r="HX23" i="12"/>
  <c r="OH13" i="12"/>
  <c r="OK13" i="12"/>
  <c r="OJ13" i="12"/>
  <c r="OI13" i="12"/>
  <c r="IX15" i="12"/>
  <c r="IT15" i="12"/>
  <c r="OX20" i="12"/>
  <c r="OW20" i="12"/>
  <c r="OU20" i="12"/>
  <c r="OV20" i="12"/>
  <c r="IU33" i="12"/>
  <c r="JK21" i="12"/>
  <c r="JG21" i="12"/>
  <c r="HA14" i="12"/>
  <c r="HC14" i="12"/>
  <c r="HB14" i="12"/>
  <c r="HD14" i="12"/>
  <c r="HD38" i="12"/>
  <c r="HB38" i="12"/>
  <c r="HA38" i="12"/>
  <c r="HC38" i="12"/>
  <c r="RB21" i="12"/>
  <c r="QR30" i="12"/>
  <c r="QN30" i="12"/>
  <c r="PN11" i="12"/>
  <c r="PR11" i="12"/>
  <c r="PK25" i="12"/>
  <c r="PJ25" i="12"/>
  <c r="PI25" i="12"/>
  <c r="PH25" i="12"/>
  <c r="HT10" i="12"/>
  <c r="HX10" i="12"/>
  <c r="QK34" i="12"/>
  <c r="QI34" i="12"/>
  <c r="QJ34" i="12"/>
  <c r="QH34" i="12"/>
  <c r="PI20" i="12"/>
  <c r="PH20" i="12"/>
  <c r="PK20" i="12"/>
  <c r="PJ20" i="12"/>
  <c r="PR27" i="12"/>
  <c r="PN27" i="12"/>
  <c r="PN19" i="12"/>
  <c r="PR19" i="12"/>
  <c r="OU10" i="12"/>
  <c r="OX10" i="12"/>
  <c r="OV10" i="12"/>
  <c r="OW10" i="12"/>
  <c r="RB39" i="12"/>
  <c r="QB19" i="12"/>
  <c r="QC19" i="12" s="1"/>
  <c r="PK10" i="12"/>
  <c r="PJ10" i="12"/>
  <c r="PI10" i="12"/>
  <c r="PH10" i="12"/>
  <c r="IH29" i="12"/>
  <c r="II29" i="12" s="1"/>
  <c r="QA30" i="12"/>
  <c r="QE30" i="12"/>
  <c r="HJ39" i="12"/>
  <c r="QO17" i="12"/>
  <c r="QP17" i="12" s="1"/>
  <c r="IH16" i="12"/>
  <c r="II16" i="12" s="1"/>
  <c r="PA14" i="12"/>
  <c r="PE14" i="12"/>
  <c r="OU35" i="12"/>
  <c r="OX35" i="12"/>
  <c r="OW35" i="12"/>
  <c r="OV35" i="12"/>
  <c r="IJ36" i="12"/>
  <c r="IR23" i="12"/>
  <c r="IS23" i="12" s="1"/>
  <c r="HT26" i="12"/>
  <c r="HX26" i="12"/>
  <c r="HW13" i="12"/>
  <c r="HW22" i="12"/>
  <c r="PV18" i="12"/>
  <c r="PU18" i="12"/>
  <c r="PX18" i="12"/>
  <c r="PW18" i="12"/>
  <c r="IX27" i="12"/>
  <c r="IT27" i="12"/>
  <c r="JE36" i="12"/>
  <c r="JF36" i="12" s="1"/>
  <c r="PD19" i="12"/>
  <c r="RB30" i="12"/>
  <c r="RC30" i="12" s="1"/>
  <c r="HW24" i="12"/>
  <c r="QD18" i="12"/>
  <c r="QO31" i="12"/>
  <c r="QP31" i="12" s="1"/>
  <c r="IM19" i="12"/>
  <c r="HZ17" i="12"/>
  <c r="OV14" i="12"/>
  <c r="OU14" i="12"/>
  <c r="OW14" i="12"/>
  <c r="OX14" i="12"/>
  <c r="IJ32" i="12"/>
  <c r="PN20" i="12"/>
  <c r="PR20" i="12"/>
  <c r="PT20" i="12" s="1"/>
  <c r="OT16" i="12"/>
  <c r="QL32" i="12"/>
  <c r="QM32" i="12" s="1"/>
  <c r="PE28" i="12"/>
  <c r="PA28" i="12"/>
  <c r="HY28" i="12"/>
  <c r="HW28" i="12"/>
  <c r="PQ37" i="12"/>
  <c r="PQ40" i="12"/>
  <c r="HL20" i="12"/>
  <c r="HJ20" i="12"/>
  <c r="QD25" i="12"/>
  <c r="HK38" i="12"/>
  <c r="HG38" i="12"/>
  <c r="HU16" i="12"/>
  <c r="QF26" i="12"/>
  <c r="QD26" i="12"/>
  <c r="HI39" i="12"/>
  <c r="HL39" i="12" s="1"/>
  <c r="JE37" i="12"/>
  <c r="JF37" i="12" s="1"/>
  <c r="PF14" i="12"/>
  <c r="PD14" i="12"/>
  <c r="PS10" i="12"/>
  <c r="PQ10" i="12"/>
  <c r="II36" i="12"/>
  <c r="IL36" i="12" s="1"/>
  <c r="IF23" i="12"/>
  <c r="HY38" i="12"/>
  <c r="HW38" i="12"/>
  <c r="HL25" i="12"/>
  <c r="HJ25" i="12"/>
  <c r="IL24" i="12"/>
  <c r="IJ24" i="12"/>
  <c r="HV22" i="12"/>
  <c r="HY22" i="12" s="1"/>
  <c r="HZ29" i="12"/>
  <c r="IY27" i="12"/>
  <c r="IW27" i="12"/>
  <c r="IS36" i="12"/>
  <c r="QF36" i="12"/>
  <c r="QD36" i="12"/>
  <c r="IK34" i="12"/>
  <c r="IG34" i="12"/>
  <c r="HV24" i="12"/>
  <c r="HY24" i="12" s="1"/>
  <c r="OT32" i="12"/>
  <c r="IJ18" i="12"/>
  <c r="IL18" i="12"/>
  <c r="QC18" i="12"/>
  <c r="QF18" i="12" s="1"/>
  <c r="QY31" i="12"/>
  <c r="QZ31" i="12" s="1"/>
  <c r="II32" i="12"/>
  <c r="IL32" i="12" s="1"/>
  <c r="HU14" i="12"/>
  <c r="HV14" i="12" s="1"/>
  <c r="PZ32" i="12"/>
  <c r="HK16" i="12"/>
  <c r="HM16" i="12" s="1"/>
  <c r="HG16" i="12"/>
  <c r="HM24" i="12"/>
  <c r="PS20" i="12"/>
  <c r="PP37" i="12"/>
  <c r="PP40" i="12"/>
  <c r="PS40" i="12" s="1"/>
  <c r="QC25" i="12"/>
  <c r="HT33" i="12"/>
  <c r="HX33" i="12"/>
  <c r="HZ33" i="12" s="1"/>
  <c r="IU31" i="12"/>
  <c r="PD32" i="12"/>
  <c r="IK21" i="12"/>
  <c r="IM21" i="12" s="1"/>
  <c r="IG21" i="12"/>
  <c r="QA26" i="12"/>
  <c r="QE26" i="12"/>
  <c r="QE21" i="12"/>
  <c r="QA21" i="12"/>
  <c r="IU37" i="12"/>
  <c r="JJ19" i="12"/>
  <c r="PX38" i="12"/>
  <c r="PW38" i="12"/>
  <c r="PV38" i="12"/>
  <c r="PU38" i="12"/>
  <c r="PN10" i="12"/>
  <c r="PR10" i="12"/>
  <c r="PQ14" i="12"/>
  <c r="QY22" i="12"/>
  <c r="QZ22" i="12" s="1"/>
  <c r="IR35" i="12"/>
  <c r="IS35" i="12" s="1"/>
  <c r="HT38" i="12"/>
  <c r="HX38" i="12"/>
  <c r="HG25" i="12"/>
  <c r="HK25" i="12"/>
  <c r="IK24" i="12"/>
  <c r="IG24" i="12"/>
  <c r="QL14" i="12"/>
  <c r="HY40" i="12"/>
  <c r="HW40" i="12"/>
  <c r="QY25" i="12"/>
  <c r="QZ25" i="12" s="1"/>
  <c r="QK33" i="12"/>
  <c r="QI33" i="12"/>
  <c r="QJ33" i="12"/>
  <c r="QH33" i="12"/>
  <c r="QA36" i="12"/>
  <c r="QE36" i="12"/>
  <c r="IR38" i="12"/>
  <c r="IS38" i="12" s="1"/>
  <c r="IR13" i="12"/>
  <c r="IS13" i="12" s="1"/>
  <c r="IK18" i="12"/>
  <c r="IG18" i="12"/>
  <c r="HM31" i="12"/>
  <c r="QY36" i="12"/>
  <c r="QZ36" i="12" s="1"/>
  <c r="PD37" i="12"/>
  <c r="PF37" i="12"/>
  <c r="QD31" i="12"/>
  <c r="QL24" i="12"/>
  <c r="QL37" i="12"/>
  <c r="IH11" i="12"/>
  <c r="QV34" i="12"/>
  <c r="QU34" i="12"/>
  <c r="QX34" i="12"/>
  <c r="QW34" i="12"/>
  <c r="IR20" i="12"/>
  <c r="IS20" i="12" s="1"/>
  <c r="QN33" i="12"/>
  <c r="QR33" i="12"/>
  <c r="HJ13" i="12"/>
  <c r="IX21" i="12"/>
  <c r="IZ21" i="12" s="1"/>
  <c r="IT21" i="12"/>
  <c r="OU25" i="12"/>
  <c r="OX25" i="12"/>
  <c r="OW25" i="12"/>
  <c r="OV25" i="12"/>
  <c r="JE31" i="12"/>
  <c r="JF31" i="12" s="1"/>
  <c r="HB10" i="12"/>
  <c r="HA10" i="12"/>
  <c r="HD10" i="12"/>
  <c r="HC10" i="12"/>
  <c r="PC32" i="12"/>
  <c r="HD20" i="12"/>
  <c r="HB20" i="12"/>
  <c r="HC20" i="12"/>
  <c r="HA20" i="12"/>
  <c r="RI29" i="12"/>
  <c r="RH29" i="12"/>
  <c r="RK29" i="12"/>
  <c r="RJ29" i="12"/>
  <c r="JI19" i="12"/>
  <c r="QY27" i="12"/>
  <c r="QZ27" i="12" s="1"/>
  <c r="PP14" i="12"/>
  <c r="QM22" i="12"/>
  <c r="IF35" i="12"/>
  <c r="QL10" i="12"/>
  <c r="QM10" i="12" s="1"/>
  <c r="HP36" i="12"/>
  <c r="HO36" i="12"/>
  <c r="HN36" i="12"/>
  <c r="HQ36" i="12"/>
  <c r="QB14" i="12"/>
  <c r="HT40" i="12"/>
  <c r="HX40" i="12"/>
  <c r="QO25" i="12"/>
  <c r="QP25" i="12" s="1"/>
  <c r="HL28" i="12"/>
  <c r="HJ28" i="12"/>
  <c r="IH13" i="12"/>
  <c r="II13" i="12" s="1"/>
  <c r="PK35" i="12"/>
  <c r="PH35" i="12"/>
  <c r="PJ35" i="12"/>
  <c r="PI35" i="12"/>
  <c r="PD40" i="12"/>
  <c r="PF40" i="12"/>
  <c r="JH15" i="12"/>
  <c r="JI15" i="12" s="1"/>
  <c r="QO36" i="12"/>
  <c r="QP36" i="12" s="1"/>
  <c r="PO13" i="12"/>
  <c r="PP13" i="12" s="1"/>
  <c r="QL35" i="12"/>
  <c r="QM35" i="12" s="1"/>
  <c r="PE37" i="12"/>
  <c r="PA37" i="12"/>
  <c r="IY18" i="12"/>
  <c r="IW18" i="12"/>
  <c r="HY37" i="12"/>
  <c r="HW37" i="12"/>
  <c r="QC31" i="12"/>
  <c r="RB38" i="12"/>
  <c r="RC38" i="12" s="1"/>
  <c r="QB24" i="12"/>
  <c r="QB37" i="12"/>
  <c r="QC37" i="12" s="1"/>
  <c r="HJ22" i="12"/>
  <c r="HL22" i="12"/>
  <c r="IJ17" i="12"/>
  <c r="IL17" i="12"/>
  <c r="IR14" i="12"/>
  <c r="IJ31" i="12"/>
  <c r="IL31" i="12"/>
  <c r="IF20" i="12"/>
  <c r="QS33" i="12"/>
  <c r="QQ33" i="12"/>
  <c r="HI13" i="12"/>
  <c r="JJ12" i="12"/>
  <c r="RA34" i="12"/>
  <c r="RE34" i="12"/>
  <c r="RG34" i="12" s="1"/>
  <c r="HU39" i="12"/>
  <c r="HV39" i="12" s="1"/>
  <c r="OX24" i="12"/>
  <c r="OW24" i="12"/>
  <c r="OV24" i="12"/>
  <c r="OU24" i="12"/>
  <c r="HT31" i="12"/>
  <c r="HX31" i="12"/>
  <c r="HZ31" i="12" s="1"/>
  <c r="HQ32" i="12"/>
  <c r="HO32" i="12"/>
  <c r="HN32" i="12"/>
  <c r="HP32" i="12"/>
  <c r="IW19" i="12"/>
  <c r="IU26" i="12"/>
  <c r="IV26" i="12" s="1"/>
  <c r="GN40" i="12"/>
  <c r="GQ40" i="12"/>
  <c r="GP40" i="12"/>
  <c r="GO40" i="12"/>
  <c r="PS19" i="12"/>
  <c r="PQ19" i="12"/>
  <c r="PN26" i="12"/>
  <c r="PR26" i="12"/>
  <c r="PK17" i="12"/>
  <c r="PJ17" i="12"/>
  <c r="PI17" i="12"/>
  <c r="PH17" i="12"/>
  <c r="QO27" i="12"/>
  <c r="QP27" i="12" s="1"/>
  <c r="PQ28" i="12"/>
  <c r="JJ30" i="12"/>
  <c r="JH34" i="12"/>
  <c r="JI34" i="12" s="1"/>
  <c r="IC27" i="12"/>
  <c r="IB27" i="12"/>
  <c r="IA27" i="12"/>
  <c r="ID27" i="12"/>
  <c r="QB10" i="12"/>
  <c r="QC10" i="12" s="1"/>
  <c r="QL16" i="12"/>
  <c r="QL28" i="12"/>
  <c r="QM28" i="12" s="1"/>
  <c r="PQ15" i="12"/>
  <c r="PT25" i="12"/>
  <c r="HK28" i="12"/>
  <c r="HG28" i="12"/>
  <c r="JE24" i="12"/>
  <c r="JF24" i="12" s="1"/>
  <c r="HK37" i="12"/>
  <c r="HM37" i="12" s="1"/>
  <c r="HG37" i="12"/>
  <c r="PW22" i="12"/>
  <c r="PV22" i="12"/>
  <c r="PU22" i="12"/>
  <c r="PX22" i="12"/>
  <c r="PE40" i="12"/>
  <c r="PA40" i="12"/>
  <c r="QF12" i="12"/>
  <c r="QD12" i="12"/>
  <c r="PO24" i="12"/>
  <c r="PP24" i="12" s="1"/>
  <c r="IH33" i="12"/>
  <c r="II33" i="12" s="1"/>
  <c r="QS30" i="12"/>
  <c r="QQ30" i="12"/>
  <c r="IX18" i="12"/>
  <c r="IT18" i="12"/>
  <c r="HT37" i="12"/>
  <c r="HX37" i="12"/>
  <c r="HW36" i="12"/>
  <c r="HY36" i="12"/>
  <c r="HK22" i="12"/>
  <c r="HG22" i="12"/>
  <c r="RB18" i="12"/>
  <c r="RC18" i="12" s="1"/>
  <c r="HM35" i="12"/>
  <c r="IG17" i="12"/>
  <c r="IK17" i="12"/>
  <c r="IH14" i="12"/>
  <c r="II14" i="12" s="1"/>
  <c r="IK31" i="12"/>
  <c r="IG31" i="12"/>
  <c r="HY31" i="12"/>
  <c r="HC22" i="12"/>
  <c r="HA22" i="12"/>
  <c r="HD22" i="12"/>
  <c r="HB22" i="12"/>
  <c r="HW25" i="12"/>
  <c r="HY25" i="12"/>
  <c r="IY30" i="12"/>
  <c r="IW30" i="12"/>
  <c r="PS16" i="12"/>
  <c r="PQ16" i="12"/>
  <c r="IW34" i="12"/>
  <c r="IY34" i="12"/>
  <c r="QY26" i="12"/>
  <c r="QZ26" i="12" s="1"/>
  <c r="PU17" i="12"/>
  <c r="PX17" i="12"/>
  <c r="PW17" i="12"/>
  <c r="PV17" i="12"/>
  <c r="QL40" i="12"/>
  <c r="IH37" i="12"/>
  <c r="RB33" i="12"/>
  <c r="IV19" i="12"/>
  <c r="IY19" i="12" s="1"/>
  <c r="JE26" i="12"/>
  <c r="JF26" i="12" s="1"/>
  <c r="IH25" i="12"/>
  <c r="II25" i="12" s="1"/>
  <c r="PS26" i="12"/>
  <c r="PQ26" i="12"/>
  <c r="OX19" i="12"/>
  <c r="OV19" i="12"/>
  <c r="OW19" i="12"/>
  <c r="OU19" i="12"/>
  <c r="QB22" i="12"/>
  <c r="QC22" i="12" s="1"/>
  <c r="GQ20" i="12"/>
  <c r="GP20" i="12"/>
  <c r="GO20" i="12"/>
  <c r="GN20" i="12"/>
  <c r="QN21" i="12"/>
  <c r="QR21" i="12"/>
  <c r="PP28" i="12"/>
  <c r="PS28" i="12" s="1"/>
  <c r="JI30" i="12"/>
  <c r="OW40" i="12"/>
  <c r="OV40" i="12"/>
  <c r="OU40" i="12"/>
  <c r="OX40" i="12"/>
  <c r="PZ16" i="12"/>
  <c r="PZ28" i="12"/>
  <c r="PP15" i="12"/>
  <c r="HT32" i="12"/>
  <c r="HX32" i="12"/>
  <c r="IS24" i="12"/>
  <c r="PK36" i="12"/>
  <c r="PJ36" i="12"/>
  <c r="PI36" i="12"/>
  <c r="PH36" i="12"/>
  <c r="QO12" i="12"/>
  <c r="JH17" i="12"/>
  <c r="JI17" i="12" s="1"/>
  <c r="QA12" i="12"/>
  <c r="QE12" i="12"/>
  <c r="PA15" i="12"/>
  <c r="PE15" i="12"/>
  <c r="PG15" i="12" s="1"/>
  <c r="PQ32" i="12"/>
  <c r="HX36" i="12"/>
  <c r="HT36" i="12"/>
  <c r="QL13" i="12"/>
  <c r="QM13" i="12" s="1"/>
  <c r="PE24" i="12"/>
  <c r="PG24" i="12" s="1"/>
  <c r="PA24" i="12"/>
  <c r="OT15" i="12"/>
  <c r="ON37" i="12"/>
  <c r="OR37" i="12"/>
  <c r="OT37" i="12" s="1"/>
  <c r="JE32" i="12"/>
  <c r="JF32" i="12" s="1"/>
  <c r="QY20" i="12"/>
  <c r="QZ20" i="12" s="1"/>
  <c r="HJ14" i="12"/>
  <c r="IU11" i="12"/>
  <c r="IV11" i="12" s="1"/>
  <c r="OS37" i="12"/>
  <c r="QQ18" i="12"/>
  <c r="PD16" i="12"/>
  <c r="HT25" i="12"/>
  <c r="HX25" i="12"/>
  <c r="IX30" i="12"/>
  <c r="IT30" i="12"/>
  <c r="PR16" i="12"/>
  <c r="PN16" i="12"/>
  <c r="IX34" i="12"/>
  <c r="IT34" i="12"/>
  <c r="HW10" i="12"/>
  <c r="HZ10" i="12" s="1"/>
  <c r="HY10" i="12"/>
  <c r="QM26" i="12"/>
  <c r="PZ40" i="12"/>
  <c r="GT40" i="12"/>
  <c r="GX40" i="12"/>
  <c r="GZ40" i="12" s="1"/>
  <c r="QF17" i="12"/>
  <c r="QD17" i="12"/>
  <c r="IR25" i="12"/>
  <c r="IY21" i="12"/>
  <c r="HM38" i="12"/>
  <c r="HD23" i="12"/>
  <c r="HB23" i="12"/>
  <c r="HC23" i="12"/>
  <c r="HA23" i="12"/>
  <c r="HD24" i="12"/>
  <c r="HC24" i="12"/>
  <c r="HB24" i="12"/>
  <c r="HA24" i="12"/>
  <c r="HU35" i="12"/>
  <c r="HV35" i="12" s="1"/>
  <c r="PS36" i="12"/>
  <c r="PQ36" i="12"/>
  <c r="QS21" i="12"/>
  <c r="QQ21" i="12"/>
  <c r="IR10" i="12"/>
  <c r="QS39" i="12"/>
  <c r="QQ39" i="12"/>
  <c r="HL40" i="12"/>
  <c r="HJ40" i="12"/>
  <c r="PG13" i="12"/>
  <c r="HM23" i="12"/>
  <c r="HN29" i="12"/>
  <c r="HQ29" i="12"/>
  <c r="HP29" i="12"/>
  <c r="HO29" i="12"/>
  <c r="HY32" i="12"/>
  <c r="HW32" i="12"/>
  <c r="PE11" i="12"/>
  <c r="PG11" i="12" s="1"/>
  <c r="PA11" i="12"/>
  <c r="IR22" i="12"/>
  <c r="IS22" i="12" s="1"/>
  <c r="IK30" i="12"/>
  <c r="IM30" i="12" s="1"/>
  <c r="IG30" i="12"/>
  <c r="ON11" i="12"/>
  <c r="OR11" i="12"/>
  <c r="OT11" i="12" s="1"/>
  <c r="IR40" i="12"/>
  <c r="IS40" i="12" s="1"/>
  <c r="QL15" i="12"/>
  <c r="QL11" i="12"/>
  <c r="IM34" i="12"/>
  <c r="PP32" i="12"/>
  <c r="QJ39" i="12"/>
  <c r="QH39" i="12"/>
  <c r="QK39" i="12"/>
  <c r="QI39" i="12"/>
  <c r="PZ13" i="12"/>
  <c r="IR28" i="12"/>
  <c r="IS28" i="12" s="1"/>
  <c r="PT21" i="12"/>
  <c r="OX13" i="12"/>
  <c r="OV13" i="12"/>
  <c r="OU13" i="12"/>
  <c r="OW13" i="12"/>
  <c r="IS32" i="12"/>
  <c r="QM20" i="12"/>
  <c r="PF24" i="12"/>
  <c r="IR39" i="12"/>
  <c r="IS39" i="12" s="1"/>
  <c r="HI14" i="12"/>
  <c r="HL14" i="12" s="1"/>
  <c r="JE11" i="12"/>
  <c r="JF11" i="12" s="1"/>
  <c r="QP18" i="12"/>
  <c r="QS18" i="12" s="1"/>
  <c r="PC16" i="12"/>
  <c r="PF16" i="12" s="1"/>
  <c r="PG28" i="12"/>
  <c r="IJ26" i="12"/>
  <c r="IL26" i="12"/>
  <c r="QF20" i="12"/>
  <c r="QD20" i="12"/>
  <c r="PS35" i="12"/>
  <c r="PQ35" i="12"/>
  <c r="QS38" i="12"/>
  <c r="QQ38" i="12"/>
  <c r="QL19" i="12"/>
  <c r="PX39" i="12"/>
  <c r="PW39" i="12"/>
  <c r="PV39" i="12"/>
  <c r="PU39" i="12"/>
  <c r="HU20" i="12"/>
  <c r="QA17" i="12"/>
  <c r="QE17" i="12"/>
  <c r="PU31" i="12"/>
  <c r="PX31" i="12"/>
  <c r="PW31" i="12"/>
  <c r="PV31" i="12"/>
  <c r="QD30" i="12"/>
  <c r="QG30" i="12" s="1"/>
  <c r="QF30" i="12"/>
  <c r="RF34" i="12"/>
  <c r="QB27" i="12"/>
  <c r="HK10" i="12"/>
  <c r="HM10" i="12" s="1"/>
  <c r="HG10" i="12"/>
  <c r="IR16" i="12"/>
  <c r="JE29" i="12"/>
  <c r="JF29" i="12" s="1"/>
  <c r="GT39" i="12"/>
  <c r="GX39" i="12"/>
  <c r="GZ39" i="12" s="1"/>
  <c r="PR36" i="12"/>
  <c r="PN36" i="12"/>
  <c r="QG21" i="12"/>
  <c r="IH10" i="12"/>
  <c r="II10" i="12" s="1"/>
  <c r="QR39" i="12"/>
  <c r="QN39" i="12"/>
  <c r="HK40" i="12"/>
  <c r="HG40" i="12"/>
  <c r="HY26" i="12"/>
  <c r="HW26" i="12"/>
  <c r="HZ26" i="12" s="1"/>
  <c r="HV13" i="12"/>
  <c r="HY13" i="12" s="1"/>
  <c r="PK26" i="12"/>
  <c r="PI26" i="12"/>
  <c r="PJ26" i="12"/>
  <c r="PH26" i="12"/>
  <c r="IM27" i="12"/>
  <c r="IW15" i="12"/>
  <c r="IZ15" i="12" s="1"/>
  <c r="IY15" i="12"/>
  <c r="PC19" i="12"/>
  <c r="IH22" i="12"/>
  <c r="IP15" i="12"/>
  <c r="IO15" i="12"/>
  <c r="IQ15" i="12"/>
  <c r="IN15" i="12"/>
  <c r="JH27" i="12"/>
  <c r="IH40" i="12"/>
  <c r="QB15" i="12"/>
  <c r="QB11" i="12"/>
  <c r="QC11" i="12" s="1"/>
  <c r="RB12" i="12"/>
  <c r="RC12" i="12" s="1"/>
  <c r="IY17" i="12"/>
  <c r="IW17" i="12"/>
  <c r="IZ17" i="12" s="1"/>
  <c r="PQ11" i="12"/>
  <c r="PS11" i="12"/>
  <c r="JE33" i="12"/>
  <c r="JF33" i="12" s="1"/>
  <c r="IH28" i="12"/>
  <c r="II28" i="12" s="1"/>
  <c r="JH18" i="12"/>
  <c r="JI18" i="12" s="1"/>
  <c r="OH28" i="12"/>
  <c r="OK28" i="12"/>
  <c r="OJ28" i="12"/>
  <c r="OI28" i="12"/>
  <c r="QH38" i="12"/>
  <c r="QJ38" i="12"/>
  <c r="QK38" i="12"/>
  <c r="QI38" i="12"/>
  <c r="HT28" i="12"/>
  <c r="HX28" i="12"/>
  <c r="IH39" i="12"/>
  <c r="II39" i="12" s="1"/>
  <c r="PS27" i="12"/>
  <c r="PQ27" i="12"/>
  <c r="PT27" i="12" s="1"/>
  <c r="ID19" i="12"/>
  <c r="IC19" i="12"/>
  <c r="IA19" i="12"/>
  <c r="IB19" i="12"/>
  <c r="HG20" i="12"/>
  <c r="HK20" i="12"/>
  <c r="PF28" i="12"/>
  <c r="IK26" i="12"/>
  <c r="IG26" i="12"/>
  <c r="QE20" i="12"/>
  <c r="QA20" i="12"/>
  <c r="JL21" i="12"/>
  <c r="JJ21" i="12"/>
  <c r="JM21" i="12" s="1"/>
  <c r="PN35" i="12"/>
  <c r="PR35" i="12"/>
  <c r="HW23" i="12"/>
  <c r="HZ23" i="12" s="1"/>
  <c r="HY23" i="12"/>
  <c r="QN38" i="12"/>
  <c r="QR38" i="12"/>
  <c r="HD28" i="11"/>
  <c r="HC28" i="11"/>
  <c r="HB28" i="11"/>
  <c r="HA28" i="11"/>
  <c r="OW35" i="11"/>
  <c r="OV35" i="11"/>
  <c r="OU35" i="11"/>
  <c r="OX35" i="11"/>
  <c r="QR22" i="11"/>
  <c r="QN22" i="11"/>
  <c r="IG29" i="11"/>
  <c r="IK29" i="11"/>
  <c r="PR34" i="11"/>
  <c r="PN34" i="11"/>
  <c r="RB11" i="11"/>
  <c r="RC11" i="11" s="1"/>
  <c r="HB38" i="11"/>
  <c r="HD38" i="11"/>
  <c r="HC38" i="11"/>
  <c r="HA38" i="11"/>
  <c r="QN16" i="11"/>
  <c r="QR16" i="11"/>
  <c r="JH30" i="11"/>
  <c r="GO20" i="11"/>
  <c r="GN20" i="11"/>
  <c r="GQ20" i="11"/>
  <c r="GP20" i="11"/>
  <c r="HT25" i="11"/>
  <c r="HX25" i="11"/>
  <c r="HD19" i="11"/>
  <c r="HC19" i="11"/>
  <c r="HB19" i="11"/>
  <c r="HA19" i="11"/>
  <c r="RB16" i="11"/>
  <c r="RC16" i="11" s="1"/>
  <c r="IH36" i="11"/>
  <c r="QR20" i="11"/>
  <c r="QN20" i="11"/>
  <c r="IK13" i="11"/>
  <c r="IG13" i="11"/>
  <c r="PK21" i="11"/>
  <c r="PI21" i="11"/>
  <c r="PJ21" i="11"/>
  <c r="PH21" i="11"/>
  <c r="IU32" i="11"/>
  <c r="IV32" i="11" s="1"/>
  <c r="OX12" i="11"/>
  <c r="OW12" i="11"/>
  <c r="OV12" i="11"/>
  <c r="OU12" i="11"/>
  <c r="QR11" i="11"/>
  <c r="QN11" i="11"/>
  <c r="RB40" i="11"/>
  <c r="IK31" i="11"/>
  <c r="IG31" i="11"/>
  <c r="QB15" i="11"/>
  <c r="QC15" i="11" s="1"/>
  <c r="PJ33" i="11"/>
  <c r="PI33" i="11"/>
  <c r="PH33" i="11"/>
  <c r="PK33" i="11"/>
  <c r="QO24" i="11"/>
  <c r="PN12" i="11"/>
  <c r="PR12" i="11"/>
  <c r="RB23" i="11"/>
  <c r="IX35" i="11"/>
  <c r="IT35" i="11"/>
  <c r="IU34" i="11"/>
  <c r="RB22" i="11"/>
  <c r="RC22" i="11" s="1"/>
  <c r="PK32" i="11"/>
  <c r="PI32" i="11"/>
  <c r="PH32" i="11"/>
  <c r="PJ32" i="11"/>
  <c r="JQ33" i="11"/>
  <c r="JP33" i="11"/>
  <c r="JN33" i="11"/>
  <c r="JO33" i="11"/>
  <c r="HN23" i="11"/>
  <c r="HQ23" i="11"/>
  <c r="HP23" i="11"/>
  <c r="HO23" i="11"/>
  <c r="JH22" i="11"/>
  <c r="QR26" i="11"/>
  <c r="QN26" i="11"/>
  <c r="HO13" i="11"/>
  <c r="HN13" i="11"/>
  <c r="HQ13" i="11"/>
  <c r="HP13" i="11"/>
  <c r="PV26" i="11"/>
  <c r="PU26" i="11"/>
  <c r="PW26" i="11"/>
  <c r="PX26" i="11"/>
  <c r="IG34" i="11"/>
  <c r="IK34" i="11"/>
  <c r="QO39" i="11"/>
  <c r="ID17" i="11"/>
  <c r="IC17" i="11"/>
  <c r="IB17" i="11"/>
  <c r="IA17" i="11"/>
  <c r="QO25" i="11"/>
  <c r="QP25" i="11" s="1"/>
  <c r="QD23" i="11"/>
  <c r="HU36" i="11"/>
  <c r="IH39" i="11"/>
  <c r="HU15" i="11"/>
  <c r="PX13" i="11"/>
  <c r="PW13" i="11"/>
  <c r="PV13" i="11"/>
  <c r="PU13" i="11"/>
  <c r="PG15" i="11"/>
  <c r="HT34" i="11"/>
  <c r="HX34" i="11"/>
  <c r="IH12" i="11"/>
  <c r="II12" i="11" s="1"/>
  <c r="IR16" i="11"/>
  <c r="IR21" i="11"/>
  <c r="IS21" i="11" s="1"/>
  <c r="QY13" i="11"/>
  <c r="QZ13" i="11" s="1"/>
  <c r="HD36" i="11"/>
  <c r="HC36" i="11"/>
  <c r="HA36" i="11"/>
  <c r="HB36" i="11"/>
  <c r="PJ28" i="11"/>
  <c r="PI28" i="11"/>
  <c r="PK28" i="11"/>
  <c r="PH28" i="11"/>
  <c r="PD30" i="11"/>
  <c r="IU38" i="11"/>
  <c r="IV38" i="11" s="1"/>
  <c r="QA24" i="11"/>
  <c r="QE24" i="11"/>
  <c r="IR24" i="11"/>
  <c r="IS24" i="11" s="1"/>
  <c r="JA26" i="11"/>
  <c r="JD26" i="11"/>
  <c r="JC26" i="11"/>
  <c r="JB26" i="11"/>
  <c r="PX39" i="11"/>
  <c r="PV39" i="11"/>
  <c r="PW39" i="11"/>
  <c r="PU39" i="11"/>
  <c r="HB18" i="11"/>
  <c r="HA18" i="11"/>
  <c r="HD18" i="11"/>
  <c r="HC18" i="11"/>
  <c r="QG33" i="11"/>
  <c r="OU32" i="11"/>
  <c r="OX32" i="11"/>
  <c r="OW32" i="11"/>
  <c r="OV32" i="11"/>
  <c r="QQ40" i="11"/>
  <c r="IG32" i="11"/>
  <c r="IK32" i="11"/>
  <c r="HX29" i="11"/>
  <c r="HZ29" i="11" s="1"/>
  <c r="HT29" i="11"/>
  <c r="PJ10" i="11"/>
  <c r="PI10" i="11"/>
  <c r="PH10" i="11"/>
  <c r="PK10" i="11"/>
  <c r="QY39" i="11"/>
  <c r="QZ39" i="11" s="1"/>
  <c r="PX19" i="11"/>
  <c r="PU19" i="11"/>
  <c r="PW19" i="11"/>
  <c r="PV19" i="11"/>
  <c r="QA22" i="11"/>
  <c r="QE22" i="11"/>
  <c r="QG22" i="11" s="1"/>
  <c r="HO28" i="11"/>
  <c r="HN28" i="11"/>
  <c r="HQ28" i="11"/>
  <c r="HP28" i="11"/>
  <c r="QC23" i="11"/>
  <c r="QL27" i="11"/>
  <c r="GQ16" i="11"/>
  <c r="GO16" i="11"/>
  <c r="GN16" i="11"/>
  <c r="GP16" i="11"/>
  <c r="QF25" i="11"/>
  <c r="QD25" i="11"/>
  <c r="QS33" i="11"/>
  <c r="QQ33" i="11"/>
  <c r="RD14" i="11"/>
  <c r="RF14" i="11"/>
  <c r="HY14" i="11"/>
  <c r="HW14" i="11"/>
  <c r="IM35" i="11"/>
  <c r="JE31" i="11"/>
  <c r="JF31" i="11" s="1"/>
  <c r="HQ32" i="11"/>
  <c r="HO32" i="11"/>
  <c r="HN32" i="11"/>
  <c r="HP32" i="11"/>
  <c r="HD37" i="11"/>
  <c r="HB37" i="11"/>
  <c r="HC37" i="11"/>
  <c r="HA37" i="11"/>
  <c r="PT21" i="11"/>
  <c r="HB14" i="11"/>
  <c r="HD14" i="11"/>
  <c r="HC14" i="11"/>
  <c r="HA14" i="11"/>
  <c r="QA20" i="11"/>
  <c r="QE20" i="11"/>
  <c r="QG20" i="11" s="1"/>
  <c r="IF16" i="11"/>
  <c r="IF21" i="11"/>
  <c r="QM13" i="11"/>
  <c r="IC22" i="11"/>
  <c r="IB22" i="11"/>
  <c r="IA22" i="11"/>
  <c r="ID22" i="11"/>
  <c r="GZ24" i="11"/>
  <c r="QL34" i="11"/>
  <c r="QB28" i="11"/>
  <c r="PC30" i="11"/>
  <c r="JE38" i="11"/>
  <c r="JF38" i="11" s="1"/>
  <c r="QD24" i="11"/>
  <c r="QF24" i="11"/>
  <c r="IF24" i="11"/>
  <c r="HW28" i="11"/>
  <c r="HY28" i="11"/>
  <c r="HM21" i="11"/>
  <c r="QP40" i="11"/>
  <c r="IL32" i="11"/>
  <c r="IJ32" i="11"/>
  <c r="HT19" i="11"/>
  <c r="HX19" i="11"/>
  <c r="HZ19" i="11" s="1"/>
  <c r="PE24" i="11"/>
  <c r="PG24" i="11" s="1"/>
  <c r="PA24" i="11"/>
  <c r="PH35" i="11"/>
  <c r="PK35" i="11"/>
  <c r="PJ35" i="11"/>
  <c r="PI35" i="11"/>
  <c r="HD23" i="11"/>
  <c r="HC23" i="11"/>
  <c r="HB23" i="11"/>
  <c r="HA23" i="11"/>
  <c r="JE34" i="11"/>
  <c r="JF34" i="11" s="1"/>
  <c r="HQ29" i="11"/>
  <c r="HP29" i="11"/>
  <c r="HO29" i="11"/>
  <c r="HN29" i="11"/>
  <c r="PJ12" i="11"/>
  <c r="PI12" i="11"/>
  <c r="PK12" i="11"/>
  <c r="PH12" i="11"/>
  <c r="RB26" i="11"/>
  <c r="RC26" i="11" s="1"/>
  <c r="PU37" i="11"/>
  <c r="PX37" i="11"/>
  <c r="PV37" i="11"/>
  <c r="PW37" i="11"/>
  <c r="IR27" i="11"/>
  <c r="GT25" i="11"/>
  <c r="GX25" i="11"/>
  <c r="QB27" i="11"/>
  <c r="JA33" i="11"/>
  <c r="JD33" i="11"/>
  <c r="JC33" i="11"/>
  <c r="JB33" i="11"/>
  <c r="QE25" i="11"/>
  <c r="QA25" i="11"/>
  <c r="IR36" i="11"/>
  <c r="QR33" i="11"/>
  <c r="QN33" i="11"/>
  <c r="RA14" i="11"/>
  <c r="RE14" i="11"/>
  <c r="IL29" i="11"/>
  <c r="IJ29" i="11"/>
  <c r="IM29" i="11" s="1"/>
  <c r="HT14" i="11"/>
  <c r="HX14" i="11"/>
  <c r="HW18" i="11"/>
  <c r="IU31" i="11"/>
  <c r="IV31" i="11" s="1"/>
  <c r="GX40" i="11"/>
  <c r="GT40" i="11"/>
  <c r="OV15" i="11"/>
  <c r="OW15" i="11"/>
  <c r="OU15" i="11"/>
  <c r="OX15" i="11"/>
  <c r="OK18" i="11"/>
  <c r="OJ18" i="11"/>
  <c r="OI18" i="11"/>
  <c r="OH18" i="11"/>
  <c r="QB32" i="11"/>
  <c r="QE40" i="11"/>
  <c r="QG40" i="11" s="1"/>
  <c r="QA40" i="11"/>
  <c r="HD20" i="11"/>
  <c r="HC20" i="11"/>
  <c r="HB20" i="11"/>
  <c r="HA20" i="11"/>
  <c r="QL29" i="11"/>
  <c r="QM29" i="11" s="1"/>
  <c r="PO38" i="11"/>
  <c r="PP38" i="11" s="1"/>
  <c r="OH30" i="11"/>
  <c r="OK30" i="11"/>
  <c r="OJ30" i="11"/>
  <c r="OI30" i="11"/>
  <c r="HY34" i="11"/>
  <c r="IJ28" i="11"/>
  <c r="IU19" i="11"/>
  <c r="IV19" i="11" s="1"/>
  <c r="PR17" i="11"/>
  <c r="PT17" i="11" s="1"/>
  <c r="PN17" i="11"/>
  <c r="PK25" i="11"/>
  <c r="PJ25" i="11"/>
  <c r="PI25" i="11"/>
  <c r="PH25" i="11"/>
  <c r="QB34" i="11"/>
  <c r="PD27" i="11"/>
  <c r="PV28" i="11"/>
  <c r="IK19" i="11"/>
  <c r="IG19" i="11"/>
  <c r="RB37" i="11"/>
  <c r="RC37" i="11" s="1"/>
  <c r="HT28" i="11"/>
  <c r="HX28" i="11"/>
  <c r="JH35" i="11"/>
  <c r="JI35" i="11" s="1"/>
  <c r="QY24" i="11"/>
  <c r="QZ24" i="11" s="1"/>
  <c r="IZ17" i="11"/>
  <c r="QD19" i="11"/>
  <c r="QD10" i="11"/>
  <c r="QQ23" i="11"/>
  <c r="HT13" i="11"/>
  <c r="HX13" i="11"/>
  <c r="HZ13" i="11" s="1"/>
  <c r="RD36" i="11"/>
  <c r="RF36" i="11"/>
  <c r="PR24" i="11"/>
  <c r="PT24" i="11" s="1"/>
  <c r="PN24" i="11"/>
  <c r="QL12" i="11"/>
  <c r="QM12" i="11" s="1"/>
  <c r="HN27" i="11"/>
  <c r="HQ27" i="11"/>
  <c r="HP27" i="11"/>
  <c r="HO27" i="11"/>
  <c r="IF27" i="11"/>
  <c r="QY17" i="11"/>
  <c r="QZ17" i="11" s="1"/>
  <c r="PS18" i="11"/>
  <c r="PQ18" i="11"/>
  <c r="HV18" i="11"/>
  <c r="HY18" i="11" s="1"/>
  <c r="PH13" i="11"/>
  <c r="PK13" i="11"/>
  <c r="PJ13" i="11"/>
  <c r="PI13" i="11"/>
  <c r="HU21" i="11"/>
  <c r="JE29" i="11"/>
  <c r="JF29" i="11" s="1"/>
  <c r="QB21" i="11"/>
  <c r="QC21" i="11" s="1"/>
  <c r="OT38" i="11"/>
  <c r="QL18" i="11"/>
  <c r="QM18" i="11" s="1"/>
  <c r="PG18" i="11"/>
  <c r="IU30" i="11"/>
  <c r="IV30" i="11" s="1"/>
  <c r="PZ29" i="11"/>
  <c r="HT32" i="11"/>
  <c r="HX32" i="11"/>
  <c r="HZ32" i="11" s="1"/>
  <c r="HZ34" i="11"/>
  <c r="II28" i="11"/>
  <c r="IL28" i="11" s="1"/>
  <c r="HY31" i="11"/>
  <c r="HW31" i="11"/>
  <c r="JE19" i="11"/>
  <c r="JF19" i="11" s="1"/>
  <c r="PR10" i="11"/>
  <c r="PT10" i="11" s="1"/>
  <c r="PN10" i="11"/>
  <c r="QD26" i="11"/>
  <c r="QF26" i="11"/>
  <c r="PC27" i="11"/>
  <c r="PF27" i="11" s="1"/>
  <c r="IJ19" i="11"/>
  <c r="IL19" i="11"/>
  <c r="HM36" i="11"/>
  <c r="PG29" i="11"/>
  <c r="HD16" i="11"/>
  <c r="HC16" i="11"/>
  <c r="HB16" i="11"/>
  <c r="HA16" i="11"/>
  <c r="QC19" i="11"/>
  <c r="QF19" i="11" s="1"/>
  <c r="QC10" i="11"/>
  <c r="QF10" i="11" s="1"/>
  <c r="QP23" i="11"/>
  <c r="HK34" i="11"/>
  <c r="HM34" i="11" s="1"/>
  <c r="HG34" i="11"/>
  <c r="HK37" i="11"/>
  <c r="HG37" i="11"/>
  <c r="QY10" i="11"/>
  <c r="QZ10" i="11" s="1"/>
  <c r="RA36" i="11"/>
  <c r="RE36" i="11"/>
  <c r="PE39" i="11"/>
  <c r="PG39" i="11" s="1"/>
  <c r="PA39" i="11"/>
  <c r="QB12" i="11"/>
  <c r="QC12" i="11" s="1"/>
  <c r="HK24" i="11"/>
  <c r="HM24" i="11" s="1"/>
  <c r="HG24" i="11"/>
  <c r="HQ18" i="11"/>
  <c r="HP18" i="11"/>
  <c r="HO18" i="11"/>
  <c r="HN18" i="11"/>
  <c r="IR40" i="11"/>
  <c r="IS40" i="11" s="1"/>
  <c r="HN14" i="11"/>
  <c r="HQ14" i="11"/>
  <c r="HP14" i="11"/>
  <c r="HO14" i="11"/>
  <c r="PV22" i="11"/>
  <c r="PU22" i="11"/>
  <c r="PX22" i="11"/>
  <c r="PW22" i="11"/>
  <c r="HC27" i="11"/>
  <c r="HB27" i="11"/>
  <c r="HA27" i="11"/>
  <c r="HD27" i="11"/>
  <c r="PW23" i="11"/>
  <c r="PV23" i="11"/>
  <c r="PU23" i="11"/>
  <c r="PX23" i="11"/>
  <c r="IH14" i="11"/>
  <c r="II14" i="11" s="1"/>
  <c r="RB25" i="11"/>
  <c r="RC25" i="11" s="1"/>
  <c r="QO17" i="11"/>
  <c r="QP17" i="11" s="1"/>
  <c r="PR18" i="11"/>
  <c r="PN18" i="11"/>
  <c r="JE18" i="11"/>
  <c r="JF18" i="11" s="1"/>
  <c r="HU16" i="11"/>
  <c r="HV16" i="11" s="1"/>
  <c r="PO29" i="11"/>
  <c r="PP29" i="11" s="1"/>
  <c r="IU29" i="11"/>
  <c r="IV29" i="11" s="1"/>
  <c r="HK12" i="11"/>
  <c r="HM12" i="11" s="1"/>
  <c r="HG12" i="11"/>
  <c r="QB18" i="11"/>
  <c r="QC18" i="11" s="1"/>
  <c r="IU28" i="11"/>
  <c r="IV28" i="11" s="1"/>
  <c r="IH15" i="11"/>
  <c r="II15" i="11" s="1"/>
  <c r="HQ10" i="11"/>
  <c r="HP10" i="11"/>
  <c r="HO10" i="11"/>
  <c r="HN10" i="11"/>
  <c r="JA11" i="11"/>
  <c r="JD11" i="11"/>
  <c r="JC11" i="11"/>
  <c r="JB11" i="11"/>
  <c r="IR37" i="11"/>
  <c r="IS37" i="11" s="1"/>
  <c r="HX31" i="11"/>
  <c r="HT31" i="11"/>
  <c r="PV20" i="11"/>
  <c r="PU20" i="11"/>
  <c r="PX20" i="11"/>
  <c r="PW20" i="11"/>
  <c r="QB38" i="11"/>
  <c r="QA26" i="11"/>
  <c r="QE26" i="11"/>
  <c r="RB20" i="11"/>
  <c r="RC20" i="11" s="1"/>
  <c r="JK26" i="11"/>
  <c r="JM26" i="11" s="1"/>
  <c r="JG26" i="11"/>
  <c r="HP16" i="11"/>
  <c r="HO16" i="11"/>
  <c r="HN16" i="11"/>
  <c r="HQ16" i="11"/>
  <c r="QL35" i="11"/>
  <c r="QM35" i="11" s="1"/>
  <c r="JJ17" i="11"/>
  <c r="IL13" i="11"/>
  <c r="IJ13" i="11"/>
  <c r="PG34" i="11"/>
  <c r="QG36" i="11"/>
  <c r="JE23" i="11"/>
  <c r="JF23" i="11" s="1"/>
  <c r="JJ11" i="11"/>
  <c r="PN27" i="11"/>
  <c r="PR27" i="11"/>
  <c r="HW40" i="11"/>
  <c r="PO30" i="11"/>
  <c r="PP30" i="11" s="1"/>
  <c r="HL37" i="11"/>
  <c r="HJ37" i="11"/>
  <c r="QM10" i="11"/>
  <c r="HO15" i="11"/>
  <c r="HQ15" i="11"/>
  <c r="HP15" i="11"/>
  <c r="HN15" i="11"/>
  <c r="IU22" i="11"/>
  <c r="IV22" i="11" s="1"/>
  <c r="IK22" i="11"/>
  <c r="IM22" i="11" s="1"/>
  <c r="IG22" i="11"/>
  <c r="IF40" i="11"/>
  <c r="HC15" i="11"/>
  <c r="HD15" i="11"/>
  <c r="HB15" i="11"/>
  <c r="HA15" i="11"/>
  <c r="QL30" i="11"/>
  <c r="QM30" i="11" s="1"/>
  <c r="HU20" i="11"/>
  <c r="HV20" i="11" s="1"/>
  <c r="QB17" i="11"/>
  <c r="QC17" i="11" s="1"/>
  <c r="PS24" i="11"/>
  <c r="IR14" i="11"/>
  <c r="IS14" i="11" s="1"/>
  <c r="IG18" i="11"/>
  <c r="IK18" i="11"/>
  <c r="IR20" i="11"/>
  <c r="IS18" i="11"/>
  <c r="IR25" i="11"/>
  <c r="IS25" i="11" s="1"/>
  <c r="QB13" i="11"/>
  <c r="QT36" i="11"/>
  <c r="HZ23" i="11"/>
  <c r="HP31" i="11"/>
  <c r="HN31" i="11"/>
  <c r="HQ31" i="11"/>
  <c r="HO31" i="11"/>
  <c r="OR18" i="11"/>
  <c r="OT18" i="11" s="1"/>
  <c r="ON18" i="11"/>
  <c r="JE28" i="11"/>
  <c r="JF28" i="11" s="1"/>
  <c r="IR15" i="11"/>
  <c r="IS15" i="11" s="1"/>
  <c r="QY32" i="11"/>
  <c r="QZ32" i="11" s="1"/>
  <c r="HC10" i="11"/>
  <c r="HD10" i="11"/>
  <c r="HB10" i="11"/>
  <c r="HA10" i="11"/>
  <c r="IF37" i="11"/>
  <c r="PO35" i="11"/>
  <c r="PP35" i="11" s="1"/>
  <c r="HK25" i="11"/>
  <c r="HM25" i="11" s="1"/>
  <c r="HG25" i="11"/>
  <c r="QL38" i="11"/>
  <c r="QM38" i="11" s="1"/>
  <c r="HU24" i="11"/>
  <c r="HV24" i="11" s="1"/>
  <c r="JE13" i="11"/>
  <c r="JF13" i="11" s="1"/>
  <c r="QQ37" i="11"/>
  <c r="PZ35" i="11"/>
  <c r="HL25" i="11"/>
  <c r="JI17" i="11"/>
  <c r="JL17" i="11" s="1"/>
  <c r="QY28" i="11"/>
  <c r="QZ28" i="11" s="1"/>
  <c r="HJ40" i="11"/>
  <c r="HZ30" i="11"/>
  <c r="IM30" i="11"/>
  <c r="IS23" i="11"/>
  <c r="JI11" i="11"/>
  <c r="JL11" i="11" s="1"/>
  <c r="PS27" i="11"/>
  <c r="PQ27" i="11"/>
  <c r="HV40" i="11"/>
  <c r="HY40" i="11" s="1"/>
  <c r="HW12" i="11"/>
  <c r="QY19" i="11"/>
  <c r="QZ19" i="11" s="1"/>
  <c r="IY35" i="11"/>
  <c r="IW35" i="11"/>
  <c r="IZ35" i="11" s="1"/>
  <c r="OR29" i="11"/>
  <c r="OT29" i="11" s="1"/>
  <c r="ON29" i="11"/>
  <c r="QS11" i="11"/>
  <c r="QQ11" i="11"/>
  <c r="QT11" i="11" s="1"/>
  <c r="QB30" i="11"/>
  <c r="QD39" i="11"/>
  <c r="IL18" i="11"/>
  <c r="IJ18" i="11"/>
  <c r="IF20" i="11"/>
  <c r="JE39" i="11"/>
  <c r="JF39" i="11" s="1"/>
  <c r="IF25" i="11"/>
  <c r="PN25" i="11"/>
  <c r="PR25" i="11"/>
  <c r="PT25" i="11" s="1"/>
  <c r="QG11" i="11"/>
  <c r="GY40" i="11"/>
  <c r="QY21" i="11"/>
  <c r="QZ21" i="11" s="1"/>
  <c r="QM32" i="11"/>
  <c r="JE12" i="11"/>
  <c r="JF12" i="11" s="1"/>
  <c r="GN37" i="11"/>
  <c r="GO37" i="11"/>
  <c r="GQ37" i="11"/>
  <c r="GP37" i="11"/>
  <c r="HU10" i="11"/>
  <c r="HV10" i="11" s="1"/>
  <c r="ON30" i="11"/>
  <c r="OR30" i="11"/>
  <c r="OT30" i="11" s="1"/>
  <c r="IS13" i="11"/>
  <c r="QP37" i="11"/>
  <c r="QF37" i="11"/>
  <c r="QD37" i="11"/>
  <c r="IR10" i="11"/>
  <c r="IS10" i="11" s="1"/>
  <c r="PS17" i="11"/>
  <c r="QQ14" i="11"/>
  <c r="QS14" i="11"/>
  <c r="IL23" i="11"/>
  <c r="IJ23" i="11"/>
  <c r="OS30" i="11"/>
  <c r="QM28" i="11"/>
  <c r="HI40" i="11"/>
  <c r="HL40" i="11" s="1"/>
  <c r="QG16" i="11"/>
  <c r="PS15" i="11"/>
  <c r="PQ15" i="11"/>
  <c r="PR32" i="11"/>
  <c r="PT32" i="11" s="1"/>
  <c r="PN32" i="11"/>
  <c r="HV12" i="11"/>
  <c r="QM19" i="11"/>
  <c r="HU27" i="11"/>
  <c r="HV27" i="11" s="1"/>
  <c r="OU34" i="11"/>
  <c r="OX34" i="11"/>
  <c r="OW34" i="11"/>
  <c r="OV34" i="11"/>
  <c r="HY19" i="11"/>
  <c r="PN33" i="11"/>
  <c r="PR33" i="11"/>
  <c r="PT33" i="11" s="1"/>
  <c r="QC39" i="11"/>
  <c r="QF39" i="11" s="1"/>
  <c r="RB33" i="11"/>
  <c r="RC33" i="11" s="1"/>
  <c r="PF39" i="11"/>
  <c r="PH19" i="11"/>
  <c r="PK19" i="11"/>
  <c r="PJ19" i="11"/>
  <c r="PI19" i="11"/>
  <c r="PV11" i="11"/>
  <c r="PU11" i="11"/>
  <c r="PX11" i="11"/>
  <c r="PW11" i="11"/>
  <c r="IL31" i="11"/>
  <c r="IJ31" i="11"/>
  <c r="IM31" i="11" s="1"/>
  <c r="HY25" i="11"/>
  <c r="HW25" i="11"/>
  <c r="HZ25" i="11" s="1"/>
  <c r="QS22" i="11"/>
  <c r="QQ22" i="11"/>
  <c r="QS26" i="11"/>
  <c r="QQ26" i="11"/>
  <c r="QL15" i="11"/>
  <c r="QM15" i="11" s="1"/>
  <c r="JE32" i="11"/>
  <c r="JF32" i="11" s="1"/>
  <c r="GZ25" i="11"/>
  <c r="IU39" i="11"/>
  <c r="IV39" i="11" s="1"/>
  <c r="HZ38" i="11"/>
  <c r="ID39" i="11"/>
  <c r="IC39" i="11"/>
  <c r="IA39" i="11"/>
  <c r="IB39" i="11"/>
  <c r="PI16" i="11"/>
  <c r="PH16" i="11"/>
  <c r="PJ16" i="11"/>
  <c r="PK16" i="11"/>
  <c r="QI14" i="11"/>
  <c r="QH14" i="11"/>
  <c r="QK14" i="11"/>
  <c r="QJ14" i="11"/>
  <c r="IO17" i="11"/>
  <c r="IN17" i="11"/>
  <c r="IQ17" i="11"/>
  <c r="IP17" i="11"/>
  <c r="RE31" i="11"/>
  <c r="RG31" i="11" s="1"/>
  <c r="RA31" i="11"/>
  <c r="HU37" i="11"/>
  <c r="HV37" i="11" s="1"/>
  <c r="ON27" i="11"/>
  <c r="OR27" i="11"/>
  <c r="OT27" i="11" s="1"/>
  <c r="QS16" i="11"/>
  <c r="QQ16" i="11"/>
  <c r="GZ40" i="11"/>
  <c r="QO21" i="11"/>
  <c r="PS34" i="11"/>
  <c r="PQ34" i="11"/>
  <c r="HP38" i="11"/>
  <c r="HN38" i="11"/>
  <c r="HQ38" i="11"/>
  <c r="HO38" i="11"/>
  <c r="QF40" i="11"/>
  <c r="IU12" i="11"/>
  <c r="IV12" i="11" s="1"/>
  <c r="IH38" i="11"/>
  <c r="II38" i="11" s="1"/>
  <c r="HY32" i="11"/>
  <c r="QA37" i="11"/>
  <c r="QE37" i="11"/>
  <c r="IH10" i="11"/>
  <c r="QR14" i="11"/>
  <c r="QN14" i="11"/>
  <c r="IK23" i="11"/>
  <c r="IG23" i="11"/>
  <c r="QS20" i="11"/>
  <c r="QQ20" i="11"/>
  <c r="QT20" i="11" s="1"/>
  <c r="PQ12" i="11"/>
  <c r="PS12" i="11"/>
  <c r="PR15" i="11"/>
  <c r="PN15" i="11"/>
  <c r="IL34" i="11"/>
  <c r="IJ34" i="11"/>
  <c r="IM34" i="11" s="1"/>
  <c r="PN34" i="10"/>
  <c r="PR34" i="10"/>
  <c r="IG15" i="10"/>
  <c r="IK15" i="10"/>
  <c r="RB17" i="10"/>
  <c r="JH15" i="10"/>
  <c r="JI15" i="10" s="1"/>
  <c r="JH20" i="10"/>
  <c r="QB26" i="10"/>
  <c r="PH35" i="10"/>
  <c r="PJ35" i="10"/>
  <c r="PI35" i="10"/>
  <c r="PK35" i="10"/>
  <c r="RB27" i="10"/>
  <c r="IH38" i="10"/>
  <c r="GQ34" i="10"/>
  <c r="GP34" i="10"/>
  <c r="GO34" i="10"/>
  <c r="GN34" i="10"/>
  <c r="HD28" i="10"/>
  <c r="HC28" i="10"/>
  <c r="HB28" i="10"/>
  <c r="HA28" i="10"/>
  <c r="QE13" i="10"/>
  <c r="QA13" i="10"/>
  <c r="IH36" i="10"/>
  <c r="PA14" i="10"/>
  <c r="PE14" i="10"/>
  <c r="QO31" i="10"/>
  <c r="HT35" i="10"/>
  <c r="HX35" i="10"/>
  <c r="OX35" i="10"/>
  <c r="OW35" i="10"/>
  <c r="OV35" i="10"/>
  <c r="OU35" i="10"/>
  <c r="RB21" i="10"/>
  <c r="RC21" i="10" s="1"/>
  <c r="QA10" i="10"/>
  <c r="QE10" i="10"/>
  <c r="QO18" i="10"/>
  <c r="JH13" i="10"/>
  <c r="OX33" i="10"/>
  <c r="OW33" i="10"/>
  <c r="OV33" i="10"/>
  <c r="OU33" i="10"/>
  <c r="OX14" i="10"/>
  <c r="OV14" i="10"/>
  <c r="OU14" i="10"/>
  <c r="OW14" i="10"/>
  <c r="PO25" i="10"/>
  <c r="QB34" i="10"/>
  <c r="QC34" i="10" s="1"/>
  <c r="IH32" i="10"/>
  <c r="JH10" i="10"/>
  <c r="IR39" i="10"/>
  <c r="QB38" i="10"/>
  <c r="QC38" i="10" s="1"/>
  <c r="HU14" i="10"/>
  <c r="OJ33" i="10"/>
  <c r="OI33" i="10"/>
  <c r="OH33" i="10"/>
  <c r="OK33" i="10"/>
  <c r="QD37" i="10"/>
  <c r="PQ29" i="10"/>
  <c r="IR14" i="10"/>
  <c r="IS14" i="10" s="1"/>
  <c r="PN10" i="10"/>
  <c r="PR10" i="10"/>
  <c r="PT10" i="10" s="1"/>
  <c r="QY37" i="10"/>
  <c r="QZ37" i="10" s="1"/>
  <c r="PD40" i="10"/>
  <c r="PO26" i="10"/>
  <c r="PP26" i="10" s="1"/>
  <c r="PI26" i="10"/>
  <c r="PS10" i="10"/>
  <c r="QO23" i="10"/>
  <c r="JE35" i="10"/>
  <c r="JF35" i="10" s="1"/>
  <c r="QL36" i="10"/>
  <c r="IH30" i="10"/>
  <c r="II30" i="10" s="1"/>
  <c r="QD27" i="10"/>
  <c r="GP32" i="10"/>
  <c r="GN32" i="10"/>
  <c r="GQ32" i="10"/>
  <c r="GO32" i="10"/>
  <c r="GX31" i="10"/>
  <c r="GZ31" i="10" s="1"/>
  <c r="GT31" i="10"/>
  <c r="PD16" i="10"/>
  <c r="HX30" i="10"/>
  <c r="HT30" i="10"/>
  <c r="QO27" i="10"/>
  <c r="GT37" i="10"/>
  <c r="GX37" i="10"/>
  <c r="GZ37" i="10" s="1"/>
  <c r="QO28" i="10"/>
  <c r="QP28" i="10" s="1"/>
  <c r="IH40" i="10"/>
  <c r="IR26" i="10"/>
  <c r="IS26" i="10" s="1"/>
  <c r="QB39" i="10"/>
  <c r="QC39" i="10" s="1"/>
  <c r="OK30" i="10"/>
  <c r="OJ30" i="10"/>
  <c r="OI30" i="10"/>
  <c r="OH30" i="10"/>
  <c r="QY13" i="10"/>
  <c r="QZ13" i="10" s="1"/>
  <c r="PQ33" i="10"/>
  <c r="QQ17" i="10"/>
  <c r="HW21" i="10"/>
  <c r="PQ14" i="10"/>
  <c r="QL33" i="10"/>
  <c r="QM33" i="10" s="1"/>
  <c r="IR32" i="10"/>
  <c r="IS32" i="10" s="1"/>
  <c r="IF39" i="10"/>
  <c r="QA21" i="10"/>
  <c r="QE21" i="10"/>
  <c r="QG21" i="10" s="1"/>
  <c r="QY11" i="10"/>
  <c r="QZ11" i="10" s="1"/>
  <c r="IJ12" i="10"/>
  <c r="IL12" i="10"/>
  <c r="PP29" i="10"/>
  <c r="IF14" i="10"/>
  <c r="IT24" i="10"/>
  <c r="IX24" i="10"/>
  <c r="IZ24" i="10" s="1"/>
  <c r="HK16" i="10"/>
  <c r="HM16" i="10" s="1"/>
  <c r="HG16" i="10"/>
  <c r="PC40" i="10"/>
  <c r="PG15" i="10"/>
  <c r="IY24" i="10"/>
  <c r="QL40" i="10"/>
  <c r="QY23" i="10"/>
  <c r="QZ23" i="10" s="1"/>
  <c r="IS35" i="10"/>
  <c r="JE33" i="10"/>
  <c r="JF33" i="10" s="1"/>
  <c r="IX22" i="10"/>
  <c r="IZ22" i="10" s="1"/>
  <c r="IT22" i="10"/>
  <c r="GZ38" i="10"/>
  <c r="IR30" i="10"/>
  <c r="IS30" i="10" s="1"/>
  <c r="QC27" i="10"/>
  <c r="QF27" i="10" s="1"/>
  <c r="HM29" i="10"/>
  <c r="PC16" i="10"/>
  <c r="HU40" i="10"/>
  <c r="PN13" i="10"/>
  <c r="PR13" i="10"/>
  <c r="HN35" i="10"/>
  <c r="HQ35" i="10"/>
  <c r="HP35" i="10"/>
  <c r="HO35" i="10"/>
  <c r="IF26" i="10"/>
  <c r="JL22" i="10"/>
  <c r="JJ22" i="10"/>
  <c r="QG17" i="10"/>
  <c r="QM13" i="10"/>
  <c r="PP33" i="10"/>
  <c r="QP17" i="10"/>
  <c r="HV21" i="10"/>
  <c r="PP14" i="10"/>
  <c r="PN37" i="10"/>
  <c r="PR37" i="10"/>
  <c r="QB33" i="10"/>
  <c r="QC33" i="10" s="1"/>
  <c r="IB11" i="10"/>
  <c r="IA11" i="10"/>
  <c r="ID11" i="10"/>
  <c r="IC11" i="10"/>
  <c r="IR38" i="10"/>
  <c r="IS38" i="10" s="1"/>
  <c r="QL22" i="10"/>
  <c r="QM22" i="10" s="1"/>
  <c r="QO11" i="10"/>
  <c r="QP11" i="10" s="1"/>
  <c r="IK12" i="10"/>
  <c r="IG12" i="10"/>
  <c r="QY38" i="10"/>
  <c r="QZ38" i="10" s="1"/>
  <c r="PA22" i="10"/>
  <c r="PE22" i="10"/>
  <c r="PO40" i="10"/>
  <c r="IH35" i="10"/>
  <c r="II35" i="10" s="1"/>
  <c r="HM38" i="10"/>
  <c r="PI18" i="10"/>
  <c r="PH18" i="10"/>
  <c r="PK18" i="10"/>
  <c r="PJ18" i="10"/>
  <c r="QY31" i="10"/>
  <c r="QZ31" i="10" s="1"/>
  <c r="QB40" i="10"/>
  <c r="HW17" i="10"/>
  <c r="IU33" i="10"/>
  <c r="IV33" i="10" s="1"/>
  <c r="IH29" i="10"/>
  <c r="HP39" i="10"/>
  <c r="HO39" i="10"/>
  <c r="HN39" i="10"/>
  <c r="HQ39" i="10"/>
  <c r="IR17" i="10"/>
  <c r="IS17" i="10" s="1"/>
  <c r="ON26" i="10"/>
  <c r="OR26" i="10"/>
  <c r="OT26" i="10" s="1"/>
  <c r="HM30" i="10"/>
  <c r="ID15" i="10"/>
  <c r="IB15" i="10"/>
  <c r="IC15" i="10"/>
  <c r="IA15" i="10"/>
  <c r="IZ25" i="10"/>
  <c r="PQ35" i="10"/>
  <c r="PR38" i="10"/>
  <c r="PT38" i="10" s="1"/>
  <c r="PN38" i="10"/>
  <c r="QD18" i="10"/>
  <c r="OS26" i="10"/>
  <c r="IP18" i="10"/>
  <c r="HK40" i="10"/>
  <c r="HM40" i="10" s="1"/>
  <c r="HG40" i="10"/>
  <c r="PI36" i="10"/>
  <c r="PH36" i="10"/>
  <c r="PK36" i="10"/>
  <c r="PJ36" i="10"/>
  <c r="PJ39" i="10"/>
  <c r="PK39" i="10"/>
  <c r="PI39" i="10"/>
  <c r="PH39" i="10"/>
  <c r="QL16" i="10"/>
  <c r="QM16" i="10" s="1"/>
  <c r="GY31" i="10"/>
  <c r="PQ20" i="10"/>
  <c r="JG22" i="10"/>
  <c r="JK22" i="10"/>
  <c r="PG10" i="10"/>
  <c r="HW27" i="10"/>
  <c r="JJ18" i="10"/>
  <c r="IW11" i="10"/>
  <c r="RD19" i="10"/>
  <c r="HW32" i="10"/>
  <c r="IW15" i="10"/>
  <c r="IW13" i="10"/>
  <c r="QB11" i="10"/>
  <c r="QC11" i="10" s="1"/>
  <c r="OX29" i="10"/>
  <c r="JE12" i="10"/>
  <c r="JF12" i="10" s="1"/>
  <c r="HZ12" i="10"/>
  <c r="OX22" i="10"/>
  <c r="OV22" i="10"/>
  <c r="OW22" i="10"/>
  <c r="OU22" i="10"/>
  <c r="QD35" i="10"/>
  <c r="QF35" i="10"/>
  <c r="OI34" i="10"/>
  <c r="OH34" i="10"/>
  <c r="OK34" i="10"/>
  <c r="OJ34" i="10"/>
  <c r="PZ22" i="10"/>
  <c r="HY37" i="10"/>
  <c r="HW37" i="10"/>
  <c r="IR31" i="10"/>
  <c r="IS31" i="10" s="1"/>
  <c r="QM38" i="10"/>
  <c r="QF21" i="10"/>
  <c r="IX18" i="10"/>
  <c r="IZ18" i="10" s="1"/>
  <c r="IT18" i="10"/>
  <c r="HG37" i="10"/>
  <c r="HK37" i="10"/>
  <c r="HM37" i="10" s="1"/>
  <c r="PN23" i="10"/>
  <c r="PR23" i="10"/>
  <c r="IZ19" i="10"/>
  <c r="HU29" i="10"/>
  <c r="PG22" i="10"/>
  <c r="QL14" i="10"/>
  <c r="QM14" i="10" s="1"/>
  <c r="HV17" i="10"/>
  <c r="HY17" i="10" s="1"/>
  <c r="PT23" i="10"/>
  <c r="OU25" i="10"/>
  <c r="OW25" i="10"/>
  <c r="OX25" i="10"/>
  <c r="OV25" i="10"/>
  <c r="IR29" i="10"/>
  <c r="IS29" i="10" s="1"/>
  <c r="IF17" i="10"/>
  <c r="PA13" i="10"/>
  <c r="PE13" i="10"/>
  <c r="PG13" i="10" s="1"/>
  <c r="GZ39" i="10"/>
  <c r="GZ32" i="10"/>
  <c r="PP35" i="10"/>
  <c r="JE23" i="10"/>
  <c r="JF23" i="10" s="1"/>
  <c r="QC18" i="10"/>
  <c r="QF18" i="10" s="1"/>
  <c r="IG11" i="10"/>
  <c r="IK11" i="10"/>
  <c r="IM11" i="10" s="1"/>
  <c r="GZ14" i="10"/>
  <c r="PZ16" i="10"/>
  <c r="HL32" i="10"/>
  <c r="HJ32" i="10"/>
  <c r="PP20" i="10"/>
  <c r="HM36" i="10"/>
  <c r="PH38" i="10"/>
  <c r="PK38" i="10"/>
  <c r="PJ38" i="10"/>
  <c r="PI38" i="10"/>
  <c r="HV27" i="10"/>
  <c r="HY27" i="10" s="1"/>
  <c r="JI18" i="10"/>
  <c r="JL18" i="10" s="1"/>
  <c r="IV11" i="10"/>
  <c r="IY11" i="10" s="1"/>
  <c r="RC19" i="10"/>
  <c r="HV32" i="10"/>
  <c r="IV15" i="10"/>
  <c r="IV13" i="10"/>
  <c r="IR37" i="10"/>
  <c r="IS37" i="10" s="1"/>
  <c r="HC16" i="10"/>
  <c r="HB16" i="10"/>
  <c r="HA16" i="10"/>
  <c r="HD16" i="10"/>
  <c r="HO33" i="10"/>
  <c r="HN33" i="10"/>
  <c r="HQ33" i="10"/>
  <c r="HP33" i="10"/>
  <c r="IU12" i="10"/>
  <c r="IV12" i="10" s="1"/>
  <c r="IR21" i="10"/>
  <c r="IS21" i="10" s="1"/>
  <c r="QE35" i="10"/>
  <c r="QA35" i="10"/>
  <c r="IQ20" i="10"/>
  <c r="IP20" i="10"/>
  <c r="IO20" i="10"/>
  <c r="IN20" i="10"/>
  <c r="HT37" i="10"/>
  <c r="HX37" i="10"/>
  <c r="PS34" i="10"/>
  <c r="PQ34" i="10"/>
  <c r="IH31" i="10"/>
  <c r="II31" i="10" s="1"/>
  <c r="RF24" i="10"/>
  <c r="RD24" i="10"/>
  <c r="IY20" i="10"/>
  <c r="IW20" i="10"/>
  <c r="PQ22" i="10"/>
  <c r="PS22" i="10"/>
  <c r="HK26" i="10"/>
  <c r="HM26" i="10" s="1"/>
  <c r="HG26" i="10"/>
  <c r="QG19" i="10"/>
  <c r="HU36" i="10"/>
  <c r="QF12" i="10"/>
  <c r="QD12" i="10"/>
  <c r="GX21" i="10"/>
  <c r="GZ21" i="10" s="1"/>
  <c r="GT21" i="10"/>
  <c r="PF22" i="10"/>
  <c r="QB14" i="10"/>
  <c r="QC14" i="10" s="1"/>
  <c r="IR16" i="10"/>
  <c r="QL26" i="10"/>
  <c r="QM26" i="10" s="1"/>
  <c r="GT17" i="10"/>
  <c r="GX17" i="10"/>
  <c r="GZ17" i="10" s="1"/>
  <c r="HK17" i="10"/>
  <c r="HM17" i="10" s="1"/>
  <c r="HG17" i="10"/>
  <c r="HW35" i="10"/>
  <c r="HZ35" i="10" s="1"/>
  <c r="HY35" i="10"/>
  <c r="IU23" i="10"/>
  <c r="IV23" i="10" s="1"/>
  <c r="QB28" i="10"/>
  <c r="QC28" i="10" s="1"/>
  <c r="PF13" i="10"/>
  <c r="HX20" i="10"/>
  <c r="HZ20" i="10" s="1"/>
  <c r="HT20" i="10"/>
  <c r="PU11" i="10"/>
  <c r="PW11" i="10"/>
  <c r="PV11" i="10"/>
  <c r="PX11" i="10"/>
  <c r="PF14" i="10"/>
  <c r="PD14" i="10"/>
  <c r="JH11" i="10"/>
  <c r="HY20" i="10"/>
  <c r="HK32" i="10"/>
  <c r="HG32" i="10"/>
  <c r="GY37" i="10"/>
  <c r="PD25" i="10"/>
  <c r="OV30" i="10"/>
  <c r="OU30" i="10"/>
  <c r="OX30" i="10"/>
  <c r="OW30" i="10"/>
  <c r="QO35" i="10"/>
  <c r="QP35" i="10" s="1"/>
  <c r="JK25" i="10"/>
  <c r="JG25" i="10"/>
  <c r="HX39" i="10"/>
  <c r="HT39" i="10"/>
  <c r="PQ36" i="10"/>
  <c r="HW38" i="10"/>
  <c r="IW10" i="10"/>
  <c r="IH37" i="10"/>
  <c r="PK34" i="10"/>
  <c r="PJ34" i="10"/>
  <c r="PI34" i="10"/>
  <c r="PH34" i="10"/>
  <c r="HU31" i="10"/>
  <c r="PW27" i="10"/>
  <c r="PV27" i="10"/>
  <c r="PU27" i="10"/>
  <c r="PX27" i="10"/>
  <c r="IH21" i="10"/>
  <c r="II21" i="10" s="1"/>
  <c r="JG24" i="10"/>
  <c r="JK24" i="10"/>
  <c r="QF13" i="10"/>
  <c r="QD13" i="10"/>
  <c r="QF10" i="10"/>
  <c r="QD10" i="10"/>
  <c r="QL25" i="10"/>
  <c r="QM25" i="10" s="1"/>
  <c r="HJ31" i="10"/>
  <c r="RE24" i="10"/>
  <c r="RA24" i="10"/>
  <c r="IX20" i="10"/>
  <c r="IT20" i="10"/>
  <c r="PN22" i="10"/>
  <c r="PR22" i="10"/>
  <c r="QB31" i="10"/>
  <c r="IN13" i="10"/>
  <c r="IP13" i="10"/>
  <c r="IQ13" i="10"/>
  <c r="IO13" i="10"/>
  <c r="RB12" i="10"/>
  <c r="RC12" i="10" s="1"/>
  <c r="QE12" i="10"/>
  <c r="QA12" i="10"/>
  <c r="IR28" i="10"/>
  <c r="IH16" i="10"/>
  <c r="IR36" i="10"/>
  <c r="IS36" i="10" s="1"/>
  <c r="IL15" i="10"/>
  <c r="IJ15" i="10"/>
  <c r="IM15" i="10" s="1"/>
  <c r="IH23" i="10"/>
  <c r="QY18" i="10"/>
  <c r="QZ18" i="10" s="1"/>
  <c r="OU15" i="10"/>
  <c r="OW15" i="10"/>
  <c r="OV15" i="10"/>
  <c r="OX15" i="10"/>
  <c r="QX24" i="10"/>
  <c r="QW24" i="10"/>
  <c r="QU24" i="10"/>
  <c r="QV24" i="10"/>
  <c r="OW40" i="10"/>
  <c r="OV40" i="10"/>
  <c r="OU40" i="10"/>
  <c r="OX40" i="10"/>
  <c r="QK32" i="10"/>
  <c r="QJ32" i="10"/>
  <c r="QI32" i="10"/>
  <c r="QH32" i="10"/>
  <c r="QL15" i="10"/>
  <c r="IR34" i="10"/>
  <c r="IS34" i="10" s="1"/>
  <c r="HU26" i="10"/>
  <c r="HV26" i="10" s="1"/>
  <c r="PO39" i="10"/>
  <c r="PS30" i="10"/>
  <c r="PQ30" i="10"/>
  <c r="IL27" i="10"/>
  <c r="IJ27" i="10"/>
  <c r="HW34" i="10"/>
  <c r="HY34" i="10"/>
  <c r="GZ26" i="10"/>
  <c r="OT36" i="10"/>
  <c r="PC25" i="10"/>
  <c r="PF25" i="10" s="1"/>
  <c r="QY35" i="10"/>
  <c r="QZ35" i="10" s="1"/>
  <c r="JL25" i="10"/>
  <c r="JJ25" i="10"/>
  <c r="HW39" i="10"/>
  <c r="HY39" i="10"/>
  <c r="PP36" i="10"/>
  <c r="PS36" i="10" s="1"/>
  <c r="HV38" i="10"/>
  <c r="HY38" i="10" s="1"/>
  <c r="IV10" i="10"/>
  <c r="IY10" i="10" s="1"/>
  <c r="PA30" i="10"/>
  <c r="PE30" i="10"/>
  <c r="PG30" i="10" s="1"/>
  <c r="IQ10" i="10"/>
  <c r="IP10" i="10"/>
  <c r="IN10" i="10"/>
  <c r="IO10" i="10"/>
  <c r="JL24" i="10"/>
  <c r="JJ24" i="10"/>
  <c r="QL29" i="10"/>
  <c r="QM29" i="10" s="1"/>
  <c r="PT37" i="10"/>
  <c r="IC23" i="10"/>
  <c r="ID23" i="10"/>
  <c r="IB23" i="10"/>
  <c r="IA23" i="10"/>
  <c r="PZ25" i="10"/>
  <c r="HI31" i="10"/>
  <c r="HL31" i="10" s="1"/>
  <c r="QQ12" i="10"/>
  <c r="HW28" i="10"/>
  <c r="HN27" i="10"/>
  <c r="HP27" i="10"/>
  <c r="HO27" i="10"/>
  <c r="HQ27" i="10"/>
  <c r="QB23" i="10"/>
  <c r="HN21" i="10"/>
  <c r="HQ21" i="10"/>
  <c r="HP21" i="10"/>
  <c r="HO21" i="10"/>
  <c r="IF28" i="10"/>
  <c r="JG19" i="10"/>
  <c r="JK19" i="10"/>
  <c r="HN23" i="10"/>
  <c r="HQ23" i="10"/>
  <c r="HP23" i="10"/>
  <c r="HO23" i="10"/>
  <c r="QT32" i="10"/>
  <c r="GN17" i="10"/>
  <c r="GP17" i="10"/>
  <c r="GQ17" i="10"/>
  <c r="GO17" i="10"/>
  <c r="OV10" i="10"/>
  <c r="OU10" i="10"/>
  <c r="OX10" i="10"/>
  <c r="OW10" i="10"/>
  <c r="QB30" i="10"/>
  <c r="QC30" i="10" s="1"/>
  <c r="PZ15" i="10"/>
  <c r="IF34" i="10"/>
  <c r="HP34" i="10"/>
  <c r="QL20" i="10"/>
  <c r="QM20" i="10" s="1"/>
  <c r="PS38" i="10"/>
  <c r="PW32" i="10"/>
  <c r="PV32" i="10"/>
  <c r="PU32" i="10"/>
  <c r="PX32" i="10"/>
  <c r="PR30" i="10"/>
  <c r="PN30" i="10"/>
  <c r="IK27" i="10"/>
  <c r="IG27" i="10"/>
  <c r="HX34" i="10"/>
  <c r="HT34" i="10"/>
  <c r="OV16" i="10"/>
  <c r="OU16" i="10"/>
  <c r="OX16" i="10"/>
  <c r="OW16" i="10"/>
  <c r="JE27" i="10"/>
  <c r="JF27" i="10" s="1"/>
  <c r="QO10" i="10"/>
  <c r="QP10" i="10" s="1"/>
  <c r="QQ21" i="10"/>
  <c r="PQ16" i="10"/>
  <c r="RD32" i="10"/>
  <c r="IJ33" i="10"/>
  <c r="PR31" i="10"/>
  <c r="PT31" i="10" s="1"/>
  <c r="PN31" i="10"/>
  <c r="QL34" i="10"/>
  <c r="PR18" i="10"/>
  <c r="PT18" i="10" s="1"/>
  <c r="PN18" i="10"/>
  <c r="HA33" i="10"/>
  <c r="HD33" i="10"/>
  <c r="HC33" i="10"/>
  <c r="HB33" i="10"/>
  <c r="PZ29" i="10"/>
  <c r="PH29" i="10"/>
  <c r="PK29" i="10"/>
  <c r="PJ29" i="10"/>
  <c r="PI29" i="10"/>
  <c r="PS37" i="10"/>
  <c r="QC37" i="10"/>
  <c r="QF37" i="10" s="1"/>
  <c r="PS18" i="10"/>
  <c r="GN40" i="10"/>
  <c r="GQ40" i="10"/>
  <c r="GP40" i="10"/>
  <c r="GO40" i="10"/>
  <c r="QP12" i="10"/>
  <c r="HV28" i="10"/>
  <c r="QM37" i="10"/>
  <c r="HU16" i="10"/>
  <c r="HV16" i="10" s="1"/>
  <c r="HD29" i="10"/>
  <c r="HC29" i="10"/>
  <c r="HB29" i="10"/>
  <c r="HA29" i="10"/>
  <c r="HL26" i="10"/>
  <c r="JJ19" i="10"/>
  <c r="JL19" i="10"/>
  <c r="PZ36" i="10"/>
  <c r="PK11" i="10"/>
  <c r="PJ11" i="10"/>
  <c r="PI11" i="10"/>
  <c r="PH11" i="10"/>
  <c r="PO15" i="10"/>
  <c r="PP15" i="10" s="1"/>
  <c r="PW28" i="10"/>
  <c r="PU28" i="10"/>
  <c r="PX28" i="10"/>
  <c r="PV28" i="10"/>
  <c r="PH23" i="10"/>
  <c r="PK23" i="10"/>
  <c r="PJ23" i="10"/>
  <c r="PI23" i="10"/>
  <c r="PG20" i="10"/>
  <c r="HG14" i="10"/>
  <c r="HK14" i="10"/>
  <c r="HM14" i="10" s="1"/>
  <c r="IP25" i="10"/>
  <c r="IO25" i="10"/>
  <c r="IN25" i="10"/>
  <c r="IQ25" i="10"/>
  <c r="QL30" i="10"/>
  <c r="HW30" i="10"/>
  <c r="HY30" i="10"/>
  <c r="PZ20" i="10"/>
  <c r="HC27" i="10"/>
  <c r="HB27" i="10"/>
  <c r="HD27" i="10"/>
  <c r="HA27" i="10"/>
  <c r="QY28" i="10"/>
  <c r="QZ28" i="10" s="1"/>
  <c r="PH33" i="10"/>
  <c r="PJ33" i="10"/>
  <c r="PK33" i="10"/>
  <c r="PI33" i="10"/>
  <c r="IR40" i="10"/>
  <c r="IS40" i="10" s="1"/>
  <c r="PT13" i="10"/>
  <c r="QL39" i="10"/>
  <c r="QM39" i="10" s="1"/>
  <c r="HM28" i="10"/>
  <c r="OX39" i="10"/>
  <c r="OW39" i="10"/>
  <c r="OV39" i="10"/>
  <c r="OU39" i="10"/>
  <c r="IS27" i="10"/>
  <c r="PT17" i="10"/>
  <c r="QY10" i="10"/>
  <c r="QZ10" i="10" s="1"/>
  <c r="QP21" i="10"/>
  <c r="PP16" i="10"/>
  <c r="RC32" i="10"/>
  <c r="II33" i="10"/>
  <c r="QE11" i="9"/>
  <c r="QA11" i="9"/>
  <c r="QO32" i="9"/>
  <c r="RA24" i="9"/>
  <c r="RE24" i="9"/>
  <c r="OK40" i="9"/>
  <c r="OJ40" i="9"/>
  <c r="OI40" i="9"/>
  <c r="OH40" i="9"/>
  <c r="RB33" i="9"/>
  <c r="QE39" i="9"/>
  <c r="QA39" i="9"/>
  <c r="IX26" i="9"/>
  <c r="IT26" i="9"/>
  <c r="IH30" i="9"/>
  <c r="II30" i="9" s="1"/>
  <c r="HT24" i="9"/>
  <c r="HX24" i="9"/>
  <c r="IH29" i="9"/>
  <c r="OX34" i="9"/>
  <c r="OW34" i="9"/>
  <c r="OV34" i="9"/>
  <c r="OU34" i="9"/>
  <c r="QB25" i="9"/>
  <c r="QC25" i="9" s="1"/>
  <c r="JH28" i="9"/>
  <c r="PJ30" i="9"/>
  <c r="PH30" i="9"/>
  <c r="PI30" i="9"/>
  <c r="PK30" i="9"/>
  <c r="IG20" i="9"/>
  <c r="IK20" i="9"/>
  <c r="HO11" i="9"/>
  <c r="HN11" i="9"/>
  <c r="HQ11" i="9"/>
  <c r="HP11" i="9"/>
  <c r="QE12" i="9"/>
  <c r="QA12" i="9"/>
  <c r="IH39" i="9"/>
  <c r="HD11" i="9"/>
  <c r="HC11" i="9"/>
  <c r="HB11" i="9"/>
  <c r="HA11" i="9"/>
  <c r="HD12" i="9"/>
  <c r="HC12" i="9"/>
  <c r="HB12" i="9"/>
  <c r="HA12" i="9"/>
  <c r="QA23" i="9"/>
  <c r="QE23" i="9"/>
  <c r="QE17" i="9"/>
  <c r="QA17" i="9"/>
  <c r="HT36" i="9"/>
  <c r="HX36" i="9"/>
  <c r="HA13" i="9"/>
  <c r="HB13" i="9"/>
  <c r="HD13" i="9"/>
  <c r="HC13" i="9"/>
  <c r="HK17" i="9"/>
  <c r="HG17" i="9"/>
  <c r="HQ33" i="9"/>
  <c r="HO33" i="9"/>
  <c r="HP33" i="9"/>
  <c r="HN33" i="9"/>
  <c r="QR23" i="9"/>
  <c r="QN23" i="9"/>
  <c r="JH33" i="9"/>
  <c r="PI17" i="9"/>
  <c r="PK17" i="9"/>
  <c r="PH17" i="9"/>
  <c r="PJ17" i="9"/>
  <c r="PK32" i="9"/>
  <c r="PI32" i="9"/>
  <c r="PH32" i="9"/>
  <c r="PJ32" i="9"/>
  <c r="HT31" i="9"/>
  <c r="HX31" i="9"/>
  <c r="IU32" i="9"/>
  <c r="IH27" i="9"/>
  <c r="IU11" i="9"/>
  <c r="IV11" i="9" s="1"/>
  <c r="RH19" i="9"/>
  <c r="RK19" i="9"/>
  <c r="RI19" i="9"/>
  <c r="RJ19" i="9"/>
  <c r="RB10" i="9"/>
  <c r="HD37" i="9"/>
  <c r="HC37" i="9"/>
  <c r="HB37" i="9"/>
  <c r="HA37" i="9"/>
  <c r="RB31" i="9"/>
  <c r="RC31" i="9" s="1"/>
  <c r="QK24" i="9"/>
  <c r="QI24" i="9"/>
  <c r="QJ24" i="9"/>
  <c r="QH24" i="9"/>
  <c r="HK15" i="9"/>
  <c r="HG15" i="9"/>
  <c r="HD23" i="9"/>
  <c r="HC23" i="9"/>
  <c r="HA23" i="9"/>
  <c r="HB23" i="9"/>
  <c r="HK35" i="9"/>
  <c r="HG35" i="9"/>
  <c r="QS10" i="9"/>
  <c r="QQ10" i="9"/>
  <c r="PF25" i="9"/>
  <c r="PD25" i="9"/>
  <c r="HM25" i="9"/>
  <c r="JM14" i="9"/>
  <c r="QY13" i="9"/>
  <c r="QZ13" i="9" s="1"/>
  <c r="PT13" i="9"/>
  <c r="IC22" i="9"/>
  <c r="IB22" i="9"/>
  <c r="IA22" i="9"/>
  <c r="ID22" i="9"/>
  <c r="PS11" i="9"/>
  <c r="PQ11" i="9"/>
  <c r="PT30" i="9"/>
  <c r="QB34" i="9"/>
  <c r="HU15" i="9"/>
  <c r="HV15" i="9" s="1"/>
  <c r="HD36" i="9"/>
  <c r="HC36" i="9"/>
  <c r="HB36" i="9"/>
  <c r="HA36" i="9"/>
  <c r="QL21" i="9"/>
  <c r="QM21" i="9" s="1"/>
  <c r="HT16" i="9"/>
  <c r="HX16" i="9"/>
  <c r="HZ16" i="9" s="1"/>
  <c r="PR12" i="9"/>
  <c r="PN12" i="9"/>
  <c r="IZ19" i="9"/>
  <c r="HW37" i="9"/>
  <c r="HY37" i="9"/>
  <c r="IY28" i="9"/>
  <c r="IW28" i="9"/>
  <c r="QL35" i="9"/>
  <c r="QM35" i="9" s="1"/>
  <c r="PF35" i="9"/>
  <c r="PD35" i="9"/>
  <c r="HL37" i="9"/>
  <c r="HJ37" i="9"/>
  <c r="QD22" i="9"/>
  <c r="QF22" i="9"/>
  <c r="QL15" i="9"/>
  <c r="QM15" i="9" s="1"/>
  <c r="PQ27" i="9"/>
  <c r="QR10" i="9"/>
  <c r="QN10" i="9"/>
  <c r="IJ18" i="9"/>
  <c r="HW29" i="9"/>
  <c r="RD20" i="9"/>
  <c r="PA15" i="9"/>
  <c r="PE15" i="9"/>
  <c r="QD13" i="9"/>
  <c r="PE25" i="9"/>
  <c r="PA25" i="9"/>
  <c r="PU23" i="9"/>
  <c r="PW23" i="9"/>
  <c r="PX23" i="9"/>
  <c r="PV23" i="9"/>
  <c r="IR29" i="9"/>
  <c r="IS29" i="9" s="1"/>
  <c r="QO13" i="9"/>
  <c r="QP13" i="9" s="1"/>
  <c r="QL40" i="9"/>
  <c r="QM40" i="9" s="1"/>
  <c r="PN11" i="9"/>
  <c r="PR11" i="9"/>
  <c r="HJ17" i="9"/>
  <c r="HL17" i="9"/>
  <c r="QD17" i="9"/>
  <c r="QF17" i="9"/>
  <c r="HQ16" i="9"/>
  <c r="HP16" i="9"/>
  <c r="HO16" i="9"/>
  <c r="HN16" i="9"/>
  <c r="QD37" i="9"/>
  <c r="HP31" i="9"/>
  <c r="HN31" i="9"/>
  <c r="HZ38" i="9"/>
  <c r="QG10" i="9"/>
  <c r="OX27" i="9"/>
  <c r="OV27" i="9"/>
  <c r="OU27" i="9"/>
  <c r="OW27" i="9"/>
  <c r="QB26" i="9"/>
  <c r="QE30" i="9"/>
  <c r="QG30" i="9" s="1"/>
  <c r="QA30" i="9"/>
  <c r="QY14" i="9"/>
  <c r="QZ14" i="9" s="1"/>
  <c r="QB21" i="9"/>
  <c r="QC21" i="9" s="1"/>
  <c r="IH23" i="9"/>
  <c r="IH38" i="9"/>
  <c r="II38" i="9" s="1"/>
  <c r="RB16" i="9"/>
  <c r="RC16" i="9" s="1"/>
  <c r="IJ25" i="9"/>
  <c r="IB20" i="9"/>
  <c r="ID20" i="9"/>
  <c r="IA20" i="9"/>
  <c r="IC20" i="9"/>
  <c r="QA31" i="9"/>
  <c r="QE31" i="9"/>
  <c r="QG31" i="9" s="1"/>
  <c r="JE23" i="9"/>
  <c r="JF23" i="9" s="1"/>
  <c r="QS20" i="9"/>
  <c r="QQ20" i="9"/>
  <c r="JE38" i="9"/>
  <c r="JF38" i="9" s="1"/>
  <c r="HX37" i="9"/>
  <c r="HT37" i="9"/>
  <c r="RB23" i="9"/>
  <c r="RC23" i="9" s="1"/>
  <c r="IX28" i="9"/>
  <c r="IT28" i="9"/>
  <c r="HP12" i="9"/>
  <c r="HO12" i="9"/>
  <c r="HN12" i="9"/>
  <c r="HQ12" i="9"/>
  <c r="QB35" i="9"/>
  <c r="QC35" i="9" s="1"/>
  <c r="PE35" i="9"/>
  <c r="PA35" i="9"/>
  <c r="GO21" i="9"/>
  <c r="GQ21" i="9"/>
  <c r="GP21" i="9"/>
  <c r="GN21" i="9"/>
  <c r="QA22" i="9"/>
  <c r="QE22" i="9"/>
  <c r="QB15" i="9"/>
  <c r="QC15" i="9" s="1"/>
  <c r="HL35" i="9"/>
  <c r="HJ35" i="9"/>
  <c r="PP27" i="9"/>
  <c r="PR29" i="9"/>
  <c r="PT29" i="9" s="1"/>
  <c r="PN29" i="9"/>
  <c r="PW39" i="9"/>
  <c r="PV39" i="9"/>
  <c r="PX39" i="9"/>
  <c r="PU39" i="9"/>
  <c r="QF16" i="9"/>
  <c r="QD16" i="9"/>
  <c r="QL27" i="9"/>
  <c r="QM27" i="9" s="1"/>
  <c r="II18" i="9"/>
  <c r="IL18" i="9" s="1"/>
  <c r="HV29" i="9"/>
  <c r="HY29" i="9" s="1"/>
  <c r="RC20" i="9"/>
  <c r="PD15" i="9"/>
  <c r="PF15" i="9"/>
  <c r="QC13" i="9"/>
  <c r="HB21" i="9"/>
  <c r="HA21" i="9"/>
  <c r="HD21" i="9"/>
  <c r="HC21" i="9"/>
  <c r="PS18" i="9"/>
  <c r="PQ18" i="9"/>
  <c r="HU27" i="9"/>
  <c r="HV27" i="9" s="1"/>
  <c r="PZ40" i="9"/>
  <c r="QY18" i="9"/>
  <c r="QZ18" i="9" s="1"/>
  <c r="QC37" i="9"/>
  <c r="QF37" i="9" s="1"/>
  <c r="PH34" i="9"/>
  <c r="PK34" i="9"/>
  <c r="PJ34" i="9"/>
  <c r="PI34" i="9"/>
  <c r="HT34" i="9"/>
  <c r="HX34" i="9"/>
  <c r="HZ34" i="9" s="1"/>
  <c r="PH29" i="9"/>
  <c r="PJ29" i="9"/>
  <c r="PK29" i="9"/>
  <c r="PI29" i="9"/>
  <c r="IK33" i="9"/>
  <c r="IM33" i="9" s="1"/>
  <c r="IG33" i="9"/>
  <c r="QM14" i="9"/>
  <c r="IR12" i="9"/>
  <c r="IS12" i="9" s="1"/>
  <c r="OR21" i="9"/>
  <c r="OT21" i="9" s="1"/>
  <c r="ON21" i="9"/>
  <c r="IL33" i="9"/>
  <c r="II25" i="9"/>
  <c r="IL25" i="9" s="1"/>
  <c r="PH33" i="9"/>
  <c r="PJ33" i="9"/>
  <c r="PK33" i="9"/>
  <c r="PI33" i="9"/>
  <c r="IU23" i="9"/>
  <c r="IV23" i="9" s="1"/>
  <c r="PO35" i="9"/>
  <c r="PP35" i="9" s="1"/>
  <c r="QN20" i="9"/>
  <c r="QR20" i="9"/>
  <c r="IR30" i="9"/>
  <c r="IS30" i="9" s="1"/>
  <c r="IU38" i="9"/>
  <c r="IR17" i="9"/>
  <c r="IS17" i="9" s="1"/>
  <c r="IJ26" i="9"/>
  <c r="IJ11" i="9"/>
  <c r="HZ33" i="9"/>
  <c r="HZ11" i="9"/>
  <c r="HO39" i="9"/>
  <c r="HN39" i="9"/>
  <c r="HQ39" i="9"/>
  <c r="HP39" i="9"/>
  <c r="QK20" i="9"/>
  <c r="QH20" i="9"/>
  <c r="QI20" i="9"/>
  <c r="QJ20" i="9"/>
  <c r="QY12" i="9"/>
  <c r="QZ12" i="9" s="1"/>
  <c r="HK24" i="9"/>
  <c r="HG24" i="9"/>
  <c r="IK34" i="9"/>
  <c r="IG34" i="9"/>
  <c r="IJ10" i="9"/>
  <c r="QQ22" i="9"/>
  <c r="PN25" i="9"/>
  <c r="PR25" i="9"/>
  <c r="QA16" i="9"/>
  <c r="QE16" i="9"/>
  <c r="QB27" i="9"/>
  <c r="QC27" i="9" s="1"/>
  <c r="HW39" i="9"/>
  <c r="PQ15" i="9"/>
  <c r="HW32" i="9"/>
  <c r="HW23" i="9"/>
  <c r="IU34" i="9"/>
  <c r="IV34" i="9" s="1"/>
  <c r="RB30" i="9"/>
  <c r="RC30" i="9" s="1"/>
  <c r="QY11" i="9"/>
  <c r="QZ11" i="9" s="1"/>
  <c r="QY17" i="9"/>
  <c r="QZ17" i="9" s="1"/>
  <c r="IR39" i="9"/>
  <c r="IS39" i="9" s="1"/>
  <c r="PR18" i="9"/>
  <c r="PN18" i="9"/>
  <c r="QY37" i="9"/>
  <c r="QZ37" i="9" s="1"/>
  <c r="PW37" i="9"/>
  <c r="PU37" i="9"/>
  <c r="PX37" i="9"/>
  <c r="PV37" i="9"/>
  <c r="QQ31" i="9"/>
  <c r="QO18" i="9"/>
  <c r="QP18" i="9" s="1"/>
  <c r="IU16" i="9"/>
  <c r="IV16" i="9" s="1"/>
  <c r="IR21" i="9"/>
  <c r="IS21" i="9" s="1"/>
  <c r="PO21" i="9"/>
  <c r="PP21" i="9" s="1"/>
  <c r="PT28" i="9"/>
  <c r="JE22" i="9"/>
  <c r="JF22" i="9" s="1"/>
  <c r="IU33" i="9"/>
  <c r="IV33" i="9" s="1"/>
  <c r="IH12" i="9"/>
  <c r="II12" i="9" s="1"/>
  <c r="JH26" i="9"/>
  <c r="JI26" i="9" s="1"/>
  <c r="HU30" i="9"/>
  <c r="RB22" i="9"/>
  <c r="RC22" i="9" s="1"/>
  <c r="PI37" i="9"/>
  <c r="PH37" i="9"/>
  <c r="PK37" i="9"/>
  <c r="PJ37" i="9"/>
  <c r="HU40" i="9"/>
  <c r="HV40" i="9" s="1"/>
  <c r="IF17" i="9"/>
  <c r="IR35" i="9"/>
  <c r="IS35" i="9" s="1"/>
  <c r="II26" i="9"/>
  <c r="IL26" i="9" s="1"/>
  <c r="II11" i="9"/>
  <c r="IL11" i="9" s="1"/>
  <c r="HZ26" i="9"/>
  <c r="HN10" i="9"/>
  <c r="HQ10" i="9"/>
  <c r="HP10" i="9"/>
  <c r="HO10" i="9"/>
  <c r="QM12" i="9"/>
  <c r="HL24" i="9"/>
  <c r="HJ24" i="9"/>
  <c r="IL34" i="9"/>
  <c r="IJ34" i="9"/>
  <c r="II10" i="9"/>
  <c r="QP22" i="9"/>
  <c r="QS22" i="9" s="1"/>
  <c r="PS25" i="9"/>
  <c r="PQ25" i="9"/>
  <c r="IW20" i="9"/>
  <c r="IY20" i="9"/>
  <c r="HV39" i="9"/>
  <c r="PP15" i="9"/>
  <c r="PS15" i="9" s="1"/>
  <c r="HV32" i="9"/>
  <c r="HY32" i="9" s="1"/>
  <c r="HV23" i="9"/>
  <c r="HY23" i="9" s="1"/>
  <c r="JE34" i="9"/>
  <c r="JF34" i="9" s="1"/>
  <c r="PS40" i="9"/>
  <c r="PQ40" i="9"/>
  <c r="QM11" i="9"/>
  <c r="QM17" i="9"/>
  <c r="QB18" i="9"/>
  <c r="QC18" i="9" s="1"/>
  <c r="QM37" i="9"/>
  <c r="HT10" i="9"/>
  <c r="HX10" i="9"/>
  <c r="HZ10" i="9" s="1"/>
  <c r="QF32" i="9"/>
  <c r="QD32" i="9"/>
  <c r="QP31" i="9"/>
  <c r="JE16" i="9"/>
  <c r="JF16" i="9" s="1"/>
  <c r="HM21" i="9"/>
  <c r="IF21" i="9"/>
  <c r="HU12" i="9"/>
  <c r="IM28" i="9"/>
  <c r="IS22" i="9"/>
  <c r="IX14" i="9"/>
  <c r="IZ14" i="9" s="1"/>
  <c r="IT14" i="9"/>
  <c r="OR36" i="9"/>
  <c r="OT36" i="9" s="1"/>
  <c r="ON36" i="9"/>
  <c r="QY34" i="9"/>
  <c r="QZ34" i="9" s="1"/>
  <c r="QY26" i="9"/>
  <c r="QZ26" i="9" s="1"/>
  <c r="OW37" i="9"/>
  <c r="OU37" i="9"/>
  <c r="OX37" i="9"/>
  <c r="OV37" i="9"/>
  <c r="IY14" i="9"/>
  <c r="PH11" i="9"/>
  <c r="PK11" i="9"/>
  <c r="PJ11" i="9"/>
  <c r="PI11" i="9"/>
  <c r="OS21" i="9"/>
  <c r="ON35" i="9"/>
  <c r="OR35" i="9"/>
  <c r="OT35" i="9" s="1"/>
  <c r="IF35" i="9"/>
  <c r="IR13" i="9"/>
  <c r="IS13" i="9" s="1"/>
  <c r="PG40" i="9"/>
  <c r="JE18" i="9"/>
  <c r="JF18" i="9" s="1"/>
  <c r="PT10" i="9"/>
  <c r="IR31" i="9"/>
  <c r="IS31" i="9" s="1"/>
  <c r="PS36" i="9"/>
  <c r="PQ36" i="9"/>
  <c r="JJ19" i="9"/>
  <c r="JL19" i="9"/>
  <c r="QQ33" i="9"/>
  <c r="QS33" i="9"/>
  <c r="HY13" i="9"/>
  <c r="HW13" i="9"/>
  <c r="PW17" i="9"/>
  <c r="PV17" i="9"/>
  <c r="PX17" i="9"/>
  <c r="PU17" i="9"/>
  <c r="IR24" i="9"/>
  <c r="IT20" i="9"/>
  <c r="IX20" i="9"/>
  <c r="QL36" i="9"/>
  <c r="QM36" i="9" s="1"/>
  <c r="HD39" i="9"/>
  <c r="HC39" i="9"/>
  <c r="HB39" i="9"/>
  <c r="HA39" i="9"/>
  <c r="JE10" i="9"/>
  <c r="JF10" i="9" s="1"/>
  <c r="OX38" i="9"/>
  <c r="OV38" i="9"/>
  <c r="OU38" i="9"/>
  <c r="OW38" i="9"/>
  <c r="PR40" i="9"/>
  <c r="PN40" i="9"/>
  <c r="HY31" i="9"/>
  <c r="HW31" i="9"/>
  <c r="PJ39" i="9"/>
  <c r="PK39" i="9"/>
  <c r="PH39" i="9"/>
  <c r="PI39" i="9"/>
  <c r="PQ14" i="9"/>
  <c r="IH32" i="9"/>
  <c r="II32" i="9" s="1"/>
  <c r="IH16" i="9"/>
  <c r="II16" i="9" s="1"/>
  <c r="QY29" i="9"/>
  <c r="QZ29" i="9" s="1"/>
  <c r="QA32" i="9"/>
  <c r="QE32" i="9"/>
  <c r="PV22" i="9"/>
  <c r="PU22" i="9"/>
  <c r="PX22" i="9"/>
  <c r="PW22" i="9"/>
  <c r="JE32" i="9"/>
  <c r="JF32" i="9" s="1"/>
  <c r="QO28" i="9"/>
  <c r="QP28" i="9" s="1"/>
  <c r="IJ22" i="9"/>
  <c r="PN34" i="9"/>
  <c r="PR34" i="9"/>
  <c r="PT34" i="9" s="1"/>
  <c r="ON25" i="9"/>
  <c r="OR25" i="9"/>
  <c r="OT25" i="9" s="1"/>
  <c r="HT18" i="9"/>
  <c r="HX18" i="9"/>
  <c r="HZ18" i="9" s="1"/>
  <c r="HO34" i="9"/>
  <c r="HN34" i="9"/>
  <c r="HQ34" i="9"/>
  <c r="HP34" i="9"/>
  <c r="QY39" i="9"/>
  <c r="QZ39" i="9" s="1"/>
  <c r="PS34" i="9"/>
  <c r="HW25" i="9"/>
  <c r="PH13" i="9"/>
  <c r="PI13" i="9"/>
  <c r="PK13" i="9"/>
  <c r="PJ13" i="9"/>
  <c r="IQ19" i="9"/>
  <c r="IP19" i="9"/>
  <c r="IO19" i="9"/>
  <c r="IN19" i="9"/>
  <c r="QO34" i="9"/>
  <c r="QO26" i="9"/>
  <c r="QP26" i="9" s="1"/>
  <c r="IR15" i="9"/>
  <c r="IS15" i="9" s="1"/>
  <c r="QS23" i="9"/>
  <c r="QQ23" i="9"/>
  <c r="QA14" i="9"/>
  <c r="QE14" i="9"/>
  <c r="HU35" i="9"/>
  <c r="HV35" i="9" s="1"/>
  <c r="RF24" i="9"/>
  <c r="RD24" i="9"/>
  <c r="RG24" i="9" s="1"/>
  <c r="HK23" i="9"/>
  <c r="HM23" i="9" s="1"/>
  <c r="HG23" i="9"/>
  <c r="GQ37" i="9"/>
  <c r="GP37" i="9"/>
  <c r="GO37" i="9"/>
  <c r="GN37" i="9"/>
  <c r="IH13" i="9"/>
  <c r="II13" i="9" s="1"/>
  <c r="IR37" i="9"/>
  <c r="IC28" i="9"/>
  <c r="ID28" i="9"/>
  <c r="IB28" i="9"/>
  <c r="IA28" i="9"/>
  <c r="JH20" i="9"/>
  <c r="JI20" i="9" s="1"/>
  <c r="IU18" i="9"/>
  <c r="IV18" i="9" s="1"/>
  <c r="HQ27" i="9"/>
  <c r="HP27" i="9"/>
  <c r="HO27" i="9"/>
  <c r="HN27" i="9"/>
  <c r="IH31" i="9"/>
  <c r="II31" i="9" s="1"/>
  <c r="HY24" i="9"/>
  <c r="HW24" i="9"/>
  <c r="HZ24" i="9" s="1"/>
  <c r="PN36" i="9"/>
  <c r="PR36" i="9"/>
  <c r="JG19" i="9"/>
  <c r="JK19" i="9"/>
  <c r="QR33" i="9"/>
  <c r="QN33" i="9"/>
  <c r="HX13" i="9"/>
  <c r="HT13" i="9"/>
  <c r="HG36" i="9"/>
  <c r="HK36" i="9"/>
  <c r="HM36" i="9" s="1"/>
  <c r="IF24" i="9"/>
  <c r="HO26" i="9"/>
  <c r="HN26" i="9"/>
  <c r="HQ26" i="9"/>
  <c r="HP26" i="9"/>
  <c r="PZ36" i="9"/>
  <c r="IS10" i="9"/>
  <c r="QF29" i="9"/>
  <c r="QD29" i="9"/>
  <c r="HL36" i="9"/>
  <c r="PT26" i="9"/>
  <c r="PP14" i="9"/>
  <c r="PG36" i="9"/>
  <c r="QM29" i="9"/>
  <c r="QL38" i="9"/>
  <c r="QY28" i="9"/>
  <c r="QZ28" i="9" s="1"/>
  <c r="II22" i="9"/>
  <c r="IL22" i="9" s="1"/>
  <c r="HQ38" i="9"/>
  <c r="HO38" i="9"/>
  <c r="HN38" i="9"/>
  <c r="HP38" i="9"/>
  <c r="PQ32" i="9"/>
  <c r="PT16" i="9"/>
  <c r="QG33" i="9"/>
  <c r="GT31" i="9"/>
  <c r="GX31" i="9"/>
  <c r="GZ31" i="9" s="1"/>
  <c r="GZ27" i="9"/>
  <c r="IR36" i="9"/>
  <c r="QM39" i="9"/>
  <c r="QO16" i="9"/>
  <c r="QP16" i="9" s="1"/>
  <c r="HV25" i="9"/>
  <c r="HY25" i="9" s="1"/>
  <c r="HX21" i="9"/>
  <c r="HT21" i="9"/>
  <c r="PD27" i="9"/>
  <c r="IF15" i="9"/>
  <c r="HW17" i="9"/>
  <c r="QF14" i="9"/>
  <c r="QD14" i="9"/>
  <c r="PJ26" i="9"/>
  <c r="PH26" i="9"/>
  <c r="PK26" i="9"/>
  <c r="PI26" i="9"/>
  <c r="HN29" i="9"/>
  <c r="HQ29" i="9"/>
  <c r="HP29" i="9"/>
  <c r="HO29" i="9"/>
  <c r="PT12" i="9"/>
  <c r="HM40" i="9"/>
  <c r="JE25" i="9"/>
  <c r="JF25" i="9" s="1"/>
  <c r="PG38" i="9"/>
  <c r="QF31" i="9"/>
  <c r="IR40" i="9"/>
  <c r="IS40" i="9" s="1"/>
  <c r="IF37" i="9"/>
  <c r="PK21" i="9"/>
  <c r="PJ21" i="9"/>
  <c r="PI21" i="9"/>
  <c r="PH21" i="9"/>
  <c r="HQ30" i="9"/>
  <c r="HO30" i="9"/>
  <c r="HP30" i="9"/>
  <c r="HN30" i="9"/>
  <c r="QA28" i="9"/>
  <c r="QE28" i="9"/>
  <c r="QQ30" i="9"/>
  <c r="QF11" i="9"/>
  <c r="QD11" i="9"/>
  <c r="QG11" i="9" s="1"/>
  <c r="IJ20" i="9"/>
  <c r="IL20" i="9"/>
  <c r="QF12" i="9"/>
  <c r="QD12" i="9"/>
  <c r="QE29" i="9"/>
  <c r="QA29" i="9"/>
  <c r="PO38" i="9"/>
  <c r="PP38" i="9" s="1"/>
  <c r="HQ20" i="9"/>
  <c r="HP20" i="9"/>
  <c r="HO20" i="9"/>
  <c r="HN20" i="9"/>
  <c r="QB38" i="9"/>
  <c r="QC38" i="9" s="1"/>
  <c r="IR27" i="9"/>
  <c r="HY36" i="9"/>
  <c r="HW36" i="9"/>
  <c r="QD39" i="9"/>
  <c r="QF39" i="9"/>
  <c r="QY32" i="9"/>
  <c r="QZ32" i="9" s="1"/>
  <c r="PP32" i="9"/>
  <c r="IF36" i="9"/>
  <c r="HL15" i="9"/>
  <c r="HJ15" i="9"/>
  <c r="HM15" i="9" s="1"/>
  <c r="HG13" i="9"/>
  <c r="HK13" i="9"/>
  <c r="HM13" i="9" s="1"/>
  <c r="QD23" i="9"/>
  <c r="QF23" i="9"/>
  <c r="HY21" i="9"/>
  <c r="HW21" i="9"/>
  <c r="PC27" i="9"/>
  <c r="PF27" i="9" s="1"/>
  <c r="GY31" i="9"/>
  <c r="HQ22" i="9"/>
  <c r="HP22" i="9"/>
  <c r="HO22" i="9"/>
  <c r="HN22" i="9"/>
  <c r="PI12" i="9"/>
  <c r="PH12" i="9"/>
  <c r="PJ12" i="9"/>
  <c r="PK12" i="9"/>
  <c r="HV17" i="9"/>
  <c r="HY17" i="9" s="1"/>
  <c r="QT24" i="9"/>
  <c r="HY16" i="9"/>
  <c r="IW26" i="9"/>
  <c r="IZ26" i="9" s="1"/>
  <c r="IY26" i="9"/>
  <c r="JE11" i="9"/>
  <c r="JF11" i="9" s="1"/>
  <c r="IS25" i="9"/>
  <c r="IF40" i="9"/>
  <c r="HL23" i="9"/>
  <c r="QL25" i="9"/>
  <c r="HG37" i="9"/>
  <c r="HK37" i="9"/>
  <c r="QD28" i="9"/>
  <c r="QF28" i="9"/>
  <c r="QP30" i="9"/>
  <c r="IX31" i="8"/>
  <c r="IT31" i="8"/>
  <c r="IK29" i="8"/>
  <c r="IG29" i="8"/>
  <c r="QO38" i="8"/>
  <c r="QB18" i="8"/>
  <c r="QC18" i="8" s="1"/>
  <c r="PK38" i="8"/>
  <c r="PJ38" i="8"/>
  <c r="PI38" i="8"/>
  <c r="PH38" i="8"/>
  <c r="HK39" i="8"/>
  <c r="HG39" i="8"/>
  <c r="RB20" i="8"/>
  <c r="RC20" i="8" s="1"/>
  <c r="PN12" i="8"/>
  <c r="PR12" i="8"/>
  <c r="OX15" i="8"/>
  <c r="OW15" i="8"/>
  <c r="OV15" i="8"/>
  <c r="OU15" i="8"/>
  <c r="IX27" i="8"/>
  <c r="IT27" i="8"/>
  <c r="QA38" i="8"/>
  <c r="QE38" i="8"/>
  <c r="PK23" i="8"/>
  <c r="PI23" i="8"/>
  <c r="PJ23" i="8"/>
  <c r="PH23" i="8"/>
  <c r="RB32" i="8"/>
  <c r="RC32" i="8" s="1"/>
  <c r="OX28" i="8"/>
  <c r="OW28" i="8"/>
  <c r="OU28" i="8"/>
  <c r="OV28" i="8"/>
  <c r="QB12" i="8"/>
  <c r="QO28" i="8"/>
  <c r="QP28" i="8" s="1"/>
  <c r="QB25" i="8"/>
  <c r="QC25" i="8" s="1"/>
  <c r="IU36" i="8"/>
  <c r="IV36" i="8" s="1"/>
  <c r="HD39" i="8"/>
  <c r="HC39" i="8"/>
  <c r="HB39" i="8"/>
  <c r="HA39" i="8"/>
  <c r="IU33" i="8"/>
  <c r="IV33" i="8" s="1"/>
  <c r="PR37" i="8"/>
  <c r="PN37" i="8"/>
  <c r="IT17" i="8"/>
  <c r="IX17" i="8"/>
  <c r="IH11" i="8"/>
  <c r="II11" i="8" s="1"/>
  <c r="HD26" i="8"/>
  <c r="HC26" i="8"/>
  <c r="HB26" i="8"/>
  <c r="HA26" i="8"/>
  <c r="HX22" i="8"/>
  <c r="HT22" i="8"/>
  <c r="HT23" i="8"/>
  <c r="HX23" i="8"/>
  <c r="QE15" i="8"/>
  <c r="QA15" i="8"/>
  <c r="PR19" i="8"/>
  <c r="PN19" i="8"/>
  <c r="PN24" i="8"/>
  <c r="PR24" i="8"/>
  <c r="JH27" i="8"/>
  <c r="JI27" i="8" s="1"/>
  <c r="RB13" i="8"/>
  <c r="RC13" i="8" s="1"/>
  <c r="OX11" i="8"/>
  <c r="OW11" i="8"/>
  <c r="OV11" i="8"/>
  <c r="OU11" i="8"/>
  <c r="HT32" i="8"/>
  <c r="HX32" i="8"/>
  <c r="PR35" i="8"/>
  <c r="PN35" i="8"/>
  <c r="HC29" i="8"/>
  <c r="HB29" i="8"/>
  <c r="HD29" i="8"/>
  <c r="HA29" i="8"/>
  <c r="OI24" i="8"/>
  <c r="OH24" i="8"/>
  <c r="OK24" i="8"/>
  <c r="OJ24" i="8"/>
  <c r="RB17" i="8"/>
  <c r="RC17" i="8" s="1"/>
  <c r="PO25" i="8"/>
  <c r="PP25" i="8" s="1"/>
  <c r="OR16" i="8"/>
  <c r="OT16" i="8" s="1"/>
  <c r="ON16" i="8"/>
  <c r="HO38" i="8"/>
  <c r="HN38" i="8"/>
  <c r="HQ38" i="8"/>
  <c r="HP38" i="8"/>
  <c r="IH37" i="8"/>
  <c r="II37" i="8" s="1"/>
  <c r="IY13" i="8"/>
  <c r="IW13" i="8"/>
  <c r="HY29" i="8"/>
  <c r="HW29" i="8"/>
  <c r="PT36" i="8"/>
  <c r="IJ20" i="8"/>
  <c r="IL20" i="8"/>
  <c r="IL36" i="8"/>
  <c r="IJ36" i="8"/>
  <c r="HY11" i="8"/>
  <c r="HW11" i="8"/>
  <c r="IR26" i="8"/>
  <c r="IS26" i="8" s="1"/>
  <c r="OX26" i="8"/>
  <c r="OW26" i="8"/>
  <c r="OV26" i="8"/>
  <c r="OU26" i="8"/>
  <c r="OX33" i="8"/>
  <c r="OW33" i="8"/>
  <c r="OV33" i="8"/>
  <c r="OU33" i="8"/>
  <c r="QY26" i="8"/>
  <c r="QZ26" i="8" s="1"/>
  <c r="PG18" i="8"/>
  <c r="HZ31" i="8"/>
  <c r="IR34" i="8"/>
  <c r="HU39" i="8"/>
  <c r="HV39" i="8" s="1"/>
  <c r="HN24" i="8"/>
  <c r="HQ24" i="8"/>
  <c r="HP24" i="8"/>
  <c r="HO24" i="8"/>
  <c r="IH24" i="8"/>
  <c r="II24" i="8" s="1"/>
  <c r="HW12" i="8"/>
  <c r="HY12" i="8"/>
  <c r="PA30" i="8"/>
  <c r="PE30" i="8"/>
  <c r="PG30" i="8" s="1"/>
  <c r="HM16" i="8"/>
  <c r="QL31" i="8"/>
  <c r="QM31" i="8" s="1"/>
  <c r="PA16" i="8"/>
  <c r="PE16" i="8"/>
  <c r="PG16" i="8" s="1"/>
  <c r="HP26" i="8"/>
  <c r="HN26" i="8"/>
  <c r="HQ26" i="8"/>
  <c r="HO26" i="8"/>
  <c r="IW15" i="8"/>
  <c r="IY15" i="8"/>
  <c r="PF30" i="8"/>
  <c r="PF33" i="8"/>
  <c r="PD33" i="8"/>
  <c r="HW14" i="8"/>
  <c r="HY14" i="8"/>
  <c r="HY16" i="8"/>
  <c r="HW16" i="8"/>
  <c r="HD28" i="8"/>
  <c r="HB28" i="8"/>
  <c r="HC28" i="8"/>
  <c r="HA28" i="8"/>
  <c r="HD34" i="8"/>
  <c r="HB34" i="8"/>
  <c r="HC34" i="8"/>
  <c r="HA34" i="8"/>
  <c r="JE38" i="8"/>
  <c r="JF38" i="8" s="1"/>
  <c r="HD14" i="8"/>
  <c r="HB14" i="8"/>
  <c r="HA14" i="8"/>
  <c r="HC14" i="8"/>
  <c r="HD40" i="8"/>
  <c r="HC40" i="8"/>
  <c r="HB40" i="8"/>
  <c r="HA40" i="8"/>
  <c r="PJ39" i="8"/>
  <c r="PI39" i="8"/>
  <c r="PK39" i="8"/>
  <c r="PH39" i="8"/>
  <c r="IX13" i="8"/>
  <c r="IT13" i="8"/>
  <c r="PJ21" i="8"/>
  <c r="PH21" i="8"/>
  <c r="PK21" i="8"/>
  <c r="PI21" i="8"/>
  <c r="IR32" i="8"/>
  <c r="IS32" i="8" s="1"/>
  <c r="IK20" i="8"/>
  <c r="IG20" i="8"/>
  <c r="IK36" i="8"/>
  <c r="IG36" i="8"/>
  <c r="HT11" i="8"/>
  <c r="HX11" i="8"/>
  <c r="HY32" i="8"/>
  <c r="HW32" i="8"/>
  <c r="IH26" i="8"/>
  <c r="OW31" i="8"/>
  <c r="OV31" i="8"/>
  <c r="OU31" i="8"/>
  <c r="OX31" i="8"/>
  <c r="PS35" i="8"/>
  <c r="PQ35" i="8"/>
  <c r="QL30" i="8"/>
  <c r="PX28" i="8"/>
  <c r="PV28" i="8"/>
  <c r="PU28" i="8"/>
  <c r="PW28" i="8"/>
  <c r="QO26" i="8"/>
  <c r="QP26" i="8" s="1"/>
  <c r="QY38" i="8"/>
  <c r="QZ38" i="8" s="1"/>
  <c r="IR28" i="8"/>
  <c r="QY14" i="8"/>
  <c r="QZ14" i="8" s="1"/>
  <c r="IH34" i="8"/>
  <c r="PO16" i="8"/>
  <c r="HQ23" i="8"/>
  <c r="HY34" i="8"/>
  <c r="HW34" i="8"/>
  <c r="HT12" i="8"/>
  <c r="HX12" i="8"/>
  <c r="QY22" i="8"/>
  <c r="QZ22" i="8" s="1"/>
  <c r="PO33" i="8"/>
  <c r="QB31" i="8"/>
  <c r="IT15" i="8"/>
  <c r="IX15" i="8"/>
  <c r="HU40" i="8"/>
  <c r="HV40" i="8" s="1"/>
  <c r="QL33" i="8"/>
  <c r="JE37" i="8"/>
  <c r="JF37" i="8" s="1"/>
  <c r="QL39" i="8"/>
  <c r="QM39" i="8" s="1"/>
  <c r="HD25" i="8"/>
  <c r="HC25" i="8"/>
  <c r="HB25" i="8"/>
  <c r="HA25" i="8"/>
  <c r="HX14" i="8"/>
  <c r="HT14" i="8"/>
  <c r="HX16" i="8"/>
  <c r="HT16" i="8"/>
  <c r="PS37" i="8"/>
  <c r="PQ37" i="8"/>
  <c r="OW12" i="8"/>
  <c r="OU12" i="8"/>
  <c r="OX12" i="8"/>
  <c r="OV12" i="8"/>
  <c r="JH31" i="8"/>
  <c r="IU38" i="8"/>
  <c r="IV38" i="8" s="1"/>
  <c r="JE12" i="8"/>
  <c r="JF12" i="8" s="1"/>
  <c r="GT16" i="8"/>
  <c r="GX16" i="8"/>
  <c r="GZ16" i="8" s="1"/>
  <c r="HU21" i="8"/>
  <c r="IH32" i="8"/>
  <c r="II32" i="8" s="1"/>
  <c r="QY36" i="8"/>
  <c r="QZ36" i="8" s="1"/>
  <c r="IJ38" i="8"/>
  <c r="HW36" i="8"/>
  <c r="IO15" i="8"/>
  <c r="IN15" i="8"/>
  <c r="IQ15" i="8"/>
  <c r="IP15" i="8"/>
  <c r="PR30" i="8"/>
  <c r="PN30" i="8"/>
  <c r="IW17" i="8"/>
  <c r="IY17" i="8"/>
  <c r="PE25" i="8"/>
  <c r="PA25" i="8"/>
  <c r="QN13" i="8"/>
  <c r="QR13" i="8"/>
  <c r="QD21" i="8"/>
  <c r="JE36" i="8"/>
  <c r="JF36" i="8" s="1"/>
  <c r="HW37" i="8"/>
  <c r="QB30" i="8"/>
  <c r="QR32" i="8"/>
  <c r="QN32" i="8"/>
  <c r="QL29" i="8"/>
  <c r="QM29" i="8" s="1"/>
  <c r="IH28" i="8"/>
  <c r="II28" i="8" s="1"/>
  <c r="QO14" i="8"/>
  <c r="QP14" i="8" s="1"/>
  <c r="GO23" i="8"/>
  <c r="GN23" i="8"/>
  <c r="GQ23" i="8"/>
  <c r="GP23" i="8"/>
  <c r="IM27" i="8"/>
  <c r="PQ15" i="8"/>
  <c r="HX34" i="8"/>
  <c r="HT34" i="8"/>
  <c r="HC18" i="8"/>
  <c r="HB18" i="8"/>
  <c r="HA18" i="8"/>
  <c r="HD18" i="8"/>
  <c r="QO22" i="8"/>
  <c r="QP22" i="8" s="1"/>
  <c r="PN26" i="8"/>
  <c r="PR26" i="8"/>
  <c r="PT26" i="8" s="1"/>
  <c r="PS12" i="8"/>
  <c r="PQ12" i="8"/>
  <c r="HD35" i="8"/>
  <c r="HC35" i="8"/>
  <c r="HB35" i="8"/>
  <c r="HA35" i="8"/>
  <c r="PA26" i="8"/>
  <c r="PE26" i="8"/>
  <c r="PG26" i="8" s="1"/>
  <c r="GT32" i="8"/>
  <c r="GX32" i="8"/>
  <c r="GZ32" i="8" s="1"/>
  <c r="QL12" i="8"/>
  <c r="QM12" i="8" s="1"/>
  <c r="IK10" i="8"/>
  <c r="IG10" i="8"/>
  <c r="QB33" i="8"/>
  <c r="QC33" i="8" s="1"/>
  <c r="PS24" i="8"/>
  <c r="PQ24" i="8"/>
  <c r="PT24" i="8" s="1"/>
  <c r="IU37" i="8"/>
  <c r="IV37" i="8" s="1"/>
  <c r="QB39" i="8"/>
  <c r="QC39" i="8" s="1"/>
  <c r="IJ19" i="8"/>
  <c r="QD26" i="8"/>
  <c r="QD22" i="8"/>
  <c r="HJ21" i="8"/>
  <c r="OJ25" i="8"/>
  <c r="OH25" i="8"/>
  <c r="OI25" i="8"/>
  <c r="OK25" i="8"/>
  <c r="PA15" i="8"/>
  <c r="PE15" i="8"/>
  <c r="PG15" i="8" s="1"/>
  <c r="OU37" i="8"/>
  <c r="OX37" i="8"/>
  <c r="OW37" i="8"/>
  <c r="OV37" i="8"/>
  <c r="IU12" i="8"/>
  <c r="IV12" i="8" s="1"/>
  <c r="QK20" i="8"/>
  <c r="QJ20" i="8"/>
  <c r="QI20" i="8"/>
  <c r="QH20" i="8"/>
  <c r="JE29" i="8"/>
  <c r="JF29" i="8" s="1"/>
  <c r="QM36" i="8"/>
  <c r="II38" i="8"/>
  <c r="PJ29" i="8"/>
  <c r="PI29" i="8"/>
  <c r="PH29" i="8"/>
  <c r="PK29" i="8"/>
  <c r="HV36" i="8"/>
  <c r="HY36" i="8" s="1"/>
  <c r="PS30" i="8"/>
  <c r="PQ30" i="8"/>
  <c r="OX25" i="8"/>
  <c r="OV25" i="8"/>
  <c r="OW25" i="8"/>
  <c r="OU25" i="8"/>
  <c r="PF25" i="8"/>
  <c r="PD25" i="8"/>
  <c r="QS13" i="8"/>
  <c r="QQ13" i="8"/>
  <c r="QC21" i="8"/>
  <c r="HV37" i="8"/>
  <c r="PD37" i="8"/>
  <c r="QS32" i="8"/>
  <c r="QQ32" i="8"/>
  <c r="PZ29" i="8"/>
  <c r="QA23" i="8"/>
  <c r="QE23" i="8"/>
  <c r="QG23" i="8" s="1"/>
  <c r="PP15" i="8"/>
  <c r="PE19" i="8"/>
  <c r="PG19" i="8" s="1"/>
  <c r="PA19" i="8"/>
  <c r="QD14" i="8"/>
  <c r="PQ14" i="8"/>
  <c r="PO31" i="8"/>
  <c r="PW21" i="8"/>
  <c r="PU21" i="8"/>
  <c r="PX21" i="8"/>
  <c r="PV21" i="8"/>
  <c r="HX27" i="8"/>
  <c r="HT27" i="8"/>
  <c r="QQ20" i="8"/>
  <c r="HM22" i="8"/>
  <c r="HU18" i="8"/>
  <c r="HV18" i="8" s="1"/>
  <c r="IR18" i="8"/>
  <c r="JJ15" i="8"/>
  <c r="II19" i="8"/>
  <c r="QC26" i="8"/>
  <c r="QF26" i="8" s="1"/>
  <c r="QC22" i="8"/>
  <c r="QF22" i="8" s="1"/>
  <c r="JK30" i="8"/>
  <c r="JM30" i="8" s="1"/>
  <c r="JG30" i="8"/>
  <c r="QH17" i="8"/>
  <c r="QK17" i="8"/>
  <c r="QJ17" i="8"/>
  <c r="QI17" i="8"/>
  <c r="HI21" i="8"/>
  <c r="QB36" i="8"/>
  <c r="QC36" i="8" s="1"/>
  <c r="QL24" i="8"/>
  <c r="PO39" i="8"/>
  <c r="IU19" i="8"/>
  <c r="IV19" i="8" s="1"/>
  <c r="IS29" i="8"/>
  <c r="QL40" i="8"/>
  <c r="QM40" i="8" s="1"/>
  <c r="QJ13" i="8"/>
  <c r="QK13" i="8"/>
  <c r="QI13" i="8"/>
  <c r="QH13" i="8"/>
  <c r="IL12" i="8"/>
  <c r="IJ12" i="8"/>
  <c r="JE35" i="8"/>
  <c r="JF35" i="8" s="1"/>
  <c r="QL27" i="8"/>
  <c r="QM27" i="8" s="1"/>
  <c r="PJ24" i="8"/>
  <c r="PK24" i="8"/>
  <c r="PH24" i="8"/>
  <c r="PI24" i="8"/>
  <c r="PC37" i="8"/>
  <c r="PF37" i="8" s="1"/>
  <c r="IJ17" i="8"/>
  <c r="IL17" i="8"/>
  <c r="QY21" i="8"/>
  <c r="QZ21" i="8" s="1"/>
  <c r="RG34" i="8"/>
  <c r="PV23" i="8"/>
  <c r="PU23" i="8"/>
  <c r="PX23" i="8"/>
  <c r="PW23" i="8"/>
  <c r="PE35" i="8"/>
  <c r="PG35" i="8" s="1"/>
  <c r="PA35" i="8"/>
  <c r="HM11" i="8"/>
  <c r="QL10" i="8"/>
  <c r="QM10" i="8" s="1"/>
  <c r="HW33" i="8"/>
  <c r="HY33" i="8"/>
  <c r="QC14" i="8"/>
  <c r="PP14" i="8"/>
  <c r="HK18" i="8"/>
  <c r="HM18" i="8" s="1"/>
  <c r="HG18" i="8"/>
  <c r="QP20" i="8"/>
  <c r="QO17" i="8"/>
  <c r="QP17" i="8" s="1"/>
  <c r="IR22" i="8"/>
  <c r="IS22" i="8" s="1"/>
  <c r="HL18" i="8"/>
  <c r="PD12" i="8"/>
  <c r="PF12" i="8"/>
  <c r="GY32" i="8"/>
  <c r="IF18" i="8"/>
  <c r="JI15" i="8"/>
  <c r="JL15" i="8" s="1"/>
  <c r="QF28" i="8"/>
  <c r="QD28" i="8"/>
  <c r="PS18" i="8"/>
  <c r="PQ18" i="8"/>
  <c r="QE32" i="8"/>
  <c r="QG32" i="8" s="1"/>
  <c r="QA32" i="8"/>
  <c r="PO40" i="8"/>
  <c r="PK40" i="8"/>
  <c r="PJ40" i="8"/>
  <c r="PI40" i="8"/>
  <c r="PH40" i="8"/>
  <c r="QB24" i="8"/>
  <c r="QC24" i="8" s="1"/>
  <c r="RB23" i="8"/>
  <c r="RC23" i="8" s="1"/>
  <c r="HD23" i="8"/>
  <c r="HC23" i="8"/>
  <c r="HB23" i="8"/>
  <c r="HA23" i="8"/>
  <c r="IK31" i="8"/>
  <c r="IM31" i="8" s="1"/>
  <c r="IG31" i="8"/>
  <c r="QB40" i="8"/>
  <c r="IK12" i="8"/>
  <c r="IG12" i="8"/>
  <c r="IU35" i="8"/>
  <c r="IV35" i="8" s="1"/>
  <c r="IR21" i="8"/>
  <c r="IS21" i="8" s="1"/>
  <c r="JH20" i="8"/>
  <c r="IY27" i="8"/>
  <c r="IW27" i="8"/>
  <c r="QB27" i="8"/>
  <c r="OU22" i="8"/>
  <c r="OX22" i="8"/>
  <c r="OW22" i="8"/>
  <c r="OV22" i="8"/>
  <c r="HY23" i="8"/>
  <c r="HW23" i="8"/>
  <c r="IR16" i="8"/>
  <c r="OW40" i="8"/>
  <c r="OV40" i="8"/>
  <c r="OU40" i="8"/>
  <c r="OX40" i="8"/>
  <c r="IG17" i="8"/>
  <c r="IK17" i="8"/>
  <c r="QO21" i="8"/>
  <c r="IR23" i="8"/>
  <c r="IS23" i="8" s="1"/>
  <c r="QR34" i="8"/>
  <c r="QT34" i="8" s="1"/>
  <c r="QN34" i="8"/>
  <c r="PX13" i="8"/>
  <c r="PV13" i="8"/>
  <c r="PW13" i="8"/>
  <c r="PU13" i="8"/>
  <c r="HL39" i="8"/>
  <c r="HJ39" i="8"/>
  <c r="HP28" i="8"/>
  <c r="HO28" i="8"/>
  <c r="HQ28" i="8"/>
  <c r="HN28" i="8"/>
  <c r="QB10" i="8"/>
  <c r="HT33" i="8"/>
  <c r="HX33" i="8"/>
  <c r="HO33" i="8"/>
  <c r="HN33" i="8"/>
  <c r="HQ33" i="8"/>
  <c r="HP33" i="8"/>
  <c r="HX28" i="8"/>
  <c r="HT28" i="8"/>
  <c r="PQ38" i="8"/>
  <c r="IR39" i="8"/>
  <c r="IS39" i="8" s="1"/>
  <c r="HW25" i="8"/>
  <c r="OU30" i="8"/>
  <c r="OX30" i="8"/>
  <c r="OW30" i="8"/>
  <c r="OV30" i="8"/>
  <c r="ON10" i="8"/>
  <c r="OR10" i="8"/>
  <c r="OT10" i="8" s="1"/>
  <c r="JE24" i="8"/>
  <c r="JF24" i="8" s="1"/>
  <c r="HO35" i="8"/>
  <c r="HN35" i="8"/>
  <c r="HQ35" i="8"/>
  <c r="HP35" i="8"/>
  <c r="QY15" i="8"/>
  <c r="QZ15" i="8" s="1"/>
  <c r="IH22" i="8"/>
  <c r="II22" i="8" s="1"/>
  <c r="PE12" i="8"/>
  <c r="PA12" i="8"/>
  <c r="PF26" i="8"/>
  <c r="IL10" i="8"/>
  <c r="HW24" i="8"/>
  <c r="JH19" i="8"/>
  <c r="JI19" i="8" s="1"/>
  <c r="QA28" i="8"/>
  <c r="QE28" i="8"/>
  <c r="PR18" i="8"/>
  <c r="PN18" i="8"/>
  <c r="HN32" i="8"/>
  <c r="HQ32" i="8"/>
  <c r="HP32" i="8"/>
  <c r="HO32" i="8"/>
  <c r="QL19" i="8"/>
  <c r="QM19" i="8" s="1"/>
  <c r="OW19" i="8"/>
  <c r="OV19" i="8"/>
  <c r="OU19" i="8"/>
  <c r="OX19" i="8"/>
  <c r="PV20" i="8"/>
  <c r="PU20" i="8"/>
  <c r="PX20" i="8"/>
  <c r="PW20" i="8"/>
  <c r="IR14" i="8"/>
  <c r="IS14" i="8" s="1"/>
  <c r="IU20" i="8"/>
  <c r="IV20" i="8" s="1"/>
  <c r="HU26" i="8"/>
  <c r="HV26" i="8" s="1"/>
  <c r="PJ36" i="8"/>
  <c r="PK36" i="8"/>
  <c r="PI36" i="8"/>
  <c r="PH36" i="8"/>
  <c r="QR23" i="8"/>
  <c r="QN23" i="8"/>
  <c r="JJ13" i="8"/>
  <c r="JE25" i="8"/>
  <c r="JF25" i="8" s="1"/>
  <c r="HP14" i="8"/>
  <c r="HO14" i="8"/>
  <c r="HN14" i="8"/>
  <c r="HQ14" i="8"/>
  <c r="IF21" i="8"/>
  <c r="PQ29" i="8"/>
  <c r="PI14" i="8"/>
  <c r="PH14" i="8"/>
  <c r="PK14" i="8"/>
  <c r="PJ14" i="8"/>
  <c r="HN34" i="8"/>
  <c r="HQ34" i="8"/>
  <c r="HP34" i="8"/>
  <c r="HO34" i="8"/>
  <c r="IF16" i="8"/>
  <c r="JH17" i="8"/>
  <c r="QL37" i="8"/>
  <c r="QM37" i="8" s="1"/>
  <c r="PQ10" i="8"/>
  <c r="PE27" i="8"/>
  <c r="PG27" i="8" s="1"/>
  <c r="PA27" i="8"/>
  <c r="OV18" i="8"/>
  <c r="OU18" i="8"/>
  <c r="OW18" i="8"/>
  <c r="OX18" i="8"/>
  <c r="IF23" i="8"/>
  <c r="HN37" i="8"/>
  <c r="HO37" i="8"/>
  <c r="HQ37" i="8"/>
  <c r="HP37" i="8"/>
  <c r="QL35" i="8"/>
  <c r="QM35" i="8" s="1"/>
  <c r="HJ40" i="8"/>
  <c r="PU17" i="8"/>
  <c r="PX17" i="8"/>
  <c r="PW17" i="8"/>
  <c r="PV17" i="8"/>
  <c r="HO25" i="8"/>
  <c r="HN25" i="8"/>
  <c r="HP25" i="8"/>
  <c r="HQ25" i="8"/>
  <c r="PN22" i="8"/>
  <c r="PR22" i="8"/>
  <c r="PT22" i="8" s="1"/>
  <c r="IB17" i="8"/>
  <c r="IA17" i="8"/>
  <c r="ID17" i="8"/>
  <c r="IC17" i="8"/>
  <c r="HW28" i="8"/>
  <c r="HY28" i="8"/>
  <c r="PP38" i="8"/>
  <c r="PS38" i="8" s="1"/>
  <c r="QS34" i="8"/>
  <c r="IF39" i="8"/>
  <c r="HV25" i="8"/>
  <c r="QL16" i="8"/>
  <c r="QM16" i="8" s="1"/>
  <c r="JH10" i="8"/>
  <c r="IU24" i="8"/>
  <c r="PA28" i="8"/>
  <c r="PE28" i="8"/>
  <c r="PG28" i="8" s="1"/>
  <c r="QO15" i="8"/>
  <c r="HT19" i="8"/>
  <c r="HX19" i="8"/>
  <c r="HZ19" i="8" s="1"/>
  <c r="PS26" i="8"/>
  <c r="HW38" i="8"/>
  <c r="QL11" i="8"/>
  <c r="HC21" i="8"/>
  <c r="HD21" i="8"/>
  <c r="HB21" i="8"/>
  <c r="HA21" i="8"/>
  <c r="PF28" i="8"/>
  <c r="QY28" i="8"/>
  <c r="QZ28" i="8" s="1"/>
  <c r="IY31" i="8"/>
  <c r="IW31" i="8"/>
  <c r="HW22" i="8"/>
  <c r="HY22" i="8"/>
  <c r="IM10" i="8"/>
  <c r="HV24" i="8"/>
  <c r="HY24" i="8" s="1"/>
  <c r="IR40" i="8"/>
  <c r="IS40" i="8" s="1"/>
  <c r="IJ33" i="8"/>
  <c r="IJ25" i="8"/>
  <c r="IJ35" i="8"/>
  <c r="PZ19" i="8"/>
  <c r="IF14" i="8"/>
  <c r="HT29" i="8"/>
  <c r="HX29" i="8"/>
  <c r="PO27" i="8"/>
  <c r="HD11" i="8"/>
  <c r="HC11" i="8"/>
  <c r="HB11" i="8"/>
  <c r="HA11" i="8"/>
  <c r="HC37" i="8"/>
  <c r="HB37" i="8"/>
  <c r="HA37" i="8"/>
  <c r="HD37" i="8"/>
  <c r="QS23" i="8"/>
  <c r="QQ23" i="8"/>
  <c r="JI13" i="8"/>
  <c r="IS25" i="8"/>
  <c r="GY16" i="8"/>
  <c r="IJ29" i="8"/>
  <c r="IL29" i="8"/>
  <c r="PP29" i="8"/>
  <c r="QD38" i="8"/>
  <c r="QG38" i="8" s="1"/>
  <c r="QF38" i="8"/>
  <c r="IR11" i="8"/>
  <c r="PZ37" i="8"/>
  <c r="PP10" i="8"/>
  <c r="PE11" i="8"/>
  <c r="PG11" i="8" s="1"/>
  <c r="PA11" i="8"/>
  <c r="PZ35" i="8"/>
  <c r="HI40" i="8"/>
  <c r="HT35" i="8"/>
  <c r="HX35" i="8"/>
  <c r="HZ35" i="8" s="1"/>
  <c r="IC10" i="8"/>
  <c r="IB10" i="8"/>
  <c r="IA10" i="8"/>
  <c r="ID10" i="8"/>
  <c r="PE10" i="8"/>
  <c r="PG10" i="8" s="1"/>
  <c r="PA10" i="8"/>
  <c r="PF27" i="8"/>
  <c r="QF23" i="8"/>
  <c r="IU10" i="8"/>
  <c r="QF15" i="8"/>
  <c r="QD15" i="8"/>
  <c r="QG15" i="8" s="1"/>
  <c r="JE33" i="8"/>
  <c r="JF33" i="8" s="1"/>
  <c r="PZ16" i="8"/>
  <c r="PS22" i="8"/>
  <c r="QL18" i="8"/>
  <c r="PO11" i="8"/>
  <c r="PP11" i="8" s="1"/>
  <c r="OX29" i="8"/>
  <c r="OV29" i="8"/>
  <c r="OU29" i="8"/>
  <c r="OW29" i="8"/>
  <c r="OS10" i="8"/>
  <c r="HV38" i="8"/>
  <c r="HY38" i="8" s="1"/>
  <c r="PZ11" i="8"/>
  <c r="HZ27" i="8"/>
  <c r="QL25" i="8"/>
  <c r="QM25" i="8" s="1"/>
  <c r="PE33" i="8"/>
  <c r="PA33" i="8"/>
  <c r="PS19" i="8"/>
  <c r="PQ19" i="8"/>
  <c r="IF40" i="8"/>
  <c r="II33" i="8"/>
  <c r="IL33" i="8" s="1"/>
  <c r="II25" i="8"/>
  <c r="IL25" i="8" s="1"/>
  <c r="II35" i="8"/>
  <c r="IL35" i="8" s="1"/>
  <c r="RB13" i="7"/>
  <c r="RB21" i="7"/>
  <c r="HX12" i="7"/>
  <c r="HT12" i="7"/>
  <c r="HA22" i="7"/>
  <c r="HD22" i="7"/>
  <c r="HC22" i="7"/>
  <c r="HB22" i="7"/>
  <c r="IH11" i="7"/>
  <c r="RB26" i="7"/>
  <c r="RB27" i="7"/>
  <c r="RC27" i="7" s="1"/>
  <c r="QE37" i="7"/>
  <c r="QA37" i="7"/>
  <c r="QO10" i="7"/>
  <c r="QP10" i="7" s="1"/>
  <c r="PK36" i="7"/>
  <c r="PH36" i="7"/>
  <c r="PJ36" i="7"/>
  <c r="PI36" i="7"/>
  <c r="PA28" i="7"/>
  <c r="PE28" i="7"/>
  <c r="PX37" i="7"/>
  <c r="PV37" i="7"/>
  <c r="PU37" i="7"/>
  <c r="PW37" i="7"/>
  <c r="IK38" i="7"/>
  <c r="IG38" i="7"/>
  <c r="JH13" i="7"/>
  <c r="HO37" i="7"/>
  <c r="HN37" i="7"/>
  <c r="HQ37" i="7"/>
  <c r="HP37" i="7"/>
  <c r="OW20" i="7"/>
  <c r="OV20" i="7"/>
  <c r="OU20" i="7"/>
  <c r="OX20" i="7"/>
  <c r="PA15" i="7"/>
  <c r="PE15" i="7"/>
  <c r="RB23" i="7"/>
  <c r="HK21" i="7"/>
  <c r="HG21" i="7"/>
  <c r="QO12" i="7"/>
  <c r="QP12" i="7" s="1"/>
  <c r="QI34" i="7"/>
  <c r="QK34" i="7"/>
  <c r="QJ34" i="7"/>
  <c r="QH34" i="7"/>
  <c r="IN39" i="7"/>
  <c r="IQ39" i="7"/>
  <c r="IO39" i="7"/>
  <c r="IP39" i="7"/>
  <c r="ID25" i="7"/>
  <c r="IB25" i="7"/>
  <c r="IA25" i="7"/>
  <c r="IC25" i="7"/>
  <c r="HD12" i="7"/>
  <c r="HB12" i="7"/>
  <c r="HC12" i="7"/>
  <c r="HA12" i="7"/>
  <c r="JH24" i="7"/>
  <c r="QY14" i="7"/>
  <c r="QZ14" i="7" s="1"/>
  <c r="QL32" i="7"/>
  <c r="QM32" i="7" s="1"/>
  <c r="QY29" i="7"/>
  <c r="QZ29" i="7" s="1"/>
  <c r="IC28" i="7"/>
  <c r="IB28" i="7"/>
  <c r="IA28" i="7"/>
  <c r="ID28" i="7"/>
  <c r="IU17" i="7"/>
  <c r="IV17" i="7" s="1"/>
  <c r="RD34" i="7"/>
  <c r="QD36" i="7"/>
  <c r="PI29" i="7"/>
  <c r="PH29" i="7"/>
  <c r="PK29" i="7"/>
  <c r="PJ29" i="7"/>
  <c r="HW11" i="7"/>
  <c r="PJ18" i="7"/>
  <c r="PH18" i="7"/>
  <c r="PK18" i="7"/>
  <c r="PI18" i="7"/>
  <c r="PG32" i="7"/>
  <c r="QO38" i="7"/>
  <c r="QP38" i="7" s="1"/>
  <c r="IR23" i="7"/>
  <c r="HX30" i="7"/>
  <c r="HT30" i="7"/>
  <c r="QD27" i="7"/>
  <c r="QB19" i="7"/>
  <c r="QC19" i="7" s="1"/>
  <c r="JE35" i="7"/>
  <c r="JF35" i="7" s="1"/>
  <c r="PV22" i="7"/>
  <c r="JE38" i="7"/>
  <c r="JF38" i="7" s="1"/>
  <c r="IR14" i="7"/>
  <c r="HG11" i="7"/>
  <c r="HK11" i="7"/>
  <c r="HM11" i="7" s="1"/>
  <c r="IJ35" i="7"/>
  <c r="HP26" i="7"/>
  <c r="HO26" i="7"/>
  <c r="HQ26" i="7"/>
  <c r="HN26" i="7"/>
  <c r="QB16" i="7"/>
  <c r="QC16" i="7" s="1"/>
  <c r="PQ25" i="7"/>
  <c r="JE15" i="7"/>
  <c r="JF15" i="7" s="1"/>
  <c r="IK10" i="7"/>
  <c r="IG10" i="7"/>
  <c r="PN24" i="7"/>
  <c r="PR24" i="7"/>
  <c r="JK32" i="7"/>
  <c r="JG32" i="7"/>
  <c r="IU25" i="7"/>
  <c r="IV25" i="7" s="1"/>
  <c r="OU39" i="7"/>
  <c r="OX39" i="7"/>
  <c r="OW39" i="7"/>
  <c r="OV39" i="7"/>
  <c r="QY22" i="7"/>
  <c r="QZ22" i="7" s="1"/>
  <c r="QY24" i="7"/>
  <c r="QZ24" i="7" s="1"/>
  <c r="JH19" i="7"/>
  <c r="HZ24" i="7"/>
  <c r="QL20" i="7"/>
  <c r="QM20" i="7" s="1"/>
  <c r="QD40" i="7"/>
  <c r="QD24" i="7"/>
  <c r="PD39" i="7"/>
  <c r="IU37" i="7"/>
  <c r="IV37" i="7" s="1"/>
  <c r="QQ23" i="7"/>
  <c r="HW34" i="7"/>
  <c r="RA30" i="7"/>
  <c r="RE30" i="7"/>
  <c r="JJ39" i="7"/>
  <c r="PQ15" i="7"/>
  <c r="PA19" i="7"/>
  <c r="PE19" i="7"/>
  <c r="PG19" i="7" s="1"/>
  <c r="PD20" i="7"/>
  <c r="PF20" i="7"/>
  <c r="QY33" i="7"/>
  <c r="QZ33" i="7" s="1"/>
  <c r="QM14" i="7"/>
  <c r="QT34" i="7"/>
  <c r="PZ32" i="7"/>
  <c r="QM29" i="7"/>
  <c r="JE17" i="7"/>
  <c r="JF17" i="7" s="1"/>
  <c r="RC34" i="7"/>
  <c r="QC36" i="7"/>
  <c r="HV11" i="7"/>
  <c r="PU27" i="7"/>
  <c r="PV27" i="7"/>
  <c r="PX27" i="7"/>
  <c r="PW27" i="7"/>
  <c r="QY38" i="7"/>
  <c r="QZ38" i="7" s="1"/>
  <c r="HY30" i="7"/>
  <c r="HW30" i="7"/>
  <c r="QC27" i="7"/>
  <c r="QF27" i="7" s="1"/>
  <c r="QO26" i="7"/>
  <c r="QG26" i="7"/>
  <c r="PD11" i="7"/>
  <c r="PF11" i="7"/>
  <c r="QR30" i="7"/>
  <c r="QT30" i="7" s="1"/>
  <c r="QN30" i="7"/>
  <c r="II35" i="7"/>
  <c r="IL35" i="7" s="1"/>
  <c r="HL36" i="7"/>
  <c r="HJ36" i="7"/>
  <c r="IS15" i="7"/>
  <c r="PS39" i="7"/>
  <c r="PQ39" i="7"/>
  <c r="HC11" i="7"/>
  <c r="HD11" i="7"/>
  <c r="HB11" i="7"/>
  <c r="HA11" i="7"/>
  <c r="HC16" i="7"/>
  <c r="HA16" i="7"/>
  <c r="HD16" i="7"/>
  <c r="HB16" i="7"/>
  <c r="ON31" i="7"/>
  <c r="OR31" i="7"/>
  <c r="OT31" i="7" s="1"/>
  <c r="QM22" i="7"/>
  <c r="HZ38" i="7"/>
  <c r="HW10" i="7"/>
  <c r="HY10" i="7"/>
  <c r="PI31" i="7"/>
  <c r="PK31" i="7"/>
  <c r="PJ31" i="7"/>
  <c r="PH31" i="7"/>
  <c r="GZ29" i="7"/>
  <c r="PZ20" i="7"/>
  <c r="QC40" i="7"/>
  <c r="QF40" i="7" s="1"/>
  <c r="QC24" i="7"/>
  <c r="PC39" i="7"/>
  <c r="JE37" i="7"/>
  <c r="JF37" i="7" s="1"/>
  <c r="QP23" i="7"/>
  <c r="QS23" i="7" s="1"/>
  <c r="HV34" i="7"/>
  <c r="RF30" i="7"/>
  <c r="RD30" i="7"/>
  <c r="JI39" i="7"/>
  <c r="PP15" i="7"/>
  <c r="IR12" i="7"/>
  <c r="IS12" i="7" s="1"/>
  <c r="PE20" i="7"/>
  <c r="PA20" i="7"/>
  <c r="HC26" i="7"/>
  <c r="HD26" i="7"/>
  <c r="HB26" i="7"/>
  <c r="HA26" i="7"/>
  <c r="QO33" i="7"/>
  <c r="QP33" i="7" s="1"/>
  <c r="IQ24" i="7"/>
  <c r="IP24" i="7"/>
  <c r="IN24" i="7"/>
  <c r="IO24" i="7"/>
  <c r="HD27" i="7"/>
  <c r="HC27" i="7"/>
  <c r="HB27" i="7"/>
  <c r="HA27" i="7"/>
  <c r="HY12" i="7"/>
  <c r="HW12" i="7"/>
  <c r="JE28" i="7"/>
  <c r="JF28" i="7" s="1"/>
  <c r="JL33" i="7"/>
  <c r="JJ33" i="7"/>
  <c r="HZ22" i="7"/>
  <c r="HP31" i="7"/>
  <c r="HN31" i="7"/>
  <c r="HO31" i="7"/>
  <c r="HQ31" i="7"/>
  <c r="IL38" i="7"/>
  <c r="IJ38" i="7"/>
  <c r="IM38" i="7" s="1"/>
  <c r="QL15" i="7"/>
  <c r="QM15" i="7" s="1"/>
  <c r="IR31" i="7"/>
  <c r="IS31" i="7" s="1"/>
  <c r="PA11" i="7"/>
  <c r="PE11" i="7"/>
  <c r="IX32" i="7"/>
  <c r="IZ32" i="7" s="1"/>
  <c r="IT32" i="7"/>
  <c r="HL29" i="7"/>
  <c r="HJ29" i="7"/>
  <c r="PD15" i="7"/>
  <c r="PF15" i="7"/>
  <c r="HY31" i="7"/>
  <c r="HW31" i="7"/>
  <c r="HG36" i="7"/>
  <c r="HK36" i="7"/>
  <c r="PW23" i="7"/>
  <c r="PV23" i="7"/>
  <c r="PU23" i="7"/>
  <c r="PX23" i="7"/>
  <c r="PH33" i="7"/>
  <c r="PK33" i="7"/>
  <c r="PJ33" i="7"/>
  <c r="PI33" i="7"/>
  <c r="PN39" i="7"/>
  <c r="PR39" i="7"/>
  <c r="PT38" i="7"/>
  <c r="IR29" i="7"/>
  <c r="IS29" i="7" s="1"/>
  <c r="HU27" i="7"/>
  <c r="HV27" i="7" s="1"/>
  <c r="HX10" i="7"/>
  <c r="HT10" i="7"/>
  <c r="JH20" i="7"/>
  <c r="JI20" i="7" s="1"/>
  <c r="IY24" i="7"/>
  <c r="IW24" i="7"/>
  <c r="IR16" i="7"/>
  <c r="IS16" i="7" s="1"/>
  <c r="QF14" i="7"/>
  <c r="QD14" i="7"/>
  <c r="HY40" i="7"/>
  <c r="HW40" i="7"/>
  <c r="QS27" i="7"/>
  <c r="QQ27" i="7"/>
  <c r="PS28" i="7"/>
  <c r="PQ28" i="7"/>
  <c r="JE22" i="7"/>
  <c r="JF22" i="7" s="1"/>
  <c r="QF38" i="7"/>
  <c r="QD38" i="7"/>
  <c r="IH12" i="7"/>
  <c r="IU20" i="7"/>
  <c r="IV20" i="7" s="1"/>
  <c r="QR17" i="7"/>
  <c r="QT17" i="7" s="1"/>
  <c r="QN17" i="7"/>
  <c r="QD10" i="7"/>
  <c r="IU28" i="7"/>
  <c r="IV28" i="7" s="1"/>
  <c r="QS17" i="7"/>
  <c r="JK33" i="7"/>
  <c r="JG33" i="7"/>
  <c r="QY12" i="7"/>
  <c r="QZ12" i="7" s="1"/>
  <c r="HX18" i="7"/>
  <c r="HT18" i="7"/>
  <c r="PU40" i="7"/>
  <c r="PW40" i="7"/>
  <c r="PX40" i="7"/>
  <c r="PV40" i="7"/>
  <c r="QB15" i="7"/>
  <c r="QC15" i="7" s="1"/>
  <c r="IR11" i="7"/>
  <c r="OW12" i="7"/>
  <c r="OU12" i="7"/>
  <c r="OX12" i="7"/>
  <c r="OV12" i="7"/>
  <c r="IH31" i="7"/>
  <c r="IR21" i="7"/>
  <c r="HW17" i="7"/>
  <c r="IR18" i="7"/>
  <c r="IR30" i="7"/>
  <c r="HK29" i="7"/>
  <c r="HG29" i="7"/>
  <c r="RB40" i="7"/>
  <c r="RC40" i="7" s="1"/>
  <c r="HX31" i="7"/>
  <c r="HT31" i="7"/>
  <c r="PQ11" i="7"/>
  <c r="HW36" i="7"/>
  <c r="HW14" i="7"/>
  <c r="HW29" i="7"/>
  <c r="QB31" i="7"/>
  <c r="QC31" i="7" s="1"/>
  <c r="HL11" i="7"/>
  <c r="HP10" i="7"/>
  <c r="HO10" i="7"/>
  <c r="HN10" i="7"/>
  <c r="HQ10" i="7"/>
  <c r="IR36" i="7"/>
  <c r="IW19" i="7"/>
  <c r="IH29" i="7"/>
  <c r="HO14" i="7"/>
  <c r="HN14" i="7"/>
  <c r="HQ14" i="7"/>
  <c r="HP14" i="7"/>
  <c r="PD28" i="7"/>
  <c r="PF28" i="7"/>
  <c r="QG13" i="7"/>
  <c r="HX15" i="7"/>
  <c r="HZ15" i="7" s="1"/>
  <c r="HT15" i="7"/>
  <c r="QL39" i="7"/>
  <c r="QM39" i="7" s="1"/>
  <c r="HB34" i="7"/>
  <c r="HD34" i="7"/>
  <c r="HC34" i="7"/>
  <c r="HA34" i="7"/>
  <c r="HK40" i="7"/>
  <c r="HM40" i="7" s="1"/>
  <c r="HG40" i="7"/>
  <c r="QF37" i="7"/>
  <c r="QD37" i="7"/>
  <c r="RB37" i="7"/>
  <c r="OK15" i="7"/>
  <c r="OJ15" i="7"/>
  <c r="OI15" i="7"/>
  <c r="OH15" i="7"/>
  <c r="IX24" i="7"/>
  <c r="IT24" i="7"/>
  <c r="IH16" i="7"/>
  <c r="QA14" i="7"/>
  <c r="QE14" i="7"/>
  <c r="HX40" i="7"/>
  <c r="HT40" i="7"/>
  <c r="QR27" i="7"/>
  <c r="QN27" i="7"/>
  <c r="PR28" i="7"/>
  <c r="PN28" i="7"/>
  <c r="IU22" i="7"/>
  <c r="IV22" i="7" s="1"/>
  <c r="QA38" i="7"/>
  <c r="QE38" i="7"/>
  <c r="PG22" i="7"/>
  <c r="HD28" i="7"/>
  <c r="HC28" i="7"/>
  <c r="HB28" i="7"/>
  <c r="HA28" i="7"/>
  <c r="PR12" i="7"/>
  <c r="PT12" i="7" s="1"/>
  <c r="PN12" i="7"/>
  <c r="IR40" i="7"/>
  <c r="IS40" i="7" s="1"/>
  <c r="IG33" i="7"/>
  <c r="IK33" i="7"/>
  <c r="IH37" i="7"/>
  <c r="II37" i="7" s="1"/>
  <c r="QC10" i="7"/>
  <c r="QJ30" i="7"/>
  <c r="QH30" i="7"/>
  <c r="QK30" i="7"/>
  <c r="QI30" i="7"/>
  <c r="PS12" i="7"/>
  <c r="IM33" i="7"/>
  <c r="PS18" i="7"/>
  <c r="PQ18" i="7"/>
  <c r="HQ22" i="7"/>
  <c r="HO22" i="7"/>
  <c r="HN22" i="7"/>
  <c r="HP22" i="7"/>
  <c r="OV19" i="7"/>
  <c r="OU19" i="7"/>
  <c r="OW19" i="7"/>
  <c r="OX19" i="7"/>
  <c r="HY18" i="7"/>
  <c r="HW18" i="7"/>
  <c r="QY36" i="7"/>
  <c r="QZ36" i="7" s="1"/>
  <c r="ID19" i="7"/>
  <c r="IC19" i="7"/>
  <c r="IB19" i="7"/>
  <c r="IA19" i="7"/>
  <c r="IW39" i="7"/>
  <c r="IY39" i="7"/>
  <c r="IF21" i="7"/>
  <c r="HV17" i="7"/>
  <c r="HY17" i="7" s="1"/>
  <c r="IF18" i="7"/>
  <c r="IF30" i="7"/>
  <c r="HC23" i="7"/>
  <c r="HA23" i="7"/>
  <c r="HB23" i="7"/>
  <c r="HD23" i="7"/>
  <c r="PQ10" i="7"/>
  <c r="PS10" i="7"/>
  <c r="IL15" i="7"/>
  <c r="IJ15" i="7"/>
  <c r="HD36" i="7"/>
  <c r="HC36" i="7"/>
  <c r="HB36" i="7"/>
  <c r="HA36" i="7"/>
  <c r="PP11" i="7"/>
  <c r="PS11" i="7" s="1"/>
  <c r="HV36" i="7"/>
  <c r="HY36" i="7" s="1"/>
  <c r="HV14" i="7"/>
  <c r="HV29" i="7"/>
  <c r="QL31" i="7"/>
  <c r="QM31" i="7" s="1"/>
  <c r="QF22" i="7"/>
  <c r="QD22" i="7"/>
  <c r="IF36" i="7"/>
  <c r="IV19" i="7"/>
  <c r="IY19" i="7" s="1"/>
  <c r="QL25" i="7"/>
  <c r="QM25" i="7" s="1"/>
  <c r="HK27" i="7"/>
  <c r="HM27" i="7" s="1"/>
  <c r="HG27" i="7"/>
  <c r="HU16" i="7"/>
  <c r="HV16" i="7" s="1"/>
  <c r="PZ39" i="7"/>
  <c r="OR28" i="7"/>
  <c r="OT28" i="7" s="1"/>
  <c r="ON28" i="7"/>
  <c r="QE21" i="7"/>
  <c r="QG21" i="7" s="1"/>
  <c r="QA21" i="7"/>
  <c r="QF33" i="7"/>
  <c r="QD33" i="7"/>
  <c r="PQ16" i="7"/>
  <c r="PS16" i="7"/>
  <c r="PS32" i="7"/>
  <c r="PQ32" i="7"/>
  <c r="QY10" i="7"/>
  <c r="QZ10" i="7" s="1"/>
  <c r="IH17" i="7"/>
  <c r="HK38" i="7"/>
  <c r="HM38" i="7" s="1"/>
  <c r="HG38" i="7"/>
  <c r="IH40" i="7"/>
  <c r="II40" i="7" s="1"/>
  <c r="QL28" i="7"/>
  <c r="IH22" i="7"/>
  <c r="PN18" i="7"/>
  <c r="PR18" i="7"/>
  <c r="HY21" i="7"/>
  <c r="HW21" i="7"/>
  <c r="PW13" i="7"/>
  <c r="PV13" i="7"/>
  <c r="PU13" i="7"/>
  <c r="PX13" i="7"/>
  <c r="QO36" i="7"/>
  <c r="QP36" i="7" s="1"/>
  <c r="OX16" i="7"/>
  <c r="OV16" i="7"/>
  <c r="OW16" i="7"/>
  <c r="OU16" i="7"/>
  <c r="IT39" i="7"/>
  <c r="IX39" i="7"/>
  <c r="QO40" i="7"/>
  <c r="QL11" i="7"/>
  <c r="HQ28" i="7"/>
  <c r="HN28" i="7"/>
  <c r="HP28" i="7"/>
  <c r="HO28" i="7"/>
  <c r="PO31" i="7"/>
  <c r="PP31" i="7" s="1"/>
  <c r="QO13" i="7"/>
  <c r="PN10" i="7"/>
  <c r="PR10" i="7"/>
  <c r="IK15" i="7"/>
  <c r="IG15" i="7"/>
  <c r="OV15" i="7"/>
  <c r="OX15" i="7"/>
  <c r="OW15" i="7"/>
  <c r="OU15" i="7"/>
  <c r="QE22" i="7"/>
  <c r="QA22" i="7"/>
  <c r="QB25" i="7"/>
  <c r="QC25" i="7" s="1"/>
  <c r="HK16" i="7"/>
  <c r="HM16" i="7" s="1"/>
  <c r="HG16" i="7"/>
  <c r="HD31" i="7"/>
  <c r="HB31" i="7"/>
  <c r="HA31" i="7"/>
  <c r="HC31" i="7"/>
  <c r="JE10" i="7"/>
  <c r="JF10" i="7" s="1"/>
  <c r="PJ16" i="7"/>
  <c r="IG13" i="7"/>
  <c r="IK13" i="7"/>
  <c r="IM13" i="7" s="1"/>
  <c r="HL27" i="7"/>
  <c r="JH25" i="7"/>
  <c r="JI25" i="7" s="1"/>
  <c r="QA33" i="7"/>
  <c r="QE33" i="7"/>
  <c r="OS28" i="7"/>
  <c r="PN16" i="7"/>
  <c r="PR16" i="7"/>
  <c r="PR32" i="7"/>
  <c r="PN32" i="7"/>
  <c r="PE25" i="7"/>
  <c r="PG25" i="7" s="1"/>
  <c r="PA25" i="7"/>
  <c r="PK24" i="7"/>
  <c r="PJ24" i="7"/>
  <c r="PI24" i="7"/>
  <c r="PH24" i="7"/>
  <c r="HG34" i="7"/>
  <c r="HK34" i="7"/>
  <c r="HM34" i="7" s="1"/>
  <c r="PQ14" i="7"/>
  <c r="HN17" i="7"/>
  <c r="HQ17" i="7"/>
  <c r="HP17" i="7"/>
  <c r="HO17" i="7"/>
  <c r="QB28" i="7"/>
  <c r="QC28" i="7" s="1"/>
  <c r="GO23" i="7"/>
  <c r="GQ23" i="7"/>
  <c r="GP23" i="7"/>
  <c r="GN23" i="7"/>
  <c r="IK25" i="7"/>
  <c r="IG25" i="7"/>
  <c r="HX23" i="7"/>
  <c r="HT23" i="7"/>
  <c r="IW13" i="7"/>
  <c r="QE23" i="7"/>
  <c r="QG23" i="7" s="1"/>
  <c r="QA23" i="7"/>
  <c r="HX21" i="7"/>
  <c r="HT21" i="7"/>
  <c r="QL18" i="7"/>
  <c r="QM18" i="7" s="1"/>
  <c r="PA12" i="7"/>
  <c r="PE12" i="7"/>
  <c r="PG12" i="7" s="1"/>
  <c r="HU26" i="7"/>
  <c r="HV26" i="7" s="1"/>
  <c r="QB11" i="7"/>
  <c r="HL21" i="7"/>
  <c r="HJ21" i="7"/>
  <c r="OV11" i="7"/>
  <c r="OW11" i="7"/>
  <c r="OX11" i="7"/>
  <c r="OU11" i="7"/>
  <c r="RA17" i="7"/>
  <c r="RE17" i="7"/>
  <c r="RG17" i="7" s="1"/>
  <c r="PR19" i="7"/>
  <c r="PN19" i="7"/>
  <c r="IR26" i="7"/>
  <c r="IP32" i="7"/>
  <c r="IO32" i="7"/>
  <c r="IN32" i="7"/>
  <c r="IQ32" i="7"/>
  <c r="HK12" i="7"/>
  <c r="HG12" i="7"/>
  <c r="IR34" i="7"/>
  <c r="IS34" i="7" s="1"/>
  <c r="PI10" i="7"/>
  <c r="PH10" i="7"/>
  <c r="PJ10" i="7"/>
  <c r="PK10" i="7"/>
  <c r="PT33" i="7"/>
  <c r="IB20" i="7"/>
  <c r="IA20" i="7"/>
  <c r="IC20" i="7"/>
  <c r="ID20" i="7"/>
  <c r="QR21" i="7"/>
  <c r="QN21" i="7"/>
  <c r="PO20" i="7"/>
  <c r="HT35" i="7"/>
  <c r="HX35" i="7"/>
  <c r="HZ35" i="7" s="1"/>
  <c r="IU10" i="7"/>
  <c r="PW36" i="7"/>
  <c r="PU36" i="7"/>
  <c r="PX36" i="7"/>
  <c r="PV36" i="7"/>
  <c r="IX33" i="7"/>
  <c r="IT33" i="7"/>
  <c r="OI25" i="7"/>
  <c r="OK25" i="7"/>
  <c r="OJ25" i="7"/>
  <c r="OH25" i="7"/>
  <c r="IR27" i="7"/>
  <c r="IS27" i="7" s="1"/>
  <c r="HL34" i="7"/>
  <c r="IL13" i="7"/>
  <c r="HW37" i="7"/>
  <c r="QD29" i="7"/>
  <c r="QD12" i="7"/>
  <c r="IJ28" i="7"/>
  <c r="HK30" i="7"/>
  <c r="HM30" i="7" s="1"/>
  <c r="HG30" i="7"/>
  <c r="HD35" i="7"/>
  <c r="HC35" i="7"/>
  <c r="HB35" i="7"/>
  <c r="HA35" i="7"/>
  <c r="HG23" i="7"/>
  <c r="HK23" i="7"/>
  <c r="HM23" i="7" s="1"/>
  <c r="PP14" i="7"/>
  <c r="PS14" i="7" s="1"/>
  <c r="PK14" i="7"/>
  <c r="PH14" i="7"/>
  <c r="PI14" i="7"/>
  <c r="PJ14" i="7"/>
  <c r="PF19" i="7"/>
  <c r="PX34" i="7"/>
  <c r="PW34" i="7"/>
  <c r="PV34" i="7"/>
  <c r="PU34" i="7"/>
  <c r="IL25" i="7"/>
  <c r="IJ25" i="7"/>
  <c r="HY23" i="7"/>
  <c r="HW23" i="7"/>
  <c r="IV13" i="7"/>
  <c r="PT29" i="7"/>
  <c r="HM18" i="7"/>
  <c r="IF23" i="7"/>
  <c r="PZ18" i="7"/>
  <c r="QL19" i="7"/>
  <c r="QM19" i="7" s="1"/>
  <c r="IS35" i="7"/>
  <c r="IS38" i="7"/>
  <c r="IF14" i="7"/>
  <c r="IG20" i="7"/>
  <c r="IK20" i="7"/>
  <c r="IM20" i="7" s="1"/>
  <c r="PS19" i="7"/>
  <c r="PQ19" i="7"/>
  <c r="IF26" i="7"/>
  <c r="QL16" i="7"/>
  <c r="PP25" i="7"/>
  <c r="PS25" i="7" s="1"/>
  <c r="RF17" i="7"/>
  <c r="HL12" i="7"/>
  <c r="HJ12" i="7"/>
  <c r="IF34" i="7"/>
  <c r="IL10" i="7"/>
  <c r="IJ10" i="7"/>
  <c r="PS24" i="7"/>
  <c r="PQ24" i="7"/>
  <c r="JL32" i="7"/>
  <c r="JJ32" i="7"/>
  <c r="IP19" i="7"/>
  <c r="IO19" i="7"/>
  <c r="IN19" i="7"/>
  <c r="IQ19" i="7"/>
  <c r="QS21" i="7"/>
  <c r="QQ21" i="7"/>
  <c r="QO37" i="7"/>
  <c r="QP37" i="7" s="1"/>
  <c r="GZ18" i="7"/>
  <c r="QM24" i="7"/>
  <c r="IW33" i="7"/>
  <c r="IY33" i="7"/>
  <c r="HL16" i="7"/>
  <c r="IF27" i="7"/>
  <c r="HL38" i="7"/>
  <c r="HL40" i="7"/>
  <c r="HV37" i="7"/>
  <c r="QC29" i="7"/>
  <c r="QC12" i="7"/>
  <c r="QF12" i="7" s="1"/>
  <c r="II28" i="7"/>
  <c r="IL28" i="7" s="1"/>
  <c r="IH37" i="6"/>
  <c r="II37" i="6" s="1"/>
  <c r="HT27" i="6"/>
  <c r="HX27" i="6"/>
  <c r="OX14" i="6"/>
  <c r="OU14" i="6"/>
  <c r="OV14" i="6"/>
  <c r="OW14" i="6"/>
  <c r="HD34" i="6"/>
  <c r="HC34" i="6"/>
  <c r="HB34" i="6"/>
  <c r="HA34" i="6"/>
  <c r="HK34" i="6"/>
  <c r="HG34" i="6"/>
  <c r="HA14" i="6"/>
  <c r="HB14" i="6"/>
  <c r="HD14" i="6"/>
  <c r="HC14" i="6"/>
  <c r="RB22" i="6"/>
  <c r="RC22" i="6" s="1"/>
  <c r="PR26" i="6"/>
  <c r="PN26" i="6"/>
  <c r="JH21" i="6"/>
  <c r="HG30" i="6"/>
  <c r="HK30" i="6"/>
  <c r="JH29" i="6"/>
  <c r="PE12" i="6"/>
  <c r="PA12" i="6"/>
  <c r="RB24" i="6"/>
  <c r="HQ40" i="6"/>
  <c r="HN40" i="6"/>
  <c r="HO40" i="6"/>
  <c r="HP40" i="6"/>
  <c r="OX17" i="6"/>
  <c r="OW17" i="6"/>
  <c r="OV17" i="6"/>
  <c r="OU17" i="6"/>
  <c r="PR40" i="6"/>
  <c r="PN40" i="6"/>
  <c r="HD27" i="6"/>
  <c r="HC27" i="6"/>
  <c r="HB27" i="6"/>
  <c r="HA27" i="6"/>
  <c r="HB30" i="6"/>
  <c r="HD30" i="6"/>
  <c r="HA30" i="6"/>
  <c r="HC30" i="6"/>
  <c r="RB23" i="6"/>
  <c r="RC23" i="6" s="1"/>
  <c r="JH19" i="6"/>
  <c r="JI19" i="6" s="1"/>
  <c r="HQ18" i="6"/>
  <c r="HO18" i="6"/>
  <c r="HP18" i="6"/>
  <c r="HN18" i="6"/>
  <c r="HD24" i="6"/>
  <c r="HC24" i="6"/>
  <c r="HB24" i="6"/>
  <c r="HA24" i="6"/>
  <c r="HT20" i="6"/>
  <c r="HX20" i="6"/>
  <c r="OH20" i="6"/>
  <c r="OK20" i="6"/>
  <c r="OJ20" i="6"/>
  <c r="OI20" i="6"/>
  <c r="PR36" i="6"/>
  <c r="PN36" i="6"/>
  <c r="PG36" i="6"/>
  <c r="IR22" i="6"/>
  <c r="GQ25" i="6"/>
  <c r="GP25" i="6"/>
  <c r="GO25" i="6"/>
  <c r="GN25" i="6"/>
  <c r="PK25" i="6"/>
  <c r="PH25" i="6"/>
  <c r="PJ25" i="6"/>
  <c r="PI25" i="6"/>
  <c r="JE40" i="6"/>
  <c r="JF40" i="6" s="1"/>
  <c r="QD24" i="6"/>
  <c r="HB25" i="6"/>
  <c r="HD25" i="6"/>
  <c r="HC25" i="6"/>
  <c r="HA25" i="6"/>
  <c r="GZ33" i="6"/>
  <c r="PW24" i="6"/>
  <c r="PV24" i="6"/>
  <c r="PX24" i="6"/>
  <c r="PU24" i="6"/>
  <c r="IH31" i="6"/>
  <c r="IH23" i="6"/>
  <c r="II23" i="6" s="1"/>
  <c r="HX28" i="6"/>
  <c r="HT28" i="6"/>
  <c r="RB34" i="6"/>
  <c r="RC34" i="6" s="1"/>
  <c r="IK36" i="6"/>
  <c r="IG36" i="6"/>
  <c r="PR16" i="6"/>
  <c r="PN16" i="6"/>
  <c r="IU14" i="6"/>
  <c r="IV14" i="6" s="1"/>
  <c r="HU24" i="6"/>
  <c r="HV24" i="6" s="1"/>
  <c r="QY37" i="6"/>
  <c r="QZ37" i="6" s="1"/>
  <c r="HL22" i="6"/>
  <c r="HJ22" i="6"/>
  <c r="PE30" i="6"/>
  <c r="PG30" i="6" s="1"/>
  <c r="PA30" i="6"/>
  <c r="HM39" i="6"/>
  <c r="HC16" i="6"/>
  <c r="HB16" i="6"/>
  <c r="HA16" i="6"/>
  <c r="HD16" i="6"/>
  <c r="IG17" i="6"/>
  <c r="IK17" i="6"/>
  <c r="IM17" i="6" s="1"/>
  <c r="IH24" i="6"/>
  <c r="QB14" i="6"/>
  <c r="QC14" i="6" s="1"/>
  <c r="PF39" i="6"/>
  <c r="PD39" i="6"/>
  <c r="PD38" i="6"/>
  <c r="IL17" i="6"/>
  <c r="PR39" i="6"/>
  <c r="PN39" i="6"/>
  <c r="PE40" i="6"/>
  <c r="PA40" i="6"/>
  <c r="JH12" i="6"/>
  <c r="JI12" i="6" s="1"/>
  <c r="IU21" i="6"/>
  <c r="IV21" i="6" s="1"/>
  <c r="IH26" i="6"/>
  <c r="IR25" i="6"/>
  <c r="IS25" i="6" s="1"/>
  <c r="PQ31" i="6"/>
  <c r="PS31" i="6"/>
  <c r="IR33" i="6"/>
  <c r="IS33" i="6" s="1"/>
  <c r="QY11" i="6"/>
  <c r="QZ11" i="6" s="1"/>
  <c r="PD16" i="6"/>
  <c r="PF16" i="6"/>
  <c r="QL36" i="6"/>
  <c r="QM36" i="6" s="1"/>
  <c r="IR11" i="6"/>
  <c r="IS11" i="6" s="1"/>
  <c r="IH22" i="6"/>
  <c r="QL29" i="6"/>
  <c r="QM29" i="6" s="1"/>
  <c r="PH29" i="6"/>
  <c r="PJ29" i="6"/>
  <c r="PK29" i="6"/>
  <c r="PI29" i="6"/>
  <c r="HN24" i="6"/>
  <c r="HP24" i="6"/>
  <c r="HQ24" i="6"/>
  <c r="HO24" i="6"/>
  <c r="IR10" i="6"/>
  <c r="QB12" i="6"/>
  <c r="QC12" i="6" s="1"/>
  <c r="QY32" i="6"/>
  <c r="QZ32" i="6" s="1"/>
  <c r="HW39" i="6"/>
  <c r="IW17" i="6"/>
  <c r="QR13" i="6"/>
  <c r="QN13" i="6"/>
  <c r="PQ18" i="6"/>
  <c r="QL40" i="6"/>
  <c r="QO37" i="6"/>
  <c r="HK22" i="6"/>
  <c r="HG22" i="6"/>
  <c r="HP28" i="6"/>
  <c r="HO28" i="6"/>
  <c r="HN28" i="6"/>
  <c r="HQ28" i="6"/>
  <c r="OI36" i="6"/>
  <c r="OK36" i="6"/>
  <c r="OJ36" i="6"/>
  <c r="OH36" i="6"/>
  <c r="PE26" i="6"/>
  <c r="PA26" i="6"/>
  <c r="PO15" i="6"/>
  <c r="PP15" i="6" s="1"/>
  <c r="PA39" i="6"/>
  <c r="PE39" i="6"/>
  <c r="QQ22" i="6"/>
  <c r="PS26" i="6"/>
  <c r="PQ26" i="6"/>
  <c r="PQ38" i="6"/>
  <c r="QQ23" i="6"/>
  <c r="QY21" i="6"/>
  <c r="QZ21" i="6" s="1"/>
  <c r="PX10" i="6"/>
  <c r="PW10" i="6"/>
  <c r="PV10" i="6"/>
  <c r="PU10" i="6"/>
  <c r="QL38" i="6"/>
  <c r="QM38" i="6" s="1"/>
  <c r="HO36" i="6"/>
  <c r="HN36" i="6"/>
  <c r="HQ36" i="6"/>
  <c r="HP36" i="6"/>
  <c r="PS36" i="6"/>
  <c r="PQ36" i="6"/>
  <c r="PR31" i="6"/>
  <c r="PN31" i="6"/>
  <c r="IH33" i="6"/>
  <c r="II33" i="6" s="1"/>
  <c r="QO11" i="6"/>
  <c r="PA16" i="6"/>
  <c r="PE16" i="6"/>
  <c r="QK13" i="6"/>
  <c r="QJ13" i="6"/>
  <c r="QI13" i="6"/>
  <c r="QH13" i="6"/>
  <c r="QB36" i="6"/>
  <c r="QC36" i="6" s="1"/>
  <c r="PR28" i="6"/>
  <c r="PN28" i="6"/>
  <c r="IH11" i="6"/>
  <c r="II11" i="6" s="1"/>
  <c r="HW27" i="6"/>
  <c r="HY27" i="6"/>
  <c r="HG27" i="6"/>
  <c r="HK27" i="6"/>
  <c r="HM27" i="6" s="1"/>
  <c r="HG37" i="6"/>
  <c r="HK37" i="6"/>
  <c r="PZ29" i="6"/>
  <c r="JE36" i="6"/>
  <c r="JF36" i="6" s="1"/>
  <c r="HQ20" i="6"/>
  <c r="HP20" i="6"/>
  <c r="HO20" i="6"/>
  <c r="HN20" i="6"/>
  <c r="QL16" i="6"/>
  <c r="QM16" i="6" s="1"/>
  <c r="IH14" i="6"/>
  <c r="II14" i="6" s="1"/>
  <c r="IF10" i="6"/>
  <c r="QL12" i="6"/>
  <c r="QM12" i="6" s="1"/>
  <c r="QM32" i="6"/>
  <c r="HV39" i="6"/>
  <c r="HY39" i="6" s="1"/>
  <c r="IV17" i="6"/>
  <c r="IY17" i="6" s="1"/>
  <c r="QS13" i="6"/>
  <c r="QQ13" i="6"/>
  <c r="PP18" i="6"/>
  <c r="PS18" i="6" s="1"/>
  <c r="PZ40" i="6"/>
  <c r="PO14" i="6"/>
  <c r="PP14" i="6" s="1"/>
  <c r="IT13" i="6"/>
  <c r="IX13" i="6"/>
  <c r="IZ13" i="6" s="1"/>
  <c r="HW36" i="6"/>
  <c r="HM25" i="6"/>
  <c r="PF26" i="6"/>
  <c r="PD26" i="6"/>
  <c r="IG12" i="6"/>
  <c r="IK12" i="6"/>
  <c r="IM12" i="6" s="1"/>
  <c r="HW30" i="6"/>
  <c r="PR34" i="6"/>
  <c r="PT34" i="6" s="1"/>
  <c r="PN34" i="6"/>
  <c r="QP22" i="6"/>
  <c r="HC20" i="6"/>
  <c r="HB20" i="6"/>
  <c r="HA20" i="6"/>
  <c r="HD20" i="6"/>
  <c r="PP38" i="6"/>
  <c r="QP23" i="6"/>
  <c r="PX27" i="6"/>
  <c r="PV27" i="6"/>
  <c r="PU27" i="6"/>
  <c r="PW27" i="6"/>
  <c r="QM21" i="6"/>
  <c r="JM15" i="6"/>
  <c r="PZ38" i="6"/>
  <c r="QT19" i="6"/>
  <c r="IR34" i="6"/>
  <c r="IS34" i="6" s="1"/>
  <c r="QY17" i="6"/>
  <c r="QZ17" i="6" s="1"/>
  <c r="QL20" i="6"/>
  <c r="QM20" i="6" s="1"/>
  <c r="IZ35" i="6"/>
  <c r="PT22" i="6"/>
  <c r="GN34" i="6"/>
  <c r="GQ34" i="6"/>
  <c r="GP34" i="6"/>
  <c r="GO34" i="6"/>
  <c r="PQ28" i="6"/>
  <c r="PS28" i="6"/>
  <c r="PT13" i="6"/>
  <c r="PQ20" i="6"/>
  <c r="HW10" i="6"/>
  <c r="HW22" i="6"/>
  <c r="HU31" i="6"/>
  <c r="HV31" i="6" s="1"/>
  <c r="PX30" i="6"/>
  <c r="PW30" i="6"/>
  <c r="PU30" i="6"/>
  <c r="PV30" i="6"/>
  <c r="QO34" i="6"/>
  <c r="IU36" i="6"/>
  <c r="IV36" i="6" s="1"/>
  <c r="HD28" i="6"/>
  <c r="HC28" i="6"/>
  <c r="HB28" i="6"/>
  <c r="HA28" i="6"/>
  <c r="JH17" i="6"/>
  <c r="JI17" i="6" s="1"/>
  <c r="HX14" i="6"/>
  <c r="HZ14" i="6" s="1"/>
  <c r="HT14" i="6"/>
  <c r="QB16" i="6"/>
  <c r="QC16" i="6" s="1"/>
  <c r="QL18" i="6"/>
  <c r="QM18" i="6" s="1"/>
  <c r="QY30" i="6"/>
  <c r="QZ30" i="6" s="1"/>
  <c r="QD37" i="6"/>
  <c r="QF37" i="6"/>
  <c r="IL21" i="6"/>
  <c r="IJ21" i="6"/>
  <c r="IY19" i="6"/>
  <c r="IW19" i="6"/>
  <c r="PR37" i="6"/>
  <c r="PN37" i="6"/>
  <c r="PE18" i="6"/>
  <c r="PG18" i="6" s="1"/>
  <c r="PA18" i="6"/>
  <c r="OX38" i="6"/>
  <c r="OW38" i="6"/>
  <c r="OV38" i="6"/>
  <c r="OU38" i="6"/>
  <c r="PA15" i="6"/>
  <c r="PE15" i="6"/>
  <c r="PG15" i="6" s="1"/>
  <c r="HK26" i="6"/>
  <c r="HM26" i="6" s="1"/>
  <c r="HG26" i="6"/>
  <c r="HZ12" i="6"/>
  <c r="HV36" i="6"/>
  <c r="PS25" i="6"/>
  <c r="PQ25" i="6"/>
  <c r="QS27" i="6"/>
  <c r="QQ27" i="6"/>
  <c r="QY10" i="6"/>
  <c r="QZ10" i="6" s="1"/>
  <c r="HV30" i="6"/>
  <c r="HY30" i="6" s="1"/>
  <c r="PF30" i="6"/>
  <c r="QB33" i="6"/>
  <c r="QC33" i="6" s="1"/>
  <c r="JL13" i="6"/>
  <c r="JJ13" i="6"/>
  <c r="PS34" i="6"/>
  <c r="HJ31" i="6"/>
  <c r="HL31" i="6"/>
  <c r="JE32" i="6"/>
  <c r="JF32" i="6" s="1"/>
  <c r="QL26" i="6"/>
  <c r="HZ29" i="6"/>
  <c r="QL31" i="6"/>
  <c r="QM31" i="6" s="1"/>
  <c r="QB11" i="6"/>
  <c r="QC11" i="6" s="1"/>
  <c r="IF34" i="6"/>
  <c r="QM17" i="6"/>
  <c r="PZ20" i="6"/>
  <c r="RG35" i="6"/>
  <c r="OV18" i="6"/>
  <c r="OU18" i="6"/>
  <c r="OX18" i="6"/>
  <c r="OW18" i="6"/>
  <c r="PT32" i="6"/>
  <c r="PP20" i="6"/>
  <c r="PS20" i="6" s="1"/>
  <c r="HV10" i="6"/>
  <c r="HY10" i="6" s="1"/>
  <c r="HV22" i="6"/>
  <c r="HK14" i="6"/>
  <c r="HM14" i="6" s="1"/>
  <c r="HG14" i="6"/>
  <c r="ON20" i="6"/>
  <c r="OR20" i="6"/>
  <c r="OT20" i="6" s="1"/>
  <c r="HJ30" i="6"/>
  <c r="HL30" i="6"/>
  <c r="IA38" i="6"/>
  <c r="ID38" i="6"/>
  <c r="IC38" i="6"/>
  <c r="IB38" i="6"/>
  <c r="HW11" i="6"/>
  <c r="RB13" i="6"/>
  <c r="RC13" i="6" s="1"/>
  <c r="QB18" i="6"/>
  <c r="QC18" i="6" s="1"/>
  <c r="QO30" i="6"/>
  <c r="QP30" i="6" s="1"/>
  <c r="QA37" i="6"/>
  <c r="QE37" i="6"/>
  <c r="HL34" i="6"/>
  <c r="HJ34" i="6"/>
  <c r="IK21" i="6"/>
  <c r="IG21" i="6"/>
  <c r="IT19" i="6"/>
  <c r="IX19" i="6"/>
  <c r="IK29" i="6"/>
  <c r="IM29" i="6" s="1"/>
  <c r="IG29" i="6"/>
  <c r="QB10" i="6"/>
  <c r="PI32" i="6"/>
  <c r="PH32" i="6"/>
  <c r="PK32" i="6"/>
  <c r="PJ32" i="6"/>
  <c r="HD37" i="6"/>
  <c r="HB37" i="6"/>
  <c r="HC37" i="6"/>
  <c r="HA37" i="6"/>
  <c r="JE18" i="6"/>
  <c r="JF18" i="6" s="1"/>
  <c r="HZ40" i="6"/>
  <c r="PN25" i="6"/>
  <c r="PR25" i="6"/>
  <c r="QN27" i="6"/>
  <c r="QR27" i="6"/>
  <c r="QO10" i="6"/>
  <c r="QP10" i="6" s="1"/>
  <c r="QA22" i="6"/>
  <c r="QE22" i="6"/>
  <c r="QG22" i="6" s="1"/>
  <c r="JG13" i="6"/>
  <c r="JK13" i="6"/>
  <c r="HK31" i="6"/>
  <c r="HG31" i="6"/>
  <c r="IU32" i="6"/>
  <c r="QB26" i="6"/>
  <c r="QC26" i="6" s="1"/>
  <c r="QB17" i="6"/>
  <c r="QC17" i="6" s="1"/>
  <c r="QO24" i="6"/>
  <c r="QP24" i="6" s="1"/>
  <c r="QB31" i="6"/>
  <c r="QC31" i="6" s="1"/>
  <c r="QE34" i="6"/>
  <c r="QG34" i="6" s="1"/>
  <c r="QA34" i="6"/>
  <c r="IR20" i="6"/>
  <c r="IS20" i="6" s="1"/>
  <c r="HJ23" i="6"/>
  <c r="QE28" i="6"/>
  <c r="QA28" i="6"/>
  <c r="QW35" i="6"/>
  <c r="QG27" i="6"/>
  <c r="IR37" i="6"/>
  <c r="JE38" i="6"/>
  <c r="JF38" i="6" s="1"/>
  <c r="HD22" i="6"/>
  <c r="HC22" i="6"/>
  <c r="HB22" i="6"/>
  <c r="HA22" i="6"/>
  <c r="JK35" i="6"/>
  <c r="JG35" i="6"/>
  <c r="IJ40" i="6"/>
  <c r="RD19" i="6"/>
  <c r="QD32" i="6"/>
  <c r="QB30" i="6"/>
  <c r="HP32" i="6"/>
  <c r="HO32" i="6"/>
  <c r="HN32" i="6"/>
  <c r="HQ32" i="6"/>
  <c r="HT18" i="6"/>
  <c r="HX18" i="6"/>
  <c r="HZ18" i="6" s="1"/>
  <c r="IR39" i="6"/>
  <c r="HV11" i="6"/>
  <c r="HY11" i="6" s="1"/>
  <c r="IU29" i="6"/>
  <c r="IV29" i="6" s="1"/>
  <c r="PQ29" i="6"/>
  <c r="PS29" i="6"/>
  <c r="HU16" i="6"/>
  <c r="IS18" i="6"/>
  <c r="ID21" i="6"/>
  <c r="IC21" i="6"/>
  <c r="IB21" i="6"/>
  <c r="IA21" i="6"/>
  <c r="IR16" i="6"/>
  <c r="IS16" i="6" s="1"/>
  <c r="IJ18" i="6"/>
  <c r="IL18" i="6"/>
  <c r="IL12" i="6"/>
  <c r="QL15" i="6"/>
  <c r="QM15" i="6" s="1"/>
  <c r="HY26" i="6"/>
  <c r="HW26" i="6"/>
  <c r="QY33" i="6"/>
  <c r="QZ33" i="6" s="1"/>
  <c r="QY25" i="6"/>
  <c r="QZ25" i="6" s="1"/>
  <c r="QL39" i="6"/>
  <c r="QM39" i="6" s="1"/>
  <c r="HU33" i="6"/>
  <c r="HV33" i="6" s="1"/>
  <c r="HJ33" i="6"/>
  <c r="HL33" i="6"/>
  <c r="HZ32" i="6"/>
  <c r="IF20" i="6"/>
  <c r="HI23" i="6"/>
  <c r="HL23" i="6" s="1"/>
  <c r="QF28" i="6"/>
  <c r="QD28" i="6"/>
  <c r="QF34" i="6"/>
  <c r="IS38" i="6"/>
  <c r="GZ39" i="6"/>
  <c r="JL35" i="6"/>
  <c r="JJ35" i="6"/>
  <c r="II40" i="6"/>
  <c r="RC19" i="6"/>
  <c r="QC32" i="6"/>
  <c r="QF32" i="6" s="1"/>
  <c r="HB11" i="6"/>
  <c r="HA11" i="6"/>
  <c r="HC11" i="6"/>
  <c r="HD11" i="6"/>
  <c r="IH27" i="6"/>
  <c r="HT37" i="6"/>
  <c r="HX37" i="6"/>
  <c r="PO12" i="6"/>
  <c r="IH39" i="6"/>
  <c r="II39" i="6" s="1"/>
  <c r="HG11" i="6"/>
  <c r="HK11" i="6"/>
  <c r="HM11" i="6" s="1"/>
  <c r="PS40" i="6"/>
  <c r="PQ40" i="6"/>
  <c r="PN29" i="6"/>
  <c r="PR29" i="6"/>
  <c r="RB27" i="6"/>
  <c r="RC27" i="6" s="1"/>
  <c r="ON31" i="6"/>
  <c r="OR31" i="6"/>
  <c r="OT31" i="6" s="1"/>
  <c r="IR30" i="6"/>
  <c r="IS30" i="6" s="1"/>
  <c r="IR28" i="6"/>
  <c r="IS28" i="6" s="1"/>
  <c r="IK13" i="6"/>
  <c r="IM13" i="6" s="1"/>
  <c r="IG13" i="6"/>
  <c r="PA17" i="6"/>
  <c r="PE17" i="6"/>
  <c r="PG17" i="6" s="1"/>
  <c r="IH16" i="6"/>
  <c r="II16" i="6" s="1"/>
  <c r="IG18" i="6"/>
  <c r="IK18" i="6"/>
  <c r="QB21" i="6"/>
  <c r="QC21" i="6" s="1"/>
  <c r="PI14" i="6"/>
  <c r="IQ35" i="6"/>
  <c r="IP35" i="6"/>
  <c r="IO35" i="6"/>
  <c r="IN35" i="6"/>
  <c r="QB15" i="6"/>
  <c r="HX26" i="6"/>
  <c r="HT26" i="6"/>
  <c r="PF12" i="6"/>
  <c r="PD12" i="6"/>
  <c r="PG12" i="6" s="1"/>
  <c r="QO33" i="6"/>
  <c r="QP33" i="6" s="1"/>
  <c r="QO25" i="6"/>
  <c r="HY20" i="6"/>
  <c r="HW20" i="6"/>
  <c r="PX33" i="6"/>
  <c r="PW33" i="6"/>
  <c r="PU33" i="6"/>
  <c r="PV33" i="6"/>
  <c r="IQ19" i="6"/>
  <c r="IP19" i="6"/>
  <c r="IO19" i="6"/>
  <c r="IN19" i="6"/>
  <c r="PK11" i="6"/>
  <c r="PJ11" i="6"/>
  <c r="PI11" i="6"/>
  <c r="PH11" i="6"/>
  <c r="QB39" i="6"/>
  <c r="HG33" i="6"/>
  <c r="HK33" i="6"/>
  <c r="HJ16" i="6"/>
  <c r="IW12" i="6"/>
  <c r="PW17" i="6"/>
  <c r="PU17" i="6"/>
  <c r="PX17" i="6"/>
  <c r="PV17" i="6"/>
  <c r="IJ38" i="6"/>
  <c r="HW25" i="6"/>
  <c r="PQ11" i="6"/>
  <c r="QY28" i="6"/>
  <c r="QZ28" i="6" s="1"/>
  <c r="QD25" i="6"/>
  <c r="HU23" i="6"/>
  <c r="HV23" i="6" s="1"/>
  <c r="IR27" i="6"/>
  <c r="HW37" i="6"/>
  <c r="HY37" i="6"/>
  <c r="HG10" i="6"/>
  <c r="HK10" i="6"/>
  <c r="HM10" i="6" s="1"/>
  <c r="IS40" i="6"/>
  <c r="QC24" i="6"/>
  <c r="PJ31" i="6"/>
  <c r="PI31" i="6"/>
  <c r="PH31" i="6"/>
  <c r="PK31" i="6"/>
  <c r="HD23" i="6"/>
  <c r="HC23" i="6"/>
  <c r="HB23" i="6"/>
  <c r="HA23" i="6"/>
  <c r="QK23" i="6"/>
  <c r="QJ23" i="6"/>
  <c r="QI23" i="6"/>
  <c r="QH23" i="6"/>
  <c r="IR31" i="6"/>
  <c r="IS31" i="6" s="1"/>
  <c r="IR23" i="6"/>
  <c r="IS23" i="6" s="1"/>
  <c r="HM37" i="6"/>
  <c r="HY28" i="6"/>
  <c r="HW28" i="6"/>
  <c r="IL36" i="6"/>
  <c r="IJ36" i="6"/>
  <c r="PS16" i="6"/>
  <c r="PQ16" i="6"/>
  <c r="PT16" i="6" s="1"/>
  <c r="JE14" i="6"/>
  <c r="JF14" i="6" s="1"/>
  <c r="QA19" i="6"/>
  <c r="QE19" i="6"/>
  <c r="QG19" i="6" s="1"/>
  <c r="PJ37" i="6"/>
  <c r="PK37" i="6"/>
  <c r="PI37" i="6"/>
  <c r="PH37" i="6"/>
  <c r="IF30" i="6"/>
  <c r="IF28" i="6"/>
  <c r="PR21" i="6"/>
  <c r="PT21" i="6" s="1"/>
  <c r="PN21" i="6"/>
  <c r="PT37" i="6"/>
  <c r="IR24" i="6"/>
  <c r="IS24" i="6" s="1"/>
  <c r="QL14" i="6"/>
  <c r="PF15" i="6"/>
  <c r="PC38" i="6"/>
  <c r="PF38" i="6" s="1"/>
  <c r="HL26" i="6"/>
  <c r="IH32" i="6"/>
  <c r="II32" i="6" s="1"/>
  <c r="PS39" i="6"/>
  <c r="PQ39" i="6"/>
  <c r="PD40" i="6"/>
  <c r="PG40" i="6" s="1"/>
  <c r="PF40" i="6"/>
  <c r="PG20" i="6"/>
  <c r="HU34" i="6"/>
  <c r="IR26" i="6"/>
  <c r="IF25" i="6"/>
  <c r="HI16" i="6"/>
  <c r="HL16" i="6" s="1"/>
  <c r="IV12" i="6"/>
  <c r="IY12" i="6" s="1"/>
  <c r="OT36" i="6"/>
  <c r="OT12" i="6"/>
  <c r="II38" i="6"/>
  <c r="OT40" i="6"/>
  <c r="HV25" i="6"/>
  <c r="PP11" i="6"/>
  <c r="QM28" i="6"/>
  <c r="QC25" i="6"/>
  <c r="QF25" i="6" s="1"/>
  <c r="HX23" i="5"/>
  <c r="HT23" i="5"/>
  <c r="OU39" i="5"/>
  <c r="OX39" i="5"/>
  <c r="OW39" i="5"/>
  <c r="OV39" i="5"/>
  <c r="QA13" i="5"/>
  <c r="QE13" i="5"/>
  <c r="PV34" i="5"/>
  <c r="PU34" i="5"/>
  <c r="PX34" i="5"/>
  <c r="PW34" i="5"/>
  <c r="HT32" i="5"/>
  <c r="HX32" i="5"/>
  <c r="PK34" i="5"/>
  <c r="PJ34" i="5"/>
  <c r="PH34" i="5"/>
  <c r="PI34" i="5"/>
  <c r="ID11" i="5"/>
  <c r="IA11" i="5"/>
  <c r="IC11" i="5"/>
  <c r="IB11" i="5"/>
  <c r="HT33" i="5"/>
  <c r="HX33" i="5"/>
  <c r="HK20" i="5"/>
  <c r="HG20" i="5"/>
  <c r="HK35" i="5"/>
  <c r="HG35" i="5"/>
  <c r="PN18" i="5"/>
  <c r="PR18" i="5"/>
  <c r="HO17" i="5"/>
  <c r="HN17" i="5"/>
  <c r="HQ17" i="5"/>
  <c r="HP17" i="5"/>
  <c r="HA36" i="5"/>
  <c r="HD36" i="5"/>
  <c r="HC36" i="5"/>
  <c r="HB36" i="5"/>
  <c r="OV29" i="5"/>
  <c r="OU29" i="5"/>
  <c r="OX29" i="5"/>
  <c r="OW29" i="5"/>
  <c r="JG31" i="5"/>
  <c r="JK31" i="5"/>
  <c r="RB10" i="5"/>
  <c r="JH40" i="5"/>
  <c r="JI40" i="5" s="1"/>
  <c r="PR35" i="5"/>
  <c r="PN35" i="5"/>
  <c r="PA19" i="5"/>
  <c r="PE19" i="5"/>
  <c r="JH11" i="5"/>
  <c r="GQ32" i="5"/>
  <c r="GN32" i="5"/>
  <c r="GP32" i="5"/>
  <c r="GO32" i="5"/>
  <c r="IB40" i="5"/>
  <c r="IA40" i="5"/>
  <c r="ID40" i="5"/>
  <c r="IC40" i="5"/>
  <c r="QB23" i="5"/>
  <c r="QC23" i="5" s="1"/>
  <c r="PH38" i="5"/>
  <c r="PI38" i="5"/>
  <c r="PK38" i="5"/>
  <c r="PJ38" i="5"/>
  <c r="QB37" i="5"/>
  <c r="QB21" i="5"/>
  <c r="QC21" i="5" s="1"/>
  <c r="IH33" i="5"/>
  <c r="PD32" i="5"/>
  <c r="IU11" i="5"/>
  <c r="HG32" i="5"/>
  <c r="HK32" i="5"/>
  <c r="IH19" i="5"/>
  <c r="HB18" i="5"/>
  <c r="HC18" i="5"/>
  <c r="HA18" i="5"/>
  <c r="HD18" i="5"/>
  <c r="IK17" i="5"/>
  <c r="IG17" i="5"/>
  <c r="QO31" i="5"/>
  <c r="QP31" i="5" s="1"/>
  <c r="RB30" i="5"/>
  <c r="QB11" i="5"/>
  <c r="QC11" i="5" s="1"/>
  <c r="QB29" i="5"/>
  <c r="QC29" i="5" s="1"/>
  <c r="QE10" i="5"/>
  <c r="QA10" i="5"/>
  <c r="HD35" i="5"/>
  <c r="HC35" i="5"/>
  <c r="HB35" i="5"/>
  <c r="HA35" i="5"/>
  <c r="QA14" i="5"/>
  <c r="QE14" i="5"/>
  <c r="QF10" i="5"/>
  <c r="IH12" i="5"/>
  <c r="HM12" i="5"/>
  <c r="RB36" i="5"/>
  <c r="RC36" i="5" s="1"/>
  <c r="JE38" i="5"/>
  <c r="JF38" i="5" s="1"/>
  <c r="QY14" i="5"/>
  <c r="QZ14" i="5" s="1"/>
  <c r="QL25" i="5"/>
  <c r="QM25" i="5" s="1"/>
  <c r="QW27" i="5"/>
  <c r="QU27" i="5"/>
  <c r="QX27" i="5"/>
  <c r="QV27" i="5"/>
  <c r="QO20" i="5"/>
  <c r="HT17" i="5"/>
  <c r="HX17" i="5"/>
  <c r="IR20" i="5"/>
  <c r="IS20" i="5" s="1"/>
  <c r="IX39" i="5"/>
  <c r="IT39" i="5"/>
  <c r="OV19" i="5"/>
  <c r="OX19" i="5"/>
  <c r="OW19" i="5"/>
  <c r="OU19" i="5"/>
  <c r="HC29" i="5"/>
  <c r="HB29" i="5"/>
  <c r="HA29" i="5"/>
  <c r="HD29" i="5"/>
  <c r="JE23" i="5"/>
  <c r="JF23" i="5" s="1"/>
  <c r="HW29" i="5"/>
  <c r="IG40" i="5"/>
  <c r="IK40" i="5"/>
  <c r="QO38" i="5"/>
  <c r="QP38" i="5" s="1"/>
  <c r="IK16" i="5"/>
  <c r="IG16" i="5"/>
  <c r="IH18" i="5"/>
  <c r="II18" i="5" s="1"/>
  <c r="IT30" i="5"/>
  <c r="IX30" i="5"/>
  <c r="HW10" i="5"/>
  <c r="IR29" i="5"/>
  <c r="IS29" i="5" s="1"/>
  <c r="PW37" i="5"/>
  <c r="PU37" i="5"/>
  <c r="PV37" i="5"/>
  <c r="PX37" i="5"/>
  <c r="QY13" i="5"/>
  <c r="QZ13" i="5" s="1"/>
  <c r="PK40" i="5"/>
  <c r="PJ40" i="5"/>
  <c r="PI40" i="5"/>
  <c r="PH40" i="5"/>
  <c r="HC32" i="5"/>
  <c r="HB32" i="5"/>
  <c r="HA32" i="5"/>
  <c r="HD32" i="5"/>
  <c r="PF17" i="5"/>
  <c r="PD17" i="5"/>
  <c r="HU18" i="5"/>
  <c r="HV18" i="5" s="1"/>
  <c r="PC32" i="5"/>
  <c r="QO30" i="5"/>
  <c r="HL32" i="5"/>
  <c r="HJ32" i="5"/>
  <c r="IR19" i="5"/>
  <c r="IS19" i="5" s="1"/>
  <c r="HY16" i="5"/>
  <c r="HW16" i="5"/>
  <c r="IL21" i="5"/>
  <c r="IJ21" i="5"/>
  <c r="PR20" i="5"/>
  <c r="PT20" i="5" s="1"/>
  <c r="PN20" i="5"/>
  <c r="PK18" i="5"/>
  <c r="PI18" i="5"/>
  <c r="PH18" i="5"/>
  <c r="PJ18" i="5"/>
  <c r="PK20" i="5"/>
  <c r="PJ20" i="5"/>
  <c r="PI20" i="5"/>
  <c r="PH20" i="5"/>
  <c r="PA25" i="5"/>
  <c r="PE25" i="5"/>
  <c r="PG25" i="5" s="1"/>
  <c r="PS20" i="5"/>
  <c r="PK21" i="5"/>
  <c r="PJ21" i="5"/>
  <c r="PI21" i="5"/>
  <c r="PH21" i="5"/>
  <c r="PS38" i="5"/>
  <c r="PQ38" i="5"/>
  <c r="PS15" i="5"/>
  <c r="PQ15" i="5"/>
  <c r="HL37" i="5"/>
  <c r="HJ37" i="5"/>
  <c r="PF25" i="5"/>
  <c r="IS38" i="5"/>
  <c r="QM14" i="5"/>
  <c r="PZ25" i="5"/>
  <c r="QK30" i="5"/>
  <c r="QJ30" i="5"/>
  <c r="QI30" i="5"/>
  <c r="QH30" i="5"/>
  <c r="QY20" i="5"/>
  <c r="QZ20" i="5" s="1"/>
  <c r="IR15" i="5"/>
  <c r="IS15" i="5" s="1"/>
  <c r="HD17" i="5"/>
  <c r="HC17" i="5"/>
  <c r="HB17" i="5"/>
  <c r="HA17" i="5"/>
  <c r="IF20" i="5"/>
  <c r="QD18" i="5"/>
  <c r="QF18" i="5"/>
  <c r="IS23" i="5"/>
  <c r="HV29" i="5"/>
  <c r="IR18" i="5"/>
  <c r="IY30" i="5"/>
  <c r="IW30" i="5"/>
  <c r="HV10" i="5"/>
  <c r="HY10" i="5" s="1"/>
  <c r="IH29" i="5"/>
  <c r="II29" i="5" s="1"/>
  <c r="OV12" i="5"/>
  <c r="OU12" i="5"/>
  <c r="OW12" i="5"/>
  <c r="OX12" i="5"/>
  <c r="HU19" i="5"/>
  <c r="HV19" i="5" s="1"/>
  <c r="QO13" i="5"/>
  <c r="QP13" i="5" s="1"/>
  <c r="QY24" i="5"/>
  <c r="QZ24" i="5" s="1"/>
  <c r="PO40" i="5"/>
  <c r="PP40" i="5" s="1"/>
  <c r="PE17" i="5"/>
  <c r="PA17" i="5"/>
  <c r="IJ26" i="5"/>
  <c r="IJ25" i="5"/>
  <c r="IA25" i="5"/>
  <c r="ID25" i="5"/>
  <c r="IB25" i="5"/>
  <c r="IC25" i="5"/>
  <c r="PD19" i="5"/>
  <c r="PF19" i="5"/>
  <c r="HT16" i="5"/>
  <c r="HX16" i="5"/>
  <c r="PS18" i="5"/>
  <c r="PQ18" i="5"/>
  <c r="IK21" i="5"/>
  <c r="IG21" i="5"/>
  <c r="PN13" i="5"/>
  <c r="PR13" i="5"/>
  <c r="PT13" i="5" s="1"/>
  <c r="HA10" i="5"/>
  <c r="HD10" i="5"/>
  <c r="HB10" i="5"/>
  <c r="HC10" i="5"/>
  <c r="HM24" i="5"/>
  <c r="QD34" i="5"/>
  <c r="JE21" i="5"/>
  <c r="JF21" i="5" s="1"/>
  <c r="HW32" i="5"/>
  <c r="HY32" i="5"/>
  <c r="HW14" i="5"/>
  <c r="PR38" i="5"/>
  <c r="PN38" i="5"/>
  <c r="PN15" i="5"/>
  <c r="PR15" i="5"/>
  <c r="HK37" i="5"/>
  <c r="HG37" i="5"/>
  <c r="IR14" i="5"/>
  <c r="IS14" i="5" s="1"/>
  <c r="QL35" i="5"/>
  <c r="QM35" i="5" s="1"/>
  <c r="PA11" i="5"/>
  <c r="PE11" i="5"/>
  <c r="PG11" i="5" s="1"/>
  <c r="HK33" i="5"/>
  <c r="HM33" i="5" s="1"/>
  <c r="HG33" i="5"/>
  <c r="PT31" i="5"/>
  <c r="PT26" i="5"/>
  <c r="HU27" i="5"/>
  <c r="HV27" i="5" s="1"/>
  <c r="IC34" i="5"/>
  <c r="IB34" i="5"/>
  <c r="IA34" i="5"/>
  <c r="ID34" i="5"/>
  <c r="IH15" i="5"/>
  <c r="II15" i="5" s="1"/>
  <c r="HQ26" i="5"/>
  <c r="HP26" i="5"/>
  <c r="HO26" i="5"/>
  <c r="HN26" i="5"/>
  <c r="HJ27" i="5"/>
  <c r="QA18" i="5"/>
  <c r="QE18" i="5"/>
  <c r="HJ36" i="5"/>
  <c r="PQ29" i="5"/>
  <c r="QQ26" i="5"/>
  <c r="QE31" i="5"/>
  <c r="QA31" i="5"/>
  <c r="RD22" i="5"/>
  <c r="HA28" i="5"/>
  <c r="HD28" i="5"/>
  <c r="HC28" i="5"/>
  <c r="HB28" i="5"/>
  <c r="PE16" i="5"/>
  <c r="PG16" i="5" s="1"/>
  <c r="PA16" i="5"/>
  <c r="QM24" i="5"/>
  <c r="JE28" i="5"/>
  <c r="JF28" i="5" s="1"/>
  <c r="II26" i="5"/>
  <c r="IL26" i="5" s="1"/>
  <c r="II25" i="5"/>
  <c r="IL25" i="5" s="1"/>
  <c r="QS34" i="5"/>
  <c r="QQ34" i="5"/>
  <c r="QL40" i="5"/>
  <c r="QM40" i="5" s="1"/>
  <c r="PX10" i="5"/>
  <c r="PW10" i="5"/>
  <c r="PV10" i="5"/>
  <c r="PU10" i="5"/>
  <c r="HM29" i="5"/>
  <c r="IR10" i="5"/>
  <c r="PT21" i="5"/>
  <c r="QC34" i="5"/>
  <c r="IS21" i="5"/>
  <c r="PS13" i="5"/>
  <c r="IP11" i="5"/>
  <c r="IO11" i="5"/>
  <c r="IN11" i="5"/>
  <c r="IQ11" i="5"/>
  <c r="HV14" i="5"/>
  <c r="HY14" i="5" s="1"/>
  <c r="PD29" i="5"/>
  <c r="PF29" i="5"/>
  <c r="PS17" i="5"/>
  <c r="PQ17" i="5"/>
  <c r="QL39" i="5"/>
  <c r="QM39" i="5" s="1"/>
  <c r="QF33" i="5"/>
  <c r="QD33" i="5"/>
  <c r="IH14" i="5"/>
  <c r="II14" i="5" s="1"/>
  <c r="QB35" i="5"/>
  <c r="QC35" i="5" s="1"/>
  <c r="PR28" i="5"/>
  <c r="PT28" i="5" s="1"/>
  <c r="PN28" i="5"/>
  <c r="PO16" i="5"/>
  <c r="PP16" i="5" s="1"/>
  <c r="QL23" i="5"/>
  <c r="QM23" i="5" s="1"/>
  <c r="IR36" i="5"/>
  <c r="IS36" i="5" s="1"/>
  <c r="OX15" i="5"/>
  <c r="OW15" i="5"/>
  <c r="OV15" i="5"/>
  <c r="OU15" i="5"/>
  <c r="IN39" i="5"/>
  <c r="IQ39" i="5"/>
  <c r="IP39" i="5"/>
  <c r="IO39" i="5"/>
  <c r="IU25" i="5"/>
  <c r="IV25" i="5" s="1"/>
  <c r="QL16" i="5"/>
  <c r="PQ23" i="5"/>
  <c r="PS23" i="5"/>
  <c r="PF23" i="5"/>
  <c r="PD23" i="5"/>
  <c r="HQ34" i="5"/>
  <c r="HO34" i="5"/>
  <c r="HP34" i="5"/>
  <c r="HN34" i="5"/>
  <c r="HI27" i="5"/>
  <c r="HL27" i="5" s="1"/>
  <c r="PS12" i="5"/>
  <c r="PQ12" i="5"/>
  <c r="PE15" i="5"/>
  <c r="PG15" i="5" s="1"/>
  <c r="PA15" i="5"/>
  <c r="OX23" i="5"/>
  <c r="OV23" i="5"/>
  <c r="OW23" i="5"/>
  <c r="OU23" i="5"/>
  <c r="HL14" i="5"/>
  <c r="HJ14" i="5"/>
  <c r="QF24" i="5"/>
  <c r="QD24" i="5"/>
  <c r="HI36" i="5"/>
  <c r="PP29" i="5"/>
  <c r="PS29" i="5" s="1"/>
  <c r="QP26" i="5"/>
  <c r="QS26" i="5" s="1"/>
  <c r="QF31" i="5"/>
  <c r="QD31" i="5"/>
  <c r="RC22" i="5"/>
  <c r="PK14" i="5"/>
  <c r="PJ14" i="5"/>
  <c r="PI14" i="5"/>
  <c r="PH14" i="5"/>
  <c r="IR37" i="5"/>
  <c r="IS37" i="5" s="1"/>
  <c r="IU28" i="5"/>
  <c r="JH26" i="5"/>
  <c r="JI26" i="5" s="1"/>
  <c r="HQ38" i="5"/>
  <c r="HP38" i="5"/>
  <c r="HO38" i="5"/>
  <c r="HN38" i="5"/>
  <c r="JH30" i="5"/>
  <c r="QR34" i="5"/>
  <c r="QN34" i="5"/>
  <c r="QB40" i="5"/>
  <c r="QC40" i="5" s="1"/>
  <c r="IY26" i="5"/>
  <c r="IW26" i="5"/>
  <c r="IZ31" i="5"/>
  <c r="IH10" i="5"/>
  <c r="II10" i="5" s="1"/>
  <c r="IJ30" i="5"/>
  <c r="IL30" i="5"/>
  <c r="JE34" i="5"/>
  <c r="JF34" i="5" s="1"/>
  <c r="QG22" i="5"/>
  <c r="OJ19" i="5"/>
  <c r="OI19" i="5"/>
  <c r="OH19" i="5"/>
  <c r="OK19" i="5"/>
  <c r="IR24" i="5"/>
  <c r="HN16" i="5"/>
  <c r="HQ16" i="5"/>
  <c r="HP16" i="5"/>
  <c r="HO16" i="5"/>
  <c r="PA29" i="5"/>
  <c r="PE29" i="5"/>
  <c r="PN17" i="5"/>
  <c r="PR17" i="5"/>
  <c r="QB39" i="5"/>
  <c r="QC39" i="5" s="1"/>
  <c r="RB33" i="5"/>
  <c r="QA33" i="5"/>
  <c r="QE33" i="5"/>
  <c r="HY33" i="5"/>
  <c r="HW33" i="5"/>
  <c r="QE36" i="5"/>
  <c r="QG36" i="5" s="1"/>
  <c r="QA36" i="5"/>
  <c r="QL17" i="5"/>
  <c r="QL15" i="5"/>
  <c r="QM15" i="5" s="1"/>
  <c r="IH36" i="5"/>
  <c r="II36" i="5" s="1"/>
  <c r="HW21" i="5"/>
  <c r="HY21" i="5"/>
  <c r="HU20" i="5"/>
  <c r="QF36" i="5"/>
  <c r="HG10" i="5"/>
  <c r="HK10" i="5"/>
  <c r="HM10" i="5" s="1"/>
  <c r="QB16" i="5"/>
  <c r="PN23" i="5"/>
  <c r="PR23" i="5"/>
  <c r="PA23" i="5"/>
  <c r="PE23" i="5"/>
  <c r="IH23" i="5"/>
  <c r="HW23" i="5"/>
  <c r="HY23" i="5"/>
  <c r="IR27" i="5"/>
  <c r="IS27" i="5" s="1"/>
  <c r="PR12" i="5"/>
  <c r="PN12" i="5"/>
  <c r="HL10" i="5"/>
  <c r="PA39" i="5"/>
  <c r="PE39" i="5"/>
  <c r="PG39" i="5" s="1"/>
  <c r="HK14" i="5"/>
  <c r="HG14" i="5"/>
  <c r="QA24" i="5"/>
  <c r="QE24" i="5"/>
  <c r="PF15" i="5"/>
  <c r="HW24" i="5"/>
  <c r="IJ34" i="5"/>
  <c r="IW22" i="5"/>
  <c r="IW40" i="5"/>
  <c r="PQ39" i="5"/>
  <c r="JH22" i="5"/>
  <c r="JI22" i="5" s="1"/>
  <c r="IB26" i="5"/>
  <c r="IA26" i="5"/>
  <c r="ID26" i="5"/>
  <c r="IC26" i="5"/>
  <c r="PK12" i="5"/>
  <c r="PJ12" i="5"/>
  <c r="PI12" i="5"/>
  <c r="PH12" i="5"/>
  <c r="IH37" i="5"/>
  <c r="II37" i="5" s="1"/>
  <c r="HQ11" i="5"/>
  <c r="HP11" i="5"/>
  <c r="HO11" i="5"/>
  <c r="HN11" i="5"/>
  <c r="QF13" i="5"/>
  <c r="QD13" i="5"/>
  <c r="HD15" i="5"/>
  <c r="HC15" i="5"/>
  <c r="HB15" i="5"/>
  <c r="HA15" i="5"/>
  <c r="QQ10" i="5"/>
  <c r="IX26" i="5"/>
  <c r="IT26" i="5"/>
  <c r="QB32" i="5"/>
  <c r="QC32" i="5" s="1"/>
  <c r="HW35" i="5"/>
  <c r="IG30" i="5"/>
  <c r="IK30" i="5"/>
  <c r="IU34" i="5"/>
  <c r="IV34" i="5" s="1"/>
  <c r="HD16" i="5"/>
  <c r="HC16" i="5"/>
  <c r="HB16" i="5"/>
  <c r="HA16" i="5"/>
  <c r="IH24" i="5"/>
  <c r="II24" i="5" s="1"/>
  <c r="IR35" i="5"/>
  <c r="IJ38" i="5"/>
  <c r="HW38" i="5"/>
  <c r="HW36" i="5"/>
  <c r="IH32" i="5"/>
  <c r="II32" i="5" s="1"/>
  <c r="QL19" i="5"/>
  <c r="QM19" i="5" s="1"/>
  <c r="QB17" i="5"/>
  <c r="QB15" i="5"/>
  <c r="PR14" i="5"/>
  <c r="PT14" i="5" s="1"/>
  <c r="PN14" i="5"/>
  <c r="HX21" i="5"/>
  <c r="HT21" i="5"/>
  <c r="JL31" i="5"/>
  <c r="JJ31" i="5"/>
  <c r="QA26" i="5"/>
  <c r="QE26" i="5"/>
  <c r="QG26" i="5" s="1"/>
  <c r="QL12" i="5"/>
  <c r="QY18" i="5"/>
  <c r="QZ18" i="5" s="1"/>
  <c r="PQ24" i="5"/>
  <c r="PR25" i="5"/>
  <c r="PN25" i="5"/>
  <c r="HK18" i="5"/>
  <c r="HM18" i="5" s="1"/>
  <c r="HG18" i="5"/>
  <c r="IH27" i="5"/>
  <c r="IB22" i="5"/>
  <c r="IA22" i="5"/>
  <c r="ID22" i="5"/>
  <c r="IC22" i="5"/>
  <c r="HL20" i="5"/>
  <c r="HJ20" i="5"/>
  <c r="HM20" i="5" s="1"/>
  <c r="JG13" i="5"/>
  <c r="JK13" i="5"/>
  <c r="JM13" i="5" s="1"/>
  <c r="OV25" i="5"/>
  <c r="OU25" i="5"/>
  <c r="OW25" i="5"/>
  <c r="OX25" i="5"/>
  <c r="QD28" i="5"/>
  <c r="HW37" i="5"/>
  <c r="IJ28" i="5"/>
  <c r="HV24" i="5"/>
  <c r="HY24" i="5" s="1"/>
  <c r="II34" i="5"/>
  <c r="IL34" i="5" s="1"/>
  <c r="IV22" i="5"/>
  <c r="IV40" i="5"/>
  <c r="IY40" i="5" s="1"/>
  <c r="PP39" i="5"/>
  <c r="PS35" i="5"/>
  <c r="PQ35" i="5"/>
  <c r="PT35" i="5" s="1"/>
  <c r="HD37" i="5"/>
  <c r="HC37" i="5"/>
  <c r="HB37" i="5"/>
  <c r="HA37" i="5"/>
  <c r="QY28" i="5"/>
  <c r="QZ28" i="5" s="1"/>
  <c r="JE16" i="5"/>
  <c r="JF16" i="5" s="1"/>
  <c r="JE17" i="5"/>
  <c r="JF17" i="5" s="1"/>
  <c r="QY37" i="5"/>
  <c r="QZ37" i="5" s="1"/>
  <c r="JL39" i="5"/>
  <c r="JJ39" i="5"/>
  <c r="QY21" i="5"/>
  <c r="QZ21" i="5" s="1"/>
  <c r="QP10" i="5"/>
  <c r="QS10" i="5" s="1"/>
  <c r="QL32" i="5"/>
  <c r="QM32" i="5" s="1"/>
  <c r="HD14" i="5"/>
  <c r="HC14" i="5"/>
  <c r="HA14" i="5"/>
  <c r="HB14" i="5"/>
  <c r="HV35" i="5"/>
  <c r="HY35" i="5" s="1"/>
  <c r="QO33" i="5"/>
  <c r="OT17" i="5"/>
  <c r="HY12" i="5"/>
  <c r="HW12" i="5"/>
  <c r="QS36" i="5"/>
  <c r="QQ36" i="5"/>
  <c r="IF35" i="5"/>
  <c r="II38" i="5"/>
  <c r="HV38" i="5"/>
  <c r="HV36" i="5"/>
  <c r="HY36" i="5" s="1"/>
  <c r="HA27" i="5"/>
  <c r="HD27" i="5"/>
  <c r="HC27" i="5"/>
  <c r="HB27" i="5"/>
  <c r="IR32" i="5"/>
  <c r="IS32" i="5" s="1"/>
  <c r="PZ19" i="5"/>
  <c r="QB20" i="5"/>
  <c r="QC20" i="5" s="1"/>
  <c r="HU15" i="5"/>
  <c r="OK25" i="5"/>
  <c r="OI25" i="5"/>
  <c r="OJ25" i="5"/>
  <c r="OH25" i="5"/>
  <c r="PZ12" i="5"/>
  <c r="PQ19" i="5"/>
  <c r="QM18" i="5"/>
  <c r="PP24" i="5"/>
  <c r="PS24" i="5" s="1"/>
  <c r="PS25" i="5"/>
  <c r="PQ25" i="5"/>
  <c r="RE27" i="5"/>
  <c r="RG27" i="5" s="1"/>
  <c r="RA27" i="5"/>
  <c r="OX16" i="5"/>
  <c r="OW16" i="5"/>
  <c r="OV16" i="5"/>
  <c r="OU16" i="5"/>
  <c r="PA35" i="5"/>
  <c r="PE35" i="5"/>
  <c r="PG35" i="5" s="1"/>
  <c r="QC28" i="5"/>
  <c r="QF28" i="5" s="1"/>
  <c r="JL13" i="5"/>
  <c r="HV37" i="5"/>
  <c r="HY37" i="5" s="1"/>
  <c r="II28" i="5"/>
  <c r="PF39" i="5"/>
  <c r="IU33" i="5"/>
  <c r="IV33" i="5" s="1"/>
  <c r="PQ32" i="5"/>
  <c r="PQ11" i="5"/>
  <c r="QO28" i="5"/>
  <c r="QP28" i="5" s="1"/>
  <c r="IU16" i="5"/>
  <c r="IV16" i="5" s="1"/>
  <c r="RB34" i="5"/>
  <c r="RC34" i="5" s="1"/>
  <c r="IU17" i="5"/>
  <c r="IV17" i="5" s="1"/>
  <c r="QO37" i="5"/>
  <c r="QP37" i="5" s="1"/>
  <c r="JK39" i="5"/>
  <c r="JG39" i="5"/>
  <c r="QO21" i="5"/>
  <c r="QP21" i="5" s="1"/>
  <c r="IL17" i="5"/>
  <c r="IJ17" i="5"/>
  <c r="QY31" i="5"/>
  <c r="QZ31" i="5" s="1"/>
  <c r="PK28" i="5"/>
  <c r="QL11" i="5"/>
  <c r="QL29" i="5"/>
  <c r="QM29" i="5" s="1"/>
  <c r="JD13" i="5"/>
  <c r="JC13" i="5"/>
  <c r="JB13" i="5"/>
  <c r="JA13" i="5"/>
  <c r="HX12" i="5"/>
  <c r="HT12" i="5"/>
  <c r="QR36" i="5"/>
  <c r="QN36" i="5"/>
  <c r="HZ28" i="5"/>
  <c r="QF14" i="5"/>
  <c r="QD14" i="5"/>
  <c r="QG10" i="5"/>
  <c r="HT30" i="5"/>
  <c r="HX30" i="5"/>
  <c r="HZ30" i="5" s="1"/>
  <c r="IR12" i="5"/>
  <c r="IS12" i="5" s="1"/>
  <c r="HK19" i="5"/>
  <c r="HM19" i="5" s="1"/>
  <c r="HG19" i="5"/>
  <c r="HM15" i="5"/>
  <c r="RB26" i="5"/>
  <c r="RC26" i="5" s="1"/>
  <c r="IG22" i="5"/>
  <c r="IK22" i="5"/>
  <c r="IM22" i="5" s="1"/>
  <c r="HD20" i="5"/>
  <c r="HC20" i="5"/>
  <c r="HB20" i="5"/>
  <c r="HA20" i="5"/>
  <c r="PP19" i="5"/>
  <c r="PS19" i="5" s="1"/>
  <c r="PS14" i="5"/>
  <c r="HW17" i="5"/>
  <c r="HY17" i="5"/>
  <c r="HC19" i="5"/>
  <c r="HA19" i="5"/>
  <c r="HD19" i="5"/>
  <c r="HB19" i="5"/>
  <c r="JH25" i="5"/>
  <c r="IY39" i="5"/>
  <c r="IW39" i="5"/>
  <c r="QB38" i="5"/>
  <c r="HL35" i="5"/>
  <c r="HJ35" i="5"/>
  <c r="HM35" i="5" s="1"/>
  <c r="HB24" i="5"/>
  <c r="HA24" i="5"/>
  <c r="HD24" i="5"/>
  <c r="HC24" i="5"/>
  <c r="HP21" i="5"/>
  <c r="HO21" i="5"/>
  <c r="HN21" i="5"/>
  <c r="HQ21" i="5"/>
  <c r="HL18" i="5"/>
  <c r="IJ40" i="5"/>
  <c r="IL40" i="5"/>
  <c r="QY38" i="5"/>
  <c r="QZ38" i="5" s="1"/>
  <c r="IL16" i="5"/>
  <c r="IJ16" i="5"/>
  <c r="JE33" i="5"/>
  <c r="JF33" i="5" s="1"/>
  <c r="PP32" i="5"/>
  <c r="PP11" i="5"/>
  <c r="OX22" i="4"/>
  <c r="OV22" i="4"/>
  <c r="OW22" i="4"/>
  <c r="OU22" i="4"/>
  <c r="HO19" i="4"/>
  <c r="HN19" i="4"/>
  <c r="HQ19" i="4"/>
  <c r="HP19" i="4"/>
  <c r="HB28" i="4"/>
  <c r="HD28" i="4"/>
  <c r="HA28" i="4"/>
  <c r="HC28" i="4"/>
  <c r="JH32" i="4"/>
  <c r="JI32" i="4" s="1"/>
  <c r="HO20" i="4"/>
  <c r="HN20" i="4"/>
  <c r="HQ20" i="4"/>
  <c r="HP20" i="4"/>
  <c r="QO34" i="4"/>
  <c r="QO20" i="4"/>
  <c r="QP20" i="4" s="1"/>
  <c r="JH11" i="4"/>
  <c r="PE28" i="4"/>
  <c r="PA28" i="4"/>
  <c r="RB12" i="4"/>
  <c r="RC12" i="4" s="1"/>
  <c r="GN40" i="4"/>
  <c r="GQ40" i="4"/>
  <c r="GP40" i="4"/>
  <c r="GO40" i="4"/>
  <c r="IX15" i="4"/>
  <c r="IT15" i="4"/>
  <c r="HX38" i="4"/>
  <c r="HT38" i="4"/>
  <c r="RB16" i="4"/>
  <c r="RC16" i="4" s="1"/>
  <c r="JH17" i="4"/>
  <c r="QB22" i="4"/>
  <c r="QC22" i="4" s="1"/>
  <c r="HX37" i="4"/>
  <c r="HT37" i="4"/>
  <c r="IH37" i="4"/>
  <c r="II37" i="4" s="1"/>
  <c r="IH40" i="4"/>
  <c r="QO23" i="4"/>
  <c r="QP23" i="4" s="1"/>
  <c r="RB35" i="4"/>
  <c r="IK28" i="4"/>
  <c r="IG28" i="4"/>
  <c r="IT16" i="4"/>
  <c r="IX16" i="4"/>
  <c r="QO25" i="4"/>
  <c r="QP25" i="4" s="1"/>
  <c r="IX32" i="4"/>
  <c r="IT32" i="4"/>
  <c r="PX12" i="4"/>
  <c r="PV12" i="4"/>
  <c r="PU12" i="4"/>
  <c r="PW12" i="4"/>
  <c r="PE17" i="4"/>
  <c r="PA17" i="4"/>
  <c r="QB14" i="4"/>
  <c r="QB10" i="4"/>
  <c r="QC10" i="4" s="1"/>
  <c r="RB33" i="4"/>
  <c r="JH16" i="4"/>
  <c r="JI16" i="4" s="1"/>
  <c r="PN28" i="4"/>
  <c r="PR28" i="4"/>
  <c r="IK20" i="4"/>
  <c r="IG20" i="4"/>
  <c r="IQ22" i="4"/>
  <c r="IP22" i="4"/>
  <c r="IO22" i="4"/>
  <c r="IN22" i="4"/>
  <c r="HT34" i="4"/>
  <c r="HX34" i="4"/>
  <c r="HT40" i="4"/>
  <c r="HX40" i="4"/>
  <c r="IK27" i="4"/>
  <c r="IG27" i="4"/>
  <c r="HD39" i="4"/>
  <c r="HC39" i="4"/>
  <c r="HB39" i="4"/>
  <c r="HA39" i="4"/>
  <c r="JK14" i="4"/>
  <c r="JG14" i="4"/>
  <c r="IH13" i="4"/>
  <c r="IH33" i="4"/>
  <c r="II33" i="4" s="1"/>
  <c r="QB20" i="4"/>
  <c r="OW24" i="4"/>
  <c r="OV24" i="4"/>
  <c r="OU24" i="4"/>
  <c r="OX24" i="4"/>
  <c r="IW31" i="4"/>
  <c r="IY31" i="4"/>
  <c r="QL31" i="4"/>
  <c r="IR39" i="4"/>
  <c r="IS39" i="4" s="1"/>
  <c r="QY15" i="4"/>
  <c r="QZ15" i="4" s="1"/>
  <c r="JE33" i="4"/>
  <c r="JF33" i="4" s="1"/>
  <c r="PO17" i="4"/>
  <c r="HM35" i="4"/>
  <c r="QL26" i="4"/>
  <c r="QD34" i="4"/>
  <c r="QF34" i="4"/>
  <c r="PA26" i="4"/>
  <c r="PE26" i="4"/>
  <c r="PG26" i="4" s="1"/>
  <c r="IR29" i="4"/>
  <c r="IS29" i="4" s="1"/>
  <c r="OT32" i="4"/>
  <c r="QY21" i="4"/>
  <c r="QZ21" i="4" s="1"/>
  <c r="PK34" i="4"/>
  <c r="PJ34" i="4"/>
  <c r="PI34" i="4"/>
  <c r="PH34" i="4"/>
  <c r="HZ28" i="4"/>
  <c r="QO33" i="4"/>
  <c r="QO35" i="4"/>
  <c r="QP35" i="4" s="1"/>
  <c r="HU36" i="4"/>
  <c r="HV36" i="4" s="1"/>
  <c r="IR26" i="4"/>
  <c r="PT34" i="4"/>
  <c r="HM10" i="4"/>
  <c r="QY40" i="4"/>
  <c r="QZ40" i="4" s="1"/>
  <c r="QL36" i="4"/>
  <c r="QM36" i="4" s="1"/>
  <c r="IR34" i="4"/>
  <c r="IS34" i="4" s="1"/>
  <c r="PU16" i="4"/>
  <c r="PW16" i="4"/>
  <c r="PX16" i="4"/>
  <c r="PV16" i="4"/>
  <c r="QD35" i="4"/>
  <c r="QF35" i="4"/>
  <c r="HJ24" i="4"/>
  <c r="HL24" i="4"/>
  <c r="PO32" i="4"/>
  <c r="PP32" i="4" s="1"/>
  <c r="JL31" i="4"/>
  <c r="JJ31" i="4"/>
  <c r="IX31" i="4"/>
  <c r="IT31" i="4"/>
  <c r="QB31" i="4"/>
  <c r="QC31" i="4" s="1"/>
  <c r="PO26" i="4"/>
  <c r="PP26" i="4" s="1"/>
  <c r="IU33" i="4"/>
  <c r="QL32" i="4"/>
  <c r="QM32" i="4" s="1"/>
  <c r="PF38" i="4"/>
  <c r="PD38" i="4"/>
  <c r="QF23" i="4"/>
  <c r="QD23" i="4"/>
  <c r="HY29" i="4"/>
  <c r="HW29" i="4"/>
  <c r="PH27" i="4"/>
  <c r="PJ27" i="4"/>
  <c r="PK27" i="4"/>
  <c r="PI27" i="4"/>
  <c r="HP29" i="4"/>
  <c r="HN29" i="4"/>
  <c r="HO29" i="4"/>
  <c r="HQ29" i="4"/>
  <c r="QA34" i="4"/>
  <c r="QE34" i="4"/>
  <c r="OX28" i="4"/>
  <c r="OW28" i="4"/>
  <c r="OU28" i="4"/>
  <c r="OV28" i="4"/>
  <c r="IR10" i="4"/>
  <c r="IH29" i="4"/>
  <c r="II29" i="4" s="1"/>
  <c r="QO21" i="4"/>
  <c r="QP21" i="4" s="1"/>
  <c r="HK36" i="4"/>
  <c r="HM36" i="4" s="1"/>
  <c r="HG36" i="4"/>
  <c r="HN39" i="4"/>
  <c r="HQ39" i="4"/>
  <c r="HP39" i="4"/>
  <c r="HO39" i="4"/>
  <c r="HQ16" i="4"/>
  <c r="HP16" i="4"/>
  <c r="HN16" i="4"/>
  <c r="HO16" i="4"/>
  <c r="JE23" i="4"/>
  <c r="JF23" i="4" s="1"/>
  <c r="IH26" i="4"/>
  <c r="II26" i="4" s="1"/>
  <c r="IN21" i="4"/>
  <c r="IQ21" i="4"/>
  <c r="IP21" i="4"/>
  <c r="IO21" i="4"/>
  <c r="HA37" i="4"/>
  <c r="HD37" i="4"/>
  <c r="HC37" i="4"/>
  <c r="HB37" i="4"/>
  <c r="HY26" i="4"/>
  <c r="HW26" i="4"/>
  <c r="QF40" i="4"/>
  <c r="QD40" i="4"/>
  <c r="HY24" i="4"/>
  <c r="HW24" i="4"/>
  <c r="QQ12" i="4"/>
  <c r="QS12" i="4"/>
  <c r="QD37" i="4"/>
  <c r="QF37" i="4"/>
  <c r="QO40" i="4"/>
  <c r="QB36" i="4"/>
  <c r="QC36" i="4" s="1"/>
  <c r="IH34" i="4"/>
  <c r="HW18" i="4"/>
  <c r="QE35" i="4"/>
  <c r="QA35" i="4"/>
  <c r="HK24" i="4"/>
  <c r="HG24" i="4"/>
  <c r="IG16" i="4"/>
  <c r="IK16" i="4"/>
  <c r="IM16" i="4" s="1"/>
  <c r="HD34" i="4"/>
  <c r="HA34" i="4"/>
  <c r="HB34" i="4"/>
  <c r="HC34" i="4"/>
  <c r="JK31" i="4"/>
  <c r="JG31" i="4"/>
  <c r="HW25" i="4"/>
  <c r="JE13" i="4"/>
  <c r="JF13" i="4" s="1"/>
  <c r="IJ32" i="4"/>
  <c r="IJ17" i="4"/>
  <c r="QB32" i="4"/>
  <c r="JH15" i="4"/>
  <c r="JI15" i="4" s="1"/>
  <c r="JC14" i="4"/>
  <c r="JD14" i="4"/>
  <c r="JB14" i="4"/>
  <c r="JA14" i="4"/>
  <c r="PE38" i="4"/>
  <c r="PA38" i="4"/>
  <c r="QA23" i="4"/>
  <c r="QE23" i="4"/>
  <c r="HX29" i="4"/>
  <c r="HT29" i="4"/>
  <c r="QY39" i="4"/>
  <c r="QZ39" i="4" s="1"/>
  <c r="PK40" i="4"/>
  <c r="PJ40" i="4"/>
  <c r="PI40" i="4"/>
  <c r="PH40" i="4"/>
  <c r="IH10" i="4"/>
  <c r="II10" i="4" s="1"/>
  <c r="PW18" i="4"/>
  <c r="PV18" i="4"/>
  <c r="PU18" i="4"/>
  <c r="PX18" i="4"/>
  <c r="HT16" i="4"/>
  <c r="HX16" i="4"/>
  <c r="QY34" i="4"/>
  <c r="QZ34" i="4" s="1"/>
  <c r="PA21" i="4"/>
  <c r="PE21" i="4"/>
  <c r="PG21" i="4" s="1"/>
  <c r="IU17" i="4"/>
  <c r="HN12" i="4"/>
  <c r="IU23" i="4"/>
  <c r="IV23" i="4" s="1"/>
  <c r="OU14" i="4"/>
  <c r="OW14" i="4"/>
  <c r="OX14" i="4"/>
  <c r="OV14" i="4"/>
  <c r="IJ28" i="4"/>
  <c r="IL28" i="4"/>
  <c r="HX26" i="4"/>
  <c r="HT26" i="4"/>
  <c r="QA40" i="4"/>
  <c r="QE40" i="4"/>
  <c r="HX24" i="4"/>
  <c r="HT24" i="4"/>
  <c r="QN12" i="4"/>
  <c r="QR12" i="4"/>
  <c r="QE37" i="4"/>
  <c r="QA37" i="4"/>
  <c r="IR18" i="4"/>
  <c r="IS18" i="4" s="1"/>
  <c r="JE35" i="4"/>
  <c r="JF35" i="4" s="1"/>
  <c r="ID13" i="4"/>
  <c r="PG10" i="4"/>
  <c r="IG23" i="4"/>
  <c r="IK23" i="4"/>
  <c r="IJ12" i="4"/>
  <c r="QD30" i="4"/>
  <c r="JJ22" i="4"/>
  <c r="RD13" i="4"/>
  <c r="HV18" i="4"/>
  <c r="HY18" i="4" s="1"/>
  <c r="PO31" i="4"/>
  <c r="PP31" i="4" s="1"/>
  <c r="HD10" i="4"/>
  <c r="HC10" i="4"/>
  <c r="HB10" i="4"/>
  <c r="HA10" i="4"/>
  <c r="PX20" i="4"/>
  <c r="PW20" i="4"/>
  <c r="PU20" i="4"/>
  <c r="PV20" i="4"/>
  <c r="HV25" i="4"/>
  <c r="HY25" i="4" s="1"/>
  <c r="IS13" i="4"/>
  <c r="IU11" i="4"/>
  <c r="IV11" i="4" s="1"/>
  <c r="II32" i="4"/>
  <c r="IL32" i="4" s="1"/>
  <c r="II17" i="4"/>
  <c r="IL16" i="4"/>
  <c r="PH19" i="4"/>
  <c r="PK19" i="4"/>
  <c r="PJ19" i="4"/>
  <c r="PI19" i="4"/>
  <c r="IA15" i="4"/>
  <c r="IC15" i="4"/>
  <c r="IB15" i="4"/>
  <c r="ID15" i="4"/>
  <c r="HT10" i="4"/>
  <c r="HX10" i="4"/>
  <c r="HC24" i="4"/>
  <c r="HB24" i="4"/>
  <c r="HA24" i="4"/>
  <c r="HD24" i="4"/>
  <c r="OH17" i="4"/>
  <c r="OK17" i="4"/>
  <c r="OJ17" i="4"/>
  <c r="OI17" i="4"/>
  <c r="QM39" i="4"/>
  <c r="HJ18" i="4"/>
  <c r="HZ19" i="4"/>
  <c r="PK39" i="4"/>
  <c r="PJ39" i="4"/>
  <c r="PH39" i="4"/>
  <c r="PI39" i="4"/>
  <c r="ON11" i="4"/>
  <c r="OR11" i="4"/>
  <c r="OT11" i="4" s="1"/>
  <c r="PU40" i="4"/>
  <c r="QL11" i="4"/>
  <c r="QM11" i="4" s="1"/>
  <c r="HL36" i="4"/>
  <c r="QQ13" i="4"/>
  <c r="QD25" i="4"/>
  <c r="PQ36" i="4"/>
  <c r="PQ22" i="4"/>
  <c r="JE30" i="4"/>
  <c r="JF30" i="4" s="1"/>
  <c r="IF18" i="4"/>
  <c r="IS35" i="4"/>
  <c r="QY37" i="4"/>
  <c r="QZ37" i="4" s="1"/>
  <c r="IL23" i="4"/>
  <c r="IJ23" i="4"/>
  <c r="II12" i="4"/>
  <c r="IL12" i="4" s="1"/>
  <c r="QC30" i="4"/>
  <c r="QF30" i="4" s="1"/>
  <c r="JI22" i="4"/>
  <c r="RC13" i="4"/>
  <c r="RF13" i="4" s="1"/>
  <c r="PE11" i="4"/>
  <c r="PG11" i="4" s="1"/>
  <c r="PA11" i="4"/>
  <c r="IH25" i="4"/>
  <c r="IL35" i="4"/>
  <c r="IJ35" i="4"/>
  <c r="HU39" i="4"/>
  <c r="HV39" i="4" s="1"/>
  <c r="PT23" i="4"/>
  <c r="HD18" i="4"/>
  <c r="HB18" i="4"/>
  <c r="HC18" i="4"/>
  <c r="HA18" i="4"/>
  <c r="PT37" i="4"/>
  <c r="JE25" i="4"/>
  <c r="JF25" i="4" s="1"/>
  <c r="PO14" i="4"/>
  <c r="PQ25" i="4"/>
  <c r="PS25" i="4"/>
  <c r="HN33" i="4"/>
  <c r="HQ33" i="4"/>
  <c r="HP33" i="4"/>
  <c r="HO33" i="4"/>
  <c r="IC12" i="4"/>
  <c r="IA12" i="4"/>
  <c r="ID12" i="4"/>
  <c r="IB12" i="4"/>
  <c r="HY10" i="4"/>
  <c r="HW10" i="4"/>
  <c r="QS16" i="4"/>
  <c r="QQ16" i="4"/>
  <c r="PS10" i="4"/>
  <c r="PQ10" i="4"/>
  <c r="QY19" i="4"/>
  <c r="QZ19" i="4" s="1"/>
  <c r="HI18" i="4"/>
  <c r="QL24" i="4"/>
  <c r="QM24" i="4" s="1"/>
  <c r="HG37" i="4"/>
  <c r="HK37" i="4"/>
  <c r="HM37" i="4" s="1"/>
  <c r="PG15" i="4"/>
  <c r="PO11" i="4"/>
  <c r="PP11" i="4" s="1"/>
  <c r="PO27" i="4"/>
  <c r="PP27" i="4" s="1"/>
  <c r="PZ11" i="4"/>
  <c r="JE12" i="4"/>
  <c r="JF12" i="4" s="1"/>
  <c r="HX21" i="4"/>
  <c r="HZ21" i="4" s="1"/>
  <c r="HT21" i="4"/>
  <c r="JE19" i="4"/>
  <c r="JF19" i="4" s="1"/>
  <c r="PH29" i="4"/>
  <c r="PK29" i="4"/>
  <c r="PJ29" i="4"/>
  <c r="PI29" i="4"/>
  <c r="PF24" i="4"/>
  <c r="PD24" i="4"/>
  <c r="IR36" i="4"/>
  <c r="IS36" i="4" s="1"/>
  <c r="QP13" i="4"/>
  <c r="QS13" i="4" s="1"/>
  <c r="QC25" i="4"/>
  <c r="PP36" i="4"/>
  <c r="PS36" i="4" s="1"/>
  <c r="PP22" i="4"/>
  <c r="PS22" i="4" s="1"/>
  <c r="IS30" i="4"/>
  <c r="QL38" i="4"/>
  <c r="QM38" i="4" s="1"/>
  <c r="QL28" i="4"/>
  <c r="QM28" i="4" s="1"/>
  <c r="QM37" i="4"/>
  <c r="PA22" i="4"/>
  <c r="PE22" i="4"/>
  <c r="PG22" i="4" s="1"/>
  <c r="PN38" i="4"/>
  <c r="PR38" i="4"/>
  <c r="IK35" i="4"/>
  <c r="IG35" i="4"/>
  <c r="QD33" i="4"/>
  <c r="PD36" i="4"/>
  <c r="HJ38" i="4"/>
  <c r="IU25" i="4"/>
  <c r="IV25" i="4" s="1"/>
  <c r="HW27" i="4"/>
  <c r="QY18" i="4"/>
  <c r="QZ18" i="4" s="1"/>
  <c r="PR25" i="4"/>
  <c r="PN25" i="4"/>
  <c r="JE28" i="4"/>
  <c r="JF28" i="4" s="1"/>
  <c r="QB29" i="4"/>
  <c r="ID30" i="4"/>
  <c r="IC30" i="4"/>
  <c r="IB30" i="4"/>
  <c r="IA30" i="4"/>
  <c r="QA15" i="4"/>
  <c r="QE15" i="4"/>
  <c r="PN24" i="4"/>
  <c r="PR24" i="4"/>
  <c r="QO29" i="4"/>
  <c r="QP29" i="4" s="1"/>
  <c r="QR16" i="4"/>
  <c r="QN16" i="4"/>
  <c r="PN10" i="4"/>
  <c r="PR10" i="4"/>
  <c r="QO19" i="4"/>
  <c r="HQ25" i="4"/>
  <c r="HP25" i="4"/>
  <c r="HO25" i="4"/>
  <c r="HN25" i="4"/>
  <c r="HJ26" i="4"/>
  <c r="QB24" i="4"/>
  <c r="ON10" i="4"/>
  <c r="OR10" i="4"/>
  <c r="OT10" i="4" s="1"/>
  <c r="GZ26" i="4"/>
  <c r="OX17" i="4"/>
  <c r="OW17" i="4"/>
  <c r="OV17" i="4"/>
  <c r="OU17" i="4"/>
  <c r="HT20" i="4"/>
  <c r="HX20" i="4"/>
  <c r="HZ20" i="4" s="1"/>
  <c r="PN15" i="4"/>
  <c r="PR15" i="4"/>
  <c r="PT15" i="4" s="1"/>
  <c r="PF31" i="4"/>
  <c r="PD31" i="4"/>
  <c r="QF21" i="4"/>
  <c r="QD21" i="4"/>
  <c r="JH21" i="4"/>
  <c r="IU12" i="4"/>
  <c r="IV12" i="4" s="1"/>
  <c r="PF21" i="4"/>
  <c r="PK18" i="4"/>
  <c r="PI18" i="4"/>
  <c r="PH18" i="4"/>
  <c r="PJ18" i="4"/>
  <c r="IU19" i="4"/>
  <c r="IV19" i="4" s="1"/>
  <c r="HB23" i="4"/>
  <c r="HA23" i="4"/>
  <c r="HD23" i="4"/>
  <c r="HC23" i="4"/>
  <c r="PE24" i="4"/>
  <c r="PA24" i="4"/>
  <c r="IH36" i="4"/>
  <c r="II36" i="4" s="1"/>
  <c r="OT38" i="4"/>
  <c r="IL19" i="4"/>
  <c r="IJ19" i="4"/>
  <c r="QY30" i="4"/>
  <c r="QZ30" i="4" s="1"/>
  <c r="OX27" i="4"/>
  <c r="OW27" i="4"/>
  <c r="OV27" i="4"/>
  <c r="OU27" i="4"/>
  <c r="PF17" i="4"/>
  <c r="PD17" i="4"/>
  <c r="PG17" i="4" s="1"/>
  <c r="QB38" i="4"/>
  <c r="QC38" i="4" s="1"/>
  <c r="OU31" i="4"/>
  <c r="OX31" i="4"/>
  <c r="OW31" i="4"/>
  <c r="OV31" i="4"/>
  <c r="QB28" i="4"/>
  <c r="QC28" i="4" s="1"/>
  <c r="PT29" i="4"/>
  <c r="HY40" i="4"/>
  <c r="HW40" i="4"/>
  <c r="HT23" i="4"/>
  <c r="HX23" i="4"/>
  <c r="HZ23" i="4" s="1"/>
  <c r="PS38" i="4"/>
  <c r="PQ38" i="4"/>
  <c r="QC33" i="4"/>
  <c r="QF33" i="4" s="1"/>
  <c r="PD14" i="4"/>
  <c r="PF14" i="4"/>
  <c r="OX18" i="4"/>
  <c r="OW18" i="4"/>
  <c r="OV18" i="4"/>
  <c r="OU18" i="4"/>
  <c r="PC36" i="4"/>
  <c r="HI38" i="4"/>
  <c r="HL38" i="4" s="1"/>
  <c r="PH20" i="4"/>
  <c r="PK20" i="4"/>
  <c r="PJ20" i="4"/>
  <c r="PI20" i="4"/>
  <c r="PX30" i="4"/>
  <c r="PW30" i="4"/>
  <c r="PV30" i="4"/>
  <c r="PU30" i="4"/>
  <c r="HV27" i="4"/>
  <c r="QM18" i="4"/>
  <c r="PG30" i="4"/>
  <c r="IS28" i="4"/>
  <c r="QB39" i="4"/>
  <c r="QC39" i="4" s="1"/>
  <c r="QG16" i="4"/>
  <c r="QB19" i="4"/>
  <c r="HO28" i="4"/>
  <c r="HQ28" i="4"/>
  <c r="HN28" i="4"/>
  <c r="HP28" i="4"/>
  <c r="QF15" i="4"/>
  <c r="QD15" i="4"/>
  <c r="PS24" i="4"/>
  <c r="PQ24" i="4"/>
  <c r="QY29" i="4"/>
  <c r="QZ29" i="4" s="1"/>
  <c r="QL17" i="4"/>
  <c r="QM17" i="4" s="1"/>
  <c r="IU20" i="4"/>
  <c r="IV20" i="4" s="1"/>
  <c r="HI26" i="4"/>
  <c r="HL26" i="4" s="1"/>
  <c r="IR38" i="4"/>
  <c r="IS38" i="4" s="1"/>
  <c r="IZ22" i="4"/>
  <c r="PR39" i="4"/>
  <c r="PT39" i="4" s="1"/>
  <c r="PN39" i="4"/>
  <c r="PA31" i="4"/>
  <c r="PE31" i="4"/>
  <c r="QE21" i="4"/>
  <c r="QA21" i="4"/>
  <c r="HM13" i="4"/>
  <c r="OH10" i="4"/>
  <c r="OI10" i="4"/>
  <c r="OK10" i="4"/>
  <c r="OJ10" i="4"/>
  <c r="IJ15" i="4"/>
  <c r="OJ28" i="4"/>
  <c r="OH28" i="4"/>
  <c r="OK28" i="4"/>
  <c r="OI28" i="4"/>
  <c r="PN19" i="4"/>
  <c r="PR19" i="4"/>
  <c r="PT19" i="4" s="1"/>
  <c r="QL27" i="4"/>
  <c r="QM27" i="4" s="1"/>
  <c r="QF12" i="4"/>
  <c r="QD12" i="4"/>
  <c r="IH30" i="4"/>
  <c r="II30" i="4" s="1"/>
  <c r="IK19" i="4"/>
  <c r="IG19" i="4"/>
  <c r="HY37" i="4"/>
  <c r="HW37" i="4"/>
  <c r="QO30" i="4"/>
  <c r="QP30" i="4" s="1"/>
  <c r="HW34" i="4"/>
  <c r="HY34" i="4"/>
  <c r="JE27" i="4"/>
  <c r="JF27" i="4" s="1"/>
  <c r="HY35" i="4"/>
  <c r="HW35" i="4"/>
  <c r="IR24" i="4"/>
  <c r="GQ26" i="4"/>
  <c r="GP26" i="4"/>
  <c r="GO26" i="4"/>
  <c r="GN26" i="4"/>
  <c r="HZ11" i="4"/>
  <c r="IK11" i="4"/>
  <c r="IM11" i="4" s="1"/>
  <c r="IG11" i="4"/>
  <c r="IL27" i="4"/>
  <c r="IJ27" i="4"/>
  <c r="IM27" i="4" s="1"/>
  <c r="QB18" i="4"/>
  <c r="QC18" i="4" s="1"/>
  <c r="PE14" i="4"/>
  <c r="PA14" i="4"/>
  <c r="OX19" i="4"/>
  <c r="OW19" i="4"/>
  <c r="OV19" i="4"/>
  <c r="OU19" i="4"/>
  <c r="IR40" i="4"/>
  <c r="IS40" i="4" s="1"/>
  <c r="IY15" i="4"/>
  <c r="IW15" i="4"/>
  <c r="IZ15" i="4" s="1"/>
  <c r="HG23" i="4"/>
  <c r="HK23" i="4"/>
  <c r="HM23" i="4" s="1"/>
  <c r="IH39" i="4"/>
  <c r="QO15" i="4"/>
  <c r="QP15" i="4" s="1"/>
  <c r="QY20" i="4"/>
  <c r="QZ20" i="4" s="1"/>
  <c r="PE32" i="4"/>
  <c r="PG32" i="4" s="1"/>
  <c r="PA32" i="4"/>
  <c r="QL14" i="4"/>
  <c r="QM14" i="4" s="1"/>
  <c r="QB26" i="4"/>
  <c r="IY32" i="4"/>
  <c r="IW32" i="4"/>
  <c r="HY38" i="4"/>
  <c r="HW38" i="4"/>
  <c r="HZ38" i="4" s="1"/>
  <c r="PF28" i="4"/>
  <c r="PD28" i="4"/>
  <c r="PZ17" i="4"/>
  <c r="JE20" i="4"/>
  <c r="JF20" i="4" s="1"/>
  <c r="QY23" i="4"/>
  <c r="QZ23" i="4" s="1"/>
  <c r="HO27" i="4"/>
  <c r="HN27" i="4"/>
  <c r="HQ27" i="4"/>
  <c r="HP27" i="4"/>
  <c r="IF38" i="4"/>
  <c r="IU21" i="4"/>
  <c r="IV21" i="4" s="1"/>
  <c r="QL10" i="4"/>
  <c r="QM10" i="4" s="1"/>
  <c r="ON36" i="4"/>
  <c r="OR36" i="4"/>
  <c r="OT36" i="4" s="1"/>
  <c r="HZ16" i="4"/>
  <c r="HD40" i="4"/>
  <c r="HC40" i="4"/>
  <c r="HB40" i="4"/>
  <c r="HA40" i="4"/>
  <c r="II15" i="4"/>
  <c r="IL15" i="4" s="1"/>
  <c r="PS39" i="4"/>
  <c r="PS15" i="4"/>
  <c r="QB27" i="4"/>
  <c r="QC27" i="4" s="1"/>
  <c r="QE12" i="4"/>
  <c r="QA12" i="4"/>
  <c r="QL22" i="4"/>
  <c r="QM22" i="4" s="1"/>
  <c r="QH13" i="4"/>
  <c r="HM40" i="4"/>
  <c r="IC32" i="4"/>
  <c r="IB32" i="4"/>
  <c r="IA32" i="4"/>
  <c r="ID32" i="4"/>
  <c r="PS28" i="4"/>
  <c r="PQ28" i="4"/>
  <c r="IY16" i="4"/>
  <c r="IW16" i="4"/>
  <c r="IZ16" i="4" s="1"/>
  <c r="IU27" i="4"/>
  <c r="IV27" i="4" s="1"/>
  <c r="QY25" i="4"/>
  <c r="QZ25" i="4" s="1"/>
  <c r="HT35" i="4"/>
  <c r="HX35" i="4"/>
  <c r="IH24" i="4"/>
  <c r="II24" i="4" s="1"/>
  <c r="IR37" i="4"/>
  <c r="PK23" i="4"/>
  <c r="PJ23" i="4"/>
  <c r="PI23" i="4"/>
  <c r="PH23" i="4"/>
  <c r="IL20" i="4"/>
  <c r="IJ20" i="4"/>
  <c r="JL14" i="4"/>
  <c r="JJ14" i="4"/>
  <c r="RB18" i="3"/>
  <c r="HD20" i="3"/>
  <c r="HC20" i="3"/>
  <c r="HB20" i="3"/>
  <c r="HA20" i="3"/>
  <c r="PK11" i="3"/>
  <c r="PJ11" i="3"/>
  <c r="PI11" i="3"/>
  <c r="PH11" i="3"/>
  <c r="JH23" i="3"/>
  <c r="JI23" i="3" s="1"/>
  <c r="PK35" i="3"/>
  <c r="PI35" i="3"/>
  <c r="PH35" i="3"/>
  <c r="PJ35" i="3"/>
  <c r="RB16" i="3"/>
  <c r="RC16" i="3" s="1"/>
  <c r="PV16" i="3"/>
  <c r="PU16" i="3"/>
  <c r="PX16" i="3"/>
  <c r="PW16" i="3"/>
  <c r="QB32" i="3"/>
  <c r="QC32" i="3" s="1"/>
  <c r="JH21" i="3"/>
  <c r="PN35" i="3"/>
  <c r="PR35" i="3"/>
  <c r="RB33" i="3"/>
  <c r="HD39" i="3"/>
  <c r="HC39" i="3"/>
  <c r="HB39" i="3"/>
  <c r="HA39" i="3"/>
  <c r="OV25" i="3"/>
  <c r="OU25" i="3"/>
  <c r="OW25" i="3"/>
  <c r="OX25" i="3"/>
  <c r="JH19" i="3"/>
  <c r="JI19" i="3" s="1"/>
  <c r="PU23" i="3"/>
  <c r="PX23" i="3"/>
  <c r="PW23" i="3"/>
  <c r="PV23" i="3"/>
  <c r="PN34" i="3"/>
  <c r="PR34" i="3"/>
  <c r="PU15" i="3"/>
  <c r="PX15" i="3"/>
  <c r="PW15" i="3"/>
  <c r="PV15" i="3"/>
  <c r="RB28" i="3"/>
  <c r="RC28" i="3" s="1"/>
  <c r="PK26" i="3"/>
  <c r="PH26" i="3"/>
  <c r="PJ26" i="3"/>
  <c r="PI26" i="3"/>
  <c r="IH22" i="3"/>
  <c r="IX19" i="3"/>
  <c r="IT19" i="3"/>
  <c r="JH37" i="3"/>
  <c r="JI37" i="3" s="1"/>
  <c r="OV38" i="3"/>
  <c r="OU38" i="3"/>
  <c r="OX38" i="3"/>
  <c r="OW38" i="3"/>
  <c r="JH12" i="3"/>
  <c r="IH18" i="3"/>
  <c r="II18" i="3" s="1"/>
  <c r="PK40" i="3"/>
  <c r="PJ40" i="3"/>
  <c r="PI40" i="3"/>
  <c r="PH40" i="3"/>
  <c r="HW29" i="3"/>
  <c r="QR11" i="3"/>
  <c r="QN11" i="3"/>
  <c r="QL27" i="3"/>
  <c r="QM27" i="3" s="1"/>
  <c r="JE15" i="3"/>
  <c r="JF15" i="3" s="1"/>
  <c r="IG13" i="3"/>
  <c r="IK13" i="3"/>
  <c r="IM13" i="3" s="1"/>
  <c r="PR10" i="3"/>
  <c r="PN10" i="3"/>
  <c r="PQ25" i="3"/>
  <c r="QL13" i="3"/>
  <c r="QM13" i="3" s="1"/>
  <c r="QL24" i="3"/>
  <c r="QM24" i="3" s="1"/>
  <c r="IX13" i="3"/>
  <c r="IT13" i="3"/>
  <c r="HB38" i="3"/>
  <c r="HA38" i="3"/>
  <c r="HD38" i="3"/>
  <c r="HC38" i="3"/>
  <c r="PN31" i="3"/>
  <c r="PR31" i="3"/>
  <c r="HA26" i="3"/>
  <c r="PW26" i="3"/>
  <c r="PX26" i="3"/>
  <c r="PV26" i="3"/>
  <c r="PU26" i="3"/>
  <c r="IU14" i="3"/>
  <c r="IV14" i="3" s="1"/>
  <c r="PH33" i="3"/>
  <c r="PK33" i="3"/>
  <c r="PI33" i="3"/>
  <c r="PJ33" i="3"/>
  <c r="ON10" i="3"/>
  <c r="OR10" i="3"/>
  <c r="IR39" i="3"/>
  <c r="IS39" i="3" s="1"/>
  <c r="PO29" i="3"/>
  <c r="GO16" i="3"/>
  <c r="GN16" i="3"/>
  <c r="GP16" i="3"/>
  <c r="GQ16" i="3"/>
  <c r="IJ31" i="3"/>
  <c r="JE38" i="3"/>
  <c r="JF38" i="3" s="1"/>
  <c r="IH32" i="3"/>
  <c r="II32" i="3" s="1"/>
  <c r="QE37" i="3"/>
  <c r="QA37" i="3"/>
  <c r="IA27" i="3"/>
  <c r="ID27" i="3"/>
  <c r="IC27" i="3"/>
  <c r="IB27" i="3"/>
  <c r="ID17" i="3"/>
  <c r="IC17" i="3"/>
  <c r="IB17" i="3"/>
  <c r="IA17" i="3"/>
  <c r="PK34" i="3"/>
  <c r="PJ34" i="3"/>
  <c r="PI34" i="3"/>
  <c r="PH34" i="3"/>
  <c r="PO12" i="3"/>
  <c r="PP12" i="3" s="1"/>
  <c r="QY35" i="3"/>
  <c r="QZ35" i="3" s="1"/>
  <c r="PD24" i="3"/>
  <c r="IW40" i="3"/>
  <c r="IJ25" i="3"/>
  <c r="QQ18" i="3"/>
  <c r="IT21" i="3"/>
  <c r="IX21" i="3"/>
  <c r="QD35" i="3"/>
  <c r="IW23" i="3"/>
  <c r="IJ36" i="3"/>
  <c r="IW37" i="3"/>
  <c r="HV29" i="3"/>
  <c r="HY29" i="3" s="1"/>
  <c r="HD17" i="3"/>
  <c r="HC17" i="3"/>
  <c r="HB17" i="3"/>
  <c r="HA17" i="3"/>
  <c r="PZ27" i="3"/>
  <c r="IQ27" i="3"/>
  <c r="IP27" i="3"/>
  <c r="IO27" i="3"/>
  <c r="IN27" i="3"/>
  <c r="HZ15" i="3"/>
  <c r="QA16" i="3"/>
  <c r="QE16" i="3"/>
  <c r="QG16" i="3" s="1"/>
  <c r="PG10" i="3"/>
  <c r="HT38" i="3"/>
  <c r="HX38" i="3"/>
  <c r="HZ38" i="3" s="1"/>
  <c r="QL30" i="3"/>
  <c r="QM30" i="3" s="1"/>
  <c r="PP25" i="3"/>
  <c r="PS25" i="3" s="1"/>
  <c r="PZ13" i="3"/>
  <c r="PZ24" i="3"/>
  <c r="HY38" i="3"/>
  <c r="HW39" i="3"/>
  <c r="HY39" i="3"/>
  <c r="OV14" i="3"/>
  <c r="OU14" i="3"/>
  <c r="OX14" i="3"/>
  <c r="OW14" i="3"/>
  <c r="HK16" i="3"/>
  <c r="HM16" i="3" s="1"/>
  <c r="HG16" i="3"/>
  <c r="IF39" i="3"/>
  <c r="QE33" i="3"/>
  <c r="QG33" i="3" s="1"/>
  <c r="QA33" i="3"/>
  <c r="QG18" i="3"/>
  <c r="IU27" i="3"/>
  <c r="IV27" i="3" s="1"/>
  <c r="GP33" i="3"/>
  <c r="GN33" i="3"/>
  <c r="GQ33" i="3"/>
  <c r="GO33" i="3"/>
  <c r="II31" i="3"/>
  <c r="IL31" i="3" s="1"/>
  <c r="OU20" i="3"/>
  <c r="OX20" i="3"/>
  <c r="OW20" i="3"/>
  <c r="OV20" i="3"/>
  <c r="IS38" i="3"/>
  <c r="QS28" i="3"/>
  <c r="QQ28" i="3"/>
  <c r="HL32" i="3"/>
  <c r="HJ32" i="3"/>
  <c r="IB40" i="3"/>
  <c r="IA40" i="3"/>
  <c r="ID40" i="3"/>
  <c r="IC40" i="3"/>
  <c r="PO36" i="3"/>
  <c r="PP36" i="3" s="1"/>
  <c r="QM35" i="3"/>
  <c r="PC24" i="3"/>
  <c r="IV40" i="3"/>
  <c r="IY40" i="3" s="1"/>
  <c r="II25" i="3"/>
  <c r="IL25" i="3" s="1"/>
  <c r="QP18" i="3"/>
  <c r="QS18" i="3" s="1"/>
  <c r="IY21" i="3"/>
  <c r="IW21" i="3"/>
  <c r="QC35" i="3"/>
  <c r="IV23" i="3"/>
  <c r="IY23" i="3" s="1"/>
  <c r="II36" i="3"/>
  <c r="IL36" i="3" s="1"/>
  <c r="IV37" i="3"/>
  <c r="IY37" i="3" s="1"/>
  <c r="QL39" i="3"/>
  <c r="QM39" i="3" s="1"/>
  <c r="QL21" i="3"/>
  <c r="QM21" i="3" s="1"/>
  <c r="PO38" i="3"/>
  <c r="PP38" i="3" s="1"/>
  <c r="JH11" i="3"/>
  <c r="JI11" i="3" s="1"/>
  <c r="IL21" i="3"/>
  <c r="IJ21" i="3"/>
  <c r="QL19" i="3"/>
  <c r="QM19" i="3" s="1"/>
  <c r="IR33" i="3"/>
  <c r="IS33" i="3" s="1"/>
  <c r="PT37" i="3"/>
  <c r="PA14" i="3"/>
  <c r="PE14" i="3"/>
  <c r="PG14" i="3" s="1"/>
  <c r="IK12" i="3"/>
  <c r="IM12" i="3" s="1"/>
  <c r="IG12" i="3"/>
  <c r="QB30" i="3"/>
  <c r="QC30" i="3" s="1"/>
  <c r="HQ31" i="3"/>
  <c r="HO31" i="3"/>
  <c r="HP31" i="3"/>
  <c r="HN31" i="3"/>
  <c r="OX24" i="3"/>
  <c r="OW24" i="3"/>
  <c r="OV24" i="3"/>
  <c r="OU24" i="3"/>
  <c r="HQ11" i="3"/>
  <c r="HP11" i="3"/>
  <c r="HO11" i="3"/>
  <c r="HN11" i="3"/>
  <c r="HT39" i="3"/>
  <c r="HX39" i="3"/>
  <c r="IL35" i="3"/>
  <c r="IJ35" i="3"/>
  <c r="OT30" i="3"/>
  <c r="PA30" i="3"/>
  <c r="PE30" i="3"/>
  <c r="PG30" i="3" s="1"/>
  <c r="ID21" i="3"/>
  <c r="IC21" i="3"/>
  <c r="IA21" i="3"/>
  <c r="IB21" i="3"/>
  <c r="OT10" i="3"/>
  <c r="QS15" i="3"/>
  <c r="QQ15" i="3"/>
  <c r="QN28" i="3"/>
  <c r="QR28" i="3"/>
  <c r="HK32" i="3"/>
  <c r="HG32" i="3"/>
  <c r="QL29" i="3"/>
  <c r="QM29" i="3" s="1"/>
  <c r="PS27" i="3"/>
  <c r="PQ27" i="3"/>
  <c r="HM29" i="3"/>
  <c r="QA28" i="3"/>
  <c r="QE28" i="3"/>
  <c r="QG28" i="3" s="1"/>
  <c r="QF23" i="3"/>
  <c r="QD23" i="3"/>
  <c r="HZ11" i="3"/>
  <c r="QL40" i="3"/>
  <c r="QM40" i="3" s="1"/>
  <c r="HL22" i="3"/>
  <c r="HJ22" i="3"/>
  <c r="QL22" i="3"/>
  <c r="QM22" i="3" s="1"/>
  <c r="HY14" i="3"/>
  <c r="HW14" i="3"/>
  <c r="IL14" i="3"/>
  <c r="IJ14" i="3"/>
  <c r="PS19" i="3"/>
  <c r="PQ19" i="3"/>
  <c r="QF26" i="3"/>
  <c r="QD26" i="3"/>
  <c r="RJ17" i="3"/>
  <c r="RK17" i="3"/>
  <c r="RI17" i="3"/>
  <c r="RH17" i="3"/>
  <c r="QB39" i="3"/>
  <c r="QB21" i="3"/>
  <c r="QC21" i="3" s="1"/>
  <c r="HX31" i="3"/>
  <c r="HT31" i="3"/>
  <c r="PO22" i="3"/>
  <c r="PP22" i="3" s="1"/>
  <c r="RB23" i="3"/>
  <c r="RC23" i="3" s="1"/>
  <c r="IK21" i="3"/>
  <c r="IG21" i="3"/>
  <c r="QB19" i="3"/>
  <c r="QC19" i="3" s="1"/>
  <c r="HD22" i="3"/>
  <c r="HC22" i="3"/>
  <c r="HB22" i="3"/>
  <c r="HA22" i="3"/>
  <c r="IH33" i="3"/>
  <c r="II33" i="3" s="1"/>
  <c r="RB11" i="3"/>
  <c r="HK20" i="3"/>
  <c r="HM20" i="3" s="1"/>
  <c r="HG20" i="3"/>
  <c r="JE17" i="3"/>
  <c r="JF17" i="3" s="1"/>
  <c r="IU12" i="3"/>
  <c r="IV12" i="3" s="1"/>
  <c r="HU26" i="3"/>
  <c r="OX13" i="3"/>
  <c r="OU13" i="3"/>
  <c r="OV13" i="3"/>
  <c r="OW13" i="3"/>
  <c r="PQ32" i="3"/>
  <c r="HL20" i="3"/>
  <c r="PQ30" i="3"/>
  <c r="IK35" i="3"/>
  <c r="IG35" i="3"/>
  <c r="HK26" i="3"/>
  <c r="HM26" i="3" s="1"/>
  <c r="HG26" i="3"/>
  <c r="JE35" i="3"/>
  <c r="JF35" i="3" s="1"/>
  <c r="PG22" i="3"/>
  <c r="PS34" i="3"/>
  <c r="PQ34" i="3"/>
  <c r="PS35" i="3"/>
  <c r="PQ35" i="3"/>
  <c r="OS10" i="3"/>
  <c r="QR15" i="3"/>
  <c r="QN15" i="3"/>
  <c r="PF30" i="3"/>
  <c r="PJ13" i="3"/>
  <c r="PK13" i="3"/>
  <c r="PI13" i="3"/>
  <c r="PH13" i="3"/>
  <c r="QB29" i="3"/>
  <c r="QC29" i="3" s="1"/>
  <c r="PR27" i="3"/>
  <c r="PN27" i="3"/>
  <c r="GT16" i="3"/>
  <c r="GX16" i="3"/>
  <c r="GZ16" i="3" s="1"/>
  <c r="JE25" i="3"/>
  <c r="JF25" i="3" s="1"/>
  <c r="IQ10" i="3"/>
  <c r="IP10" i="3"/>
  <c r="IO10" i="3"/>
  <c r="IN10" i="3"/>
  <c r="PE12" i="3"/>
  <c r="PG12" i="3" s="1"/>
  <c r="PA12" i="3"/>
  <c r="QA23" i="3"/>
  <c r="QE23" i="3"/>
  <c r="QB40" i="3"/>
  <c r="IR22" i="3"/>
  <c r="IS22" i="3" s="1"/>
  <c r="HG22" i="3"/>
  <c r="HK22" i="3"/>
  <c r="QB22" i="3"/>
  <c r="QC22" i="3" s="1"/>
  <c r="HX14" i="3"/>
  <c r="HT14" i="3"/>
  <c r="IG14" i="3"/>
  <c r="IK14" i="3"/>
  <c r="PR19" i="3"/>
  <c r="PN19" i="3"/>
  <c r="QE26" i="3"/>
  <c r="QA26" i="3"/>
  <c r="OV22" i="3"/>
  <c r="OU22" i="3"/>
  <c r="OX22" i="3"/>
  <c r="OW22" i="3"/>
  <c r="HY31" i="3"/>
  <c r="HW31" i="3"/>
  <c r="IL17" i="3"/>
  <c r="IJ17" i="3"/>
  <c r="IJ15" i="3"/>
  <c r="IL15" i="3"/>
  <c r="PT28" i="3"/>
  <c r="PT33" i="3"/>
  <c r="QL25" i="3"/>
  <c r="QM25" i="3" s="1"/>
  <c r="PO13" i="3"/>
  <c r="PP13" i="3" s="1"/>
  <c r="HO38" i="3"/>
  <c r="HQ38" i="3"/>
  <c r="HP38" i="3"/>
  <c r="HN38" i="3"/>
  <c r="IS17" i="3"/>
  <c r="IR28" i="3"/>
  <c r="IS28" i="3" s="1"/>
  <c r="QF16" i="3"/>
  <c r="PP32" i="3"/>
  <c r="PD27" i="3"/>
  <c r="PF27" i="3"/>
  <c r="IL13" i="3"/>
  <c r="PP30" i="3"/>
  <c r="OX32" i="3"/>
  <c r="OW32" i="3"/>
  <c r="OV32" i="3"/>
  <c r="OU32" i="3"/>
  <c r="PF32" i="3"/>
  <c r="PD32" i="3"/>
  <c r="PT20" i="3"/>
  <c r="HU32" i="3"/>
  <c r="HV32" i="3" s="1"/>
  <c r="IS35" i="3"/>
  <c r="QS23" i="3"/>
  <c r="QQ23" i="3"/>
  <c r="IM30" i="3"/>
  <c r="QS33" i="3"/>
  <c r="QQ33" i="3"/>
  <c r="IG23" i="3"/>
  <c r="IK23" i="3"/>
  <c r="IM23" i="3" s="1"/>
  <c r="IS25" i="3"/>
  <c r="HG33" i="3"/>
  <c r="HK33" i="3"/>
  <c r="HM33" i="3" s="1"/>
  <c r="PK15" i="3"/>
  <c r="PJ15" i="3"/>
  <c r="PI15" i="3"/>
  <c r="PH15" i="3"/>
  <c r="PJ29" i="3"/>
  <c r="PI29" i="3"/>
  <c r="PH29" i="3"/>
  <c r="PK29" i="3"/>
  <c r="QD34" i="3"/>
  <c r="QF34" i="3"/>
  <c r="QL12" i="3"/>
  <c r="JL10" i="3"/>
  <c r="JJ10" i="3"/>
  <c r="QS16" i="3"/>
  <c r="QQ16" i="3"/>
  <c r="PS39" i="3"/>
  <c r="PQ39" i="3"/>
  <c r="PU11" i="3"/>
  <c r="PX11" i="3"/>
  <c r="PW11" i="3"/>
  <c r="PV11" i="3"/>
  <c r="QK15" i="3"/>
  <c r="QJ15" i="3"/>
  <c r="QI15" i="3"/>
  <c r="QH15" i="3"/>
  <c r="HT16" i="3"/>
  <c r="HX16" i="3"/>
  <c r="PW18" i="3"/>
  <c r="PU18" i="3"/>
  <c r="PX18" i="3"/>
  <c r="PV18" i="3"/>
  <c r="IK17" i="3"/>
  <c r="IG17" i="3"/>
  <c r="IG15" i="3"/>
  <c r="IK15" i="3"/>
  <c r="QB25" i="3"/>
  <c r="QC25" i="3" s="1"/>
  <c r="PG25" i="3"/>
  <c r="HQ25" i="3"/>
  <c r="HN25" i="3"/>
  <c r="HO25" i="3"/>
  <c r="HP25" i="3"/>
  <c r="OX12" i="3"/>
  <c r="OW12" i="3"/>
  <c r="OV12" i="3"/>
  <c r="OU12" i="3"/>
  <c r="PD39" i="3"/>
  <c r="IH28" i="3"/>
  <c r="II28" i="3" s="1"/>
  <c r="IJ40" i="3"/>
  <c r="PE27" i="3"/>
  <c r="PA27" i="3"/>
  <c r="OX29" i="3"/>
  <c r="OW29" i="3"/>
  <c r="OV29" i="3"/>
  <c r="OU29" i="3"/>
  <c r="IR26" i="3"/>
  <c r="IS26" i="3" s="1"/>
  <c r="QL32" i="3"/>
  <c r="QM32" i="3" s="1"/>
  <c r="PE32" i="3"/>
  <c r="PA32" i="3"/>
  <c r="IW10" i="3"/>
  <c r="HZ35" i="3"/>
  <c r="QR23" i="3"/>
  <c r="QN23" i="3"/>
  <c r="QN33" i="3"/>
  <c r="QR33" i="3"/>
  <c r="HD33" i="3"/>
  <c r="HB33" i="3"/>
  <c r="HC33" i="3"/>
  <c r="HA33" i="3"/>
  <c r="JH27" i="3"/>
  <c r="QY34" i="3"/>
  <c r="QZ34" i="3" s="1"/>
  <c r="JH40" i="3"/>
  <c r="PK38" i="3"/>
  <c r="PH38" i="3"/>
  <c r="PJ38" i="3"/>
  <c r="PI38" i="3"/>
  <c r="HX34" i="3"/>
  <c r="HZ34" i="3" s="1"/>
  <c r="HT34" i="3"/>
  <c r="IR18" i="3"/>
  <c r="HD32" i="3"/>
  <c r="HC32" i="3"/>
  <c r="HB32" i="3"/>
  <c r="HA32" i="3"/>
  <c r="QA34" i="3"/>
  <c r="QE34" i="3"/>
  <c r="GY16" i="3"/>
  <c r="IY19" i="3"/>
  <c r="IW19" i="3"/>
  <c r="QB12" i="3"/>
  <c r="JG10" i="3"/>
  <c r="JK10" i="3"/>
  <c r="QR16" i="3"/>
  <c r="QN16" i="3"/>
  <c r="PR39" i="3"/>
  <c r="PN39" i="3"/>
  <c r="JE34" i="3"/>
  <c r="JF34" i="3" s="1"/>
  <c r="HY16" i="3"/>
  <c r="HW16" i="3"/>
  <c r="IR20" i="3"/>
  <c r="OW40" i="3"/>
  <c r="OV40" i="3"/>
  <c r="OU40" i="3"/>
  <c r="OX40" i="3"/>
  <c r="HU28" i="3"/>
  <c r="HV28" i="3" s="1"/>
  <c r="IR29" i="3"/>
  <c r="IS29" i="3" s="1"/>
  <c r="QL10" i="3"/>
  <c r="QM10" i="3" s="1"/>
  <c r="IR16" i="3"/>
  <c r="HO27" i="3"/>
  <c r="HQ27" i="3"/>
  <c r="HP27" i="3"/>
  <c r="HN27" i="3"/>
  <c r="PO24" i="3"/>
  <c r="PP24" i="3" s="1"/>
  <c r="PC39" i="3"/>
  <c r="PF39" i="3" s="1"/>
  <c r="II40" i="3"/>
  <c r="IL40" i="3" s="1"/>
  <c r="HW33" i="3"/>
  <c r="HP39" i="3"/>
  <c r="HO39" i="3"/>
  <c r="HN39" i="3"/>
  <c r="HQ39" i="3"/>
  <c r="QY26" i="3"/>
  <c r="QZ26" i="3" s="1"/>
  <c r="IF26" i="3"/>
  <c r="IM19" i="3"/>
  <c r="OK29" i="3"/>
  <c r="OJ29" i="3"/>
  <c r="OI29" i="3"/>
  <c r="OH29" i="3"/>
  <c r="JH13" i="3"/>
  <c r="JE31" i="3"/>
  <c r="JF31" i="3" s="1"/>
  <c r="QL31" i="3"/>
  <c r="PD36" i="3"/>
  <c r="IV10" i="3"/>
  <c r="IY10" i="3" s="1"/>
  <c r="IA19" i="3"/>
  <c r="IC19" i="3"/>
  <c r="ID19" i="3"/>
  <c r="IB19" i="3"/>
  <c r="HC14" i="3"/>
  <c r="HB14" i="3"/>
  <c r="HA14" i="3"/>
  <c r="HD14" i="3"/>
  <c r="IU36" i="3"/>
  <c r="IV36" i="3" s="1"/>
  <c r="HW36" i="3"/>
  <c r="PQ40" i="3"/>
  <c r="QO34" i="3"/>
  <c r="HU22" i="3"/>
  <c r="HV22" i="3" s="1"/>
  <c r="OV39" i="3"/>
  <c r="OU39" i="3"/>
  <c r="OX39" i="3"/>
  <c r="OW39" i="3"/>
  <c r="RB15" i="3"/>
  <c r="HZ25" i="3"/>
  <c r="QY37" i="3"/>
  <c r="QZ37" i="3" s="1"/>
  <c r="GN39" i="3"/>
  <c r="GQ39" i="3"/>
  <c r="GP39" i="3"/>
  <c r="GO39" i="3"/>
  <c r="HK28" i="3"/>
  <c r="HG28" i="3"/>
  <c r="QL38" i="3"/>
  <c r="QM38" i="3" s="1"/>
  <c r="QL14" i="3"/>
  <c r="QM14" i="3" s="1"/>
  <c r="IJ34" i="3"/>
  <c r="QL36" i="3"/>
  <c r="QM36" i="3" s="1"/>
  <c r="HW18" i="3"/>
  <c r="HW20" i="3"/>
  <c r="QY20" i="3"/>
  <c r="QZ20" i="3" s="1"/>
  <c r="IK38" i="3"/>
  <c r="IG38" i="3"/>
  <c r="PN21" i="3"/>
  <c r="PR21" i="3"/>
  <c r="IW11" i="3"/>
  <c r="JK30" i="3"/>
  <c r="JG30" i="3"/>
  <c r="PO14" i="3"/>
  <c r="PP14" i="3" s="1"/>
  <c r="IS34" i="3"/>
  <c r="QS11" i="3"/>
  <c r="QQ11" i="3"/>
  <c r="IF20" i="3"/>
  <c r="OX21" i="3"/>
  <c r="OV21" i="3"/>
  <c r="OU21" i="3"/>
  <c r="OW21" i="3"/>
  <c r="IF29" i="3"/>
  <c r="PZ10" i="3"/>
  <c r="HT37" i="3"/>
  <c r="HX37" i="3"/>
  <c r="HZ37" i="3" s="1"/>
  <c r="IF16" i="3"/>
  <c r="IS15" i="3"/>
  <c r="PE21" i="3"/>
  <c r="PG21" i="3" s="1"/>
  <c r="PA21" i="3"/>
  <c r="PS10" i="3"/>
  <c r="PQ10" i="3"/>
  <c r="HV33" i="3"/>
  <c r="HY33" i="3" s="1"/>
  <c r="QM26" i="3"/>
  <c r="IW13" i="3"/>
  <c r="IY13" i="3"/>
  <c r="IX30" i="3"/>
  <c r="IZ30" i="3" s="1"/>
  <c r="IT30" i="3"/>
  <c r="PQ31" i="3"/>
  <c r="PT31" i="3" s="1"/>
  <c r="PS31" i="3"/>
  <c r="HQ14" i="3"/>
  <c r="HN14" i="3"/>
  <c r="HO14" i="3"/>
  <c r="HP14" i="3"/>
  <c r="HM18" i="3"/>
  <c r="JE14" i="3"/>
  <c r="JF14" i="3" s="1"/>
  <c r="IS31" i="3"/>
  <c r="PZ31" i="3"/>
  <c r="HM17" i="3"/>
  <c r="PC36" i="3"/>
  <c r="PF36" i="3" s="1"/>
  <c r="QA11" i="3"/>
  <c r="QE11" i="3"/>
  <c r="QG11" i="3" s="1"/>
  <c r="HP35" i="3"/>
  <c r="HO35" i="3"/>
  <c r="HN35" i="3"/>
  <c r="HQ35" i="3"/>
  <c r="PJ31" i="3"/>
  <c r="PI31" i="3"/>
  <c r="PH31" i="3"/>
  <c r="PK31" i="3"/>
  <c r="IR32" i="3"/>
  <c r="QD37" i="3"/>
  <c r="QF37" i="3"/>
  <c r="JE36" i="3"/>
  <c r="JF36" i="3" s="1"/>
  <c r="HV36" i="3"/>
  <c r="HY36" i="3" s="1"/>
  <c r="PP40" i="3"/>
  <c r="PA19" i="3"/>
  <c r="PE19" i="3"/>
  <c r="PG19" i="3" s="1"/>
  <c r="IG37" i="3"/>
  <c r="IK37" i="3"/>
  <c r="IM37" i="3" s="1"/>
  <c r="QM37" i="3"/>
  <c r="QB20" i="3"/>
  <c r="QC20" i="3" s="1"/>
  <c r="HL28" i="3"/>
  <c r="HJ28" i="3"/>
  <c r="PZ38" i="3"/>
  <c r="PZ14" i="3"/>
  <c r="II34" i="3"/>
  <c r="PZ36" i="3"/>
  <c r="PF12" i="3"/>
  <c r="HV18" i="3"/>
  <c r="HV20" i="3"/>
  <c r="HY20" i="3" s="1"/>
  <c r="QM20" i="3"/>
  <c r="IL38" i="3"/>
  <c r="IJ38" i="3"/>
  <c r="PS21" i="3"/>
  <c r="PQ21" i="3"/>
  <c r="IV11" i="3"/>
  <c r="IY11" i="3" s="1"/>
  <c r="JL30" i="3"/>
  <c r="JJ30" i="3"/>
  <c r="QO37" i="2"/>
  <c r="OV36" i="2"/>
  <c r="OU36" i="2"/>
  <c r="OX36" i="2"/>
  <c r="OW36" i="2"/>
  <c r="HT35" i="2"/>
  <c r="HX35" i="2"/>
  <c r="RB30" i="2"/>
  <c r="RC30" i="2" s="1"/>
  <c r="HK16" i="2"/>
  <c r="HG16" i="2"/>
  <c r="IT32" i="2"/>
  <c r="IX32" i="2"/>
  <c r="JH33" i="2"/>
  <c r="JI33" i="2" s="1"/>
  <c r="IX33" i="2"/>
  <c r="IT33" i="2"/>
  <c r="HX15" i="2"/>
  <c r="HT15" i="2"/>
  <c r="GN25" i="2"/>
  <c r="GO25" i="2"/>
  <c r="GQ25" i="2"/>
  <c r="GP25" i="2"/>
  <c r="HX28" i="2"/>
  <c r="HT28" i="2"/>
  <c r="OV14" i="2"/>
  <c r="OU14" i="2"/>
  <c r="OX14" i="2"/>
  <c r="OW14" i="2"/>
  <c r="IX40" i="2"/>
  <c r="IT40" i="2"/>
  <c r="IB10" i="2"/>
  <c r="IA10" i="2"/>
  <c r="ID10" i="2"/>
  <c r="IC10" i="2"/>
  <c r="OI22" i="2"/>
  <c r="OK22" i="2"/>
  <c r="OJ22" i="2"/>
  <c r="OH22" i="2"/>
  <c r="JK36" i="2"/>
  <c r="JG36" i="2"/>
  <c r="PR32" i="2"/>
  <c r="PN32" i="2"/>
  <c r="JH19" i="2"/>
  <c r="JI19" i="2" s="1"/>
  <c r="HD16" i="2"/>
  <c r="HA16" i="2"/>
  <c r="HC16" i="2"/>
  <c r="HB16" i="2"/>
  <c r="JQ13" i="2"/>
  <c r="JN13" i="2"/>
  <c r="JP13" i="2"/>
  <c r="JO13" i="2"/>
  <c r="OV32" i="2"/>
  <c r="OX32" i="2"/>
  <c r="OW32" i="2"/>
  <c r="OU32" i="2"/>
  <c r="HD12" i="2"/>
  <c r="HC12" i="2"/>
  <c r="HB12" i="2"/>
  <c r="HA12" i="2"/>
  <c r="OU26" i="2"/>
  <c r="OX26" i="2"/>
  <c r="OW26" i="2"/>
  <c r="OV26" i="2"/>
  <c r="PR22" i="2"/>
  <c r="PN22" i="2"/>
  <c r="HD29" i="2"/>
  <c r="HA29" i="2"/>
  <c r="HC29" i="2"/>
  <c r="HB29" i="2"/>
  <c r="PV30" i="2"/>
  <c r="PW30" i="2"/>
  <c r="PU30" i="2"/>
  <c r="PX30" i="2"/>
  <c r="QE24" i="2"/>
  <c r="QA24" i="2"/>
  <c r="OX21" i="2"/>
  <c r="OW21" i="2"/>
  <c r="OV21" i="2"/>
  <c r="OU21" i="2"/>
  <c r="GQ37" i="2"/>
  <c r="GP37" i="2"/>
  <c r="GN37" i="2"/>
  <c r="GO37" i="2"/>
  <c r="IB33" i="2"/>
  <c r="ID33" i="2"/>
  <c r="IA33" i="2"/>
  <c r="IC33" i="2"/>
  <c r="PR26" i="2"/>
  <c r="PN26" i="2"/>
  <c r="PD15" i="2"/>
  <c r="HJ14" i="2"/>
  <c r="JG30" i="2"/>
  <c r="JK30" i="2"/>
  <c r="JM30" i="2" s="1"/>
  <c r="QQ25" i="2"/>
  <c r="JG32" i="2"/>
  <c r="JK32" i="2"/>
  <c r="IR16" i="2"/>
  <c r="IS16" i="2" s="1"/>
  <c r="QO11" i="2"/>
  <c r="HW21" i="2"/>
  <c r="HY21" i="2"/>
  <c r="IB27" i="2"/>
  <c r="ID27" i="2"/>
  <c r="IC27" i="2"/>
  <c r="IA27" i="2"/>
  <c r="PQ36" i="2"/>
  <c r="PS36" i="2"/>
  <c r="JH10" i="2"/>
  <c r="PO27" i="2"/>
  <c r="PP27" i="2" s="1"/>
  <c r="GT25" i="2"/>
  <c r="GX25" i="2"/>
  <c r="GZ25" i="2" s="1"/>
  <c r="PI16" i="2"/>
  <c r="PH16" i="2"/>
  <c r="PK16" i="2"/>
  <c r="PJ16" i="2"/>
  <c r="IY19" i="2"/>
  <c r="IW19" i="2"/>
  <c r="JE26" i="2"/>
  <c r="JF26" i="2" s="1"/>
  <c r="IJ40" i="2"/>
  <c r="IL40" i="2"/>
  <c r="PJ35" i="2"/>
  <c r="PI35" i="2"/>
  <c r="PK35" i="2"/>
  <c r="PH35" i="2"/>
  <c r="PG40" i="2"/>
  <c r="QG25" i="2"/>
  <c r="QO24" i="2"/>
  <c r="QP24" i="2" s="1"/>
  <c r="HP29" i="2"/>
  <c r="HN29" i="2"/>
  <c r="HQ29" i="2"/>
  <c r="HO29" i="2"/>
  <c r="HA37" i="2"/>
  <c r="HD37" i="2"/>
  <c r="HC37" i="2"/>
  <c r="HB37" i="2"/>
  <c r="QJ30" i="2"/>
  <c r="QI30" i="2"/>
  <c r="QH30" i="2"/>
  <c r="QK30" i="2"/>
  <c r="JH27" i="2"/>
  <c r="JI27" i="2" s="1"/>
  <c r="GZ28" i="2"/>
  <c r="HZ40" i="2"/>
  <c r="OX15" i="2"/>
  <c r="OV15" i="2"/>
  <c r="OU15" i="2"/>
  <c r="OW15" i="2"/>
  <c r="PA11" i="2"/>
  <c r="PE11" i="2"/>
  <c r="PG11" i="2" s="1"/>
  <c r="IR11" i="2"/>
  <c r="IS11" i="2" s="1"/>
  <c r="HY12" i="2"/>
  <c r="HW12" i="2"/>
  <c r="JE31" i="2"/>
  <c r="JF31" i="2" s="1"/>
  <c r="PS10" i="2"/>
  <c r="PQ10" i="2"/>
  <c r="QL22" i="2"/>
  <c r="QM22" i="2" s="1"/>
  <c r="PK31" i="2"/>
  <c r="PJ31" i="2"/>
  <c r="PI31" i="2"/>
  <c r="PH31" i="2"/>
  <c r="QB32" i="2"/>
  <c r="QC32" i="2" s="1"/>
  <c r="QY35" i="2"/>
  <c r="QZ35" i="2" s="1"/>
  <c r="HJ12" i="2"/>
  <c r="IJ27" i="2"/>
  <c r="QB14" i="2"/>
  <c r="QC14" i="2" s="1"/>
  <c r="IX38" i="2"/>
  <c r="IT38" i="2"/>
  <c r="QF31" i="2"/>
  <c r="QD31" i="2"/>
  <c r="JL39" i="2"/>
  <c r="JJ39" i="2"/>
  <c r="PS39" i="2"/>
  <c r="PQ39" i="2"/>
  <c r="IX36" i="2"/>
  <c r="IT36" i="2"/>
  <c r="ID19" i="2"/>
  <c r="IC19" i="2"/>
  <c r="IB19" i="2"/>
  <c r="IA19" i="2"/>
  <c r="HW34" i="2"/>
  <c r="IH34" i="2"/>
  <c r="II34" i="2" s="1"/>
  <c r="QL18" i="2"/>
  <c r="QL13" i="2"/>
  <c r="IG22" i="2"/>
  <c r="IK22" i="2"/>
  <c r="QN33" i="2"/>
  <c r="QR33" i="2"/>
  <c r="QT33" i="2" s="1"/>
  <c r="QQ38" i="2"/>
  <c r="JE17" i="2"/>
  <c r="JF17" i="2" s="1"/>
  <c r="HX21" i="2"/>
  <c r="HT21" i="2"/>
  <c r="RB38" i="2"/>
  <c r="RC38" i="2" s="1"/>
  <c r="PN36" i="2"/>
  <c r="PR36" i="2"/>
  <c r="HU14" i="2"/>
  <c r="HV14" i="2" s="1"/>
  <c r="IW36" i="2"/>
  <c r="IY36" i="2"/>
  <c r="IR25" i="2"/>
  <c r="IG38" i="2"/>
  <c r="IK38" i="2"/>
  <c r="IM38" i="2" s="1"/>
  <c r="HQ37" i="2"/>
  <c r="HP37" i="2"/>
  <c r="HO37" i="2"/>
  <c r="HN37" i="2"/>
  <c r="IX19" i="2"/>
  <c r="IT19" i="2"/>
  <c r="HW15" i="2"/>
  <c r="HY15" i="2"/>
  <c r="HL16" i="2"/>
  <c r="HJ16" i="2"/>
  <c r="IU26" i="2"/>
  <c r="QF24" i="2"/>
  <c r="QD24" i="2"/>
  <c r="IG40" i="2"/>
  <c r="IK40" i="2"/>
  <c r="HY28" i="2"/>
  <c r="HW28" i="2"/>
  <c r="QS19" i="2"/>
  <c r="QQ19" i="2"/>
  <c r="HQ31" i="2"/>
  <c r="HN31" i="2"/>
  <c r="HP31" i="2"/>
  <c r="HO31" i="2"/>
  <c r="ID22" i="2"/>
  <c r="IC22" i="2"/>
  <c r="IA22" i="2"/>
  <c r="IB22" i="2"/>
  <c r="IR34" i="2"/>
  <c r="IS34" i="2" s="1"/>
  <c r="IM33" i="2"/>
  <c r="HK18" i="2"/>
  <c r="HM18" i="2" s="1"/>
  <c r="HG18" i="2"/>
  <c r="QX23" i="2"/>
  <c r="QV23" i="2"/>
  <c r="QU23" i="2"/>
  <c r="QW23" i="2"/>
  <c r="HU37" i="2"/>
  <c r="QB35" i="2"/>
  <c r="IH11" i="2"/>
  <c r="II11" i="2" s="1"/>
  <c r="HT12" i="2"/>
  <c r="HX12" i="2"/>
  <c r="JE24" i="2"/>
  <c r="JF24" i="2" s="1"/>
  <c r="IW27" i="2"/>
  <c r="IY27" i="2"/>
  <c r="PN10" i="2"/>
  <c r="PR10" i="2"/>
  <c r="QB22" i="2"/>
  <c r="QC22" i="2" s="1"/>
  <c r="JJ32" i="2"/>
  <c r="JL32" i="2"/>
  <c r="PF11" i="2"/>
  <c r="HO11" i="2"/>
  <c r="HN11" i="2"/>
  <c r="HP11" i="2"/>
  <c r="HQ11" i="2"/>
  <c r="OT27" i="2"/>
  <c r="PO17" i="2"/>
  <c r="JH40" i="2"/>
  <c r="JI40" i="2" s="1"/>
  <c r="QL17" i="2"/>
  <c r="QP38" i="2"/>
  <c r="QS38" i="2" s="1"/>
  <c r="QA31" i="2"/>
  <c r="QE31" i="2"/>
  <c r="HY35" i="2"/>
  <c r="HW35" i="2"/>
  <c r="PQ26" i="2"/>
  <c r="PS26" i="2"/>
  <c r="JG39" i="2"/>
  <c r="JK39" i="2"/>
  <c r="PS22" i="2"/>
  <c r="PQ22" i="2"/>
  <c r="PR39" i="2"/>
  <c r="PN39" i="2"/>
  <c r="IW33" i="2"/>
  <c r="IY33" i="2"/>
  <c r="QB16" i="2"/>
  <c r="QC16" i="2" s="1"/>
  <c r="OK17" i="2"/>
  <c r="OJ17" i="2"/>
  <c r="OI17" i="2"/>
  <c r="OH17" i="2"/>
  <c r="HQ25" i="2"/>
  <c r="HP25" i="2"/>
  <c r="HO25" i="2"/>
  <c r="HN25" i="2"/>
  <c r="PO15" i="2"/>
  <c r="PP15" i="2" s="1"/>
  <c r="PD26" i="2"/>
  <c r="PF26" i="2"/>
  <c r="IP19" i="2"/>
  <c r="IQ19" i="2"/>
  <c r="IO19" i="2"/>
  <c r="IN19" i="2"/>
  <c r="IB38" i="2"/>
  <c r="IA38" i="2"/>
  <c r="ID38" i="2"/>
  <c r="IC38" i="2"/>
  <c r="PO14" i="2"/>
  <c r="PP14" i="2" s="1"/>
  <c r="QO28" i="2"/>
  <c r="QP28" i="2" s="1"/>
  <c r="PH20" i="2"/>
  <c r="PK20" i="2"/>
  <c r="PJ20" i="2"/>
  <c r="PI20" i="2"/>
  <c r="QY12" i="2"/>
  <c r="QZ12" i="2" s="1"/>
  <c r="HQ35" i="2"/>
  <c r="HP35" i="2"/>
  <c r="HO35" i="2"/>
  <c r="HN35" i="2"/>
  <c r="PC15" i="2"/>
  <c r="PF15" i="2" s="1"/>
  <c r="QL40" i="2"/>
  <c r="QM40" i="2" s="1"/>
  <c r="PN16" i="2"/>
  <c r="PR16" i="2"/>
  <c r="PT31" i="2"/>
  <c r="IR14" i="2"/>
  <c r="IS14" i="2" s="1"/>
  <c r="HI14" i="2"/>
  <c r="HL14" i="2" s="1"/>
  <c r="GY25" i="2"/>
  <c r="HY25" i="2"/>
  <c r="HW25" i="2"/>
  <c r="IL38" i="2"/>
  <c r="HV34" i="2"/>
  <c r="HY34" i="2" s="1"/>
  <c r="QL26" i="2"/>
  <c r="HW18" i="2"/>
  <c r="QY10" i="2"/>
  <c r="QZ10" i="2" s="1"/>
  <c r="PI12" i="2"/>
  <c r="PK12" i="2"/>
  <c r="PJ12" i="2"/>
  <c r="PH12" i="2"/>
  <c r="PR24" i="2"/>
  <c r="PN24" i="2"/>
  <c r="IH24" i="2"/>
  <c r="II24" i="2" s="1"/>
  <c r="PZ18" i="2"/>
  <c r="PG18" i="2"/>
  <c r="IR29" i="2"/>
  <c r="PZ13" i="2"/>
  <c r="QP25" i="2"/>
  <c r="QS25" i="2" s="1"/>
  <c r="HL18" i="2"/>
  <c r="IL22" i="2"/>
  <c r="IJ22" i="2"/>
  <c r="PN11" i="2"/>
  <c r="PR11" i="2"/>
  <c r="PT11" i="2" s="1"/>
  <c r="HU16" i="2"/>
  <c r="HV16" i="2" s="1"/>
  <c r="HW31" i="2"/>
  <c r="OX17" i="2"/>
  <c r="OW17" i="2"/>
  <c r="OV17" i="2"/>
  <c r="OU17" i="2"/>
  <c r="PQ21" i="2"/>
  <c r="PG13" i="2"/>
  <c r="QB11" i="2"/>
  <c r="IF16" i="2"/>
  <c r="QY11" i="2"/>
  <c r="QZ11" i="2" s="1"/>
  <c r="RF34" i="2"/>
  <c r="RD34" i="2"/>
  <c r="OX20" i="2"/>
  <c r="OV20" i="2"/>
  <c r="OU20" i="2"/>
  <c r="OW20" i="2"/>
  <c r="QR19" i="2"/>
  <c r="QN19" i="2"/>
  <c r="IM36" i="2"/>
  <c r="HC18" i="2"/>
  <c r="HB18" i="2"/>
  <c r="HA18" i="2"/>
  <c r="HD18" i="2"/>
  <c r="QY28" i="2"/>
  <c r="QZ28" i="2" s="1"/>
  <c r="OJ15" i="2"/>
  <c r="OH15" i="2"/>
  <c r="OI15" i="2"/>
  <c r="OK15" i="2"/>
  <c r="QM12" i="2"/>
  <c r="PZ40" i="2"/>
  <c r="PQ16" i="2"/>
  <c r="PS16" i="2"/>
  <c r="PJ39" i="2"/>
  <c r="PI39" i="2"/>
  <c r="PH39" i="2"/>
  <c r="PK39" i="2"/>
  <c r="IF14" i="2"/>
  <c r="PF27" i="2"/>
  <c r="PD27" i="2"/>
  <c r="PZ26" i="2"/>
  <c r="HV18" i="2"/>
  <c r="QM10" i="2"/>
  <c r="QY21" i="2"/>
  <c r="QZ21" i="2" s="1"/>
  <c r="PS13" i="2"/>
  <c r="PQ13" i="2"/>
  <c r="IR12" i="2"/>
  <c r="IS12" i="2" s="1"/>
  <c r="IR18" i="2"/>
  <c r="IF29" i="2"/>
  <c r="HX24" i="2"/>
  <c r="HZ24" i="2" s="1"/>
  <c r="HT24" i="2"/>
  <c r="HV31" i="2"/>
  <c r="HY31" i="2" s="1"/>
  <c r="PP21" i="2"/>
  <c r="PS21" i="2" s="1"/>
  <c r="QS33" i="2"/>
  <c r="QY16" i="2"/>
  <c r="QZ16" i="2" s="1"/>
  <c r="RF33" i="2"/>
  <c r="RD33" i="2"/>
  <c r="IU17" i="2"/>
  <c r="IV17" i="2" s="1"/>
  <c r="RA34" i="2"/>
  <c r="RE34" i="2"/>
  <c r="HD11" i="2"/>
  <c r="HC11" i="2"/>
  <c r="HB11" i="2"/>
  <c r="HA11" i="2"/>
  <c r="PU38" i="2"/>
  <c r="PW38" i="2"/>
  <c r="PX38" i="2"/>
  <c r="PV38" i="2"/>
  <c r="HQ24" i="2"/>
  <c r="HP24" i="2"/>
  <c r="HO24" i="2"/>
  <c r="HN24" i="2"/>
  <c r="PE32" i="2"/>
  <c r="PG32" i="2" s="1"/>
  <c r="PA32" i="2"/>
  <c r="QY31" i="2"/>
  <c r="QZ31" i="2" s="1"/>
  <c r="OW40" i="2"/>
  <c r="OV40" i="2"/>
  <c r="OU40" i="2"/>
  <c r="OX40" i="2"/>
  <c r="IH35" i="2"/>
  <c r="II35" i="2" s="1"/>
  <c r="QB36" i="2"/>
  <c r="QC36" i="2" s="1"/>
  <c r="IK10" i="2"/>
  <c r="IM10" i="2" s="1"/>
  <c r="IG10" i="2"/>
  <c r="RA25" i="2"/>
  <c r="RE25" i="2"/>
  <c r="PE27" i="2"/>
  <c r="PA27" i="2"/>
  <c r="HA17" i="2"/>
  <c r="HD17" i="2"/>
  <c r="HC17" i="2"/>
  <c r="HB17" i="2"/>
  <c r="PK14" i="2"/>
  <c r="PJ14" i="2"/>
  <c r="PI14" i="2"/>
  <c r="PH14" i="2"/>
  <c r="RJ23" i="2"/>
  <c r="RI23" i="2"/>
  <c r="RK23" i="2"/>
  <c r="RH23" i="2"/>
  <c r="IH15" i="2"/>
  <c r="II15" i="2" s="1"/>
  <c r="QO21" i="2"/>
  <c r="QP21" i="2" s="1"/>
  <c r="PN13" i="2"/>
  <c r="PR13" i="2"/>
  <c r="HX11" i="2"/>
  <c r="HT11" i="2"/>
  <c r="IR28" i="2"/>
  <c r="IS28" i="2" s="1"/>
  <c r="IH12" i="2"/>
  <c r="II12" i="2" s="1"/>
  <c r="IH18" i="2"/>
  <c r="II18" i="2" s="1"/>
  <c r="OR13" i="2"/>
  <c r="OT13" i="2" s="1"/>
  <c r="ON13" i="2"/>
  <c r="JL30" i="2"/>
  <c r="PQ18" i="2"/>
  <c r="JH22" i="2"/>
  <c r="PQ28" i="2"/>
  <c r="HQ34" i="2"/>
  <c r="HP34" i="2"/>
  <c r="HO34" i="2"/>
  <c r="HN34" i="2"/>
  <c r="PU12" i="2"/>
  <c r="PW12" i="2"/>
  <c r="PX12" i="2"/>
  <c r="PV12" i="2"/>
  <c r="HK26" i="2"/>
  <c r="HM26" i="2" s="1"/>
  <c r="HG26" i="2"/>
  <c r="JH38" i="2"/>
  <c r="JI38" i="2" s="1"/>
  <c r="QK33" i="2"/>
  <c r="QI33" i="2"/>
  <c r="QH33" i="2"/>
  <c r="QJ33" i="2"/>
  <c r="QL15" i="2"/>
  <c r="QM15" i="2" s="1"/>
  <c r="HY17" i="2"/>
  <c r="HW17" i="2"/>
  <c r="QL20" i="2"/>
  <c r="QM16" i="2"/>
  <c r="RA33" i="2"/>
  <c r="RE33" i="2"/>
  <c r="PS32" i="2"/>
  <c r="PQ32" i="2"/>
  <c r="PA26" i="2"/>
  <c r="PE26" i="2"/>
  <c r="QY37" i="2"/>
  <c r="QZ37" i="2" s="1"/>
  <c r="IH25" i="2"/>
  <c r="II25" i="2" s="1"/>
  <c r="HT25" i="2"/>
  <c r="HX25" i="2"/>
  <c r="PW19" i="2"/>
  <c r="PU19" i="2"/>
  <c r="PX19" i="2"/>
  <c r="PV19" i="2"/>
  <c r="IU22" i="2"/>
  <c r="IX27" i="2"/>
  <c r="IT27" i="2"/>
  <c r="PX37" i="2"/>
  <c r="PW37" i="2"/>
  <c r="PV37" i="2"/>
  <c r="PU37" i="2"/>
  <c r="IY40" i="2"/>
  <c r="IW40" i="2"/>
  <c r="RE29" i="2"/>
  <c r="RA29" i="2"/>
  <c r="PR40" i="2"/>
  <c r="PN40" i="2"/>
  <c r="QM31" i="2"/>
  <c r="IR35" i="2"/>
  <c r="PK22" i="2"/>
  <c r="PJ22" i="2"/>
  <c r="PI22" i="2"/>
  <c r="PH22" i="2"/>
  <c r="IR21" i="2"/>
  <c r="IS21" i="2" s="1"/>
  <c r="QL36" i="2"/>
  <c r="QM36" i="2" s="1"/>
  <c r="QA37" i="2"/>
  <c r="QE37" i="2"/>
  <c r="RF25" i="2"/>
  <c r="RD25" i="2"/>
  <c r="QD10" i="2"/>
  <c r="QL27" i="2"/>
  <c r="QM27" i="2" s="1"/>
  <c r="HG21" i="2"/>
  <c r="HK21" i="2"/>
  <c r="QL39" i="2"/>
  <c r="QM39" i="2" s="1"/>
  <c r="IR15" i="2"/>
  <c r="IS15" i="2" s="1"/>
  <c r="HW11" i="2"/>
  <c r="HY11" i="2"/>
  <c r="IF28" i="2"/>
  <c r="RB19" i="2"/>
  <c r="IH31" i="2"/>
  <c r="II31" i="2" s="1"/>
  <c r="QG19" i="2"/>
  <c r="PT24" i="2"/>
  <c r="PP18" i="2"/>
  <c r="HW29" i="2"/>
  <c r="IR37" i="2"/>
  <c r="IS37" i="2" s="1"/>
  <c r="PP28" i="2"/>
  <c r="PS28" i="2" s="1"/>
  <c r="JM23" i="2"/>
  <c r="PK10" i="2"/>
  <c r="PJ10" i="2"/>
  <c r="PI10" i="2"/>
  <c r="PH10" i="2"/>
  <c r="OV22" i="2"/>
  <c r="OX22" i="2"/>
  <c r="OW22" i="2"/>
  <c r="OU22" i="2"/>
  <c r="QB15" i="2"/>
  <c r="QC15" i="2" s="1"/>
  <c r="HX17" i="2"/>
  <c r="HT17" i="2"/>
  <c r="QB20" i="2"/>
  <c r="QC20" i="2" s="1"/>
  <c r="QD28" i="2"/>
  <c r="QR30" i="2"/>
  <c r="QN30" i="2"/>
  <c r="QD12" i="2"/>
  <c r="QD21" i="2"/>
  <c r="IJ17" i="2"/>
  <c r="PA17" i="2"/>
  <c r="PE17" i="2"/>
  <c r="PG17" i="2" s="1"/>
  <c r="PV35" i="2"/>
  <c r="PX35" i="2"/>
  <c r="PW35" i="2"/>
  <c r="PU35" i="2"/>
  <c r="HM17" i="2"/>
  <c r="JA39" i="2"/>
  <c r="HD21" i="2"/>
  <c r="HC21" i="2"/>
  <c r="HB21" i="2"/>
  <c r="HA21" i="2"/>
  <c r="IW32" i="2"/>
  <c r="IY32" i="2"/>
  <c r="PU33" i="2"/>
  <c r="PX33" i="2"/>
  <c r="PW33" i="2"/>
  <c r="PV33" i="2"/>
  <c r="IU24" i="2"/>
  <c r="IV24" i="2" s="1"/>
  <c r="JL36" i="2"/>
  <c r="JJ36" i="2"/>
  <c r="QB17" i="2"/>
  <c r="QC17" i="2" s="1"/>
  <c r="RD29" i="2"/>
  <c r="RF29" i="2"/>
  <c r="PS40" i="2"/>
  <c r="PQ40" i="2"/>
  <c r="PT40" i="2" s="1"/>
  <c r="PO20" i="2"/>
  <c r="IU10" i="2"/>
  <c r="IV10" i="2" s="1"/>
  <c r="QT29" i="2"/>
  <c r="IF21" i="2"/>
  <c r="IH26" i="2"/>
  <c r="II26" i="2" s="1"/>
  <c r="HZ26" i="2"/>
  <c r="QR34" i="2"/>
  <c r="QT34" i="2" s="1"/>
  <c r="QN34" i="2"/>
  <c r="OV18" i="2"/>
  <c r="OU18" i="2"/>
  <c r="OX18" i="2"/>
  <c r="OW18" i="2"/>
  <c r="QF37" i="2"/>
  <c r="QD37" i="2"/>
  <c r="QC10" i="2"/>
  <c r="QF10" i="2" s="1"/>
  <c r="PZ27" i="2"/>
  <c r="HL21" i="2"/>
  <c r="HJ21" i="2"/>
  <c r="HM21" i="2" s="1"/>
  <c r="PZ39" i="2"/>
  <c r="HM28" i="2"/>
  <c r="QY24" i="2"/>
  <c r="QZ24" i="2" s="1"/>
  <c r="QE38" i="2"/>
  <c r="QG38" i="2" s="1"/>
  <c r="QA38" i="2"/>
  <c r="PS24" i="2"/>
  <c r="IS31" i="2"/>
  <c r="PJ24" i="2"/>
  <c r="PK24" i="2"/>
  <c r="HV29" i="2"/>
  <c r="HY29" i="2" s="1"/>
  <c r="IF37" i="2"/>
  <c r="QL32" i="2"/>
  <c r="QM35" i="2"/>
  <c r="HM15" i="2"/>
  <c r="HI12" i="2"/>
  <c r="HL12" i="2" s="1"/>
  <c r="HY24" i="2"/>
  <c r="II27" i="2"/>
  <c r="QL14" i="2"/>
  <c r="QM14" i="2" s="1"/>
  <c r="IY38" i="2"/>
  <c r="IW38" i="2"/>
  <c r="QC28" i="2"/>
  <c r="QF28" i="2" s="1"/>
  <c r="QS30" i="2"/>
  <c r="QQ30" i="2"/>
  <c r="QC12" i="2"/>
  <c r="QC21" i="2"/>
  <c r="II17" i="2"/>
  <c r="IL17" i="2" s="1"/>
  <c r="PG28" i="4" l="1"/>
  <c r="HZ17" i="5"/>
  <c r="PT19" i="8"/>
  <c r="PT22" i="2"/>
  <c r="HZ23" i="5"/>
  <c r="PT25" i="9"/>
  <c r="HA35" i="2"/>
  <c r="PI24" i="2"/>
  <c r="PT26" i="2"/>
  <c r="PI36" i="2"/>
  <c r="IQ11" i="3"/>
  <c r="QI13" i="4"/>
  <c r="HC38" i="4"/>
  <c r="IC13" i="4"/>
  <c r="ID33" i="4"/>
  <c r="PK14" i="6"/>
  <c r="QV35" i="6"/>
  <c r="PI16" i="7"/>
  <c r="PU22" i="7"/>
  <c r="IM29" i="8"/>
  <c r="HO23" i="8"/>
  <c r="HO34" i="10"/>
  <c r="IO18" i="10"/>
  <c r="PH26" i="10"/>
  <c r="QT22" i="11"/>
  <c r="PU28" i="11"/>
  <c r="PT19" i="12"/>
  <c r="HB35" i="2"/>
  <c r="HB26" i="3"/>
  <c r="HD12" i="5"/>
  <c r="PJ14" i="6"/>
  <c r="QU35" i="6"/>
  <c r="PW22" i="7"/>
  <c r="HM39" i="8"/>
  <c r="HP23" i="8"/>
  <c r="IQ18" i="10"/>
  <c r="PJ26" i="10"/>
  <c r="IC35" i="11"/>
  <c r="PX28" i="11"/>
  <c r="PU21" i="4"/>
  <c r="HA12" i="5"/>
  <c r="QU22" i="5"/>
  <c r="QV19" i="10"/>
  <c r="ID35" i="11"/>
  <c r="HC35" i="2"/>
  <c r="HD26" i="3"/>
  <c r="PV21" i="4"/>
  <c r="OV26" i="4"/>
  <c r="HB12" i="5"/>
  <c r="QV22" i="5"/>
  <c r="HM17" i="9"/>
  <c r="QI24" i="10"/>
  <c r="QG10" i="10"/>
  <c r="QJ10" i="10" s="1"/>
  <c r="QW19" i="10"/>
  <c r="IA35" i="11"/>
  <c r="QT30" i="12"/>
  <c r="QU30" i="12" s="1"/>
  <c r="PH36" i="2"/>
  <c r="IN11" i="3"/>
  <c r="PW21" i="4"/>
  <c r="OW26" i="4"/>
  <c r="HD38" i="4"/>
  <c r="IA33" i="4"/>
  <c r="QW22" i="5"/>
  <c r="QK24" i="10"/>
  <c r="QU19" i="10"/>
  <c r="PJ36" i="2"/>
  <c r="IO11" i="3"/>
  <c r="QJ13" i="4"/>
  <c r="OX26" i="4"/>
  <c r="HA38" i="4"/>
  <c r="IB13" i="4"/>
  <c r="IB33" i="4"/>
  <c r="PH16" i="7"/>
  <c r="QJ24" i="10"/>
  <c r="HQ34" i="10"/>
  <c r="PN23" i="12"/>
  <c r="PR23" i="12"/>
  <c r="PQ23" i="12"/>
  <c r="PS23" i="12"/>
  <c r="QM23" i="12"/>
  <c r="QO23" i="12" s="1"/>
  <c r="QP23" i="12" s="1"/>
  <c r="QR23" i="12" s="1"/>
  <c r="QY23" i="12"/>
  <c r="QZ23" i="12" s="1"/>
  <c r="RB23" i="12" s="1"/>
  <c r="RC23" i="12" s="1"/>
  <c r="QC23" i="12"/>
  <c r="QD23" i="12"/>
  <c r="PK23" i="12"/>
  <c r="PI23" i="12"/>
  <c r="PJ23" i="12"/>
  <c r="PH23" i="12"/>
  <c r="OX23" i="12"/>
  <c r="OW23" i="12"/>
  <c r="OU23" i="12"/>
  <c r="OV23" i="12"/>
  <c r="JM32" i="2"/>
  <c r="PT32" i="2"/>
  <c r="PW32" i="2" s="1"/>
  <c r="QG28" i="6"/>
  <c r="QJ28" i="6" s="1"/>
  <c r="QG39" i="9"/>
  <c r="QG17" i="9"/>
  <c r="HZ32" i="12"/>
  <c r="HZ10" i="4"/>
  <c r="QT23" i="8"/>
  <c r="PT35" i="3"/>
  <c r="PT28" i="4"/>
  <c r="PU28" i="4" s="1"/>
  <c r="QG12" i="9"/>
  <c r="QJ12" i="9" s="1"/>
  <c r="HO31" i="9"/>
  <c r="JL12" i="12"/>
  <c r="RG29" i="2"/>
  <c r="PT34" i="3"/>
  <c r="HZ34" i="4"/>
  <c r="HM21" i="7"/>
  <c r="PT39" i="7"/>
  <c r="PU39" i="7" s="1"/>
  <c r="PH37" i="10"/>
  <c r="HP12" i="10"/>
  <c r="IZ32" i="2"/>
  <c r="IM17" i="5"/>
  <c r="HZ33" i="5"/>
  <c r="PT24" i="7"/>
  <c r="QG37" i="7"/>
  <c r="QT23" i="9"/>
  <c r="QV23" i="9" s="1"/>
  <c r="PI37" i="10"/>
  <c r="HN12" i="10"/>
  <c r="QT26" i="11"/>
  <c r="QX26" i="11" s="1"/>
  <c r="PT11" i="12"/>
  <c r="PK37" i="10"/>
  <c r="OU29" i="10"/>
  <c r="HO12" i="10"/>
  <c r="IZ40" i="2"/>
  <c r="JD40" i="2" s="1"/>
  <c r="HM30" i="6"/>
  <c r="HQ30" i="6" s="1"/>
  <c r="IM10" i="7"/>
  <c r="HZ22" i="8"/>
  <c r="HZ36" i="9"/>
  <c r="OW29" i="10"/>
  <c r="ID11" i="12"/>
  <c r="JG12" i="12"/>
  <c r="IM22" i="2"/>
  <c r="IP22" i="2" s="1"/>
  <c r="QG24" i="2"/>
  <c r="QJ24" i="2" s="1"/>
  <c r="IZ31" i="8"/>
  <c r="IZ27" i="8"/>
  <c r="HP12" i="4"/>
  <c r="PH28" i="5"/>
  <c r="PT26" i="6"/>
  <c r="PH31" i="8"/>
  <c r="IA11" i="12"/>
  <c r="HB29" i="3"/>
  <c r="HO34" i="4"/>
  <c r="HO12" i="4"/>
  <c r="QG14" i="5"/>
  <c r="PI28" i="5"/>
  <c r="IM36" i="6"/>
  <c r="PJ31" i="8"/>
  <c r="HB30" i="9"/>
  <c r="HQ20" i="11"/>
  <c r="HC29" i="3"/>
  <c r="HN34" i="4"/>
  <c r="PG29" i="5"/>
  <c r="OW11" i="5"/>
  <c r="HZ37" i="6"/>
  <c r="HN38" i="6"/>
  <c r="PT19" i="7"/>
  <c r="PW19" i="7" s="1"/>
  <c r="PG25" i="8"/>
  <c r="PK25" i="8" s="1"/>
  <c r="PI31" i="8"/>
  <c r="HA30" i="9"/>
  <c r="PG14" i="10"/>
  <c r="IZ20" i="10"/>
  <c r="IA33" i="10"/>
  <c r="PT34" i="11"/>
  <c r="PX34" i="11" s="1"/>
  <c r="HN20" i="11"/>
  <c r="QT11" i="3"/>
  <c r="QV11" i="3" s="1"/>
  <c r="HD29" i="3"/>
  <c r="HP34" i="4"/>
  <c r="IQ31" i="4"/>
  <c r="IZ31" i="4"/>
  <c r="OV11" i="5"/>
  <c r="HO38" i="6"/>
  <c r="HC30" i="9"/>
  <c r="HM32" i="10"/>
  <c r="HO32" i="10" s="1"/>
  <c r="IB33" i="10"/>
  <c r="IM13" i="11"/>
  <c r="IN13" i="11" s="1"/>
  <c r="HO20" i="11"/>
  <c r="PJ38" i="11"/>
  <c r="IC24" i="3"/>
  <c r="IB24" i="3"/>
  <c r="IA24" i="3"/>
  <c r="ID24" i="3"/>
  <c r="JB39" i="2"/>
  <c r="IM17" i="3"/>
  <c r="HZ37" i="4"/>
  <c r="IN31" i="4"/>
  <c r="PX40" i="4"/>
  <c r="PT18" i="5"/>
  <c r="OX11" i="5"/>
  <c r="HP38" i="6"/>
  <c r="HM12" i="7"/>
  <c r="PT37" i="8"/>
  <c r="JM25" i="10"/>
  <c r="IC33" i="10"/>
  <c r="PH38" i="11"/>
  <c r="II13" i="8"/>
  <c r="JD39" i="2"/>
  <c r="IO31" i="4"/>
  <c r="PV40" i="4"/>
  <c r="PI38" i="11"/>
  <c r="IB11" i="12"/>
  <c r="HZ12" i="7"/>
  <c r="QT16" i="11"/>
  <c r="IM19" i="11"/>
  <c r="IO19" i="11" s="1"/>
  <c r="QT30" i="2"/>
  <c r="QW30" i="2" s="1"/>
  <c r="HZ11" i="2"/>
  <c r="IC11" i="2" s="1"/>
  <c r="IM23" i="4"/>
  <c r="PT39" i="6"/>
  <c r="PT35" i="8"/>
  <c r="QG22" i="9"/>
  <c r="QI22" i="9" s="1"/>
  <c r="RG25" i="2"/>
  <c r="HZ31" i="3"/>
  <c r="IZ32" i="4"/>
  <c r="JA32" i="4" s="1"/>
  <c r="PT40" i="6"/>
  <c r="PX40" i="6" s="1"/>
  <c r="HM34" i="6"/>
  <c r="QG16" i="9"/>
  <c r="IM18" i="6"/>
  <c r="IM21" i="6"/>
  <c r="IZ24" i="7"/>
  <c r="PT30" i="8"/>
  <c r="PT12" i="8"/>
  <c r="PU12" i="8" s="1"/>
  <c r="IM34" i="9"/>
  <c r="IO34" i="9" s="1"/>
  <c r="QG17" i="12"/>
  <c r="IC30" i="2"/>
  <c r="IA30" i="2"/>
  <c r="ID30" i="2"/>
  <c r="IB30" i="2"/>
  <c r="HZ40" i="4"/>
  <c r="PG38" i="4"/>
  <c r="PK38" i="4" s="1"/>
  <c r="IZ39" i="5"/>
  <c r="JB39" i="5" s="1"/>
  <c r="HZ31" i="9"/>
  <c r="IZ13" i="3"/>
  <c r="IM19" i="4"/>
  <c r="QG37" i="4"/>
  <c r="PG15" i="9"/>
  <c r="JM19" i="10"/>
  <c r="JQ19" i="10" s="1"/>
  <c r="RG34" i="2"/>
  <c r="RI34" i="2" s="1"/>
  <c r="PT10" i="2"/>
  <c r="PX10" i="2" s="1"/>
  <c r="HZ16" i="3"/>
  <c r="HM33" i="6"/>
  <c r="PT40" i="9"/>
  <c r="HM25" i="12"/>
  <c r="II12" i="12"/>
  <c r="IJ12" i="12"/>
  <c r="QG29" i="9"/>
  <c r="QK29" i="9" s="1"/>
  <c r="IZ34" i="12"/>
  <c r="JB34" i="12" s="1"/>
  <c r="PG14" i="12"/>
  <c r="HZ21" i="12"/>
  <c r="IA21" i="12" s="1"/>
  <c r="IM28" i="4"/>
  <c r="HZ29" i="4"/>
  <c r="PT18" i="7"/>
  <c r="HZ31" i="7"/>
  <c r="QG28" i="9"/>
  <c r="QJ28" i="9" s="1"/>
  <c r="QK17" i="3"/>
  <c r="QJ17" i="3"/>
  <c r="QI17" i="3"/>
  <c r="QH17" i="3"/>
  <c r="RA35" i="7"/>
  <c r="RE35" i="7"/>
  <c r="HQ12" i="12"/>
  <c r="HP12" i="12"/>
  <c r="HO12" i="12"/>
  <c r="HN12" i="12"/>
  <c r="IG22" i="10"/>
  <c r="IK22" i="10"/>
  <c r="IZ33" i="2"/>
  <c r="HM28" i="3"/>
  <c r="JM14" i="4"/>
  <c r="HZ26" i="4"/>
  <c r="ID26" i="4" s="1"/>
  <c r="QG35" i="4"/>
  <c r="QJ35" i="4" s="1"/>
  <c r="HZ12" i="5"/>
  <c r="QG24" i="5"/>
  <c r="HM32" i="5"/>
  <c r="PT36" i="6"/>
  <c r="HZ28" i="8"/>
  <c r="HZ16" i="8"/>
  <c r="IZ20" i="9"/>
  <c r="JD20" i="9" s="1"/>
  <c r="QG12" i="10"/>
  <c r="QI12" i="10" s="1"/>
  <c r="QP31" i="11"/>
  <c r="QS31" i="11" s="1"/>
  <c r="QQ31" i="11"/>
  <c r="JK20" i="2"/>
  <c r="JG20" i="2"/>
  <c r="IU12" i="12"/>
  <c r="IV12" i="12" s="1"/>
  <c r="HP21" i="12"/>
  <c r="HO21" i="12"/>
  <c r="HN21" i="12"/>
  <c r="HQ21" i="12"/>
  <c r="IW24" i="3"/>
  <c r="JJ24" i="3"/>
  <c r="PT13" i="2"/>
  <c r="HM16" i="2"/>
  <c r="JM31" i="4"/>
  <c r="QG18" i="5"/>
  <c r="QI18" i="5" s="1"/>
  <c r="QT27" i="7"/>
  <c r="QX27" i="7" s="1"/>
  <c r="QG26" i="11"/>
  <c r="QG24" i="11"/>
  <c r="QI24" i="11" s="1"/>
  <c r="IZ27" i="12"/>
  <c r="IQ30" i="2"/>
  <c r="IP30" i="2"/>
  <c r="IO30" i="2"/>
  <c r="IN30" i="2"/>
  <c r="QN17" i="3"/>
  <c r="QR17" i="3"/>
  <c r="JI24" i="3"/>
  <c r="QG31" i="11"/>
  <c r="PG26" i="2"/>
  <c r="HZ28" i="2"/>
  <c r="PG32" i="3"/>
  <c r="IM20" i="4"/>
  <c r="IP20" i="4" s="1"/>
  <c r="PT24" i="4"/>
  <c r="PX24" i="4" s="1"/>
  <c r="IM16" i="5"/>
  <c r="QG13" i="5"/>
  <c r="HZ27" i="6"/>
  <c r="PG15" i="7"/>
  <c r="HZ30" i="10"/>
  <c r="QG13" i="10"/>
  <c r="QI13" i="10" s="1"/>
  <c r="PT12" i="11"/>
  <c r="PX12" i="11" s="1"/>
  <c r="RG14" i="11"/>
  <c r="RI14" i="11" s="1"/>
  <c r="QG20" i="12"/>
  <c r="PT26" i="12"/>
  <c r="PV26" i="12" s="1"/>
  <c r="JM12" i="12"/>
  <c r="PJ33" i="2"/>
  <c r="PH33" i="2"/>
  <c r="PI33" i="2"/>
  <c r="PK33" i="2"/>
  <c r="QQ17" i="3"/>
  <c r="QS17" i="3"/>
  <c r="PG27" i="2"/>
  <c r="PT38" i="4"/>
  <c r="IZ30" i="5"/>
  <c r="HZ18" i="7"/>
  <c r="HZ32" i="8"/>
  <c r="HZ14" i="8"/>
  <c r="ID14" i="8" s="1"/>
  <c r="HZ21" i="9"/>
  <c r="IC21" i="9" s="1"/>
  <c r="IZ28" i="9"/>
  <c r="PT36" i="12"/>
  <c r="PX36" i="12" s="1"/>
  <c r="QR35" i="7"/>
  <c r="QT35" i="7" s="1"/>
  <c r="QN35" i="7"/>
  <c r="IL24" i="3"/>
  <c r="IJ24" i="3"/>
  <c r="RD35" i="7"/>
  <c r="RG35" i="7" s="1"/>
  <c r="RK35" i="7" s="1"/>
  <c r="RF35" i="7"/>
  <c r="JM36" i="2"/>
  <c r="HZ15" i="2"/>
  <c r="PG27" i="3"/>
  <c r="QG15" i="4"/>
  <c r="PT25" i="4"/>
  <c r="HZ24" i="4"/>
  <c r="HZ21" i="5"/>
  <c r="ID21" i="5" s="1"/>
  <c r="PT23" i="5"/>
  <c r="PX23" i="5" s="1"/>
  <c r="HZ32" i="5"/>
  <c r="QT13" i="6"/>
  <c r="IZ39" i="7"/>
  <c r="PG28" i="7"/>
  <c r="JM33" i="7"/>
  <c r="HM36" i="7"/>
  <c r="HZ23" i="8"/>
  <c r="IA23" i="8" s="1"/>
  <c r="PT18" i="8"/>
  <c r="PV18" i="8" s="1"/>
  <c r="PG40" i="12"/>
  <c r="HT12" i="12"/>
  <c r="HX12" i="12"/>
  <c r="HZ12" i="12" s="1"/>
  <c r="HY12" i="12"/>
  <c r="IK24" i="3"/>
  <c r="IG24" i="3"/>
  <c r="QG37" i="2"/>
  <c r="QH37" i="2" s="1"/>
  <c r="IZ19" i="3"/>
  <c r="JD19" i="3" s="1"/>
  <c r="PT27" i="3"/>
  <c r="JM31" i="5"/>
  <c r="PT15" i="5"/>
  <c r="JM32" i="7"/>
  <c r="RG30" i="7"/>
  <c r="QT33" i="12"/>
  <c r="QX33" i="12" s="1"/>
  <c r="HM20" i="12"/>
  <c r="HP20" i="12" s="1"/>
  <c r="JB20" i="2"/>
  <c r="JC20" i="2"/>
  <c r="JD20" i="2"/>
  <c r="JA20" i="2"/>
  <c r="JM20" i="2"/>
  <c r="HZ17" i="2"/>
  <c r="HZ21" i="2"/>
  <c r="PT10" i="3"/>
  <c r="PX10" i="3" s="1"/>
  <c r="JM10" i="3"/>
  <c r="JN10" i="3" s="1"/>
  <c r="QG26" i="3"/>
  <c r="IZ21" i="3"/>
  <c r="HZ39" i="3"/>
  <c r="PG31" i="4"/>
  <c r="QG40" i="4"/>
  <c r="QG34" i="4"/>
  <c r="IM40" i="5"/>
  <c r="IQ40" i="5" s="1"/>
  <c r="PG19" i="5"/>
  <c r="PK19" i="5" s="1"/>
  <c r="HZ28" i="6"/>
  <c r="JM35" i="6"/>
  <c r="HZ30" i="7"/>
  <c r="QG28" i="8"/>
  <c r="QT32" i="8"/>
  <c r="IZ17" i="8"/>
  <c r="QG23" i="9"/>
  <c r="QK23" i="9" s="1"/>
  <c r="IM20" i="9"/>
  <c r="IO20" i="9" s="1"/>
  <c r="HM35" i="9"/>
  <c r="PG25" i="9"/>
  <c r="PT34" i="10"/>
  <c r="HZ28" i="11"/>
  <c r="IZ30" i="12"/>
  <c r="PG37" i="12"/>
  <c r="PJ37" i="12" s="1"/>
  <c r="HP30" i="2"/>
  <c r="HQ30" i="2"/>
  <c r="HN30" i="2"/>
  <c r="HO30" i="2"/>
  <c r="IY30" i="2"/>
  <c r="IW30" i="2"/>
  <c r="JL20" i="2"/>
  <c r="QJ35" i="7"/>
  <c r="QI35" i="7"/>
  <c r="QK35" i="7"/>
  <c r="QH35" i="7"/>
  <c r="PT22" i="10"/>
  <c r="PW22" i="10" s="1"/>
  <c r="QA17" i="7"/>
  <c r="QE17" i="7"/>
  <c r="QG17" i="7" s="1"/>
  <c r="IJ22" i="10"/>
  <c r="IM22" i="10" s="1"/>
  <c r="IL22" i="10"/>
  <c r="IX30" i="2"/>
  <c r="IT30" i="2"/>
  <c r="IV24" i="3"/>
  <c r="IY24" i="3" s="1"/>
  <c r="IB21" i="12"/>
  <c r="IU39" i="12"/>
  <c r="IQ30" i="12"/>
  <c r="IP30" i="12"/>
  <c r="IN30" i="12"/>
  <c r="IO30" i="12"/>
  <c r="HD40" i="12"/>
  <c r="HC40" i="12"/>
  <c r="HB40" i="12"/>
  <c r="HA40" i="12"/>
  <c r="OV37" i="12"/>
  <c r="OX37" i="12"/>
  <c r="OW37" i="12"/>
  <c r="OU37" i="12"/>
  <c r="IK10" i="12"/>
  <c r="IG10" i="12"/>
  <c r="PN24" i="12"/>
  <c r="PR24" i="12"/>
  <c r="HQ10" i="12"/>
  <c r="HP10" i="12"/>
  <c r="HO10" i="12"/>
  <c r="HN10" i="12"/>
  <c r="HX35" i="12"/>
  <c r="HT35" i="12"/>
  <c r="PK15" i="12"/>
  <c r="PJ15" i="12"/>
  <c r="PH15" i="12"/>
  <c r="PI15" i="12"/>
  <c r="RB25" i="12"/>
  <c r="QO32" i="12"/>
  <c r="QP32" i="12" s="1"/>
  <c r="QR31" i="12"/>
  <c r="QN31" i="12"/>
  <c r="HN37" i="12"/>
  <c r="HQ37" i="12"/>
  <c r="HP37" i="12"/>
  <c r="HO37" i="12"/>
  <c r="RB27" i="12"/>
  <c r="RC27" i="12" s="1"/>
  <c r="RB31" i="12"/>
  <c r="IU40" i="12"/>
  <c r="IV40" i="12" s="1"/>
  <c r="PK11" i="12"/>
  <c r="PJ11" i="12"/>
  <c r="PI11" i="12"/>
  <c r="PH11" i="12"/>
  <c r="PK24" i="12"/>
  <c r="PJ24" i="12"/>
  <c r="PH24" i="12"/>
  <c r="PI24" i="12"/>
  <c r="RB36" i="12"/>
  <c r="QA35" i="12"/>
  <c r="QE35" i="12"/>
  <c r="HB39" i="12"/>
  <c r="HA39" i="12"/>
  <c r="HD39" i="12"/>
  <c r="HC39" i="12"/>
  <c r="OV11" i="12"/>
  <c r="OU11" i="12"/>
  <c r="OX11" i="12"/>
  <c r="OW11" i="12"/>
  <c r="IB31" i="12"/>
  <c r="IA31" i="12"/>
  <c r="ID31" i="12"/>
  <c r="IC31" i="12"/>
  <c r="RI34" i="12"/>
  <c r="RK34" i="12"/>
  <c r="RJ34" i="12"/>
  <c r="RH34" i="12"/>
  <c r="ID33" i="12"/>
  <c r="IC33" i="12"/>
  <c r="IB33" i="12"/>
  <c r="IA33" i="12"/>
  <c r="RA30" i="12"/>
  <c r="RE30" i="12"/>
  <c r="IK28" i="12"/>
  <c r="IG28" i="12"/>
  <c r="JH11" i="12"/>
  <c r="RB20" i="12"/>
  <c r="RC20" i="12" s="1"/>
  <c r="RB26" i="12"/>
  <c r="JH29" i="12"/>
  <c r="JI29" i="12" s="1"/>
  <c r="JH32" i="12"/>
  <c r="QO10" i="12"/>
  <c r="QP10" i="12" s="1"/>
  <c r="JG18" i="12"/>
  <c r="JK18" i="12"/>
  <c r="IJ40" i="12"/>
  <c r="IJ22" i="12"/>
  <c r="QY19" i="12"/>
  <c r="QZ19" i="12" s="1"/>
  <c r="HK14" i="12"/>
  <c r="HG14" i="12"/>
  <c r="HQ23" i="12"/>
  <c r="HP23" i="12"/>
  <c r="HO23" i="12"/>
  <c r="HN23" i="12"/>
  <c r="QT21" i="12"/>
  <c r="JG30" i="12"/>
  <c r="JK30" i="12"/>
  <c r="JM30" i="12" s="1"/>
  <c r="QA22" i="12"/>
  <c r="QE22" i="12"/>
  <c r="JD21" i="12"/>
  <c r="JC21" i="12"/>
  <c r="JA21" i="12"/>
  <c r="JB21" i="12"/>
  <c r="IJ37" i="12"/>
  <c r="QO28" i="12"/>
  <c r="QP28" i="12" s="1"/>
  <c r="IX26" i="12"/>
  <c r="IT26" i="12"/>
  <c r="QE37" i="12"/>
  <c r="QA37" i="12"/>
  <c r="PN13" i="12"/>
  <c r="PR13" i="12"/>
  <c r="IK13" i="12"/>
  <c r="IG13" i="12"/>
  <c r="QD14" i="12"/>
  <c r="QO22" i="12"/>
  <c r="QP22" i="12" s="1"/>
  <c r="PE32" i="12"/>
  <c r="PG32" i="12" s="1"/>
  <c r="PA32" i="12"/>
  <c r="IJ11" i="12"/>
  <c r="QY14" i="12"/>
  <c r="QZ14" i="12" s="1"/>
  <c r="IU35" i="12"/>
  <c r="IV35" i="12" s="1"/>
  <c r="QA25" i="12"/>
  <c r="QE25" i="12"/>
  <c r="QB32" i="12"/>
  <c r="QC32" i="12" s="1"/>
  <c r="IM18" i="12"/>
  <c r="JA27" i="12"/>
  <c r="JC27" i="12"/>
  <c r="JD27" i="12"/>
  <c r="JB27" i="12"/>
  <c r="HZ38" i="12"/>
  <c r="QR17" i="12"/>
  <c r="QN17" i="12"/>
  <c r="IW33" i="12"/>
  <c r="IC23" i="12"/>
  <c r="IB23" i="12"/>
  <c r="ID23" i="12"/>
  <c r="IA23" i="12"/>
  <c r="PU27" i="12"/>
  <c r="PX27" i="12"/>
  <c r="PW27" i="12"/>
  <c r="PV27" i="12"/>
  <c r="RF12" i="12"/>
  <c r="RD12" i="12"/>
  <c r="II40" i="12"/>
  <c r="IL40" i="12" s="1"/>
  <c r="II22" i="12"/>
  <c r="IL22" i="12" s="1"/>
  <c r="QM19" i="12"/>
  <c r="IM26" i="12"/>
  <c r="JE40" i="12"/>
  <c r="JF40" i="12" s="1"/>
  <c r="PH13" i="12"/>
  <c r="PK13" i="12"/>
  <c r="PI13" i="12"/>
  <c r="PJ13" i="12"/>
  <c r="HY35" i="12"/>
  <c r="HW35" i="12"/>
  <c r="HZ35" i="12" s="1"/>
  <c r="QY13" i="12"/>
  <c r="QZ13" i="12" s="1"/>
  <c r="PR15" i="12"/>
  <c r="PN15" i="12"/>
  <c r="PN28" i="12"/>
  <c r="PR28" i="12"/>
  <c r="PT28" i="12" s="1"/>
  <c r="QF22" i="12"/>
  <c r="QD22" i="12"/>
  <c r="IL25" i="12"/>
  <c r="IJ25" i="12"/>
  <c r="II37" i="12"/>
  <c r="HZ25" i="12"/>
  <c r="IL14" i="12"/>
  <c r="IJ14" i="12"/>
  <c r="QV30" i="12"/>
  <c r="QY28" i="12"/>
  <c r="QZ28" i="12" s="1"/>
  <c r="QS27" i="12"/>
  <c r="QQ27" i="12"/>
  <c r="PW19" i="12"/>
  <c r="PV19" i="12"/>
  <c r="PX19" i="12"/>
  <c r="PU19" i="12"/>
  <c r="JP12" i="12"/>
  <c r="JN12" i="12"/>
  <c r="JQ12" i="12"/>
  <c r="JO12" i="12"/>
  <c r="IM31" i="12"/>
  <c r="QF37" i="12"/>
  <c r="QD37" i="12"/>
  <c r="QG37" i="12" s="1"/>
  <c r="IZ18" i="12"/>
  <c r="QS36" i="12"/>
  <c r="QQ36" i="12"/>
  <c r="HM28" i="12"/>
  <c r="PR14" i="12"/>
  <c r="PT14" i="12" s="1"/>
  <c r="PN14" i="12"/>
  <c r="JE20" i="12"/>
  <c r="JF20" i="12" s="1"/>
  <c r="II11" i="12"/>
  <c r="IL11" i="12" s="1"/>
  <c r="JE13" i="12"/>
  <c r="JF13" i="12" s="1"/>
  <c r="HQ16" i="12"/>
  <c r="HP16" i="12"/>
  <c r="HO16" i="12"/>
  <c r="HN16" i="12"/>
  <c r="HY14" i="12"/>
  <c r="HW14" i="12"/>
  <c r="OX32" i="12"/>
  <c r="OW32" i="12"/>
  <c r="OV32" i="12"/>
  <c r="OU32" i="12"/>
  <c r="QY32" i="12"/>
  <c r="QZ32" i="12" s="1"/>
  <c r="IB17" i="12"/>
  <c r="IA17" i="12"/>
  <c r="ID17" i="12"/>
  <c r="IC17" i="12"/>
  <c r="IV33" i="12"/>
  <c r="IY33" i="12" s="1"/>
  <c r="QF35" i="12"/>
  <c r="QD35" i="12"/>
  <c r="IJ28" i="12"/>
  <c r="IM28" i="12" s="1"/>
  <c r="IL28" i="12"/>
  <c r="RA12" i="12"/>
  <c r="RE12" i="12"/>
  <c r="JJ27" i="12"/>
  <c r="PA19" i="12"/>
  <c r="PE19" i="12"/>
  <c r="HX13" i="12"/>
  <c r="HT13" i="12"/>
  <c r="IL10" i="12"/>
  <c r="IJ10" i="12"/>
  <c r="IM10" i="12" s="1"/>
  <c r="JE16" i="12"/>
  <c r="JF16" i="12" s="1"/>
  <c r="HW20" i="12"/>
  <c r="QT38" i="12"/>
  <c r="PK28" i="12"/>
  <c r="PJ28" i="12"/>
  <c r="PI28" i="12"/>
  <c r="PH28" i="12"/>
  <c r="JE39" i="12"/>
  <c r="JF39" i="12" s="1"/>
  <c r="PX21" i="12"/>
  <c r="PU21" i="12"/>
  <c r="PW21" i="12"/>
  <c r="PV21" i="12"/>
  <c r="PN32" i="12"/>
  <c r="PR32" i="12"/>
  <c r="IC32" i="12"/>
  <c r="IB32" i="12"/>
  <c r="IA32" i="12"/>
  <c r="ID32" i="12"/>
  <c r="HM40" i="12"/>
  <c r="HQ38" i="12"/>
  <c r="HP38" i="12"/>
  <c r="HO38" i="12"/>
  <c r="HN38" i="12"/>
  <c r="QB40" i="12"/>
  <c r="QO13" i="12"/>
  <c r="QB28" i="12"/>
  <c r="QC28" i="12" s="1"/>
  <c r="IK25" i="12"/>
  <c r="IG25" i="12"/>
  <c r="QY40" i="12"/>
  <c r="QZ40" i="12" s="1"/>
  <c r="IG14" i="12"/>
  <c r="IK14" i="12"/>
  <c r="JH24" i="12"/>
  <c r="JI24" i="12" s="1"/>
  <c r="QY16" i="12"/>
  <c r="QZ16" i="12" s="1"/>
  <c r="JG34" i="12"/>
  <c r="JK34" i="12"/>
  <c r="QN27" i="12"/>
  <c r="QR27" i="12"/>
  <c r="JE14" i="12"/>
  <c r="JF14" i="12" s="1"/>
  <c r="QD24" i="12"/>
  <c r="QR36" i="12"/>
  <c r="QN36" i="12"/>
  <c r="QN23" i="12"/>
  <c r="IU20" i="12"/>
  <c r="IV20" i="12" s="1"/>
  <c r="QY37" i="12"/>
  <c r="QZ37" i="12" s="1"/>
  <c r="PK37" i="12"/>
  <c r="IU13" i="12"/>
  <c r="IV13" i="12" s="1"/>
  <c r="RB22" i="12"/>
  <c r="PR40" i="12"/>
  <c r="PT40" i="12" s="1"/>
  <c r="PN40" i="12"/>
  <c r="HX14" i="12"/>
  <c r="HT14" i="12"/>
  <c r="HT24" i="12"/>
  <c r="HX24" i="12"/>
  <c r="HZ24" i="12" s="1"/>
  <c r="IB29" i="12"/>
  <c r="ID29" i="12"/>
  <c r="IC29" i="12"/>
  <c r="IA29" i="12"/>
  <c r="IH23" i="12"/>
  <c r="II23" i="12" s="1"/>
  <c r="JH37" i="12"/>
  <c r="QG25" i="12"/>
  <c r="OV16" i="12"/>
  <c r="OU16" i="12"/>
  <c r="OX16" i="12"/>
  <c r="OW16" i="12"/>
  <c r="IQ19" i="12"/>
  <c r="IO19" i="12"/>
  <c r="IN19" i="12"/>
  <c r="IP19" i="12"/>
  <c r="RF30" i="12"/>
  <c r="RD30" i="12"/>
  <c r="RG30" i="12" s="1"/>
  <c r="IJ38" i="12"/>
  <c r="IG39" i="12"/>
  <c r="IK39" i="12"/>
  <c r="JI27" i="12"/>
  <c r="JL27" i="12" s="1"/>
  <c r="IB26" i="12"/>
  <c r="IA26" i="12"/>
  <c r="ID26" i="12"/>
  <c r="IC26" i="12"/>
  <c r="QK21" i="12"/>
  <c r="QJ21" i="12"/>
  <c r="QI21" i="12"/>
  <c r="QH21" i="12"/>
  <c r="IS16" i="12"/>
  <c r="QK30" i="12"/>
  <c r="QJ30" i="12"/>
  <c r="QI30" i="12"/>
  <c r="QH30" i="12"/>
  <c r="HV20" i="12"/>
  <c r="HY20" i="12" s="1"/>
  <c r="PA16" i="12"/>
  <c r="PE16" i="12"/>
  <c r="JE28" i="12"/>
  <c r="JF28" i="12" s="1"/>
  <c r="IO34" i="12"/>
  <c r="IN34" i="12"/>
  <c r="IQ34" i="12"/>
  <c r="IP34" i="12"/>
  <c r="QO26" i="12"/>
  <c r="QP26" i="12" s="1"/>
  <c r="IY11" i="12"/>
  <c r="IW11" i="12"/>
  <c r="QB16" i="12"/>
  <c r="QC16" i="12" s="1"/>
  <c r="QM40" i="12"/>
  <c r="JD34" i="12"/>
  <c r="HZ36" i="12"/>
  <c r="IL33" i="12"/>
  <c r="IJ33" i="12"/>
  <c r="QM16" i="12"/>
  <c r="JL34" i="12"/>
  <c r="JJ34" i="12"/>
  <c r="HK13" i="12"/>
  <c r="HM13" i="12" s="1"/>
  <c r="HG13" i="12"/>
  <c r="IS14" i="12"/>
  <c r="QC24" i="12"/>
  <c r="QF24" i="12" s="1"/>
  <c r="JL15" i="12"/>
  <c r="JJ15" i="12"/>
  <c r="QQ25" i="12"/>
  <c r="QS25" i="12"/>
  <c r="PX20" i="12"/>
  <c r="PW20" i="12"/>
  <c r="PV20" i="12"/>
  <c r="PU20" i="12"/>
  <c r="QM37" i="12"/>
  <c r="JE38" i="12"/>
  <c r="JF38" i="12" s="1"/>
  <c r="PS14" i="12"/>
  <c r="PF32" i="12"/>
  <c r="PN37" i="12"/>
  <c r="PR37" i="12"/>
  <c r="PT37" i="12" s="1"/>
  <c r="IK32" i="12"/>
  <c r="IG32" i="12"/>
  <c r="HT22" i="12"/>
  <c r="HX22" i="12"/>
  <c r="HZ22" i="12" s="1"/>
  <c r="IK36" i="12"/>
  <c r="IM36" i="12" s="1"/>
  <c r="IG36" i="12"/>
  <c r="HG39" i="12"/>
  <c r="HK39" i="12"/>
  <c r="HM39" i="12" s="1"/>
  <c r="QF25" i="12"/>
  <c r="PS37" i="12"/>
  <c r="PG19" i="12"/>
  <c r="JE23" i="12"/>
  <c r="JF23" i="12" s="1"/>
  <c r="II38" i="12"/>
  <c r="IL38" i="12" s="1"/>
  <c r="JP21" i="12"/>
  <c r="JN21" i="12"/>
  <c r="JQ21" i="12"/>
  <c r="JO21" i="12"/>
  <c r="IL39" i="12"/>
  <c r="IJ39" i="12"/>
  <c r="JH33" i="12"/>
  <c r="QE11" i="12"/>
  <c r="QA11" i="12"/>
  <c r="JC15" i="12"/>
  <c r="JB15" i="12"/>
  <c r="JA15" i="12"/>
  <c r="JD15" i="12"/>
  <c r="PT35" i="12"/>
  <c r="QR18" i="12"/>
  <c r="QT18" i="12" s="1"/>
  <c r="QN18" i="12"/>
  <c r="QO20" i="12"/>
  <c r="QP20" i="12" s="1"/>
  <c r="IU28" i="12"/>
  <c r="QY11" i="12"/>
  <c r="QZ11" i="12" s="1"/>
  <c r="QT39" i="12"/>
  <c r="JE25" i="12"/>
  <c r="JF25" i="12" s="1"/>
  <c r="IT11" i="12"/>
  <c r="IX11" i="12"/>
  <c r="JG17" i="12"/>
  <c r="JK17" i="12"/>
  <c r="IU24" i="12"/>
  <c r="JH26" i="12"/>
  <c r="JI26" i="12" s="1"/>
  <c r="PT16" i="12"/>
  <c r="IK33" i="12"/>
  <c r="IG33" i="12"/>
  <c r="QA10" i="12"/>
  <c r="QE10" i="12"/>
  <c r="QU33" i="12"/>
  <c r="RE38" i="12"/>
  <c r="RA38" i="12"/>
  <c r="JK15" i="12"/>
  <c r="JG15" i="12"/>
  <c r="QR25" i="12"/>
  <c r="QN25" i="12"/>
  <c r="JG19" i="12"/>
  <c r="JK19" i="12"/>
  <c r="JM19" i="12" s="1"/>
  <c r="QY24" i="12"/>
  <c r="QZ24" i="12" s="1"/>
  <c r="IU38" i="12"/>
  <c r="IV38" i="12" s="1"/>
  <c r="JL19" i="12"/>
  <c r="IW31" i="12"/>
  <c r="IM24" i="12"/>
  <c r="PT10" i="12"/>
  <c r="QG26" i="12"/>
  <c r="RA23" i="12"/>
  <c r="RE23" i="12"/>
  <c r="HZ28" i="12"/>
  <c r="QS31" i="12"/>
  <c r="QQ31" i="12"/>
  <c r="QT31" i="12" s="1"/>
  <c r="PF19" i="12"/>
  <c r="IU23" i="12"/>
  <c r="QE19" i="12"/>
  <c r="QA19" i="12"/>
  <c r="RD21" i="12"/>
  <c r="RD17" i="12"/>
  <c r="QF11" i="12"/>
  <c r="QD11" i="12"/>
  <c r="IQ27" i="12"/>
  <c r="IP27" i="12"/>
  <c r="IO27" i="12"/>
  <c r="IN27" i="12"/>
  <c r="IU32" i="12"/>
  <c r="QB13" i="12"/>
  <c r="QM11" i="12"/>
  <c r="IS25" i="12"/>
  <c r="IC10" i="12"/>
  <c r="ID10" i="12"/>
  <c r="IB10" i="12"/>
  <c r="IA10" i="12"/>
  <c r="HM14" i="12"/>
  <c r="JL17" i="12"/>
  <c r="JJ17" i="12"/>
  <c r="IT19" i="12"/>
  <c r="IX19" i="12"/>
  <c r="IZ19" i="12" s="1"/>
  <c r="HQ35" i="12"/>
  <c r="HP35" i="12"/>
  <c r="HO35" i="12"/>
  <c r="HN35" i="12"/>
  <c r="PX25" i="12"/>
  <c r="PW25" i="12"/>
  <c r="PV25" i="12"/>
  <c r="PU25" i="12"/>
  <c r="QD10" i="12"/>
  <c r="QF10" i="12"/>
  <c r="JL30" i="12"/>
  <c r="HY39" i="12"/>
  <c r="HW39" i="12"/>
  <c r="IM17" i="12"/>
  <c r="RF38" i="12"/>
  <c r="RD38" i="12"/>
  <c r="QY35" i="12"/>
  <c r="QZ35" i="12" s="1"/>
  <c r="HL13" i="12"/>
  <c r="QM24" i="12"/>
  <c r="HZ40" i="12"/>
  <c r="IV31" i="12"/>
  <c r="HN24" i="12"/>
  <c r="HQ24" i="12"/>
  <c r="HP24" i="12"/>
  <c r="HO24" i="12"/>
  <c r="QG36" i="12"/>
  <c r="RF23" i="12"/>
  <c r="RD23" i="12"/>
  <c r="IL16" i="12"/>
  <c r="IJ16" i="12"/>
  <c r="QD19" i="12"/>
  <c r="QF19" i="12"/>
  <c r="RC21" i="12"/>
  <c r="RF21" i="12" s="1"/>
  <c r="RC17" i="12"/>
  <c r="PW11" i="12"/>
  <c r="PX11" i="12"/>
  <c r="PV11" i="12"/>
  <c r="PU11" i="12"/>
  <c r="QD15" i="12"/>
  <c r="QD27" i="12"/>
  <c r="QK20" i="12"/>
  <c r="QI20" i="12"/>
  <c r="QJ20" i="12"/>
  <c r="QH20" i="12"/>
  <c r="QY15" i="12"/>
  <c r="QZ15" i="12" s="1"/>
  <c r="IU22" i="12"/>
  <c r="IV22" i="12" s="1"/>
  <c r="JE10" i="12"/>
  <c r="JF10" i="12" s="1"/>
  <c r="PU36" i="12"/>
  <c r="QK17" i="12"/>
  <c r="QJ17" i="12"/>
  <c r="QI17" i="12"/>
  <c r="QH17" i="12"/>
  <c r="OU15" i="12"/>
  <c r="OX15" i="12"/>
  <c r="OW15" i="12"/>
  <c r="OV15" i="12"/>
  <c r="PT32" i="12"/>
  <c r="QQ12" i="12"/>
  <c r="PX26" i="12"/>
  <c r="RD33" i="12"/>
  <c r="JA30" i="12"/>
  <c r="JD30" i="12"/>
  <c r="JC30" i="12"/>
  <c r="JB30" i="12"/>
  <c r="RA18" i="12"/>
  <c r="RE18" i="12"/>
  <c r="PS24" i="12"/>
  <c r="PQ24" i="12"/>
  <c r="PT15" i="12"/>
  <c r="HX39" i="12"/>
  <c r="HT39" i="12"/>
  <c r="IH20" i="12"/>
  <c r="II20" i="12" s="1"/>
  <c r="QE31" i="12"/>
  <c r="QG31" i="12" s="1"/>
  <c r="QA31" i="12"/>
  <c r="QO35" i="12"/>
  <c r="QP35" i="12" s="1"/>
  <c r="PK40" i="12"/>
  <c r="PJ40" i="12"/>
  <c r="PI40" i="12"/>
  <c r="PH40" i="12"/>
  <c r="QY10" i="12"/>
  <c r="QZ10" i="12" s="1"/>
  <c r="JH31" i="12"/>
  <c r="JI31" i="12" s="1"/>
  <c r="HP31" i="12"/>
  <c r="HQ31" i="12"/>
  <c r="HO31" i="12"/>
  <c r="HN31" i="12"/>
  <c r="IW37" i="12"/>
  <c r="QA18" i="12"/>
  <c r="QE18" i="12"/>
  <c r="QG18" i="12" s="1"/>
  <c r="HO25" i="12"/>
  <c r="HN25" i="12"/>
  <c r="HQ25" i="12"/>
  <c r="HP25" i="12"/>
  <c r="IN21" i="12"/>
  <c r="IO21" i="12"/>
  <c r="IQ21" i="12"/>
  <c r="IP21" i="12"/>
  <c r="HW16" i="12"/>
  <c r="IM32" i="12"/>
  <c r="JH36" i="12"/>
  <c r="JI36" i="12" s="1"/>
  <c r="IG16" i="12"/>
  <c r="IK16" i="12"/>
  <c r="IG29" i="12"/>
  <c r="IK29" i="12"/>
  <c r="RD39" i="12"/>
  <c r="IW29" i="12"/>
  <c r="JL18" i="12"/>
  <c r="JJ18" i="12"/>
  <c r="JD17" i="12"/>
  <c r="JC17" i="12"/>
  <c r="JB17" i="12"/>
  <c r="JA17" i="12"/>
  <c r="QC15" i="12"/>
  <c r="QF15" i="12" s="1"/>
  <c r="QC27" i="12"/>
  <c r="QF27" i="12" s="1"/>
  <c r="QM15" i="12"/>
  <c r="JE22" i="12"/>
  <c r="JF22" i="12" s="1"/>
  <c r="IS10" i="12"/>
  <c r="PG16" i="12"/>
  <c r="PS32" i="12"/>
  <c r="QP12" i="12"/>
  <c r="QS12" i="12" s="1"/>
  <c r="RC33" i="12"/>
  <c r="RF33" i="12" s="1"/>
  <c r="RF18" i="12"/>
  <c r="RD18" i="12"/>
  <c r="QG12" i="12"/>
  <c r="PS15" i="12"/>
  <c r="IY26" i="12"/>
  <c r="IW26" i="12"/>
  <c r="IZ26" i="12" s="1"/>
  <c r="HM22" i="12"/>
  <c r="HZ37" i="12"/>
  <c r="PQ13" i="12"/>
  <c r="PS13" i="12"/>
  <c r="IJ13" i="12"/>
  <c r="IL13" i="12"/>
  <c r="QC14" i="12"/>
  <c r="IH35" i="12"/>
  <c r="II35" i="12" s="1"/>
  <c r="QF31" i="12"/>
  <c r="QM14" i="12"/>
  <c r="JE35" i="12"/>
  <c r="JF35" i="12" s="1"/>
  <c r="IV37" i="12"/>
  <c r="IU36" i="12"/>
  <c r="IV36" i="12" s="1"/>
  <c r="PJ14" i="12"/>
  <c r="PI14" i="12"/>
  <c r="PK14" i="12"/>
  <c r="PH14" i="12"/>
  <c r="HV16" i="12"/>
  <c r="HY16" i="12" s="1"/>
  <c r="HZ13" i="12"/>
  <c r="QS17" i="12"/>
  <c r="QQ17" i="12"/>
  <c r="QT17" i="12" s="1"/>
  <c r="IJ29" i="12"/>
  <c r="IL29" i="12"/>
  <c r="RC39" i="12"/>
  <c r="RF39" i="12" s="1"/>
  <c r="IV29" i="12"/>
  <c r="JH12" i="11"/>
  <c r="HQ25" i="11"/>
  <c r="HP25" i="11"/>
  <c r="HO25" i="11"/>
  <c r="HN25" i="11"/>
  <c r="HX20" i="11"/>
  <c r="HT20" i="11"/>
  <c r="HX16" i="11"/>
  <c r="HT16" i="11"/>
  <c r="PK24" i="11"/>
  <c r="PJ24" i="11"/>
  <c r="PI24" i="11"/>
  <c r="PH24" i="11"/>
  <c r="HT37" i="11"/>
  <c r="HX37" i="11"/>
  <c r="QO35" i="11"/>
  <c r="JH18" i="11"/>
  <c r="RB24" i="11"/>
  <c r="RC24" i="11" s="1"/>
  <c r="IB19" i="11"/>
  <c r="ID19" i="11"/>
  <c r="IC19" i="11"/>
  <c r="IA19" i="11"/>
  <c r="QE15" i="11"/>
  <c r="QA15" i="11"/>
  <c r="HP24" i="11"/>
  <c r="HO24" i="11"/>
  <c r="HN24" i="11"/>
  <c r="HQ24" i="11"/>
  <c r="ID13" i="11"/>
  <c r="IC13" i="11"/>
  <c r="IB13" i="11"/>
  <c r="IA13" i="11"/>
  <c r="JK35" i="11"/>
  <c r="JG35" i="11"/>
  <c r="RB39" i="11"/>
  <c r="RC39" i="11" s="1"/>
  <c r="RK31" i="11"/>
  <c r="RJ31" i="11"/>
  <c r="RI31" i="11"/>
  <c r="RH31" i="11"/>
  <c r="HX10" i="11"/>
  <c r="HT10" i="11"/>
  <c r="IU15" i="11"/>
  <c r="IV15" i="11" s="1"/>
  <c r="QE12" i="11"/>
  <c r="QA12" i="11"/>
  <c r="HX24" i="11"/>
  <c r="HT24" i="11"/>
  <c r="HN12" i="11"/>
  <c r="HQ12" i="11"/>
  <c r="HP12" i="11"/>
  <c r="HO12" i="11"/>
  <c r="QN17" i="11"/>
  <c r="QR17" i="11"/>
  <c r="PX17" i="11"/>
  <c r="PW17" i="11"/>
  <c r="PV17" i="11"/>
  <c r="PU17" i="11"/>
  <c r="JH38" i="11"/>
  <c r="PU10" i="11"/>
  <c r="PV10" i="11"/>
  <c r="PW10" i="11"/>
  <c r="PX10" i="11"/>
  <c r="RA26" i="11"/>
  <c r="RE26" i="11"/>
  <c r="RA22" i="11"/>
  <c r="RE22" i="11"/>
  <c r="OU29" i="11"/>
  <c r="OV29" i="11"/>
  <c r="OX29" i="11"/>
  <c r="OW29" i="11"/>
  <c r="JH19" i="11"/>
  <c r="JI19" i="11" s="1"/>
  <c r="PN38" i="11"/>
  <c r="PR38" i="11"/>
  <c r="JH34" i="11"/>
  <c r="QN25" i="11"/>
  <c r="QR25" i="11"/>
  <c r="RE16" i="11"/>
  <c r="RA16" i="11"/>
  <c r="OX27" i="11"/>
  <c r="OV27" i="11"/>
  <c r="OU27" i="11"/>
  <c r="OW27" i="11"/>
  <c r="PU25" i="11"/>
  <c r="PW25" i="11"/>
  <c r="PV25" i="11"/>
  <c r="PX25" i="11"/>
  <c r="IU25" i="11"/>
  <c r="QE17" i="11"/>
  <c r="QA17" i="11"/>
  <c r="JQ26" i="11"/>
  <c r="JP26" i="11"/>
  <c r="JN26" i="11"/>
  <c r="JO26" i="11"/>
  <c r="PR29" i="11"/>
  <c r="PN29" i="11"/>
  <c r="JH31" i="11"/>
  <c r="QW16" i="11"/>
  <c r="QV16" i="11"/>
  <c r="QX16" i="11"/>
  <c r="QU16" i="11"/>
  <c r="ID38" i="11"/>
  <c r="IC38" i="11"/>
  <c r="IB38" i="11"/>
  <c r="IA38" i="11"/>
  <c r="QU26" i="11"/>
  <c r="HX12" i="11"/>
  <c r="HT12" i="11"/>
  <c r="QG37" i="11"/>
  <c r="QO32" i="11"/>
  <c r="QP32" i="11" s="1"/>
  <c r="JH39" i="11"/>
  <c r="QD30" i="11"/>
  <c r="RB19" i="11"/>
  <c r="RC19" i="11" s="1"/>
  <c r="IU23" i="11"/>
  <c r="IV23" i="11" s="1"/>
  <c r="QO38" i="11"/>
  <c r="QP38" i="11" s="1"/>
  <c r="QK20" i="11"/>
  <c r="QJ20" i="11"/>
  <c r="QI20" i="11"/>
  <c r="QH20" i="11"/>
  <c r="JE20" i="11"/>
  <c r="JF20" i="11" s="1"/>
  <c r="QK36" i="11"/>
  <c r="QJ36" i="11"/>
  <c r="QI36" i="11"/>
  <c r="QH36" i="11"/>
  <c r="RF20" i="11"/>
  <c r="RD20" i="11"/>
  <c r="IY28" i="11"/>
  <c r="IW28" i="11"/>
  <c r="JE40" i="11"/>
  <c r="JF40" i="11" s="1"/>
  <c r="QK26" i="11"/>
  <c r="QI26" i="11"/>
  <c r="QH26" i="11"/>
  <c r="QJ26" i="11"/>
  <c r="ID34" i="11"/>
  <c r="IC34" i="11"/>
  <c r="IB34" i="11"/>
  <c r="IA34" i="11"/>
  <c r="QB29" i="11"/>
  <c r="QA21" i="11"/>
  <c r="QE21" i="11"/>
  <c r="QO29" i="11"/>
  <c r="IT31" i="11"/>
  <c r="IX31" i="11"/>
  <c r="JE36" i="11"/>
  <c r="JF36" i="11" s="1"/>
  <c r="QD27" i="11"/>
  <c r="ID28" i="11"/>
  <c r="IB28" i="11"/>
  <c r="IA28" i="11"/>
  <c r="IC28" i="11"/>
  <c r="QD28" i="11"/>
  <c r="IU24" i="11"/>
  <c r="IV24" i="11" s="1"/>
  <c r="IK12" i="11"/>
  <c r="IG12" i="11"/>
  <c r="HW15" i="11"/>
  <c r="QQ39" i="11"/>
  <c r="RD40" i="11"/>
  <c r="IX32" i="11"/>
  <c r="IT32" i="11"/>
  <c r="JJ30" i="11"/>
  <c r="RA11" i="11"/>
  <c r="RE11" i="11"/>
  <c r="IW39" i="11"/>
  <c r="IY39" i="11"/>
  <c r="IM23" i="11"/>
  <c r="QC30" i="11"/>
  <c r="QF30" i="11" s="1"/>
  <c r="IQ30" i="11"/>
  <c r="IP30" i="11"/>
  <c r="IO30" i="11"/>
  <c r="IN30" i="11"/>
  <c r="QB35" i="11"/>
  <c r="QC35" i="11" s="1"/>
  <c r="QY38" i="11"/>
  <c r="QZ38" i="11" s="1"/>
  <c r="ID23" i="11"/>
  <c r="IC23" i="11"/>
  <c r="IB23" i="11"/>
  <c r="IA23" i="11"/>
  <c r="IS20" i="11"/>
  <c r="ID29" i="11"/>
  <c r="IC29" i="11"/>
  <c r="IA29" i="11"/>
  <c r="IB29" i="11"/>
  <c r="PK34" i="11"/>
  <c r="PJ34" i="11"/>
  <c r="PI34" i="11"/>
  <c r="PH34" i="11"/>
  <c r="QF18" i="11"/>
  <c r="QD18" i="11"/>
  <c r="RF25" i="11"/>
  <c r="RD25" i="11"/>
  <c r="IY30" i="11"/>
  <c r="IW30" i="11"/>
  <c r="HX18" i="11"/>
  <c r="HZ18" i="11" s="1"/>
  <c r="HT18" i="11"/>
  <c r="RG36" i="11"/>
  <c r="RF37" i="11"/>
  <c r="RD37" i="11"/>
  <c r="IP29" i="11"/>
  <c r="IO29" i="11"/>
  <c r="IN29" i="11"/>
  <c r="IQ29" i="11"/>
  <c r="QC28" i="11"/>
  <c r="QF28" i="11" s="1"/>
  <c r="HV15" i="11"/>
  <c r="HY15" i="11" s="1"/>
  <c r="QP39" i="11"/>
  <c r="RC40" i="11"/>
  <c r="IW32" i="11"/>
  <c r="IY32" i="11"/>
  <c r="JI30" i="11"/>
  <c r="JL30" i="11" s="1"/>
  <c r="RF11" i="11"/>
  <c r="RD11" i="11"/>
  <c r="IK38" i="11"/>
  <c r="IG38" i="11"/>
  <c r="IT39" i="11"/>
  <c r="IX39" i="11"/>
  <c r="QX22" i="11"/>
  <c r="QU22" i="11"/>
  <c r="QW22" i="11"/>
  <c r="QV22" i="11"/>
  <c r="RA33" i="11"/>
  <c r="RE33" i="11"/>
  <c r="QN37" i="11"/>
  <c r="QR37" i="11"/>
  <c r="QT37" i="11" s="1"/>
  <c r="RB21" i="11"/>
  <c r="IH20" i="11"/>
  <c r="II20" i="11" s="1"/>
  <c r="QW11" i="11"/>
  <c r="QU11" i="11"/>
  <c r="QX11" i="11"/>
  <c r="QV11" i="11"/>
  <c r="HZ12" i="11"/>
  <c r="IA30" i="11"/>
  <c r="ID30" i="11"/>
  <c r="IC30" i="11"/>
  <c r="IB30" i="11"/>
  <c r="JH28" i="11"/>
  <c r="JI28" i="11" s="1"/>
  <c r="QV36" i="11"/>
  <c r="QU36" i="11"/>
  <c r="QX36" i="11"/>
  <c r="QW36" i="11"/>
  <c r="HY20" i="11"/>
  <c r="HW20" i="11"/>
  <c r="HZ20" i="11" s="1"/>
  <c r="IH40" i="11"/>
  <c r="IQ13" i="11"/>
  <c r="QA18" i="11"/>
  <c r="QE18" i="11"/>
  <c r="HW16" i="11"/>
  <c r="HY16" i="11"/>
  <c r="RA25" i="11"/>
  <c r="RE25" i="11"/>
  <c r="HN34" i="11"/>
  <c r="HQ34" i="11"/>
  <c r="HP34" i="11"/>
  <c r="HO34" i="11"/>
  <c r="PK29" i="11"/>
  <c r="PJ29" i="11"/>
  <c r="PI29" i="11"/>
  <c r="PH29" i="11"/>
  <c r="IX30" i="11"/>
  <c r="IT30" i="11"/>
  <c r="JH29" i="11"/>
  <c r="PT18" i="11"/>
  <c r="JD17" i="11"/>
  <c r="JC17" i="11"/>
  <c r="JB17" i="11"/>
  <c r="JA17" i="11"/>
  <c r="RA37" i="11"/>
  <c r="RE37" i="11"/>
  <c r="RF26" i="11"/>
  <c r="RD26" i="11"/>
  <c r="IH24" i="11"/>
  <c r="II24" i="11" s="1"/>
  <c r="QY34" i="11"/>
  <c r="QZ34" i="11" s="1"/>
  <c r="QO13" i="11"/>
  <c r="RJ14" i="11"/>
  <c r="QK33" i="11"/>
  <c r="QJ33" i="11"/>
  <c r="QI33" i="11"/>
  <c r="QH33" i="11"/>
  <c r="RB13" i="11"/>
  <c r="RC13" i="11" s="1"/>
  <c r="IJ39" i="11"/>
  <c r="QS25" i="11"/>
  <c r="QQ25" i="11"/>
  <c r="RD23" i="11"/>
  <c r="IJ36" i="11"/>
  <c r="IL38" i="11"/>
  <c r="IJ38" i="11"/>
  <c r="PW34" i="11"/>
  <c r="HD25" i="11"/>
  <c r="HC25" i="11"/>
  <c r="HB25" i="11"/>
  <c r="HA25" i="11"/>
  <c r="RD33" i="11"/>
  <c r="RF33" i="11"/>
  <c r="PT15" i="11"/>
  <c r="IU13" i="11"/>
  <c r="IV13" i="11" s="1"/>
  <c r="IM18" i="11"/>
  <c r="HY12" i="11"/>
  <c r="QS37" i="11"/>
  <c r="QD13" i="11"/>
  <c r="QO30" i="11"/>
  <c r="QO10" i="11"/>
  <c r="QD38" i="11"/>
  <c r="IU37" i="11"/>
  <c r="IV37" i="11" s="1"/>
  <c r="IK14" i="11"/>
  <c r="IG14" i="11"/>
  <c r="QR23" i="11"/>
  <c r="QT23" i="11" s="1"/>
  <c r="QN23" i="11"/>
  <c r="HQ36" i="11"/>
  <c r="HP36" i="11"/>
  <c r="HO36" i="11"/>
  <c r="HN36" i="11"/>
  <c r="PK18" i="11"/>
  <c r="PJ18" i="11"/>
  <c r="PI18" i="11"/>
  <c r="PH18" i="11"/>
  <c r="HW21" i="11"/>
  <c r="QD34" i="11"/>
  <c r="IX19" i="11"/>
  <c r="IT19" i="11"/>
  <c r="QD32" i="11"/>
  <c r="JE27" i="11"/>
  <c r="JF27" i="11" s="1"/>
  <c r="IM32" i="11"/>
  <c r="QM34" i="11"/>
  <c r="IH21" i="11"/>
  <c r="PU21" i="11"/>
  <c r="PW21" i="11"/>
  <c r="PX21" i="11"/>
  <c r="PV21" i="11"/>
  <c r="QT33" i="11"/>
  <c r="QY27" i="11"/>
  <c r="QZ27" i="11" s="1"/>
  <c r="IU21" i="11"/>
  <c r="IV21" i="11" s="1"/>
  <c r="PH15" i="11"/>
  <c r="PJ15" i="11"/>
  <c r="PI15" i="11"/>
  <c r="PK15" i="11"/>
  <c r="II39" i="11"/>
  <c r="IL39" i="11" s="1"/>
  <c r="RC23" i="11"/>
  <c r="II36" i="11"/>
  <c r="IL36" i="11" s="1"/>
  <c r="PV12" i="11"/>
  <c r="PU12" i="11"/>
  <c r="IY12" i="11"/>
  <c r="IW12" i="11"/>
  <c r="IB25" i="11"/>
  <c r="IA25" i="11"/>
  <c r="ID25" i="11"/>
  <c r="IC25" i="11"/>
  <c r="QA39" i="11"/>
  <c r="QE39" i="11"/>
  <c r="QG39" i="11" s="1"/>
  <c r="QT14" i="11"/>
  <c r="QK11" i="11"/>
  <c r="QI11" i="11"/>
  <c r="QJ11" i="11"/>
  <c r="QH11" i="11"/>
  <c r="HT40" i="11"/>
  <c r="HX40" i="11"/>
  <c r="HZ40" i="11" s="1"/>
  <c r="PS35" i="11"/>
  <c r="PQ35" i="11"/>
  <c r="QC13" i="11"/>
  <c r="JE14" i="11"/>
  <c r="JF14" i="11" s="1"/>
  <c r="QY30" i="11"/>
  <c r="QZ30" i="11" s="1"/>
  <c r="HM37" i="11"/>
  <c r="QC38" i="11"/>
  <c r="JE37" i="11"/>
  <c r="JF37" i="11" s="1"/>
  <c r="IL14" i="11"/>
  <c r="IJ14" i="11"/>
  <c r="QE10" i="11"/>
  <c r="QG10" i="11" s="1"/>
  <c r="QA10" i="11"/>
  <c r="QY18" i="11"/>
  <c r="QZ18" i="11" s="1"/>
  <c r="HV21" i="11"/>
  <c r="QY12" i="11"/>
  <c r="QZ12" i="11" s="1"/>
  <c r="QC34" i="11"/>
  <c r="QF34" i="11" s="1"/>
  <c r="IY19" i="11"/>
  <c r="IW19" i="11"/>
  <c r="QC32" i="11"/>
  <c r="QF32" i="11" s="1"/>
  <c r="IS27" i="11"/>
  <c r="QJ24" i="11"/>
  <c r="HC24" i="11"/>
  <c r="HB24" i="11"/>
  <c r="HD24" i="11"/>
  <c r="HA24" i="11"/>
  <c r="IH16" i="11"/>
  <c r="II16" i="11" s="1"/>
  <c r="QM27" i="11"/>
  <c r="IW38" i="11"/>
  <c r="IY38" i="11"/>
  <c r="JE21" i="11"/>
  <c r="JF21" i="11" s="1"/>
  <c r="OX30" i="11"/>
  <c r="OW30" i="11"/>
  <c r="OV30" i="11"/>
  <c r="OU30" i="11"/>
  <c r="IJ10" i="11"/>
  <c r="IT12" i="11"/>
  <c r="IX12" i="11"/>
  <c r="QQ21" i="11"/>
  <c r="HY37" i="11"/>
  <c r="HW37" i="11"/>
  <c r="JH32" i="11"/>
  <c r="JI32" i="11" s="1"/>
  <c r="HY27" i="11"/>
  <c r="HW27" i="11"/>
  <c r="QK16" i="11"/>
  <c r="QJ16" i="11"/>
  <c r="QI16" i="11"/>
  <c r="QH16" i="11"/>
  <c r="PK39" i="11"/>
  <c r="PH39" i="11"/>
  <c r="PJ39" i="11"/>
  <c r="PI39" i="11"/>
  <c r="PT27" i="11"/>
  <c r="JH13" i="11"/>
  <c r="PR35" i="11"/>
  <c r="PN35" i="11"/>
  <c r="IU14" i="11"/>
  <c r="IY22" i="11"/>
  <c r="IW22" i="11"/>
  <c r="IL15" i="11"/>
  <c r="IJ15" i="11"/>
  <c r="IW29" i="11"/>
  <c r="IY29" i="11"/>
  <c r="PV24" i="11"/>
  <c r="PX24" i="11"/>
  <c r="PW24" i="11"/>
  <c r="PU24" i="11"/>
  <c r="QA19" i="11"/>
  <c r="QE19" i="11"/>
  <c r="QG19" i="11" s="1"/>
  <c r="IQ19" i="11"/>
  <c r="HZ31" i="11"/>
  <c r="QO18" i="11"/>
  <c r="QP18" i="11" s="1"/>
  <c r="RB17" i="11"/>
  <c r="RC17" i="11" s="1"/>
  <c r="QO12" i="11"/>
  <c r="QP12" i="11" s="1"/>
  <c r="QS23" i="11"/>
  <c r="QR40" i="11"/>
  <c r="QT40" i="11" s="1"/>
  <c r="QN40" i="11"/>
  <c r="QG25" i="11"/>
  <c r="QS40" i="11"/>
  <c r="IX38" i="11"/>
  <c r="IT38" i="11"/>
  <c r="JE16" i="11"/>
  <c r="JF16" i="11" s="1"/>
  <c r="HW36" i="11"/>
  <c r="RF22" i="11"/>
  <c r="RD22" i="11"/>
  <c r="QF15" i="11"/>
  <c r="QD15" i="11"/>
  <c r="RD16" i="11"/>
  <c r="RG16" i="11" s="1"/>
  <c r="RF16" i="11"/>
  <c r="QW20" i="11"/>
  <c r="QX20" i="11"/>
  <c r="QV20" i="11"/>
  <c r="QU20" i="11"/>
  <c r="II10" i="11"/>
  <c r="QP21" i="11"/>
  <c r="QS21" i="11" s="1"/>
  <c r="QY15" i="11"/>
  <c r="QZ15" i="11" s="1"/>
  <c r="PV33" i="11"/>
  <c r="PX33" i="11"/>
  <c r="PW33" i="11"/>
  <c r="PU33" i="11"/>
  <c r="HX27" i="11"/>
  <c r="HT27" i="11"/>
  <c r="HK40" i="11"/>
  <c r="HM40" i="11" s="1"/>
  <c r="HG40" i="11"/>
  <c r="JE10" i="11"/>
  <c r="JF10" i="11" s="1"/>
  <c r="ID32" i="11"/>
  <c r="IC32" i="11"/>
  <c r="IB32" i="11"/>
  <c r="IA32" i="11"/>
  <c r="JC35" i="11"/>
  <c r="JD35" i="11"/>
  <c r="JB35" i="11"/>
  <c r="JA35" i="11"/>
  <c r="RB28" i="11"/>
  <c r="RC28" i="11" s="1"/>
  <c r="RB32" i="11"/>
  <c r="JE25" i="11"/>
  <c r="JF25" i="11" s="1"/>
  <c r="IX22" i="11"/>
  <c r="IT22" i="11"/>
  <c r="PQ30" i="11"/>
  <c r="PS30" i="11"/>
  <c r="IK15" i="11"/>
  <c r="IG15" i="11"/>
  <c r="IX29" i="11"/>
  <c r="IT29" i="11"/>
  <c r="RB10" i="11"/>
  <c r="PE27" i="11"/>
  <c r="PG27" i="11" s="1"/>
  <c r="PA27" i="11"/>
  <c r="OX38" i="11"/>
  <c r="OW38" i="11"/>
  <c r="OV38" i="11"/>
  <c r="OU38" i="11"/>
  <c r="IQ22" i="11"/>
  <c r="IP22" i="11"/>
  <c r="IO22" i="11"/>
  <c r="IN22" i="11"/>
  <c r="JJ35" i="11"/>
  <c r="JM35" i="11" s="1"/>
  <c r="JL35" i="11"/>
  <c r="PS38" i="11"/>
  <c r="PQ38" i="11"/>
  <c r="HP21" i="11"/>
  <c r="HN21" i="11"/>
  <c r="HQ21" i="11"/>
  <c r="HO21" i="11"/>
  <c r="IQ35" i="11"/>
  <c r="IP35" i="11"/>
  <c r="IO35" i="11"/>
  <c r="IN35" i="11"/>
  <c r="QK22" i="11"/>
  <c r="QJ22" i="11"/>
  <c r="QI22" i="11"/>
  <c r="QH22" i="11"/>
  <c r="IS16" i="11"/>
  <c r="HV36" i="11"/>
  <c r="HY36" i="11" s="1"/>
  <c r="JJ22" i="11"/>
  <c r="IW34" i="11"/>
  <c r="QQ24" i="11"/>
  <c r="IP34" i="11"/>
  <c r="IQ34" i="11"/>
  <c r="IO34" i="11"/>
  <c r="IN34" i="11"/>
  <c r="HD40" i="11"/>
  <c r="HC40" i="11"/>
  <c r="HA40" i="11"/>
  <c r="HB40" i="11"/>
  <c r="QO15" i="11"/>
  <c r="QP15" i="11" s="1"/>
  <c r="IN31" i="11"/>
  <c r="IQ31" i="11"/>
  <c r="IO31" i="11"/>
  <c r="IP31" i="11"/>
  <c r="PU32" i="11"/>
  <c r="PV32" i="11"/>
  <c r="PX32" i="11"/>
  <c r="PW32" i="11"/>
  <c r="QO19" i="11"/>
  <c r="QP19" i="11" s="1"/>
  <c r="QO28" i="11"/>
  <c r="QP28" i="11" s="1"/>
  <c r="IU10" i="11"/>
  <c r="HY10" i="11"/>
  <c r="HW10" i="11"/>
  <c r="HZ10" i="11" s="1"/>
  <c r="QK40" i="11"/>
  <c r="QJ40" i="11"/>
  <c r="QH40" i="11"/>
  <c r="QI40" i="11"/>
  <c r="IH25" i="11"/>
  <c r="JG11" i="11"/>
  <c r="JK11" i="11"/>
  <c r="JM11" i="11" s="1"/>
  <c r="JK17" i="11"/>
  <c r="JM17" i="11" s="1"/>
  <c r="JG17" i="11"/>
  <c r="HY24" i="11"/>
  <c r="HW24" i="11"/>
  <c r="HZ24" i="11" s="1"/>
  <c r="IH37" i="11"/>
  <c r="JE15" i="11"/>
  <c r="JF15" i="11" s="1"/>
  <c r="IU18" i="11"/>
  <c r="IV18" i="11" s="1"/>
  <c r="QF17" i="11"/>
  <c r="QD17" i="11"/>
  <c r="PN30" i="11"/>
  <c r="PR30" i="11"/>
  <c r="JH23" i="11"/>
  <c r="JI23" i="11" s="1"/>
  <c r="QY35" i="11"/>
  <c r="QZ35" i="11" s="1"/>
  <c r="RE20" i="11"/>
  <c r="RA20" i="11"/>
  <c r="IT28" i="11"/>
  <c r="IX28" i="11"/>
  <c r="PS29" i="11"/>
  <c r="PQ29" i="11"/>
  <c r="PT29" i="11" s="1"/>
  <c r="QS17" i="11"/>
  <c r="QQ17" i="11"/>
  <c r="QT17" i="11" s="1"/>
  <c r="IU40" i="11"/>
  <c r="QD12" i="11"/>
  <c r="QF12" i="11"/>
  <c r="IG28" i="11"/>
  <c r="IK28" i="11"/>
  <c r="IM28" i="11" s="1"/>
  <c r="QF21" i="11"/>
  <c r="QD21" i="11"/>
  <c r="QG21" i="11" s="1"/>
  <c r="IH27" i="11"/>
  <c r="OU18" i="11"/>
  <c r="OX18" i="11"/>
  <c r="OW18" i="11"/>
  <c r="OV18" i="11"/>
  <c r="QY29" i="11"/>
  <c r="QZ29" i="11" s="1"/>
  <c r="IY31" i="11"/>
  <c r="IW31" i="11"/>
  <c r="IZ31" i="11" s="1"/>
  <c r="IS36" i="11"/>
  <c r="QC27" i="11"/>
  <c r="PE30" i="11"/>
  <c r="PG30" i="11" s="1"/>
  <c r="PA30" i="11"/>
  <c r="HZ14" i="11"/>
  <c r="QE23" i="11"/>
  <c r="QG23" i="11" s="1"/>
  <c r="QA23" i="11"/>
  <c r="JE24" i="11"/>
  <c r="JF24" i="11" s="1"/>
  <c r="PF30" i="11"/>
  <c r="IL12" i="11"/>
  <c r="IJ12" i="11"/>
  <c r="IM12" i="11" s="1"/>
  <c r="QF23" i="11"/>
  <c r="JI22" i="11"/>
  <c r="JL22" i="11" s="1"/>
  <c r="IV34" i="11"/>
  <c r="QP24" i="11"/>
  <c r="QS24" i="11" s="1"/>
  <c r="HQ26" i="10"/>
  <c r="HP26" i="10"/>
  <c r="HO26" i="10"/>
  <c r="HN26" i="10"/>
  <c r="JH35" i="10"/>
  <c r="HD17" i="10"/>
  <c r="HC17" i="10"/>
  <c r="HB17" i="10"/>
  <c r="HA17" i="10"/>
  <c r="RB11" i="10"/>
  <c r="QE39" i="10"/>
  <c r="QA39" i="10"/>
  <c r="RB35" i="10"/>
  <c r="RC35" i="10" s="1"/>
  <c r="QK21" i="10"/>
  <c r="QI21" i="10"/>
  <c r="QJ21" i="10"/>
  <c r="QH21" i="10"/>
  <c r="HQ14" i="10"/>
  <c r="HP14" i="10"/>
  <c r="HO14" i="10"/>
  <c r="HN14" i="10"/>
  <c r="PX18" i="10"/>
  <c r="PW18" i="10"/>
  <c r="PU18" i="10"/>
  <c r="PV18" i="10"/>
  <c r="RB31" i="10"/>
  <c r="RC31" i="10" s="1"/>
  <c r="JD24" i="10"/>
  <c r="JB24" i="10"/>
  <c r="JC24" i="10"/>
  <c r="JA24" i="10"/>
  <c r="RB37" i="10"/>
  <c r="RC37" i="10" s="1"/>
  <c r="QR35" i="10"/>
  <c r="QN35" i="10"/>
  <c r="QO22" i="10"/>
  <c r="QP22" i="10" s="1"/>
  <c r="RB13" i="10"/>
  <c r="RC13" i="10" s="1"/>
  <c r="QA30" i="10"/>
  <c r="QE30" i="10"/>
  <c r="PI13" i="10"/>
  <c r="PH13" i="10"/>
  <c r="PK13" i="10"/>
  <c r="PJ13" i="10"/>
  <c r="IU31" i="10"/>
  <c r="IV31" i="10" s="1"/>
  <c r="IU32" i="10"/>
  <c r="HX16" i="10"/>
  <c r="HT16" i="10"/>
  <c r="QO20" i="10"/>
  <c r="QP20" i="10" s="1"/>
  <c r="OX26" i="10"/>
  <c r="OW26" i="10"/>
  <c r="OU26" i="10"/>
  <c r="OV26" i="10"/>
  <c r="RB10" i="10"/>
  <c r="RC10" i="10" s="1"/>
  <c r="QE14" i="10"/>
  <c r="QA14" i="10"/>
  <c r="IK33" i="10"/>
  <c r="IM33" i="10" s="1"/>
  <c r="IG33" i="10"/>
  <c r="IU40" i="10"/>
  <c r="PX10" i="10"/>
  <c r="PV10" i="10"/>
  <c r="PW10" i="10"/>
  <c r="PU10" i="10"/>
  <c r="HT28" i="10"/>
  <c r="HX28" i="10"/>
  <c r="QR10" i="10"/>
  <c r="QN10" i="10"/>
  <c r="HY28" i="10"/>
  <c r="HC26" i="10"/>
  <c r="HB26" i="10"/>
  <c r="HA26" i="10"/>
  <c r="HD26" i="10"/>
  <c r="PQ39" i="10"/>
  <c r="IP15" i="10"/>
  <c r="IO15" i="10"/>
  <c r="IN15" i="10"/>
  <c r="IQ15" i="10"/>
  <c r="JE28" i="10"/>
  <c r="JF28" i="10" s="1"/>
  <c r="IJ37" i="10"/>
  <c r="JJ11" i="10"/>
  <c r="JE16" i="10"/>
  <c r="JF16" i="10" s="1"/>
  <c r="QH12" i="10"/>
  <c r="PV22" i="10"/>
  <c r="IX13" i="10"/>
  <c r="IZ13" i="10" s="1"/>
  <c r="IT13" i="10"/>
  <c r="IA20" i="10"/>
  <c r="IC20" i="10"/>
  <c r="IB20" i="10"/>
  <c r="ID20" i="10"/>
  <c r="JH23" i="10"/>
  <c r="JI23" i="10" s="1"/>
  <c r="IU29" i="10"/>
  <c r="IV29" i="10" s="1"/>
  <c r="QO14" i="10"/>
  <c r="IQ11" i="10"/>
  <c r="IP11" i="10"/>
  <c r="IO11" i="10"/>
  <c r="IN11" i="10"/>
  <c r="IJ29" i="10"/>
  <c r="IK35" i="10"/>
  <c r="IG35" i="10"/>
  <c r="RB38" i="10"/>
  <c r="RC38" i="10" s="1"/>
  <c r="IU38" i="10"/>
  <c r="IV38" i="10" s="1"/>
  <c r="IU30" i="10"/>
  <c r="IV30" i="10" s="1"/>
  <c r="RB23" i="10"/>
  <c r="RC23" i="10" s="1"/>
  <c r="IU26" i="10"/>
  <c r="IV26" i="10" s="1"/>
  <c r="QQ27" i="10"/>
  <c r="HW14" i="10"/>
  <c r="IJ32" i="10"/>
  <c r="QQ18" i="10"/>
  <c r="IJ36" i="10"/>
  <c r="JK15" i="10"/>
  <c r="JG15" i="10"/>
  <c r="RA32" i="10"/>
  <c r="RE32" i="10"/>
  <c r="RG32" i="10" s="1"/>
  <c r="JE40" i="10"/>
  <c r="JF40" i="10" s="1"/>
  <c r="QR12" i="10"/>
  <c r="QT12" i="10" s="1"/>
  <c r="QN12" i="10"/>
  <c r="IL33" i="10"/>
  <c r="QQ10" i="10"/>
  <c r="QS10" i="10"/>
  <c r="IH34" i="10"/>
  <c r="II34" i="10" s="1"/>
  <c r="QD23" i="10"/>
  <c r="HZ39" i="10"/>
  <c r="HX26" i="10"/>
  <c r="HT26" i="10"/>
  <c r="QD31" i="10"/>
  <c r="HW31" i="10"/>
  <c r="PJ14" i="10"/>
  <c r="PI14" i="10"/>
  <c r="PH14" i="10"/>
  <c r="PK14" i="10"/>
  <c r="IC35" i="10"/>
  <c r="IB35" i="10"/>
  <c r="ID35" i="10"/>
  <c r="IA35" i="10"/>
  <c r="IS16" i="10"/>
  <c r="JD20" i="10"/>
  <c r="JC20" i="10"/>
  <c r="JB20" i="10"/>
  <c r="JA20" i="10"/>
  <c r="PU31" i="10"/>
  <c r="PX31" i="10"/>
  <c r="PW31" i="10"/>
  <c r="PV31" i="10"/>
  <c r="IX15" i="10"/>
  <c r="IZ15" i="10" s="1"/>
  <c r="IT15" i="10"/>
  <c r="QB16" i="10"/>
  <c r="QC16" i="10" s="1"/>
  <c r="PN35" i="10"/>
  <c r="PR35" i="10"/>
  <c r="PT35" i="10" s="1"/>
  <c r="PI22" i="10"/>
  <c r="PJ22" i="10"/>
  <c r="PH22" i="10"/>
  <c r="PK22" i="10"/>
  <c r="QB22" i="10"/>
  <c r="QC22" i="10" s="1"/>
  <c r="PS35" i="10"/>
  <c r="II29" i="10"/>
  <c r="IJ35" i="10"/>
  <c r="IL35" i="10"/>
  <c r="PR14" i="10"/>
  <c r="PT14" i="10" s="1"/>
  <c r="PN14" i="10"/>
  <c r="IH26" i="10"/>
  <c r="HW40" i="10"/>
  <c r="HD38" i="10"/>
  <c r="HC38" i="10"/>
  <c r="HB38" i="10"/>
  <c r="HA38" i="10"/>
  <c r="QY40" i="10"/>
  <c r="QZ40" i="10" s="1"/>
  <c r="HQ40" i="10"/>
  <c r="HP40" i="10"/>
  <c r="HO40" i="10"/>
  <c r="HN40" i="10"/>
  <c r="QP27" i="10"/>
  <c r="QS27" i="10" s="1"/>
  <c r="HV14" i="10"/>
  <c r="HY14" i="10" s="1"/>
  <c r="II32" i="10"/>
  <c r="IL32" i="10" s="1"/>
  <c r="QP18" i="10"/>
  <c r="II36" i="10"/>
  <c r="JL15" i="10"/>
  <c r="JJ15" i="10"/>
  <c r="PR16" i="10"/>
  <c r="PT16" i="10" s="1"/>
  <c r="PN16" i="10"/>
  <c r="RF32" i="10"/>
  <c r="QB15" i="10"/>
  <c r="QC15" i="10" s="1"/>
  <c r="QC23" i="10"/>
  <c r="QS12" i="10"/>
  <c r="PV37" i="10"/>
  <c r="PX37" i="10"/>
  <c r="PW37" i="10"/>
  <c r="PU37" i="10"/>
  <c r="JN25" i="10"/>
  <c r="JP25" i="10"/>
  <c r="JQ25" i="10"/>
  <c r="JO25" i="10"/>
  <c r="HZ34" i="10"/>
  <c r="HY26" i="10"/>
  <c r="HW26" i="10"/>
  <c r="JE36" i="10"/>
  <c r="JF36" i="10" s="1"/>
  <c r="QC31" i="10"/>
  <c r="HV31" i="10"/>
  <c r="HQ37" i="10"/>
  <c r="HP37" i="10"/>
  <c r="HO37" i="10"/>
  <c r="HN37" i="10"/>
  <c r="HW36" i="10"/>
  <c r="IU21" i="10"/>
  <c r="IV21" i="10" s="1"/>
  <c r="HT32" i="10"/>
  <c r="HX32" i="10"/>
  <c r="HZ32" i="10" s="1"/>
  <c r="HA14" i="10"/>
  <c r="HC14" i="10"/>
  <c r="HB14" i="10"/>
  <c r="HD14" i="10"/>
  <c r="HD32" i="10"/>
  <c r="HC32" i="10"/>
  <c r="HB32" i="10"/>
  <c r="HA32" i="10"/>
  <c r="HW29" i="10"/>
  <c r="HY32" i="10"/>
  <c r="QO16" i="10"/>
  <c r="JD25" i="10"/>
  <c r="JC25" i="10"/>
  <c r="JB25" i="10"/>
  <c r="JA25" i="10"/>
  <c r="IU17" i="10"/>
  <c r="IV17" i="10" s="1"/>
  <c r="IT33" i="10"/>
  <c r="IX33" i="10"/>
  <c r="PQ40" i="10"/>
  <c r="HT21" i="10"/>
  <c r="HX21" i="10"/>
  <c r="HZ21" i="10" s="1"/>
  <c r="HV40" i="10"/>
  <c r="HY40" i="10" s="1"/>
  <c r="QM40" i="10"/>
  <c r="IH14" i="10"/>
  <c r="HY21" i="10"/>
  <c r="IJ40" i="10"/>
  <c r="IG30" i="10"/>
  <c r="IK30" i="10"/>
  <c r="QE38" i="10"/>
  <c r="QA38" i="10"/>
  <c r="QE34" i="10"/>
  <c r="QA34" i="10"/>
  <c r="RD17" i="10"/>
  <c r="QN21" i="10"/>
  <c r="QR21" i="10"/>
  <c r="QT21" i="10" s="1"/>
  <c r="ID30" i="10"/>
  <c r="IC30" i="10"/>
  <c r="IB30" i="10"/>
  <c r="IA30" i="10"/>
  <c r="JH27" i="10"/>
  <c r="JI27" i="10" s="1"/>
  <c r="HK31" i="10"/>
  <c r="HM31" i="10" s="1"/>
  <c r="HG31" i="10"/>
  <c r="QY29" i="10"/>
  <c r="QZ29" i="10" s="1"/>
  <c r="IM27" i="10"/>
  <c r="JE34" i="10"/>
  <c r="JF34" i="10" s="1"/>
  <c r="IU36" i="10"/>
  <c r="IV36" i="10" s="1"/>
  <c r="RF12" i="10"/>
  <c r="RD12" i="10"/>
  <c r="QY25" i="10"/>
  <c r="QZ25" i="10" s="1"/>
  <c r="IL21" i="10"/>
  <c r="IJ21" i="10"/>
  <c r="QD28" i="10"/>
  <c r="QF28" i="10"/>
  <c r="HV36" i="10"/>
  <c r="RG24" i="10"/>
  <c r="JE21" i="10"/>
  <c r="JF21" i="10" s="1"/>
  <c r="RA19" i="10"/>
  <c r="RE19" i="10"/>
  <c r="RG19" i="10" s="1"/>
  <c r="HO36" i="10"/>
  <c r="HP36" i="10"/>
  <c r="HQ36" i="10"/>
  <c r="HN36" i="10"/>
  <c r="HD39" i="10"/>
  <c r="HC39" i="10"/>
  <c r="HB39" i="10"/>
  <c r="HA39" i="10"/>
  <c r="HV29" i="10"/>
  <c r="QD11" i="10"/>
  <c r="QF11" i="10"/>
  <c r="PK10" i="10"/>
  <c r="PI10" i="10"/>
  <c r="PH10" i="10"/>
  <c r="PJ10" i="10"/>
  <c r="QY16" i="10"/>
  <c r="QZ16" i="10" s="1"/>
  <c r="JE17" i="10"/>
  <c r="JF17" i="10" s="1"/>
  <c r="IW33" i="10"/>
  <c r="IY33" i="10"/>
  <c r="PP40" i="10"/>
  <c r="PS40" i="10" s="1"/>
  <c r="QS11" i="10"/>
  <c r="QQ11" i="10"/>
  <c r="QR17" i="10"/>
  <c r="QT17" i="10" s="1"/>
  <c r="QN17" i="10"/>
  <c r="PN29" i="10"/>
  <c r="PR29" i="10"/>
  <c r="PT29" i="10" s="1"/>
  <c r="II40" i="10"/>
  <c r="IL40" i="10" s="1"/>
  <c r="IL30" i="10"/>
  <c r="IJ30" i="10"/>
  <c r="QF38" i="10"/>
  <c r="QD38" i="10"/>
  <c r="QD34" i="10"/>
  <c r="QF34" i="10"/>
  <c r="RC17" i="10"/>
  <c r="RF17" i="10" s="1"/>
  <c r="HN28" i="10"/>
  <c r="HP28" i="10"/>
  <c r="HO28" i="10"/>
  <c r="HQ28" i="10"/>
  <c r="PX38" i="10"/>
  <c r="PW38" i="10"/>
  <c r="PV38" i="10"/>
  <c r="PU38" i="10"/>
  <c r="QY30" i="10"/>
  <c r="QZ30" i="10" s="1"/>
  <c r="PK20" i="10"/>
  <c r="PJ20" i="10"/>
  <c r="PI20" i="10"/>
  <c r="PH20" i="10"/>
  <c r="QB36" i="10"/>
  <c r="QC36" i="10" s="1"/>
  <c r="QY34" i="10"/>
  <c r="QZ34" i="10" s="1"/>
  <c r="QY20" i="10"/>
  <c r="QZ20" i="10" s="1"/>
  <c r="QF30" i="10"/>
  <c r="QD30" i="10"/>
  <c r="IH28" i="10"/>
  <c r="PK30" i="10"/>
  <c r="PI30" i="10"/>
  <c r="PH30" i="10"/>
  <c r="PJ30" i="10"/>
  <c r="QO29" i="10"/>
  <c r="IU34" i="10"/>
  <c r="RB18" i="10"/>
  <c r="RC18" i="10" s="1"/>
  <c r="IJ16" i="10"/>
  <c r="RA12" i="10"/>
  <c r="RE12" i="10"/>
  <c r="QO25" i="10"/>
  <c r="IG21" i="10"/>
  <c r="IK21" i="10"/>
  <c r="QS35" i="10"/>
  <c r="QQ35" i="10"/>
  <c r="QE28" i="10"/>
  <c r="QA28" i="10"/>
  <c r="QF14" i="10"/>
  <c r="QD14" i="10"/>
  <c r="QH19" i="10"/>
  <c r="QI19" i="10"/>
  <c r="QK19" i="10"/>
  <c r="QJ19" i="10"/>
  <c r="IX12" i="10"/>
  <c r="IT12" i="10"/>
  <c r="IX11" i="10"/>
  <c r="IZ11" i="10" s="1"/>
  <c r="IT11" i="10"/>
  <c r="HD37" i="10"/>
  <c r="HB37" i="10"/>
  <c r="HA37" i="10"/>
  <c r="HC37" i="10"/>
  <c r="JB19" i="10"/>
  <c r="JD19" i="10"/>
  <c r="JC19" i="10"/>
  <c r="JA19" i="10"/>
  <c r="QO38" i="10"/>
  <c r="IC12" i="10"/>
  <c r="IB12" i="10"/>
  <c r="IA12" i="10"/>
  <c r="ID12" i="10"/>
  <c r="QA11" i="10"/>
  <c r="QE11" i="10"/>
  <c r="RF19" i="10"/>
  <c r="QR11" i="10"/>
  <c r="QN11" i="10"/>
  <c r="PN33" i="10"/>
  <c r="PR33" i="10"/>
  <c r="PT33" i="10" s="1"/>
  <c r="PA16" i="10"/>
  <c r="PE16" i="10"/>
  <c r="PG16" i="10" s="1"/>
  <c r="JH33" i="10"/>
  <c r="PK15" i="10"/>
  <c r="PJ15" i="10"/>
  <c r="PI15" i="10"/>
  <c r="PH15" i="10"/>
  <c r="JE32" i="10"/>
  <c r="JF32" i="10" s="1"/>
  <c r="QS17" i="10"/>
  <c r="QN28" i="10"/>
  <c r="QR28" i="10"/>
  <c r="PF16" i="10"/>
  <c r="QY36" i="10"/>
  <c r="QZ36" i="10" s="1"/>
  <c r="QQ23" i="10"/>
  <c r="JE39" i="10"/>
  <c r="JF39" i="10" s="1"/>
  <c r="PQ25" i="10"/>
  <c r="RA21" i="10"/>
  <c r="RE21" i="10"/>
  <c r="QQ31" i="10"/>
  <c r="IJ38" i="10"/>
  <c r="QD26" i="10"/>
  <c r="QY39" i="10"/>
  <c r="QZ39" i="10" s="1"/>
  <c r="QB20" i="10"/>
  <c r="QC20" i="10" s="1"/>
  <c r="QM30" i="10"/>
  <c r="PS15" i="10"/>
  <c r="PQ15" i="10"/>
  <c r="QB29" i="10"/>
  <c r="QC29" i="10" s="1"/>
  <c r="QM34" i="10"/>
  <c r="PS16" i="10"/>
  <c r="QU32" i="10"/>
  <c r="QX32" i="10"/>
  <c r="QW32" i="10"/>
  <c r="QV32" i="10"/>
  <c r="QB25" i="10"/>
  <c r="QC25" i="10" s="1"/>
  <c r="JM24" i="10"/>
  <c r="IX10" i="10"/>
  <c r="IZ10" i="10" s="1"/>
  <c r="IT10" i="10"/>
  <c r="PT30" i="10"/>
  <c r="HQ17" i="10"/>
  <c r="HP17" i="10"/>
  <c r="HN17" i="10"/>
  <c r="HO17" i="10"/>
  <c r="II16" i="10"/>
  <c r="IL16" i="10" s="1"/>
  <c r="IW23" i="10"/>
  <c r="IY23" i="10"/>
  <c r="IJ31" i="10"/>
  <c r="IL31" i="10"/>
  <c r="IY12" i="10"/>
  <c r="IW12" i="10"/>
  <c r="JK18" i="10"/>
  <c r="JM18" i="10" s="1"/>
  <c r="JG18" i="10"/>
  <c r="PR20" i="10"/>
  <c r="PT20" i="10" s="1"/>
  <c r="PN20" i="10"/>
  <c r="PV23" i="10"/>
  <c r="PX23" i="10"/>
  <c r="PW23" i="10"/>
  <c r="PU23" i="10"/>
  <c r="QF33" i="10"/>
  <c r="QD33" i="10"/>
  <c r="QO13" i="10"/>
  <c r="QP13" i="10" s="1"/>
  <c r="HO29" i="10"/>
  <c r="HN29" i="10"/>
  <c r="HQ29" i="10"/>
  <c r="HP29" i="10"/>
  <c r="PE40" i="10"/>
  <c r="PG40" i="10" s="1"/>
  <c r="PA40" i="10"/>
  <c r="IM12" i="10"/>
  <c r="QY33" i="10"/>
  <c r="QZ33" i="10" s="1"/>
  <c r="QS28" i="10"/>
  <c r="QQ28" i="10"/>
  <c r="QM36" i="10"/>
  <c r="QP23" i="10"/>
  <c r="QS23" i="10" s="1"/>
  <c r="PS26" i="10"/>
  <c r="PQ26" i="10"/>
  <c r="JE14" i="10"/>
  <c r="JF14" i="10" s="1"/>
  <c r="IS39" i="10"/>
  <c r="PP25" i="10"/>
  <c r="PS25" i="10" s="1"/>
  <c r="RD21" i="10"/>
  <c r="RF21" i="10"/>
  <c r="QP31" i="10"/>
  <c r="II38" i="10"/>
  <c r="IL38" i="10" s="1"/>
  <c r="QC26" i="10"/>
  <c r="QF26" i="10" s="1"/>
  <c r="PW17" i="10"/>
  <c r="PX17" i="10"/>
  <c r="PV17" i="10"/>
  <c r="PU17" i="10"/>
  <c r="QO39" i="10"/>
  <c r="QP39" i="10" s="1"/>
  <c r="RB28" i="10"/>
  <c r="RC28" i="10" s="1"/>
  <c r="PR15" i="10"/>
  <c r="PN15" i="10"/>
  <c r="JO19" i="10"/>
  <c r="JN19" i="10"/>
  <c r="HY16" i="10"/>
  <c r="HW16" i="10"/>
  <c r="HT38" i="10"/>
  <c r="HX38" i="10"/>
  <c r="HZ38" i="10" s="1"/>
  <c r="PA25" i="10"/>
  <c r="PE25" i="10"/>
  <c r="PG25" i="10" s="1"/>
  <c r="QY15" i="10"/>
  <c r="QZ15" i="10" s="1"/>
  <c r="IJ23" i="10"/>
  <c r="JD18" i="10"/>
  <c r="JC18" i="10"/>
  <c r="JB18" i="10"/>
  <c r="JA18" i="10"/>
  <c r="IX23" i="10"/>
  <c r="IT23" i="10"/>
  <c r="QO26" i="10"/>
  <c r="QP26" i="10" s="1"/>
  <c r="IG31" i="10"/>
  <c r="IK31" i="10"/>
  <c r="IU37" i="10"/>
  <c r="IV37" i="10" s="1"/>
  <c r="HX27" i="10"/>
  <c r="HZ27" i="10" s="1"/>
  <c r="HT27" i="10"/>
  <c r="HP32" i="10"/>
  <c r="QE18" i="10"/>
  <c r="QG18" i="10" s="1"/>
  <c r="QA18" i="10"/>
  <c r="IH17" i="10"/>
  <c r="II17" i="10" s="1"/>
  <c r="HT17" i="10"/>
  <c r="HX17" i="10"/>
  <c r="HZ17" i="10" s="1"/>
  <c r="JE31" i="10"/>
  <c r="JF31" i="10" s="1"/>
  <c r="JH12" i="10"/>
  <c r="JI12" i="10" s="1"/>
  <c r="IY13" i="10"/>
  <c r="QD40" i="10"/>
  <c r="QY22" i="10"/>
  <c r="QZ22" i="10" s="1"/>
  <c r="QE33" i="10"/>
  <c r="QA33" i="10"/>
  <c r="QJ17" i="10"/>
  <c r="QI17" i="10"/>
  <c r="QH17" i="10"/>
  <c r="QK17" i="10"/>
  <c r="HD31" i="10"/>
  <c r="HC31" i="10"/>
  <c r="HA31" i="10"/>
  <c r="HB31" i="10"/>
  <c r="QE27" i="10"/>
  <c r="QG27" i="10" s="1"/>
  <c r="QA27" i="10"/>
  <c r="IU35" i="10"/>
  <c r="IH39" i="10"/>
  <c r="II39" i="10" s="1"/>
  <c r="QO33" i="10"/>
  <c r="QP33" i="10" s="1"/>
  <c r="PS33" i="10"/>
  <c r="QD39" i="10"/>
  <c r="QF39" i="10"/>
  <c r="HQ16" i="10"/>
  <c r="HP16" i="10"/>
  <c r="HO16" i="10"/>
  <c r="HN16" i="10"/>
  <c r="PN26" i="10"/>
  <c r="PR26" i="10"/>
  <c r="IU14" i="10"/>
  <c r="JJ10" i="10"/>
  <c r="JJ13" i="10"/>
  <c r="RD27" i="10"/>
  <c r="JJ20" i="10"/>
  <c r="IU27" i="10"/>
  <c r="IV27" i="10" s="1"/>
  <c r="PX13" i="10"/>
  <c r="PW13" i="10"/>
  <c r="PV13" i="10"/>
  <c r="PU13" i="10"/>
  <c r="HD21" i="10"/>
  <c r="HC21" i="10"/>
  <c r="HB21" i="10"/>
  <c r="HA21" i="10"/>
  <c r="QO37" i="10"/>
  <c r="QE37" i="10"/>
  <c r="QG37" i="10" s="1"/>
  <c r="QA37" i="10"/>
  <c r="QS21" i="10"/>
  <c r="HZ28" i="10"/>
  <c r="PN36" i="10"/>
  <c r="PR36" i="10"/>
  <c r="PT36" i="10" s="1"/>
  <c r="OV36" i="10"/>
  <c r="OX36" i="10"/>
  <c r="OU36" i="10"/>
  <c r="OW36" i="10"/>
  <c r="PP39" i="10"/>
  <c r="QM15" i="10"/>
  <c r="II23" i="10"/>
  <c r="IS28" i="10"/>
  <c r="QH13" i="10"/>
  <c r="QJ13" i="10"/>
  <c r="II37" i="10"/>
  <c r="JI11" i="10"/>
  <c r="JA22" i="10"/>
  <c r="JD22" i="10"/>
  <c r="JB22" i="10"/>
  <c r="JC22" i="10"/>
  <c r="QY26" i="10"/>
  <c r="QZ26" i="10" s="1"/>
  <c r="PW34" i="10"/>
  <c r="PV34" i="10"/>
  <c r="PX34" i="10"/>
  <c r="PU34" i="10"/>
  <c r="JE37" i="10"/>
  <c r="JF37" i="10" s="1"/>
  <c r="JE29" i="10"/>
  <c r="JF29" i="10" s="1"/>
  <c r="QY14" i="10"/>
  <c r="QZ14" i="10" s="1"/>
  <c r="HZ37" i="10"/>
  <c r="QG35" i="10"/>
  <c r="IY15" i="10"/>
  <c r="PS20" i="10"/>
  <c r="HO30" i="10"/>
  <c r="HN30" i="10"/>
  <c r="HQ30" i="10"/>
  <c r="HP30" i="10"/>
  <c r="QC40" i="10"/>
  <c r="QF40" i="10" s="1"/>
  <c r="HN38" i="10"/>
  <c r="HQ38" i="10"/>
  <c r="HP38" i="10"/>
  <c r="HO38" i="10"/>
  <c r="JE38" i="10"/>
  <c r="JF38" i="10" s="1"/>
  <c r="JM22" i="10"/>
  <c r="JE30" i="10"/>
  <c r="JF30" i="10" s="1"/>
  <c r="PS14" i="10"/>
  <c r="JE26" i="10"/>
  <c r="JF26" i="10" s="1"/>
  <c r="PF40" i="10"/>
  <c r="PS29" i="10"/>
  <c r="JI10" i="10"/>
  <c r="JI13" i="10"/>
  <c r="JL13" i="10" s="1"/>
  <c r="RC27" i="10"/>
  <c r="RF27" i="10" s="1"/>
  <c r="JI20" i="10"/>
  <c r="JL20" i="10" s="1"/>
  <c r="RB11" i="9"/>
  <c r="RC11" i="9" s="1"/>
  <c r="JH25" i="9"/>
  <c r="JK20" i="9"/>
  <c r="JG20" i="9"/>
  <c r="RA30" i="9"/>
  <c r="RE30" i="9"/>
  <c r="RA23" i="9"/>
  <c r="RE23" i="9"/>
  <c r="HX15" i="9"/>
  <c r="HT15" i="9"/>
  <c r="IT11" i="9"/>
  <c r="IX11" i="9"/>
  <c r="IK31" i="9"/>
  <c r="IG31" i="9"/>
  <c r="ID18" i="9"/>
  <c r="IC18" i="9"/>
  <c r="IB18" i="9"/>
  <c r="IA18" i="9"/>
  <c r="RB29" i="9"/>
  <c r="RC29" i="9" s="1"/>
  <c r="OX35" i="9"/>
  <c r="OW35" i="9"/>
  <c r="OV35" i="9"/>
  <c r="OU35" i="9"/>
  <c r="IX33" i="9"/>
  <c r="IT33" i="9"/>
  <c r="RB37" i="9"/>
  <c r="RC37" i="9" s="1"/>
  <c r="IT34" i="9"/>
  <c r="IX34" i="9"/>
  <c r="QA35" i="9"/>
  <c r="QE35" i="9"/>
  <c r="QN13" i="9"/>
  <c r="QR13" i="9"/>
  <c r="QO35" i="9"/>
  <c r="QP35" i="9" s="1"/>
  <c r="HD31" i="9"/>
  <c r="HB31" i="9"/>
  <c r="HA31" i="9"/>
  <c r="HC31" i="9"/>
  <c r="JH32" i="9"/>
  <c r="JI32" i="9" s="1"/>
  <c r="IG16" i="9"/>
  <c r="IK16" i="9"/>
  <c r="OX36" i="9"/>
  <c r="OV36" i="9"/>
  <c r="OW36" i="9"/>
  <c r="OU36" i="9"/>
  <c r="RA22" i="9"/>
  <c r="RE22" i="9"/>
  <c r="IU29" i="9"/>
  <c r="IV29" i="9" s="1"/>
  <c r="QO15" i="9"/>
  <c r="RB13" i="9"/>
  <c r="RC13" i="9" s="1"/>
  <c r="OX25" i="9"/>
  <c r="OV25" i="9"/>
  <c r="OU25" i="9"/>
  <c r="OW25" i="9"/>
  <c r="QN18" i="9"/>
  <c r="QR18" i="9"/>
  <c r="IT23" i="9"/>
  <c r="IX23" i="9"/>
  <c r="RB18" i="9"/>
  <c r="QO27" i="9"/>
  <c r="QP27" i="9" s="1"/>
  <c r="PX29" i="9"/>
  <c r="PW29" i="9"/>
  <c r="PU29" i="9"/>
  <c r="PV29" i="9"/>
  <c r="JH38" i="9"/>
  <c r="QO21" i="9"/>
  <c r="RB39" i="9"/>
  <c r="JH18" i="9"/>
  <c r="JI18" i="9" s="1"/>
  <c r="JA14" i="9"/>
  <c r="JD14" i="9"/>
  <c r="JB14" i="9"/>
  <c r="JC14" i="9"/>
  <c r="IU12" i="9"/>
  <c r="QA21" i="9"/>
  <c r="QE21" i="9"/>
  <c r="IU40" i="9"/>
  <c r="HN36" i="9"/>
  <c r="HQ36" i="9"/>
  <c r="HP36" i="9"/>
  <c r="HO36" i="9"/>
  <c r="IU15" i="9"/>
  <c r="IV15" i="9" s="1"/>
  <c r="PX34" i="9"/>
  <c r="PW34" i="9"/>
  <c r="PV34" i="9"/>
  <c r="PU34" i="9"/>
  <c r="RB14" i="9"/>
  <c r="RC14" i="9" s="1"/>
  <c r="HQ13" i="9"/>
  <c r="HP13" i="9"/>
  <c r="HO13" i="9"/>
  <c r="HN13" i="9"/>
  <c r="QN16" i="9"/>
  <c r="QR16" i="9"/>
  <c r="IG13" i="9"/>
  <c r="IK13" i="9"/>
  <c r="RB17" i="9"/>
  <c r="RC17" i="9" s="1"/>
  <c r="QR30" i="9"/>
  <c r="QT30" i="9" s="1"/>
  <c r="QN30" i="9"/>
  <c r="IH40" i="9"/>
  <c r="QW24" i="9"/>
  <c r="QX24" i="9"/>
  <c r="QV24" i="9"/>
  <c r="QU24" i="9"/>
  <c r="ID36" i="9"/>
  <c r="IC36" i="9"/>
  <c r="IB36" i="9"/>
  <c r="IA36" i="9"/>
  <c r="IH15" i="9"/>
  <c r="PX16" i="9"/>
  <c r="PU16" i="9"/>
  <c r="PW16" i="9"/>
  <c r="PV16" i="9"/>
  <c r="HY35" i="9"/>
  <c r="HW35" i="9"/>
  <c r="QS26" i="9"/>
  <c r="QQ26" i="9"/>
  <c r="JM19" i="9"/>
  <c r="PK40" i="9"/>
  <c r="PJ40" i="9"/>
  <c r="PI40" i="9"/>
  <c r="PH40" i="9"/>
  <c r="QF18" i="9"/>
  <c r="QD18" i="9"/>
  <c r="HT23" i="9"/>
  <c r="HX23" i="9"/>
  <c r="HZ23" i="9" s="1"/>
  <c r="QR22" i="9"/>
  <c r="QT22" i="9" s="1"/>
  <c r="QN22" i="9"/>
  <c r="IH17" i="9"/>
  <c r="II17" i="9" s="1"/>
  <c r="JL26" i="9"/>
  <c r="JJ26" i="9"/>
  <c r="PV28" i="9"/>
  <c r="PX28" i="9"/>
  <c r="PW28" i="9"/>
  <c r="PU28" i="9"/>
  <c r="JE30" i="9"/>
  <c r="JF30" i="9" s="1"/>
  <c r="QJ17" i="9"/>
  <c r="QI17" i="9"/>
  <c r="QK17" i="9"/>
  <c r="QH17" i="9"/>
  <c r="PT11" i="9"/>
  <c r="JJ33" i="9"/>
  <c r="QK31" i="9"/>
  <c r="QJ31" i="9"/>
  <c r="QI31" i="9"/>
  <c r="QH31" i="9"/>
  <c r="HX17" i="9"/>
  <c r="HZ17" i="9" s="1"/>
  <c r="HT17" i="9"/>
  <c r="IH37" i="9"/>
  <c r="HQ40" i="9"/>
  <c r="HP40" i="9"/>
  <c r="HO40" i="9"/>
  <c r="HN40" i="9"/>
  <c r="ID34" i="9"/>
  <c r="IB34" i="9"/>
  <c r="IC34" i="9"/>
  <c r="IA34" i="9"/>
  <c r="QO39" i="9"/>
  <c r="QP39" i="9" s="1"/>
  <c r="RB28" i="9"/>
  <c r="RC28" i="9" s="1"/>
  <c r="QH29" i="9"/>
  <c r="QI29" i="9"/>
  <c r="IH24" i="9"/>
  <c r="II24" i="9" s="1"/>
  <c r="HX35" i="9"/>
  <c r="HT35" i="9"/>
  <c r="QN26" i="9"/>
  <c r="QR26" i="9"/>
  <c r="QY36" i="9"/>
  <c r="QZ36" i="9" s="1"/>
  <c r="PT36" i="9"/>
  <c r="JE13" i="9"/>
  <c r="JF13" i="9" s="1"/>
  <c r="JH16" i="9"/>
  <c r="JI16" i="9" s="1"/>
  <c r="QE18" i="9"/>
  <c r="QA18" i="9"/>
  <c r="HT32" i="9"/>
  <c r="HX32" i="9"/>
  <c r="HZ32" i="9" s="1"/>
  <c r="IK10" i="9"/>
  <c r="IM10" i="9" s="1"/>
  <c r="IG10" i="9"/>
  <c r="HY40" i="9"/>
  <c r="HW40" i="9"/>
  <c r="IL12" i="9"/>
  <c r="IJ12" i="9"/>
  <c r="PS21" i="9"/>
  <c r="PQ21" i="9"/>
  <c r="QO14" i="9"/>
  <c r="QP14" i="9" s="1"/>
  <c r="QB40" i="9"/>
  <c r="QC40" i="9" s="1"/>
  <c r="QY27" i="9"/>
  <c r="QZ27" i="9" s="1"/>
  <c r="RD16" i="9"/>
  <c r="RF16" i="9"/>
  <c r="QY35" i="9"/>
  <c r="QZ35" i="9" s="1"/>
  <c r="JQ14" i="9"/>
  <c r="JP14" i="9"/>
  <c r="JN14" i="9"/>
  <c r="JO14" i="9"/>
  <c r="IY11" i="9"/>
  <c r="IW11" i="9"/>
  <c r="JI33" i="9"/>
  <c r="IU25" i="9"/>
  <c r="QK30" i="9"/>
  <c r="QJ30" i="9"/>
  <c r="QH30" i="9"/>
  <c r="QI30" i="9"/>
  <c r="PR32" i="9"/>
  <c r="PT32" i="9" s="1"/>
  <c r="PN32" i="9"/>
  <c r="JE27" i="9"/>
  <c r="JF27" i="9" s="1"/>
  <c r="PN38" i="9"/>
  <c r="PR38" i="9"/>
  <c r="HN23" i="9"/>
  <c r="HQ23" i="9"/>
  <c r="HP23" i="9"/>
  <c r="HO23" i="9"/>
  <c r="PX12" i="9"/>
  <c r="PW12" i="9"/>
  <c r="PV12" i="9"/>
  <c r="PU12" i="9"/>
  <c r="JE36" i="9"/>
  <c r="JF36" i="9" s="1"/>
  <c r="PS32" i="9"/>
  <c r="QY38" i="9"/>
  <c r="QZ38" i="9" s="1"/>
  <c r="QQ34" i="9"/>
  <c r="IJ16" i="9"/>
  <c r="IL16" i="9"/>
  <c r="QO36" i="9"/>
  <c r="QP36" i="9" s="1"/>
  <c r="IU13" i="9"/>
  <c r="IV13" i="9" s="1"/>
  <c r="RB26" i="9"/>
  <c r="RC26" i="9" s="1"/>
  <c r="IU22" i="9"/>
  <c r="QR31" i="9"/>
  <c r="QT31" i="9" s="1"/>
  <c r="QN31" i="9"/>
  <c r="QO17" i="9"/>
  <c r="PR15" i="9"/>
  <c r="PT15" i="9" s="1"/>
  <c r="PN15" i="9"/>
  <c r="HT40" i="9"/>
  <c r="HX40" i="9"/>
  <c r="RF22" i="9"/>
  <c r="RD22" i="9"/>
  <c r="IK12" i="9"/>
  <c r="IG12" i="9"/>
  <c r="PN21" i="9"/>
  <c r="PR21" i="9"/>
  <c r="QS31" i="9"/>
  <c r="RF30" i="9"/>
  <c r="RD30" i="9"/>
  <c r="HX27" i="9"/>
  <c r="HT27" i="9"/>
  <c r="QA13" i="9"/>
  <c r="QE13" i="9"/>
  <c r="QG13" i="9" s="1"/>
  <c r="QK16" i="9"/>
  <c r="QI16" i="9"/>
  <c r="QH16" i="9"/>
  <c r="QJ16" i="9"/>
  <c r="PN27" i="9"/>
  <c r="PR27" i="9"/>
  <c r="PT27" i="9" s="1"/>
  <c r="RA16" i="9"/>
  <c r="RE16" i="9"/>
  <c r="HP17" i="9"/>
  <c r="HN17" i="9"/>
  <c r="HO17" i="9"/>
  <c r="HQ17" i="9"/>
  <c r="JE29" i="9"/>
  <c r="JF29" i="9" s="1"/>
  <c r="QF13" i="9"/>
  <c r="JA28" i="9"/>
  <c r="JD28" i="9"/>
  <c r="JB28" i="9"/>
  <c r="JC28" i="9"/>
  <c r="HN25" i="9"/>
  <c r="HQ25" i="9"/>
  <c r="HP25" i="9"/>
  <c r="HO25" i="9"/>
  <c r="RD10" i="9"/>
  <c r="IJ27" i="9"/>
  <c r="JJ28" i="9"/>
  <c r="IJ29" i="9"/>
  <c r="HQ15" i="9"/>
  <c r="HP15" i="9"/>
  <c r="HO15" i="9"/>
  <c r="HN15" i="9"/>
  <c r="IS27" i="9"/>
  <c r="PQ38" i="9"/>
  <c r="PS38" i="9"/>
  <c r="QK11" i="9"/>
  <c r="QJ11" i="9"/>
  <c r="QI11" i="9"/>
  <c r="QH11" i="9"/>
  <c r="IB16" i="9"/>
  <c r="ID16" i="9"/>
  <c r="IC16" i="9"/>
  <c r="IA16" i="9"/>
  <c r="IS36" i="9"/>
  <c r="QM38" i="9"/>
  <c r="IU10" i="9"/>
  <c r="QP34" i="9"/>
  <c r="IJ32" i="9"/>
  <c r="IL32" i="9"/>
  <c r="IC31" i="9"/>
  <c r="IB31" i="9"/>
  <c r="IA31" i="9"/>
  <c r="ID31" i="9"/>
  <c r="HZ13" i="9"/>
  <c r="JE31" i="9"/>
  <c r="JF31" i="9" s="1"/>
  <c r="IH35" i="9"/>
  <c r="IP28" i="9"/>
  <c r="IQ28" i="9"/>
  <c r="IO28" i="9"/>
  <c r="IN28" i="9"/>
  <c r="QG32" i="9"/>
  <c r="QO11" i="9"/>
  <c r="QP11" i="9" s="1"/>
  <c r="HT39" i="9"/>
  <c r="HX39" i="9"/>
  <c r="HZ39" i="9" s="1"/>
  <c r="IB26" i="9"/>
  <c r="IC26" i="9"/>
  <c r="IA26" i="9"/>
  <c r="ID26" i="9"/>
  <c r="OX21" i="9"/>
  <c r="OU21" i="9"/>
  <c r="OW21" i="9"/>
  <c r="OV21" i="9"/>
  <c r="JE21" i="9"/>
  <c r="JF21" i="9" s="1"/>
  <c r="JE39" i="9"/>
  <c r="JF39" i="9" s="1"/>
  <c r="HY39" i="9"/>
  <c r="JE17" i="9"/>
  <c r="JF17" i="9" s="1"/>
  <c r="PS35" i="9"/>
  <c r="PQ35" i="9"/>
  <c r="IK25" i="9"/>
  <c r="IM25" i="9" s="1"/>
  <c r="IG25" i="9"/>
  <c r="HY27" i="9"/>
  <c r="HW27" i="9"/>
  <c r="HQ35" i="9"/>
  <c r="HP35" i="9"/>
  <c r="HO35" i="9"/>
  <c r="HN35" i="9"/>
  <c r="IL38" i="9"/>
  <c r="IJ38" i="9"/>
  <c r="QK10" i="9"/>
  <c r="QJ10" i="9"/>
  <c r="QI10" i="9"/>
  <c r="QH10" i="9"/>
  <c r="HM37" i="9"/>
  <c r="RC10" i="9"/>
  <c r="II27" i="9"/>
  <c r="IL27" i="9" s="1"/>
  <c r="JI28" i="9"/>
  <c r="JL28" i="9" s="1"/>
  <c r="II29" i="9"/>
  <c r="IL29" i="9" s="1"/>
  <c r="JH11" i="9"/>
  <c r="PA27" i="9"/>
  <c r="PE27" i="9"/>
  <c r="PG27" i="9" s="1"/>
  <c r="RB32" i="9"/>
  <c r="QE38" i="9"/>
  <c r="QA38" i="9"/>
  <c r="JE40" i="9"/>
  <c r="JF40" i="9" s="1"/>
  <c r="QG14" i="9"/>
  <c r="HC27" i="9"/>
  <c r="HB27" i="9"/>
  <c r="HA27" i="9"/>
  <c r="HD27" i="9"/>
  <c r="QO29" i="9"/>
  <c r="QP29" i="9" s="1"/>
  <c r="QB36" i="9"/>
  <c r="QC36" i="9" s="1"/>
  <c r="IC24" i="9"/>
  <c r="IB24" i="9"/>
  <c r="IA24" i="9"/>
  <c r="ID24" i="9"/>
  <c r="IT18" i="9"/>
  <c r="IX18" i="9"/>
  <c r="JE37" i="9"/>
  <c r="JF37" i="9" s="1"/>
  <c r="IK32" i="9"/>
  <c r="IG32" i="9"/>
  <c r="JH10" i="9"/>
  <c r="IU31" i="9"/>
  <c r="IV31" i="9" s="1"/>
  <c r="RB34" i="9"/>
  <c r="RC34" i="9" s="1"/>
  <c r="HW12" i="9"/>
  <c r="PU40" i="9"/>
  <c r="PX40" i="9"/>
  <c r="PW40" i="9"/>
  <c r="PV40" i="9"/>
  <c r="HM24" i="9"/>
  <c r="IK11" i="9"/>
  <c r="IM11" i="9" s="1"/>
  <c r="IG11" i="9"/>
  <c r="IQ33" i="9"/>
  <c r="IP33" i="9"/>
  <c r="IO33" i="9"/>
  <c r="IN33" i="9"/>
  <c r="IY33" i="9"/>
  <c r="IW33" i="9"/>
  <c r="IU21" i="9"/>
  <c r="IU39" i="9"/>
  <c r="IV39" i="9" s="1"/>
  <c r="IY34" i="9"/>
  <c r="IW34" i="9"/>
  <c r="RB12" i="9"/>
  <c r="RC12" i="9" s="1"/>
  <c r="IU17" i="9"/>
  <c r="IV17" i="9" s="1"/>
  <c r="PN35" i="9"/>
  <c r="PR35" i="9"/>
  <c r="PT18" i="9"/>
  <c r="PJ15" i="9"/>
  <c r="PI15" i="9"/>
  <c r="PK15" i="9"/>
  <c r="PH15" i="9"/>
  <c r="IG38" i="9"/>
  <c r="IK38" i="9"/>
  <c r="ID38" i="9"/>
  <c r="IC38" i="9"/>
  <c r="IB38" i="9"/>
  <c r="IA38" i="9"/>
  <c r="HY15" i="9"/>
  <c r="HW15" i="9"/>
  <c r="HZ15" i="9" s="1"/>
  <c r="PK25" i="9"/>
  <c r="PJ25" i="9"/>
  <c r="PI25" i="9"/>
  <c r="PH25" i="9"/>
  <c r="RA31" i="9"/>
  <c r="RE31" i="9"/>
  <c r="IW32" i="9"/>
  <c r="IJ39" i="9"/>
  <c r="QE25" i="9"/>
  <c r="QA25" i="9"/>
  <c r="RD33" i="9"/>
  <c r="QQ32" i="9"/>
  <c r="QY25" i="9"/>
  <c r="QZ25" i="9" s="1"/>
  <c r="IH36" i="9"/>
  <c r="QD38" i="9"/>
  <c r="QF38" i="9"/>
  <c r="PH36" i="9"/>
  <c r="PK36" i="9"/>
  <c r="PJ36" i="9"/>
  <c r="PI36" i="9"/>
  <c r="IW18" i="9"/>
  <c r="IY18" i="9"/>
  <c r="IS37" i="9"/>
  <c r="QR28" i="9"/>
  <c r="QN28" i="9"/>
  <c r="JE24" i="9"/>
  <c r="JF24" i="9" s="1"/>
  <c r="PW10" i="9"/>
  <c r="PV10" i="9"/>
  <c r="PU10" i="9"/>
  <c r="PX10" i="9"/>
  <c r="HV12" i="9"/>
  <c r="IG26" i="9"/>
  <c r="IK26" i="9"/>
  <c r="IM26" i="9" s="1"/>
  <c r="HW30" i="9"/>
  <c r="IX16" i="9"/>
  <c r="IT16" i="9"/>
  <c r="QA27" i="9"/>
  <c r="QE27" i="9"/>
  <c r="ID11" i="9"/>
  <c r="IC11" i="9"/>
  <c r="IB11" i="9"/>
  <c r="IA11" i="9"/>
  <c r="IW38" i="9"/>
  <c r="RA20" i="9"/>
  <c r="RE20" i="9"/>
  <c r="RG20" i="9" s="1"/>
  <c r="QE15" i="9"/>
  <c r="QA15" i="9"/>
  <c r="QT20" i="9"/>
  <c r="IJ23" i="9"/>
  <c r="QD26" i="9"/>
  <c r="QY40" i="9"/>
  <c r="QZ40" i="9" s="1"/>
  <c r="HZ37" i="9"/>
  <c r="QD34" i="9"/>
  <c r="RF31" i="9"/>
  <c r="RD31" i="9"/>
  <c r="IV32" i="9"/>
  <c r="II39" i="9"/>
  <c r="QD25" i="9"/>
  <c r="QF25" i="9"/>
  <c r="RC33" i="9"/>
  <c r="RF33" i="9" s="1"/>
  <c r="QP32" i="9"/>
  <c r="QM25" i="9"/>
  <c r="JB26" i="9"/>
  <c r="JA26" i="9"/>
  <c r="JD26" i="9"/>
  <c r="JC26" i="9"/>
  <c r="QH39" i="9"/>
  <c r="QK39" i="9"/>
  <c r="QJ39" i="9"/>
  <c r="QI39" i="9"/>
  <c r="QS30" i="9"/>
  <c r="PH38" i="9"/>
  <c r="PK38" i="9"/>
  <c r="PJ38" i="9"/>
  <c r="PI38" i="9"/>
  <c r="HX25" i="9"/>
  <c r="HZ25" i="9" s="1"/>
  <c r="HT25" i="9"/>
  <c r="PN14" i="9"/>
  <c r="PR14" i="9"/>
  <c r="PT14" i="9" s="1"/>
  <c r="RJ24" i="9"/>
  <c r="RI24" i="9"/>
  <c r="RK24" i="9"/>
  <c r="RH24" i="9"/>
  <c r="QQ28" i="9"/>
  <c r="QS28" i="9"/>
  <c r="PS14" i="9"/>
  <c r="IS24" i="9"/>
  <c r="QT33" i="9"/>
  <c r="IH21" i="9"/>
  <c r="II21" i="9" s="1"/>
  <c r="PW25" i="9"/>
  <c r="PV25" i="9"/>
  <c r="PX25" i="9"/>
  <c r="PU25" i="9"/>
  <c r="QO12" i="9"/>
  <c r="QP12" i="9" s="1"/>
  <c r="JE35" i="9"/>
  <c r="JF35" i="9" s="1"/>
  <c r="HV30" i="9"/>
  <c r="HY30" i="9" s="1"/>
  <c r="IW16" i="9"/>
  <c r="IY16" i="9"/>
  <c r="QD27" i="9"/>
  <c r="QF27" i="9"/>
  <c r="IL10" i="9"/>
  <c r="IC33" i="9"/>
  <c r="IB33" i="9"/>
  <c r="IA33" i="9"/>
  <c r="ID33" i="9"/>
  <c r="IV38" i="9"/>
  <c r="IY38" i="9" s="1"/>
  <c r="IY23" i="9"/>
  <c r="IW23" i="9"/>
  <c r="IZ23" i="9" s="1"/>
  <c r="QE37" i="9"/>
  <c r="QG37" i="9" s="1"/>
  <c r="QA37" i="9"/>
  <c r="HT29" i="9"/>
  <c r="HX29" i="9"/>
  <c r="HZ29" i="9" s="1"/>
  <c r="QD15" i="9"/>
  <c r="QF15" i="9"/>
  <c r="II23" i="9"/>
  <c r="IL23" i="9" s="1"/>
  <c r="QC26" i="9"/>
  <c r="QF26" i="9" s="1"/>
  <c r="QO40" i="9"/>
  <c r="QP40" i="9" s="1"/>
  <c r="RF20" i="9"/>
  <c r="PS27" i="9"/>
  <c r="PG35" i="9"/>
  <c r="JB19" i="9"/>
  <c r="JC19" i="9"/>
  <c r="JA19" i="9"/>
  <c r="JD19" i="9"/>
  <c r="QY21" i="9"/>
  <c r="QZ21" i="9" s="1"/>
  <c r="QC34" i="9"/>
  <c r="PX13" i="9"/>
  <c r="PW13" i="9"/>
  <c r="PV13" i="9"/>
  <c r="PU13" i="9"/>
  <c r="QT10" i="9"/>
  <c r="IJ30" i="9"/>
  <c r="IL30" i="9"/>
  <c r="ID10" i="9"/>
  <c r="IC10" i="9"/>
  <c r="IB10" i="9"/>
  <c r="IA10" i="9"/>
  <c r="QK12" i="9"/>
  <c r="QS16" i="9"/>
  <c r="QQ16" i="9"/>
  <c r="QI33" i="9"/>
  <c r="QH33" i="9"/>
  <c r="QK33" i="9"/>
  <c r="QJ33" i="9"/>
  <c r="IK22" i="9"/>
  <c r="IM22" i="9" s="1"/>
  <c r="IG22" i="9"/>
  <c r="PU26" i="9"/>
  <c r="PX26" i="9"/>
  <c r="PW26" i="9"/>
  <c r="PV26" i="9"/>
  <c r="IJ31" i="9"/>
  <c r="IM31" i="9" s="1"/>
  <c r="IL31" i="9"/>
  <c r="JL20" i="9"/>
  <c r="JJ20" i="9"/>
  <c r="IL13" i="9"/>
  <c r="IJ13" i="9"/>
  <c r="IM13" i="9" s="1"/>
  <c r="JE15" i="9"/>
  <c r="JF15" i="9" s="1"/>
  <c r="HQ21" i="9"/>
  <c r="HP21" i="9"/>
  <c r="HO21" i="9"/>
  <c r="HN21" i="9"/>
  <c r="QO37" i="9"/>
  <c r="QP37" i="9" s="1"/>
  <c r="JH34" i="9"/>
  <c r="JI34" i="9" s="1"/>
  <c r="IU35" i="9"/>
  <c r="JK26" i="9"/>
  <c r="JG26" i="9"/>
  <c r="JH22" i="9"/>
  <c r="QS18" i="9"/>
  <c r="QQ18" i="9"/>
  <c r="IU30" i="9"/>
  <c r="IV30" i="9" s="1"/>
  <c r="JE12" i="9"/>
  <c r="JF12" i="9" s="1"/>
  <c r="IG18" i="9"/>
  <c r="IK18" i="9"/>
  <c r="IM18" i="9" s="1"/>
  <c r="QD35" i="9"/>
  <c r="QG35" i="9" s="1"/>
  <c r="QF35" i="9"/>
  <c r="RD23" i="9"/>
  <c r="RF23" i="9"/>
  <c r="JH23" i="9"/>
  <c r="QD21" i="9"/>
  <c r="QF21" i="9"/>
  <c r="QQ13" i="9"/>
  <c r="QS13" i="9"/>
  <c r="QY15" i="9"/>
  <c r="QZ15" i="9" s="1"/>
  <c r="PU30" i="9"/>
  <c r="PX30" i="9"/>
  <c r="PV30" i="9"/>
  <c r="PW30" i="9"/>
  <c r="IG30" i="9"/>
  <c r="IK30" i="9"/>
  <c r="PK11" i="8"/>
  <c r="PJ11" i="8"/>
  <c r="PI11" i="8"/>
  <c r="PH11" i="8"/>
  <c r="IU40" i="8"/>
  <c r="QO37" i="8"/>
  <c r="QP37" i="8" s="1"/>
  <c r="JH36" i="8"/>
  <c r="RB36" i="8"/>
  <c r="RB22" i="8"/>
  <c r="JH38" i="8"/>
  <c r="JI38" i="8" s="1"/>
  <c r="IU26" i="8"/>
  <c r="JG19" i="8"/>
  <c r="JK19" i="8"/>
  <c r="QN22" i="8"/>
  <c r="QR22" i="8"/>
  <c r="JH37" i="8"/>
  <c r="JI37" i="8" s="1"/>
  <c r="JH25" i="8"/>
  <c r="JH24" i="8"/>
  <c r="IX19" i="8"/>
  <c r="IT19" i="8"/>
  <c r="PK19" i="8"/>
  <c r="PJ19" i="8"/>
  <c r="PI19" i="8"/>
  <c r="PH19" i="8"/>
  <c r="QA18" i="8"/>
  <c r="QE18" i="8"/>
  <c r="ID35" i="8"/>
  <c r="IC35" i="8"/>
  <c r="IB35" i="8"/>
  <c r="IA35" i="8"/>
  <c r="IK22" i="8"/>
  <c r="IG22" i="8"/>
  <c r="IT12" i="8"/>
  <c r="IX12" i="8"/>
  <c r="QE39" i="8"/>
  <c r="QA39" i="8"/>
  <c r="HT40" i="8"/>
  <c r="HX40" i="8"/>
  <c r="RB14" i="8"/>
  <c r="OU16" i="8"/>
  <c r="OX16" i="8"/>
  <c r="OW16" i="8"/>
  <c r="OV16" i="8"/>
  <c r="RA20" i="8"/>
  <c r="RE20" i="8"/>
  <c r="IU23" i="8"/>
  <c r="QK32" i="8"/>
  <c r="QI32" i="8"/>
  <c r="QH32" i="8"/>
  <c r="QJ32" i="8"/>
  <c r="QK23" i="8"/>
  <c r="QJ23" i="8"/>
  <c r="QI23" i="8"/>
  <c r="QH23" i="8"/>
  <c r="QO12" i="8"/>
  <c r="QA25" i="8"/>
  <c r="QE25" i="8"/>
  <c r="PI28" i="8"/>
  <c r="PH28" i="8"/>
  <c r="PK28" i="8"/>
  <c r="PJ28" i="8"/>
  <c r="QE24" i="8"/>
  <c r="QA24" i="8"/>
  <c r="RB21" i="8"/>
  <c r="JN30" i="8"/>
  <c r="JQ30" i="8"/>
  <c r="JP30" i="8"/>
  <c r="JO30" i="8"/>
  <c r="RB38" i="8"/>
  <c r="RC38" i="8" s="1"/>
  <c r="QN28" i="8"/>
  <c r="QR28" i="8"/>
  <c r="PK10" i="8"/>
  <c r="PJ10" i="8"/>
  <c r="PI10" i="8"/>
  <c r="PH10" i="8"/>
  <c r="IU14" i="8"/>
  <c r="IQ31" i="8"/>
  <c r="IP31" i="8"/>
  <c r="IO31" i="8"/>
  <c r="IN31" i="8"/>
  <c r="JH12" i="8"/>
  <c r="RB28" i="8"/>
  <c r="RC28" i="8" s="1"/>
  <c r="IU21" i="8"/>
  <c r="IV21" i="8" s="1"/>
  <c r="PK35" i="8"/>
  <c r="PJ35" i="8"/>
  <c r="PI35" i="8"/>
  <c r="PH35" i="8"/>
  <c r="IT38" i="8"/>
  <c r="IX38" i="8"/>
  <c r="PJ15" i="8"/>
  <c r="PI15" i="8"/>
  <c r="PH15" i="8"/>
  <c r="PK15" i="8"/>
  <c r="ID27" i="8"/>
  <c r="IC27" i="8"/>
  <c r="IB27" i="8"/>
  <c r="IA27" i="8"/>
  <c r="QB35" i="8"/>
  <c r="QK38" i="8"/>
  <c r="QJ38" i="8"/>
  <c r="QI38" i="8"/>
  <c r="QH38" i="8"/>
  <c r="HT24" i="8"/>
  <c r="HX24" i="8"/>
  <c r="HZ24" i="8" s="1"/>
  <c r="QY35" i="8"/>
  <c r="QZ35" i="8" s="1"/>
  <c r="IY20" i="8"/>
  <c r="IW20" i="8"/>
  <c r="PI26" i="8"/>
  <c r="PH26" i="8"/>
  <c r="PK26" i="8"/>
  <c r="PJ26" i="8"/>
  <c r="QR20" i="8"/>
  <c r="QT20" i="8" s="1"/>
  <c r="QN20" i="8"/>
  <c r="QY10" i="8"/>
  <c r="QZ10" i="8" s="1"/>
  <c r="RK34" i="8"/>
  <c r="RJ34" i="8"/>
  <c r="RI34" i="8"/>
  <c r="RH34" i="8"/>
  <c r="IG19" i="8"/>
  <c r="IK19" i="8"/>
  <c r="IM19" i="8" s="1"/>
  <c r="HP22" i="8"/>
  <c r="HO22" i="8"/>
  <c r="HQ22" i="8"/>
  <c r="HN22" i="8"/>
  <c r="IY37" i="8"/>
  <c r="IW37" i="8"/>
  <c r="IQ27" i="8"/>
  <c r="IP27" i="8"/>
  <c r="IO27" i="8"/>
  <c r="IN27" i="8"/>
  <c r="IJ28" i="8"/>
  <c r="IL28" i="8"/>
  <c r="IJ32" i="8"/>
  <c r="IL32" i="8"/>
  <c r="IA14" i="8"/>
  <c r="IC14" i="8"/>
  <c r="HW39" i="8"/>
  <c r="HY39" i="8"/>
  <c r="IM20" i="8"/>
  <c r="RF17" i="8"/>
  <c r="RD17" i="8"/>
  <c r="RD32" i="8"/>
  <c r="RF32" i="8"/>
  <c r="PU19" i="8"/>
  <c r="PX19" i="8"/>
  <c r="PW19" i="8"/>
  <c r="PV19" i="8"/>
  <c r="QB11" i="8"/>
  <c r="QC11" i="8" s="1"/>
  <c r="PN11" i="8"/>
  <c r="PR11" i="8"/>
  <c r="QH15" i="8"/>
  <c r="QK15" i="8"/>
  <c r="QI15" i="8"/>
  <c r="QJ15" i="8"/>
  <c r="PN29" i="8"/>
  <c r="PR29" i="8"/>
  <c r="PT29" i="8" s="1"/>
  <c r="PQ27" i="8"/>
  <c r="IQ10" i="8"/>
  <c r="IP10" i="8"/>
  <c r="IO10" i="8"/>
  <c r="IN10" i="8"/>
  <c r="OX10" i="8"/>
  <c r="OW10" i="8"/>
  <c r="OV10" i="8"/>
  <c r="OU10" i="8"/>
  <c r="IW24" i="8"/>
  <c r="HT25" i="8"/>
  <c r="HX25" i="8"/>
  <c r="HZ25" i="8" s="1"/>
  <c r="QO35" i="8"/>
  <c r="QP35" i="8" s="1"/>
  <c r="JJ17" i="8"/>
  <c r="IX20" i="8"/>
  <c r="IT20" i="8"/>
  <c r="HQ18" i="8"/>
  <c r="HP18" i="8"/>
  <c r="HO18" i="8"/>
  <c r="HN18" i="8"/>
  <c r="QD10" i="8"/>
  <c r="QQ21" i="8"/>
  <c r="JE16" i="8"/>
  <c r="JF16" i="8" s="1"/>
  <c r="QD27" i="8"/>
  <c r="IT35" i="8"/>
  <c r="IX35" i="8"/>
  <c r="PW18" i="8"/>
  <c r="HN11" i="8"/>
  <c r="HQ11" i="8"/>
  <c r="HP11" i="8"/>
  <c r="HO11" i="8"/>
  <c r="PQ39" i="8"/>
  <c r="PQ31" i="8"/>
  <c r="PR15" i="8"/>
  <c r="PT15" i="8" s="1"/>
  <c r="PN15" i="8"/>
  <c r="HX37" i="8"/>
  <c r="HZ37" i="8" s="1"/>
  <c r="HT37" i="8"/>
  <c r="IT37" i="8"/>
  <c r="IX37" i="8"/>
  <c r="QY12" i="8"/>
  <c r="QZ12" i="8" s="1"/>
  <c r="QO29" i="8"/>
  <c r="QP29" i="8" s="1"/>
  <c r="HW21" i="8"/>
  <c r="JJ31" i="8"/>
  <c r="QO39" i="8"/>
  <c r="QP39" i="8" s="1"/>
  <c r="JE28" i="8"/>
  <c r="JF28" i="8" s="1"/>
  <c r="PG33" i="8"/>
  <c r="HT39" i="8"/>
  <c r="HX39" i="8"/>
  <c r="JE26" i="8"/>
  <c r="JF26" i="8" s="1"/>
  <c r="PW36" i="8"/>
  <c r="PX36" i="8"/>
  <c r="PU36" i="8"/>
  <c r="PV36" i="8"/>
  <c r="RE17" i="8"/>
  <c r="RA17" i="8"/>
  <c r="QS28" i="8"/>
  <c r="QQ28" i="8"/>
  <c r="RA32" i="8"/>
  <c r="RE32" i="8"/>
  <c r="RF20" i="8"/>
  <c r="RD20" i="8"/>
  <c r="QF18" i="8"/>
  <c r="QD18" i="8"/>
  <c r="HT38" i="8"/>
  <c r="HX38" i="8"/>
  <c r="HZ38" i="8" s="1"/>
  <c r="PS11" i="8"/>
  <c r="PQ11" i="8"/>
  <c r="PP27" i="8"/>
  <c r="IV24" i="8"/>
  <c r="IH39" i="8"/>
  <c r="II39" i="8" s="1"/>
  <c r="JI17" i="8"/>
  <c r="JL17" i="8" s="1"/>
  <c r="HY25" i="8"/>
  <c r="QC10" i="8"/>
  <c r="QF10" i="8" s="1"/>
  <c r="QP21" i="8"/>
  <c r="QS21" i="8" s="1"/>
  <c r="IS16" i="8"/>
  <c r="QC27" i="8"/>
  <c r="QF27" i="8" s="1"/>
  <c r="IY35" i="8"/>
  <c r="IW35" i="8"/>
  <c r="PG12" i="8"/>
  <c r="QY27" i="8"/>
  <c r="QZ27" i="8" s="1"/>
  <c r="PP39" i="8"/>
  <c r="PS39" i="8" s="1"/>
  <c r="QS20" i="8"/>
  <c r="PP31" i="8"/>
  <c r="PS31" i="8" s="1"/>
  <c r="QE21" i="8"/>
  <c r="QG21" i="8" s="1"/>
  <c r="QA21" i="8"/>
  <c r="IK38" i="8"/>
  <c r="IM38" i="8" s="1"/>
  <c r="IG38" i="8"/>
  <c r="PW24" i="8"/>
  <c r="PV24" i="8"/>
  <c r="PU24" i="8"/>
  <c r="PX24" i="8"/>
  <c r="QY29" i="8"/>
  <c r="QZ29" i="8" s="1"/>
  <c r="JC17" i="8"/>
  <c r="JB17" i="8"/>
  <c r="JA17" i="8"/>
  <c r="JD17" i="8"/>
  <c r="HV21" i="8"/>
  <c r="HY21" i="8" s="1"/>
  <c r="JI31" i="8"/>
  <c r="JL31" i="8" s="1"/>
  <c r="QY39" i="8"/>
  <c r="QZ39" i="8" s="1"/>
  <c r="IS28" i="8"/>
  <c r="JE34" i="8"/>
  <c r="JF34" i="8" s="1"/>
  <c r="HZ11" i="8"/>
  <c r="HZ29" i="8"/>
  <c r="RA13" i="8"/>
  <c r="RE13" i="8"/>
  <c r="IT33" i="8"/>
  <c r="IX33" i="8"/>
  <c r="QD12" i="8"/>
  <c r="QQ38" i="8"/>
  <c r="QY18" i="8"/>
  <c r="QZ18" i="8" s="1"/>
  <c r="IW10" i="8"/>
  <c r="PN10" i="8"/>
  <c r="PR10" i="8"/>
  <c r="PT10" i="8" s="1"/>
  <c r="IN29" i="8"/>
  <c r="IQ29" i="8"/>
  <c r="IP29" i="8"/>
  <c r="IO29" i="8"/>
  <c r="IC22" i="8"/>
  <c r="IB22" i="8"/>
  <c r="ID22" i="8"/>
  <c r="IA22" i="8"/>
  <c r="JJ10" i="8"/>
  <c r="PH27" i="8"/>
  <c r="PK27" i="8"/>
  <c r="PJ27" i="8"/>
  <c r="PI27" i="8"/>
  <c r="IH16" i="8"/>
  <c r="II16" i="8" s="1"/>
  <c r="HB16" i="8"/>
  <c r="HA16" i="8"/>
  <c r="HD16" i="8"/>
  <c r="HC16" i="8"/>
  <c r="JE14" i="8"/>
  <c r="JF14" i="8" s="1"/>
  <c r="PK16" i="8"/>
  <c r="PJ16" i="8"/>
  <c r="PI16" i="8"/>
  <c r="PH16" i="8"/>
  <c r="IJ22" i="8"/>
  <c r="IL22" i="8"/>
  <c r="IB23" i="8"/>
  <c r="ID23" i="8"/>
  <c r="JC27" i="8"/>
  <c r="JA27" i="8"/>
  <c r="JD27" i="8"/>
  <c r="JB27" i="8"/>
  <c r="QK28" i="8"/>
  <c r="QI28" i="8"/>
  <c r="QJ28" i="8"/>
  <c r="QH28" i="8"/>
  <c r="PN14" i="8"/>
  <c r="PR14" i="8"/>
  <c r="PT14" i="8" s="1"/>
  <c r="QO27" i="8"/>
  <c r="QY24" i="8"/>
  <c r="QZ24" i="8" s="1"/>
  <c r="JE18" i="8"/>
  <c r="JF18" i="8" s="1"/>
  <c r="PS14" i="8"/>
  <c r="QT13" i="8"/>
  <c r="PW30" i="8"/>
  <c r="PU30" i="8"/>
  <c r="PX30" i="8"/>
  <c r="PV30" i="8"/>
  <c r="QO36" i="8"/>
  <c r="QP36" i="8" s="1"/>
  <c r="IY12" i="8"/>
  <c r="IW12" i="8"/>
  <c r="QD31" i="8"/>
  <c r="PQ16" i="8"/>
  <c r="QY30" i="8"/>
  <c r="QZ30" i="8" s="1"/>
  <c r="IJ26" i="8"/>
  <c r="HZ12" i="8"/>
  <c r="IS34" i="8"/>
  <c r="RD13" i="8"/>
  <c r="RF13" i="8"/>
  <c r="IY33" i="8"/>
  <c r="IW33" i="8"/>
  <c r="QC12" i="8"/>
  <c r="QP38" i="8"/>
  <c r="IK35" i="8"/>
  <c r="IM35" i="8" s="1"/>
  <c r="IG35" i="8"/>
  <c r="PX26" i="8"/>
  <c r="PW26" i="8"/>
  <c r="PV26" i="8"/>
  <c r="PU26" i="8"/>
  <c r="QM18" i="8"/>
  <c r="IV10" i="8"/>
  <c r="QB37" i="8"/>
  <c r="QC37" i="8" s="1"/>
  <c r="JC31" i="8"/>
  <c r="JA31" i="8"/>
  <c r="JD31" i="8"/>
  <c r="JB31" i="8"/>
  <c r="JI10" i="8"/>
  <c r="PN38" i="8"/>
  <c r="PR38" i="8"/>
  <c r="PT38" i="8" s="1"/>
  <c r="PS29" i="8"/>
  <c r="QY19" i="8"/>
  <c r="QZ19" i="8" s="1"/>
  <c r="JE39" i="8"/>
  <c r="JF39" i="8" s="1"/>
  <c r="JE22" i="8"/>
  <c r="JF22" i="8" s="1"/>
  <c r="QE14" i="8"/>
  <c r="QG14" i="8" s="1"/>
  <c r="QA14" i="8"/>
  <c r="IM17" i="8"/>
  <c r="QY40" i="8"/>
  <c r="QZ40" i="8" s="1"/>
  <c r="QM24" i="8"/>
  <c r="IS18" i="8"/>
  <c r="QB29" i="8"/>
  <c r="IL19" i="8"/>
  <c r="QF33" i="8"/>
  <c r="QD33" i="8"/>
  <c r="QF21" i="8"/>
  <c r="IL38" i="8"/>
  <c r="QC31" i="8"/>
  <c r="QF31" i="8" s="1"/>
  <c r="PP16" i="8"/>
  <c r="PS16" i="8" s="1"/>
  <c r="QM30" i="8"/>
  <c r="II26" i="8"/>
  <c r="IL26" i="8" s="1"/>
  <c r="QY31" i="8"/>
  <c r="QZ31" i="8" s="1"/>
  <c r="IL24" i="8"/>
  <c r="IJ24" i="8"/>
  <c r="IC31" i="8"/>
  <c r="IA31" i="8"/>
  <c r="ID31" i="8"/>
  <c r="IB31" i="8"/>
  <c r="IM36" i="8"/>
  <c r="IZ13" i="8"/>
  <c r="JJ27" i="8"/>
  <c r="JL27" i="8"/>
  <c r="IL11" i="8"/>
  <c r="IJ11" i="8"/>
  <c r="IW36" i="8"/>
  <c r="IY36" i="8"/>
  <c r="IK25" i="8"/>
  <c r="IM25" i="8" s="1"/>
  <c r="IG25" i="8"/>
  <c r="QO25" i="8"/>
  <c r="JE11" i="8"/>
  <c r="JF11" i="8" s="1"/>
  <c r="IU25" i="8"/>
  <c r="IV25" i="8" s="1"/>
  <c r="QY11" i="8"/>
  <c r="QZ11" i="8" s="1"/>
  <c r="QQ15" i="8"/>
  <c r="PX22" i="8"/>
  <c r="PW22" i="8"/>
  <c r="PV22" i="8"/>
  <c r="PU22" i="8"/>
  <c r="QO19" i="8"/>
  <c r="HB32" i="8"/>
  <c r="HA32" i="8"/>
  <c r="HD32" i="8"/>
  <c r="HC32" i="8"/>
  <c r="RB15" i="8"/>
  <c r="RC15" i="8" s="1"/>
  <c r="IU39" i="8"/>
  <c r="JJ20" i="8"/>
  <c r="QD40" i="8"/>
  <c r="RA23" i="8"/>
  <c r="RE23" i="8"/>
  <c r="PQ40" i="8"/>
  <c r="JK15" i="8"/>
  <c r="JM15" i="8" s="1"/>
  <c r="JG15" i="8"/>
  <c r="IU22" i="8"/>
  <c r="IV22" i="8" s="1"/>
  <c r="PA37" i="8"/>
  <c r="PE37" i="8"/>
  <c r="PG37" i="8" s="1"/>
  <c r="JH35" i="8"/>
  <c r="QO40" i="8"/>
  <c r="QP40" i="8" s="1"/>
  <c r="QE36" i="8"/>
  <c r="QA36" i="8"/>
  <c r="IB19" i="8"/>
  <c r="IA19" i="8"/>
  <c r="ID19" i="8"/>
  <c r="IC19" i="8"/>
  <c r="QU32" i="8"/>
  <c r="QW32" i="8"/>
  <c r="QX32" i="8"/>
  <c r="QV32" i="8"/>
  <c r="PJ25" i="8"/>
  <c r="HT36" i="8"/>
  <c r="HX36" i="8"/>
  <c r="HZ36" i="8" s="1"/>
  <c r="JH29" i="8"/>
  <c r="QE33" i="8"/>
  <c r="QA33" i="8"/>
  <c r="QN14" i="8"/>
  <c r="QR14" i="8"/>
  <c r="QD30" i="8"/>
  <c r="QY33" i="8"/>
  <c r="QZ33" i="8" s="1"/>
  <c r="PQ33" i="8"/>
  <c r="HZ34" i="8"/>
  <c r="IJ34" i="8"/>
  <c r="QN26" i="8"/>
  <c r="QR26" i="8"/>
  <c r="PW35" i="8"/>
  <c r="PU35" i="8"/>
  <c r="PV35" i="8"/>
  <c r="PX35" i="8"/>
  <c r="IC32" i="8"/>
  <c r="IB32" i="8"/>
  <c r="ID32" i="8"/>
  <c r="IA32" i="8"/>
  <c r="ID16" i="8"/>
  <c r="IC16" i="8"/>
  <c r="IB16" i="8"/>
  <c r="IA16" i="8"/>
  <c r="IZ15" i="8"/>
  <c r="QO31" i="8"/>
  <c r="QP31" i="8" s="1"/>
  <c r="IK24" i="8"/>
  <c r="IG24" i="8"/>
  <c r="PK18" i="8"/>
  <c r="PJ18" i="8"/>
  <c r="PI18" i="8"/>
  <c r="PH18" i="8"/>
  <c r="JK27" i="8"/>
  <c r="JG27" i="8"/>
  <c r="IK11" i="8"/>
  <c r="IG11" i="8"/>
  <c r="IT36" i="8"/>
  <c r="IX36" i="8"/>
  <c r="IK33" i="8"/>
  <c r="IM33" i="8" s="1"/>
  <c r="IG33" i="8"/>
  <c r="QY25" i="8"/>
  <c r="QZ25" i="8" s="1"/>
  <c r="QB16" i="8"/>
  <c r="QC16" i="8" s="1"/>
  <c r="IS11" i="8"/>
  <c r="JG13" i="8"/>
  <c r="JK13" i="8"/>
  <c r="IH14" i="8"/>
  <c r="QM11" i="8"/>
  <c r="QP15" i="8"/>
  <c r="QS15" i="8" s="1"/>
  <c r="QY16" i="8"/>
  <c r="QZ16" i="8" s="1"/>
  <c r="IC28" i="8"/>
  <c r="IB28" i="8"/>
  <c r="ID28" i="8"/>
  <c r="IA28" i="8"/>
  <c r="IH23" i="8"/>
  <c r="II23" i="8" s="1"/>
  <c r="PS10" i="8"/>
  <c r="IH21" i="8"/>
  <c r="II21" i="8" s="1"/>
  <c r="JL13" i="8"/>
  <c r="HW26" i="8"/>
  <c r="HY26" i="8"/>
  <c r="QU34" i="8"/>
  <c r="QX34" i="8"/>
  <c r="QW34" i="8"/>
  <c r="QV34" i="8"/>
  <c r="JI20" i="8"/>
  <c r="QC40" i="8"/>
  <c r="QF40" i="8" s="1"/>
  <c r="RF23" i="8"/>
  <c r="RD23" i="8"/>
  <c r="PP40" i="8"/>
  <c r="PS40" i="8" s="1"/>
  <c r="IH18" i="8"/>
  <c r="QS17" i="8"/>
  <c r="QQ17" i="8"/>
  <c r="HZ33" i="8"/>
  <c r="IM12" i="8"/>
  <c r="IU29" i="8"/>
  <c r="QF36" i="8"/>
  <c r="QD36" i="8"/>
  <c r="QA22" i="8"/>
  <c r="QE22" i="8"/>
  <c r="QG22" i="8" s="1"/>
  <c r="HY18" i="8"/>
  <c r="HW18" i="8"/>
  <c r="QF14" i="8"/>
  <c r="PS15" i="8"/>
  <c r="QS14" i="8"/>
  <c r="QQ14" i="8"/>
  <c r="QC30" i="8"/>
  <c r="QF30" i="8" s="1"/>
  <c r="QM33" i="8"/>
  <c r="PP33" i="8"/>
  <c r="PS33" i="8" s="1"/>
  <c r="II34" i="8"/>
  <c r="QS26" i="8"/>
  <c r="QQ26" i="8"/>
  <c r="JE32" i="8"/>
  <c r="JF32" i="8" s="1"/>
  <c r="HQ16" i="8"/>
  <c r="HP16" i="8"/>
  <c r="HO16" i="8"/>
  <c r="HN16" i="8"/>
  <c r="IL37" i="8"/>
  <c r="IJ37" i="8"/>
  <c r="PS25" i="8"/>
  <c r="PQ25" i="8"/>
  <c r="IH40" i="8"/>
  <c r="II40" i="8" s="1"/>
  <c r="PK30" i="8"/>
  <c r="PJ30" i="8"/>
  <c r="PI30" i="8"/>
  <c r="PH30" i="8"/>
  <c r="JH33" i="8"/>
  <c r="HK40" i="8"/>
  <c r="HM40" i="8" s="1"/>
  <c r="HG40" i="8"/>
  <c r="QW23" i="8"/>
  <c r="QV23" i="8"/>
  <c r="QU23" i="8"/>
  <c r="QX23" i="8"/>
  <c r="QB19" i="8"/>
  <c r="JE40" i="8"/>
  <c r="JF40" i="8" s="1"/>
  <c r="QO16" i="8"/>
  <c r="QP16" i="8" s="1"/>
  <c r="HL40" i="8"/>
  <c r="QY37" i="8"/>
  <c r="QZ37" i="8" s="1"/>
  <c r="JM13" i="8"/>
  <c r="HX26" i="8"/>
  <c r="HT26" i="8"/>
  <c r="JL19" i="8"/>
  <c r="JJ19" i="8"/>
  <c r="HN39" i="8"/>
  <c r="HQ39" i="8"/>
  <c r="HP39" i="8"/>
  <c r="HO39" i="8"/>
  <c r="JE23" i="8"/>
  <c r="JF23" i="8" s="1"/>
  <c r="JE21" i="8"/>
  <c r="JF21" i="8" s="1"/>
  <c r="QD24" i="8"/>
  <c r="QF24" i="8"/>
  <c r="QR17" i="8"/>
  <c r="QN17" i="8"/>
  <c r="QO10" i="8"/>
  <c r="QP10" i="8" s="1"/>
  <c r="IY19" i="8"/>
  <c r="IW19" i="8"/>
  <c r="HK21" i="8"/>
  <c r="HM21" i="8" s="1"/>
  <c r="HG21" i="8"/>
  <c r="QE26" i="8"/>
  <c r="QG26" i="8" s="1"/>
  <c r="QA26" i="8"/>
  <c r="HX18" i="8"/>
  <c r="HT18" i="8"/>
  <c r="HL21" i="8"/>
  <c r="QD39" i="8"/>
  <c r="QF39" i="8"/>
  <c r="QQ22" i="8"/>
  <c r="QS22" i="8"/>
  <c r="IK28" i="8"/>
  <c r="IG28" i="8"/>
  <c r="HY37" i="8"/>
  <c r="IK32" i="8"/>
  <c r="IG32" i="8"/>
  <c r="IY38" i="8"/>
  <c r="IW38" i="8"/>
  <c r="PW37" i="8"/>
  <c r="PV37" i="8"/>
  <c r="PX37" i="8"/>
  <c r="PU37" i="8"/>
  <c r="HY40" i="8"/>
  <c r="HW40" i="8"/>
  <c r="IU32" i="8"/>
  <c r="RB26" i="8"/>
  <c r="RC26" i="8" s="1"/>
  <c r="IG37" i="8"/>
  <c r="IK37" i="8"/>
  <c r="PN25" i="8"/>
  <c r="PR25" i="8"/>
  <c r="QF25" i="8"/>
  <c r="QD25" i="8"/>
  <c r="QO18" i="7"/>
  <c r="JK20" i="7"/>
  <c r="JG20" i="7"/>
  <c r="PK19" i="7"/>
  <c r="PJ19" i="7"/>
  <c r="PI19" i="7"/>
  <c r="PH19" i="7"/>
  <c r="IQ20" i="7"/>
  <c r="IP20" i="7"/>
  <c r="IO20" i="7"/>
  <c r="IN20" i="7"/>
  <c r="HX16" i="7"/>
  <c r="HT16" i="7"/>
  <c r="PU12" i="7"/>
  <c r="PX12" i="7"/>
  <c r="PW12" i="7"/>
  <c r="PV12" i="7"/>
  <c r="IX37" i="7"/>
  <c r="IT37" i="7"/>
  <c r="JH15" i="7"/>
  <c r="IB35" i="7"/>
  <c r="ID35" i="7"/>
  <c r="IC35" i="7"/>
  <c r="IA35" i="7"/>
  <c r="HQ16" i="7"/>
  <c r="HP16" i="7"/>
  <c r="HO16" i="7"/>
  <c r="HN16" i="7"/>
  <c r="RB10" i="7"/>
  <c r="RC10" i="7" s="1"/>
  <c r="HQ27" i="7"/>
  <c r="HP27" i="7"/>
  <c r="HO27" i="7"/>
  <c r="HN27" i="7"/>
  <c r="IG37" i="7"/>
  <c r="IK37" i="7"/>
  <c r="JH22" i="7"/>
  <c r="JI22" i="7" s="1"/>
  <c r="HT27" i="7"/>
  <c r="HX27" i="7"/>
  <c r="QN38" i="7"/>
  <c r="QR38" i="7"/>
  <c r="HQ23" i="7"/>
  <c r="HP23" i="7"/>
  <c r="HO23" i="7"/>
  <c r="HN23" i="7"/>
  <c r="RK17" i="7"/>
  <c r="RJ17" i="7"/>
  <c r="RI17" i="7"/>
  <c r="RH17" i="7"/>
  <c r="QH23" i="7"/>
  <c r="QJ23" i="7"/>
  <c r="QK23" i="7"/>
  <c r="QI23" i="7"/>
  <c r="PK25" i="7"/>
  <c r="PJ25" i="7"/>
  <c r="PI25" i="7"/>
  <c r="PH25" i="7"/>
  <c r="JH28" i="7"/>
  <c r="RB22" i="7"/>
  <c r="RC22" i="7" s="1"/>
  <c r="JH35" i="7"/>
  <c r="JI35" i="7" s="1"/>
  <c r="HX26" i="7"/>
  <c r="HT26" i="7"/>
  <c r="JH10" i="7"/>
  <c r="QK21" i="7"/>
  <c r="QJ21" i="7"/>
  <c r="QI21" i="7"/>
  <c r="QH21" i="7"/>
  <c r="QX30" i="7"/>
  <c r="QW30" i="7"/>
  <c r="QV30" i="7"/>
  <c r="QU30" i="7"/>
  <c r="QE19" i="7"/>
  <c r="QA19" i="7"/>
  <c r="QR12" i="7"/>
  <c r="QN12" i="7"/>
  <c r="IU27" i="7"/>
  <c r="PI12" i="7"/>
  <c r="PK12" i="7"/>
  <c r="PJ12" i="7"/>
  <c r="PH12" i="7"/>
  <c r="IA15" i="7"/>
  <c r="ID15" i="7"/>
  <c r="IC15" i="7"/>
  <c r="IB15" i="7"/>
  <c r="JH37" i="7"/>
  <c r="JI37" i="7" s="1"/>
  <c r="IX20" i="7"/>
  <c r="IT20" i="7"/>
  <c r="IU12" i="7"/>
  <c r="QE29" i="7"/>
  <c r="QG29" i="7" s="1"/>
  <c r="QA29" i="7"/>
  <c r="IN10" i="7"/>
  <c r="IO10" i="7"/>
  <c r="IQ10" i="7"/>
  <c r="IP10" i="7"/>
  <c r="QY16" i="7"/>
  <c r="QZ16" i="7" s="1"/>
  <c r="IU35" i="7"/>
  <c r="IT13" i="7"/>
  <c r="IX13" i="7"/>
  <c r="IZ13" i="7" s="1"/>
  <c r="HQ40" i="7"/>
  <c r="HP40" i="7"/>
  <c r="HN40" i="7"/>
  <c r="HO40" i="7"/>
  <c r="IW10" i="7"/>
  <c r="QD11" i="7"/>
  <c r="IJ22" i="7"/>
  <c r="QO31" i="7"/>
  <c r="QP31" i="7" s="1"/>
  <c r="PV18" i="7"/>
  <c r="PX18" i="7"/>
  <c r="PW18" i="7"/>
  <c r="PU18" i="7"/>
  <c r="QE10" i="7"/>
  <c r="QG10" i="7" s="1"/>
  <c r="QA10" i="7"/>
  <c r="IT22" i="7"/>
  <c r="IX22" i="7"/>
  <c r="QH13" i="7"/>
  <c r="QK13" i="7"/>
  <c r="QJ13" i="7"/>
  <c r="QI13" i="7"/>
  <c r="IJ29" i="7"/>
  <c r="JE21" i="7"/>
  <c r="JF21" i="7" s="1"/>
  <c r="JE11" i="7"/>
  <c r="JF11" i="7" s="1"/>
  <c r="IX28" i="7"/>
  <c r="IT28" i="7"/>
  <c r="IJ12" i="7"/>
  <c r="IU29" i="7"/>
  <c r="HO11" i="7"/>
  <c r="HQ11" i="7"/>
  <c r="HP11" i="7"/>
  <c r="HN11" i="7"/>
  <c r="JK39" i="7"/>
  <c r="JM39" i="7" s="1"/>
  <c r="JG39" i="7"/>
  <c r="PE39" i="7"/>
  <c r="PG39" i="7" s="1"/>
  <c r="PA39" i="7"/>
  <c r="PV39" i="7"/>
  <c r="PX39" i="7"/>
  <c r="IA30" i="7"/>
  <c r="ID30" i="7"/>
  <c r="IC30" i="7"/>
  <c r="IB30" i="7"/>
  <c r="HX11" i="7"/>
  <c r="HZ11" i="7" s="1"/>
  <c r="HT11" i="7"/>
  <c r="QO14" i="7"/>
  <c r="QP14" i="7" s="1"/>
  <c r="PK32" i="7"/>
  <c r="PJ32" i="7"/>
  <c r="PI32" i="7"/>
  <c r="PH32" i="7"/>
  <c r="IT17" i="7"/>
  <c r="IX17" i="7"/>
  <c r="QO32" i="7"/>
  <c r="RA27" i="7"/>
  <c r="RE27" i="7"/>
  <c r="HT37" i="7"/>
  <c r="HX37" i="7"/>
  <c r="HZ37" i="7" s="1"/>
  <c r="IZ33" i="7"/>
  <c r="IH26" i="7"/>
  <c r="II26" i="7" s="1"/>
  <c r="QY19" i="7"/>
  <c r="QZ19" i="7" s="1"/>
  <c r="HZ23" i="7"/>
  <c r="HP38" i="7"/>
  <c r="HN38" i="7"/>
  <c r="HQ38" i="7"/>
  <c r="HO38" i="7"/>
  <c r="IV10" i="7"/>
  <c r="IY10" i="7" s="1"/>
  <c r="JE34" i="7"/>
  <c r="JF34" i="7" s="1"/>
  <c r="II22" i="7"/>
  <c r="IL22" i="7" s="1"/>
  <c r="PT16" i="7"/>
  <c r="QY25" i="7"/>
  <c r="QZ25" i="7" s="1"/>
  <c r="HT29" i="7"/>
  <c r="HX29" i="7"/>
  <c r="HZ29" i="7" s="1"/>
  <c r="IM15" i="7"/>
  <c r="IW22" i="7"/>
  <c r="IY22" i="7"/>
  <c r="IS21" i="7"/>
  <c r="IS11" i="7"/>
  <c r="QG38" i="7"/>
  <c r="HZ40" i="7"/>
  <c r="PX38" i="7"/>
  <c r="PU38" i="7"/>
  <c r="PV38" i="7"/>
  <c r="PW38" i="7"/>
  <c r="JE31" i="7"/>
  <c r="JF31" i="7" s="1"/>
  <c r="RI30" i="7"/>
  <c r="RK30" i="7"/>
  <c r="RH30" i="7"/>
  <c r="RJ30" i="7"/>
  <c r="QE24" i="7"/>
  <c r="QG24" i="7" s="1"/>
  <c r="QA24" i="7"/>
  <c r="QE36" i="7"/>
  <c r="QG36" i="7" s="1"/>
  <c r="QA36" i="7"/>
  <c r="QY20" i="7"/>
  <c r="QZ20" i="7" s="1"/>
  <c r="RF27" i="7"/>
  <c r="RD27" i="7"/>
  <c r="IO13" i="7"/>
  <c r="IQ13" i="7"/>
  <c r="IP13" i="7"/>
  <c r="IN13" i="7"/>
  <c r="QO24" i="7"/>
  <c r="QP24" i="7" s="1"/>
  <c r="IH34" i="7"/>
  <c r="II34" i="7" s="1"/>
  <c r="QO19" i="7"/>
  <c r="QP19" i="7" s="1"/>
  <c r="IU34" i="7"/>
  <c r="HW26" i="7"/>
  <c r="HY26" i="7"/>
  <c r="QQ13" i="7"/>
  <c r="QY11" i="7"/>
  <c r="QZ11" i="7" s="1"/>
  <c r="HZ21" i="7"/>
  <c r="QY28" i="7"/>
  <c r="QZ28" i="7" s="1"/>
  <c r="IJ17" i="7"/>
  <c r="OU28" i="7"/>
  <c r="OV28" i="7"/>
  <c r="OX28" i="7"/>
  <c r="OW28" i="7"/>
  <c r="QO25" i="7"/>
  <c r="QP25" i="7" s="1"/>
  <c r="HT14" i="7"/>
  <c r="HX14" i="7"/>
  <c r="HZ14" i="7" s="1"/>
  <c r="IH30" i="7"/>
  <c r="II30" i="7" s="1"/>
  <c r="IO33" i="7"/>
  <c r="IN33" i="7"/>
  <c r="IQ33" i="7"/>
  <c r="IP33" i="7"/>
  <c r="IJ37" i="7"/>
  <c r="IM37" i="7" s="1"/>
  <c r="IL37" i="7"/>
  <c r="IJ16" i="7"/>
  <c r="RD37" i="7"/>
  <c r="PJ28" i="7"/>
  <c r="PK28" i="7"/>
  <c r="PI28" i="7"/>
  <c r="PH28" i="7"/>
  <c r="QE31" i="7"/>
  <c r="QA31" i="7"/>
  <c r="JE30" i="7"/>
  <c r="JF30" i="7" s="1"/>
  <c r="IJ31" i="7"/>
  <c r="QE15" i="7"/>
  <c r="QA15" i="7"/>
  <c r="RB12" i="7"/>
  <c r="RC12" i="7" s="1"/>
  <c r="QF10" i="7"/>
  <c r="JL20" i="7"/>
  <c r="JJ20" i="7"/>
  <c r="PJ15" i="7"/>
  <c r="PI15" i="7"/>
  <c r="PH15" i="7"/>
  <c r="PK15" i="7"/>
  <c r="IU31" i="7"/>
  <c r="IB12" i="7"/>
  <c r="ID12" i="7"/>
  <c r="IC12" i="7"/>
  <c r="IA12" i="7"/>
  <c r="IU15" i="7"/>
  <c r="IV15" i="7" s="1"/>
  <c r="PG11" i="7"/>
  <c r="RB38" i="7"/>
  <c r="RC38" i="7" s="1"/>
  <c r="RE34" i="7"/>
  <c r="RG34" i="7" s="1"/>
  <c r="RA34" i="7"/>
  <c r="RB33" i="7"/>
  <c r="RC33" i="7" s="1"/>
  <c r="JL39" i="7"/>
  <c r="IW37" i="7"/>
  <c r="IY37" i="7"/>
  <c r="QO20" i="7"/>
  <c r="QP20" i="7" s="1"/>
  <c r="QE16" i="7"/>
  <c r="QA16" i="7"/>
  <c r="RB14" i="7"/>
  <c r="RC14" i="7" s="1"/>
  <c r="RD23" i="7"/>
  <c r="RD26" i="7"/>
  <c r="HD18" i="7"/>
  <c r="HC18" i="7"/>
  <c r="HB18" i="7"/>
  <c r="HA18" i="7"/>
  <c r="HP12" i="7"/>
  <c r="HQ12" i="7"/>
  <c r="HO12" i="7"/>
  <c r="HN12" i="7"/>
  <c r="QB18" i="7"/>
  <c r="IM25" i="7"/>
  <c r="JE26" i="7"/>
  <c r="JF26" i="7" s="1"/>
  <c r="IY13" i="7"/>
  <c r="QP13" i="7"/>
  <c r="QM11" i="7"/>
  <c r="QM28" i="7"/>
  <c r="II17" i="7"/>
  <c r="IT19" i="7"/>
  <c r="IX19" i="7"/>
  <c r="IZ19" i="7" s="1"/>
  <c r="HT36" i="7"/>
  <c r="HX36" i="7"/>
  <c r="HZ36" i="7" s="1"/>
  <c r="IH18" i="7"/>
  <c r="II16" i="7"/>
  <c r="IL16" i="7" s="1"/>
  <c r="RC37" i="7"/>
  <c r="RF37" i="7" s="1"/>
  <c r="JE36" i="7"/>
  <c r="JF36" i="7" s="1"/>
  <c r="QF31" i="7"/>
  <c r="QD31" i="7"/>
  <c r="IS30" i="7"/>
  <c r="II31" i="7"/>
  <c r="QF15" i="7"/>
  <c r="QD15" i="7"/>
  <c r="QG14" i="7"/>
  <c r="HM29" i="7"/>
  <c r="QY15" i="7"/>
  <c r="QZ15" i="7" s="1"/>
  <c r="ID22" i="7"/>
  <c r="IC22" i="7"/>
  <c r="IB22" i="7"/>
  <c r="IA22" i="7"/>
  <c r="HX34" i="7"/>
  <c r="HZ34" i="7" s="1"/>
  <c r="HT34" i="7"/>
  <c r="QE40" i="7"/>
  <c r="QA40" i="7"/>
  <c r="HZ10" i="7"/>
  <c r="QJ26" i="7"/>
  <c r="QH26" i="7"/>
  <c r="QK26" i="7"/>
  <c r="QI26" i="7"/>
  <c r="IA24" i="7"/>
  <c r="ID24" i="7"/>
  <c r="IC24" i="7"/>
  <c r="IB24" i="7"/>
  <c r="QD16" i="7"/>
  <c r="QF16" i="7"/>
  <c r="RC23" i="7"/>
  <c r="RC26" i="7"/>
  <c r="QN37" i="7"/>
  <c r="QR37" i="7"/>
  <c r="JN32" i="7"/>
  <c r="JQ32" i="7"/>
  <c r="JP32" i="7"/>
  <c r="JO32" i="7"/>
  <c r="IH23" i="7"/>
  <c r="II23" i="7" s="1"/>
  <c r="QF29" i="7"/>
  <c r="JE27" i="7"/>
  <c r="JF27" i="7" s="1"/>
  <c r="PQ20" i="7"/>
  <c r="PX33" i="7"/>
  <c r="PW33" i="7"/>
  <c r="PV33" i="7"/>
  <c r="PU33" i="7"/>
  <c r="IS26" i="7"/>
  <c r="JG25" i="7"/>
  <c r="JK25" i="7"/>
  <c r="PN31" i="7"/>
  <c r="PR31" i="7"/>
  <c r="QQ40" i="7"/>
  <c r="QR36" i="7"/>
  <c r="QN36" i="7"/>
  <c r="QG33" i="7"/>
  <c r="QB39" i="7"/>
  <c r="QC39" i="7" s="1"/>
  <c r="IH36" i="7"/>
  <c r="II36" i="7" s="1"/>
  <c r="PR11" i="7"/>
  <c r="PT11" i="7" s="1"/>
  <c r="PN11" i="7"/>
  <c r="PT10" i="7"/>
  <c r="HT17" i="7"/>
  <c r="HX17" i="7"/>
  <c r="HZ17" i="7" s="1"/>
  <c r="RB36" i="7"/>
  <c r="QK37" i="7"/>
  <c r="QJ37" i="7"/>
  <c r="QH37" i="7"/>
  <c r="QI37" i="7"/>
  <c r="QO39" i="7"/>
  <c r="QP39" i="7" s="1"/>
  <c r="IS36" i="7"/>
  <c r="HY29" i="7"/>
  <c r="JE18" i="7"/>
  <c r="JF18" i="7" s="1"/>
  <c r="QO15" i="7"/>
  <c r="JP33" i="7"/>
  <c r="JO33" i="7"/>
  <c r="JN33" i="7"/>
  <c r="JQ33" i="7"/>
  <c r="QR23" i="7"/>
  <c r="QN23" i="7"/>
  <c r="QB20" i="7"/>
  <c r="ID38" i="7"/>
  <c r="IB38" i="7"/>
  <c r="IA38" i="7"/>
  <c r="IC38" i="7"/>
  <c r="HN36" i="7"/>
  <c r="HP36" i="7"/>
  <c r="HQ36" i="7"/>
  <c r="HO36" i="7"/>
  <c r="QQ26" i="7"/>
  <c r="JH17" i="7"/>
  <c r="PG20" i="7"/>
  <c r="PF39" i="7"/>
  <c r="JJ19" i="7"/>
  <c r="JE14" i="7"/>
  <c r="JF14" i="7" s="1"/>
  <c r="JE23" i="7"/>
  <c r="JF23" i="7" s="1"/>
  <c r="QF36" i="7"/>
  <c r="JJ24" i="7"/>
  <c r="QN10" i="7"/>
  <c r="QR10" i="7"/>
  <c r="IJ11" i="7"/>
  <c r="RD21" i="7"/>
  <c r="HP34" i="7"/>
  <c r="HN34" i="7"/>
  <c r="HO34" i="7"/>
  <c r="HQ34" i="7"/>
  <c r="QS37" i="7"/>
  <c r="QQ37" i="7"/>
  <c r="HO18" i="7"/>
  <c r="HN18" i="7"/>
  <c r="HP18" i="7"/>
  <c r="HQ18" i="7"/>
  <c r="HY37" i="7"/>
  <c r="PP20" i="7"/>
  <c r="HP21" i="7"/>
  <c r="HN21" i="7"/>
  <c r="HQ21" i="7"/>
  <c r="HO21" i="7"/>
  <c r="QD28" i="7"/>
  <c r="QF28" i="7"/>
  <c r="JJ25" i="7"/>
  <c r="JL25" i="7"/>
  <c r="QF25" i="7"/>
  <c r="QD25" i="7"/>
  <c r="PQ31" i="7"/>
  <c r="PT31" i="7" s="1"/>
  <c r="PS31" i="7"/>
  <c r="QP40" i="7"/>
  <c r="QS40" i="7" s="1"/>
  <c r="QS36" i="7"/>
  <c r="QQ36" i="7"/>
  <c r="QG22" i="7"/>
  <c r="IH21" i="7"/>
  <c r="II21" i="7" s="1"/>
  <c r="JE40" i="7"/>
  <c r="JF40" i="7" s="1"/>
  <c r="PJ22" i="7"/>
  <c r="PH22" i="7"/>
  <c r="PI22" i="7"/>
  <c r="PK22" i="7"/>
  <c r="QY39" i="7"/>
  <c r="QZ39" i="7" s="1"/>
  <c r="IS18" i="7"/>
  <c r="PT28" i="7"/>
  <c r="JE16" i="7"/>
  <c r="JF16" i="7" s="1"/>
  <c r="IN38" i="7"/>
  <c r="IP38" i="7"/>
  <c r="IQ38" i="7"/>
  <c r="IO38" i="7"/>
  <c r="QS33" i="7"/>
  <c r="QQ33" i="7"/>
  <c r="HD29" i="7"/>
  <c r="HC29" i="7"/>
  <c r="HB29" i="7"/>
  <c r="HA29" i="7"/>
  <c r="QO22" i="7"/>
  <c r="QP26" i="7"/>
  <c r="QS26" i="7" s="1"/>
  <c r="QO29" i="7"/>
  <c r="QP29" i="7" s="1"/>
  <c r="HY34" i="7"/>
  <c r="QF24" i="7"/>
  <c r="JI19" i="7"/>
  <c r="JL19" i="7" s="1"/>
  <c r="IS14" i="7"/>
  <c r="IS23" i="7"/>
  <c r="HY11" i="7"/>
  <c r="RF34" i="7"/>
  <c r="JI24" i="7"/>
  <c r="QS10" i="7"/>
  <c r="QQ10" i="7"/>
  <c r="II11" i="7"/>
  <c r="RC21" i="7"/>
  <c r="RF21" i="7" s="1"/>
  <c r="IK28" i="7"/>
  <c r="IM28" i="7" s="1"/>
  <c r="IG28" i="7"/>
  <c r="IH27" i="7"/>
  <c r="QT21" i="7"/>
  <c r="PV24" i="7"/>
  <c r="PX24" i="7"/>
  <c r="PW24" i="7"/>
  <c r="PU24" i="7"/>
  <c r="PR25" i="7"/>
  <c r="PT25" i="7" s="1"/>
  <c r="PN25" i="7"/>
  <c r="IH14" i="7"/>
  <c r="II14" i="7" s="1"/>
  <c r="PX29" i="7"/>
  <c r="PW29" i="7"/>
  <c r="PV29" i="7"/>
  <c r="PU29" i="7"/>
  <c r="PN14" i="7"/>
  <c r="PR14" i="7"/>
  <c r="PT14" i="7" s="1"/>
  <c r="JD32" i="7"/>
  <c r="JC32" i="7"/>
  <c r="JB32" i="7"/>
  <c r="JA32" i="7"/>
  <c r="QY18" i="7"/>
  <c r="QZ18" i="7" s="1"/>
  <c r="QE28" i="7"/>
  <c r="QA28" i="7"/>
  <c r="QA25" i="7"/>
  <c r="QE25" i="7"/>
  <c r="IL40" i="7"/>
  <c r="IJ40" i="7"/>
  <c r="PT32" i="7"/>
  <c r="OX31" i="7"/>
  <c r="OW31" i="7"/>
  <c r="OV31" i="7"/>
  <c r="OU31" i="7"/>
  <c r="HY16" i="7"/>
  <c r="HW16" i="7"/>
  <c r="HZ16" i="7" s="1"/>
  <c r="IC18" i="7"/>
  <c r="ID18" i="7"/>
  <c r="IB18" i="7"/>
  <c r="IA18" i="7"/>
  <c r="IU40" i="7"/>
  <c r="HY14" i="7"/>
  <c r="RF40" i="7"/>
  <c r="RD40" i="7"/>
  <c r="IY20" i="7"/>
  <c r="IW20" i="7"/>
  <c r="IU16" i="7"/>
  <c r="HY27" i="7"/>
  <c r="HW27" i="7"/>
  <c r="QN33" i="7"/>
  <c r="QR33" i="7"/>
  <c r="JE12" i="7"/>
  <c r="JF12" i="7" s="1"/>
  <c r="IK35" i="7"/>
  <c r="IM35" i="7" s="1"/>
  <c r="IG35" i="7"/>
  <c r="QB32" i="7"/>
  <c r="IW25" i="7"/>
  <c r="IY25" i="7"/>
  <c r="RB29" i="7"/>
  <c r="JJ13" i="7"/>
  <c r="RD13" i="7"/>
  <c r="QA12" i="7"/>
  <c r="QE12" i="7"/>
  <c r="QG12" i="7" s="1"/>
  <c r="QM16" i="7"/>
  <c r="IU38" i="7"/>
  <c r="IV38" i="7" s="1"/>
  <c r="RJ35" i="7"/>
  <c r="RH35" i="7"/>
  <c r="QC11" i="7"/>
  <c r="QF11" i="7" s="1"/>
  <c r="HQ30" i="7"/>
  <c r="HP30" i="7"/>
  <c r="HO30" i="7"/>
  <c r="HN30" i="7"/>
  <c r="IG40" i="7"/>
  <c r="IK40" i="7"/>
  <c r="QY31" i="7"/>
  <c r="QZ31" i="7" s="1"/>
  <c r="JD39" i="7"/>
  <c r="JC39" i="7"/>
  <c r="JB39" i="7"/>
  <c r="JA39" i="7"/>
  <c r="II29" i="7"/>
  <c r="RA40" i="7"/>
  <c r="RE40" i="7"/>
  <c r="IY28" i="7"/>
  <c r="IW28" i="7"/>
  <c r="II12" i="7"/>
  <c r="JD24" i="7"/>
  <c r="JC24" i="7"/>
  <c r="JB24" i="7"/>
  <c r="JA24" i="7"/>
  <c r="JE29" i="7"/>
  <c r="JF29" i="7" s="1"/>
  <c r="ID31" i="7"/>
  <c r="IC31" i="7"/>
  <c r="IA31" i="7"/>
  <c r="IB31" i="7"/>
  <c r="QU17" i="7"/>
  <c r="QX17" i="7"/>
  <c r="QW17" i="7"/>
  <c r="QV17" i="7"/>
  <c r="PR15" i="7"/>
  <c r="PT15" i="7" s="1"/>
  <c r="PN15" i="7"/>
  <c r="QA27" i="7"/>
  <c r="QE27" i="7"/>
  <c r="QG27" i="7" s="1"/>
  <c r="QW34" i="7"/>
  <c r="QV34" i="7"/>
  <c r="QU34" i="7"/>
  <c r="QX34" i="7"/>
  <c r="PS15" i="7"/>
  <c r="QT23" i="7"/>
  <c r="QG40" i="7"/>
  <c r="RB24" i="7"/>
  <c r="RC24" i="7" s="1"/>
  <c r="IX25" i="7"/>
  <c r="IT25" i="7"/>
  <c r="JH38" i="7"/>
  <c r="QF19" i="7"/>
  <c r="QD19" i="7"/>
  <c r="QS38" i="7"/>
  <c r="QQ38" i="7"/>
  <c r="IY17" i="7"/>
  <c r="IW17" i="7"/>
  <c r="QY32" i="7"/>
  <c r="QZ32" i="7" s="1"/>
  <c r="QS12" i="7"/>
  <c r="QQ12" i="7"/>
  <c r="JI13" i="7"/>
  <c r="JL13" i="7" s="1"/>
  <c r="RC13" i="7"/>
  <c r="RF13" i="7" s="1"/>
  <c r="OV31" i="6"/>
  <c r="OX31" i="6"/>
  <c r="OW31" i="6"/>
  <c r="OU31" i="6"/>
  <c r="QA16" i="6"/>
  <c r="QE16" i="6"/>
  <c r="JH14" i="6"/>
  <c r="QK34" i="6"/>
  <c r="QH34" i="6"/>
  <c r="QJ34" i="6"/>
  <c r="QI34" i="6"/>
  <c r="JH32" i="6"/>
  <c r="JK19" i="6"/>
  <c r="JG19" i="6"/>
  <c r="HT23" i="6"/>
  <c r="HX23" i="6"/>
  <c r="QA21" i="6"/>
  <c r="QE21" i="6"/>
  <c r="QA18" i="6"/>
  <c r="QE18" i="6"/>
  <c r="RA23" i="6"/>
  <c r="RE23" i="6"/>
  <c r="JH18" i="6"/>
  <c r="RE13" i="6"/>
  <c r="RA13" i="6"/>
  <c r="OX20" i="6"/>
  <c r="OV20" i="6"/>
  <c r="OU20" i="6"/>
  <c r="OW20" i="6"/>
  <c r="HQ26" i="6"/>
  <c r="HP26" i="6"/>
  <c r="HO26" i="6"/>
  <c r="HN26" i="6"/>
  <c r="JH36" i="6"/>
  <c r="RB37" i="6"/>
  <c r="HQ10" i="6"/>
  <c r="HP10" i="6"/>
  <c r="HO10" i="6"/>
  <c r="HN10" i="6"/>
  <c r="PU34" i="6"/>
  <c r="PW34" i="6"/>
  <c r="PV34" i="6"/>
  <c r="PX34" i="6"/>
  <c r="IG14" i="6"/>
  <c r="IK14" i="6"/>
  <c r="RB32" i="6"/>
  <c r="JG12" i="6"/>
  <c r="JK12" i="6"/>
  <c r="IK32" i="6"/>
  <c r="IG32" i="6"/>
  <c r="IQ29" i="6"/>
  <c r="IN29" i="6"/>
  <c r="IP29" i="6"/>
  <c r="IO29" i="6"/>
  <c r="HQ14" i="6"/>
  <c r="HP14" i="6"/>
  <c r="HN14" i="6"/>
  <c r="HO14" i="6"/>
  <c r="JH40" i="6"/>
  <c r="JI40" i="6" s="1"/>
  <c r="RA22" i="6"/>
  <c r="RE22" i="6"/>
  <c r="QK19" i="6"/>
  <c r="QI19" i="6"/>
  <c r="QH19" i="6"/>
  <c r="QJ19" i="6"/>
  <c r="RB25" i="6"/>
  <c r="QE33" i="6"/>
  <c r="QA33" i="6"/>
  <c r="QO20" i="6"/>
  <c r="IK37" i="6"/>
  <c r="IG37" i="6"/>
  <c r="PR11" i="6"/>
  <c r="PT11" i="6" s="1"/>
  <c r="PN11" i="6"/>
  <c r="IH25" i="6"/>
  <c r="II25" i="6" s="1"/>
  <c r="PV39" i="6"/>
  <c r="PX39" i="6"/>
  <c r="PW39" i="6"/>
  <c r="PU39" i="6"/>
  <c r="QY14" i="6"/>
  <c r="QZ14" i="6" s="1"/>
  <c r="IH30" i="6"/>
  <c r="II30" i="6" s="1"/>
  <c r="IA18" i="6"/>
  <c r="ID18" i="6"/>
  <c r="IC18" i="6"/>
  <c r="IB18" i="6"/>
  <c r="JE27" i="6"/>
  <c r="JF27" i="6" s="1"/>
  <c r="QD39" i="6"/>
  <c r="QQ25" i="6"/>
  <c r="QD15" i="6"/>
  <c r="IG16" i="6"/>
  <c r="IK16" i="6"/>
  <c r="IU30" i="6"/>
  <c r="IV30" i="6" s="1"/>
  <c r="RA19" i="6"/>
  <c r="RE19" i="6"/>
  <c r="RG19" i="6" s="1"/>
  <c r="QO39" i="6"/>
  <c r="QP39" i="6" s="1"/>
  <c r="IU16" i="6"/>
  <c r="IV16" i="6" s="1"/>
  <c r="HW16" i="6"/>
  <c r="JE39" i="6"/>
  <c r="JF39" i="6" s="1"/>
  <c r="QD30" i="6"/>
  <c r="JE37" i="6"/>
  <c r="JF37" i="6" s="1"/>
  <c r="QE31" i="6"/>
  <c r="QA31" i="6"/>
  <c r="IW32" i="6"/>
  <c r="PK17" i="6"/>
  <c r="PJ17" i="6"/>
  <c r="PI17" i="6"/>
  <c r="PH17" i="6"/>
  <c r="QA11" i="6"/>
  <c r="QE11" i="6"/>
  <c r="HT36" i="6"/>
  <c r="HX36" i="6"/>
  <c r="HZ36" i="6" s="1"/>
  <c r="IQ21" i="6"/>
  <c r="IP21" i="6"/>
  <c r="IO21" i="6"/>
  <c r="IN21" i="6"/>
  <c r="QO18" i="6"/>
  <c r="IU34" i="6"/>
  <c r="IN13" i="6"/>
  <c r="IQ13" i="6"/>
  <c r="IP13" i="6"/>
  <c r="IO13" i="6"/>
  <c r="PK18" i="6"/>
  <c r="PJ18" i="6"/>
  <c r="PH18" i="6"/>
  <c r="PI18" i="6"/>
  <c r="PR14" i="6"/>
  <c r="PN14" i="6"/>
  <c r="QO32" i="6"/>
  <c r="QP32" i="6" s="1"/>
  <c r="IG33" i="6"/>
  <c r="IK33" i="6"/>
  <c r="RB21" i="6"/>
  <c r="IJ22" i="6"/>
  <c r="RB11" i="6"/>
  <c r="RC11" i="6" s="1"/>
  <c r="IJ26" i="6"/>
  <c r="QE14" i="6"/>
  <c r="QA14" i="6"/>
  <c r="IJ31" i="6"/>
  <c r="JE22" i="6"/>
  <c r="JF22" i="6" s="1"/>
  <c r="RD24" i="6"/>
  <c r="JJ21" i="6"/>
  <c r="HT25" i="6"/>
  <c r="HX25" i="6"/>
  <c r="HZ25" i="6" s="1"/>
  <c r="JE26" i="6"/>
  <c r="JF26" i="6" s="1"/>
  <c r="QM14" i="6"/>
  <c r="PX16" i="6"/>
  <c r="PW16" i="6"/>
  <c r="PV16" i="6"/>
  <c r="PU16" i="6"/>
  <c r="HO37" i="6"/>
  <c r="HQ37" i="6"/>
  <c r="HP37" i="6"/>
  <c r="HN37" i="6"/>
  <c r="IS27" i="6"/>
  <c r="PS11" i="6"/>
  <c r="QC39" i="6"/>
  <c r="QF39" i="6" s="1"/>
  <c r="QP25" i="6"/>
  <c r="QS25" i="6" s="1"/>
  <c r="QC15" i="6"/>
  <c r="QF15" i="6" s="1"/>
  <c r="IJ27" i="6"/>
  <c r="IG40" i="6"/>
  <c r="IK40" i="6"/>
  <c r="IM40" i="6" s="1"/>
  <c r="HK23" i="6"/>
  <c r="HM23" i="6" s="1"/>
  <c r="HG23" i="6"/>
  <c r="QY39" i="6"/>
  <c r="QZ39" i="6" s="1"/>
  <c r="QY15" i="6"/>
  <c r="QZ15" i="6" s="1"/>
  <c r="IS39" i="6"/>
  <c r="QC30" i="6"/>
  <c r="QF30" i="6" s="1"/>
  <c r="IS37" i="6"/>
  <c r="QF31" i="6"/>
  <c r="QD31" i="6"/>
  <c r="IV32" i="6"/>
  <c r="IY32" i="6" s="1"/>
  <c r="QF11" i="6"/>
  <c r="QD11" i="6"/>
  <c r="HX30" i="6"/>
  <c r="HZ30" i="6" s="1"/>
  <c r="HT30" i="6"/>
  <c r="IA12" i="6"/>
  <c r="IB12" i="6"/>
  <c r="ID12" i="6"/>
  <c r="IC12" i="6"/>
  <c r="JE34" i="6"/>
  <c r="JF34" i="6" s="1"/>
  <c r="QR22" i="6"/>
  <c r="QT22" i="6" s="1"/>
  <c r="QN22" i="6"/>
  <c r="PG26" i="6"/>
  <c r="PQ14" i="6"/>
  <c r="PS14" i="6"/>
  <c r="QY12" i="6"/>
  <c r="QZ12" i="6" s="1"/>
  <c r="QF36" i="6"/>
  <c r="QD36" i="6"/>
  <c r="QY38" i="6"/>
  <c r="QZ38" i="6" s="1"/>
  <c r="QS22" i="6"/>
  <c r="QF12" i="6"/>
  <c r="QD12" i="6"/>
  <c r="II22" i="6"/>
  <c r="II26" i="6"/>
  <c r="QD14" i="6"/>
  <c r="QF14" i="6"/>
  <c r="II31" i="6"/>
  <c r="IL31" i="6" s="1"/>
  <c r="PJ36" i="6"/>
  <c r="PI36" i="6"/>
  <c r="PH36" i="6"/>
  <c r="PK36" i="6"/>
  <c r="RC24" i="6"/>
  <c r="JI21" i="6"/>
  <c r="OW40" i="6"/>
  <c r="OV40" i="6"/>
  <c r="OU40" i="6"/>
  <c r="OX40" i="6"/>
  <c r="IS26" i="6"/>
  <c r="JE24" i="6"/>
  <c r="JF24" i="6" s="1"/>
  <c r="JE23" i="6"/>
  <c r="JF23" i="6" s="1"/>
  <c r="QE24" i="6"/>
  <c r="QG24" i="6" s="1"/>
  <c r="QA24" i="6"/>
  <c r="HY25" i="6"/>
  <c r="QQ33" i="6"/>
  <c r="QS33" i="6"/>
  <c r="II27" i="6"/>
  <c r="JP35" i="6"/>
  <c r="JN35" i="6"/>
  <c r="JQ35" i="6"/>
  <c r="JO35" i="6"/>
  <c r="IH20" i="6"/>
  <c r="QO15" i="6"/>
  <c r="PT29" i="6"/>
  <c r="QK27" i="6"/>
  <c r="QJ27" i="6"/>
  <c r="QI27" i="6"/>
  <c r="QH27" i="6"/>
  <c r="QS24" i="6"/>
  <c r="QQ24" i="6"/>
  <c r="IB40" i="6"/>
  <c r="IA40" i="6"/>
  <c r="ID40" i="6"/>
  <c r="IC40" i="6"/>
  <c r="QQ30" i="6"/>
  <c r="QS30" i="6"/>
  <c r="QY31" i="6"/>
  <c r="QZ31" i="6" s="1"/>
  <c r="HM31" i="6"/>
  <c r="QF16" i="6"/>
  <c r="QD16" i="6"/>
  <c r="PU22" i="6"/>
  <c r="PV22" i="6"/>
  <c r="PX22" i="6"/>
  <c r="PW22" i="6"/>
  <c r="QX19" i="6"/>
  <c r="QU19" i="6"/>
  <c r="QW19" i="6"/>
  <c r="QV19" i="6"/>
  <c r="QR23" i="6"/>
  <c r="QT23" i="6" s="1"/>
  <c r="QN23" i="6"/>
  <c r="QB40" i="6"/>
  <c r="QO12" i="6"/>
  <c r="QE36" i="6"/>
  <c r="QA36" i="6"/>
  <c r="QO38" i="6"/>
  <c r="QS23" i="6"/>
  <c r="QE12" i="6"/>
  <c r="QA12" i="6"/>
  <c r="JE11" i="6"/>
  <c r="JF11" i="6" s="1"/>
  <c r="JE33" i="6"/>
  <c r="JF33" i="6" s="1"/>
  <c r="IY21" i="6"/>
  <c r="IW21" i="6"/>
  <c r="HY24" i="6"/>
  <c r="HW24" i="6"/>
  <c r="RF34" i="6"/>
  <c r="RD34" i="6"/>
  <c r="IG38" i="6"/>
  <c r="IK38" i="6"/>
  <c r="IM38" i="6" s="1"/>
  <c r="HW34" i="6"/>
  <c r="IL32" i="6"/>
  <c r="IJ32" i="6"/>
  <c r="IU24" i="6"/>
  <c r="IV24" i="6" s="1"/>
  <c r="ID14" i="6"/>
  <c r="IC14" i="6"/>
  <c r="IB14" i="6"/>
  <c r="IA14" i="6"/>
  <c r="IU23" i="6"/>
  <c r="IU40" i="6"/>
  <c r="IV40" i="6" s="1"/>
  <c r="HY23" i="6"/>
  <c r="HW23" i="6"/>
  <c r="QN33" i="6"/>
  <c r="QR33" i="6"/>
  <c r="QF21" i="6"/>
  <c r="QD21" i="6"/>
  <c r="RA27" i="6"/>
  <c r="RE27" i="6"/>
  <c r="IG39" i="6"/>
  <c r="IK39" i="6"/>
  <c r="ID32" i="6"/>
  <c r="IC32" i="6"/>
  <c r="IB32" i="6"/>
  <c r="IA32" i="6"/>
  <c r="QR24" i="6"/>
  <c r="QN24" i="6"/>
  <c r="PK30" i="6"/>
  <c r="PH30" i="6"/>
  <c r="PI30" i="6"/>
  <c r="PJ30" i="6"/>
  <c r="HQ11" i="6"/>
  <c r="HP11" i="6"/>
  <c r="HO11" i="6"/>
  <c r="HN11" i="6"/>
  <c r="QN30" i="6"/>
  <c r="QR30" i="6"/>
  <c r="QO31" i="6"/>
  <c r="RB10" i="6"/>
  <c r="IT36" i="6"/>
  <c r="IX36" i="6"/>
  <c r="HX31" i="6"/>
  <c r="HT31" i="6"/>
  <c r="PV13" i="6"/>
  <c r="PU13" i="6"/>
  <c r="PX13" i="6"/>
  <c r="PW13" i="6"/>
  <c r="JD35" i="6"/>
  <c r="JC35" i="6"/>
  <c r="JA35" i="6"/>
  <c r="JB35" i="6"/>
  <c r="QB38" i="6"/>
  <c r="PR38" i="6"/>
  <c r="PT38" i="6" s="1"/>
  <c r="PN38" i="6"/>
  <c r="HO25" i="6"/>
  <c r="HN25" i="6"/>
  <c r="HQ25" i="6"/>
  <c r="HP25" i="6"/>
  <c r="PR18" i="6"/>
  <c r="PT18" i="6" s="1"/>
  <c r="PN18" i="6"/>
  <c r="IH10" i="6"/>
  <c r="II10" i="6" s="1"/>
  <c r="PW36" i="6"/>
  <c r="PU36" i="6"/>
  <c r="PX36" i="6"/>
  <c r="PV36" i="6"/>
  <c r="QQ37" i="6"/>
  <c r="JE10" i="6"/>
  <c r="JF10" i="6" s="1"/>
  <c r="IU11" i="6"/>
  <c r="IU33" i="6"/>
  <c r="IT21" i="6"/>
  <c r="IX21" i="6"/>
  <c r="IJ24" i="6"/>
  <c r="HQ39" i="6"/>
  <c r="HP39" i="6"/>
  <c r="HO39" i="6"/>
  <c r="HN39" i="6"/>
  <c r="HT24" i="6"/>
  <c r="HX24" i="6"/>
  <c r="RA34" i="6"/>
  <c r="RE34" i="6"/>
  <c r="QF24" i="6"/>
  <c r="JL19" i="6"/>
  <c r="JJ19" i="6"/>
  <c r="OW12" i="6"/>
  <c r="OX12" i="6"/>
  <c r="OV12" i="6"/>
  <c r="OU12" i="6"/>
  <c r="HV34" i="6"/>
  <c r="HY34" i="6" s="1"/>
  <c r="PX21" i="6"/>
  <c r="PW21" i="6"/>
  <c r="PV21" i="6"/>
  <c r="PU21" i="6"/>
  <c r="PU37" i="6"/>
  <c r="PX37" i="6"/>
  <c r="PV37" i="6"/>
  <c r="PW37" i="6"/>
  <c r="IQ36" i="6"/>
  <c r="IO36" i="6"/>
  <c r="IP36" i="6"/>
  <c r="IN36" i="6"/>
  <c r="JE31" i="6"/>
  <c r="JF31" i="6" s="1"/>
  <c r="PH12" i="6"/>
  <c r="PK12" i="6"/>
  <c r="PJ12" i="6"/>
  <c r="PI12" i="6"/>
  <c r="RD27" i="6"/>
  <c r="RF27" i="6"/>
  <c r="IL39" i="6"/>
  <c r="IJ39" i="6"/>
  <c r="HB39" i="6"/>
  <c r="HA39" i="6"/>
  <c r="HD39" i="6"/>
  <c r="HC39" i="6"/>
  <c r="HO27" i="6"/>
  <c r="HQ27" i="6"/>
  <c r="HP27" i="6"/>
  <c r="HN27" i="6"/>
  <c r="JE20" i="6"/>
  <c r="JF20" i="6" s="1"/>
  <c r="QF17" i="6"/>
  <c r="QD17" i="6"/>
  <c r="QQ10" i="6"/>
  <c r="QS10" i="6"/>
  <c r="HT22" i="6"/>
  <c r="HX22" i="6"/>
  <c r="RK35" i="6"/>
  <c r="RI35" i="6"/>
  <c r="RH35" i="6"/>
  <c r="RJ35" i="6"/>
  <c r="ID29" i="6"/>
  <c r="IA29" i="6"/>
  <c r="IC29" i="6"/>
  <c r="IB29" i="6"/>
  <c r="JM13" i="6"/>
  <c r="QT27" i="6"/>
  <c r="QG37" i="6"/>
  <c r="IY36" i="6"/>
  <c r="IW36" i="6"/>
  <c r="HY31" i="6"/>
  <c r="HW31" i="6"/>
  <c r="JN15" i="6"/>
  <c r="JQ15" i="6"/>
  <c r="JP15" i="6"/>
  <c r="JO15" i="6"/>
  <c r="HY36" i="6"/>
  <c r="QW13" i="6"/>
  <c r="QX13" i="6"/>
  <c r="QV13" i="6"/>
  <c r="QU13" i="6"/>
  <c r="IC27" i="6"/>
  <c r="IB27" i="6"/>
  <c r="IA27" i="6"/>
  <c r="ID27" i="6"/>
  <c r="PS38" i="6"/>
  <c r="PS15" i="6"/>
  <c r="PQ15" i="6"/>
  <c r="QP37" i="6"/>
  <c r="QS37" i="6" s="1"/>
  <c r="IS10" i="6"/>
  <c r="QY36" i="6"/>
  <c r="QZ36" i="6" s="1"/>
  <c r="II24" i="6"/>
  <c r="IL24" i="6" s="1"/>
  <c r="IW14" i="6"/>
  <c r="IY14" i="6"/>
  <c r="JJ29" i="6"/>
  <c r="OW36" i="6"/>
  <c r="OX36" i="6"/>
  <c r="OV36" i="6"/>
  <c r="OU36" i="6"/>
  <c r="PK20" i="6"/>
  <c r="PJ20" i="6"/>
  <c r="PI20" i="6"/>
  <c r="PH20" i="6"/>
  <c r="IU31" i="6"/>
  <c r="IV31" i="6" s="1"/>
  <c r="IL38" i="6"/>
  <c r="IU28" i="6"/>
  <c r="IV28" i="6" s="1"/>
  <c r="PQ12" i="6"/>
  <c r="IU38" i="6"/>
  <c r="IV38" i="6" s="1"/>
  <c r="HQ33" i="6"/>
  <c r="HP33" i="6"/>
  <c r="HO33" i="6"/>
  <c r="HN33" i="6"/>
  <c r="RB33" i="6"/>
  <c r="IQ18" i="6"/>
  <c r="IP18" i="6"/>
  <c r="IO18" i="6"/>
  <c r="IN18" i="6"/>
  <c r="IT29" i="6"/>
  <c r="IX29" i="6"/>
  <c r="RF19" i="6"/>
  <c r="IU20" i="6"/>
  <c r="QE17" i="6"/>
  <c r="QA17" i="6"/>
  <c r="QN10" i="6"/>
  <c r="QR10" i="6"/>
  <c r="QD10" i="6"/>
  <c r="QF18" i="6"/>
  <c r="QD18" i="6"/>
  <c r="HX10" i="6"/>
  <c r="HT10" i="6"/>
  <c r="QB20" i="6"/>
  <c r="QC20" i="6" s="1"/>
  <c r="QY26" i="6"/>
  <c r="QZ26" i="6" s="1"/>
  <c r="RB30" i="6"/>
  <c r="JG17" i="6"/>
  <c r="JK17" i="6"/>
  <c r="QQ34" i="6"/>
  <c r="HZ22" i="6"/>
  <c r="PT28" i="6"/>
  <c r="QY20" i="6"/>
  <c r="QZ20" i="6" s="1"/>
  <c r="QO21" i="6"/>
  <c r="IL14" i="6"/>
  <c r="IJ14" i="6"/>
  <c r="IG11" i="6"/>
  <c r="IK11" i="6"/>
  <c r="QQ11" i="6"/>
  <c r="PW26" i="6"/>
  <c r="PU26" i="6"/>
  <c r="PX26" i="6"/>
  <c r="PV26" i="6"/>
  <c r="PR15" i="6"/>
  <c r="PN15" i="6"/>
  <c r="QY40" i="6"/>
  <c r="QZ40" i="6" s="1"/>
  <c r="QO36" i="6"/>
  <c r="PT31" i="6"/>
  <c r="JL12" i="6"/>
  <c r="JJ12" i="6"/>
  <c r="IT14" i="6"/>
  <c r="IX14" i="6"/>
  <c r="RF23" i="6"/>
  <c r="RD23" i="6"/>
  <c r="JI29" i="6"/>
  <c r="JL29" i="6" s="1"/>
  <c r="RF22" i="6"/>
  <c r="RD22" i="6"/>
  <c r="QA25" i="6"/>
  <c r="QE25" i="6"/>
  <c r="QG25" i="6" s="1"/>
  <c r="IX12" i="6"/>
  <c r="IZ12" i="6" s="1"/>
  <c r="IT12" i="6"/>
  <c r="PE38" i="6"/>
  <c r="PG38" i="6" s="1"/>
  <c r="PA38" i="6"/>
  <c r="ID28" i="6"/>
  <c r="IC28" i="6"/>
  <c r="IB28" i="6"/>
  <c r="IA28" i="6"/>
  <c r="HZ20" i="6"/>
  <c r="PK15" i="6"/>
  <c r="PJ15" i="6"/>
  <c r="PI15" i="6"/>
  <c r="PH15" i="6"/>
  <c r="JE28" i="6"/>
  <c r="JF28" i="6" s="1"/>
  <c r="PP12" i="6"/>
  <c r="PS12" i="6" s="1"/>
  <c r="HY33" i="6"/>
  <c r="HW33" i="6"/>
  <c r="QK22" i="6"/>
  <c r="QJ22" i="6"/>
  <c r="QI22" i="6"/>
  <c r="QH22" i="6"/>
  <c r="JD13" i="6"/>
  <c r="JA13" i="6"/>
  <c r="JC13" i="6"/>
  <c r="JB13" i="6"/>
  <c r="IU18" i="6"/>
  <c r="IV18" i="6" s="1"/>
  <c r="IY29" i="6"/>
  <c r="IW29" i="6"/>
  <c r="IL40" i="6"/>
  <c r="QF26" i="6"/>
  <c r="QD26" i="6"/>
  <c r="QC10" i="6"/>
  <c r="QF10" i="6" s="1"/>
  <c r="HP34" i="6"/>
  <c r="HN34" i="6"/>
  <c r="HQ34" i="6"/>
  <c r="HO34" i="6"/>
  <c r="PN20" i="6"/>
  <c r="PR20" i="6"/>
  <c r="PT20" i="6" s="1"/>
  <c r="QO17" i="6"/>
  <c r="QP17" i="6" s="1"/>
  <c r="QM26" i="6"/>
  <c r="PT25" i="6"/>
  <c r="IZ19" i="6"/>
  <c r="JL17" i="6"/>
  <c r="JJ17" i="6"/>
  <c r="QP34" i="6"/>
  <c r="QS34" i="6" s="1"/>
  <c r="HY22" i="6"/>
  <c r="IX17" i="6"/>
  <c r="IZ17" i="6" s="1"/>
  <c r="IT17" i="6"/>
  <c r="QY16" i="6"/>
  <c r="QZ16" i="6" s="1"/>
  <c r="QB29" i="6"/>
  <c r="IL11" i="6"/>
  <c r="IJ11" i="6"/>
  <c r="QP11" i="6"/>
  <c r="QM40" i="6"/>
  <c r="QY29" i="6"/>
  <c r="QZ29" i="6" s="1"/>
  <c r="JE25" i="6"/>
  <c r="JF25" i="6" s="1"/>
  <c r="PG39" i="6"/>
  <c r="HM22" i="6"/>
  <c r="IJ23" i="6"/>
  <c r="IL23" i="6"/>
  <c r="HA33" i="6"/>
  <c r="HC33" i="6"/>
  <c r="HD33" i="6"/>
  <c r="HB33" i="6"/>
  <c r="QO28" i="6"/>
  <c r="HK16" i="6"/>
  <c r="HM16" i="6" s="1"/>
  <c r="HG16" i="6"/>
  <c r="PK40" i="6"/>
  <c r="PJ40" i="6"/>
  <c r="PH40" i="6"/>
  <c r="PI40" i="6"/>
  <c r="IH28" i="6"/>
  <c r="II28" i="6" s="1"/>
  <c r="IC37" i="6"/>
  <c r="IB37" i="6"/>
  <c r="ID37" i="6"/>
  <c r="IA37" i="6"/>
  <c r="RB28" i="6"/>
  <c r="IL16" i="6"/>
  <c r="IJ16" i="6"/>
  <c r="JE30" i="6"/>
  <c r="JF30" i="6" s="1"/>
  <c r="PW40" i="6"/>
  <c r="QE32" i="6"/>
  <c r="QG32" i="6" s="1"/>
  <c r="QA32" i="6"/>
  <c r="QK28" i="6"/>
  <c r="HX33" i="6"/>
  <c r="HT33" i="6"/>
  <c r="HZ26" i="6"/>
  <c r="JE16" i="6"/>
  <c r="JF16" i="6" s="1"/>
  <c r="HV16" i="6"/>
  <c r="HX11" i="6"/>
  <c r="HZ11" i="6" s="1"/>
  <c r="HT11" i="6"/>
  <c r="JH38" i="6"/>
  <c r="JI38" i="6" s="1"/>
  <c r="QE26" i="6"/>
  <c r="QA26" i="6"/>
  <c r="IQ12" i="6"/>
  <c r="IP12" i="6"/>
  <c r="IO12" i="6"/>
  <c r="IN12" i="6"/>
  <c r="RF13" i="6"/>
  <c r="RD13" i="6"/>
  <c r="PX32" i="6"/>
  <c r="PW32" i="6"/>
  <c r="PV32" i="6"/>
  <c r="PU32" i="6"/>
  <c r="IH34" i="6"/>
  <c r="II34" i="6" s="1"/>
  <c r="QF33" i="6"/>
  <c r="QD33" i="6"/>
  <c r="QY18" i="6"/>
  <c r="QZ18" i="6" s="1"/>
  <c r="HZ10" i="6"/>
  <c r="RB17" i="6"/>
  <c r="HX39" i="6"/>
  <c r="HZ39" i="6" s="1"/>
  <c r="HT39" i="6"/>
  <c r="QO16" i="6"/>
  <c r="IL33" i="6"/>
  <c r="IJ33" i="6"/>
  <c r="IQ17" i="6"/>
  <c r="IP17" i="6"/>
  <c r="IO17" i="6"/>
  <c r="IN17" i="6"/>
  <c r="QO29" i="6"/>
  <c r="PG16" i="6"/>
  <c r="IU25" i="6"/>
  <c r="IV25" i="6" s="1"/>
  <c r="IK23" i="6"/>
  <c r="IG23" i="6"/>
  <c r="IS22" i="6"/>
  <c r="IJ37" i="6"/>
  <c r="IL37" i="6"/>
  <c r="IU12" i="5"/>
  <c r="QK26" i="5"/>
  <c r="QJ26" i="5"/>
  <c r="QI26" i="5"/>
  <c r="QH26" i="5"/>
  <c r="IK18" i="5"/>
  <c r="IG18" i="5"/>
  <c r="RB38" i="5"/>
  <c r="IB30" i="5"/>
  <c r="IA30" i="5"/>
  <c r="ID30" i="5"/>
  <c r="IC30" i="5"/>
  <c r="RA34" i="5"/>
  <c r="RE34" i="5"/>
  <c r="JH16" i="5"/>
  <c r="HN18" i="5"/>
  <c r="HP18" i="5"/>
  <c r="HO18" i="5"/>
  <c r="HQ18" i="5"/>
  <c r="IU37" i="5"/>
  <c r="RK27" i="5"/>
  <c r="RJ27" i="5"/>
  <c r="RI27" i="5"/>
  <c r="RH27" i="5"/>
  <c r="PN16" i="5"/>
  <c r="PR16" i="5"/>
  <c r="QO39" i="5"/>
  <c r="PK11" i="5"/>
  <c r="PJ11" i="5"/>
  <c r="PI11" i="5"/>
  <c r="PH11" i="5"/>
  <c r="PX13" i="5"/>
  <c r="PW13" i="5"/>
  <c r="PV13" i="5"/>
  <c r="PU13" i="5"/>
  <c r="IU20" i="5"/>
  <c r="PK35" i="5"/>
  <c r="PJ35" i="5"/>
  <c r="PI35" i="5"/>
  <c r="PH35" i="5"/>
  <c r="QN38" i="5"/>
  <c r="QR38" i="5"/>
  <c r="HQ10" i="5"/>
  <c r="HP10" i="5"/>
  <c r="HO10" i="5"/>
  <c r="HN10" i="5"/>
  <c r="QO15" i="5"/>
  <c r="JH28" i="5"/>
  <c r="PR40" i="5"/>
  <c r="PN40" i="5"/>
  <c r="PK39" i="5"/>
  <c r="PJ39" i="5"/>
  <c r="PI39" i="5"/>
  <c r="PH39" i="5"/>
  <c r="QE35" i="5"/>
  <c r="QA35" i="5"/>
  <c r="RB24" i="5"/>
  <c r="JH33" i="5"/>
  <c r="JI33" i="5" s="1"/>
  <c r="QN37" i="5"/>
  <c r="QR37" i="5"/>
  <c r="RB37" i="5"/>
  <c r="IU14" i="5"/>
  <c r="QR13" i="5"/>
  <c r="QN13" i="5"/>
  <c r="PV20" i="5"/>
  <c r="PU20" i="5"/>
  <c r="PX20" i="5"/>
  <c r="PW20" i="5"/>
  <c r="JH38" i="5"/>
  <c r="HQ19" i="5"/>
  <c r="HO19" i="5"/>
  <c r="HN19" i="5"/>
  <c r="HP19" i="5"/>
  <c r="PU14" i="5"/>
  <c r="PX14" i="5"/>
  <c r="PW14" i="5"/>
  <c r="PV14" i="5"/>
  <c r="QH36" i="5"/>
  <c r="QK36" i="5"/>
  <c r="QI36" i="5"/>
  <c r="QJ36" i="5"/>
  <c r="JG26" i="5"/>
  <c r="JK26" i="5"/>
  <c r="JH23" i="5"/>
  <c r="ID28" i="5"/>
  <c r="IC28" i="5"/>
  <c r="IB28" i="5"/>
  <c r="IA28" i="5"/>
  <c r="IT16" i="5"/>
  <c r="IX16" i="5"/>
  <c r="IT33" i="5"/>
  <c r="IX33" i="5"/>
  <c r="HW15" i="5"/>
  <c r="IA12" i="5"/>
  <c r="IB12" i="5"/>
  <c r="ID12" i="5"/>
  <c r="IC12" i="5"/>
  <c r="JM39" i="5"/>
  <c r="RB28" i="5"/>
  <c r="PR39" i="5"/>
  <c r="PT39" i="5" s="1"/>
  <c r="PN39" i="5"/>
  <c r="QD15" i="5"/>
  <c r="IG24" i="5"/>
  <c r="IK24" i="5"/>
  <c r="IJ23" i="5"/>
  <c r="IG36" i="5"/>
  <c r="IK36" i="5"/>
  <c r="JE24" i="5"/>
  <c r="JF24" i="5" s="1"/>
  <c r="QA40" i="5"/>
  <c r="QE40" i="5"/>
  <c r="HG36" i="5"/>
  <c r="HK36" i="5"/>
  <c r="HM36" i="5" s="1"/>
  <c r="QY16" i="5"/>
  <c r="QZ16" i="5" s="1"/>
  <c r="QO23" i="5"/>
  <c r="IG14" i="5"/>
  <c r="IK14" i="5"/>
  <c r="PK29" i="5"/>
  <c r="PJ29" i="5"/>
  <c r="PI29" i="5"/>
  <c r="PH29" i="5"/>
  <c r="QA34" i="5"/>
  <c r="QE34" i="5"/>
  <c r="PK25" i="5"/>
  <c r="PI25" i="5"/>
  <c r="PH25" i="5"/>
  <c r="PJ25" i="5"/>
  <c r="HQ24" i="5"/>
  <c r="HP24" i="5"/>
  <c r="HO24" i="5"/>
  <c r="HN24" i="5"/>
  <c r="HX19" i="5"/>
  <c r="HT19" i="5"/>
  <c r="JB30" i="5"/>
  <c r="JA30" i="5"/>
  <c r="JD30" i="5"/>
  <c r="JC30" i="5"/>
  <c r="QH18" i="5"/>
  <c r="RB20" i="5"/>
  <c r="RC20" i="5" s="1"/>
  <c r="QO14" i="5"/>
  <c r="HO32" i="5"/>
  <c r="HP32" i="5"/>
  <c r="HQ32" i="5"/>
  <c r="HN32" i="5"/>
  <c r="IU29" i="5"/>
  <c r="QQ20" i="5"/>
  <c r="QO25" i="5"/>
  <c r="IJ12" i="5"/>
  <c r="QA29" i="5"/>
  <c r="QE29" i="5"/>
  <c r="QA21" i="5"/>
  <c r="QE21" i="5"/>
  <c r="QE23" i="5"/>
  <c r="QA23" i="5"/>
  <c r="JG40" i="5"/>
  <c r="JK40" i="5"/>
  <c r="PR11" i="5"/>
  <c r="PT11" i="5" s="1"/>
  <c r="PN11" i="5"/>
  <c r="QY29" i="5"/>
  <c r="QZ29" i="5" s="1"/>
  <c r="QS28" i="5"/>
  <c r="QQ28" i="5"/>
  <c r="QD20" i="5"/>
  <c r="QF20" i="5"/>
  <c r="IX40" i="5"/>
  <c r="IZ40" i="5" s="1"/>
  <c r="IT40" i="5"/>
  <c r="QC15" i="5"/>
  <c r="IL24" i="5"/>
  <c r="IJ24" i="5"/>
  <c r="PS39" i="5"/>
  <c r="II23" i="5"/>
  <c r="IM30" i="5"/>
  <c r="PK15" i="5"/>
  <c r="PJ15" i="5"/>
  <c r="PI15" i="5"/>
  <c r="PH15" i="5"/>
  <c r="QM16" i="5"/>
  <c r="QG33" i="5"/>
  <c r="HT14" i="5"/>
  <c r="HX14" i="5"/>
  <c r="HZ14" i="5" s="1"/>
  <c r="PX21" i="5"/>
  <c r="PW21" i="5"/>
  <c r="PV21" i="5"/>
  <c r="PU21" i="5"/>
  <c r="QY40" i="5"/>
  <c r="QZ40" i="5" s="1"/>
  <c r="QO24" i="5"/>
  <c r="PW18" i="5"/>
  <c r="PV18" i="5"/>
  <c r="PU18" i="5"/>
  <c r="PX18" i="5"/>
  <c r="IH20" i="5"/>
  <c r="II20" i="5" s="1"/>
  <c r="IU38" i="5"/>
  <c r="QP20" i="5"/>
  <c r="II12" i="5"/>
  <c r="IL12" i="5" s="1"/>
  <c r="QF29" i="5"/>
  <c r="QD29" i="5"/>
  <c r="QF21" i="5"/>
  <c r="QD21" i="5"/>
  <c r="QF23" i="5"/>
  <c r="QD23" i="5"/>
  <c r="JL40" i="5"/>
  <c r="JJ40" i="5"/>
  <c r="PN32" i="5"/>
  <c r="PR32" i="5"/>
  <c r="PT32" i="5" s="1"/>
  <c r="IQ22" i="5"/>
  <c r="IP22" i="5"/>
  <c r="IO22" i="5"/>
  <c r="IN22" i="5"/>
  <c r="ID17" i="5"/>
  <c r="IC17" i="5"/>
  <c r="IB17" i="5"/>
  <c r="IA17" i="5"/>
  <c r="JE12" i="5"/>
  <c r="JF12" i="5" s="1"/>
  <c r="QO29" i="5"/>
  <c r="QP29" i="5" s="1"/>
  <c r="RB31" i="5"/>
  <c r="QS37" i="5"/>
  <c r="QQ37" i="5"/>
  <c r="QN28" i="5"/>
  <c r="QR28" i="5"/>
  <c r="IG28" i="5"/>
  <c r="IK28" i="5"/>
  <c r="IM28" i="5" s="1"/>
  <c r="QB12" i="5"/>
  <c r="QC12" i="5" s="1"/>
  <c r="QA20" i="5"/>
  <c r="QE20" i="5"/>
  <c r="HT36" i="5"/>
  <c r="HX36" i="5"/>
  <c r="HZ36" i="5" s="1"/>
  <c r="OX17" i="5"/>
  <c r="OW17" i="5"/>
  <c r="OV17" i="5"/>
  <c r="OU17" i="5"/>
  <c r="QO32" i="5"/>
  <c r="QP32" i="5" s="1"/>
  <c r="IX22" i="5"/>
  <c r="IZ22" i="5" s="1"/>
  <c r="IT22" i="5"/>
  <c r="JO13" i="5"/>
  <c r="JN13" i="5"/>
  <c r="JQ13" i="5"/>
  <c r="JP13" i="5"/>
  <c r="IJ27" i="5"/>
  <c r="RB18" i="5"/>
  <c r="RC18" i="5" s="1"/>
  <c r="JO31" i="5"/>
  <c r="JQ31" i="5"/>
  <c r="JP31" i="5"/>
  <c r="JN31" i="5"/>
  <c r="QD17" i="5"/>
  <c r="QY15" i="5"/>
  <c r="QZ15" i="5" s="1"/>
  <c r="IG10" i="5"/>
  <c r="IK10" i="5"/>
  <c r="JL26" i="5"/>
  <c r="JJ26" i="5"/>
  <c r="QI24" i="5"/>
  <c r="QH24" i="5"/>
  <c r="QK24" i="5"/>
  <c r="QJ24" i="5"/>
  <c r="PX28" i="5"/>
  <c r="PW28" i="5"/>
  <c r="PV28" i="5"/>
  <c r="PU28" i="5"/>
  <c r="PS16" i="5"/>
  <c r="PQ16" i="5"/>
  <c r="JE10" i="5"/>
  <c r="JF10" i="5" s="1"/>
  <c r="QO40" i="5"/>
  <c r="ID32" i="5"/>
  <c r="IC32" i="5"/>
  <c r="IB32" i="5"/>
  <c r="IA32" i="5"/>
  <c r="PS40" i="5"/>
  <c r="PQ40" i="5"/>
  <c r="JE18" i="5"/>
  <c r="JF18" i="5" s="1"/>
  <c r="IM21" i="5"/>
  <c r="QQ30" i="5"/>
  <c r="RB13" i="5"/>
  <c r="RC13" i="5" s="1"/>
  <c r="QS38" i="5"/>
  <c r="QQ38" i="5"/>
  <c r="RB14" i="5"/>
  <c r="QA11" i="5"/>
  <c r="QE11" i="5"/>
  <c r="IW11" i="5"/>
  <c r="QD37" i="5"/>
  <c r="JJ11" i="5"/>
  <c r="RD10" i="5"/>
  <c r="JJ25" i="5"/>
  <c r="QY11" i="5"/>
  <c r="QZ11" i="5" s="1"/>
  <c r="IQ17" i="5"/>
  <c r="IP17" i="5"/>
  <c r="IO17" i="5"/>
  <c r="IN17" i="5"/>
  <c r="IT17" i="5"/>
  <c r="IX17" i="5"/>
  <c r="HT37" i="5"/>
  <c r="HX37" i="5"/>
  <c r="HZ37" i="5" s="1"/>
  <c r="PT25" i="5"/>
  <c r="QB19" i="5"/>
  <c r="QC19" i="5" s="1"/>
  <c r="HX38" i="5"/>
  <c r="HZ38" i="5" s="1"/>
  <c r="HT38" i="5"/>
  <c r="QQ33" i="5"/>
  <c r="QY32" i="5"/>
  <c r="QZ32" i="5" s="1"/>
  <c r="IK34" i="5"/>
  <c r="IM34" i="5" s="1"/>
  <c r="IG34" i="5"/>
  <c r="II27" i="5"/>
  <c r="IL27" i="5" s="1"/>
  <c r="QC17" i="5"/>
  <c r="QF17" i="5" s="1"/>
  <c r="HY38" i="5"/>
  <c r="HW20" i="5"/>
  <c r="QY17" i="5"/>
  <c r="QZ17" i="5" s="1"/>
  <c r="RD33" i="5"/>
  <c r="IL10" i="5"/>
  <c r="IJ10" i="5"/>
  <c r="JJ30" i="5"/>
  <c r="IW28" i="5"/>
  <c r="RA22" i="5"/>
  <c r="RE22" i="5"/>
  <c r="RG22" i="5" s="1"/>
  <c r="IY25" i="5"/>
  <c r="IW25" i="5"/>
  <c r="IS10" i="5"/>
  <c r="QT34" i="5"/>
  <c r="IS18" i="5"/>
  <c r="HM37" i="5"/>
  <c r="QP30" i="5"/>
  <c r="QF11" i="5"/>
  <c r="QD11" i="5"/>
  <c r="IV11" i="5"/>
  <c r="QC37" i="5"/>
  <c r="JI11" i="5"/>
  <c r="RC10" i="5"/>
  <c r="HN35" i="5"/>
  <c r="HP35" i="5"/>
  <c r="HQ35" i="5"/>
  <c r="HO35" i="5"/>
  <c r="JI25" i="5"/>
  <c r="JL25" i="5" s="1"/>
  <c r="HP33" i="5"/>
  <c r="HN33" i="5"/>
  <c r="HO33" i="5"/>
  <c r="HQ33" i="5"/>
  <c r="RF26" i="5"/>
  <c r="RD26" i="5"/>
  <c r="QM11" i="5"/>
  <c r="IY17" i="5"/>
  <c r="IW17" i="5"/>
  <c r="PS11" i="5"/>
  <c r="JE32" i="5"/>
  <c r="JF32" i="5" s="1"/>
  <c r="IG38" i="5"/>
  <c r="IK38" i="5"/>
  <c r="IM38" i="5" s="1"/>
  <c r="QP33" i="5"/>
  <c r="QN10" i="5"/>
  <c r="QR10" i="5"/>
  <c r="QT10" i="5" s="1"/>
  <c r="HX24" i="5"/>
  <c r="HZ24" i="5" s="1"/>
  <c r="HT24" i="5"/>
  <c r="HP20" i="5"/>
  <c r="HO20" i="5"/>
  <c r="HN20" i="5"/>
  <c r="HQ20" i="5"/>
  <c r="QY19" i="5"/>
  <c r="QZ19" i="5" s="1"/>
  <c r="QF32" i="5"/>
  <c r="QD32" i="5"/>
  <c r="IJ37" i="5"/>
  <c r="IL37" i="5"/>
  <c r="JE27" i="5"/>
  <c r="JF27" i="5" s="1"/>
  <c r="HV20" i="5"/>
  <c r="QM17" i="5"/>
  <c r="RC33" i="5"/>
  <c r="RF33" i="5" s="1"/>
  <c r="JD31" i="5"/>
  <c r="JC31" i="5"/>
  <c r="JB31" i="5"/>
  <c r="JA31" i="5"/>
  <c r="JI30" i="5"/>
  <c r="JL30" i="5" s="1"/>
  <c r="IV28" i="5"/>
  <c r="IY28" i="5" s="1"/>
  <c r="QG31" i="5"/>
  <c r="HM14" i="5"/>
  <c r="PT12" i="5"/>
  <c r="PG23" i="5"/>
  <c r="IX25" i="5"/>
  <c r="IT25" i="5"/>
  <c r="QY39" i="5"/>
  <c r="QZ39" i="5" s="1"/>
  <c r="HQ29" i="5"/>
  <c r="HP29" i="5"/>
  <c r="HO29" i="5"/>
  <c r="HN29" i="5"/>
  <c r="HY27" i="5"/>
  <c r="HW27" i="5"/>
  <c r="QY35" i="5"/>
  <c r="QZ35" i="5" s="1"/>
  <c r="HX29" i="5"/>
  <c r="HZ29" i="5" s="1"/>
  <c r="HT29" i="5"/>
  <c r="HZ16" i="5"/>
  <c r="PE32" i="5"/>
  <c r="PG32" i="5" s="1"/>
  <c r="PA32" i="5"/>
  <c r="RD30" i="5"/>
  <c r="IQ16" i="5"/>
  <c r="IP16" i="5"/>
  <c r="IO16" i="5"/>
  <c r="IN16" i="5"/>
  <c r="PR19" i="5"/>
  <c r="PT19" i="5" s="1"/>
  <c r="PN19" i="5"/>
  <c r="RA26" i="5"/>
  <c r="RE26" i="5"/>
  <c r="QH10" i="5"/>
  <c r="QK10" i="5"/>
  <c r="QJ10" i="5"/>
  <c r="QI10" i="5"/>
  <c r="QQ21" i="5"/>
  <c r="QS21" i="5"/>
  <c r="IU32" i="5"/>
  <c r="IV32" i="5" s="1"/>
  <c r="IH35" i="5"/>
  <c r="HT35" i="5"/>
  <c r="HX35" i="5"/>
  <c r="HZ35" i="5" s="1"/>
  <c r="JH17" i="5"/>
  <c r="QO19" i="5"/>
  <c r="QP19" i="5" s="1"/>
  <c r="IL38" i="5"/>
  <c r="QA32" i="5"/>
  <c r="QE32" i="5"/>
  <c r="IG37" i="5"/>
  <c r="IK37" i="5"/>
  <c r="IY22" i="5"/>
  <c r="IU27" i="5"/>
  <c r="IV27" i="5" s="1"/>
  <c r="QD39" i="5"/>
  <c r="QF39" i="5"/>
  <c r="QK22" i="5"/>
  <c r="QJ22" i="5"/>
  <c r="QI22" i="5"/>
  <c r="QH22" i="5"/>
  <c r="IZ26" i="5"/>
  <c r="JE36" i="5"/>
  <c r="JF36" i="5" s="1"/>
  <c r="PT17" i="5"/>
  <c r="IK25" i="5"/>
  <c r="IM25" i="5" s="1"/>
  <c r="IG25" i="5"/>
  <c r="RF22" i="5"/>
  <c r="HL36" i="5"/>
  <c r="HX27" i="5"/>
  <c r="HT27" i="5"/>
  <c r="QO35" i="5"/>
  <c r="JH21" i="5"/>
  <c r="IL29" i="5"/>
  <c r="IJ29" i="5"/>
  <c r="PV15" i="5"/>
  <c r="PU15" i="5"/>
  <c r="PX15" i="5"/>
  <c r="PW15" i="5"/>
  <c r="HY18" i="5"/>
  <c r="HW18" i="5"/>
  <c r="JE20" i="5"/>
  <c r="JF20" i="5" s="1"/>
  <c r="RF36" i="5"/>
  <c r="RD36" i="5"/>
  <c r="RC30" i="5"/>
  <c r="PF32" i="5"/>
  <c r="QD38" i="5"/>
  <c r="HQ15" i="5"/>
  <c r="HP15" i="5"/>
  <c r="HO15" i="5"/>
  <c r="HN15" i="5"/>
  <c r="QK14" i="5"/>
  <c r="QJ14" i="5"/>
  <c r="QI14" i="5"/>
  <c r="QH14" i="5"/>
  <c r="QR21" i="5"/>
  <c r="QN21" i="5"/>
  <c r="RF34" i="5"/>
  <c r="RD34" i="5"/>
  <c r="PS32" i="5"/>
  <c r="QE28" i="5"/>
  <c r="QG28" i="5" s="1"/>
  <c r="QA28" i="5"/>
  <c r="PR24" i="5"/>
  <c r="PT24" i="5" s="1"/>
  <c r="PN24" i="5"/>
  <c r="QT36" i="5"/>
  <c r="RB21" i="5"/>
  <c r="PV35" i="5"/>
  <c r="PU35" i="5"/>
  <c r="PX35" i="5"/>
  <c r="PW35" i="5"/>
  <c r="QY12" i="5"/>
  <c r="QZ12" i="5" s="1"/>
  <c r="IK32" i="5"/>
  <c r="IG32" i="5"/>
  <c r="JE35" i="5"/>
  <c r="JF35" i="5" s="1"/>
  <c r="IX34" i="5"/>
  <c r="IT34" i="5"/>
  <c r="QJ13" i="5"/>
  <c r="QI13" i="5"/>
  <c r="QK13" i="5"/>
  <c r="QH13" i="5"/>
  <c r="JG22" i="5"/>
  <c r="JK22" i="5"/>
  <c r="QD16" i="5"/>
  <c r="IA21" i="5"/>
  <c r="QA39" i="5"/>
  <c r="QE39" i="5"/>
  <c r="JE37" i="5"/>
  <c r="JF37" i="5" s="1"/>
  <c r="QR26" i="5"/>
  <c r="QT26" i="5" s="1"/>
  <c r="QN26" i="5"/>
  <c r="HG27" i="5"/>
  <c r="HK27" i="5"/>
  <c r="HM27" i="5" s="1"/>
  <c r="IU36" i="5"/>
  <c r="QD35" i="5"/>
  <c r="QF35" i="5"/>
  <c r="IG26" i="5"/>
  <c r="IK26" i="5"/>
  <c r="IM26" i="5" s="1"/>
  <c r="IJ15" i="5"/>
  <c r="IL15" i="5"/>
  <c r="PU26" i="5"/>
  <c r="PX26" i="5"/>
  <c r="PW26" i="5"/>
  <c r="PV26" i="5"/>
  <c r="QF34" i="5"/>
  <c r="PH19" i="5"/>
  <c r="QQ13" i="5"/>
  <c r="QS13" i="5"/>
  <c r="IG29" i="5"/>
  <c r="IK29" i="5"/>
  <c r="IU23" i="5"/>
  <c r="JE15" i="5"/>
  <c r="JF15" i="5" s="1"/>
  <c r="JE19" i="5"/>
  <c r="JF19" i="5" s="1"/>
  <c r="HX18" i="5"/>
  <c r="HT18" i="5"/>
  <c r="IL18" i="5"/>
  <c r="IJ18" i="5"/>
  <c r="IM18" i="5" s="1"/>
  <c r="HY29" i="5"/>
  <c r="RA36" i="5"/>
  <c r="RE36" i="5"/>
  <c r="QR31" i="5"/>
  <c r="QN31" i="5"/>
  <c r="IJ19" i="5"/>
  <c r="IJ33" i="5"/>
  <c r="QC38" i="5"/>
  <c r="IY16" i="5"/>
  <c r="IW16" i="5"/>
  <c r="IY33" i="5"/>
  <c r="IW33" i="5"/>
  <c r="QO18" i="5"/>
  <c r="QP18" i="5" s="1"/>
  <c r="HV15" i="5"/>
  <c r="HY15" i="5" s="1"/>
  <c r="PK16" i="5"/>
  <c r="PJ16" i="5"/>
  <c r="PI16" i="5"/>
  <c r="PH16" i="5"/>
  <c r="IL28" i="5"/>
  <c r="QM12" i="5"/>
  <c r="IJ32" i="5"/>
  <c r="IL32" i="5"/>
  <c r="IS35" i="5"/>
  <c r="IY34" i="5"/>
  <c r="IW34" i="5"/>
  <c r="JL22" i="5"/>
  <c r="JJ22" i="5"/>
  <c r="IC23" i="5"/>
  <c r="IB23" i="5"/>
  <c r="IA23" i="5"/>
  <c r="ID23" i="5"/>
  <c r="QC16" i="5"/>
  <c r="QF16" i="5" s="1"/>
  <c r="IL36" i="5"/>
  <c r="IJ36" i="5"/>
  <c r="IB33" i="5"/>
  <c r="IA33" i="5"/>
  <c r="ID33" i="5"/>
  <c r="IC33" i="5"/>
  <c r="IS24" i="5"/>
  <c r="JH34" i="5"/>
  <c r="JI34" i="5" s="1"/>
  <c r="QD40" i="5"/>
  <c r="QF40" i="5"/>
  <c r="PR29" i="5"/>
  <c r="PT29" i="5" s="1"/>
  <c r="PN29" i="5"/>
  <c r="QY23" i="5"/>
  <c r="QZ23" i="5" s="1"/>
  <c r="IJ14" i="5"/>
  <c r="IL14" i="5"/>
  <c r="IU21" i="5"/>
  <c r="IV21" i="5" s="1"/>
  <c r="IK15" i="5"/>
  <c r="IG15" i="5"/>
  <c r="PX31" i="5"/>
  <c r="PW31" i="5"/>
  <c r="PU31" i="5"/>
  <c r="PV31" i="5"/>
  <c r="JE14" i="5"/>
  <c r="JF14" i="5" s="1"/>
  <c r="QG34" i="5"/>
  <c r="HY19" i="5"/>
  <c r="HW19" i="5"/>
  <c r="HX10" i="5"/>
  <c r="HZ10" i="5" s="1"/>
  <c r="HT10" i="5"/>
  <c r="IU15" i="5"/>
  <c r="IV15" i="5" s="1"/>
  <c r="QB25" i="5"/>
  <c r="QC25" i="5" s="1"/>
  <c r="PT38" i="5"/>
  <c r="IU19" i="5"/>
  <c r="IV19" i="5" s="1"/>
  <c r="PG17" i="5"/>
  <c r="JE29" i="5"/>
  <c r="JF29" i="5" s="1"/>
  <c r="QY25" i="5"/>
  <c r="QZ25" i="5" s="1"/>
  <c r="HQ12" i="5"/>
  <c r="HP12" i="5"/>
  <c r="HO12" i="5"/>
  <c r="HN12" i="5"/>
  <c r="QS31" i="5"/>
  <c r="QQ31" i="5"/>
  <c r="II19" i="5"/>
  <c r="IL19" i="5" s="1"/>
  <c r="II33" i="5"/>
  <c r="IL33" i="5" s="1"/>
  <c r="RB23" i="4"/>
  <c r="RC23" i="4" s="1"/>
  <c r="IU38" i="4"/>
  <c r="IV38" i="4" s="1"/>
  <c r="PI22" i="4"/>
  <c r="PK22" i="4"/>
  <c r="PJ22" i="4"/>
  <c r="PH22" i="4"/>
  <c r="JH12" i="4"/>
  <c r="JI12" i="4" s="1"/>
  <c r="RB21" i="4"/>
  <c r="RC21" i="4" s="1"/>
  <c r="JH20" i="4"/>
  <c r="JI20" i="4" s="1"/>
  <c r="QR15" i="4"/>
  <c r="QN15" i="4"/>
  <c r="RB30" i="4"/>
  <c r="RC30" i="4" s="1"/>
  <c r="RB40" i="4"/>
  <c r="RC40" i="4" s="1"/>
  <c r="OX10" i="4"/>
  <c r="OW10" i="4"/>
  <c r="OV10" i="4"/>
  <c r="OU10" i="4"/>
  <c r="HT39" i="4"/>
  <c r="HX39" i="4"/>
  <c r="JH35" i="4"/>
  <c r="JI35" i="4" s="1"/>
  <c r="QE22" i="4"/>
  <c r="QA22" i="4"/>
  <c r="QE27" i="4"/>
  <c r="QA27" i="4"/>
  <c r="IQ11" i="4"/>
  <c r="IP11" i="4"/>
  <c r="IO11" i="4"/>
  <c r="IN11" i="4"/>
  <c r="IT12" i="4"/>
  <c r="IX12" i="4"/>
  <c r="ID20" i="4"/>
  <c r="IB20" i="4"/>
  <c r="IC20" i="4"/>
  <c r="IA20" i="4"/>
  <c r="QO28" i="4"/>
  <c r="QP28" i="4" s="1"/>
  <c r="IG26" i="4"/>
  <c r="IK26" i="4"/>
  <c r="JH27" i="4"/>
  <c r="PX19" i="4"/>
  <c r="PW19" i="4"/>
  <c r="PV19" i="4"/>
  <c r="PU19" i="4"/>
  <c r="RB19" i="4"/>
  <c r="RC19" i="4" s="1"/>
  <c r="OX11" i="4"/>
  <c r="OW11" i="4"/>
  <c r="OV11" i="4"/>
  <c r="OU11" i="4"/>
  <c r="JH13" i="4"/>
  <c r="JI13" i="4" s="1"/>
  <c r="JH23" i="4"/>
  <c r="JI23" i="4" s="1"/>
  <c r="QO32" i="4"/>
  <c r="OX36" i="4"/>
  <c r="OW36" i="4"/>
  <c r="OV36" i="4"/>
  <c r="OU36" i="4"/>
  <c r="IT19" i="4"/>
  <c r="IX19" i="4"/>
  <c r="IK10" i="4"/>
  <c r="IG10" i="4"/>
  <c r="IQ16" i="4"/>
  <c r="IO16" i="4"/>
  <c r="IN16" i="4"/>
  <c r="IP16" i="4"/>
  <c r="RB15" i="4"/>
  <c r="RC15" i="4" s="1"/>
  <c r="IT20" i="4"/>
  <c r="IX20" i="4"/>
  <c r="ID23" i="4"/>
  <c r="IC23" i="4"/>
  <c r="IB23" i="4"/>
  <c r="IA23" i="4"/>
  <c r="RB37" i="4"/>
  <c r="RC37" i="4" s="1"/>
  <c r="IX23" i="4"/>
  <c r="IT23" i="4"/>
  <c r="RB34" i="4"/>
  <c r="RC34" i="4" s="1"/>
  <c r="PN26" i="4"/>
  <c r="PR26" i="4"/>
  <c r="IU34" i="4"/>
  <c r="IV34" i="4" s="1"/>
  <c r="IU40" i="4"/>
  <c r="HQ37" i="4"/>
  <c r="HP37" i="4"/>
  <c r="HO37" i="4"/>
  <c r="HN37" i="4"/>
  <c r="JH25" i="4"/>
  <c r="JI25" i="4" s="1"/>
  <c r="PH11" i="4"/>
  <c r="PK11" i="4"/>
  <c r="PJ11" i="4"/>
  <c r="PI11" i="4"/>
  <c r="QA31" i="4"/>
  <c r="QE31" i="4"/>
  <c r="JG16" i="4"/>
  <c r="JK16" i="4"/>
  <c r="PX28" i="4"/>
  <c r="PV28" i="4"/>
  <c r="IB16" i="4"/>
  <c r="IA16" i="4"/>
  <c r="ID16" i="4"/>
  <c r="IC16" i="4"/>
  <c r="IH38" i="4"/>
  <c r="QD26" i="4"/>
  <c r="PX15" i="4"/>
  <c r="PV15" i="4"/>
  <c r="PU15" i="4"/>
  <c r="PW15" i="4"/>
  <c r="QO17" i="4"/>
  <c r="QP17" i="4" s="1"/>
  <c r="QF39" i="4"/>
  <c r="QD39" i="4"/>
  <c r="OX38" i="4"/>
  <c r="OV38" i="4"/>
  <c r="OU38" i="4"/>
  <c r="OW38" i="4"/>
  <c r="QO37" i="4"/>
  <c r="QP37" i="4" s="1"/>
  <c r="QE25" i="4"/>
  <c r="QG25" i="4" s="1"/>
  <c r="QA25" i="4"/>
  <c r="PK32" i="4"/>
  <c r="PJ32" i="4"/>
  <c r="PI32" i="4"/>
  <c r="PH32" i="4"/>
  <c r="PQ14" i="4"/>
  <c r="JG22" i="4"/>
  <c r="JK22" i="4"/>
  <c r="JM22" i="4" s="1"/>
  <c r="IH18" i="4"/>
  <c r="II18" i="4" s="1"/>
  <c r="QO39" i="4"/>
  <c r="QP39" i="4" s="1"/>
  <c r="IU13" i="4"/>
  <c r="IV13" i="4" s="1"/>
  <c r="HT18" i="4"/>
  <c r="HX18" i="4"/>
  <c r="HZ18" i="4" s="1"/>
  <c r="QQ40" i="4"/>
  <c r="QK40" i="4"/>
  <c r="QJ40" i="4"/>
  <c r="QI40" i="4"/>
  <c r="QH40" i="4"/>
  <c r="QS21" i="4"/>
  <c r="QQ21" i="4"/>
  <c r="HM24" i="4"/>
  <c r="JE26" i="4"/>
  <c r="JF26" i="4" s="1"/>
  <c r="QQ33" i="4"/>
  <c r="QY26" i="4"/>
  <c r="QZ26" i="4" s="1"/>
  <c r="IJ13" i="4"/>
  <c r="RD33" i="4"/>
  <c r="IJ40" i="4"/>
  <c r="JJ17" i="4"/>
  <c r="JJ11" i="4"/>
  <c r="PK26" i="4"/>
  <c r="PJ26" i="4"/>
  <c r="PI26" i="4"/>
  <c r="PH26" i="4"/>
  <c r="QB17" i="4"/>
  <c r="QC17" i="4" s="1"/>
  <c r="QC26" i="4"/>
  <c r="QD18" i="4"/>
  <c r="QF18" i="4"/>
  <c r="HG26" i="4"/>
  <c r="HK26" i="4"/>
  <c r="HM26" i="4" s="1"/>
  <c r="QY17" i="4"/>
  <c r="QZ17" i="4" s="1"/>
  <c r="IU28" i="4"/>
  <c r="IV28" i="4" s="1"/>
  <c r="IJ36" i="4"/>
  <c r="IL36" i="4"/>
  <c r="HB26" i="4"/>
  <c r="HA26" i="4"/>
  <c r="HD26" i="4"/>
  <c r="HC26" i="4"/>
  <c r="QR13" i="4"/>
  <c r="QT13" i="4" s="1"/>
  <c r="QN13" i="4"/>
  <c r="QB11" i="4"/>
  <c r="QY24" i="4"/>
  <c r="QZ24" i="4" s="1"/>
  <c r="QT16" i="4"/>
  <c r="PP14" i="4"/>
  <c r="PS14" i="4" s="1"/>
  <c r="IM35" i="4"/>
  <c r="QE30" i="4"/>
  <c r="QG30" i="4" s="1"/>
  <c r="QA30" i="4"/>
  <c r="QY11" i="4"/>
  <c r="QZ11" i="4" s="1"/>
  <c r="HX25" i="4"/>
  <c r="HZ25" i="4" s="1"/>
  <c r="HT25" i="4"/>
  <c r="JL15" i="4"/>
  <c r="JJ15" i="4"/>
  <c r="QP40" i="4"/>
  <c r="IL29" i="4"/>
  <c r="IJ29" i="4"/>
  <c r="QY36" i="4"/>
  <c r="QZ36" i="4" s="1"/>
  <c r="IS26" i="4"/>
  <c r="QP33" i="4"/>
  <c r="QS33" i="4" s="1"/>
  <c r="OX32" i="4"/>
  <c r="OW32" i="4"/>
  <c r="OV32" i="4"/>
  <c r="OU32" i="4"/>
  <c r="QM26" i="4"/>
  <c r="JE39" i="4"/>
  <c r="JF39" i="4" s="1"/>
  <c r="II13" i="4"/>
  <c r="IL13" i="4" s="1"/>
  <c r="RC33" i="4"/>
  <c r="II40" i="4"/>
  <c r="JI17" i="4"/>
  <c r="JL17" i="4" s="1"/>
  <c r="JI11" i="4"/>
  <c r="JL11" i="4" s="1"/>
  <c r="PH28" i="4"/>
  <c r="PK28" i="4"/>
  <c r="PJ28" i="4"/>
  <c r="PI28" i="4"/>
  <c r="QY14" i="4"/>
  <c r="QZ14" i="4" s="1"/>
  <c r="QQ15" i="4"/>
  <c r="QS15" i="4"/>
  <c r="JE40" i="4"/>
  <c r="JF40" i="4" s="1"/>
  <c r="QE18" i="4"/>
  <c r="QA18" i="4"/>
  <c r="IL30" i="4"/>
  <c r="IJ30" i="4"/>
  <c r="PI30" i="4"/>
  <c r="PH30" i="4"/>
  <c r="PK30" i="4"/>
  <c r="PJ30" i="4"/>
  <c r="IK36" i="4"/>
  <c r="IG36" i="4"/>
  <c r="IY19" i="4"/>
  <c r="IW19" i="4"/>
  <c r="IW12" i="4"/>
  <c r="IY12" i="4"/>
  <c r="QS29" i="4"/>
  <c r="QQ29" i="4"/>
  <c r="QY28" i="4"/>
  <c r="QZ28" i="4" s="1"/>
  <c r="JE36" i="4"/>
  <c r="JF36" i="4" s="1"/>
  <c r="PS27" i="4"/>
  <c r="PQ27" i="4"/>
  <c r="QO24" i="4"/>
  <c r="QP24" i="4" s="1"/>
  <c r="PX23" i="4"/>
  <c r="PW23" i="4"/>
  <c r="PV23" i="4"/>
  <c r="PU23" i="4"/>
  <c r="IK12" i="4"/>
  <c r="IM12" i="4" s="1"/>
  <c r="IG12" i="4"/>
  <c r="JH30" i="4"/>
  <c r="JI30" i="4" s="1"/>
  <c r="QO11" i="4"/>
  <c r="QP11" i="4" s="1"/>
  <c r="JE18" i="4"/>
  <c r="JF18" i="4" s="1"/>
  <c r="JG15" i="4"/>
  <c r="JK15" i="4"/>
  <c r="IA26" i="4"/>
  <c r="IK29" i="4"/>
  <c r="IG29" i="4"/>
  <c r="QY32" i="4"/>
  <c r="QZ32" i="4" s="1"/>
  <c r="QO36" i="4"/>
  <c r="QP36" i="4" s="1"/>
  <c r="IC28" i="4"/>
  <c r="ID28" i="4"/>
  <c r="IA28" i="4"/>
  <c r="IB28" i="4"/>
  <c r="JE29" i="4"/>
  <c r="JF29" i="4" s="1"/>
  <c r="HN35" i="4"/>
  <c r="HQ35" i="4"/>
  <c r="HP35" i="4"/>
  <c r="HO35" i="4"/>
  <c r="IU39" i="4"/>
  <c r="IV39" i="4" s="1"/>
  <c r="QD10" i="4"/>
  <c r="QF10" i="4"/>
  <c r="IL37" i="4"/>
  <c r="IJ37" i="4"/>
  <c r="RF16" i="4"/>
  <c r="RD16" i="4"/>
  <c r="QS20" i="4"/>
  <c r="QQ20" i="4"/>
  <c r="JL32" i="4"/>
  <c r="JJ32" i="4"/>
  <c r="RB25" i="4"/>
  <c r="RC25" i="4" s="1"/>
  <c r="QO22" i="4"/>
  <c r="QP22" i="4" s="1"/>
  <c r="IK15" i="4"/>
  <c r="IM15" i="4" s="1"/>
  <c r="IG15" i="4"/>
  <c r="QO14" i="4"/>
  <c r="QP14" i="4" s="1"/>
  <c r="IJ39" i="4"/>
  <c r="IQ27" i="4"/>
  <c r="IP27" i="4"/>
  <c r="IO27" i="4"/>
  <c r="IN27" i="4"/>
  <c r="IC34" i="4"/>
  <c r="IB34" i="4"/>
  <c r="ID34" i="4"/>
  <c r="IA34" i="4"/>
  <c r="IK30" i="4"/>
  <c r="IG30" i="4"/>
  <c r="RB29" i="4"/>
  <c r="RC29" i="4" s="1"/>
  <c r="QO18" i="4"/>
  <c r="QP18" i="4" s="1"/>
  <c r="IB40" i="4"/>
  <c r="IA40" i="4"/>
  <c r="ID40" i="4"/>
  <c r="IC40" i="4"/>
  <c r="JJ21" i="4"/>
  <c r="QN29" i="4"/>
  <c r="QR29" i="4"/>
  <c r="RB18" i="4"/>
  <c r="RC18" i="4" s="1"/>
  <c r="QO38" i="4"/>
  <c r="IU36" i="4"/>
  <c r="JH19" i="4"/>
  <c r="JI19" i="4" s="1"/>
  <c r="PN27" i="4"/>
  <c r="PR27" i="4"/>
  <c r="HG18" i="4"/>
  <c r="HK18" i="4"/>
  <c r="HM18" i="4" s="1"/>
  <c r="IC10" i="4"/>
  <c r="IB10" i="4"/>
  <c r="IA10" i="4"/>
  <c r="ID10" i="4"/>
  <c r="IJ25" i="4"/>
  <c r="IP23" i="4"/>
  <c r="IO23" i="4"/>
  <c r="IQ23" i="4"/>
  <c r="IN23" i="4"/>
  <c r="PK10" i="4"/>
  <c r="PJ10" i="4"/>
  <c r="PI10" i="4"/>
  <c r="PH10" i="4"/>
  <c r="IU18" i="4"/>
  <c r="IW17" i="4"/>
  <c r="QD32" i="4"/>
  <c r="QH37" i="4"/>
  <c r="QJ37" i="4"/>
  <c r="QI37" i="4"/>
  <c r="QK37" i="4"/>
  <c r="JE10" i="4"/>
  <c r="JF10" i="4" s="1"/>
  <c r="ID29" i="4"/>
  <c r="IC29" i="4"/>
  <c r="IB29" i="4"/>
  <c r="IA29" i="4"/>
  <c r="IW33" i="4"/>
  <c r="JN31" i="4"/>
  <c r="JQ31" i="4"/>
  <c r="JP31" i="4"/>
  <c r="JO31" i="4"/>
  <c r="HT36" i="4"/>
  <c r="HX36" i="4"/>
  <c r="IU29" i="4"/>
  <c r="IV29" i="4" s="1"/>
  <c r="PQ17" i="4"/>
  <c r="QY31" i="4"/>
  <c r="QZ31" i="4" s="1"/>
  <c r="QA10" i="4"/>
  <c r="QE10" i="4"/>
  <c r="IG37" i="4"/>
  <c r="IK37" i="4"/>
  <c r="RA16" i="4"/>
  <c r="RE16" i="4"/>
  <c r="QN20" i="4"/>
  <c r="QR20" i="4"/>
  <c r="JG32" i="4"/>
  <c r="JK32" i="4"/>
  <c r="JN14" i="4"/>
  <c r="JP14" i="4"/>
  <c r="JQ14" i="4"/>
  <c r="JO14" i="4"/>
  <c r="JE37" i="4"/>
  <c r="JF37" i="4" s="1"/>
  <c r="IT27" i="4"/>
  <c r="IX27" i="4"/>
  <c r="QY22" i="4"/>
  <c r="QZ22" i="4" s="1"/>
  <c r="QO10" i="4"/>
  <c r="IA38" i="4"/>
  <c r="ID38" i="4"/>
  <c r="IC38" i="4"/>
  <c r="IB38" i="4"/>
  <c r="HQ23" i="4"/>
  <c r="HO23" i="4"/>
  <c r="HN23" i="4"/>
  <c r="HP23" i="4"/>
  <c r="II39" i="4"/>
  <c r="IL39" i="4" s="1"/>
  <c r="JE24" i="4"/>
  <c r="JF24" i="4" s="1"/>
  <c r="QN30" i="4"/>
  <c r="QR30" i="4"/>
  <c r="QG12" i="4"/>
  <c r="PU24" i="4"/>
  <c r="QD19" i="4"/>
  <c r="HX27" i="4"/>
  <c r="HZ27" i="4" s="1"/>
  <c r="HT27" i="4"/>
  <c r="QA38" i="4"/>
  <c r="QE38" i="4"/>
  <c r="JI21" i="4"/>
  <c r="JL21" i="4" s="1"/>
  <c r="QD24" i="4"/>
  <c r="QQ19" i="4"/>
  <c r="QD29" i="4"/>
  <c r="HY27" i="4"/>
  <c r="QY38" i="4"/>
  <c r="QZ38" i="4" s="1"/>
  <c r="PG24" i="4"/>
  <c r="PN11" i="4"/>
  <c r="PR11" i="4"/>
  <c r="II25" i="4"/>
  <c r="IL25" i="4" s="1"/>
  <c r="QF25" i="4"/>
  <c r="IK17" i="4"/>
  <c r="IM17" i="4" s="1"/>
  <c r="IG17" i="4"/>
  <c r="JL22" i="4"/>
  <c r="HQ36" i="4"/>
  <c r="HP36" i="4"/>
  <c r="HN36" i="4"/>
  <c r="HO36" i="4"/>
  <c r="IV17" i="4"/>
  <c r="QC32" i="4"/>
  <c r="IJ34" i="4"/>
  <c r="IS10" i="4"/>
  <c r="IV33" i="4"/>
  <c r="HY36" i="4"/>
  <c r="HW36" i="4"/>
  <c r="PP17" i="4"/>
  <c r="QM31" i="4"/>
  <c r="QD20" i="4"/>
  <c r="QD14" i="4"/>
  <c r="RD35" i="4"/>
  <c r="RA12" i="4"/>
  <c r="RE12" i="4"/>
  <c r="QQ34" i="4"/>
  <c r="IS37" i="4"/>
  <c r="IY27" i="4"/>
  <c r="IW27" i="4"/>
  <c r="QY10" i="4"/>
  <c r="QZ10" i="4" s="1"/>
  <c r="IS24" i="4"/>
  <c r="QS30" i="4"/>
  <c r="QQ30" i="4"/>
  <c r="QC19" i="4"/>
  <c r="QF19" i="4" s="1"/>
  <c r="PG14" i="4"/>
  <c r="PX29" i="4"/>
  <c r="PV29" i="4"/>
  <c r="PU29" i="4"/>
  <c r="PW29" i="4"/>
  <c r="QD38" i="4"/>
  <c r="QF38" i="4"/>
  <c r="QG21" i="4"/>
  <c r="QC24" i="4"/>
  <c r="QP19" i="4"/>
  <c r="QC29" i="4"/>
  <c r="QF29" i="4" s="1"/>
  <c r="IU30" i="4"/>
  <c r="PS11" i="4"/>
  <c r="PQ11" i="4"/>
  <c r="PV37" i="4"/>
  <c r="PU37" i="4"/>
  <c r="PX37" i="4"/>
  <c r="PW37" i="4"/>
  <c r="ID19" i="4"/>
  <c r="IC19" i="4"/>
  <c r="IB19" i="4"/>
  <c r="IA19" i="4"/>
  <c r="IK32" i="4"/>
  <c r="IM32" i="4" s="1"/>
  <c r="IG32" i="4"/>
  <c r="II34" i="4"/>
  <c r="IL34" i="4" s="1"/>
  <c r="QT12" i="4"/>
  <c r="QG23" i="4"/>
  <c r="PS32" i="4"/>
  <c r="PQ32" i="4"/>
  <c r="HQ10" i="4"/>
  <c r="HP10" i="4"/>
  <c r="HO10" i="4"/>
  <c r="HN10" i="4"/>
  <c r="QC20" i="4"/>
  <c r="QC14" i="4"/>
  <c r="RC35" i="4"/>
  <c r="RF35" i="4" s="1"/>
  <c r="RD12" i="4"/>
  <c r="RF12" i="4"/>
  <c r="QP34" i="4"/>
  <c r="IN20" i="4"/>
  <c r="IL24" i="4"/>
  <c r="IJ24" i="4"/>
  <c r="JD16" i="4"/>
  <c r="JB16" i="4"/>
  <c r="JA16" i="4"/>
  <c r="JC16" i="4"/>
  <c r="HQ40" i="4"/>
  <c r="HP40" i="4"/>
  <c r="HO40" i="4"/>
  <c r="HN40" i="4"/>
  <c r="IY21" i="4"/>
  <c r="IW21" i="4"/>
  <c r="JB32" i="4"/>
  <c r="HZ35" i="4"/>
  <c r="IC37" i="4"/>
  <c r="ID37" i="4"/>
  <c r="IB37" i="4"/>
  <c r="IA37" i="4"/>
  <c r="QY27" i="4"/>
  <c r="QZ27" i="4" s="1"/>
  <c r="HP13" i="4"/>
  <c r="HN13" i="4"/>
  <c r="HO13" i="4"/>
  <c r="HQ13" i="4"/>
  <c r="JD22" i="4"/>
  <c r="JA22" i="4"/>
  <c r="JC22" i="4"/>
  <c r="JB22" i="4"/>
  <c r="QJ15" i="4"/>
  <c r="QI15" i="4"/>
  <c r="QK15" i="4"/>
  <c r="QH15" i="4"/>
  <c r="QK16" i="4"/>
  <c r="QJ16" i="4"/>
  <c r="QH16" i="4"/>
  <c r="QI16" i="4"/>
  <c r="HK38" i="4"/>
  <c r="HM38" i="4" s="1"/>
  <c r="HG38" i="4"/>
  <c r="QE33" i="4"/>
  <c r="QG33" i="4" s="1"/>
  <c r="QA33" i="4"/>
  <c r="QF28" i="4"/>
  <c r="QD28" i="4"/>
  <c r="PJ17" i="4"/>
  <c r="PK17" i="4"/>
  <c r="PI17" i="4"/>
  <c r="PH17" i="4"/>
  <c r="IQ19" i="4"/>
  <c r="IP19" i="4"/>
  <c r="IO19" i="4"/>
  <c r="IN19" i="4"/>
  <c r="IW25" i="4"/>
  <c r="IY25" i="4"/>
  <c r="PN22" i="4"/>
  <c r="PR22" i="4"/>
  <c r="PT22" i="4" s="1"/>
  <c r="PI21" i="4"/>
  <c r="PH21" i="4"/>
  <c r="PK21" i="4"/>
  <c r="PJ21" i="4"/>
  <c r="PK15" i="4"/>
  <c r="PI15" i="4"/>
  <c r="PH15" i="4"/>
  <c r="PJ15" i="4"/>
  <c r="PT10" i="4"/>
  <c r="IY11" i="4"/>
  <c r="IW11" i="4"/>
  <c r="PS31" i="4"/>
  <c r="PQ31" i="4"/>
  <c r="IW23" i="4"/>
  <c r="IY23" i="4"/>
  <c r="RB39" i="4"/>
  <c r="RC39" i="4" s="1"/>
  <c r="IL17" i="4"/>
  <c r="QD36" i="4"/>
  <c r="QF36" i="4"/>
  <c r="IA24" i="4"/>
  <c r="ID24" i="4"/>
  <c r="IC24" i="4"/>
  <c r="IB24" i="4"/>
  <c r="IL26" i="4"/>
  <c r="IJ26" i="4"/>
  <c r="PS26" i="4"/>
  <c r="PQ26" i="4"/>
  <c r="PN32" i="4"/>
  <c r="PR32" i="4"/>
  <c r="PV34" i="4"/>
  <c r="PU34" i="4"/>
  <c r="PX34" i="4"/>
  <c r="PW34" i="4"/>
  <c r="QS35" i="4"/>
  <c r="QQ35" i="4"/>
  <c r="JH33" i="4"/>
  <c r="JI33" i="4" s="1"/>
  <c r="IL33" i="4"/>
  <c r="IJ33" i="4"/>
  <c r="QS25" i="4"/>
  <c r="QQ25" i="4"/>
  <c r="QQ23" i="4"/>
  <c r="QS23" i="4"/>
  <c r="IG24" i="4"/>
  <c r="IK24" i="4"/>
  <c r="QF27" i="4"/>
  <c r="QD27" i="4"/>
  <c r="IT21" i="4"/>
  <c r="IX21" i="4"/>
  <c r="RB20" i="4"/>
  <c r="RC20" i="4" s="1"/>
  <c r="JD15" i="4"/>
  <c r="JC15" i="4"/>
  <c r="JA15" i="4"/>
  <c r="JB15" i="4"/>
  <c r="ID11" i="4"/>
  <c r="IC11" i="4"/>
  <c r="IB11" i="4"/>
  <c r="IA11" i="4"/>
  <c r="QO27" i="4"/>
  <c r="QP27" i="4" s="1"/>
  <c r="PX39" i="4"/>
  <c r="PU39" i="4"/>
  <c r="PV39" i="4"/>
  <c r="PW39" i="4"/>
  <c r="JE38" i="4"/>
  <c r="JF38" i="4" s="1"/>
  <c r="IY20" i="4"/>
  <c r="IW20" i="4"/>
  <c r="QA39" i="4"/>
  <c r="QE39" i="4"/>
  <c r="PE36" i="4"/>
  <c r="PG36" i="4" s="1"/>
  <c r="PA36" i="4"/>
  <c r="PV38" i="4"/>
  <c r="PW38" i="4"/>
  <c r="PU38" i="4"/>
  <c r="PX38" i="4"/>
  <c r="QA28" i="4"/>
  <c r="QE28" i="4"/>
  <c r="PK31" i="4"/>
  <c r="PJ31" i="4"/>
  <c r="PI31" i="4"/>
  <c r="PH31" i="4"/>
  <c r="JH28" i="4"/>
  <c r="JI28" i="4" s="1"/>
  <c r="IT25" i="4"/>
  <c r="IX25" i="4"/>
  <c r="PF36" i="4"/>
  <c r="PN36" i="4"/>
  <c r="PR36" i="4"/>
  <c r="PT36" i="4" s="1"/>
  <c r="PX25" i="4"/>
  <c r="PW25" i="4"/>
  <c r="PV25" i="4"/>
  <c r="PU25" i="4"/>
  <c r="HY39" i="4"/>
  <c r="HW39" i="4"/>
  <c r="HZ39" i="4" s="1"/>
  <c r="RE13" i="4"/>
  <c r="RG13" i="4" s="1"/>
  <c r="RA13" i="4"/>
  <c r="IU35" i="4"/>
  <c r="IV35" i="4" s="1"/>
  <c r="HL18" i="4"/>
  <c r="IT11" i="4"/>
  <c r="IX11" i="4"/>
  <c r="PR31" i="4"/>
  <c r="PN31" i="4"/>
  <c r="IP28" i="4"/>
  <c r="IQ28" i="4"/>
  <c r="IN28" i="4"/>
  <c r="IO28" i="4"/>
  <c r="IJ10" i="4"/>
  <c r="IL10" i="4"/>
  <c r="QA36" i="4"/>
  <c r="QE36" i="4"/>
  <c r="QN21" i="4"/>
  <c r="QR21" i="4"/>
  <c r="PH38" i="4"/>
  <c r="QF31" i="4"/>
  <c r="QD31" i="4"/>
  <c r="JE34" i="4"/>
  <c r="JF34" i="4" s="1"/>
  <c r="ID21" i="4"/>
  <c r="IC21" i="4"/>
  <c r="IB21" i="4"/>
  <c r="IA21" i="4"/>
  <c r="QR35" i="4"/>
  <c r="QN35" i="4"/>
  <c r="QK34" i="4"/>
  <c r="QJ34" i="4"/>
  <c r="QI34" i="4"/>
  <c r="QH34" i="4"/>
  <c r="JD31" i="4"/>
  <c r="JC31" i="4"/>
  <c r="JB31" i="4"/>
  <c r="JA31" i="4"/>
  <c r="IK33" i="4"/>
  <c r="IG33" i="4"/>
  <c r="JL16" i="4"/>
  <c r="JJ16" i="4"/>
  <c r="QN25" i="4"/>
  <c r="QR25" i="4"/>
  <c r="QN23" i="4"/>
  <c r="QR23" i="4"/>
  <c r="QD22" i="4"/>
  <c r="QF22" i="4"/>
  <c r="JH31" i="3"/>
  <c r="ID34" i="3"/>
  <c r="IC34" i="3"/>
  <c r="IA34" i="3"/>
  <c r="IB34" i="3"/>
  <c r="QE21" i="3"/>
  <c r="QA21" i="3"/>
  <c r="QK11" i="3"/>
  <c r="QJ11" i="3"/>
  <c r="QI11" i="3"/>
  <c r="QH11" i="3"/>
  <c r="JD30" i="3"/>
  <c r="JC30" i="3"/>
  <c r="JB30" i="3"/>
  <c r="JA30" i="3"/>
  <c r="PK21" i="3"/>
  <c r="PJ21" i="3"/>
  <c r="PI21" i="3"/>
  <c r="PH21" i="3"/>
  <c r="IG33" i="3"/>
  <c r="IK33" i="3"/>
  <c r="QO19" i="3"/>
  <c r="QO39" i="3"/>
  <c r="RB20" i="3"/>
  <c r="IX36" i="3"/>
  <c r="IT36" i="3"/>
  <c r="QE29" i="3"/>
  <c r="QA29" i="3"/>
  <c r="RB35" i="3"/>
  <c r="IK28" i="3"/>
  <c r="IG28" i="3"/>
  <c r="PN12" i="3"/>
  <c r="PR12" i="3"/>
  <c r="IX14" i="3"/>
  <c r="IT14" i="3"/>
  <c r="QO27" i="3"/>
  <c r="RE28" i="3"/>
  <c r="RA28" i="3"/>
  <c r="QE32" i="3"/>
  <c r="QA32" i="3"/>
  <c r="IB37" i="3"/>
  <c r="IA37" i="3"/>
  <c r="ID37" i="3"/>
  <c r="IC37" i="3"/>
  <c r="JH38" i="3"/>
  <c r="IU39" i="3"/>
  <c r="IO13" i="3"/>
  <c r="IQ13" i="3"/>
  <c r="IP13" i="3"/>
  <c r="IN13" i="3"/>
  <c r="RB37" i="3"/>
  <c r="JH34" i="3"/>
  <c r="PN36" i="3"/>
  <c r="PR36" i="3"/>
  <c r="IQ37" i="3"/>
  <c r="IP37" i="3"/>
  <c r="IO37" i="3"/>
  <c r="IN37" i="3"/>
  <c r="RB34" i="3"/>
  <c r="IQ23" i="3"/>
  <c r="IO23" i="3"/>
  <c r="IN23" i="3"/>
  <c r="IP23" i="3"/>
  <c r="PR13" i="3"/>
  <c r="PN13" i="3"/>
  <c r="QO22" i="3"/>
  <c r="QJ28" i="3"/>
  <c r="QH28" i="3"/>
  <c r="QK28" i="3"/>
  <c r="QI28" i="3"/>
  <c r="PR38" i="3"/>
  <c r="PN38" i="3"/>
  <c r="JH15" i="3"/>
  <c r="JI15" i="3" s="1"/>
  <c r="JG19" i="3"/>
  <c r="JK19" i="3"/>
  <c r="JG23" i="3"/>
  <c r="JK23" i="3"/>
  <c r="JH14" i="3"/>
  <c r="QA25" i="3"/>
  <c r="QE25" i="3"/>
  <c r="HQ20" i="3"/>
  <c r="HP20" i="3"/>
  <c r="HO20" i="3"/>
  <c r="HN20" i="3"/>
  <c r="PK19" i="3"/>
  <c r="PJ19" i="3"/>
  <c r="PI19" i="3"/>
  <c r="PH19" i="3"/>
  <c r="PK12" i="3"/>
  <c r="PJ12" i="3"/>
  <c r="PI12" i="3"/>
  <c r="PH12" i="3"/>
  <c r="IU29" i="3"/>
  <c r="QD40" i="3"/>
  <c r="QD39" i="3"/>
  <c r="QO29" i="3"/>
  <c r="IU33" i="3"/>
  <c r="HN33" i="3"/>
  <c r="HQ33" i="3"/>
  <c r="HP33" i="3"/>
  <c r="HO33" i="3"/>
  <c r="JJ12" i="3"/>
  <c r="IX11" i="3"/>
  <c r="IZ11" i="3" s="1"/>
  <c r="IT11" i="3"/>
  <c r="QD20" i="3"/>
  <c r="QF20" i="3"/>
  <c r="HT36" i="3"/>
  <c r="HX36" i="3"/>
  <c r="HZ36" i="3" s="1"/>
  <c r="PS14" i="3"/>
  <c r="PQ14" i="3"/>
  <c r="QY36" i="3"/>
  <c r="QZ36" i="3" s="1"/>
  <c r="HW22" i="3"/>
  <c r="HY22" i="3"/>
  <c r="IQ19" i="3"/>
  <c r="IP19" i="3"/>
  <c r="IO19" i="3"/>
  <c r="IN19" i="3"/>
  <c r="HY28" i="3"/>
  <c r="HW28" i="3"/>
  <c r="IC16" i="3"/>
  <c r="IB16" i="3"/>
  <c r="IA16" i="3"/>
  <c r="ID16" i="3"/>
  <c r="HQ26" i="3"/>
  <c r="HP26" i="3"/>
  <c r="HO26" i="3"/>
  <c r="HN26" i="3"/>
  <c r="PT39" i="3"/>
  <c r="QT33" i="3"/>
  <c r="PR30" i="3"/>
  <c r="PT30" i="3" s="1"/>
  <c r="PN30" i="3"/>
  <c r="JE28" i="3"/>
  <c r="JF28" i="3" s="1"/>
  <c r="QF22" i="3"/>
  <c r="QD22" i="3"/>
  <c r="QC40" i="3"/>
  <c r="PS22" i="3"/>
  <c r="PQ22" i="3"/>
  <c r="IM14" i="3"/>
  <c r="QY40" i="3"/>
  <c r="QZ40" i="3" s="1"/>
  <c r="QF30" i="3"/>
  <c r="QD30" i="3"/>
  <c r="JE33" i="3"/>
  <c r="JF33" i="3" s="1"/>
  <c r="QA35" i="3"/>
  <c r="QE35" i="3"/>
  <c r="QG35" i="3" s="1"/>
  <c r="QO35" i="3"/>
  <c r="QP35" i="3" s="1"/>
  <c r="HM32" i="3"/>
  <c r="IY27" i="3"/>
  <c r="IW27" i="3"/>
  <c r="PR25" i="3"/>
  <c r="PT25" i="3" s="1"/>
  <c r="PN25" i="3"/>
  <c r="IB15" i="3"/>
  <c r="IA15" i="3"/>
  <c r="ID15" i="3"/>
  <c r="IC15" i="3"/>
  <c r="IL32" i="3"/>
  <c r="IJ32" i="3"/>
  <c r="QY24" i="3"/>
  <c r="QZ24" i="3" s="1"/>
  <c r="JI12" i="3"/>
  <c r="PR40" i="3"/>
  <c r="PT40" i="3" s="1"/>
  <c r="PN40" i="3"/>
  <c r="QO38" i="3"/>
  <c r="QY31" i="3"/>
  <c r="QZ31" i="3" s="1"/>
  <c r="JE20" i="3"/>
  <c r="JF20" i="3" s="1"/>
  <c r="PK30" i="3"/>
  <c r="PJ30" i="3"/>
  <c r="PI30" i="3"/>
  <c r="PH30" i="3"/>
  <c r="QA22" i="3"/>
  <c r="QE22" i="3"/>
  <c r="JH17" i="3"/>
  <c r="HQ29" i="3"/>
  <c r="HP29" i="3"/>
  <c r="HN29" i="3"/>
  <c r="HO29" i="3"/>
  <c r="IX23" i="3"/>
  <c r="IZ23" i="3" s="1"/>
  <c r="IT23" i="3"/>
  <c r="QY27" i="3"/>
  <c r="QZ27" i="3" s="1"/>
  <c r="PT21" i="3"/>
  <c r="QB36" i="3"/>
  <c r="QC36" i="3" s="1"/>
  <c r="QA20" i="3"/>
  <c r="QE20" i="3"/>
  <c r="PE36" i="3"/>
  <c r="PG36" i="3" s="1"/>
  <c r="PA36" i="3"/>
  <c r="IU15" i="3"/>
  <c r="IV15" i="3" s="1"/>
  <c r="QO36" i="3"/>
  <c r="QP36" i="3" s="1"/>
  <c r="IA25" i="3"/>
  <c r="ID25" i="3"/>
  <c r="IC25" i="3"/>
  <c r="IB25" i="3"/>
  <c r="HT22" i="3"/>
  <c r="HX22" i="3"/>
  <c r="IY36" i="3"/>
  <c r="IW36" i="3"/>
  <c r="IH26" i="3"/>
  <c r="II26" i="3" s="1"/>
  <c r="HX28" i="3"/>
  <c r="HT28" i="3"/>
  <c r="QG34" i="3"/>
  <c r="PU20" i="3"/>
  <c r="PX20" i="3"/>
  <c r="PW20" i="3"/>
  <c r="PV20" i="3"/>
  <c r="IU28" i="3"/>
  <c r="IV28" i="3" s="1"/>
  <c r="QY25" i="3"/>
  <c r="QZ25" i="3" s="1"/>
  <c r="IC31" i="3"/>
  <c r="ID31" i="3"/>
  <c r="IB31" i="3"/>
  <c r="IA31" i="3"/>
  <c r="PW35" i="3"/>
  <c r="PV35" i="3"/>
  <c r="PX35" i="3"/>
  <c r="PU35" i="3"/>
  <c r="PS30" i="3"/>
  <c r="PN22" i="3"/>
  <c r="PR22" i="3"/>
  <c r="QO40" i="3"/>
  <c r="QA30" i="3"/>
  <c r="QE30" i="3"/>
  <c r="QY21" i="3"/>
  <c r="QZ21" i="3" s="1"/>
  <c r="JB21" i="3"/>
  <c r="JA21" i="3"/>
  <c r="JD21" i="3"/>
  <c r="JC21" i="3"/>
  <c r="QI18" i="3"/>
  <c r="QH18" i="3"/>
  <c r="QK18" i="3"/>
  <c r="QJ18" i="3"/>
  <c r="QO30" i="3"/>
  <c r="QF35" i="3"/>
  <c r="PS12" i="3"/>
  <c r="PQ12" i="3"/>
  <c r="IK32" i="3"/>
  <c r="IG32" i="3"/>
  <c r="QO13" i="3"/>
  <c r="QP13" i="3" s="1"/>
  <c r="IJ22" i="3"/>
  <c r="RD33" i="3"/>
  <c r="IK34" i="3"/>
  <c r="IM34" i="3" s="1"/>
  <c r="IG34" i="3"/>
  <c r="QO37" i="3"/>
  <c r="QP37" i="3" s="1"/>
  <c r="JH36" i="3"/>
  <c r="JI36" i="3" s="1"/>
  <c r="HN17" i="3"/>
  <c r="HQ17" i="3"/>
  <c r="HP17" i="3"/>
  <c r="HO17" i="3"/>
  <c r="JA13" i="3"/>
  <c r="JB13" i="3"/>
  <c r="JC13" i="3"/>
  <c r="JD13" i="3"/>
  <c r="IH16" i="3"/>
  <c r="II16" i="3" s="1"/>
  <c r="HD16" i="3"/>
  <c r="HC16" i="3"/>
  <c r="HB16" i="3"/>
  <c r="HA16" i="3"/>
  <c r="RD15" i="3"/>
  <c r="QQ34" i="3"/>
  <c r="JJ13" i="3"/>
  <c r="RB26" i="3"/>
  <c r="IG40" i="3"/>
  <c r="IK40" i="3"/>
  <c r="JE16" i="3"/>
  <c r="JF16" i="3" s="1"/>
  <c r="QD12" i="3"/>
  <c r="JJ27" i="3"/>
  <c r="QO32" i="3"/>
  <c r="QT16" i="3"/>
  <c r="IP30" i="3"/>
  <c r="IO30" i="3"/>
  <c r="IN30" i="3"/>
  <c r="IQ30" i="3"/>
  <c r="PK32" i="3"/>
  <c r="PJ32" i="3"/>
  <c r="PI32" i="3"/>
  <c r="PH32" i="3"/>
  <c r="PK14" i="3"/>
  <c r="PJ14" i="3"/>
  <c r="PI14" i="3"/>
  <c r="PH14" i="3"/>
  <c r="IU17" i="3"/>
  <c r="QO25" i="3"/>
  <c r="JH25" i="3"/>
  <c r="HW26" i="3"/>
  <c r="RD11" i="3"/>
  <c r="QA19" i="3"/>
  <c r="QE19" i="3"/>
  <c r="HZ14" i="3"/>
  <c r="IB11" i="3"/>
  <c r="IA11" i="3"/>
  <c r="ID11" i="3"/>
  <c r="IC11" i="3"/>
  <c r="QY19" i="3"/>
  <c r="QZ19" i="3" s="1"/>
  <c r="QO21" i="3"/>
  <c r="QP21" i="3" s="1"/>
  <c r="PS36" i="3"/>
  <c r="PQ36" i="3"/>
  <c r="QT28" i="3"/>
  <c r="IK31" i="3"/>
  <c r="IM31" i="3" s="1"/>
  <c r="IG31" i="3"/>
  <c r="QY30" i="3"/>
  <c r="QZ30" i="3" s="1"/>
  <c r="HX29" i="3"/>
  <c r="HZ29" i="3" s="1"/>
  <c r="HT29" i="3"/>
  <c r="PQ29" i="3"/>
  <c r="QY13" i="3"/>
  <c r="QZ13" i="3" s="1"/>
  <c r="II22" i="3"/>
  <c r="IL22" i="3" s="1"/>
  <c r="RC33" i="3"/>
  <c r="HN18" i="3"/>
  <c r="HQ18" i="3"/>
  <c r="HP18" i="3"/>
  <c r="HO18" i="3"/>
  <c r="IL28" i="3"/>
  <c r="IJ28" i="3"/>
  <c r="PQ13" i="3"/>
  <c r="PS13" i="3"/>
  <c r="RA23" i="3"/>
  <c r="RE23" i="3"/>
  <c r="PA24" i="3"/>
  <c r="PE24" i="3"/>
  <c r="PG24" i="3" s="1"/>
  <c r="QD32" i="3"/>
  <c r="QF32" i="3"/>
  <c r="IM38" i="3"/>
  <c r="QB14" i="3"/>
  <c r="QC14" i="3" s="1"/>
  <c r="QB31" i="3"/>
  <c r="QO26" i="3"/>
  <c r="QP26" i="3" s="1"/>
  <c r="IH20" i="3"/>
  <c r="IL34" i="3"/>
  <c r="RC15" i="3"/>
  <c r="QP34" i="3"/>
  <c r="QS34" i="3" s="1"/>
  <c r="IX10" i="3"/>
  <c r="IZ10" i="3" s="1"/>
  <c r="IT10" i="3"/>
  <c r="JI13" i="3"/>
  <c r="PA39" i="3"/>
  <c r="PE39" i="3"/>
  <c r="PG39" i="3" s="1"/>
  <c r="IS16" i="3"/>
  <c r="QC12" i="3"/>
  <c r="JI27" i="3"/>
  <c r="JL27" i="3" s="1"/>
  <c r="QY32" i="3"/>
  <c r="QZ32" i="3" s="1"/>
  <c r="PK25" i="3"/>
  <c r="PJ25" i="3"/>
  <c r="PI25" i="3"/>
  <c r="PH25" i="3"/>
  <c r="QT23" i="3"/>
  <c r="PX33" i="3"/>
  <c r="PW33" i="3"/>
  <c r="PV33" i="3"/>
  <c r="PU33" i="3"/>
  <c r="PW34" i="3"/>
  <c r="PV34" i="3"/>
  <c r="PX34" i="3"/>
  <c r="PU34" i="3"/>
  <c r="HV26" i="3"/>
  <c r="HY26" i="3" s="1"/>
  <c r="RC11" i="3"/>
  <c r="RF11" i="3" s="1"/>
  <c r="QF19" i="3"/>
  <c r="QD19" i="3"/>
  <c r="QG23" i="3"/>
  <c r="IM21" i="3"/>
  <c r="QR18" i="3"/>
  <c r="QT18" i="3" s="1"/>
  <c r="QN18" i="3"/>
  <c r="PP29" i="3"/>
  <c r="PS29" i="3" s="1"/>
  <c r="HT18" i="3"/>
  <c r="HX18" i="3"/>
  <c r="HZ18" i="3" s="1"/>
  <c r="JE18" i="3"/>
  <c r="JF18" i="3" s="1"/>
  <c r="QF29" i="3"/>
  <c r="QD29" i="3"/>
  <c r="IX27" i="3"/>
  <c r="IT27" i="3"/>
  <c r="QB38" i="3"/>
  <c r="QC38" i="3" s="1"/>
  <c r="QG37" i="3"/>
  <c r="IU31" i="3"/>
  <c r="IV31" i="3" s="1"/>
  <c r="HT33" i="3"/>
  <c r="HX33" i="3"/>
  <c r="HZ33" i="3" s="1"/>
  <c r="QW11" i="3"/>
  <c r="QY14" i="3"/>
  <c r="QZ14" i="3" s="1"/>
  <c r="PS24" i="3"/>
  <c r="PQ24" i="3"/>
  <c r="QY10" i="3"/>
  <c r="QZ10" i="3" s="1"/>
  <c r="JA19" i="3"/>
  <c r="JE26" i="3"/>
  <c r="JF26" i="3" s="1"/>
  <c r="QK16" i="3"/>
  <c r="QJ16" i="3"/>
  <c r="QI16" i="3"/>
  <c r="QH16" i="3"/>
  <c r="JO10" i="3"/>
  <c r="IU25" i="3"/>
  <c r="IV25" i="3" s="1"/>
  <c r="PH27" i="3"/>
  <c r="PK27" i="3"/>
  <c r="PJ27" i="3"/>
  <c r="PI27" i="3"/>
  <c r="PV28" i="3"/>
  <c r="PX28" i="3"/>
  <c r="PW28" i="3"/>
  <c r="PU28" i="3"/>
  <c r="JE22" i="3"/>
  <c r="JF22" i="3" s="1"/>
  <c r="IY12" i="3"/>
  <c r="IW12" i="3"/>
  <c r="QI26" i="3"/>
  <c r="QK26" i="3"/>
  <c r="QJ26" i="3"/>
  <c r="QH26" i="3"/>
  <c r="PX27" i="3"/>
  <c r="PU27" i="3"/>
  <c r="PW27" i="3"/>
  <c r="PV27" i="3"/>
  <c r="QT15" i="3"/>
  <c r="QY39" i="3"/>
  <c r="QZ39" i="3" s="1"/>
  <c r="QK33" i="3"/>
  <c r="QI33" i="3"/>
  <c r="QJ33" i="3"/>
  <c r="QH33" i="3"/>
  <c r="IH39" i="3"/>
  <c r="IB39" i="3"/>
  <c r="IA39" i="3"/>
  <c r="ID39" i="3"/>
  <c r="IC39" i="3"/>
  <c r="RF28" i="3"/>
  <c r="RD28" i="3"/>
  <c r="JL23" i="3"/>
  <c r="JJ23" i="3"/>
  <c r="HT32" i="3"/>
  <c r="HX32" i="3"/>
  <c r="QB13" i="3"/>
  <c r="QC13" i="3" s="1"/>
  <c r="QO24" i="3"/>
  <c r="QO20" i="3"/>
  <c r="QP20" i="3" s="1"/>
  <c r="HP28" i="3"/>
  <c r="HN28" i="3"/>
  <c r="HQ28" i="3"/>
  <c r="HO28" i="3"/>
  <c r="JE32" i="3"/>
  <c r="JF32" i="3" s="1"/>
  <c r="PV31" i="3"/>
  <c r="PX31" i="3"/>
  <c r="PW31" i="3"/>
  <c r="PU31" i="3"/>
  <c r="PV10" i="3"/>
  <c r="PU10" i="3"/>
  <c r="QB10" i="3"/>
  <c r="QC10" i="3" s="1"/>
  <c r="QO14" i="3"/>
  <c r="PS40" i="3"/>
  <c r="PN24" i="3"/>
  <c r="PR24" i="3"/>
  <c r="QO10" i="3"/>
  <c r="QP10" i="3" s="1"/>
  <c r="IA35" i="3"/>
  <c r="ID35" i="3"/>
  <c r="IC35" i="3"/>
  <c r="IB35" i="3"/>
  <c r="IU26" i="3"/>
  <c r="IV26" i="3" s="1"/>
  <c r="QF25" i="3"/>
  <c r="QD25" i="3"/>
  <c r="IU35" i="3"/>
  <c r="IV35" i="3" s="1"/>
  <c r="PN32" i="3"/>
  <c r="PR32" i="3"/>
  <c r="PT32" i="3" s="1"/>
  <c r="IU22" i="3"/>
  <c r="IV22" i="3" s="1"/>
  <c r="PK22" i="3"/>
  <c r="PJ22" i="3"/>
  <c r="PI22" i="3"/>
  <c r="PH22" i="3"/>
  <c r="PS32" i="3"/>
  <c r="IX12" i="3"/>
  <c r="IT12" i="3"/>
  <c r="IL33" i="3"/>
  <c r="IJ33" i="3"/>
  <c r="QD21" i="3"/>
  <c r="QF21" i="3"/>
  <c r="QY22" i="3"/>
  <c r="QZ22" i="3" s="1"/>
  <c r="OV30" i="3"/>
  <c r="OU30" i="3"/>
  <c r="OX30" i="3"/>
  <c r="OW30" i="3"/>
  <c r="JG11" i="3"/>
  <c r="JK11" i="3"/>
  <c r="IX37" i="3"/>
  <c r="IZ37" i="3" s="1"/>
  <c r="IT37" i="3"/>
  <c r="IG25" i="3"/>
  <c r="IK25" i="3"/>
  <c r="IM25" i="3" s="1"/>
  <c r="IU38" i="3"/>
  <c r="IV38" i="3" s="1"/>
  <c r="PK10" i="3"/>
  <c r="PJ10" i="3"/>
  <c r="PI10" i="3"/>
  <c r="PH10" i="3"/>
  <c r="QB27" i="3"/>
  <c r="PF24" i="3"/>
  <c r="JE39" i="3"/>
  <c r="JF39" i="3" s="1"/>
  <c r="IY14" i="3"/>
  <c r="IW14" i="3"/>
  <c r="IK18" i="3"/>
  <c r="IG18" i="3"/>
  <c r="JG37" i="3"/>
  <c r="JK37" i="3"/>
  <c r="JJ21" i="3"/>
  <c r="RA16" i="3"/>
  <c r="RE16" i="3"/>
  <c r="RD18" i="3"/>
  <c r="PR14" i="3"/>
  <c r="PN14" i="3"/>
  <c r="JJ40" i="3"/>
  <c r="QY12" i="3"/>
  <c r="QZ12" i="3" s="1"/>
  <c r="IQ17" i="3"/>
  <c r="IP17" i="3"/>
  <c r="IO17" i="3"/>
  <c r="IN17" i="3"/>
  <c r="JH35" i="3"/>
  <c r="JI35" i="3" s="1"/>
  <c r="PS38" i="3"/>
  <c r="PQ38" i="3"/>
  <c r="JL19" i="3"/>
  <c r="JJ19" i="3"/>
  <c r="JM30" i="3"/>
  <c r="HT20" i="3"/>
  <c r="HX20" i="3"/>
  <c r="HZ20" i="3" s="1"/>
  <c r="IS32" i="3"/>
  <c r="IQ12" i="3"/>
  <c r="IP12" i="3"/>
  <c r="IO12" i="3"/>
  <c r="IN12" i="3"/>
  <c r="IH29" i="3"/>
  <c r="II29" i="3" s="1"/>
  <c r="IU34" i="3"/>
  <c r="IV34" i="3" s="1"/>
  <c r="HY18" i="3"/>
  <c r="QY38" i="3"/>
  <c r="QZ38" i="3" s="1"/>
  <c r="HQ16" i="3"/>
  <c r="HP16" i="3"/>
  <c r="HO16" i="3"/>
  <c r="HN16" i="3"/>
  <c r="QM31" i="3"/>
  <c r="JE29" i="3"/>
  <c r="JF29" i="3" s="1"/>
  <c r="IS20" i="3"/>
  <c r="IS18" i="3"/>
  <c r="JI40" i="3"/>
  <c r="JL40" i="3" s="1"/>
  <c r="IM40" i="3"/>
  <c r="QM12" i="3"/>
  <c r="HY32" i="3"/>
  <c r="HW32" i="3"/>
  <c r="IM15" i="3"/>
  <c r="RF23" i="3"/>
  <c r="RD23" i="3"/>
  <c r="QC39" i="3"/>
  <c r="QF39" i="3" s="1"/>
  <c r="PT19" i="3"/>
  <c r="HM22" i="3"/>
  <c r="QY29" i="3"/>
  <c r="QZ29" i="3" s="1"/>
  <c r="OV10" i="3"/>
  <c r="OU10" i="3"/>
  <c r="OX10" i="3"/>
  <c r="OW10" i="3"/>
  <c r="IM35" i="3"/>
  <c r="ID38" i="3"/>
  <c r="IC38" i="3"/>
  <c r="IB38" i="3"/>
  <c r="IA38" i="3"/>
  <c r="PW37" i="3"/>
  <c r="PV37" i="3"/>
  <c r="PX37" i="3"/>
  <c r="PU37" i="3"/>
  <c r="JL11" i="3"/>
  <c r="JJ11" i="3"/>
  <c r="IG36" i="3"/>
  <c r="IK36" i="3"/>
  <c r="IM36" i="3" s="1"/>
  <c r="IX40" i="3"/>
  <c r="IZ40" i="3" s="1"/>
  <c r="IT40" i="3"/>
  <c r="QB24" i="3"/>
  <c r="QC24" i="3" s="1"/>
  <c r="IL18" i="3"/>
  <c r="IJ18" i="3"/>
  <c r="JL37" i="3"/>
  <c r="JJ37" i="3"/>
  <c r="JI21" i="3"/>
  <c r="JL21" i="3" s="1"/>
  <c r="RF16" i="3"/>
  <c r="RD16" i="3"/>
  <c r="RC18" i="3"/>
  <c r="RF18" i="3" s="1"/>
  <c r="PK17" i="2"/>
  <c r="PJ17" i="2"/>
  <c r="PI17" i="2"/>
  <c r="PH17" i="2"/>
  <c r="IU37" i="2"/>
  <c r="IG24" i="2"/>
  <c r="IK24" i="2"/>
  <c r="QE32" i="2"/>
  <c r="QA32" i="2"/>
  <c r="IU11" i="2"/>
  <c r="QX34" i="2"/>
  <c r="QW34" i="2"/>
  <c r="QV34" i="2"/>
  <c r="QU34" i="2"/>
  <c r="JH17" i="2"/>
  <c r="JK27" i="2"/>
  <c r="JG27" i="2"/>
  <c r="QR24" i="2"/>
  <c r="QN24" i="2"/>
  <c r="QK38" i="2"/>
  <c r="QJ38" i="2"/>
  <c r="QI38" i="2"/>
  <c r="QH38" i="2"/>
  <c r="QE14" i="2"/>
  <c r="QA14" i="2"/>
  <c r="JK19" i="2"/>
  <c r="JG19" i="2"/>
  <c r="RB24" i="2"/>
  <c r="RC24" i="2" s="1"/>
  <c r="RB31" i="2"/>
  <c r="QN21" i="2"/>
  <c r="QR21" i="2"/>
  <c r="RB10" i="2"/>
  <c r="QA15" i="2"/>
  <c r="QE15" i="2"/>
  <c r="IT17" i="2"/>
  <c r="IX17" i="2"/>
  <c r="PX11" i="2"/>
  <c r="PV11" i="2"/>
  <c r="PW11" i="2"/>
  <c r="PU11" i="2"/>
  <c r="QO39" i="2"/>
  <c r="QP39" i="2" s="1"/>
  <c r="HN26" i="2"/>
  <c r="HQ26" i="2"/>
  <c r="HP26" i="2"/>
  <c r="HO26" i="2"/>
  <c r="PJ32" i="2"/>
  <c r="PI32" i="2"/>
  <c r="PK32" i="2"/>
  <c r="PH32" i="2"/>
  <c r="JH24" i="2"/>
  <c r="IU16" i="2"/>
  <c r="QE21" i="2"/>
  <c r="QG21" i="2" s="1"/>
  <c r="QA21" i="2"/>
  <c r="IH37" i="2"/>
  <c r="II37" i="2" s="1"/>
  <c r="QB27" i="2"/>
  <c r="IX10" i="2"/>
  <c r="IT10" i="2"/>
  <c r="IH28" i="2"/>
  <c r="II28" i="2" s="1"/>
  <c r="QO15" i="2"/>
  <c r="QP15" i="2" s="1"/>
  <c r="QD11" i="2"/>
  <c r="QN28" i="2"/>
  <c r="QR28" i="2"/>
  <c r="QE22" i="2"/>
  <c r="QA22" i="2"/>
  <c r="JE25" i="2"/>
  <c r="JF25" i="2" s="1"/>
  <c r="QO22" i="2"/>
  <c r="IB40" i="2"/>
  <c r="IA40" i="2"/>
  <c r="ID40" i="2"/>
  <c r="IC40" i="2"/>
  <c r="ID21" i="2"/>
  <c r="IC21" i="2"/>
  <c r="IB21" i="2"/>
  <c r="IA21" i="2"/>
  <c r="QE12" i="2"/>
  <c r="QG12" i="2" s="1"/>
  <c r="QA12" i="2"/>
  <c r="IG27" i="2"/>
  <c r="IK27" i="2"/>
  <c r="IM27" i="2" s="1"/>
  <c r="HX29" i="2"/>
  <c r="HZ29" i="2" s="1"/>
  <c r="HT29" i="2"/>
  <c r="QA10" i="2"/>
  <c r="QE10" i="2"/>
  <c r="QG10" i="2" s="1"/>
  <c r="PQ20" i="2"/>
  <c r="JN36" i="2"/>
  <c r="JQ36" i="2"/>
  <c r="JP36" i="2"/>
  <c r="JO36" i="2"/>
  <c r="PR18" i="2"/>
  <c r="PT18" i="2" s="1"/>
  <c r="PN18" i="2"/>
  <c r="QO27" i="2"/>
  <c r="QO36" i="2"/>
  <c r="QP36" i="2" s="1"/>
  <c r="JE35" i="2"/>
  <c r="JF35" i="2" s="1"/>
  <c r="IW22" i="2"/>
  <c r="IG25" i="2"/>
  <c r="IK25" i="2"/>
  <c r="QY15" i="2"/>
  <c r="QZ15" i="2" s="1"/>
  <c r="HQ18" i="2"/>
  <c r="HP18" i="2"/>
  <c r="HO18" i="2"/>
  <c r="HN18" i="2"/>
  <c r="HX18" i="2"/>
  <c r="HZ18" i="2" s="1"/>
  <c r="HT18" i="2"/>
  <c r="IP36" i="2"/>
  <c r="IO36" i="2"/>
  <c r="IN36" i="2"/>
  <c r="IQ36" i="2"/>
  <c r="PK13" i="2"/>
  <c r="PJ13" i="2"/>
  <c r="PI13" i="2"/>
  <c r="PH13" i="2"/>
  <c r="HZ25" i="2"/>
  <c r="RB12" i="2"/>
  <c r="RC12" i="2" s="1"/>
  <c r="PN14" i="2"/>
  <c r="PR14" i="2"/>
  <c r="QY17" i="2"/>
  <c r="QZ17" i="2" s="1"/>
  <c r="QF22" i="2"/>
  <c r="QD22" i="2"/>
  <c r="QT19" i="2"/>
  <c r="IW26" i="2"/>
  <c r="QY18" i="2"/>
  <c r="QZ18" i="2" s="1"/>
  <c r="QG31" i="2"/>
  <c r="PW10" i="2"/>
  <c r="HD28" i="2"/>
  <c r="HB28" i="2"/>
  <c r="HA28" i="2"/>
  <c r="HC28" i="2"/>
  <c r="IM40" i="2"/>
  <c r="QQ11" i="2"/>
  <c r="JJ33" i="2"/>
  <c r="JL33" i="2"/>
  <c r="JA40" i="2"/>
  <c r="IU28" i="2"/>
  <c r="PV13" i="2"/>
  <c r="PX13" i="2"/>
  <c r="PW13" i="2"/>
  <c r="PU13" i="2"/>
  <c r="RK34" i="2"/>
  <c r="OX13" i="2"/>
  <c r="OU13" i="2"/>
  <c r="OV13" i="2"/>
  <c r="OW13" i="2"/>
  <c r="QE16" i="2"/>
  <c r="QA16" i="2"/>
  <c r="OX27" i="2"/>
  <c r="OW27" i="2"/>
  <c r="OU27" i="2"/>
  <c r="OV27" i="2"/>
  <c r="QY13" i="2"/>
  <c r="QZ13" i="2" s="1"/>
  <c r="JE11" i="2"/>
  <c r="JF11" i="2" s="1"/>
  <c r="JJ10" i="2"/>
  <c r="QX30" i="2"/>
  <c r="QJ37" i="2"/>
  <c r="QI37" i="2"/>
  <c r="ID26" i="2"/>
  <c r="IC26" i="2"/>
  <c r="IA26" i="2"/>
  <c r="IB26" i="2"/>
  <c r="PP20" i="2"/>
  <c r="JB32" i="2"/>
  <c r="JD32" i="2"/>
  <c r="JC32" i="2"/>
  <c r="JA32" i="2"/>
  <c r="QF15" i="2"/>
  <c r="QD15" i="2"/>
  <c r="PX24" i="2"/>
  <c r="PU24" i="2"/>
  <c r="PW24" i="2"/>
  <c r="PV24" i="2"/>
  <c r="QY27" i="2"/>
  <c r="QZ27" i="2" s="1"/>
  <c r="QY36" i="2"/>
  <c r="QZ36" i="2" s="1"/>
  <c r="IS35" i="2"/>
  <c r="IV22" i="2"/>
  <c r="IJ25" i="2"/>
  <c r="IL25" i="2"/>
  <c r="JQ30" i="2"/>
  <c r="JO30" i="2"/>
  <c r="JP30" i="2"/>
  <c r="JN30" i="2"/>
  <c r="QB26" i="2"/>
  <c r="QC26" i="2" s="1"/>
  <c r="HY16" i="2"/>
  <c r="HW16" i="2"/>
  <c r="QR25" i="2"/>
  <c r="QT25" i="2" s="1"/>
  <c r="QN25" i="2"/>
  <c r="QY40" i="2"/>
  <c r="QZ40" i="2" s="1"/>
  <c r="PS14" i="2"/>
  <c r="PQ14" i="2"/>
  <c r="JC33" i="2"/>
  <c r="JD33" i="2"/>
  <c r="JB33" i="2"/>
  <c r="JA33" i="2"/>
  <c r="PX26" i="2"/>
  <c r="PV26" i="2"/>
  <c r="PU26" i="2"/>
  <c r="PW26" i="2"/>
  <c r="QM17" i="2"/>
  <c r="IL11" i="2"/>
  <c r="IJ11" i="2"/>
  <c r="IV26" i="2"/>
  <c r="IY26" i="2" s="1"/>
  <c r="IZ36" i="2"/>
  <c r="QM18" i="2"/>
  <c r="QK25" i="2"/>
  <c r="QI25" i="2"/>
  <c r="QH25" i="2"/>
  <c r="QJ25" i="2"/>
  <c r="PT36" i="2"/>
  <c r="QP11" i="2"/>
  <c r="QS11" i="2" s="1"/>
  <c r="QO14" i="2"/>
  <c r="QP14" i="2" s="1"/>
  <c r="QA17" i="2"/>
  <c r="QE17" i="2"/>
  <c r="IA24" i="2"/>
  <c r="ID24" i="2"/>
  <c r="IC24" i="2"/>
  <c r="IB24" i="2"/>
  <c r="IK15" i="2"/>
  <c r="IG15" i="2"/>
  <c r="QO10" i="2"/>
  <c r="QP10" i="2" s="1"/>
  <c r="IJ24" i="2"/>
  <c r="IL24" i="2"/>
  <c r="QR38" i="2"/>
  <c r="QT38" i="2" s="1"/>
  <c r="QN38" i="2"/>
  <c r="IU34" i="2"/>
  <c r="IV34" i="2" s="1"/>
  <c r="QS24" i="2"/>
  <c r="QQ24" i="2"/>
  <c r="JK33" i="2"/>
  <c r="JG33" i="2"/>
  <c r="HK12" i="2"/>
  <c r="HM12" i="2" s="1"/>
  <c r="HG12" i="2"/>
  <c r="IL26" i="2"/>
  <c r="IJ26" i="2"/>
  <c r="PU40" i="2"/>
  <c r="PW40" i="2"/>
  <c r="PV40" i="2"/>
  <c r="PX40" i="2"/>
  <c r="IY24" i="2"/>
  <c r="IW24" i="2"/>
  <c r="HQ17" i="2"/>
  <c r="HO17" i="2"/>
  <c r="HN17" i="2"/>
  <c r="HP17" i="2"/>
  <c r="JQ23" i="2"/>
  <c r="JP23" i="2"/>
  <c r="JN23" i="2"/>
  <c r="JO23" i="2"/>
  <c r="QK19" i="2"/>
  <c r="QI19" i="2"/>
  <c r="QJ19" i="2"/>
  <c r="QH19" i="2"/>
  <c r="JE15" i="2"/>
  <c r="JF15" i="2" s="1"/>
  <c r="JE21" i="2"/>
  <c r="JF21" i="2" s="1"/>
  <c r="QO31" i="2"/>
  <c r="QP31" i="2" s="1"/>
  <c r="QO16" i="2"/>
  <c r="QP16" i="2" s="1"/>
  <c r="IL18" i="2"/>
  <c r="IJ18" i="2"/>
  <c r="QF36" i="2"/>
  <c r="QD36" i="2"/>
  <c r="RB16" i="2"/>
  <c r="RC16" i="2" s="1"/>
  <c r="IH29" i="2"/>
  <c r="RB21" i="2"/>
  <c r="IQ38" i="2"/>
  <c r="IP38" i="2"/>
  <c r="IO38" i="2"/>
  <c r="IN38" i="2"/>
  <c r="RB11" i="2"/>
  <c r="RC11" i="2" s="1"/>
  <c r="HX16" i="2"/>
  <c r="HT16" i="2"/>
  <c r="QB13" i="2"/>
  <c r="QC13" i="2" s="1"/>
  <c r="HY18" i="2"/>
  <c r="QO40" i="2"/>
  <c r="HZ35" i="2"/>
  <c r="IK11" i="2"/>
  <c r="IG11" i="2"/>
  <c r="IC28" i="2"/>
  <c r="ID28" i="2"/>
  <c r="IB28" i="2"/>
  <c r="IA28" i="2"/>
  <c r="HP16" i="2"/>
  <c r="HN16" i="2"/>
  <c r="HQ16" i="2"/>
  <c r="HO16" i="2"/>
  <c r="HY14" i="2"/>
  <c r="HW14" i="2"/>
  <c r="RF38" i="2"/>
  <c r="RD38" i="2"/>
  <c r="IJ34" i="2"/>
  <c r="IL34" i="2"/>
  <c r="JJ27" i="2"/>
  <c r="JL27" i="2"/>
  <c r="PK40" i="2"/>
  <c r="PJ40" i="2"/>
  <c r="PI40" i="2"/>
  <c r="PH40" i="2"/>
  <c r="JJ19" i="2"/>
  <c r="JL19" i="2"/>
  <c r="QE28" i="2"/>
  <c r="QG28" i="2" s="1"/>
  <c r="QA28" i="2"/>
  <c r="HO15" i="2"/>
  <c r="HQ15" i="2"/>
  <c r="HP15" i="2"/>
  <c r="HN15" i="2"/>
  <c r="HP28" i="2"/>
  <c r="HO28" i="2"/>
  <c r="HN28" i="2"/>
  <c r="HQ28" i="2"/>
  <c r="IK26" i="2"/>
  <c r="IG26" i="2"/>
  <c r="IX24" i="2"/>
  <c r="IT24" i="2"/>
  <c r="QE20" i="2"/>
  <c r="QA20" i="2"/>
  <c r="PN28" i="2"/>
  <c r="PR28" i="2"/>
  <c r="PT28" i="2" s="1"/>
  <c r="IG31" i="2"/>
  <c r="IK31" i="2"/>
  <c r="IU15" i="2"/>
  <c r="IV15" i="2" s="1"/>
  <c r="IU21" i="2"/>
  <c r="RB37" i="2"/>
  <c r="RC37" i="2" s="1"/>
  <c r="QY20" i="2"/>
  <c r="QZ20" i="2" s="1"/>
  <c r="JJ22" i="2"/>
  <c r="IG18" i="2"/>
  <c r="IK18" i="2"/>
  <c r="QA36" i="2"/>
  <c r="QE36" i="2"/>
  <c r="JE18" i="2"/>
  <c r="JF18" i="2" s="1"/>
  <c r="PK27" i="2"/>
  <c r="PJ27" i="2"/>
  <c r="PI27" i="2"/>
  <c r="PH27" i="2"/>
  <c r="PT16" i="2"/>
  <c r="RB28" i="2"/>
  <c r="RC28" i="2" s="1"/>
  <c r="QX33" i="2"/>
  <c r="QV33" i="2"/>
  <c r="QW33" i="2"/>
  <c r="QU33" i="2"/>
  <c r="JE29" i="2"/>
  <c r="JF29" i="2" s="1"/>
  <c r="QY26" i="2"/>
  <c r="QZ26" i="2" s="1"/>
  <c r="HK14" i="2"/>
  <c r="HM14" i="2" s="1"/>
  <c r="HG14" i="2"/>
  <c r="PA15" i="2"/>
  <c r="PE15" i="2"/>
  <c r="PG15" i="2" s="1"/>
  <c r="PJ26" i="2"/>
  <c r="PI26" i="2"/>
  <c r="PK26" i="2"/>
  <c r="PH26" i="2"/>
  <c r="JG40" i="2"/>
  <c r="JK40" i="2"/>
  <c r="QD35" i="2"/>
  <c r="HX14" i="2"/>
  <c r="HT14" i="2"/>
  <c r="RA38" i="2"/>
  <c r="RE38" i="2"/>
  <c r="IG34" i="2"/>
  <c r="IK34" i="2"/>
  <c r="RB35" i="2"/>
  <c r="RC35" i="2"/>
  <c r="JH31" i="2"/>
  <c r="JI31" i="2" s="1"/>
  <c r="JH26" i="2"/>
  <c r="JI26" i="2" s="1"/>
  <c r="JE16" i="2"/>
  <c r="JF16" i="2" s="1"/>
  <c r="IZ38" i="2"/>
  <c r="QO35" i="2"/>
  <c r="QB39" i="2"/>
  <c r="QC39" i="2" s="1"/>
  <c r="IH21" i="2"/>
  <c r="II21" i="2" s="1"/>
  <c r="QF21" i="2"/>
  <c r="QF20" i="2"/>
  <c r="QD20" i="2"/>
  <c r="IL31" i="2"/>
  <c r="IJ31" i="2"/>
  <c r="RJ25" i="2"/>
  <c r="RI25" i="2"/>
  <c r="RK25" i="2"/>
  <c r="RH25" i="2"/>
  <c r="QM20" i="2"/>
  <c r="JI22" i="2"/>
  <c r="JL22" i="2" s="1"/>
  <c r="IJ12" i="2"/>
  <c r="IL12" i="2"/>
  <c r="IL35" i="2"/>
  <c r="IJ35" i="2"/>
  <c r="PN21" i="2"/>
  <c r="PR21" i="2"/>
  <c r="PT21" i="2" s="1"/>
  <c r="IS18" i="2"/>
  <c r="QB40" i="2"/>
  <c r="IH16" i="2"/>
  <c r="II16" i="2" s="1"/>
  <c r="IS29" i="2"/>
  <c r="QM26" i="2"/>
  <c r="JE14" i="2"/>
  <c r="JF14" i="2" s="1"/>
  <c r="PS15" i="2"/>
  <c r="PQ15" i="2"/>
  <c r="PW22" i="2"/>
  <c r="PV22" i="2"/>
  <c r="PU22" i="2"/>
  <c r="PX22" i="2"/>
  <c r="JL40" i="2"/>
  <c r="JJ40" i="2"/>
  <c r="IZ27" i="2"/>
  <c r="QC35" i="2"/>
  <c r="PT39" i="2"/>
  <c r="HZ12" i="2"/>
  <c r="IZ19" i="2"/>
  <c r="PS27" i="2"/>
  <c r="PQ27" i="2"/>
  <c r="QY32" i="2"/>
  <c r="QZ32" i="2" s="1"/>
  <c r="IU31" i="2"/>
  <c r="IV31" i="2" s="1"/>
  <c r="HP21" i="2"/>
  <c r="HO21" i="2"/>
  <c r="HN21" i="2"/>
  <c r="HQ21" i="2"/>
  <c r="QV29" i="2"/>
  <c r="QX29" i="2"/>
  <c r="QU29" i="2"/>
  <c r="QW29" i="2"/>
  <c r="RK29" i="2"/>
  <c r="RI29" i="2"/>
  <c r="RH29" i="2"/>
  <c r="RJ29" i="2"/>
  <c r="JE37" i="2"/>
  <c r="JF37" i="2" s="1"/>
  <c r="RD19" i="2"/>
  <c r="QY39" i="2"/>
  <c r="QZ39" i="2" s="1"/>
  <c r="PH11" i="2"/>
  <c r="PK11" i="2"/>
  <c r="PJ11" i="2"/>
  <c r="PI11" i="2"/>
  <c r="ID17" i="2"/>
  <c r="IC17" i="2"/>
  <c r="IB17" i="2"/>
  <c r="IA17" i="2"/>
  <c r="JG38" i="2"/>
  <c r="JK38" i="2"/>
  <c r="IK12" i="2"/>
  <c r="IG12" i="2"/>
  <c r="QS21" i="2"/>
  <c r="QQ21" i="2"/>
  <c r="IK35" i="2"/>
  <c r="IG35" i="2"/>
  <c r="IW17" i="2"/>
  <c r="IY17" i="2"/>
  <c r="HT31" i="2"/>
  <c r="HX31" i="2"/>
  <c r="HZ31" i="2" s="1"/>
  <c r="IU12" i="2"/>
  <c r="IV12" i="2" s="1"/>
  <c r="IH14" i="2"/>
  <c r="II14" i="2" s="1"/>
  <c r="QO12" i="2"/>
  <c r="QP12" i="2" s="1"/>
  <c r="IN22" i="2"/>
  <c r="IQ22" i="2"/>
  <c r="PK18" i="2"/>
  <c r="PJ18" i="2"/>
  <c r="PI18" i="2"/>
  <c r="PH18" i="2"/>
  <c r="IQ10" i="2"/>
  <c r="IP10" i="2"/>
  <c r="IO10" i="2"/>
  <c r="IN10" i="2"/>
  <c r="IU14" i="2"/>
  <c r="IV14" i="2" s="1"/>
  <c r="PN15" i="2"/>
  <c r="PR15" i="2"/>
  <c r="PQ17" i="2"/>
  <c r="HW37" i="2"/>
  <c r="IP33" i="2"/>
  <c r="IO33" i="2"/>
  <c r="IQ33" i="2"/>
  <c r="IN33" i="2"/>
  <c r="IC15" i="2"/>
  <c r="IA15" i="2"/>
  <c r="ID15" i="2"/>
  <c r="IB15" i="2"/>
  <c r="QD14" i="2"/>
  <c r="QF14" i="2"/>
  <c r="QF32" i="2"/>
  <c r="QD32" i="2"/>
  <c r="PN27" i="2"/>
  <c r="PR27" i="2"/>
  <c r="RE30" i="2"/>
  <c r="RA30" i="2"/>
  <c r="QQ37" i="2"/>
  <c r="IG17" i="2"/>
  <c r="IK17" i="2"/>
  <c r="IM17" i="2" s="1"/>
  <c r="QY14" i="2"/>
  <c r="QZ14" i="2" s="1"/>
  <c r="QM32" i="2"/>
  <c r="IY10" i="2"/>
  <c r="IW10" i="2"/>
  <c r="QF17" i="2"/>
  <c r="QD17" i="2"/>
  <c r="QF12" i="2"/>
  <c r="RC19" i="2"/>
  <c r="PU32" i="2"/>
  <c r="JL38" i="2"/>
  <c r="JJ38" i="2"/>
  <c r="PS18" i="2"/>
  <c r="JE28" i="2"/>
  <c r="JF28" i="2" s="1"/>
  <c r="IL15" i="2"/>
  <c r="IJ15" i="2"/>
  <c r="RG33" i="2"/>
  <c r="JE12" i="2"/>
  <c r="JF12" i="2" s="1"/>
  <c r="QC11" i="2"/>
  <c r="QB18" i="2"/>
  <c r="QC18" i="2" s="1"/>
  <c r="HX34" i="2"/>
  <c r="HZ34" i="2" s="1"/>
  <c r="HT34" i="2"/>
  <c r="PX31" i="2"/>
  <c r="PW31" i="2"/>
  <c r="PU31" i="2"/>
  <c r="PV31" i="2"/>
  <c r="QS28" i="2"/>
  <c r="QQ28" i="2"/>
  <c r="QD16" i="2"/>
  <c r="QF16" i="2"/>
  <c r="PP17" i="2"/>
  <c r="PS17" i="2" s="1"/>
  <c r="JO32" i="2"/>
  <c r="JQ32" i="2"/>
  <c r="JN32" i="2"/>
  <c r="JP32" i="2"/>
  <c r="HV37" i="2"/>
  <c r="HY37" i="2" s="1"/>
  <c r="JE34" i="2"/>
  <c r="JF34" i="2" s="1"/>
  <c r="IS25" i="2"/>
  <c r="QM13" i="2"/>
  <c r="JM39" i="2"/>
  <c r="IL27" i="2"/>
  <c r="QY22" i="2"/>
  <c r="QZ22" i="2" s="1"/>
  <c r="JI10" i="2"/>
  <c r="HD25" i="2"/>
  <c r="HB25" i="2"/>
  <c r="HA25" i="2"/>
  <c r="HC25" i="2"/>
  <c r="RF30" i="2"/>
  <c r="RD30" i="2"/>
  <c r="QP37" i="2"/>
  <c r="IM14" i="5" l="1"/>
  <c r="QK13" i="10"/>
  <c r="JP19" i="10"/>
  <c r="QT35" i="10"/>
  <c r="PX22" i="10"/>
  <c r="QG15" i="11"/>
  <c r="IP19" i="11"/>
  <c r="QK24" i="11"/>
  <c r="PU34" i="11"/>
  <c r="IO13" i="11"/>
  <c r="QV26" i="11"/>
  <c r="PW26" i="12"/>
  <c r="PV36" i="12"/>
  <c r="QV33" i="12"/>
  <c r="PH37" i="12"/>
  <c r="QX30" i="12"/>
  <c r="IC21" i="12"/>
  <c r="QT28" i="2"/>
  <c r="QG15" i="2"/>
  <c r="IM33" i="3"/>
  <c r="QG31" i="4"/>
  <c r="PU22" i="10"/>
  <c r="QG17" i="11"/>
  <c r="IN19" i="11"/>
  <c r="QH24" i="11"/>
  <c r="PV34" i="11"/>
  <c r="IP13" i="11"/>
  <c r="QW26" i="11"/>
  <c r="PT24" i="12"/>
  <c r="PU26" i="12"/>
  <c r="PW36" i="12"/>
  <c r="QW33" i="12"/>
  <c r="QQ23" i="12"/>
  <c r="PI37" i="12"/>
  <c r="QG35" i="12"/>
  <c r="QW30" i="12"/>
  <c r="ID21" i="12"/>
  <c r="IZ33" i="8"/>
  <c r="JM18" i="12"/>
  <c r="QS23" i="12"/>
  <c r="PT23" i="12"/>
  <c r="QU27" i="7"/>
  <c r="IB21" i="9"/>
  <c r="RK14" i="11"/>
  <c r="IO22" i="2"/>
  <c r="QU30" i="2"/>
  <c r="PV10" i="2"/>
  <c r="PW10" i="3"/>
  <c r="QH35" i="4"/>
  <c r="IB26" i="4"/>
  <c r="QJ18" i="5"/>
  <c r="JA39" i="5"/>
  <c r="QI28" i="6"/>
  <c r="QV27" i="7"/>
  <c r="RI35" i="7"/>
  <c r="IC23" i="8"/>
  <c r="PV12" i="8"/>
  <c r="IB14" i="8"/>
  <c r="ID21" i="9"/>
  <c r="QW23" i="9"/>
  <c r="IQ34" i="9"/>
  <c r="QH28" i="9"/>
  <c r="QJ29" i="9"/>
  <c r="QH10" i="10"/>
  <c r="PW12" i="11"/>
  <c r="HO20" i="12"/>
  <c r="QH28" i="6"/>
  <c r="PX18" i="8"/>
  <c r="PT13" i="12"/>
  <c r="IA11" i="2"/>
  <c r="QV30" i="2"/>
  <c r="RJ34" i="2"/>
  <c r="PU10" i="2"/>
  <c r="PJ38" i="4"/>
  <c r="QI35" i="4"/>
  <c r="IC26" i="4"/>
  <c r="PU23" i="5"/>
  <c r="QK18" i="5"/>
  <c r="JC39" i="5"/>
  <c r="IM16" i="6"/>
  <c r="QW27" i="7"/>
  <c r="PW12" i="8"/>
  <c r="JA20" i="9"/>
  <c r="IA21" i="9"/>
  <c r="QX23" i="9"/>
  <c r="IN34" i="9"/>
  <c r="QK28" i="9"/>
  <c r="QH23" i="9"/>
  <c r="QK10" i="10"/>
  <c r="QG12" i="11"/>
  <c r="JC19" i="3"/>
  <c r="PH25" i="8"/>
  <c r="IN40" i="5"/>
  <c r="JD39" i="5"/>
  <c r="HN30" i="6"/>
  <c r="PV19" i="7"/>
  <c r="IZ38" i="8"/>
  <c r="JA38" i="8" s="1"/>
  <c r="PX12" i="8"/>
  <c r="JB20" i="9"/>
  <c r="QU23" i="9"/>
  <c r="IP34" i="9"/>
  <c r="IP20" i="9"/>
  <c r="QI28" i="9"/>
  <c r="QI23" i="9"/>
  <c r="QI10" i="10"/>
  <c r="QX11" i="3"/>
  <c r="QI24" i="2"/>
  <c r="PV23" i="5"/>
  <c r="JP10" i="3"/>
  <c r="PI38" i="4"/>
  <c r="JC32" i="4"/>
  <c r="IO20" i="4"/>
  <c r="PV24" i="4"/>
  <c r="QK35" i="4"/>
  <c r="PW23" i="5"/>
  <c r="IB21" i="5"/>
  <c r="IO40" i="5"/>
  <c r="HO30" i="6"/>
  <c r="PU19" i="7"/>
  <c r="JM20" i="9"/>
  <c r="QI12" i="9"/>
  <c r="JC20" i="9"/>
  <c r="IQ20" i="9"/>
  <c r="QJ23" i="9"/>
  <c r="QJ12" i="10"/>
  <c r="JA34" i="12"/>
  <c r="PJ19" i="5"/>
  <c r="PU40" i="6"/>
  <c r="QG21" i="6"/>
  <c r="QK21" i="6" s="1"/>
  <c r="HN32" i="10"/>
  <c r="IB11" i="2"/>
  <c r="PT13" i="3"/>
  <c r="QK24" i="2"/>
  <c r="PV32" i="2"/>
  <c r="ID11" i="2"/>
  <c r="RH34" i="2"/>
  <c r="JC40" i="2"/>
  <c r="QH24" i="2"/>
  <c r="PX32" i="2"/>
  <c r="QK37" i="2"/>
  <c r="JB40" i="2"/>
  <c r="JQ10" i="3"/>
  <c r="JB19" i="3"/>
  <c r="QU11" i="3"/>
  <c r="IZ23" i="4"/>
  <c r="JC23" i="4" s="1"/>
  <c r="JD32" i="4"/>
  <c r="IQ20" i="4"/>
  <c r="PW24" i="4"/>
  <c r="PW28" i="4"/>
  <c r="PI19" i="5"/>
  <c r="IC21" i="5"/>
  <c r="IP40" i="5"/>
  <c r="HP30" i="6"/>
  <c r="PV40" i="6"/>
  <c r="IZ28" i="7"/>
  <c r="PX19" i="7"/>
  <c r="PW39" i="7"/>
  <c r="QG25" i="8"/>
  <c r="PI25" i="8"/>
  <c r="PU18" i="8"/>
  <c r="QH12" i="9"/>
  <c r="IN20" i="9"/>
  <c r="HQ32" i="10"/>
  <c r="QK12" i="10"/>
  <c r="RH14" i="11"/>
  <c r="JC34" i="12"/>
  <c r="RG23" i="9"/>
  <c r="IZ11" i="9"/>
  <c r="QG22" i="2"/>
  <c r="QJ22" i="2" s="1"/>
  <c r="QE23" i="12"/>
  <c r="QG23" i="12" s="1"/>
  <c r="QA23" i="12"/>
  <c r="RG22" i="6"/>
  <c r="HZ19" i="5"/>
  <c r="QT13" i="5"/>
  <c r="PT16" i="5"/>
  <c r="IM33" i="6"/>
  <c r="QG19" i="7"/>
  <c r="QH19" i="7" s="1"/>
  <c r="IM16" i="9"/>
  <c r="RG28" i="3"/>
  <c r="IM11" i="6"/>
  <c r="JM17" i="6"/>
  <c r="IZ29" i="6"/>
  <c r="QT12" i="7"/>
  <c r="JM19" i="8"/>
  <c r="QT16" i="9"/>
  <c r="QV16" i="9" s="1"/>
  <c r="QT21" i="2"/>
  <c r="QG21" i="9"/>
  <c r="PV23" i="12"/>
  <c r="PU23" i="12"/>
  <c r="PX23" i="12"/>
  <c r="PW23" i="12"/>
  <c r="IZ16" i="5"/>
  <c r="RG34" i="5"/>
  <c r="RJ34" i="5" s="1"/>
  <c r="RG27" i="6"/>
  <c r="QF23" i="12"/>
  <c r="QJ22" i="9"/>
  <c r="QK22" i="9"/>
  <c r="QH22" i="9"/>
  <c r="PT36" i="3"/>
  <c r="QG22" i="4"/>
  <c r="IM32" i="5"/>
  <c r="IP32" i="5" s="1"/>
  <c r="QT10" i="7"/>
  <c r="QT28" i="8"/>
  <c r="IM31" i="2"/>
  <c r="QG24" i="8"/>
  <c r="QT38" i="5"/>
  <c r="IM38" i="9"/>
  <c r="IZ19" i="4"/>
  <c r="HZ40" i="8"/>
  <c r="IB40" i="8" s="1"/>
  <c r="IM14" i="11"/>
  <c r="HZ27" i="7"/>
  <c r="IM15" i="2"/>
  <c r="IM26" i="4"/>
  <c r="IM14" i="6"/>
  <c r="QG16" i="6"/>
  <c r="IZ12" i="8"/>
  <c r="IZ14" i="3"/>
  <c r="JB14" i="3" s="1"/>
  <c r="JM19" i="6"/>
  <c r="QG16" i="7"/>
  <c r="QG18" i="8"/>
  <c r="QG17" i="2"/>
  <c r="QG29" i="5"/>
  <c r="IZ17" i="2"/>
  <c r="PT26" i="4"/>
  <c r="IZ20" i="7"/>
  <c r="JC20" i="7" s="1"/>
  <c r="RG16" i="3"/>
  <c r="HZ31" i="6"/>
  <c r="QT38" i="7"/>
  <c r="QT36" i="7"/>
  <c r="IZ19" i="11"/>
  <c r="QT13" i="9"/>
  <c r="PT35" i="11"/>
  <c r="IM29" i="5"/>
  <c r="IQ29" i="5" s="1"/>
  <c r="QG31" i="6"/>
  <c r="IZ32" i="11"/>
  <c r="IM32" i="6"/>
  <c r="QG25" i="9"/>
  <c r="JM15" i="10"/>
  <c r="IM37" i="4"/>
  <c r="JM17" i="12"/>
  <c r="JQ17" i="12" s="1"/>
  <c r="IL13" i="8"/>
  <c r="IK13" i="8"/>
  <c r="IM13" i="8" s="1"/>
  <c r="IG13" i="8"/>
  <c r="PT11" i="4"/>
  <c r="QG11" i="6"/>
  <c r="RG20" i="8"/>
  <c r="QT18" i="9"/>
  <c r="QG36" i="2"/>
  <c r="IZ19" i="8"/>
  <c r="JB19" i="8" s="1"/>
  <c r="IZ10" i="2"/>
  <c r="JM19" i="3"/>
  <c r="IM16" i="12"/>
  <c r="JM15" i="12"/>
  <c r="RG23" i="3"/>
  <c r="QG16" i="2"/>
  <c r="HZ28" i="3"/>
  <c r="IZ27" i="4"/>
  <c r="JC27" i="4" s="1"/>
  <c r="QT37" i="5"/>
  <c r="HZ18" i="8"/>
  <c r="IZ16" i="9"/>
  <c r="HZ27" i="9"/>
  <c r="QT10" i="10"/>
  <c r="HZ16" i="11"/>
  <c r="IK12" i="12"/>
  <c r="IM12" i="12" s="1"/>
  <c r="IG12" i="12"/>
  <c r="QG29" i="3"/>
  <c r="QG36" i="6"/>
  <c r="RG22" i="9"/>
  <c r="RL22" i="9" s="1"/>
  <c r="RM22" i="9" s="1"/>
  <c r="AE22" i="9" s="1"/>
  <c r="QT15" i="4"/>
  <c r="IM25" i="2"/>
  <c r="JM27" i="2"/>
  <c r="JM38" i="2"/>
  <c r="QG21" i="3"/>
  <c r="QJ21" i="3" s="1"/>
  <c r="QG19" i="3"/>
  <c r="IM10" i="4"/>
  <c r="QT30" i="4"/>
  <c r="IZ12" i="4"/>
  <c r="QG35" i="5"/>
  <c r="JM40" i="5"/>
  <c r="IZ23" i="10"/>
  <c r="QT36" i="12"/>
  <c r="QV36" i="12" s="1"/>
  <c r="QT17" i="3"/>
  <c r="PT14" i="6"/>
  <c r="RG23" i="8"/>
  <c r="PT31" i="4"/>
  <c r="QT28" i="5"/>
  <c r="HZ26" i="7"/>
  <c r="RG13" i="8"/>
  <c r="IZ35" i="8"/>
  <c r="JB35" i="8" s="1"/>
  <c r="IZ20" i="8"/>
  <c r="QG27" i="9"/>
  <c r="IM29" i="12"/>
  <c r="QG10" i="12"/>
  <c r="IM24" i="3"/>
  <c r="IL12" i="12"/>
  <c r="IX12" i="12"/>
  <c r="IT12" i="12"/>
  <c r="IB12" i="12"/>
  <c r="IC12" i="12"/>
  <c r="IA12" i="12"/>
  <c r="ID12" i="12"/>
  <c r="QV35" i="7"/>
  <c r="QW35" i="7"/>
  <c r="QU35" i="7"/>
  <c r="QX35" i="7"/>
  <c r="QG32" i="2"/>
  <c r="IM35" i="2"/>
  <c r="QT24" i="2"/>
  <c r="PT14" i="2"/>
  <c r="QG32" i="3"/>
  <c r="IM28" i="3"/>
  <c r="IN28" i="3" s="1"/>
  <c r="QG22" i="3"/>
  <c r="QT35" i="4"/>
  <c r="QV35" i="4" s="1"/>
  <c r="JM26" i="5"/>
  <c r="IM39" i="6"/>
  <c r="QG14" i="6"/>
  <c r="IZ25" i="7"/>
  <c r="IZ37" i="7"/>
  <c r="QG39" i="8"/>
  <c r="QJ39" i="8" s="1"/>
  <c r="IM22" i="8"/>
  <c r="HZ39" i="8"/>
  <c r="ID39" i="8" s="1"/>
  <c r="QG15" i="9"/>
  <c r="IZ33" i="9"/>
  <c r="QG14" i="10"/>
  <c r="IM21" i="10"/>
  <c r="RG26" i="11"/>
  <c r="HQ20" i="12"/>
  <c r="JM34" i="12"/>
  <c r="JP34" i="12" s="1"/>
  <c r="IM14" i="12"/>
  <c r="IO14" i="12" s="1"/>
  <c r="JG24" i="3"/>
  <c r="JK24" i="3"/>
  <c r="JM24" i="3" s="1"/>
  <c r="JL24" i="3"/>
  <c r="HN20" i="12"/>
  <c r="QT27" i="12"/>
  <c r="IW12" i="12"/>
  <c r="IY12" i="12"/>
  <c r="QT29" i="4"/>
  <c r="QU29" i="4" s="1"/>
  <c r="QW17" i="3"/>
  <c r="QV17" i="3"/>
  <c r="QU17" i="3"/>
  <c r="QX17" i="3"/>
  <c r="QG25" i="3"/>
  <c r="QJ25" i="3" s="1"/>
  <c r="IZ21" i="4"/>
  <c r="QG14" i="2"/>
  <c r="JM37" i="3"/>
  <c r="JP37" i="3" s="1"/>
  <c r="QG40" i="5"/>
  <c r="IM36" i="5"/>
  <c r="IZ33" i="5"/>
  <c r="IM37" i="5"/>
  <c r="IM37" i="6"/>
  <c r="IP37" i="6" s="1"/>
  <c r="RG13" i="6"/>
  <c r="QG18" i="6"/>
  <c r="IZ36" i="6"/>
  <c r="JA36" i="6" s="1"/>
  <c r="QT10" i="6"/>
  <c r="JM20" i="7"/>
  <c r="IZ34" i="9"/>
  <c r="IM12" i="9"/>
  <c r="QG39" i="10"/>
  <c r="QH39" i="10" s="1"/>
  <c r="QT28" i="10"/>
  <c r="IQ22" i="10"/>
  <c r="IN22" i="10"/>
  <c r="IO22" i="10"/>
  <c r="IP22" i="10"/>
  <c r="IP24" i="3"/>
  <c r="IQ24" i="3"/>
  <c r="IO24" i="3"/>
  <c r="IN24" i="3"/>
  <c r="QG20" i="2"/>
  <c r="PT38" i="3"/>
  <c r="PU38" i="3" s="1"/>
  <c r="PT24" i="3"/>
  <c r="QG27" i="4"/>
  <c r="IM33" i="4"/>
  <c r="QG32" i="5"/>
  <c r="QG23" i="5"/>
  <c r="QJ23" i="5" s="1"/>
  <c r="QG20" i="5"/>
  <c r="JM12" i="6"/>
  <c r="IZ36" i="8"/>
  <c r="JB36" i="8" s="1"/>
  <c r="IZ18" i="9"/>
  <c r="RG30" i="9"/>
  <c r="IZ12" i="10"/>
  <c r="PT38" i="11"/>
  <c r="JM25" i="7"/>
  <c r="RG27" i="7"/>
  <c r="IZ22" i="7"/>
  <c r="QT14" i="8"/>
  <c r="QV14" i="8" s="1"/>
  <c r="PT11" i="8"/>
  <c r="HZ16" i="10"/>
  <c r="QG30" i="10"/>
  <c r="IM35" i="10"/>
  <c r="IQ35" i="10" s="1"/>
  <c r="IZ30" i="2"/>
  <c r="JQ20" i="2"/>
  <c r="JO20" i="2"/>
  <c r="JN20" i="2"/>
  <c r="JP20" i="2"/>
  <c r="IZ34" i="5"/>
  <c r="JM19" i="2"/>
  <c r="JM23" i="3"/>
  <c r="JO23" i="3" s="1"/>
  <c r="PT12" i="3"/>
  <c r="IZ36" i="3"/>
  <c r="JM16" i="4"/>
  <c r="QT20" i="4"/>
  <c r="QV20" i="4" s="1"/>
  <c r="IM30" i="4"/>
  <c r="IZ17" i="5"/>
  <c r="PT40" i="5"/>
  <c r="IM24" i="5"/>
  <c r="IP24" i="5" s="1"/>
  <c r="IZ17" i="7"/>
  <c r="QT22" i="8"/>
  <c r="PT25" i="8"/>
  <c r="QG38" i="10"/>
  <c r="QK38" i="10" s="1"/>
  <c r="IM15" i="11"/>
  <c r="QT25" i="11"/>
  <c r="QG22" i="12"/>
  <c r="QN31" i="11"/>
  <c r="QR31" i="11"/>
  <c r="QT31" i="11" s="1"/>
  <c r="IM10" i="5"/>
  <c r="QG33" i="6"/>
  <c r="HZ23" i="6"/>
  <c r="IC23" i="6" s="1"/>
  <c r="IM40" i="7"/>
  <c r="HZ26" i="8"/>
  <c r="IM24" i="8"/>
  <c r="QT28" i="9"/>
  <c r="QV28" i="9" s="1"/>
  <c r="IX24" i="3"/>
  <c r="IZ24" i="3" s="1"/>
  <c r="IT24" i="3"/>
  <c r="QK17" i="7"/>
  <c r="QJ17" i="7"/>
  <c r="QI17" i="7"/>
  <c r="QH17" i="7"/>
  <c r="QK31" i="11"/>
  <c r="QJ31" i="11"/>
  <c r="QI31" i="11"/>
  <c r="QH31" i="11"/>
  <c r="JH35" i="12"/>
  <c r="JH22" i="12"/>
  <c r="JH10" i="12"/>
  <c r="RB11" i="12"/>
  <c r="QA16" i="12"/>
  <c r="QE16" i="12"/>
  <c r="JH28" i="12"/>
  <c r="RB28" i="12"/>
  <c r="RC28" i="12" s="1"/>
  <c r="RB14" i="12"/>
  <c r="PX37" i="12"/>
  <c r="PW37" i="12"/>
  <c r="PV37" i="12"/>
  <c r="PU37" i="12"/>
  <c r="QA28" i="12"/>
  <c r="QE28" i="12"/>
  <c r="JH40" i="12"/>
  <c r="JI40" i="12" s="1"/>
  <c r="IK23" i="12"/>
  <c r="IG23" i="12"/>
  <c r="RB16" i="12"/>
  <c r="JH13" i="12"/>
  <c r="QR26" i="12"/>
  <c r="QN26" i="12"/>
  <c r="JG24" i="12"/>
  <c r="JK24" i="12"/>
  <c r="JH16" i="12"/>
  <c r="JB19" i="12"/>
  <c r="JA19" i="12"/>
  <c r="JD19" i="12"/>
  <c r="JC19" i="12"/>
  <c r="RB37" i="12"/>
  <c r="JH20" i="12"/>
  <c r="QX18" i="12"/>
  <c r="QW18" i="12"/>
  <c r="QV18" i="12"/>
  <c r="QU18" i="12"/>
  <c r="JH23" i="12"/>
  <c r="JH38" i="12"/>
  <c r="IT20" i="12"/>
  <c r="IX20" i="12"/>
  <c r="IX36" i="12"/>
  <c r="IT36" i="12"/>
  <c r="RB40" i="12"/>
  <c r="JG26" i="12"/>
  <c r="JK26" i="12"/>
  <c r="IX13" i="12"/>
  <c r="IT13" i="12"/>
  <c r="RB32" i="12"/>
  <c r="RC32" i="12" s="1"/>
  <c r="JK29" i="12"/>
  <c r="JG29" i="12"/>
  <c r="IC13" i="12"/>
  <c r="IA13" i="12"/>
  <c r="ID13" i="12"/>
  <c r="IB13" i="12"/>
  <c r="QA14" i="12"/>
  <c r="QE14" i="12"/>
  <c r="QG14" i="12" s="1"/>
  <c r="JJ36" i="12"/>
  <c r="JL36" i="12"/>
  <c r="IL20" i="12"/>
  <c r="IJ20" i="12"/>
  <c r="RG38" i="12"/>
  <c r="IC28" i="12"/>
  <c r="IB28" i="12"/>
  <c r="IA28" i="12"/>
  <c r="ID28" i="12"/>
  <c r="QS20" i="12"/>
  <c r="QQ20" i="12"/>
  <c r="IM33" i="12"/>
  <c r="HZ14" i="12"/>
  <c r="IG11" i="12"/>
  <c r="IK11" i="12"/>
  <c r="IM11" i="12" s="1"/>
  <c r="JA18" i="12"/>
  <c r="JD18" i="12"/>
  <c r="JC18" i="12"/>
  <c r="JB18" i="12"/>
  <c r="IK37" i="12"/>
  <c r="IG37" i="12"/>
  <c r="IY35" i="12"/>
  <c r="IW35" i="12"/>
  <c r="QS22" i="12"/>
  <c r="QQ22" i="12"/>
  <c r="QQ10" i="12"/>
  <c r="QS10" i="12"/>
  <c r="RF27" i="12"/>
  <c r="RD27" i="12"/>
  <c r="QS32" i="12"/>
  <c r="QQ32" i="12"/>
  <c r="ID24" i="12"/>
  <c r="IC24" i="12"/>
  <c r="IB24" i="12"/>
  <c r="IA24" i="12"/>
  <c r="IT37" i="12"/>
  <c r="IX37" i="12"/>
  <c r="IZ37" i="12" s="1"/>
  <c r="PV28" i="12"/>
  <c r="PU28" i="12"/>
  <c r="PW28" i="12"/>
  <c r="PX28" i="12"/>
  <c r="PK16" i="12"/>
  <c r="PJ16" i="12"/>
  <c r="PI16" i="12"/>
  <c r="PH16" i="12"/>
  <c r="QK18" i="12"/>
  <c r="QJ18" i="12"/>
  <c r="QI18" i="12"/>
  <c r="QH18" i="12"/>
  <c r="QK31" i="12"/>
  <c r="QJ31" i="12"/>
  <c r="QI31" i="12"/>
  <c r="QH31" i="12"/>
  <c r="IA22" i="12"/>
  <c r="IC22" i="12"/>
  <c r="IB22" i="12"/>
  <c r="ID22" i="12"/>
  <c r="IT31" i="12"/>
  <c r="IX31" i="12"/>
  <c r="IZ31" i="12" s="1"/>
  <c r="IU25" i="12"/>
  <c r="IV25" i="12" s="1"/>
  <c r="PX14" i="12"/>
  <c r="PW14" i="12"/>
  <c r="PV14" i="12"/>
  <c r="PU14" i="12"/>
  <c r="JL26" i="12"/>
  <c r="JJ26" i="12"/>
  <c r="JH25" i="12"/>
  <c r="QE24" i="12"/>
  <c r="QG24" i="12" s="1"/>
  <c r="QA24" i="12"/>
  <c r="QF16" i="12"/>
  <c r="QD16" i="12"/>
  <c r="HQ39" i="12"/>
  <c r="HP39" i="12"/>
  <c r="HO39" i="12"/>
  <c r="HN39" i="12"/>
  <c r="IJ23" i="12"/>
  <c r="IL23" i="12"/>
  <c r="QQ13" i="12"/>
  <c r="HQ40" i="12"/>
  <c r="HP40" i="12"/>
  <c r="HO40" i="12"/>
  <c r="HN40" i="12"/>
  <c r="QJ37" i="12"/>
  <c r="QK37" i="12"/>
  <c r="QI37" i="12"/>
  <c r="QH37" i="12"/>
  <c r="IM25" i="12"/>
  <c r="RB13" i="12"/>
  <c r="IX35" i="12"/>
  <c r="IT35" i="12"/>
  <c r="QR22" i="12"/>
  <c r="QN22" i="12"/>
  <c r="QW21" i="12"/>
  <c r="QV21" i="12"/>
  <c r="QX21" i="12"/>
  <c r="QU21" i="12"/>
  <c r="RB19" i="12"/>
  <c r="RC19" i="12" s="1"/>
  <c r="QR10" i="12"/>
  <c r="QN10" i="12"/>
  <c r="JL29" i="12"/>
  <c r="JJ29" i="12"/>
  <c r="RA27" i="12"/>
  <c r="RE27" i="12"/>
  <c r="QR32" i="12"/>
  <c r="QN32" i="12"/>
  <c r="IX29" i="12"/>
  <c r="IZ29" i="12" s="1"/>
  <c r="IT29" i="12"/>
  <c r="HX16" i="12"/>
  <c r="HT16" i="12"/>
  <c r="IM13" i="12"/>
  <c r="IU10" i="12"/>
  <c r="IQ32" i="12"/>
  <c r="IP32" i="12"/>
  <c r="IO32" i="12"/>
  <c r="IN32" i="12"/>
  <c r="HQ13" i="12"/>
  <c r="HP13" i="12"/>
  <c r="HN13" i="12"/>
  <c r="HO13" i="12"/>
  <c r="RG23" i="12"/>
  <c r="JQ19" i="12"/>
  <c r="JO19" i="12"/>
  <c r="JP19" i="12"/>
  <c r="JN19" i="12"/>
  <c r="IQ17" i="12"/>
  <c r="IP17" i="12"/>
  <c r="IO17" i="12"/>
  <c r="IN17" i="12"/>
  <c r="JO17" i="12"/>
  <c r="JN17" i="12"/>
  <c r="QO11" i="12"/>
  <c r="QP11" i="12" s="1"/>
  <c r="IX38" i="12"/>
  <c r="IT38" i="12"/>
  <c r="JQ30" i="12"/>
  <c r="JO30" i="12"/>
  <c r="JN30" i="12"/>
  <c r="JP30" i="12"/>
  <c r="IW24" i="12"/>
  <c r="QX39" i="12"/>
  <c r="QV39" i="12"/>
  <c r="QU39" i="12"/>
  <c r="QW39" i="12"/>
  <c r="JJ33" i="12"/>
  <c r="IG38" i="12"/>
  <c r="IK38" i="12"/>
  <c r="IM38" i="12" s="1"/>
  <c r="IU14" i="12"/>
  <c r="IA36" i="12"/>
  <c r="ID36" i="12"/>
  <c r="IC36" i="12"/>
  <c r="IB36" i="12"/>
  <c r="IZ11" i="12"/>
  <c r="RJ30" i="12"/>
  <c r="RI30" i="12"/>
  <c r="RH30" i="12"/>
  <c r="RK30" i="12"/>
  <c r="QP13" i="12"/>
  <c r="QX38" i="12"/>
  <c r="QV38" i="12"/>
  <c r="QW38" i="12"/>
  <c r="QU38" i="12"/>
  <c r="IP28" i="12"/>
  <c r="IO28" i="12"/>
  <c r="IN28" i="12"/>
  <c r="IQ28" i="12"/>
  <c r="RD26" i="12"/>
  <c r="RD36" i="12"/>
  <c r="RD25" i="12"/>
  <c r="RE39" i="12"/>
  <c r="RG39" i="12" s="1"/>
  <c r="RA39" i="12"/>
  <c r="QK12" i="12"/>
  <c r="QI12" i="12"/>
  <c r="QH12" i="12"/>
  <c r="QJ12" i="12"/>
  <c r="JG31" i="12"/>
  <c r="JK31" i="12"/>
  <c r="QN35" i="12"/>
  <c r="QR35" i="12"/>
  <c r="PX15" i="12"/>
  <c r="PW15" i="12"/>
  <c r="PV15" i="12"/>
  <c r="PU15" i="12"/>
  <c r="IT22" i="12"/>
  <c r="IX22" i="12"/>
  <c r="RA17" i="12"/>
  <c r="RE17" i="12"/>
  <c r="RG17" i="12" s="1"/>
  <c r="IB40" i="12"/>
  <c r="IA40" i="12"/>
  <c r="ID40" i="12"/>
  <c r="IC40" i="12"/>
  <c r="HZ39" i="12"/>
  <c r="QD13" i="12"/>
  <c r="QG11" i="12"/>
  <c r="IW23" i="12"/>
  <c r="QK26" i="12"/>
  <c r="QJ26" i="12"/>
  <c r="QI26" i="12"/>
  <c r="QH26" i="12"/>
  <c r="IW38" i="12"/>
  <c r="IY38" i="12"/>
  <c r="IV24" i="12"/>
  <c r="IY24" i="12" s="1"/>
  <c r="PX35" i="12"/>
  <c r="PW35" i="12"/>
  <c r="PV35" i="12"/>
  <c r="PU35" i="12"/>
  <c r="JI33" i="12"/>
  <c r="QT23" i="12"/>
  <c r="IU16" i="12"/>
  <c r="IV16" i="12" s="1"/>
  <c r="QD40" i="12"/>
  <c r="QI35" i="12"/>
  <c r="QK35" i="12"/>
  <c r="QJ35" i="12"/>
  <c r="QH35" i="12"/>
  <c r="IN31" i="12"/>
  <c r="IP31" i="12"/>
  <c r="IQ31" i="12"/>
  <c r="IO31" i="12"/>
  <c r="QK22" i="12"/>
  <c r="QJ22" i="12"/>
  <c r="QH22" i="12"/>
  <c r="QI22" i="12"/>
  <c r="IC35" i="12"/>
  <c r="IA35" i="12"/>
  <c r="ID35" i="12"/>
  <c r="IB35" i="12"/>
  <c r="IQ26" i="12"/>
  <c r="IP26" i="12"/>
  <c r="IN26" i="12"/>
  <c r="IO26" i="12"/>
  <c r="IQ18" i="12"/>
  <c r="IP18" i="12"/>
  <c r="IO18" i="12"/>
  <c r="IN18" i="12"/>
  <c r="QF14" i="12"/>
  <c r="RC26" i="12"/>
  <c r="RF26" i="12" s="1"/>
  <c r="RC36" i="12"/>
  <c r="RC25" i="12"/>
  <c r="QO14" i="12"/>
  <c r="QP14" i="12" s="1"/>
  <c r="PX13" i="12"/>
  <c r="PW13" i="12"/>
  <c r="PV13" i="12"/>
  <c r="PU13" i="12"/>
  <c r="RG18" i="12"/>
  <c r="JQ18" i="12"/>
  <c r="JP18" i="12"/>
  <c r="JO18" i="12"/>
  <c r="JN18" i="12"/>
  <c r="IY37" i="12"/>
  <c r="JL31" i="12"/>
  <c r="JJ31" i="12"/>
  <c r="QQ35" i="12"/>
  <c r="QS35" i="12"/>
  <c r="PW24" i="12"/>
  <c r="PV24" i="12"/>
  <c r="PU24" i="12"/>
  <c r="PX24" i="12"/>
  <c r="PV32" i="12"/>
  <c r="PU32" i="12"/>
  <c r="PX32" i="12"/>
  <c r="PW32" i="12"/>
  <c r="IY22" i="12"/>
  <c r="IW22" i="12"/>
  <c r="RE21" i="12"/>
  <c r="RG21" i="12" s="1"/>
  <c r="RA21" i="12"/>
  <c r="QK36" i="12"/>
  <c r="QJ36" i="12"/>
  <c r="QI36" i="12"/>
  <c r="QH36" i="12"/>
  <c r="QO24" i="12"/>
  <c r="QP24" i="12" s="1"/>
  <c r="HQ14" i="12"/>
  <c r="HP14" i="12"/>
  <c r="HO14" i="12"/>
  <c r="HN14" i="12"/>
  <c r="QC13" i="12"/>
  <c r="IV23" i="12"/>
  <c r="PV10" i="12"/>
  <c r="PX10" i="12"/>
  <c r="PW10" i="12"/>
  <c r="PU10" i="12"/>
  <c r="IM39" i="12"/>
  <c r="JG27" i="12"/>
  <c r="JK27" i="12"/>
  <c r="JM27" i="12" s="1"/>
  <c r="PK32" i="12"/>
  <c r="PJ32" i="12"/>
  <c r="PI32" i="12"/>
  <c r="PH32" i="12"/>
  <c r="QC40" i="12"/>
  <c r="QO19" i="12"/>
  <c r="QD32" i="12"/>
  <c r="QF32" i="12"/>
  <c r="QS28" i="12"/>
  <c r="QQ28" i="12"/>
  <c r="RD20" i="12"/>
  <c r="RF20" i="12"/>
  <c r="IY40" i="12"/>
  <c r="IW40" i="12"/>
  <c r="IP29" i="12"/>
  <c r="IQ29" i="12"/>
  <c r="IO29" i="12"/>
  <c r="IN29" i="12"/>
  <c r="ID37" i="12"/>
  <c r="IC37" i="12"/>
  <c r="IB37" i="12"/>
  <c r="IA37" i="12"/>
  <c r="QO15" i="12"/>
  <c r="QP15" i="12" s="1"/>
  <c r="RB10" i="12"/>
  <c r="RC10" i="12" s="1"/>
  <c r="RB15" i="12"/>
  <c r="IW32" i="12"/>
  <c r="IQ24" i="12"/>
  <c r="IP24" i="12"/>
  <c r="IO24" i="12"/>
  <c r="IN24" i="12"/>
  <c r="RB24" i="12"/>
  <c r="IW28" i="12"/>
  <c r="PJ19" i="12"/>
  <c r="PK19" i="12"/>
  <c r="PI19" i="12"/>
  <c r="PH19" i="12"/>
  <c r="JO34" i="12"/>
  <c r="JN34" i="12"/>
  <c r="QS26" i="12"/>
  <c r="QQ26" i="12"/>
  <c r="QT26" i="12" s="1"/>
  <c r="QI25" i="12"/>
  <c r="QH25" i="12"/>
  <c r="QJ25" i="12"/>
  <c r="QK25" i="12"/>
  <c r="RD22" i="12"/>
  <c r="JH39" i="12"/>
  <c r="JI39" i="12" s="1"/>
  <c r="IT33" i="12"/>
  <c r="IX33" i="12"/>
  <c r="IZ33" i="12" s="1"/>
  <c r="HQ28" i="12"/>
  <c r="HP28" i="12"/>
  <c r="HO28" i="12"/>
  <c r="HN28" i="12"/>
  <c r="QX27" i="12"/>
  <c r="QV27" i="12"/>
  <c r="QW27" i="12"/>
  <c r="QU27" i="12"/>
  <c r="IK22" i="12"/>
  <c r="IM22" i="12" s="1"/>
  <c r="IG22" i="12"/>
  <c r="PU40" i="12"/>
  <c r="PX40" i="12"/>
  <c r="PW40" i="12"/>
  <c r="PV40" i="12"/>
  <c r="QA32" i="12"/>
  <c r="QE32" i="12"/>
  <c r="QR28" i="12"/>
  <c r="QN28" i="12"/>
  <c r="RE20" i="12"/>
  <c r="RA20" i="12"/>
  <c r="IX40" i="12"/>
  <c r="IT40" i="12"/>
  <c r="QX17" i="12"/>
  <c r="QW17" i="12"/>
  <c r="QV17" i="12"/>
  <c r="QU17" i="12"/>
  <c r="IL35" i="12"/>
  <c r="IJ35" i="12"/>
  <c r="HP22" i="12"/>
  <c r="HO22" i="12"/>
  <c r="HN22" i="12"/>
  <c r="HQ22" i="12"/>
  <c r="RA33" i="12"/>
  <c r="RE33" i="12"/>
  <c r="RG33" i="12" s="1"/>
  <c r="QE27" i="12"/>
  <c r="QG27" i="12" s="1"/>
  <c r="QA27" i="12"/>
  <c r="IQ36" i="12"/>
  <c r="IO36" i="12"/>
  <c r="IN36" i="12"/>
  <c r="IP36" i="12"/>
  <c r="QG19" i="12"/>
  <c r="RB35" i="12"/>
  <c r="IV32" i="12"/>
  <c r="IY32" i="12" s="1"/>
  <c r="RF17" i="12"/>
  <c r="QW31" i="12"/>
  <c r="QX31" i="12"/>
  <c r="QV31" i="12"/>
  <c r="QU31" i="12"/>
  <c r="IY31" i="12"/>
  <c r="IV28" i="12"/>
  <c r="QO37" i="12"/>
  <c r="QP37" i="12" s="1"/>
  <c r="QT25" i="12"/>
  <c r="HX20" i="12"/>
  <c r="HZ20" i="12" s="1"/>
  <c r="HT20" i="12"/>
  <c r="JJ37" i="12"/>
  <c r="RC22" i="12"/>
  <c r="QX36" i="12"/>
  <c r="IG40" i="12"/>
  <c r="IK40" i="12"/>
  <c r="IM40" i="12" s="1"/>
  <c r="IC38" i="12"/>
  <c r="IB38" i="12"/>
  <c r="IA38" i="12"/>
  <c r="ID38" i="12"/>
  <c r="IM37" i="12"/>
  <c r="JJ32" i="12"/>
  <c r="JJ11" i="12"/>
  <c r="RD31" i="12"/>
  <c r="IW39" i="12"/>
  <c r="IY36" i="12"/>
  <c r="IW36" i="12"/>
  <c r="IZ36" i="12" s="1"/>
  <c r="IK35" i="12"/>
  <c r="IG35" i="12"/>
  <c r="JA26" i="12"/>
  <c r="JD26" i="12"/>
  <c r="JC26" i="12"/>
  <c r="JB26" i="12"/>
  <c r="QN12" i="12"/>
  <c r="QR12" i="12"/>
  <c r="QT12" i="12" s="1"/>
  <c r="QA15" i="12"/>
  <c r="QE15" i="12"/>
  <c r="QG15" i="12" s="1"/>
  <c r="IY29" i="12"/>
  <c r="JG36" i="12"/>
  <c r="JK36" i="12"/>
  <c r="HZ16" i="12"/>
  <c r="IK20" i="12"/>
  <c r="IG20" i="12"/>
  <c r="IQ16" i="12"/>
  <c r="IP16" i="12"/>
  <c r="IO16" i="12"/>
  <c r="IN16" i="12"/>
  <c r="QI10" i="12"/>
  <c r="QK10" i="12"/>
  <c r="QJ10" i="12"/>
  <c r="QH10" i="12"/>
  <c r="PX16" i="12"/>
  <c r="PU16" i="12"/>
  <c r="PW16" i="12"/>
  <c r="PV16" i="12"/>
  <c r="QN20" i="12"/>
  <c r="QR20" i="12"/>
  <c r="JN15" i="12"/>
  <c r="JP15" i="12"/>
  <c r="JO15" i="12"/>
  <c r="JQ15" i="12"/>
  <c r="QO16" i="12"/>
  <c r="QO40" i="12"/>
  <c r="QP40" i="12" s="1"/>
  <c r="JI37" i="12"/>
  <c r="IY13" i="12"/>
  <c r="IW13" i="12"/>
  <c r="IZ13" i="12" s="1"/>
  <c r="IY20" i="12"/>
  <c r="IW20" i="12"/>
  <c r="IZ20" i="12" s="1"/>
  <c r="JH14" i="12"/>
  <c r="JI14" i="12" s="1"/>
  <c r="JJ24" i="12"/>
  <c r="JM24" i="12" s="1"/>
  <c r="JL24" i="12"/>
  <c r="QD28" i="12"/>
  <c r="QG28" i="12" s="1"/>
  <c r="QF28" i="12"/>
  <c r="IP10" i="12"/>
  <c r="IQ10" i="12"/>
  <c r="IO10" i="12"/>
  <c r="IN10" i="12"/>
  <c r="ID25" i="12"/>
  <c r="IC25" i="12"/>
  <c r="IB25" i="12"/>
  <c r="IA25" i="12"/>
  <c r="RG12" i="12"/>
  <c r="IL37" i="12"/>
  <c r="JI32" i="12"/>
  <c r="JL32" i="12" s="1"/>
  <c r="JI11" i="12"/>
  <c r="JL11" i="12" s="1"/>
  <c r="RC31" i="12"/>
  <c r="IV39" i="12"/>
  <c r="RB29" i="11"/>
  <c r="RC29" i="11" s="1"/>
  <c r="IQ28" i="11"/>
  <c r="IP28" i="11"/>
  <c r="IO28" i="11"/>
  <c r="IN28" i="11"/>
  <c r="IB40" i="11"/>
  <c r="IA40" i="11"/>
  <c r="ID40" i="11"/>
  <c r="IC40" i="11"/>
  <c r="RB38" i="11"/>
  <c r="RC38" i="11" s="1"/>
  <c r="JK19" i="11"/>
  <c r="JG19" i="11"/>
  <c r="RB34" i="11"/>
  <c r="QK19" i="11"/>
  <c r="QI19" i="11"/>
  <c r="QH19" i="11"/>
  <c r="QJ19" i="11"/>
  <c r="JH21" i="11"/>
  <c r="JI21" i="11" s="1"/>
  <c r="PI30" i="11"/>
  <c r="PH30" i="11"/>
  <c r="PK30" i="11"/>
  <c r="PJ30" i="11"/>
  <c r="RE28" i="11"/>
  <c r="RA28" i="11"/>
  <c r="RB30" i="11"/>
  <c r="RC30" i="11" s="1"/>
  <c r="QX40" i="11"/>
  <c r="QW40" i="11"/>
  <c r="QU40" i="11"/>
  <c r="QV40" i="11"/>
  <c r="JH14" i="11"/>
  <c r="JI14" i="11" s="1"/>
  <c r="RB27" i="11"/>
  <c r="JQ17" i="11"/>
  <c r="JP17" i="11"/>
  <c r="JN17" i="11"/>
  <c r="JO17" i="11"/>
  <c r="JH10" i="11"/>
  <c r="JI10" i="11" s="1"/>
  <c r="JH27" i="11"/>
  <c r="JQ11" i="11"/>
  <c r="JP11" i="11"/>
  <c r="JN11" i="11"/>
  <c r="JO11" i="11"/>
  <c r="PK27" i="11"/>
  <c r="PJ27" i="11"/>
  <c r="PI27" i="11"/>
  <c r="PH27" i="11"/>
  <c r="RB15" i="11"/>
  <c r="RE24" i="11"/>
  <c r="RA24" i="11"/>
  <c r="HQ40" i="11"/>
  <c r="HP40" i="11"/>
  <c r="HN40" i="11"/>
  <c r="HO40" i="11"/>
  <c r="QX37" i="11"/>
  <c r="QV37" i="11"/>
  <c r="QU37" i="11"/>
  <c r="QW37" i="11"/>
  <c r="JH40" i="11"/>
  <c r="JI40" i="11" s="1"/>
  <c r="ID14" i="11"/>
  <c r="IC14" i="11"/>
  <c r="IB14" i="11"/>
  <c r="IA14" i="11"/>
  <c r="RB35" i="11"/>
  <c r="RC35" i="11" s="1"/>
  <c r="IX18" i="11"/>
  <c r="IT18" i="11"/>
  <c r="QN19" i="11"/>
  <c r="QR19" i="11"/>
  <c r="PV38" i="11"/>
  <c r="PU38" i="11"/>
  <c r="PW38" i="11"/>
  <c r="PX38" i="11"/>
  <c r="RD10" i="11"/>
  <c r="RE17" i="11"/>
  <c r="RA17" i="11"/>
  <c r="IQ15" i="11"/>
  <c r="IO15" i="11"/>
  <c r="IN15" i="11"/>
  <c r="IP15" i="11"/>
  <c r="JJ13" i="11"/>
  <c r="QO27" i="11"/>
  <c r="QU23" i="11"/>
  <c r="QX23" i="11"/>
  <c r="QW23" i="11"/>
  <c r="QV23" i="11"/>
  <c r="IP14" i="11"/>
  <c r="IO14" i="11"/>
  <c r="IN14" i="11"/>
  <c r="IQ14" i="11"/>
  <c r="QQ10" i="11"/>
  <c r="IK24" i="11"/>
  <c r="IG24" i="11"/>
  <c r="IJ40" i="11"/>
  <c r="JK28" i="11"/>
  <c r="JG28" i="11"/>
  <c r="JC32" i="11"/>
  <c r="JB32" i="11"/>
  <c r="JA32" i="11"/>
  <c r="JD32" i="11"/>
  <c r="QK23" i="11"/>
  <c r="QJ23" i="11"/>
  <c r="QI23" i="11"/>
  <c r="QH23" i="11"/>
  <c r="JH36" i="11"/>
  <c r="JI36" i="11" s="1"/>
  <c r="QD29" i="11"/>
  <c r="RA19" i="11"/>
  <c r="RE19" i="11"/>
  <c r="IW25" i="11"/>
  <c r="JJ38" i="11"/>
  <c r="IX15" i="11"/>
  <c r="IT15" i="11"/>
  <c r="RA39" i="11"/>
  <c r="RE39" i="11"/>
  <c r="IQ12" i="11"/>
  <c r="IO12" i="11"/>
  <c r="IP12" i="11"/>
  <c r="IN12" i="11"/>
  <c r="PX29" i="11"/>
  <c r="PW29" i="11"/>
  <c r="PV29" i="11"/>
  <c r="PU29" i="11"/>
  <c r="JJ23" i="11"/>
  <c r="JL23" i="11"/>
  <c r="IA10" i="11"/>
  <c r="IB10" i="11"/>
  <c r="ID10" i="11"/>
  <c r="IC10" i="11"/>
  <c r="QQ15" i="11"/>
  <c r="QS15" i="11"/>
  <c r="HT36" i="11"/>
  <c r="HX36" i="11"/>
  <c r="HZ36" i="11" s="1"/>
  <c r="QQ18" i="11"/>
  <c r="QS18" i="11"/>
  <c r="JI13" i="11"/>
  <c r="JL13" i="11" s="1"/>
  <c r="IJ16" i="11"/>
  <c r="IL16" i="11"/>
  <c r="IY21" i="11"/>
  <c r="IW21" i="11"/>
  <c r="QP10" i="11"/>
  <c r="QS10" i="11" s="1"/>
  <c r="IP18" i="11"/>
  <c r="IO18" i="11"/>
  <c r="IN18" i="11"/>
  <c r="IQ18" i="11"/>
  <c r="RD13" i="11"/>
  <c r="RF13" i="11"/>
  <c r="RJ26" i="11"/>
  <c r="RI26" i="11"/>
  <c r="RK26" i="11"/>
  <c r="RH26" i="11"/>
  <c r="PX18" i="11"/>
  <c r="PW18" i="11"/>
  <c r="PV18" i="11"/>
  <c r="PU18" i="11"/>
  <c r="IC16" i="11"/>
  <c r="IB16" i="11"/>
  <c r="IA16" i="11"/>
  <c r="ID16" i="11"/>
  <c r="II40" i="11"/>
  <c r="JJ28" i="11"/>
  <c r="JL28" i="11"/>
  <c r="RA40" i="11"/>
  <c r="RE40" i="11"/>
  <c r="RG40" i="11" s="1"/>
  <c r="RG25" i="11"/>
  <c r="QC29" i="11"/>
  <c r="IV25" i="11"/>
  <c r="IY25" i="11" s="1"/>
  <c r="JI38" i="11"/>
  <c r="JL38" i="11" s="1"/>
  <c r="IY15" i="11"/>
  <c r="IW15" i="11"/>
  <c r="RD39" i="11"/>
  <c r="RG39" i="11" s="1"/>
  <c r="RF39" i="11"/>
  <c r="JG23" i="11"/>
  <c r="JK23" i="11"/>
  <c r="JH15" i="11"/>
  <c r="QN15" i="11"/>
  <c r="QR15" i="11"/>
  <c r="IU16" i="11"/>
  <c r="IV16" i="11" s="1"/>
  <c r="JH25" i="11"/>
  <c r="JI25" i="11" s="1"/>
  <c r="JH16" i="11"/>
  <c r="ID18" i="11"/>
  <c r="IC18" i="11"/>
  <c r="IB18" i="11"/>
  <c r="IA18" i="11"/>
  <c r="QN18" i="11"/>
  <c r="QR18" i="11"/>
  <c r="IZ22" i="11"/>
  <c r="PW27" i="11"/>
  <c r="PV27" i="11"/>
  <c r="PU27" i="11"/>
  <c r="PX27" i="11"/>
  <c r="IK16" i="11"/>
  <c r="IG16" i="11"/>
  <c r="RB12" i="11"/>
  <c r="RC12" i="11" s="1"/>
  <c r="JH37" i="11"/>
  <c r="JI37" i="11" s="1"/>
  <c r="IK36" i="11"/>
  <c r="IM36" i="11" s="1"/>
  <c r="IG36" i="11"/>
  <c r="IT21" i="11"/>
  <c r="IX21" i="11"/>
  <c r="IJ21" i="11"/>
  <c r="QQ30" i="11"/>
  <c r="IT13" i="11"/>
  <c r="IX13" i="11"/>
  <c r="RA13" i="11"/>
  <c r="RE13" i="11"/>
  <c r="JJ29" i="11"/>
  <c r="IC20" i="11"/>
  <c r="IB20" i="11"/>
  <c r="IA20" i="11"/>
  <c r="ID20" i="11"/>
  <c r="QR39" i="11"/>
  <c r="QT39" i="11" s="1"/>
  <c r="QN39" i="11"/>
  <c r="RG37" i="11"/>
  <c r="QA30" i="11"/>
  <c r="QE30" i="11"/>
  <c r="QG30" i="11" s="1"/>
  <c r="QE27" i="11"/>
  <c r="QG27" i="11" s="1"/>
  <c r="QA27" i="11"/>
  <c r="IJ37" i="11"/>
  <c r="IJ25" i="11"/>
  <c r="IW10" i="11"/>
  <c r="JP35" i="11"/>
  <c r="JO35" i="11"/>
  <c r="JN35" i="11"/>
  <c r="JQ35" i="11"/>
  <c r="RD32" i="11"/>
  <c r="QI39" i="11"/>
  <c r="QK39" i="11"/>
  <c r="QJ39" i="11"/>
  <c r="QH39" i="11"/>
  <c r="RJ16" i="11"/>
  <c r="RI16" i="11"/>
  <c r="RH16" i="11"/>
  <c r="RK16" i="11"/>
  <c r="ID31" i="11"/>
  <c r="IC31" i="11"/>
  <c r="IA31" i="11"/>
  <c r="IB31" i="11"/>
  <c r="HZ27" i="11"/>
  <c r="IU27" i="11"/>
  <c r="IV27" i="11" s="1"/>
  <c r="HT21" i="11"/>
  <c r="HX21" i="11"/>
  <c r="HZ21" i="11" s="1"/>
  <c r="RA23" i="11"/>
  <c r="RE23" i="11"/>
  <c r="RG23" i="11" s="1"/>
  <c r="II21" i="11"/>
  <c r="IL21" i="11" s="1"/>
  <c r="QP30" i="11"/>
  <c r="QS30" i="11" s="1"/>
  <c r="IW13" i="11"/>
  <c r="IY13" i="11"/>
  <c r="QQ13" i="11"/>
  <c r="JI29" i="11"/>
  <c r="JL29" i="11" s="1"/>
  <c r="HT15" i="11"/>
  <c r="HX15" i="11"/>
  <c r="HZ15" i="11" s="1"/>
  <c r="QG18" i="11"/>
  <c r="IQ23" i="11"/>
  <c r="IP23" i="11"/>
  <c r="IO23" i="11"/>
  <c r="IN23" i="11"/>
  <c r="QQ29" i="11"/>
  <c r="QN38" i="11"/>
  <c r="QR38" i="11"/>
  <c r="JJ39" i="11"/>
  <c r="JL19" i="11"/>
  <c r="JJ19" i="11"/>
  <c r="JM19" i="11" s="1"/>
  <c r="RF24" i="11"/>
  <c r="RD24" i="11"/>
  <c r="IU36" i="11"/>
  <c r="IV36" i="11" s="1"/>
  <c r="QK12" i="11"/>
  <c r="QJ12" i="11"/>
  <c r="QH12" i="11"/>
  <c r="QI12" i="11"/>
  <c r="II37" i="11"/>
  <c r="IL37" i="11" s="1"/>
  <c r="II25" i="11"/>
  <c r="IL25" i="11" s="1"/>
  <c r="IV10" i="11"/>
  <c r="IY10" i="11" s="1"/>
  <c r="QK10" i="11"/>
  <c r="QJ10" i="11"/>
  <c r="QI10" i="11"/>
  <c r="QH10" i="11"/>
  <c r="RC32" i="11"/>
  <c r="RF32" i="11" s="1"/>
  <c r="QR21" i="11"/>
  <c r="QT21" i="11" s="1"/>
  <c r="QN21" i="11"/>
  <c r="QJ15" i="11"/>
  <c r="QI15" i="11"/>
  <c r="QK15" i="11"/>
  <c r="QH15" i="11"/>
  <c r="IW14" i="11"/>
  <c r="QE32" i="11"/>
  <c r="QG32" i="11" s="1"/>
  <c r="QA32" i="11"/>
  <c r="RB18" i="11"/>
  <c r="QE38" i="11"/>
  <c r="QG38" i="11" s="1"/>
  <c r="QA38" i="11"/>
  <c r="QE13" i="11"/>
  <c r="QA13" i="11"/>
  <c r="IZ12" i="11"/>
  <c r="IG39" i="11"/>
  <c r="IK39" i="11"/>
  <c r="IM39" i="11" s="1"/>
  <c r="QO34" i="11"/>
  <c r="IY37" i="11"/>
  <c r="IW37" i="11"/>
  <c r="QG13" i="11"/>
  <c r="PX15" i="11"/>
  <c r="PW15" i="11"/>
  <c r="PV15" i="11"/>
  <c r="PU15" i="11"/>
  <c r="RF23" i="11"/>
  <c r="QP13" i="11"/>
  <c r="IJ20" i="11"/>
  <c r="IL20" i="11"/>
  <c r="RG11" i="11"/>
  <c r="QA28" i="11"/>
  <c r="QE28" i="11"/>
  <c r="QG28" i="11" s="1"/>
  <c r="RI36" i="11"/>
  <c r="RK36" i="11"/>
  <c r="RJ36" i="11"/>
  <c r="RH36" i="11"/>
  <c r="QF35" i="11"/>
  <c r="QD35" i="11"/>
  <c r="QP29" i="11"/>
  <c r="IZ28" i="11"/>
  <c r="QS38" i="11"/>
  <c r="QQ38" i="11"/>
  <c r="JI39" i="11"/>
  <c r="JL39" i="11" s="1"/>
  <c r="JJ18" i="11"/>
  <c r="QR24" i="11"/>
  <c r="QT24" i="11" s="1"/>
  <c r="QN24" i="11"/>
  <c r="JH24" i="11"/>
  <c r="JD31" i="11"/>
  <c r="JB31" i="11"/>
  <c r="JA31" i="11"/>
  <c r="JC31" i="11"/>
  <c r="IJ27" i="11"/>
  <c r="IW40" i="11"/>
  <c r="QH17" i="11"/>
  <c r="QK17" i="11"/>
  <c r="QJ17" i="11"/>
  <c r="QI17" i="11"/>
  <c r="IA24" i="11"/>
  <c r="IC24" i="11"/>
  <c r="ID24" i="11"/>
  <c r="IB24" i="11"/>
  <c r="QQ28" i="11"/>
  <c r="QS28" i="11"/>
  <c r="IG10" i="11"/>
  <c r="IK10" i="11"/>
  <c r="IM10" i="11" s="1"/>
  <c r="QS12" i="11"/>
  <c r="QQ12" i="11"/>
  <c r="IV14" i="11"/>
  <c r="IY14" i="11" s="1"/>
  <c r="JJ32" i="11"/>
  <c r="JL32" i="11"/>
  <c r="IL10" i="11"/>
  <c r="JC19" i="11"/>
  <c r="JD19" i="11"/>
  <c r="JB19" i="11"/>
  <c r="JA19" i="11"/>
  <c r="PX35" i="11"/>
  <c r="PW35" i="11"/>
  <c r="PU35" i="11"/>
  <c r="PV35" i="11"/>
  <c r="QU14" i="11"/>
  <c r="QX14" i="11"/>
  <c r="QW14" i="11"/>
  <c r="QV14" i="11"/>
  <c r="QU33" i="11"/>
  <c r="QX33" i="11"/>
  <c r="QW33" i="11"/>
  <c r="QV33" i="11"/>
  <c r="IP32" i="11"/>
  <c r="IO32" i="11"/>
  <c r="IQ32" i="11"/>
  <c r="IN32" i="11"/>
  <c r="IX37" i="11"/>
  <c r="IT37" i="11"/>
  <c r="QF13" i="11"/>
  <c r="QX25" i="11"/>
  <c r="QW25" i="11"/>
  <c r="QV25" i="11"/>
  <c r="QU25" i="11"/>
  <c r="IK20" i="11"/>
  <c r="IG20" i="11"/>
  <c r="IU20" i="11"/>
  <c r="IV20" i="11" s="1"/>
  <c r="QE35" i="11"/>
  <c r="QA35" i="11"/>
  <c r="IZ39" i="11"/>
  <c r="RF40" i="11"/>
  <c r="IY24" i="11"/>
  <c r="IW24" i="11"/>
  <c r="QF27" i="11"/>
  <c r="IY23" i="11"/>
  <c r="IW23" i="11"/>
  <c r="QS32" i="11"/>
  <c r="QQ32" i="11"/>
  <c r="JI18" i="11"/>
  <c r="JL18" i="11" s="1"/>
  <c r="IT34" i="11"/>
  <c r="IX34" i="11"/>
  <c r="IZ34" i="11" s="1"/>
  <c r="II27" i="11"/>
  <c r="IL27" i="11" s="1"/>
  <c r="IV40" i="11"/>
  <c r="IY40" i="11" s="1"/>
  <c r="QR28" i="11"/>
  <c r="QN28" i="11"/>
  <c r="IY34" i="11"/>
  <c r="PT30" i="11"/>
  <c r="RF28" i="11"/>
  <c r="RD28" i="11"/>
  <c r="RG22" i="11"/>
  <c r="QR12" i="11"/>
  <c r="QN12" i="11"/>
  <c r="JK32" i="11"/>
  <c r="JG32" i="11"/>
  <c r="IZ38" i="11"/>
  <c r="HY21" i="11"/>
  <c r="QF38" i="11"/>
  <c r="RG33" i="11"/>
  <c r="RD21" i="11"/>
  <c r="JG30" i="11"/>
  <c r="JK30" i="11"/>
  <c r="JM30" i="11" s="1"/>
  <c r="QS39" i="11"/>
  <c r="IX24" i="11"/>
  <c r="IT24" i="11"/>
  <c r="RG20" i="11"/>
  <c r="JH20" i="11"/>
  <c r="JI20" i="11" s="1"/>
  <c r="IT23" i="11"/>
  <c r="IX23" i="11"/>
  <c r="QN32" i="11"/>
  <c r="QR32" i="11"/>
  <c r="JJ31" i="11"/>
  <c r="JJ34" i="11"/>
  <c r="QQ35" i="11"/>
  <c r="JJ12" i="11"/>
  <c r="JG22" i="11"/>
  <c r="JK22" i="11"/>
  <c r="JM22" i="11" s="1"/>
  <c r="QK21" i="11"/>
  <c r="QJ21" i="11"/>
  <c r="QI21" i="11"/>
  <c r="QH21" i="11"/>
  <c r="QX17" i="11"/>
  <c r="QW17" i="11"/>
  <c r="QV17" i="11"/>
  <c r="QU17" i="11"/>
  <c r="IW18" i="11"/>
  <c r="IZ18" i="11" s="1"/>
  <c r="IY18" i="11"/>
  <c r="QS19" i="11"/>
  <c r="QQ19" i="11"/>
  <c r="QT19" i="11" s="1"/>
  <c r="RC10" i="11"/>
  <c r="RF10" i="11" s="1"/>
  <c r="QK25" i="11"/>
  <c r="QJ25" i="11"/>
  <c r="QI25" i="11"/>
  <c r="QH25" i="11"/>
  <c r="RF17" i="11"/>
  <c r="RD17" i="11"/>
  <c r="RG17" i="11" s="1"/>
  <c r="IZ29" i="11"/>
  <c r="HZ37" i="11"/>
  <c r="QE34" i="11"/>
  <c r="QG34" i="11" s="1"/>
  <c r="QA34" i="11"/>
  <c r="HQ37" i="11"/>
  <c r="HP37" i="11"/>
  <c r="HO37" i="11"/>
  <c r="HN37" i="11"/>
  <c r="IM38" i="11"/>
  <c r="IL24" i="11"/>
  <c r="IJ24" i="11"/>
  <c r="ID12" i="11"/>
  <c r="IC12" i="11"/>
  <c r="IA12" i="11"/>
  <c r="IB12" i="11"/>
  <c r="RC21" i="11"/>
  <c r="RF21" i="11" s="1"/>
  <c r="IZ30" i="11"/>
  <c r="RD19" i="11"/>
  <c r="RF19" i="11"/>
  <c r="QK37" i="11"/>
  <c r="QH37" i="11"/>
  <c r="QI37" i="11"/>
  <c r="QJ37" i="11"/>
  <c r="JI31" i="11"/>
  <c r="JI34" i="11"/>
  <c r="QP35" i="11"/>
  <c r="JI12" i="11"/>
  <c r="JL12" i="11" s="1"/>
  <c r="RB14" i="10"/>
  <c r="QJ37" i="10"/>
  <c r="QH37" i="10"/>
  <c r="QK37" i="10"/>
  <c r="QI37" i="10"/>
  <c r="QK27" i="10"/>
  <c r="QJ27" i="10"/>
  <c r="QI27" i="10"/>
  <c r="QH27" i="10"/>
  <c r="QI18" i="10"/>
  <c r="QH18" i="10"/>
  <c r="QJ18" i="10"/>
  <c r="QK18" i="10"/>
  <c r="ID38" i="10"/>
  <c r="IC38" i="10"/>
  <c r="IB38" i="10"/>
  <c r="IA38" i="10"/>
  <c r="RB25" i="10"/>
  <c r="RC25" i="10" s="1"/>
  <c r="JH38" i="10"/>
  <c r="JI38" i="10" s="1"/>
  <c r="JH29" i="10"/>
  <c r="JH21" i="10"/>
  <c r="JI21" i="10" s="1"/>
  <c r="HQ31" i="10"/>
  <c r="HP31" i="10"/>
  <c r="HO31" i="10"/>
  <c r="HN31" i="10"/>
  <c r="RB40" i="10"/>
  <c r="JD15" i="10"/>
  <c r="JC15" i="10"/>
  <c r="JB15" i="10"/>
  <c r="JA15" i="10"/>
  <c r="JH37" i="10"/>
  <c r="JI37" i="10" s="1"/>
  <c r="JH32" i="10"/>
  <c r="JI32" i="10" s="1"/>
  <c r="PX33" i="10"/>
  <c r="PW33" i="10"/>
  <c r="PV33" i="10"/>
  <c r="PU33" i="10"/>
  <c r="QE36" i="10"/>
  <c r="QA36" i="10"/>
  <c r="PX29" i="10"/>
  <c r="PW29" i="10"/>
  <c r="PV29" i="10"/>
  <c r="PU29" i="10"/>
  <c r="JH36" i="10"/>
  <c r="JI36" i="10" s="1"/>
  <c r="PX36" i="10"/>
  <c r="PW36" i="10"/>
  <c r="PV36" i="10"/>
  <c r="PU36" i="10"/>
  <c r="RB22" i="10"/>
  <c r="RC22" i="10" s="1"/>
  <c r="IB17" i="10"/>
  <c r="IA17" i="10"/>
  <c r="ID17" i="10"/>
  <c r="IC17" i="10"/>
  <c r="JD10" i="10"/>
  <c r="JC10" i="10"/>
  <c r="JA10" i="10"/>
  <c r="JB10" i="10"/>
  <c r="RB39" i="10"/>
  <c r="RC39" i="10" s="1"/>
  <c r="JH39" i="10"/>
  <c r="JI39" i="10" s="1"/>
  <c r="IO33" i="10"/>
  <c r="IP33" i="10"/>
  <c r="IN33" i="10"/>
  <c r="IQ33" i="10"/>
  <c r="RA35" i="10"/>
  <c r="RE35" i="10"/>
  <c r="JH26" i="10"/>
  <c r="JI26" i="10" s="1"/>
  <c r="IK39" i="10"/>
  <c r="IG39" i="10"/>
  <c r="QA25" i="10"/>
  <c r="QE25" i="10"/>
  <c r="RB36" i="10"/>
  <c r="RC36" i="10" s="1"/>
  <c r="JH34" i="10"/>
  <c r="JI34" i="10" s="1"/>
  <c r="IX26" i="10"/>
  <c r="IT26" i="10"/>
  <c r="ID27" i="10"/>
  <c r="IC27" i="10"/>
  <c r="IA27" i="10"/>
  <c r="IB27" i="10"/>
  <c r="PK25" i="10"/>
  <c r="PJ25" i="10"/>
  <c r="PI25" i="10"/>
  <c r="PH25" i="10"/>
  <c r="JH28" i="10"/>
  <c r="JI28" i="10" s="1"/>
  <c r="JH30" i="10"/>
  <c r="JI30" i="10" s="1"/>
  <c r="PK40" i="10"/>
  <c r="PJ40" i="10"/>
  <c r="PI40" i="10"/>
  <c r="PH40" i="10"/>
  <c r="PV20" i="10"/>
  <c r="PX20" i="10"/>
  <c r="PW20" i="10"/>
  <c r="PU20" i="10"/>
  <c r="RB29" i="10"/>
  <c r="RC29" i="10" s="1"/>
  <c r="ID32" i="10"/>
  <c r="IB32" i="10"/>
  <c r="IC32" i="10"/>
  <c r="IA32" i="10"/>
  <c r="QU12" i="10"/>
  <c r="QX12" i="10"/>
  <c r="QV12" i="10"/>
  <c r="QW12" i="10"/>
  <c r="JK13" i="10"/>
  <c r="JM13" i="10" s="1"/>
  <c r="JG13" i="10"/>
  <c r="QA40" i="10"/>
  <c r="QE40" i="10"/>
  <c r="QG40" i="10" s="1"/>
  <c r="QK35" i="10"/>
  <c r="QJ35" i="10"/>
  <c r="QI35" i="10"/>
  <c r="QH35" i="10"/>
  <c r="IU28" i="10"/>
  <c r="IY27" i="10"/>
  <c r="IW27" i="10"/>
  <c r="PR25" i="10"/>
  <c r="PT25" i="10" s="1"/>
  <c r="PN25" i="10"/>
  <c r="QG33" i="10"/>
  <c r="QF29" i="10"/>
  <c r="QD29" i="10"/>
  <c r="QV35" i="10"/>
  <c r="QX35" i="10"/>
  <c r="QW35" i="10"/>
  <c r="QU35" i="10"/>
  <c r="IQ27" i="10"/>
  <c r="IP27" i="10"/>
  <c r="IO27" i="10"/>
  <c r="IN27" i="10"/>
  <c r="IY21" i="10"/>
  <c r="IW21" i="10"/>
  <c r="HT31" i="10"/>
  <c r="HX31" i="10"/>
  <c r="HZ31" i="10" s="1"/>
  <c r="QE23" i="10"/>
  <c r="QG23" i="10" s="1"/>
  <c r="QA23" i="10"/>
  <c r="IG36" i="10"/>
  <c r="IK36" i="10"/>
  <c r="IM36" i="10" s="1"/>
  <c r="IK29" i="10"/>
  <c r="IM29" i="10" s="1"/>
  <c r="IG29" i="10"/>
  <c r="IU16" i="10"/>
  <c r="RD38" i="10"/>
  <c r="RF38" i="10"/>
  <c r="JL23" i="10"/>
  <c r="JJ23" i="10"/>
  <c r="QQ20" i="10"/>
  <c r="QS20" i="10"/>
  <c r="QS22" i="10"/>
  <c r="QQ22" i="10"/>
  <c r="JG10" i="10"/>
  <c r="JK10" i="10"/>
  <c r="JM10" i="10" s="1"/>
  <c r="JQ22" i="10"/>
  <c r="JO22" i="10"/>
  <c r="JN22" i="10"/>
  <c r="JP22" i="10"/>
  <c r="IB37" i="10"/>
  <c r="ID37" i="10"/>
  <c r="IA37" i="10"/>
  <c r="IC37" i="10"/>
  <c r="IK23" i="10"/>
  <c r="IM23" i="10" s="1"/>
  <c r="IG23" i="10"/>
  <c r="IT27" i="10"/>
  <c r="IX27" i="10"/>
  <c r="JL10" i="10"/>
  <c r="IW35" i="10"/>
  <c r="QR26" i="10"/>
  <c r="QN26" i="10"/>
  <c r="IU39" i="10"/>
  <c r="IV39" i="10" s="1"/>
  <c r="PK16" i="10"/>
  <c r="PJ16" i="10"/>
  <c r="PI16" i="10"/>
  <c r="PH16" i="10"/>
  <c r="JA23" i="10"/>
  <c r="JD23" i="10"/>
  <c r="JC23" i="10"/>
  <c r="JB23" i="10"/>
  <c r="PT15" i="10"/>
  <c r="RB20" i="10"/>
  <c r="RC20" i="10" s="1"/>
  <c r="JH17" i="10"/>
  <c r="JI17" i="10" s="1"/>
  <c r="RK19" i="10"/>
  <c r="RJ19" i="10"/>
  <c r="RI19" i="10"/>
  <c r="RH19" i="10"/>
  <c r="RK24" i="10"/>
  <c r="RH24" i="10"/>
  <c r="RJ24" i="10"/>
  <c r="RI24" i="10"/>
  <c r="IJ14" i="10"/>
  <c r="QQ16" i="10"/>
  <c r="IT21" i="10"/>
  <c r="IX21" i="10"/>
  <c r="QE31" i="10"/>
  <c r="QA31" i="10"/>
  <c r="QF15" i="10"/>
  <c r="QD15" i="10"/>
  <c r="QN18" i="10"/>
  <c r="QR18" i="10"/>
  <c r="ID21" i="10"/>
  <c r="IB21" i="10"/>
  <c r="IA21" i="10"/>
  <c r="IC21" i="10"/>
  <c r="QW10" i="10"/>
  <c r="QV10" i="10"/>
  <c r="QX10" i="10"/>
  <c r="QU10" i="10"/>
  <c r="PX14" i="10"/>
  <c r="PW14" i="10"/>
  <c r="PV14" i="10"/>
  <c r="PU14" i="10"/>
  <c r="RE38" i="10"/>
  <c r="RA38" i="10"/>
  <c r="JG23" i="10"/>
  <c r="JK23" i="10"/>
  <c r="JH16" i="10"/>
  <c r="JI16" i="10" s="1"/>
  <c r="QR20" i="10"/>
  <c r="QN20" i="10"/>
  <c r="QR22" i="10"/>
  <c r="QN22" i="10"/>
  <c r="RD35" i="10"/>
  <c r="RF35" i="10"/>
  <c r="JG11" i="10"/>
  <c r="JK11" i="10"/>
  <c r="JM11" i="10" s="1"/>
  <c r="QO15" i="10"/>
  <c r="ID28" i="10"/>
  <c r="IB28" i="10"/>
  <c r="IC28" i="10"/>
  <c r="IA28" i="10"/>
  <c r="IW14" i="10"/>
  <c r="IV35" i="10"/>
  <c r="QS26" i="10"/>
  <c r="QQ26" i="10"/>
  <c r="QX21" i="10"/>
  <c r="QW21" i="10"/>
  <c r="QV21" i="10"/>
  <c r="QU21" i="10"/>
  <c r="JH14" i="10"/>
  <c r="JI14" i="10" s="1"/>
  <c r="QU28" i="10"/>
  <c r="QX28" i="10"/>
  <c r="QW28" i="10"/>
  <c r="QV28" i="10"/>
  <c r="JD11" i="10"/>
  <c r="JB11" i="10"/>
  <c r="JC11" i="10"/>
  <c r="JA11" i="10"/>
  <c r="JJ33" i="10"/>
  <c r="QQ38" i="10"/>
  <c r="RA18" i="10"/>
  <c r="RE18" i="10"/>
  <c r="PX16" i="10"/>
  <c r="PV16" i="10"/>
  <c r="PW16" i="10"/>
  <c r="PU16" i="10"/>
  <c r="HX36" i="10"/>
  <c r="HZ36" i="10" s="1"/>
  <c r="HT36" i="10"/>
  <c r="RG12" i="10"/>
  <c r="II14" i="10"/>
  <c r="QP16" i="10"/>
  <c r="QS16" i="10" s="1"/>
  <c r="HY36" i="10"/>
  <c r="QA15" i="10"/>
  <c r="QE15" i="10"/>
  <c r="IK32" i="10"/>
  <c r="IG32" i="10"/>
  <c r="IJ26" i="10"/>
  <c r="ID39" i="10"/>
  <c r="IC39" i="10"/>
  <c r="IB39" i="10"/>
  <c r="IA39" i="10"/>
  <c r="RA23" i="10"/>
  <c r="RE23" i="10"/>
  <c r="RE10" i="10"/>
  <c r="RA10" i="10"/>
  <c r="RE31" i="10"/>
  <c r="RA31" i="10"/>
  <c r="JJ35" i="10"/>
  <c r="IG37" i="10"/>
  <c r="IK37" i="10"/>
  <c r="PR39" i="10"/>
  <c r="PT39" i="10" s="1"/>
  <c r="PN39" i="10"/>
  <c r="IV14" i="10"/>
  <c r="IY14" i="10" s="1"/>
  <c r="IJ17" i="10"/>
  <c r="IL17" i="10"/>
  <c r="IL23" i="10"/>
  <c r="IA16" i="10"/>
  <c r="IC16" i="10"/>
  <c r="ID16" i="10"/>
  <c r="IB16" i="10"/>
  <c r="RF28" i="10"/>
  <c r="RD28" i="10"/>
  <c r="QA26" i="10"/>
  <c r="QE26" i="10"/>
  <c r="QG26" i="10" s="1"/>
  <c r="JD13" i="10"/>
  <c r="JC13" i="10"/>
  <c r="JA13" i="10"/>
  <c r="JB13" i="10"/>
  <c r="PX30" i="10"/>
  <c r="PW30" i="10"/>
  <c r="PV30" i="10"/>
  <c r="PU30" i="10"/>
  <c r="QO30" i="10"/>
  <c r="QP30" i="10" s="1"/>
  <c r="JI33" i="10"/>
  <c r="QP38" i="10"/>
  <c r="RF18" i="10"/>
  <c r="RD18" i="10"/>
  <c r="IM30" i="10"/>
  <c r="QT11" i="10"/>
  <c r="QG11" i="10"/>
  <c r="QO40" i="10"/>
  <c r="QP40" i="10" s="1"/>
  <c r="IY17" i="10"/>
  <c r="IW17" i="10"/>
  <c r="HX14" i="10"/>
  <c r="HZ14" i="10" s="1"/>
  <c r="HT14" i="10"/>
  <c r="II26" i="10"/>
  <c r="IL26" i="10" s="1"/>
  <c r="RF23" i="10"/>
  <c r="RD23" i="10"/>
  <c r="JL11" i="10"/>
  <c r="RD10" i="10"/>
  <c r="RF10" i="10"/>
  <c r="RD31" i="10"/>
  <c r="RF31" i="10"/>
  <c r="JI35" i="10"/>
  <c r="RB26" i="10"/>
  <c r="RC26" i="10" s="1"/>
  <c r="IG17" i="10"/>
  <c r="IK17" i="10"/>
  <c r="RB15" i="10"/>
  <c r="RA28" i="10"/>
  <c r="RE28" i="10"/>
  <c r="IK38" i="10"/>
  <c r="IM38" i="10" s="1"/>
  <c r="IG38" i="10"/>
  <c r="PT26" i="10"/>
  <c r="JA12" i="10"/>
  <c r="JC12" i="10"/>
  <c r="JB12" i="10"/>
  <c r="JD12" i="10"/>
  <c r="QA20" i="10"/>
  <c r="QE20" i="10"/>
  <c r="QH14" i="10"/>
  <c r="QJ14" i="10"/>
  <c r="QK14" i="10"/>
  <c r="QI14" i="10"/>
  <c r="QQ25" i="10"/>
  <c r="IW34" i="10"/>
  <c r="IJ28" i="10"/>
  <c r="RB34" i="10"/>
  <c r="RB30" i="10"/>
  <c r="RB16" i="10"/>
  <c r="RC16" i="10" s="1"/>
  <c r="HX29" i="10"/>
  <c r="HZ29" i="10" s="1"/>
  <c r="HT29" i="10"/>
  <c r="QG28" i="10"/>
  <c r="IT36" i="10"/>
  <c r="IX36" i="10"/>
  <c r="HT40" i="10"/>
  <c r="HX40" i="10"/>
  <c r="HZ40" i="10" s="1"/>
  <c r="IX17" i="10"/>
  <c r="IT17" i="10"/>
  <c r="HY29" i="10"/>
  <c r="HZ26" i="10"/>
  <c r="QR27" i="10"/>
  <c r="QT27" i="10" s="1"/>
  <c r="QN27" i="10"/>
  <c r="QE22" i="10"/>
  <c r="QA22" i="10"/>
  <c r="QA16" i="10"/>
  <c r="QE16" i="10"/>
  <c r="HY31" i="10"/>
  <c r="QF23" i="10"/>
  <c r="IL36" i="10"/>
  <c r="IX30" i="10"/>
  <c r="IT30" i="10"/>
  <c r="QQ14" i="10"/>
  <c r="IL37" i="10"/>
  <c r="IW40" i="10"/>
  <c r="IW32" i="10"/>
  <c r="RE37" i="10"/>
  <c r="RA37" i="10"/>
  <c r="RD11" i="10"/>
  <c r="QS33" i="10"/>
  <c r="QQ33" i="10"/>
  <c r="JJ12" i="10"/>
  <c r="JL12" i="10"/>
  <c r="IW37" i="10"/>
  <c r="IY37" i="10"/>
  <c r="QQ39" i="10"/>
  <c r="QS39" i="10"/>
  <c r="QN31" i="10"/>
  <c r="QR31" i="10"/>
  <c r="QT31" i="10" s="1"/>
  <c r="QD20" i="10"/>
  <c r="QF20" i="10"/>
  <c r="QS31" i="10"/>
  <c r="QP25" i="10"/>
  <c r="QS25" i="10" s="1"/>
  <c r="IV34" i="10"/>
  <c r="IY34" i="10" s="1"/>
  <c r="II28" i="10"/>
  <c r="IL28" i="10" s="1"/>
  <c r="RA17" i="10"/>
  <c r="RE17" i="10"/>
  <c r="RG17" i="10" s="1"/>
  <c r="IG40" i="10"/>
  <c r="IK40" i="10"/>
  <c r="IM40" i="10" s="1"/>
  <c r="PR40" i="10"/>
  <c r="PN40" i="10"/>
  <c r="IY36" i="10"/>
  <c r="IW36" i="10"/>
  <c r="IZ36" i="10" s="1"/>
  <c r="JJ27" i="10"/>
  <c r="JL27" i="10"/>
  <c r="QD22" i="10"/>
  <c r="QF22" i="10"/>
  <c r="QF16" i="10"/>
  <c r="QD16" i="10"/>
  <c r="QS18" i="10"/>
  <c r="IY30" i="10"/>
  <c r="IW30" i="10"/>
  <c r="IL29" i="10"/>
  <c r="QP14" i="10"/>
  <c r="QS14" i="10" s="1"/>
  <c r="IM37" i="10"/>
  <c r="PS39" i="10"/>
  <c r="IV40" i="10"/>
  <c r="IY40" i="10" s="1"/>
  <c r="IV32" i="10"/>
  <c r="RF37" i="10"/>
  <c r="RD37" i="10"/>
  <c r="RC11" i="10"/>
  <c r="JG20" i="10"/>
  <c r="JK20" i="10"/>
  <c r="JM20" i="10" s="1"/>
  <c r="JN18" i="10"/>
  <c r="JP18" i="10"/>
  <c r="JO18" i="10"/>
  <c r="JQ18" i="10"/>
  <c r="QQ37" i="10"/>
  <c r="QN33" i="10"/>
  <c r="QR33" i="10"/>
  <c r="JG12" i="10"/>
  <c r="JK12" i="10"/>
  <c r="IX37" i="10"/>
  <c r="IT37" i="10"/>
  <c r="QR39" i="10"/>
  <c r="QN39" i="10"/>
  <c r="QR23" i="10"/>
  <c r="QT23" i="10" s="1"/>
  <c r="QN23" i="10"/>
  <c r="RB33" i="10"/>
  <c r="QN13" i="10"/>
  <c r="QR13" i="10"/>
  <c r="IG16" i="10"/>
  <c r="IK16" i="10"/>
  <c r="IM16" i="10" s="1"/>
  <c r="JO24" i="10"/>
  <c r="JQ24" i="10"/>
  <c r="JP24" i="10"/>
  <c r="JN24" i="10"/>
  <c r="QO34" i="10"/>
  <c r="QP34" i="10" s="1"/>
  <c r="QQ29" i="10"/>
  <c r="QJ30" i="10"/>
  <c r="QI30" i="10"/>
  <c r="QK30" i="10"/>
  <c r="QH30" i="10"/>
  <c r="QF36" i="10"/>
  <c r="QD36" i="10"/>
  <c r="QU17" i="10"/>
  <c r="QX17" i="10"/>
  <c r="QV17" i="10"/>
  <c r="QW17" i="10"/>
  <c r="IQ21" i="10"/>
  <c r="IP21" i="10"/>
  <c r="IO21" i="10"/>
  <c r="IN21" i="10"/>
  <c r="JG27" i="10"/>
  <c r="JK27" i="10"/>
  <c r="ID34" i="10"/>
  <c r="IC34" i="10"/>
  <c r="IB34" i="10"/>
  <c r="IA34" i="10"/>
  <c r="JN15" i="10"/>
  <c r="JP15" i="10"/>
  <c r="JQ15" i="10"/>
  <c r="JO15" i="10"/>
  <c r="QG31" i="10"/>
  <c r="IK34" i="10"/>
  <c r="IG34" i="10"/>
  <c r="JH40" i="10"/>
  <c r="JI40" i="10" s="1"/>
  <c r="QT18" i="10"/>
  <c r="IT38" i="10"/>
  <c r="IX38" i="10"/>
  <c r="PV35" i="10"/>
  <c r="PU35" i="10"/>
  <c r="PX35" i="10"/>
  <c r="PW35" i="10"/>
  <c r="IT29" i="10"/>
  <c r="IX29" i="10"/>
  <c r="IY31" i="10"/>
  <c r="IW31" i="10"/>
  <c r="RD13" i="10"/>
  <c r="RF13" i="10"/>
  <c r="RA27" i="10"/>
  <c r="RE27" i="10"/>
  <c r="RG27" i="10" s="1"/>
  <c r="QP37" i="10"/>
  <c r="IL39" i="10"/>
  <c r="IJ39" i="10"/>
  <c r="IM39" i="10" s="1"/>
  <c r="JH31" i="10"/>
  <c r="JI31" i="10" s="1"/>
  <c r="RG21" i="10"/>
  <c r="QO36" i="10"/>
  <c r="QP36" i="10" s="1"/>
  <c r="IQ12" i="10"/>
  <c r="IP12" i="10"/>
  <c r="IO12" i="10"/>
  <c r="IN12" i="10"/>
  <c r="QQ13" i="10"/>
  <c r="QS13" i="10"/>
  <c r="IM31" i="10"/>
  <c r="QF25" i="10"/>
  <c r="QD25" i="10"/>
  <c r="QE29" i="10"/>
  <c r="QA29" i="10"/>
  <c r="QP29" i="10"/>
  <c r="QS29" i="10" s="1"/>
  <c r="QG34" i="10"/>
  <c r="IZ33" i="10"/>
  <c r="RK32" i="10"/>
  <c r="RJ32" i="10"/>
  <c r="RI32" i="10"/>
  <c r="RH32" i="10"/>
  <c r="PT40" i="10"/>
  <c r="QF31" i="10"/>
  <c r="IL34" i="10"/>
  <c r="IJ34" i="10"/>
  <c r="IM32" i="10"/>
  <c r="IY26" i="10"/>
  <c r="IW26" i="10"/>
  <c r="IZ26" i="10" s="1"/>
  <c r="IW38" i="10"/>
  <c r="IY38" i="10"/>
  <c r="IY29" i="10"/>
  <c r="IW29" i="10"/>
  <c r="IX31" i="10"/>
  <c r="IT31" i="10"/>
  <c r="RE13" i="10"/>
  <c r="RA13" i="10"/>
  <c r="RB25" i="9"/>
  <c r="QE36" i="9"/>
  <c r="QA36" i="9"/>
  <c r="JH40" i="9"/>
  <c r="JI40" i="9" s="1"/>
  <c r="JH39" i="9"/>
  <c r="JH35" i="9"/>
  <c r="IO26" i="9"/>
  <c r="IQ26" i="9"/>
  <c r="IP26" i="9"/>
  <c r="IN26" i="9"/>
  <c r="IQ25" i="9"/>
  <c r="IP25" i="9"/>
  <c r="IO25" i="9"/>
  <c r="IN25" i="9"/>
  <c r="JH21" i="9"/>
  <c r="RB21" i="9"/>
  <c r="RC21" i="9" s="1"/>
  <c r="RB40" i="9"/>
  <c r="JH29" i="9"/>
  <c r="JI29" i="9" s="1"/>
  <c r="RA13" i="9"/>
  <c r="RE13" i="9"/>
  <c r="JH12" i="9"/>
  <c r="JI12" i="9" s="1"/>
  <c r="IQ22" i="9"/>
  <c r="IP22" i="9"/>
  <c r="IN22" i="9"/>
  <c r="IO22" i="9"/>
  <c r="QK37" i="9"/>
  <c r="QH37" i="9"/>
  <c r="QJ37" i="9"/>
  <c r="QI37" i="9"/>
  <c r="PW15" i="9"/>
  <c r="PX15" i="9"/>
  <c r="PU15" i="9"/>
  <c r="PV15" i="9"/>
  <c r="JH27" i="9"/>
  <c r="PK27" i="9"/>
  <c r="PJ27" i="9"/>
  <c r="PI27" i="9"/>
  <c r="PH27" i="9"/>
  <c r="JH31" i="9"/>
  <c r="JH36" i="9"/>
  <c r="JK16" i="9"/>
  <c r="JG16" i="9"/>
  <c r="JH30" i="9"/>
  <c r="JI30" i="9" s="1"/>
  <c r="IT29" i="9"/>
  <c r="IX29" i="9"/>
  <c r="PU32" i="9"/>
  <c r="PW32" i="9"/>
  <c r="PV32" i="9"/>
  <c r="PX32" i="9"/>
  <c r="RB15" i="9"/>
  <c r="ID25" i="9"/>
  <c r="IC25" i="9"/>
  <c r="IA25" i="9"/>
  <c r="IB25" i="9"/>
  <c r="QX31" i="9"/>
  <c r="QW31" i="9"/>
  <c r="QV31" i="9"/>
  <c r="QU31" i="9"/>
  <c r="RB35" i="9"/>
  <c r="RC35" i="9" s="1"/>
  <c r="IK24" i="9"/>
  <c r="IG24" i="9"/>
  <c r="QI13" i="9"/>
  <c r="QH13" i="9"/>
  <c r="QJ13" i="9"/>
  <c r="QK13" i="9"/>
  <c r="ID29" i="9"/>
  <c r="IB29" i="9"/>
  <c r="IA29" i="9"/>
  <c r="IC29" i="9"/>
  <c r="IX30" i="9"/>
  <c r="IT30" i="9"/>
  <c r="JP20" i="9"/>
  <c r="JQ20" i="9"/>
  <c r="JN20" i="9"/>
  <c r="JO20" i="9"/>
  <c r="IK21" i="9"/>
  <c r="IG21" i="9"/>
  <c r="ID37" i="9"/>
  <c r="IC37" i="9"/>
  <c r="IB37" i="9"/>
  <c r="IA37" i="9"/>
  <c r="JH24" i="9"/>
  <c r="RE12" i="9"/>
  <c r="RA12" i="9"/>
  <c r="JA33" i="9"/>
  <c r="JC33" i="9"/>
  <c r="JD33" i="9"/>
  <c r="JB33" i="9"/>
  <c r="HP24" i="9"/>
  <c r="HO24" i="9"/>
  <c r="HQ24" i="9"/>
  <c r="HN24" i="9"/>
  <c r="RA34" i="9"/>
  <c r="RE34" i="9"/>
  <c r="QN29" i="9"/>
  <c r="QR29" i="9"/>
  <c r="IG29" i="9"/>
  <c r="IK29" i="9"/>
  <c r="IM29" i="9" s="1"/>
  <c r="QN11" i="9"/>
  <c r="QR11" i="9"/>
  <c r="IM32" i="9"/>
  <c r="IU27" i="9"/>
  <c r="QQ17" i="9"/>
  <c r="IT13" i="9"/>
  <c r="IX13" i="9"/>
  <c r="RB38" i="9"/>
  <c r="RC38" i="9" s="1"/>
  <c r="RB27" i="9"/>
  <c r="RC27" i="9" s="1"/>
  <c r="IN12" i="9"/>
  <c r="IQ12" i="9"/>
  <c r="IP12" i="9"/>
  <c r="IO12" i="9"/>
  <c r="RB36" i="9"/>
  <c r="RC36" i="9" s="1"/>
  <c r="IJ37" i="9"/>
  <c r="IK17" i="9"/>
  <c r="IG17" i="9"/>
  <c r="RE14" i="9"/>
  <c r="RA14" i="9"/>
  <c r="IW12" i="9"/>
  <c r="RD39" i="9"/>
  <c r="QQ15" i="9"/>
  <c r="RI23" i="9"/>
  <c r="RK23" i="9"/>
  <c r="RJ23" i="9"/>
  <c r="RH23" i="9"/>
  <c r="IY30" i="9"/>
  <c r="IW30" i="9"/>
  <c r="IM30" i="9"/>
  <c r="QS40" i="9"/>
  <c r="QQ40" i="9"/>
  <c r="IL21" i="9"/>
  <c r="IJ21" i="9"/>
  <c r="QJ25" i="9"/>
  <c r="QI25" i="9"/>
  <c r="QH25" i="9"/>
  <c r="QK25" i="9"/>
  <c r="PV27" i="9"/>
  <c r="PX27" i="9"/>
  <c r="PW27" i="9"/>
  <c r="PU27" i="9"/>
  <c r="QX20" i="9"/>
  <c r="QW20" i="9"/>
  <c r="QV20" i="9"/>
  <c r="QU20" i="9"/>
  <c r="PX14" i="9"/>
  <c r="PV14" i="9"/>
  <c r="PW14" i="9"/>
  <c r="PU14" i="9"/>
  <c r="ID39" i="9"/>
  <c r="IC39" i="9"/>
  <c r="IB39" i="9"/>
  <c r="IA39" i="9"/>
  <c r="IW31" i="9"/>
  <c r="IY31" i="9"/>
  <c r="JK28" i="9"/>
  <c r="JM28" i="9" s="1"/>
  <c r="JG28" i="9"/>
  <c r="IO38" i="9"/>
  <c r="IN38" i="9"/>
  <c r="IQ38" i="9"/>
  <c r="IP38" i="9"/>
  <c r="QK32" i="9"/>
  <c r="QJ32" i="9"/>
  <c r="QI32" i="9"/>
  <c r="QH32" i="9"/>
  <c r="QN34" i="9"/>
  <c r="QR34" i="9"/>
  <c r="QT34" i="9" s="1"/>
  <c r="QS36" i="9"/>
  <c r="QQ36" i="9"/>
  <c r="JG33" i="9"/>
  <c r="JK33" i="9"/>
  <c r="JM33" i="9" s="1"/>
  <c r="QF40" i="9"/>
  <c r="QD40" i="9"/>
  <c r="II37" i="9"/>
  <c r="JL33" i="9"/>
  <c r="RD14" i="9"/>
  <c r="RF14" i="9"/>
  <c r="IV12" i="9"/>
  <c r="IY12" i="9" s="1"/>
  <c r="RC39" i="9"/>
  <c r="RF39" i="9" s="1"/>
  <c r="QP15" i="9"/>
  <c r="QV13" i="9"/>
  <c r="QX13" i="9"/>
  <c r="QW13" i="9"/>
  <c r="QU13" i="9"/>
  <c r="IQ11" i="9"/>
  <c r="IP11" i="9"/>
  <c r="IO11" i="9"/>
  <c r="IN11" i="9"/>
  <c r="IW35" i="9"/>
  <c r="QU10" i="9"/>
  <c r="QX10" i="9"/>
  <c r="QW10" i="9"/>
  <c r="QV10" i="9"/>
  <c r="QR40" i="9"/>
  <c r="QN40" i="9"/>
  <c r="QN12" i="9"/>
  <c r="QR12" i="9"/>
  <c r="QU33" i="9"/>
  <c r="QX33" i="9"/>
  <c r="QW33" i="9"/>
  <c r="QV33" i="9"/>
  <c r="IK39" i="9"/>
  <c r="IM39" i="9" s="1"/>
  <c r="IG39" i="9"/>
  <c r="RI20" i="9"/>
  <c r="RK20" i="9"/>
  <c r="RH20" i="9"/>
  <c r="RJ20" i="9"/>
  <c r="HX12" i="9"/>
  <c r="HZ12" i="9" s="1"/>
  <c r="HT12" i="9"/>
  <c r="PX18" i="9"/>
  <c r="PW18" i="9"/>
  <c r="PV18" i="9"/>
  <c r="PU18" i="9"/>
  <c r="JC34" i="9"/>
  <c r="JB34" i="9"/>
  <c r="JD34" i="9"/>
  <c r="JA34" i="9"/>
  <c r="IX31" i="9"/>
  <c r="IT31" i="9"/>
  <c r="RD32" i="9"/>
  <c r="IK27" i="9"/>
  <c r="IM27" i="9" s="1"/>
  <c r="IG27" i="9"/>
  <c r="ID13" i="9"/>
  <c r="IC13" i="9"/>
  <c r="IB13" i="9"/>
  <c r="IA13" i="9"/>
  <c r="IW10" i="9"/>
  <c r="QN36" i="9"/>
  <c r="QR36" i="9"/>
  <c r="JC11" i="9"/>
  <c r="JB11" i="9"/>
  <c r="JA11" i="9"/>
  <c r="JD11" i="9"/>
  <c r="IO18" i="9"/>
  <c r="IQ18" i="9"/>
  <c r="IP18" i="9"/>
  <c r="IN18" i="9"/>
  <c r="QA40" i="9"/>
  <c r="QE40" i="9"/>
  <c r="HZ40" i="9"/>
  <c r="PX11" i="9"/>
  <c r="PW11" i="9"/>
  <c r="PV11" i="9"/>
  <c r="PU11" i="9"/>
  <c r="IJ40" i="9"/>
  <c r="QQ21" i="9"/>
  <c r="QQ27" i="9"/>
  <c r="QS27" i="9"/>
  <c r="QS35" i="9"/>
  <c r="QQ35" i="9"/>
  <c r="RF37" i="9"/>
  <c r="RD37" i="9"/>
  <c r="RD29" i="9"/>
  <c r="RF29" i="9"/>
  <c r="QK35" i="9"/>
  <c r="QJ35" i="9"/>
  <c r="QI35" i="9"/>
  <c r="QH35" i="9"/>
  <c r="IB32" i="9"/>
  <c r="IA32" i="9"/>
  <c r="ID32" i="9"/>
  <c r="IC32" i="9"/>
  <c r="IV35" i="9"/>
  <c r="IY35" i="9" s="1"/>
  <c r="IP31" i="9"/>
  <c r="IO31" i="9"/>
  <c r="IN31" i="9"/>
  <c r="IQ31" i="9"/>
  <c r="QE26" i="9"/>
  <c r="QG26" i="9" s="1"/>
  <c r="QA26" i="9"/>
  <c r="JB23" i="9"/>
  <c r="JA23" i="9"/>
  <c r="JD23" i="9"/>
  <c r="JC23" i="9"/>
  <c r="QS12" i="9"/>
  <c r="QQ12" i="9"/>
  <c r="IU24" i="9"/>
  <c r="IX32" i="9"/>
  <c r="IZ32" i="9" s="1"/>
  <c r="IT32" i="9"/>
  <c r="QX30" i="9"/>
  <c r="QV30" i="9"/>
  <c r="QW30" i="9"/>
  <c r="QU30" i="9"/>
  <c r="JJ10" i="9"/>
  <c r="RC32" i="9"/>
  <c r="RF32" i="9" s="1"/>
  <c r="RA10" i="9"/>
  <c r="RE10" i="9"/>
  <c r="RG10" i="9" s="1"/>
  <c r="PT35" i="9"/>
  <c r="IV10" i="9"/>
  <c r="IY10" i="9" s="1"/>
  <c r="IW22" i="9"/>
  <c r="IW25" i="9"/>
  <c r="QN14" i="9"/>
  <c r="QR14" i="9"/>
  <c r="JL16" i="9"/>
  <c r="JJ16" i="9"/>
  <c r="RE28" i="9"/>
  <c r="RA28" i="9"/>
  <c r="JO19" i="9"/>
  <c r="JP19" i="9"/>
  <c r="JN19" i="9"/>
  <c r="JQ19" i="9"/>
  <c r="II40" i="9"/>
  <c r="IL40" i="9" s="1"/>
  <c r="QP21" i="9"/>
  <c r="QS21" i="9" s="1"/>
  <c r="QR27" i="9"/>
  <c r="QN27" i="9"/>
  <c r="IY29" i="9"/>
  <c r="IW29" i="9"/>
  <c r="QR35" i="9"/>
  <c r="QN35" i="9"/>
  <c r="RE37" i="9"/>
  <c r="RA37" i="9"/>
  <c r="RA29" i="9"/>
  <c r="RE29" i="9"/>
  <c r="QI21" i="9"/>
  <c r="QH21" i="9"/>
  <c r="QK21" i="9"/>
  <c r="QJ21" i="9"/>
  <c r="QX18" i="9"/>
  <c r="QV18" i="9"/>
  <c r="QU18" i="9"/>
  <c r="QW18" i="9"/>
  <c r="JK34" i="9"/>
  <c r="JG34" i="9"/>
  <c r="JH15" i="9"/>
  <c r="IK23" i="9"/>
  <c r="IM23" i="9" s="1"/>
  <c r="IG23" i="9"/>
  <c r="QJ27" i="9"/>
  <c r="QI27" i="9"/>
  <c r="QH27" i="9"/>
  <c r="QK27" i="9"/>
  <c r="RG31" i="9"/>
  <c r="IQ10" i="9"/>
  <c r="IP10" i="9"/>
  <c r="IO10" i="9"/>
  <c r="IN10" i="9"/>
  <c r="IU37" i="9"/>
  <c r="IV37" i="9" s="1"/>
  <c r="IT39" i="9"/>
  <c r="IX39" i="9"/>
  <c r="JI10" i="9"/>
  <c r="JL10" i="9" s="1"/>
  <c r="HP37" i="9"/>
  <c r="HO37" i="9"/>
  <c r="HN37" i="9"/>
  <c r="HQ37" i="9"/>
  <c r="QO38" i="9"/>
  <c r="RF10" i="9"/>
  <c r="IV22" i="9"/>
  <c r="IY22" i="9" s="1"/>
  <c r="IP16" i="9"/>
  <c r="IO16" i="9"/>
  <c r="IQ16" i="9"/>
  <c r="IN16" i="9"/>
  <c r="IV25" i="9"/>
  <c r="IY25" i="9" s="1"/>
  <c r="QQ14" i="9"/>
  <c r="QS14" i="9"/>
  <c r="JH13" i="9"/>
  <c r="JI13" i="9" s="1"/>
  <c r="RF28" i="9"/>
  <c r="RD28" i="9"/>
  <c r="QT26" i="9"/>
  <c r="IJ15" i="9"/>
  <c r="IW40" i="9"/>
  <c r="JJ38" i="9"/>
  <c r="RD18" i="9"/>
  <c r="JG32" i="9"/>
  <c r="JK32" i="9"/>
  <c r="JJ25" i="9"/>
  <c r="JJ34" i="9"/>
  <c r="JL34" i="9"/>
  <c r="IT38" i="9"/>
  <c r="IX38" i="9"/>
  <c r="IZ38" i="9" s="1"/>
  <c r="QO25" i="9"/>
  <c r="QG38" i="9"/>
  <c r="IL39" i="9"/>
  <c r="IY17" i="9"/>
  <c r="IW17" i="9"/>
  <c r="IY39" i="9"/>
  <c r="IW39" i="9"/>
  <c r="HY12" i="9"/>
  <c r="QI14" i="9"/>
  <c r="QJ14" i="9"/>
  <c r="QK14" i="9"/>
  <c r="QH14" i="9"/>
  <c r="IU36" i="9"/>
  <c r="IV36" i="9" s="1"/>
  <c r="RK22" i="9"/>
  <c r="RF26" i="9"/>
  <c r="RD26" i="9"/>
  <c r="JM26" i="9"/>
  <c r="QG18" i="9"/>
  <c r="II15" i="9"/>
  <c r="IL15" i="9" s="1"/>
  <c r="IV40" i="9"/>
  <c r="JI38" i="9"/>
  <c r="RC18" i="9"/>
  <c r="RF18" i="9" s="1"/>
  <c r="JL32" i="9"/>
  <c r="JJ32" i="9"/>
  <c r="JI25" i="9"/>
  <c r="JL25" i="9" s="1"/>
  <c r="JJ23" i="9"/>
  <c r="JJ22" i="9"/>
  <c r="QR37" i="9"/>
  <c r="QN37" i="9"/>
  <c r="IO13" i="9"/>
  <c r="IN13" i="9"/>
  <c r="IP13" i="9"/>
  <c r="IQ13" i="9"/>
  <c r="PK35" i="9"/>
  <c r="PJ35" i="9"/>
  <c r="PH35" i="9"/>
  <c r="PI35" i="9"/>
  <c r="QJ15" i="9"/>
  <c r="QH15" i="9"/>
  <c r="QK15" i="9"/>
  <c r="QI15" i="9"/>
  <c r="JC16" i="9"/>
  <c r="JB16" i="9"/>
  <c r="JA16" i="9"/>
  <c r="JD16" i="9"/>
  <c r="QW28" i="9"/>
  <c r="QR32" i="9"/>
  <c r="QT32" i="9" s="1"/>
  <c r="QN32" i="9"/>
  <c r="JC18" i="9"/>
  <c r="JB18" i="9"/>
  <c r="JA18" i="9"/>
  <c r="JD18" i="9"/>
  <c r="IJ36" i="9"/>
  <c r="IA15" i="9"/>
  <c r="ID15" i="9"/>
  <c r="IC15" i="9"/>
  <c r="IB15" i="9"/>
  <c r="IT17" i="9"/>
  <c r="IX17" i="9"/>
  <c r="IW21" i="9"/>
  <c r="JH37" i="9"/>
  <c r="JI37" i="9" s="1"/>
  <c r="QF36" i="9"/>
  <c r="QD36" i="9"/>
  <c r="JJ11" i="9"/>
  <c r="JH17" i="9"/>
  <c r="JI17" i="9" s="1"/>
  <c r="IJ35" i="9"/>
  <c r="RI30" i="9"/>
  <c r="RH30" i="9"/>
  <c r="RK30" i="9"/>
  <c r="RJ30" i="9"/>
  <c r="RA26" i="9"/>
  <c r="RE26" i="9"/>
  <c r="QS34" i="9"/>
  <c r="RG16" i="9"/>
  <c r="PT21" i="9"/>
  <c r="PX36" i="9"/>
  <c r="PW36" i="9"/>
  <c r="PV36" i="9"/>
  <c r="PU36" i="9"/>
  <c r="IJ24" i="9"/>
  <c r="IL24" i="9"/>
  <c r="QQ39" i="9"/>
  <c r="QS39" i="9"/>
  <c r="HZ35" i="9"/>
  <c r="RF17" i="9"/>
  <c r="RD17" i="9"/>
  <c r="IY15" i="9"/>
  <c r="IW15" i="9"/>
  <c r="JJ18" i="9"/>
  <c r="JL18" i="9"/>
  <c r="RD11" i="9"/>
  <c r="RF11" i="9"/>
  <c r="JI23" i="9"/>
  <c r="JI22" i="9"/>
  <c r="JL22" i="9" s="1"/>
  <c r="QS37" i="9"/>
  <c r="QQ37" i="9"/>
  <c r="QE34" i="9"/>
  <c r="QG34" i="9" s="1"/>
  <c r="QA34" i="9"/>
  <c r="HT30" i="9"/>
  <c r="HX30" i="9"/>
  <c r="HZ30" i="9" s="1"/>
  <c r="ID17" i="9"/>
  <c r="IC17" i="9"/>
  <c r="IA17" i="9"/>
  <c r="IB17" i="9"/>
  <c r="RA33" i="9"/>
  <c r="RE33" i="9"/>
  <c r="RG33" i="9" s="1"/>
  <c r="QF34" i="9"/>
  <c r="ID23" i="9"/>
  <c r="IC23" i="9"/>
  <c r="IB23" i="9"/>
  <c r="IA23" i="9"/>
  <c r="II36" i="9"/>
  <c r="IL36" i="9" s="1"/>
  <c r="QS32" i="9"/>
  <c r="IY32" i="9"/>
  <c r="RD12" i="9"/>
  <c r="RF12" i="9"/>
  <c r="IV21" i="9"/>
  <c r="RD34" i="9"/>
  <c r="RF34" i="9"/>
  <c r="QS29" i="9"/>
  <c r="QQ29" i="9"/>
  <c r="JI11" i="9"/>
  <c r="JL11" i="9" s="1"/>
  <c r="IC27" i="9"/>
  <c r="IA27" i="9"/>
  <c r="ID27" i="9"/>
  <c r="IB27" i="9"/>
  <c r="QX22" i="9"/>
  <c r="QV22" i="9"/>
  <c r="QU22" i="9"/>
  <c r="QW22" i="9"/>
  <c r="QS11" i="9"/>
  <c r="QQ11" i="9"/>
  <c r="II35" i="9"/>
  <c r="PT38" i="9"/>
  <c r="QP17" i="9"/>
  <c r="IW13" i="9"/>
  <c r="IZ13" i="9" s="1"/>
  <c r="IY13" i="9"/>
  <c r="QN39" i="9"/>
  <c r="QR39" i="9"/>
  <c r="IL17" i="9"/>
  <c r="IJ17" i="9"/>
  <c r="RE17" i="9"/>
  <c r="RA17" i="9"/>
  <c r="IX15" i="9"/>
  <c r="IT15" i="9"/>
  <c r="JK18" i="9"/>
  <c r="JG18" i="9"/>
  <c r="RD13" i="9"/>
  <c r="RF13" i="9"/>
  <c r="RA11" i="9"/>
  <c r="RE11" i="9"/>
  <c r="JH23" i="8"/>
  <c r="JI23" i="8" s="1"/>
  <c r="RB31" i="8"/>
  <c r="RC31" i="8" s="1"/>
  <c r="PV38" i="8"/>
  <c r="PU38" i="8"/>
  <c r="PX38" i="8"/>
  <c r="PW38" i="8"/>
  <c r="QE37" i="8"/>
  <c r="QA37" i="8"/>
  <c r="IQ35" i="8"/>
  <c r="IP35" i="8"/>
  <c r="IO35" i="8"/>
  <c r="IN35" i="8"/>
  <c r="RB39" i="8"/>
  <c r="RC39" i="8" s="1"/>
  <c r="RB10" i="8"/>
  <c r="RC10" i="8" s="1"/>
  <c r="IQ25" i="8"/>
  <c r="IP25" i="8"/>
  <c r="IN25" i="8"/>
  <c r="IO25" i="8"/>
  <c r="QK14" i="8"/>
  <c r="QJ14" i="8"/>
  <c r="QI14" i="8"/>
  <c r="QH14" i="8"/>
  <c r="PV10" i="8"/>
  <c r="PU10" i="8"/>
  <c r="PX10" i="8"/>
  <c r="PW10" i="8"/>
  <c r="IQ38" i="8"/>
  <c r="IO38" i="8"/>
  <c r="IP38" i="8"/>
  <c r="IN38" i="8"/>
  <c r="IG39" i="8"/>
  <c r="IK39" i="8"/>
  <c r="QR10" i="8"/>
  <c r="QN10" i="8"/>
  <c r="QI22" i="8"/>
  <c r="QK22" i="8"/>
  <c r="QJ22" i="8"/>
  <c r="QH22" i="8"/>
  <c r="QN31" i="8"/>
  <c r="QR31" i="8"/>
  <c r="RB12" i="8"/>
  <c r="JH16" i="8"/>
  <c r="JI16" i="8" s="1"/>
  <c r="IQ19" i="8"/>
  <c r="IP19" i="8"/>
  <c r="IO19" i="8"/>
  <c r="IN19" i="8"/>
  <c r="QR37" i="8"/>
  <c r="QN37" i="8"/>
  <c r="IK23" i="8"/>
  <c r="IG23" i="8"/>
  <c r="RB30" i="8"/>
  <c r="RC30" i="8" s="1"/>
  <c r="RE26" i="8"/>
  <c r="RA26" i="8"/>
  <c r="IG40" i="8"/>
  <c r="IK40" i="8"/>
  <c r="RB18" i="8"/>
  <c r="RC18" i="8" s="1"/>
  <c r="QK26" i="8"/>
  <c r="QJ26" i="8"/>
  <c r="QI26" i="8"/>
  <c r="QH26" i="8"/>
  <c r="JH32" i="8"/>
  <c r="JQ15" i="8"/>
  <c r="JP15" i="8"/>
  <c r="JO15" i="8"/>
  <c r="JN15" i="8"/>
  <c r="RB24" i="8"/>
  <c r="HQ40" i="8"/>
  <c r="HP40" i="8"/>
  <c r="HO40" i="8"/>
  <c r="HN40" i="8"/>
  <c r="ID36" i="8"/>
  <c r="IC36" i="8"/>
  <c r="IB36" i="8"/>
  <c r="IA36" i="8"/>
  <c r="QR40" i="8"/>
  <c r="QN40" i="8"/>
  <c r="JH11" i="8"/>
  <c r="JI11" i="8" s="1"/>
  <c r="RB19" i="8"/>
  <c r="RC19" i="8" s="1"/>
  <c r="ID38" i="8"/>
  <c r="IC38" i="8"/>
  <c r="IB38" i="8"/>
  <c r="IA38" i="8"/>
  <c r="JH26" i="8"/>
  <c r="JI26" i="8" s="1"/>
  <c r="ID37" i="8"/>
  <c r="IC37" i="8"/>
  <c r="IB37" i="8"/>
  <c r="IA37" i="8"/>
  <c r="HN21" i="8"/>
  <c r="HO21" i="8"/>
  <c r="HQ21" i="8"/>
  <c r="HP21" i="8"/>
  <c r="JH21" i="8"/>
  <c r="JI21" i="8" s="1"/>
  <c r="JH40" i="8"/>
  <c r="JI40" i="8" s="1"/>
  <c r="PX14" i="8"/>
  <c r="PW14" i="8"/>
  <c r="PU14" i="8"/>
  <c r="PV14" i="8"/>
  <c r="RB29" i="8"/>
  <c r="RC29" i="8" s="1"/>
  <c r="RB27" i="8"/>
  <c r="JK37" i="8"/>
  <c r="JG37" i="8"/>
  <c r="PX15" i="8"/>
  <c r="PW15" i="8"/>
  <c r="PV15" i="8"/>
  <c r="PU15" i="8"/>
  <c r="QE30" i="8"/>
  <c r="QG30" i="8" s="1"/>
  <c r="QA30" i="8"/>
  <c r="QT17" i="8"/>
  <c r="JG20" i="8"/>
  <c r="JK20" i="8"/>
  <c r="JM20" i="8" s="1"/>
  <c r="IL21" i="8"/>
  <c r="IJ21" i="8"/>
  <c r="ID34" i="8"/>
  <c r="IA34" i="8"/>
  <c r="IC34" i="8"/>
  <c r="IB34" i="8"/>
  <c r="JL20" i="8"/>
  <c r="QE31" i="8"/>
  <c r="QG31" i="8" s="1"/>
  <c r="QA31" i="8"/>
  <c r="ID12" i="8"/>
  <c r="IC12" i="8"/>
  <c r="IB12" i="8"/>
  <c r="IA12" i="8"/>
  <c r="IU28" i="8"/>
  <c r="IV28" i="8" s="1"/>
  <c r="QJ18" i="8"/>
  <c r="QI18" i="8"/>
  <c r="QH18" i="8"/>
  <c r="QK18" i="8"/>
  <c r="JL38" i="8"/>
  <c r="JJ38" i="8"/>
  <c r="QJ25" i="8"/>
  <c r="QH25" i="8"/>
  <c r="QK25" i="8"/>
  <c r="QI25" i="8"/>
  <c r="IW32" i="8"/>
  <c r="JQ13" i="8"/>
  <c r="JO13" i="8"/>
  <c r="JP13" i="8"/>
  <c r="JN13" i="8"/>
  <c r="QD19" i="8"/>
  <c r="JJ33" i="8"/>
  <c r="PX25" i="8"/>
  <c r="PV25" i="8"/>
  <c r="PW25" i="8"/>
  <c r="PU25" i="8"/>
  <c r="QW14" i="8"/>
  <c r="IG21" i="8"/>
  <c r="IK21" i="8"/>
  <c r="JJ35" i="8"/>
  <c r="IW39" i="8"/>
  <c r="QQ19" i="8"/>
  <c r="QQ25" i="8"/>
  <c r="IQ24" i="8"/>
  <c r="IO24" i="8"/>
  <c r="IP24" i="8"/>
  <c r="IN24" i="8"/>
  <c r="IU18" i="8"/>
  <c r="IV18" i="8" s="1"/>
  <c r="JH22" i="8"/>
  <c r="JI22" i="8" s="1"/>
  <c r="JG10" i="8"/>
  <c r="JK10" i="8"/>
  <c r="JM10" i="8" s="1"/>
  <c r="IX10" i="8"/>
  <c r="IZ10" i="8" s="1"/>
  <c r="IT10" i="8"/>
  <c r="QR38" i="8"/>
  <c r="QN38" i="8"/>
  <c r="QQ27" i="8"/>
  <c r="ID25" i="8"/>
  <c r="IC25" i="8"/>
  <c r="IB25" i="8"/>
  <c r="IA25" i="8"/>
  <c r="JH14" i="8"/>
  <c r="JI14" i="8" s="1"/>
  <c r="IY10" i="8"/>
  <c r="PR31" i="8"/>
  <c r="PT31" i="8" s="1"/>
  <c r="PN31" i="8"/>
  <c r="QA27" i="8"/>
  <c r="QE27" i="8"/>
  <c r="QG27" i="8" s="1"/>
  <c r="IT24" i="8"/>
  <c r="IX24" i="8"/>
  <c r="IZ24" i="8" s="1"/>
  <c r="RB35" i="8"/>
  <c r="JJ37" i="8"/>
  <c r="JL37" i="8"/>
  <c r="JK38" i="8"/>
  <c r="JG38" i="8"/>
  <c r="QQ37" i="8"/>
  <c r="QS37" i="8"/>
  <c r="IV32" i="8"/>
  <c r="QW22" i="8"/>
  <c r="QV22" i="8"/>
  <c r="QU22" i="8"/>
  <c r="QX22" i="8"/>
  <c r="RB37" i="8"/>
  <c r="RC37" i="8" s="1"/>
  <c r="QC19" i="8"/>
  <c r="QF19" i="8" s="1"/>
  <c r="JI33" i="8"/>
  <c r="JL33" i="8" s="1"/>
  <c r="QG36" i="8"/>
  <c r="IJ18" i="8"/>
  <c r="RB16" i="8"/>
  <c r="RC16" i="8" s="1"/>
  <c r="IU11" i="8"/>
  <c r="IV11" i="8" s="1"/>
  <c r="JI35" i="8"/>
  <c r="JL35" i="8" s="1"/>
  <c r="IV39" i="8"/>
  <c r="IY39" i="8" s="1"/>
  <c r="QP19" i="8"/>
  <c r="QS19" i="8" s="1"/>
  <c r="QP25" i="8"/>
  <c r="JM27" i="8"/>
  <c r="QO24" i="8"/>
  <c r="QP24" i="8" s="1"/>
  <c r="JH39" i="8"/>
  <c r="JI39" i="8" s="1"/>
  <c r="QO18" i="8"/>
  <c r="QP18" i="8" s="1"/>
  <c r="QA12" i="8"/>
  <c r="QE12" i="8"/>
  <c r="QG12" i="8" s="1"/>
  <c r="QH21" i="8"/>
  <c r="QK21" i="8"/>
  <c r="QJ21" i="8"/>
  <c r="QI21" i="8"/>
  <c r="QP27" i="8"/>
  <c r="QS27" i="8" s="1"/>
  <c r="IU16" i="8"/>
  <c r="RJ20" i="8"/>
  <c r="RI20" i="8"/>
  <c r="RH20" i="8"/>
  <c r="RK20" i="8"/>
  <c r="PH33" i="8"/>
  <c r="PJ33" i="8"/>
  <c r="PK33" i="8"/>
  <c r="PI33" i="8"/>
  <c r="IY24" i="8"/>
  <c r="IM28" i="8"/>
  <c r="QD35" i="8"/>
  <c r="IT21" i="8"/>
  <c r="IX21" i="8"/>
  <c r="RD21" i="8"/>
  <c r="RD22" i="8"/>
  <c r="IW40" i="8"/>
  <c r="IM37" i="8"/>
  <c r="QT26" i="8"/>
  <c r="II18" i="8"/>
  <c r="IL18" i="8" s="1"/>
  <c r="QF16" i="8"/>
  <c r="QD16" i="8"/>
  <c r="RF15" i="8"/>
  <c r="RD15" i="8"/>
  <c r="PV29" i="8"/>
  <c r="PU29" i="8"/>
  <c r="PX29" i="8"/>
  <c r="PW29" i="8"/>
  <c r="JA13" i="8"/>
  <c r="JD13" i="8"/>
  <c r="JC13" i="8"/>
  <c r="JB13" i="8"/>
  <c r="QG33" i="8"/>
  <c r="JC33" i="8"/>
  <c r="JB33" i="8"/>
  <c r="JA33" i="8"/>
  <c r="JD33" i="8"/>
  <c r="JC12" i="8"/>
  <c r="JB12" i="8"/>
  <c r="JA12" i="8"/>
  <c r="JD12" i="8"/>
  <c r="QV13" i="8"/>
  <c r="QX13" i="8"/>
  <c r="QW13" i="8"/>
  <c r="QU13" i="8"/>
  <c r="IP22" i="8"/>
  <c r="IN22" i="8"/>
  <c r="IQ22" i="8"/>
  <c r="IO22" i="8"/>
  <c r="JK31" i="8"/>
  <c r="JG31" i="8"/>
  <c r="PR39" i="8"/>
  <c r="PT39" i="8" s="1"/>
  <c r="PN39" i="8"/>
  <c r="QR21" i="8"/>
  <c r="QT21" i="8" s="1"/>
  <c r="QN21" i="8"/>
  <c r="PN27" i="8"/>
  <c r="PR27" i="8"/>
  <c r="PT27" i="8" s="1"/>
  <c r="QS29" i="8"/>
  <c r="QQ29" i="8"/>
  <c r="PS27" i="8"/>
  <c r="QC35" i="8"/>
  <c r="IY21" i="8"/>
  <c r="IW21" i="8"/>
  <c r="RC21" i="8"/>
  <c r="RC22" i="8"/>
  <c r="RF22" i="8" s="1"/>
  <c r="IV40" i="8"/>
  <c r="IY40" i="8" s="1"/>
  <c r="QK24" i="8"/>
  <c r="QJ24" i="8"/>
  <c r="QH24" i="8"/>
  <c r="QI24" i="8"/>
  <c r="IW29" i="8"/>
  <c r="PR40" i="8"/>
  <c r="PT40" i="8" s="1"/>
  <c r="PN40" i="8"/>
  <c r="IJ23" i="8"/>
  <c r="IL23" i="8"/>
  <c r="QN15" i="8"/>
  <c r="QR15" i="8"/>
  <c r="QT15" i="8" s="1"/>
  <c r="QA16" i="8"/>
  <c r="QE16" i="8"/>
  <c r="RB33" i="8"/>
  <c r="RC33" i="8" s="1"/>
  <c r="JJ29" i="8"/>
  <c r="RE15" i="8"/>
  <c r="RA15" i="8"/>
  <c r="RB11" i="8"/>
  <c r="RC11" i="8" s="1"/>
  <c r="IO36" i="8"/>
  <c r="IN36" i="8"/>
  <c r="IQ36" i="8"/>
  <c r="IP36" i="8"/>
  <c r="RB40" i="8"/>
  <c r="RC40" i="8" s="1"/>
  <c r="QT38" i="8"/>
  <c r="IC29" i="8"/>
  <c r="ID29" i="8"/>
  <c r="IA29" i="8"/>
  <c r="IB29" i="8"/>
  <c r="HX21" i="8"/>
  <c r="HZ21" i="8" s="1"/>
  <c r="HT21" i="8"/>
  <c r="QA10" i="8"/>
  <c r="QE10" i="8"/>
  <c r="QG10" i="8" s="1"/>
  <c r="PW11" i="8"/>
  <c r="PV11" i="8"/>
  <c r="PU11" i="8"/>
  <c r="PX11" i="8"/>
  <c r="JH28" i="8"/>
  <c r="JI28" i="8" s="1"/>
  <c r="QN29" i="8"/>
  <c r="QR29" i="8"/>
  <c r="RG32" i="8"/>
  <c r="RE28" i="8"/>
  <c r="RA28" i="8"/>
  <c r="IW14" i="8"/>
  <c r="RA38" i="8"/>
  <c r="RE38" i="8"/>
  <c r="QQ12" i="8"/>
  <c r="JJ24" i="8"/>
  <c r="RD36" i="8"/>
  <c r="JC19" i="8"/>
  <c r="JP19" i="8"/>
  <c r="JO19" i="8"/>
  <c r="JN19" i="8"/>
  <c r="JQ19" i="8"/>
  <c r="QQ16" i="8"/>
  <c r="QS16" i="8"/>
  <c r="IG34" i="8"/>
  <c r="IK34" i="8"/>
  <c r="IM34" i="8" s="1"/>
  <c r="IV29" i="8"/>
  <c r="RJ23" i="8"/>
  <c r="RI23" i="8"/>
  <c r="RH23" i="8"/>
  <c r="RK23" i="8"/>
  <c r="QO11" i="8"/>
  <c r="QP11" i="8" s="1"/>
  <c r="JI29" i="8"/>
  <c r="IY22" i="8"/>
  <c r="IW22" i="8"/>
  <c r="IY25" i="8"/>
  <c r="IW25" i="8"/>
  <c r="IK26" i="8"/>
  <c r="IM26" i="8" s="1"/>
  <c r="IG26" i="8"/>
  <c r="IO17" i="8"/>
  <c r="IQ17" i="8"/>
  <c r="IP17" i="8"/>
  <c r="IN17" i="8"/>
  <c r="QS36" i="8"/>
  <c r="QQ36" i="8"/>
  <c r="JL10" i="8"/>
  <c r="QS38" i="8"/>
  <c r="ID11" i="8"/>
  <c r="IC11" i="8"/>
  <c r="IB11" i="8"/>
  <c r="IA11" i="8"/>
  <c r="QS39" i="8"/>
  <c r="QQ39" i="8"/>
  <c r="QS35" i="8"/>
  <c r="QQ35" i="8"/>
  <c r="QD11" i="8"/>
  <c r="QF11" i="8"/>
  <c r="RG17" i="8"/>
  <c r="ID24" i="8"/>
  <c r="IC24" i="8"/>
  <c r="IB24" i="8"/>
  <c r="IA24" i="8"/>
  <c r="RD28" i="8"/>
  <c r="RF28" i="8"/>
  <c r="IV14" i="8"/>
  <c r="IY14" i="8" s="1"/>
  <c r="RF38" i="8"/>
  <c r="RD38" i="8"/>
  <c r="QP12" i="8"/>
  <c r="JI24" i="8"/>
  <c r="JL24" i="8" s="1"/>
  <c r="RC36" i="8"/>
  <c r="RF36" i="8" s="1"/>
  <c r="PK37" i="8"/>
  <c r="PI37" i="8"/>
  <c r="PH37" i="8"/>
  <c r="PJ37" i="8"/>
  <c r="QN16" i="8"/>
  <c r="QR16" i="8"/>
  <c r="PN33" i="8"/>
  <c r="PR33" i="8"/>
  <c r="PT33" i="8" s="1"/>
  <c r="IA18" i="8"/>
  <c r="ID18" i="8"/>
  <c r="IC18" i="8"/>
  <c r="IB18" i="8"/>
  <c r="IQ12" i="8"/>
  <c r="IP12" i="8"/>
  <c r="IN12" i="8"/>
  <c r="IO12" i="8"/>
  <c r="ID26" i="8"/>
  <c r="IB26" i="8"/>
  <c r="IA26" i="8"/>
  <c r="IC26" i="8"/>
  <c r="IJ14" i="8"/>
  <c r="RB25" i="8"/>
  <c r="RC25" i="8" s="1"/>
  <c r="QS31" i="8"/>
  <c r="QQ31" i="8"/>
  <c r="IX22" i="8"/>
  <c r="IT22" i="8"/>
  <c r="IT25" i="8"/>
  <c r="IX25" i="8"/>
  <c r="QO30" i="8"/>
  <c r="QP30" i="8" s="1"/>
  <c r="QD29" i="8"/>
  <c r="IQ33" i="8"/>
  <c r="IO33" i="8"/>
  <c r="IP33" i="8"/>
  <c r="IN33" i="8"/>
  <c r="RJ13" i="8"/>
  <c r="RH13" i="8"/>
  <c r="RK13" i="8"/>
  <c r="RI13" i="8"/>
  <c r="QR36" i="8"/>
  <c r="QN36" i="8"/>
  <c r="JH18" i="8"/>
  <c r="JI18" i="8" s="1"/>
  <c r="IG16" i="8"/>
  <c r="IK16" i="8"/>
  <c r="JH34" i="8"/>
  <c r="JI34" i="8" s="1"/>
  <c r="PK12" i="8"/>
  <c r="PJ12" i="8"/>
  <c r="PI12" i="8"/>
  <c r="PH12" i="8"/>
  <c r="JK17" i="8"/>
  <c r="JM17" i="8" s="1"/>
  <c r="JG17" i="8"/>
  <c r="QW28" i="8"/>
  <c r="QV28" i="8"/>
  <c r="QX28" i="8"/>
  <c r="QU28" i="8"/>
  <c r="QR39" i="8"/>
  <c r="QN39" i="8"/>
  <c r="QN35" i="8"/>
  <c r="QR35" i="8"/>
  <c r="QE11" i="8"/>
  <c r="QA11" i="8"/>
  <c r="JA20" i="8"/>
  <c r="JD20" i="8"/>
  <c r="JC20" i="8"/>
  <c r="JB20" i="8"/>
  <c r="JJ12" i="8"/>
  <c r="IW23" i="8"/>
  <c r="RD14" i="8"/>
  <c r="JJ25" i="8"/>
  <c r="IW26" i="8"/>
  <c r="JJ36" i="8"/>
  <c r="RD26" i="8"/>
  <c r="RG26" i="8" s="1"/>
  <c r="RF26" i="8"/>
  <c r="QS10" i="8"/>
  <c r="QQ10" i="8"/>
  <c r="IJ40" i="8"/>
  <c r="IM40" i="8" s="1"/>
  <c r="IL40" i="8"/>
  <c r="QO33" i="8"/>
  <c r="QP33" i="8" s="1"/>
  <c r="ID33" i="8"/>
  <c r="IC33" i="8"/>
  <c r="IA33" i="8"/>
  <c r="IB33" i="8"/>
  <c r="QA40" i="8"/>
  <c r="QE40" i="8"/>
  <c r="QG40" i="8" s="1"/>
  <c r="II14" i="8"/>
  <c r="JD15" i="8"/>
  <c r="JC15" i="8"/>
  <c r="JB15" i="8"/>
  <c r="JA15" i="8"/>
  <c r="IL34" i="8"/>
  <c r="QS40" i="8"/>
  <c r="QQ40" i="8"/>
  <c r="QT40" i="8" s="1"/>
  <c r="IM11" i="8"/>
  <c r="PR16" i="8"/>
  <c r="PT16" i="8" s="1"/>
  <c r="PN16" i="8"/>
  <c r="QC29" i="8"/>
  <c r="QF29" i="8" s="1"/>
  <c r="QD37" i="8"/>
  <c r="QG37" i="8" s="1"/>
  <c r="QF37" i="8"/>
  <c r="IU34" i="8"/>
  <c r="IV34" i="8" s="1"/>
  <c r="IL16" i="8"/>
  <c r="IJ16" i="8"/>
  <c r="QF12" i="8"/>
  <c r="JC35" i="8"/>
  <c r="IL39" i="8"/>
  <c r="IJ39" i="8"/>
  <c r="JM31" i="8"/>
  <c r="QX20" i="8"/>
  <c r="QW20" i="8"/>
  <c r="QV20" i="8"/>
  <c r="QU20" i="8"/>
  <c r="IQ20" i="8"/>
  <c r="IP20" i="8"/>
  <c r="IO20" i="8"/>
  <c r="IN20" i="8"/>
  <c r="IM32" i="8"/>
  <c r="IZ37" i="8"/>
  <c r="JI12" i="8"/>
  <c r="JL12" i="8" s="1"/>
  <c r="IV23" i="8"/>
  <c r="IY23" i="8" s="1"/>
  <c r="RC14" i="8"/>
  <c r="RF14" i="8" s="1"/>
  <c r="JI25" i="8"/>
  <c r="IV26" i="8"/>
  <c r="JI36" i="8"/>
  <c r="JL36" i="8" s="1"/>
  <c r="JH23" i="7"/>
  <c r="PX11" i="7"/>
  <c r="PV11" i="7"/>
  <c r="PU11" i="7"/>
  <c r="PW11" i="7"/>
  <c r="RB28" i="7"/>
  <c r="QK27" i="7"/>
  <c r="QJ27" i="7"/>
  <c r="QI27" i="7"/>
  <c r="QH27" i="7"/>
  <c r="QK12" i="7"/>
  <c r="QI12" i="7"/>
  <c r="QJ12" i="7"/>
  <c r="QH12" i="7"/>
  <c r="IG36" i="7"/>
  <c r="IK36" i="7"/>
  <c r="RB31" i="7"/>
  <c r="RC31" i="7" s="1"/>
  <c r="JH40" i="7"/>
  <c r="JH18" i="7"/>
  <c r="RB25" i="7"/>
  <c r="ID36" i="7"/>
  <c r="IC36" i="7"/>
  <c r="IB36" i="7"/>
  <c r="IA36" i="7"/>
  <c r="JH31" i="7"/>
  <c r="QN31" i="7"/>
  <c r="QR31" i="7"/>
  <c r="RE10" i="7"/>
  <c r="RA10" i="7"/>
  <c r="PX15" i="7"/>
  <c r="PW15" i="7"/>
  <c r="PV15" i="7"/>
  <c r="PU15" i="7"/>
  <c r="PX14" i="7"/>
  <c r="PW14" i="7"/>
  <c r="PV14" i="7"/>
  <c r="PU14" i="7"/>
  <c r="JH27" i="7"/>
  <c r="JI27" i="7" s="1"/>
  <c r="JH26" i="7"/>
  <c r="JI26" i="7" s="1"/>
  <c r="JH30" i="7"/>
  <c r="JH11" i="7"/>
  <c r="JI11" i="7" s="1"/>
  <c r="PW25" i="7"/>
  <c r="PU25" i="7"/>
  <c r="PX25" i="7"/>
  <c r="PV25" i="7"/>
  <c r="IQ28" i="7"/>
  <c r="IP28" i="7"/>
  <c r="IO28" i="7"/>
  <c r="IN28" i="7"/>
  <c r="RB39" i="7"/>
  <c r="RC39" i="7" s="1"/>
  <c r="JH34" i="7"/>
  <c r="JH21" i="7"/>
  <c r="RB32" i="7"/>
  <c r="RC32" i="7" s="1"/>
  <c r="IN35" i="7"/>
  <c r="IP35" i="7"/>
  <c r="IO35" i="7"/>
  <c r="IQ35" i="7"/>
  <c r="RB18" i="7"/>
  <c r="RC18" i="7" s="1"/>
  <c r="RB16" i="7"/>
  <c r="RC16" i="7" s="1"/>
  <c r="JH36" i="7"/>
  <c r="RA38" i="7"/>
  <c r="RE38" i="7"/>
  <c r="JJ38" i="7"/>
  <c r="IG29" i="7"/>
  <c r="IK29" i="7"/>
  <c r="IM29" i="7" s="1"/>
  <c r="JB25" i="7"/>
  <c r="JD25" i="7"/>
  <c r="JC25" i="7"/>
  <c r="JA25" i="7"/>
  <c r="JH12" i="7"/>
  <c r="JI12" i="7" s="1"/>
  <c r="QR26" i="7"/>
  <c r="QT26" i="7" s="1"/>
  <c r="QN26" i="7"/>
  <c r="IU18" i="7"/>
  <c r="IV18" i="7" s="1"/>
  <c r="PH20" i="7"/>
  <c r="PK20" i="7"/>
  <c r="PJ20" i="7"/>
  <c r="PI20" i="7"/>
  <c r="IL23" i="7"/>
  <c r="IJ23" i="7"/>
  <c r="RE26" i="7"/>
  <c r="RG26" i="7" s="1"/>
  <c r="RA26" i="7"/>
  <c r="RB15" i="7"/>
  <c r="RC15" i="7" s="1"/>
  <c r="RF26" i="7"/>
  <c r="QN20" i="7"/>
  <c r="QR20" i="7"/>
  <c r="QQ25" i="7"/>
  <c r="QS25" i="7"/>
  <c r="IA26" i="7"/>
  <c r="ID26" i="7"/>
  <c r="IC26" i="7"/>
  <c r="IB26" i="7"/>
  <c r="QK10" i="7"/>
  <c r="QJ10" i="7"/>
  <c r="QI10" i="7"/>
  <c r="QH10" i="7"/>
  <c r="IG26" i="7"/>
  <c r="IK26" i="7"/>
  <c r="QQ14" i="7"/>
  <c r="QS14" i="7"/>
  <c r="IL29" i="7"/>
  <c r="RF22" i="7"/>
  <c r="RD22" i="7"/>
  <c r="JJ22" i="7"/>
  <c r="JL22" i="7"/>
  <c r="JB17" i="7"/>
  <c r="JD17" i="7"/>
  <c r="JC17" i="7"/>
  <c r="JA17" i="7"/>
  <c r="JH29" i="7"/>
  <c r="QH24" i="7"/>
  <c r="QK24" i="7"/>
  <c r="QJ24" i="7"/>
  <c r="QI24" i="7"/>
  <c r="ID17" i="7"/>
  <c r="IB17" i="7"/>
  <c r="IA17" i="7"/>
  <c r="IC17" i="7"/>
  <c r="PU32" i="7"/>
  <c r="PX32" i="7"/>
  <c r="PV32" i="7"/>
  <c r="PW32" i="7"/>
  <c r="IU23" i="7"/>
  <c r="IV23" i="7" s="1"/>
  <c r="QQ22" i="7"/>
  <c r="ID29" i="7"/>
  <c r="IC29" i="7"/>
  <c r="IA29" i="7"/>
  <c r="IB29" i="7"/>
  <c r="PX31" i="7"/>
  <c r="PW31" i="7"/>
  <c r="PV31" i="7"/>
  <c r="PU31" i="7"/>
  <c r="JJ17" i="7"/>
  <c r="RD36" i="7"/>
  <c r="IL36" i="7"/>
  <c r="IJ36" i="7"/>
  <c r="IK23" i="7"/>
  <c r="IG23" i="7"/>
  <c r="RE23" i="7"/>
  <c r="RG23" i="7" s="1"/>
  <c r="RA23" i="7"/>
  <c r="PK39" i="7"/>
  <c r="PH39" i="7"/>
  <c r="PJ39" i="7"/>
  <c r="PI39" i="7"/>
  <c r="HN29" i="7"/>
  <c r="HP29" i="7"/>
  <c r="HO29" i="7"/>
  <c r="HQ29" i="7"/>
  <c r="RD38" i="7"/>
  <c r="RF38" i="7"/>
  <c r="IW31" i="7"/>
  <c r="QN25" i="7"/>
  <c r="QR25" i="7"/>
  <c r="IW34" i="7"/>
  <c r="IK34" i="7"/>
  <c r="IG34" i="7"/>
  <c r="RI27" i="7"/>
  <c r="RH27" i="7"/>
  <c r="RJ27" i="7"/>
  <c r="RK27" i="7"/>
  <c r="IU11" i="7"/>
  <c r="IV11" i="7" s="1"/>
  <c r="JC33" i="7"/>
  <c r="JD33" i="7"/>
  <c r="JB33" i="7"/>
  <c r="JA33" i="7"/>
  <c r="QN14" i="7"/>
  <c r="QR14" i="7"/>
  <c r="RA22" i="7"/>
  <c r="RE22" i="7"/>
  <c r="JK22" i="7"/>
  <c r="JG22" i="7"/>
  <c r="RD10" i="7"/>
  <c r="RF10" i="7"/>
  <c r="IK12" i="7"/>
  <c r="IM12" i="7" s="1"/>
  <c r="IG12" i="7"/>
  <c r="IY38" i="7"/>
  <c r="IW38" i="7"/>
  <c r="ID34" i="7"/>
  <c r="IC34" i="7"/>
  <c r="IB34" i="7"/>
  <c r="IA34" i="7"/>
  <c r="RG40" i="7"/>
  <c r="IQ40" i="7"/>
  <c r="IO40" i="7"/>
  <c r="IN40" i="7"/>
  <c r="IP40" i="7"/>
  <c r="RE21" i="7"/>
  <c r="RG21" i="7" s="1"/>
  <c r="RA21" i="7"/>
  <c r="IU14" i="7"/>
  <c r="IV14" i="7" s="1"/>
  <c r="QP22" i="7"/>
  <c r="IL21" i="7"/>
  <c r="IJ21" i="7"/>
  <c r="QG25" i="7"/>
  <c r="QT37" i="7"/>
  <c r="JI17" i="7"/>
  <c r="JL17" i="7" s="1"/>
  <c r="IU36" i="7"/>
  <c r="IV36" i="7" s="1"/>
  <c r="RC36" i="7"/>
  <c r="RF36" i="7" s="1"/>
  <c r="QD39" i="7"/>
  <c r="QF39" i="7"/>
  <c r="QK36" i="7"/>
  <c r="QI36" i="7"/>
  <c r="QJ36" i="7"/>
  <c r="QH36" i="7"/>
  <c r="QI14" i="7"/>
  <c r="QK14" i="7"/>
  <c r="QJ14" i="7"/>
  <c r="QH14" i="7"/>
  <c r="RF23" i="7"/>
  <c r="JC37" i="7"/>
  <c r="JD37" i="7"/>
  <c r="JB37" i="7"/>
  <c r="JA37" i="7"/>
  <c r="PH11" i="7"/>
  <c r="PK11" i="7"/>
  <c r="PJ11" i="7"/>
  <c r="PI11" i="7"/>
  <c r="IV31" i="7"/>
  <c r="IY31" i="7" s="1"/>
  <c r="RF12" i="7"/>
  <c r="RD12" i="7"/>
  <c r="ID21" i="7"/>
  <c r="IC21" i="7"/>
  <c r="IB21" i="7"/>
  <c r="IA21" i="7"/>
  <c r="IV34" i="7"/>
  <c r="IY34" i="7" s="1"/>
  <c r="IL34" i="7"/>
  <c r="IJ34" i="7"/>
  <c r="IU21" i="7"/>
  <c r="IV21" i="7" s="1"/>
  <c r="PV16" i="7"/>
  <c r="PW16" i="7"/>
  <c r="PX16" i="7"/>
  <c r="PU16" i="7"/>
  <c r="JK37" i="7"/>
  <c r="JG37" i="7"/>
  <c r="JJ10" i="7"/>
  <c r="JJ28" i="7"/>
  <c r="JJ15" i="7"/>
  <c r="RA13" i="7"/>
  <c r="RE13" i="7"/>
  <c r="RG13" i="7" s="1"/>
  <c r="QV38" i="7"/>
  <c r="QW38" i="7"/>
  <c r="QX38" i="7"/>
  <c r="QU38" i="7"/>
  <c r="RA24" i="7"/>
  <c r="RE24" i="7"/>
  <c r="JA28" i="7"/>
  <c r="JB28" i="7"/>
  <c r="JD28" i="7"/>
  <c r="JC28" i="7"/>
  <c r="IT38" i="7"/>
  <c r="IX38" i="7"/>
  <c r="RD29" i="7"/>
  <c r="QD32" i="7"/>
  <c r="IB27" i="7"/>
  <c r="IA27" i="7"/>
  <c r="IC27" i="7"/>
  <c r="ID27" i="7"/>
  <c r="IC16" i="7"/>
  <c r="IA16" i="7"/>
  <c r="IB16" i="7"/>
  <c r="ID16" i="7"/>
  <c r="IK11" i="7"/>
  <c r="IM11" i="7" s="1"/>
  <c r="IG11" i="7"/>
  <c r="JK19" i="7"/>
  <c r="JM19" i="7" s="1"/>
  <c r="JG19" i="7"/>
  <c r="IK21" i="7"/>
  <c r="IG21" i="7"/>
  <c r="IL11" i="7"/>
  <c r="QQ39" i="7"/>
  <c r="QS39" i="7"/>
  <c r="QA39" i="7"/>
  <c r="QE39" i="7"/>
  <c r="QG15" i="7"/>
  <c r="RE37" i="7"/>
  <c r="RG37" i="7" s="1"/>
  <c r="RA37" i="7"/>
  <c r="IG17" i="7"/>
  <c r="IK17" i="7"/>
  <c r="IM17" i="7" s="1"/>
  <c r="QJ29" i="7"/>
  <c r="QI29" i="7"/>
  <c r="QH29" i="7"/>
  <c r="QK29" i="7"/>
  <c r="RD14" i="7"/>
  <c r="RF14" i="7"/>
  <c r="IY15" i="7"/>
  <c r="IW15" i="7"/>
  <c r="RE12" i="7"/>
  <c r="RA12" i="7"/>
  <c r="QQ19" i="7"/>
  <c r="QS19" i="7"/>
  <c r="QQ24" i="7"/>
  <c r="QS24" i="7"/>
  <c r="IG22" i="7"/>
  <c r="IK22" i="7"/>
  <c r="IM22" i="7" s="1"/>
  <c r="JJ37" i="7"/>
  <c r="JL37" i="7"/>
  <c r="JI10" i="7"/>
  <c r="JL10" i="7" s="1"/>
  <c r="JI28" i="7"/>
  <c r="JI15" i="7"/>
  <c r="JL15" i="7" s="1"/>
  <c r="JG13" i="7"/>
  <c r="JK13" i="7"/>
  <c r="JM13" i="7" s="1"/>
  <c r="RF24" i="7"/>
  <c r="RD24" i="7"/>
  <c r="QO16" i="7"/>
  <c r="RC29" i="7"/>
  <c r="QC32" i="7"/>
  <c r="QF32" i="7" s="1"/>
  <c r="QW10" i="7"/>
  <c r="QV10" i="7"/>
  <c r="QU10" i="7"/>
  <c r="QX10" i="7"/>
  <c r="QH22" i="7"/>
  <c r="QK22" i="7"/>
  <c r="QJ22" i="7"/>
  <c r="QI22" i="7"/>
  <c r="PR20" i="7"/>
  <c r="PT20" i="7" s="1"/>
  <c r="PN20" i="7"/>
  <c r="JH14" i="7"/>
  <c r="QN39" i="7"/>
  <c r="QR39" i="7"/>
  <c r="QI33" i="7"/>
  <c r="QH33" i="7"/>
  <c r="QK33" i="7"/>
  <c r="QJ33" i="7"/>
  <c r="PS20" i="7"/>
  <c r="QJ16" i="7"/>
  <c r="QH16" i="7"/>
  <c r="QI16" i="7"/>
  <c r="QK16" i="7"/>
  <c r="IK16" i="7"/>
  <c r="IM16" i="7" s="1"/>
  <c r="IG16" i="7"/>
  <c r="QO28" i="7"/>
  <c r="IP25" i="7"/>
  <c r="IQ25" i="7"/>
  <c r="IO25" i="7"/>
  <c r="IN25" i="7"/>
  <c r="RA14" i="7"/>
  <c r="RE14" i="7"/>
  <c r="RD33" i="7"/>
  <c r="RF33" i="7"/>
  <c r="IT15" i="7"/>
  <c r="IX15" i="7"/>
  <c r="IJ30" i="7"/>
  <c r="IL30" i="7"/>
  <c r="RB11" i="7"/>
  <c r="RC11" i="7" s="1"/>
  <c r="QR19" i="7"/>
  <c r="QN19" i="7"/>
  <c r="QR24" i="7"/>
  <c r="QN24" i="7"/>
  <c r="JC22" i="7"/>
  <c r="JB22" i="7"/>
  <c r="JA22" i="7"/>
  <c r="JD22" i="7"/>
  <c r="IC23" i="7"/>
  <c r="IB23" i="7"/>
  <c r="IA23" i="7"/>
  <c r="ID23" i="7"/>
  <c r="IW29" i="7"/>
  <c r="IW35" i="7"/>
  <c r="IW27" i="7"/>
  <c r="QW12" i="7"/>
  <c r="QX12" i="7"/>
  <c r="QV12" i="7"/>
  <c r="QU12" i="7"/>
  <c r="QI19" i="7"/>
  <c r="QK40" i="7"/>
  <c r="QJ40" i="7"/>
  <c r="QH40" i="7"/>
  <c r="QI40" i="7"/>
  <c r="QE11" i="7"/>
  <c r="QG11" i="7" s="1"/>
  <c r="QA11" i="7"/>
  <c r="RK34" i="7"/>
  <c r="RJ34" i="7"/>
  <c r="RI34" i="7"/>
  <c r="RH34" i="7"/>
  <c r="IW16" i="7"/>
  <c r="IW40" i="7"/>
  <c r="IK14" i="7"/>
  <c r="IG14" i="7"/>
  <c r="QW21" i="7"/>
  <c r="QU21" i="7"/>
  <c r="QX21" i="7"/>
  <c r="QV21" i="7"/>
  <c r="JH16" i="7"/>
  <c r="JI16" i="7" s="1"/>
  <c r="QU36" i="7"/>
  <c r="QX36" i="7"/>
  <c r="QW36" i="7"/>
  <c r="QV36" i="7"/>
  <c r="JN25" i="7"/>
  <c r="JQ25" i="7"/>
  <c r="JP25" i="7"/>
  <c r="JO25" i="7"/>
  <c r="QD20" i="7"/>
  <c r="QQ15" i="7"/>
  <c r="PV10" i="7"/>
  <c r="PX10" i="7"/>
  <c r="PW10" i="7"/>
  <c r="PU10" i="7"/>
  <c r="JA13" i="7"/>
  <c r="JD13" i="7"/>
  <c r="JC13" i="7"/>
  <c r="JB13" i="7"/>
  <c r="IK31" i="7"/>
  <c r="IM31" i="7" s="1"/>
  <c r="IG31" i="7"/>
  <c r="IJ18" i="7"/>
  <c r="QO11" i="7"/>
  <c r="QD18" i="7"/>
  <c r="RA33" i="7"/>
  <c r="RE33" i="7"/>
  <c r="JB19" i="7"/>
  <c r="JD19" i="7"/>
  <c r="JA19" i="7"/>
  <c r="JC19" i="7"/>
  <c r="IG30" i="7"/>
  <c r="IK30" i="7"/>
  <c r="IQ15" i="7"/>
  <c r="IN15" i="7"/>
  <c r="IP15" i="7"/>
  <c r="IO15" i="7"/>
  <c r="IV29" i="7"/>
  <c r="IY29" i="7" s="1"/>
  <c r="IV35" i="7"/>
  <c r="IY35" i="7" s="1"/>
  <c r="IV27" i="7"/>
  <c r="QX23" i="7"/>
  <c r="QU23" i="7"/>
  <c r="QW23" i="7"/>
  <c r="QV23" i="7"/>
  <c r="IA11" i="7"/>
  <c r="IB11" i="7"/>
  <c r="IC11" i="7"/>
  <c r="ID11" i="7"/>
  <c r="IV16" i="7"/>
  <c r="IV40" i="7"/>
  <c r="IY40" i="7" s="1"/>
  <c r="IB37" i="7"/>
  <c r="ID37" i="7"/>
  <c r="IC37" i="7"/>
  <c r="IA37" i="7"/>
  <c r="IL14" i="7"/>
  <c r="IJ14" i="7"/>
  <c r="IJ27" i="7"/>
  <c r="JG24" i="7"/>
  <c r="JK24" i="7"/>
  <c r="JM24" i="7" s="1"/>
  <c r="QN29" i="7"/>
  <c r="QR29" i="7"/>
  <c r="QC20" i="7"/>
  <c r="QP15" i="7"/>
  <c r="IU26" i="7"/>
  <c r="IV26" i="7" s="1"/>
  <c r="ID10" i="7"/>
  <c r="IC10" i="7"/>
  <c r="IB10" i="7"/>
  <c r="IA10" i="7"/>
  <c r="IU30" i="7"/>
  <c r="IV30" i="7" s="1"/>
  <c r="II18" i="7"/>
  <c r="QR13" i="7"/>
  <c r="QT13" i="7" s="1"/>
  <c r="QN13" i="7"/>
  <c r="QC18" i="7"/>
  <c r="QF18" i="7" s="1"/>
  <c r="QS13" i="7"/>
  <c r="RB20" i="7"/>
  <c r="RC20" i="7" s="1"/>
  <c r="IA40" i="7"/>
  <c r="ID40" i="7"/>
  <c r="IC40" i="7"/>
  <c r="IB40" i="7"/>
  <c r="IT10" i="7"/>
  <c r="IX10" i="7"/>
  <c r="IZ10" i="7" s="1"/>
  <c r="RB19" i="7"/>
  <c r="RC19" i="7" s="1"/>
  <c r="QQ32" i="7"/>
  <c r="IL12" i="7"/>
  <c r="QQ31" i="7"/>
  <c r="QT31" i="7" s="1"/>
  <c r="QS31" i="7"/>
  <c r="IW12" i="7"/>
  <c r="JK35" i="7"/>
  <c r="JG35" i="7"/>
  <c r="QQ18" i="7"/>
  <c r="JI38" i="7"/>
  <c r="ID14" i="7"/>
  <c r="IC14" i="7"/>
  <c r="IB14" i="7"/>
  <c r="IA14" i="7"/>
  <c r="II27" i="7"/>
  <c r="IL27" i="7" s="1"/>
  <c r="QS29" i="7"/>
  <c r="QQ29" i="7"/>
  <c r="QT33" i="7"/>
  <c r="PV28" i="7"/>
  <c r="PU28" i="7"/>
  <c r="PW28" i="7"/>
  <c r="PX28" i="7"/>
  <c r="QR40" i="7"/>
  <c r="QT40" i="7" s="1"/>
  <c r="QN40" i="7"/>
  <c r="QG28" i="7"/>
  <c r="JL24" i="7"/>
  <c r="QG31" i="7"/>
  <c r="QS20" i="7"/>
  <c r="QQ20" i="7"/>
  <c r="JP20" i="7"/>
  <c r="JO20" i="7"/>
  <c r="JN20" i="7"/>
  <c r="JQ20" i="7"/>
  <c r="IL31" i="7"/>
  <c r="IO37" i="7"/>
  <c r="IQ37" i="7"/>
  <c r="IP37" i="7"/>
  <c r="IN37" i="7"/>
  <c r="IL17" i="7"/>
  <c r="JQ39" i="7"/>
  <c r="JO39" i="7"/>
  <c r="JP39" i="7"/>
  <c r="JN39" i="7"/>
  <c r="QK38" i="7"/>
  <c r="QI38" i="7"/>
  <c r="QJ38" i="7"/>
  <c r="QH38" i="7"/>
  <c r="IL26" i="7"/>
  <c r="IJ26" i="7"/>
  <c r="QP32" i="7"/>
  <c r="IV12" i="7"/>
  <c r="JL35" i="7"/>
  <c r="JJ35" i="7"/>
  <c r="QP18" i="7"/>
  <c r="IX30" i="6"/>
  <c r="IT30" i="6"/>
  <c r="RB29" i="6"/>
  <c r="QI25" i="6"/>
  <c r="QK25" i="6"/>
  <c r="QJ25" i="6"/>
  <c r="QH25" i="6"/>
  <c r="JH24" i="6"/>
  <c r="JI24" i="6" s="1"/>
  <c r="RB15" i="6"/>
  <c r="ID36" i="6"/>
  <c r="IC36" i="6"/>
  <c r="IB36" i="6"/>
  <c r="IA36" i="6"/>
  <c r="QK32" i="6"/>
  <c r="QI32" i="6"/>
  <c r="QH32" i="6"/>
  <c r="QJ32" i="6"/>
  <c r="RB39" i="6"/>
  <c r="RC39" i="6" s="1"/>
  <c r="QN32" i="6"/>
  <c r="QR32" i="6"/>
  <c r="JH27" i="6"/>
  <c r="JI27" i="6" s="1"/>
  <c r="PV20" i="6"/>
  <c r="PX20" i="6"/>
  <c r="PW20" i="6"/>
  <c r="PU20" i="6"/>
  <c r="JH28" i="6"/>
  <c r="JH10" i="6"/>
  <c r="JI10" i="6" s="1"/>
  <c r="JH25" i="6"/>
  <c r="JD12" i="6"/>
  <c r="JC12" i="6"/>
  <c r="JB12" i="6"/>
  <c r="JA12" i="6"/>
  <c r="QX22" i="6"/>
  <c r="QW22" i="6"/>
  <c r="QV22" i="6"/>
  <c r="QU22" i="6"/>
  <c r="JH39" i="6"/>
  <c r="JH33" i="6"/>
  <c r="HQ23" i="6"/>
  <c r="HP23" i="6"/>
  <c r="HO23" i="6"/>
  <c r="HN23" i="6"/>
  <c r="RB18" i="6"/>
  <c r="RB26" i="6"/>
  <c r="JH20" i="6"/>
  <c r="JI20" i="6" s="1"/>
  <c r="ID11" i="6"/>
  <c r="IC11" i="6"/>
  <c r="IB11" i="6"/>
  <c r="IA11" i="6"/>
  <c r="HQ16" i="6"/>
  <c r="HP16" i="6"/>
  <c r="HO16" i="6"/>
  <c r="HN16" i="6"/>
  <c r="RB20" i="6"/>
  <c r="RC20" i="6" s="1"/>
  <c r="QJ24" i="6"/>
  <c r="QI24" i="6"/>
  <c r="QH24" i="6"/>
  <c r="QK24" i="6"/>
  <c r="JH30" i="6"/>
  <c r="JI30" i="6" s="1"/>
  <c r="RB16" i="6"/>
  <c r="IX18" i="6"/>
  <c r="IT18" i="6"/>
  <c r="PX18" i="6"/>
  <c r="PW18" i="6"/>
  <c r="PV18" i="6"/>
  <c r="PU18" i="6"/>
  <c r="RB14" i="6"/>
  <c r="RC14" i="6" s="1"/>
  <c r="PK16" i="6"/>
  <c r="PJ16" i="6"/>
  <c r="PI16" i="6"/>
  <c r="PH16" i="6"/>
  <c r="IO33" i="6"/>
  <c r="IN33" i="6"/>
  <c r="IQ33" i="6"/>
  <c r="IP33" i="6"/>
  <c r="ID10" i="6"/>
  <c r="IC10" i="6"/>
  <c r="IB10" i="6"/>
  <c r="IA10" i="6"/>
  <c r="JG38" i="6"/>
  <c r="JK38" i="6"/>
  <c r="RD28" i="6"/>
  <c r="QD29" i="6"/>
  <c r="PJ38" i="6"/>
  <c r="PH38" i="6"/>
  <c r="PK38" i="6"/>
  <c r="PI38" i="6"/>
  <c r="RB40" i="6"/>
  <c r="RC40" i="6" s="1"/>
  <c r="RD30" i="6"/>
  <c r="QJ18" i="6"/>
  <c r="QI18" i="6"/>
  <c r="QH18" i="6"/>
  <c r="QK18" i="6"/>
  <c r="IW20" i="6"/>
  <c r="IX38" i="6"/>
  <c r="IT38" i="6"/>
  <c r="IX31" i="6"/>
  <c r="IT31" i="6"/>
  <c r="RB36" i="6"/>
  <c r="QH37" i="6"/>
  <c r="QK37" i="6"/>
  <c r="QJ37" i="6"/>
  <c r="QI37" i="6"/>
  <c r="IW33" i="6"/>
  <c r="QD38" i="6"/>
  <c r="QQ31" i="6"/>
  <c r="IW23" i="6"/>
  <c r="QD40" i="6"/>
  <c r="RB31" i="6"/>
  <c r="QQ15" i="6"/>
  <c r="IK27" i="6"/>
  <c r="IG27" i="6"/>
  <c r="JH23" i="6"/>
  <c r="JI23" i="6" s="1"/>
  <c r="JG21" i="6"/>
  <c r="JK21" i="6"/>
  <c r="JM21" i="6" s="1"/>
  <c r="QH14" i="6"/>
  <c r="QK14" i="6"/>
  <c r="QJ14" i="6"/>
  <c r="QI14" i="6"/>
  <c r="RB38" i="6"/>
  <c r="RC38" i="6" s="1"/>
  <c r="IU37" i="6"/>
  <c r="IV37" i="6" s="1"/>
  <c r="RD21" i="6"/>
  <c r="IW34" i="6"/>
  <c r="QR39" i="6"/>
  <c r="QN39" i="6"/>
  <c r="RD37" i="6"/>
  <c r="JJ14" i="6"/>
  <c r="QQ29" i="6"/>
  <c r="IQ40" i="6"/>
  <c r="IP40" i="6"/>
  <c r="IO40" i="6"/>
  <c r="IN40" i="6"/>
  <c r="RC28" i="6"/>
  <c r="RF28" i="6" s="1"/>
  <c r="QC29" i="6"/>
  <c r="JC29" i="6"/>
  <c r="JB29" i="6"/>
  <c r="JD29" i="6"/>
  <c r="JA29" i="6"/>
  <c r="RI22" i="6"/>
  <c r="RH22" i="6"/>
  <c r="RK22" i="6"/>
  <c r="RJ22" i="6"/>
  <c r="JO12" i="6"/>
  <c r="JN12" i="6"/>
  <c r="JP12" i="6"/>
  <c r="JQ12" i="6"/>
  <c r="RC30" i="6"/>
  <c r="RF30" i="6" s="1"/>
  <c r="IV20" i="6"/>
  <c r="RD33" i="6"/>
  <c r="IU10" i="6"/>
  <c r="IV10" i="6" s="1"/>
  <c r="QV27" i="6"/>
  <c r="QX27" i="6"/>
  <c r="QW27" i="6"/>
  <c r="QU27" i="6"/>
  <c r="JP19" i="6"/>
  <c r="JN19" i="6"/>
  <c r="JQ19" i="6"/>
  <c r="JO19" i="6"/>
  <c r="IV33" i="6"/>
  <c r="IY33" i="6" s="1"/>
  <c r="PX38" i="6"/>
  <c r="PW38" i="6"/>
  <c r="PV38" i="6"/>
  <c r="PU38" i="6"/>
  <c r="QC38" i="6"/>
  <c r="QF38" i="6" s="1"/>
  <c r="QP31" i="6"/>
  <c r="QS31" i="6" s="1"/>
  <c r="IZ21" i="6"/>
  <c r="QC40" i="6"/>
  <c r="QP15" i="6"/>
  <c r="QS15" i="6" s="1"/>
  <c r="RE24" i="6"/>
  <c r="RG24" i="6" s="1"/>
  <c r="RA24" i="6"/>
  <c r="IG26" i="6"/>
  <c r="IK26" i="6"/>
  <c r="QK36" i="6"/>
  <c r="QJ36" i="6"/>
  <c r="QH36" i="6"/>
  <c r="QI36" i="6"/>
  <c r="QA30" i="6"/>
  <c r="QE30" i="6"/>
  <c r="QG30" i="6" s="1"/>
  <c r="IU27" i="6"/>
  <c r="IV27" i="6" s="1"/>
  <c r="IM26" i="6"/>
  <c r="RC21" i="6"/>
  <c r="IV34" i="6"/>
  <c r="IY34" i="6" s="1"/>
  <c r="RC37" i="6"/>
  <c r="RF37" i="6" s="1"/>
  <c r="JI14" i="6"/>
  <c r="QP29" i="6"/>
  <c r="QS29" i="6" s="1"/>
  <c r="QQ16" i="6"/>
  <c r="JD19" i="6"/>
  <c r="JC19" i="6"/>
  <c r="JB19" i="6"/>
  <c r="JA19" i="6"/>
  <c r="PW28" i="6"/>
  <c r="PX28" i="6"/>
  <c r="PV28" i="6"/>
  <c r="PU28" i="6"/>
  <c r="RC33" i="6"/>
  <c r="QR37" i="6"/>
  <c r="QT37" i="6" s="1"/>
  <c r="QN37" i="6"/>
  <c r="JQ13" i="6"/>
  <c r="JP13" i="6"/>
  <c r="JO13" i="6"/>
  <c r="JN13" i="6"/>
  <c r="IW11" i="6"/>
  <c r="ID25" i="6"/>
  <c r="IC25" i="6"/>
  <c r="IB25" i="6"/>
  <c r="IA25" i="6"/>
  <c r="QQ38" i="6"/>
  <c r="QT30" i="6"/>
  <c r="IJ20" i="6"/>
  <c r="QT33" i="6"/>
  <c r="IK22" i="6"/>
  <c r="IM22" i="6" s="1"/>
  <c r="IG22" i="6"/>
  <c r="JH34" i="6"/>
  <c r="JI34" i="6" s="1"/>
  <c r="IU39" i="6"/>
  <c r="IV39" i="6" s="1"/>
  <c r="QO14" i="6"/>
  <c r="RF24" i="6"/>
  <c r="IL26" i="6"/>
  <c r="QQ18" i="6"/>
  <c r="QQ20" i="6"/>
  <c r="JJ36" i="6"/>
  <c r="JJ32" i="6"/>
  <c r="IU22" i="6"/>
  <c r="QP16" i="6"/>
  <c r="QS16" i="6" s="1"/>
  <c r="QH33" i="6"/>
  <c r="QJ33" i="6"/>
  <c r="QK33" i="6"/>
  <c r="QI33" i="6"/>
  <c r="PX25" i="6"/>
  <c r="PW25" i="6"/>
  <c r="PV25" i="6"/>
  <c r="PU25" i="6"/>
  <c r="JK29" i="6"/>
  <c r="JM29" i="6" s="1"/>
  <c r="JG29" i="6"/>
  <c r="PX31" i="6"/>
  <c r="PW31" i="6"/>
  <c r="PV31" i="6"/>
  <c r="PU31" i="6"/>
  <c r="IO14" i="6"/>
  <c r="IN14" i="6"/>
  <c r="IQ14" i="6"/>
  <c r="IP14" i="6"/>
  <c r="IB22" i="6"/>
  <c r="IA22" i="6"/>
  <c r="ID22" i="6"/>
  <c r="IC22" i="6"/>
  <c r="IY28" i="6"/>
  <c r="IW28" i="6"/>
  <c r="PT15" i="6"/>
  <c r="RI19" i="6"/>
  <c r="RH19" i="6"/>
  <c r="RK19" i="6"/>
  <c r="RJ19" i="6"/>
  <c r="IV11" i="6"/>
  <c r="IY11" i="6" s="1"/>
  <c r="QP38" i="6"/>
  <c r="QS38" i="6" s="1"/>
  <c r="II20" i="6"/>
  <c r="IL20" i="6" s="1"/>
  <c r="IU26" i="6"/>
  <c r="IV26" i="6" s="1"/>
  <c r="QG12" i="6"/>
  <c r="QI11" i="6"/>
  <c r="QH11" i="6"/>
  <c r="QK11" i="6"/>
  <c r="QJ11" i="6"/>
  <c r="IL27" i="6"/>
  <c r="RF11" i="6"/>
  <c r="RD11" i="6"/>
  <c r="QP18" i="6"/>
  <c r="QP20" i="6"/>
  <c r="JI36" i="6"/>
  <c r="JL36" i="6" s="1"/>
  <c r="JI32" i="6"/>
  <c r="JL32" i="6" s="1"/>
  <c r="HX16" i="6"/>
  <c r="HZ16" i="6" s="1"/>
  <c r="HT16" i="6"/>
  <c r="QO40" i="6"/>
  <c r="QO26" i="6"/>
  <c r="QP26" i="6" s="1"/>
  <c r="IY18" i="6"/>
  <c r="IW18" i="6"/>
  <c r="RG23" i="6"/>
  <c r="QQ36" i="6"/>
  <c r="QA20" i="6"/>
  <c r="QE20" i="6"/>
  <c r="IT28" i="6"/>
  <c r="IX28" i="6"/>
  <c r="IA31" i="6"/>
  <c r="IC31" i="6"/>
  <c r="ID31" i="6"/>
  <c r="IB31" i="6"/>
  <c r="IP39" i="6"/>
  <c r="IO39" i="6"/>
  <c r="IN39" i="6"/>
  <c r="IQ39" i="6"/>
  <c r="IQ38" i="6"/>
  <c r="IP38" i="6"/>
  <c r="IO38" i="6"/>
  <c r="IN38" i="6"/>
  <c r="HT34" i="6"/>
  <c r="HX34" i="6"/>
  <c r="HZ34" i="6" s="1"/>
  <c r="QJ16" i="6"/>
  <c r="QI16" i="6"/>
  <c r="QH16" i="6"/>
  <c r="QK16" i="6"/>
  <c r="RB12" i="6"/>
  <c r="RC12" i="6" s="1"/>
  <c r="IM27" i="6"/>
  <c r="JH26" i="6"/>
  <c r="JI26" i="6" s="1"/>
  <c r="JH22" i="6"/>
  <c r="JI22" i="6" s="1"/>
  <c r="RE11" i="6"/>
  <c r="RA11" i="6"/>
  <c r="HY16" i="6"/>
  <c r="IY30" i="6"/>
  <c r="IW30" i="6"/>
  <c r="IG30" i="6"/>
  <c r="IK30" i="6"/>
  <c r="IK25" i="6"/>
  <c r="IG25" i="6"/>
  <c r="RD32" i="6"/>
  <c r="IJ34" i="6"/>
  <c r="IL34" i="6"/>
  <c r="IM23" i="6"/>
  <c r="QN11" i="6"/>
  <c r="QR11" i="6"/>
  <c r="QT11" i="6" s="1"/>
  <c r="QQ17" i="6"/>
  <c r="QS17" i="6"/>
  <c r="QE10" i="6"/>
  <c r="QG10" i="6" s="1"/>
  <c r="QA10" i="6"/>
  <c r="HZ33" i="6"/>
  <c r="QP36" i="6"/>
  <c r="QS36" i="6" s="1"/>
  <c r="QD20" i="6"/>
  <c r="QF20" i="6"/>
  <c r="IZ14" i="6"/>
  <c r="IY40" i="6"/>
  <c r="IW40" i="6"/>
  <c r="IY24" i="6"/>
  <c r="IW24" i="6"/>
  <c r="RG34" i="6"/>
  <c r="IT32" i="6"/>
  <c r="IX32" i="6"/>
  <c r="IZ32" i="6" s="1"/>
  <c r="QA15" i="6"/>
  <c r="QE15" i="6"/>
  <c r="QG15" i="6" s="1"/>
  <c r="IL22" i="6"/>
  <c r="QS32" i="6"/>
  <c r="QQ32" i="6"/>
  <c r="IY16" i="6"/>
  <c r="IW16" i="6"/>
  <c r="PX11" i="6"/>
  <c r="PW11" i="6"/>
  <c r="PV11" i="6"/>
  <c r="PU11" i="6"/>
  <c r="IJ30" i="6"/>
  <c r="IL30" i="6"/>
  <c r="IL25" i="6"/>
  <c r="IJ25" i="6"/>
  <c r="RC32" i="6"/>
  <c r="JP17" i="6"/>
  <c r="JO17" i="6"/>
  <c r="JN17" i="6"/>
  <c r="JQ17" i="6"/>
  <c r="IX25" i="6"/>
  <c r="IT25" i="6"/>
  <c r="RD17" i="6"/>
  <c r="IG34" i="6"/>
  <c r="IK34" i="6"/>
  <c r="JH16" i="6"/>
  <c r="IQ16" i="6"/>
  <c r="IP16" i="6"/>
  <c r="IO16" i="6"/>
  <c r="IN16" i="6"/>
  <c r="IG28" i="6"/>
  <c r="IK28" i="6"/>
  <c r="QQ28" i="6"/>
  <c r="HN22" i="6"/>
  <c r="HQ22" i="6"/>
  <c r="HP22" i="6"/>
  <c r="HO22" i="6"/>
  <c r="IP11" i="6"/>
  <c r="IO11" i="6"/>
  <c r="IN11" i="6"/>
  <c r="IQ11" i="6"/>
  <c r="QN17" i="6"/>
  <c r="QR17" i="6"/>
  <c r="QG26" i="6"/>
  <c r="IC20" i="6"/>
  <c r="IA20" i="6"/>
  <c r="ID20" i="6"/>
  <c r="IB20" i="6"/>
  <c r="ID39" i="6"/>
  <c r="IC39" i="6"/>
  <c r="IB39" i="6"/>
  <c r="IA39" i="6"/>
  <c r="QQ21" i="6"/>
  <c r="IK24" i="6"/>
  <c r="IM24" i="6" s="1"/>
  <c r="IG24" i="6"/>
  <c r="JB36" i="6"/>
  <c r="QX10" i="6"/>
  <c r="QW10" i="6"/>
  <c r="QV10" i="6"/>
  <c r="QU10" i="6"/>
  <c r="JH31" i="6"/>
  <c r="JI31" i="6" s="1"/>
  <c r="JD17" i="6"/>
  <c r="JC17" i="6"/>
  <c r="JB17" i="6"/>
  <c r="JA17" i="6"/>
  <c r="IG10" i="6"/>
  <c r="IK10" i="6"/>
  <c r="RD10" i="6"/>
  <c r="QH21" i="6"/>
  <c r="IX40" i="6"/>
  <c r="IT40" i="6"/>
  <c r="IT24" i="6"/>
  <c r="IX24" i="6"/>
  <c r="JH11" i="6"/>
  <c r="QQ12" i="6"/>
  <c r="HQ31" i="6"/>
  <c r="HP31" i="6"/>
  <c r="HO31" i="6"/>
  <c r="HN31" i="6"/>
  <c r="IG31" i="6"/>
  <c r="IK31" i="6"/>
  <c r="IM31" i="6" s="1"/>
  <c r="QX23" i="6"/>
  <c r="QW23" i="6"/>
  <c r="QV23" i="6"/>
  <c r="QU23" i="6"/>
  <c r="PW14" i="6"/>
  <c r="PV14" i="6"/>
  <c r="PX14" i="6"/>
  <c r="PU14" i="6"/>
  <c r="QJ31" i="6"/>
  <c r="QH31" i="6"/>
  <c r="QK31" i="6"/>
  <c r="QI31" i="6"/>
  <c r="QN25" i="6"/>
  <c r="QR25" i="6"/>
  <c r="QT25" i="6" s="1"/>
  <c r="JH37" i="6"/>
  <c r="IX16" i="6"/>
  <c r="IT16" i="6"/>
  <c r="RD25" i="6"/>
  <c r="JG40" i="6"/>
  <c r="JK40" i="6"/>
  <c r="JJ18" i="6"/>
  <c r="IY25" i="6"/>
  <c r="IW25" i="6"/>
  <c r="RC17" i="6"/>
  <c r="RF17" i="6" s="1"/>
  <c r="RJ13" i="6"/>
  <c r="RI13" i="6"/>
  <c r="RK13" i="6"/>
  <c r="RH13" i="6"/>
  <c r="JL38" i="6"/>
  <c r="JJ38" i="6"/>
  <c r="IA26" i="6"/>
  <c r="ID26" i="6"/>
  <c r="IC26" i="6"/>
  <c r="IB26" i="6"/>
  <c r="IL28" i="6"/>
  <c r="IJ28" i="6"/>
  <c r="QP28" i="6"/>
  <c r="PK39" i="6"/>
  <c r="PJ39" i="6"/>
  <c r="PI39" i="6"/>
  <c r="PH39" i="6"/>
  <c r="QR34" i="6"/>
  <c r="QT34" i="6" s="1"/>
  <c r="QN34" i="6"/>
  <c r="PN12" i="6"/>
  <c r="PR12" i="6"/>
  <c r="PT12" i="6" s="1"/>
  <c r="QS11" i="6"/>
  <c r="QP21" i="6"/>
  <c r="QS21" i="6" s="1"/>
  <c r="IY38" i="6"/>
  <c r="IW38" i="6"/>
  <c r="IY31" i="6"/>
  <c r="IW31" i="6"/>
  <c r="IA30" i="6"/>
  <c r="IC30" i="6"/>
  <c r="IB30" i="6"/>
  <c r="ID30" i="6"/>
  <c r="QG17" i="6"/>
  <c r="RJ27" i="6"/>
  <c r="RI27" i="6"/>
  <c r="RH27" i="6"/>
  <c r="RK27" i="6"/>
  <c r="IL10" i="6"/>
  <c r="IJ10" i="6"/>
  <c r="RC10" i="6"/>
  <c r="IV23" i="6"/>
  <c r="IY23" i="6" s="1"/>
  <c r="IN32" i="6"/>
  <c r="IQ32" i="6"/>
  <c r="IP32" i="6"/>
  <c r="IO32" i="6"/>
  <c r="HZ24" i="6"/>
  <c r="QP12" i="6"/>
  <c r="QS12" i="6" s="1"/>
  <c r="QT24" i="6"/>
  <c r="PX29" i="6"/>
  <c r="PW29" i="6"/>
  <c r="PV29" i="6"/>
  <c r="PU29" i="6"/>
  <c r="PJ26" i="6"/>
  <c r="PI26" i="6"/>
  <c r="PH26" i="6"/>
  <c r="PK26" i="6"/>
  <c r="QA39" i="6"/>
  <c r="QE39" i="6"/>
  <c r="QG39" i="6" s="1"/>
  <c r="JL21" i="6"/>
  <c r="QQ39" i="6"/>
  <c r="QS39" i="6"/>
  <c r="RC25" i="6"/>
  <c r="RF25" i="6" s="1"/>
  <c r="JJ40" i="6"/>
  <c r="JL40" i="6"/>
  <c r="JI18" i="6"/>
  <c r="JL18" i="6" s="1"/>
  <c r="JH35" i="5"/>
  <c r="RB17" i="5"/>
  <c r="ID10" i="5"/>
  <c r="IC10" i="5"/>
  <c r="IB10" i="5"/>
  <c r="IA10" i="5"/>
  <c r="RB23" i="5"/>
  <c r="ID35" i="5"/>
  <c r="IC35" i="5"/>
  <c r="IB35" i="5"/>
  <c r="IA35" i="5"/>
  <c r="ID36" i="5"/>
  <c r="IC36" i="5"/>
  <c r="IB36" i="5"/>
  <c r="IA36" i="5"/>
  <c r="HN27" i="5"/>
  <c r="HQ27" i="5"/>
  <c r="HP27" i="5"/>
  <c r="HO27" i="5"/>
  <c r="JH32" i="5"/>
  <c r="JH15" i="5"/>
  <c r="JH10" i="5"/>
  <c r="IX32" i="5"/>
  <c r="IT32" i="5"/>
  <c r="RB35" i="5"/>
  <c r="ID24" i="5"/>
  <c r="IB24" i="5"/>
  <c r="IC24" i="5"/>
  <c r="IA24" i="5"/>
  <c r="IB38" i="5"/>
  <c r="IA38" i="5"/>
  <c r="ID38" i="5"/>
  <c r="IC38" i="5"/>
  <c r="QA25" i="5"/>
  <c r="QE25" i="5"/>
  <c r="PX24" i="5"/>
  <c r="PW24" i="5"/>
  <c r="PU24" i="5"/>
  <c r="PV24" i="5"/>
  <c r="RB29" i="5"/>
  <c r="RC29" i="5" s="1"/>
  <c r="JH14" i="5"/>
  <c r="JI14" i="5" s="1"/>
  <c r="JH27" i="5"/>
  <c r="JI27" i="5" s="1"/>
  <c r="JG33" i="5"/>
  <c r="JK33" i="5"/>
  <c r="PX29" i="5"/>
  <c r="PW29" i="5"/>
  <c r="PV29" i="5"/>
  <c r="PU29" i="5"/>
  <c r="IT27" i="5"/>
  <c r="IX27" i="5"/>
  <c r="PX19" i="5"/>
  <c r="PW19" i="5"/>
  <c r="PV19" i="5"/>
  <c r="PU19" i="5"/>
  <c r="JH29" i="5"/>
  <c r="IX15" i="5"/>
  <c r="IT15" i="5"/>
  <c r="IX21" i="5"/>
  <c r="IT21" i="5"/>
  <c r="IU35" i="5"/>
  <c r="IV35" i="5" s="1"/>
  <c r="QE38" i="5"/>
  <c r="QG38" i="5" s="1"/>
  <c r="QA38" i="5"/>
  <c r="IQ26" i="5"/>
  <c r="IP26" i="5"/>
  <c r="IO26" i="5"/>
  <c r="IN26" i="5"/>
  <c r="IW36" i="5"/>
  <c r="QF38" i="5"/>
  <c r="HZ18" i="5"/>
  <c r="JJ21" i="5"/>
  <c r="QT21" i="5"/>
  <c r="HZ27" i="5"/>
  <c r="RB39" i="5"/>
  <c r="RC39" i="5" s="1"/>
  <c r="IT28" i="5"/>
  <c r="IX28" i="5"/>
  <c r="HT20" i="5"/>
  <c r="HX20" i="5"/>
  <c r="HZ20" i="5" s="1"/>
  <c r="IO38" i="5"/>
  <c r="IN38" i="5"/>
  <c r="IP38" i="5"/>
  <c r="IQ38" i="5"/>
  <c r="JK11" i="5"/>
  <c r="JM11" i="5" s="1"/>
  <c r="JG11" i="5"/>
  <c r="QX34" i="5"/>
  <c r="QV34" i="5"/>
  <c r="QW34" i="5"/>
  <c r="QU34" i="5"/>
  <c r="HY20" i="5"/>
  <c r="RB32" i="5"/>
  <c r="PW25" i="5"/>
  <c r="PX25" i="5"/>
  <c r="PV25" i="5"/>
  <c r="PU25" i="5"/>
  <c r="RD14" i="5"/>
  <c r="IQ21" i="5"/>
  <c r="IP21" i="5"/>
  <c r="IN21" i="5"/>
  <c r="IO21" i="5"/>
  <c r="JP26" i="5"/>
  <c r="JO26" i="5"/>
  <c r="JN26" i="5"/>
  <c r="JQ26" i="5"/>
  <c r="RA18" i="5"/>
  <c r="RE18" i="5"/>
  <c r="JH12" i="5"/>
  <c r="JI12" i="5" s="1"/>
  <c r="QR20" i="5"/>
  <c r="QT20" i="5" s="1"/>
  <c r="QN20" i="5"/>
  <c r="QS20" i="5"/>
  <c r="QQ14" i="5"/>
  <c r="QQ23" i="5"/>
  <c r="JH24" i="5"/>
  <c r="JI24" i="5" s="1"/>
  <c r="RD28" i="5"/>
  <c r="RD37" i="5"/>
  <c r="JJ28" i="5"/>
  <c r="QQ39" i="5"/>
  <c r="IW37" i="5"/>
  <c r="PH17" i="5"/>
  <c r="PK17" i="5"/>
  <c r="PJ17" i="5"/>
  <c r="PI17" i="5"/>
  <c r="HT15" i="5"/>
  <c r="HX15" i="5"/>
  <c r="HZ15" i="5" s="1"/>
  <c r="IV36" i="5"/>
  <c r="IY36" i="5" s="1"/>
  <c r="JI21" i="5"/>
  <c r="JK30" i="5"/>
  <c r="JM30" i="5" s="1"/>
  <c r="JG30" i="5"/>
  <c r="JC17" i="5"/>
  <c r="JB17" i="5"/>
  <c r="JA17" i="5"/>
  <c r="JD17" i="5"/>
  <c r="QE37" i="5"/>
  <c r="QG37" i="5" s="1"/>
  <c r="QA37" i="5"/>
  <c r="IU10" i="5"/>
  <c r="IV10" i="5" s="1"/>
  <c r="JL11" i="5"/>
  <c r="RC14" i="5"/>
  <c r="RF14" i="5" s="1"/>
  <c r="QQ32" i="5"/>
  <c r="QS32" i="5"/>
  <c r="QU37" i="5"/>
  <c r="QW37" i="5"/>
  <c r="QV37" i="5"/>
  <c r="QX37" i="5"/>
  <c r="QH23" i="5"/>
  <c r="QA15" i="5"/>
  <c r="QE15" i="5"/>
  <c r="QG15" i="5" s="1"/>
  <c r="QP14" i="5"/>
  <c r="QS14" i="5" s="1"/>
  <c r="RC28" i="5"/>
  <c r="RC37" i="5"/>
  <c r="RF37" i="5" s="1"/>
  <c r="JI28" i="5"/>
  <c r="QP39" i="5"/>
  <c r="QS39" i="5" s="1"/>
  <c r="IV37" i="5"/>
  <c r="IY37" i="5" s="1"/>
  <c r="IT19" i="5"/>
  <c r="IX19" i="5"/>
  <c r="IQ14" i="5"/>
  <c r="IO14" i="5"/>
  <c r="IN14" i="5"/>
  <c r="IP14" i="5"/>
  <c r="QN18" i="5"/>
  <c r="QR18" i="5"/>
  <c r="IP18" i="5"/>
  <c r="IQ18" i="5"/>
  <c r="IO18" i="5"/>
  <c r="IN18" i="5"/>
  <c r="IW23" i="5"/>
  <c r="RE30" i="5"/>
  <c r="RG30" i="5" s="1"/>
  <c r="RA30" i="5"/>
  <c r="QQ35" i="5"/>
  <c r="PX17" i="5"/>
  <c r="PW17" i="5"/>
  <c r="PV17" i="5"/>
  <c r="PU17" i="5"/>
  <c r="IJ35" i="5"/>
  <c r="ID16" i="5"/>
  <c r="IC16" i="5"/>
  <c r="IB16" i="5"/>
  <c r="IA16" i="5"/>
  <c r="HQ36" i="5"/>
  <c r="HN36" i="5"/>
  <c r="HP36" i="5"/>
  <c r="HO36" i="5"/>
  <c r="RB19" i="5"/>
  <c r="RC19" i="5" s="1"/>
  <c r="JG25" i="5"/>
  <c r="JK25" i="5"/>
  <c r="JM25" i="5" s="1"/>
  <c r="IX11" i="5"/>
  <c r="IZ11" i="5" s="1"/>
  <c r="IT11" i="5"/>
  <c r="IZ25" i="5"/>
  <c r="IO10" i="5"/>
  <c r="IN10" i="5"/>
  <c r="IQ10" i="5"/>
  <c r="IP10" i="5"/>
  <c r="RB11" i="5"/>
  <c r="RC11" i="5" s="1"/>
  <c r="QF37" i="5"/>
  <c r="QV38" i="5"/>
  <c r="QU38" i="5"/>
  <c r="QX38" i="5"/>
  <c r="QW38" i="5"/>
  <c r="JH18" i="5"/>
  <c r="QQ40" i="5"/>
  <c r="QN32" i="5"/>
  <c r="QR32" i="5"/>
  <c r="IW38" i="5"/>
  <c r="IW29" i="5"/>
  <c r="RA20" i="5"/>
  <c r="RE20" i="5"/>
  <c r="RB16" i="5"/>
  <c r="QF15" i="5"/>
  <c r="JQ39" i="5"/>
  <c r="JP39" i="5"/>
  <c r="JO39" i="5"/>
  <c r="JN39" i="5"/>
  <c r="QQ15" i="5"/>
  <c r="IY19" i="5"/>
  <c r="IW19" i="5"/>
  <c r="IA19" i="5"/>
  <c r="ID19" i="5"/>
  <c r="IC19" i="5"/>
  <c r="IB19" i="5"/>
  <c r="IQ34" i="5"/>
  <c r="IP34" i="5"/>
  <c r="IO34" i="5"/>
  <c r="IN34" i="5"/>
  <c r="QO12" i="5"/>
  <c r="QP12" i="5" s="1"/>
  <c r="QQ18" i="5"/>
  <c r="QT18" i="5" s="1"/>
  <c r="QS18" i="5"/>
  <c r="IV23" i="5"/>
  <c r="IM15" i="5"/>
  <c r="RD21" i="5"/>
  <c r="RK34" i="5"/>
  <c r="RG36" i="5"/>
  <c r="QP35" i="5"/>
  <c r="JH36" i="5"/>
  <c r="QG39" i="5"/>
  <c r="II35" i="5"/>
  <c r="IL35" i="5" s="1"/>
  <c r="RI22" i="5"/>
  <c r="RH22" i="5"/>
  <c r="RK22" i="5"/>
  <c r="RJ22" i="5"/>
  <c r="JD22" i="5"/>
  <c r="JC22" i="5"/>
  <c r="JB22" i="5"/>
  <c r="JA22" i="5"/>
  <c r="QR33" i="5"/>
  <c r="QT33" i="5" s="1"/>
  <c r="QN33" i="5"/>
  <c r="QO11" i="5"/>
  <c r="QG11" i="5"/>
  <c r="QE17" i="5"/>
  <c r="QG17" i="5" s="1"/>
  <c r="QA17" i="5"/>
  <c r="QS33" i="5"/>
  <c r="PX11" i="5"/>
  <c r="PW11" i="5"/>
  <c r="PV11" i="5"/>
  <c r="PU11" i="5"/>
  <c r="PU40" i="5"/>
  <c r="PW40" i="5"/>
  <c r="PV40" i="5"/>
  <c r="PX40" i="5"/>
  <c r="QP40" i="5"/>
  <c r="QA12" i="5"/>
  <c r="QE12" i="5"/>
  <c r="RD31" i="5"/>
  <c r="QG21" i="5"/>
  <c r="IV38" i="5"/>
  <c r="QQ24" i="5"/>
  <c r="IQ30" i="5"/>
  <c r="IP30" i="5"/>
  <c r="IO30" i="5"/>
  <c r="IN30" i="5"/>
  <c r="IV29" i="5"/>
  <c r="RD20" i="5"/>
  <c r="RF20" i="5"/>
  <c r="QP15" i="5"/>
  <c r="IO28" i="5"/>
  <c r="IN28" i="5"/>
  <c r="IQ28" i="5"/>
  <c r="IP28" i="5"/>
  <c r="PX38" i="5"/>
  <c r="PW38" i="5"/>
  <c r="PV38" i="5"/>
  <c r="PU38" i="5"/>
  <c r="QK40" i="5"/>
  <c r="QJ40" i="5"/>
  <c r="QI40" i="5"/>
  <c r="QH40" i="5"/>
  <c r="IO36" i="5"/>
  <c r="IN36" i="5"/>
  <c r="IQ36" i="5"/>
  <c r="IP36" i="5"/>
  <c r="JM22" i="5"/>
  <c r="JA33" i="5"/>
  <c r="JD33" i="5"/>
  <c r="JC33" i="5"/>
  <c r="JB33" i="5"/>
  <c r="RC21" i="5"/>
  <c r="QS19" i="5"/>
  <c r="QQ19" i="5"/>
  <c r="PI23" i="5"/>
  <c r="PH23" i="5"/>
  <c r="PK23" i="5"/>
  <c r="PJ23" i="5"/>
  <c r="RG26" i="5"/>
  <c r="IK27" i="5"/>
  <c r="IM27" i="5" s="1"/>
  <c r="IG27" i="5"/>
  <c r="IY11" i="5"/>
  <c r="RD13" i="5"/>
  <c r="RF13" i="5"/>
  <c r="QF12" i="5"/>
  <c r="QD12" i="5"/>
  <c r="RC31" i="5"/>
  <c r="IJ20" i="5"/>
  <c r="IL20" i="5"/>
  <c r="QP24" i="5"/>
  <c r="QS24" i="5" s="1"/>
  <c r="IK23" i="5"/>
  <c r="IM23" i="5" s="1"/>
  <c r="IG23" i="5"/>
  <c r="IL23" i="5"/>
  <c r="IK33" i="5"/>
  <c r="IM33" i="5" s="1"/>
  <c r="IG33" i="5"/>
  <c r="QK34" i="5"/>
  <c r="QJ34" i="5"/>
  <c r="QI34" i="5"/>
  <c r="QH34" i="5"/>
  <c r="JJ34" i="5"/>
  <c r="JL34" i="5"/>
  <c r="RB12" i="5"/>
  <c r="QX36" i="5"/>
  <c r="QU36" i="5"/>
  <c r="QW36" i="5"/>
  <c r="QV36" i="5"/>
  <c r="JD26" i="5"/>
  <c r="JC26" i="5"/>
  <c r="JB26" i="5"/>
  <c r="JA26" i="5"/>
  <c r="IY27" i="5"/>
  <c r="IW27" i="5"/>
  <c r="QR19" i="5"/>
  <c r="QN19" i="5"/>
  <c r="IY32" i="5"/>
  <c r="IW32" i="5"/>
  <c r="PK32" i="5"/>
  <c r="PH32" i="5"/>
  <c r="PJ32" i="5"/>
  <c r="PI32" i="5"/>
  <c r="IQ25" i="5"/>
  <c r="IP25" i="5"/>
  <c r="IN25" i="5"/>
  <c r="IO25" i="5"/>
  <c r="PU12" i="5"/>
  <c r="PX12" i="5"/>
  <c r="PW12" i="5"/>
  <c r="PV12" i="5"/>
  <c r="IO37" i="5"/>
  <c r="IN37" i="5"/>
  <c r="IQ37" i="5"/>
  <c r="IP37" i="5"/>
  <c r="QN30" i="5"/>
  <c r="QR30" i="5"/>
  <c r="QT30" i="5" s="1"/>
  <c r="QH28" i="5"/>
  <c r="QK28" i="5"/>
  <c r="QJ28" i="5"/>
  <c r="QI28" i="5"/>
  <c r="RE13" i="5"/>
  <c r="RA13" i="5"/>
  <c r="RB15" i="5"/>
  <c r="RC15" i="5" s="1"/>
  <c r="QQ29" i="5"/>
  <c r="QS29" i="5"/>
  <c r="QJ29" i="5"/>
  <c r="QI29" i="5"/>
  <c r="QH29" i="5"/>
  <c r="QK29" i="5"/>
  <c r="IG20" i="5"/>
  <c r="IK20" i="5"/>
  <c r="QK33" i="5"/>
  <c r="QJ33" i="5"/>
  <c r="QI33" i="5"/>
  <c r="QH33" i="5"/>
  <c r="QI20" i="5"/>
  <c r="QK20" i="5"/>
  <c r="QJ20" i="5"/>
  <c r="QH20" i="5"/>
  <c r="IB37" i="5"/>
  <c r="ID37" i="5"/>
  <c r="IC37" i="5"/>
  <c r="IA37" i="5"/>
  <c r="JJ33" i="5"/>
  <c r="JL33" i="5"/>
  <c r="IG19" i="5"/>
  <c r="IK19" i="5"/>
  <c r="IM19" i="5" s="1"/>
  <c r="RB25" i="5"/>
  <c r="RC25" i="5" s="1"/>
  <c r="QD25" i="5"/>
  <c r="QG25" i="5" s="1"/>
  <c r="QF25" i="5"/>
  <c r="IB14" i="5"/>
  <c r="IA14" i="5"/>
  <c r="ID14" i="5"/>
  <c r="IC14" i="5"/>
  <c r="JG34" i="5"/>
  <c r="JK34" i="5"/>
  <c r="QE16" i="5"/>
  <c r="QA16" i="5"/>
  <c r="JA34" i="5"/>
  <c r="JC34" i="5"/>
  <c r="JD34" i="5"/>
  <c r="JB34" i="5"/>
  <c r="JB16" i="5"/>
  <c r="JA16" i="5"/>
  <c r="JD16" i="5"/>
  <c r="JC16" i="5"/>
  <c r="JH19" i="5"/>
  <c r="JH37" i="5"/>
  <c r="JJ17" i="5"/>
  <c r="PX32" i="5"/>
  <c r="PV32" i="5"/>
  <c r="PW32" i="5"/>
  <c r="PU32" i="5"/>
  <c r="HQ14" i="5"/>
  <c r="HP14" i="5"/>
  <c r="HO14" i="5"/>
  <c r="HN14" i="5"/>
  <c r="RA33" i="5"/>
  <c r="RE33" i="5"/>
  <c r="RG33" i="5" s="1"/>
  <c r="QI32" i="5"/>
  <c r="QK32" i="5"/>
  <c r="QJ32" i="5"/>
  <c r="QH32" i="5"/>
  <c r="HQ37" i="5"/>
  <c r="HP37" i="5"/>
  <c r="HO37" i="5"/>
  <c r="HN37" i="5"/>
  <c r="QE19" i="5"/>
  <c r="QA19" i="5"/>
  <c r="PW16" i="5"/>
  <c r="PV16" i="5"/>
  <c r="PU16" i="5"/>
  <c r="PX16" i="5"/>
  <c r="JD40" i="5"/>
  <c r="JB40" i="5"/>
  <c r="JC40" i="5"/>
  <c r="JA40" i="5"/>
  <c r="QR29" i="5"/>
  <c r="QN29" i="5"/>
  <c r="RB40" i="5"/>
  <c r="QO16" i="5"/>
  <c r="QX10" i="5"/>
  <c r="QW10" i="5"/>
  <c r="QV10" i="5"/>
  <c r="QU10" i="5"/>
  <c r="QX28" i="5"/>
  <c r="QW28" i="5"/>
  <c r="QV28" i="5"/>
  <c r="QU28" i="5"/>
  <c r="QQ25" i="5"/>
  <c r="QX26" i="5"/>
  <c r="QW26" i="5"/>
  <c r="QV26" i="5"/>
  <c r="QU26" i="5"/>
  <c r="PV39" i="5"/>
  <c r="PX39" i="5"/>
  <c r="PW39" i="5"/>
  <c r="PU39" i="5"/>
  <c r="JJ23" i="5"/>
  <c r="JJ38" i="5"/>
  <c r="IW14" i="5"/>
  <c r="RD24" i="5"/>
  <c r="IW20" i="5"/>
  <c r="JJ16" i="5"/>
  <c r="RD38" i="5"/>
  <c r="IW12" i="5"/>
  <c r="JH20" i="5"/>
  <c r="JI20" i="5" s="1"/>
  <c r="QT31" i="5"/>
  <c r="IY15" i="5"/>
  <c r="IW15" i="5"/>
  <c r="IZ15" i="5" s="1"/>
  <c r="IY21" i="5"/>
  <c r="IW21" i="5"/>
  <c r="IU24" i="5"/>
  <c r="QW13" i="5"/>
  <c r="QV13" i="5"/>
  <c r="QU13" i="5"/>
  <c r="QX13" i="5"/>
  <c r="QJ35" i="5"/>
  <c r="QK35" i="5"/>
  <c r="QI35" i="5"/>
  <c r="QH35" i="5"/>
  <c r="IA29" i="5"/>
  <c r="ID29" i="5"/>
  <c r="IC29" i="5"/>
  <c r="IB29" i="5"/>
  <c r="JI17" i="5"/>
  <c r="JL17" i="5" s="1"/>
  <c r="RF30" i="5"/>
  <c r="QJ31" i="5"/>
  <c r="QH31" i="5"/>
  <c r="QK31" i="5"/>
  <c r="QI31" i="5"/>
  <c r="QO17" i="5"/>
  <c r="QP17" i="5" s="1"/>
  <c r="RE10" i="5"/>
  <c r="RG10" i="5" s="1"/>
  <c r="RA10" i="5"/>
  <c r="IU18" i="5"/>
  <c r="IZ28" i="5"/>
  <c r="QF19" i="5"/>
  <c r="QD19" i="5"/>
  <c r="RF10" i="5"/>
  <c r="QS30" i="5"/>
  <c r="RD18" i="5"/>
  <c r="RG18" i="5" s="1"/>
  <c r="RF18" i="5"/>
  <c r="JP40" i="5"/>
  <c r="JO40" i="5"/>
  <c r="JN40" i="5"/>
  <c r="JQ40" i="5"/>
  <c r="IG12" i="5"/>
  <c r="IK12" i="5"/>
  <c r="IM12" i="5" s="1"/>
  <c r="QP25" i="5"/>
  <c r="QS25" i="5" s="1"/>
  <c r="QP23" i="5"/>
  <c r="JI23" i="5"/>
  <c r="JL23" i="5" s="1"/>
  <c r="JI38" i="5"/>
  <c r="IV14" i="5"/>
  <c r="RC24" i="5"/>
  <c r="RF24" i="5" s="1"/>
  <c r="IV20" i="5"/>
  <c r="IY20" i="5" s="1"/>
  <c r="JI16" i="5"/>
  <c r="RC38" i="5"/>
  <c r="IV12" i="5"/>
  <c r="IQ15" i="4"/>
  <c r="IP15" i="4"/>
  <c r="IN15" i="4"/>
  <c r="IO15" i="4"/>
  <c r="RB32" i="4"/>
  <c r="RC32" i="4" s="1"/>
  <c r="IQ12" i="4"/>
  <c r="IP12" i="4"/>
  <c r="IO12" i="4"/>
  <c r="IN12" i="4"/>
  <c r="JH36" i="4"/>
  <c r="RB17" i="4"/>
  <c r="RC17" i="4" s="1"/>
  <c r="JH34" i="4"/>
  <c r="JI34" i="4" s="1"/>
  <c r="RB27" i="4"/>
  <c r="RK13" i="4"/>
  <c r="RH13" i="4"/>
  <c r="RJ13" i="4"/>
  <c r="RI13" i="4"/>
  <c r="RB10" i="4"/>
  <c r="RC10" i="4" s="1"/>
  <c r="JH18" i="4"/>
  <c r="JH39" i="4"/>
  <c r="ID25" i="4"/>
  <c r="IC25" i="4"/>
  <c r="IA25" i="4"/>
  <c r="IB25" i="4"/>
  <c r="RB26" i="4"/>
  <c r="RA34" i="4"/>
  <c r="RE34" i="4"/>
  <c r="JK20" i="4"/>
  <c r="JG20" i="4"/>
  <c r="PK36" i="4"/>
  <c r="PJ36" i="4"/>
  <c r="PI36" i="4"/>
  <c r="PH36" i="4"/>
  <c r="IQ32" i="4"/>
  <c r="IP32" i="4"/>
  <c r="IO32" i="4"/>
  <c r="IN32" i="4"/>
  <c r="JH10" i="4"/>
  <c r="JI10" i="4" s="1"/>
  <c r="JH29" i="4"/>
  <c r="QR24" i="4"/>
  <c r="QN24" i="4"/>
  <c r="JH26" i="4"/>
  <c r="QK33" i="4"/>
  <c r="QJ33" i="4"/>
  <c r="QI33" i="4"/>
  <c r="QH33" i="4"/>
  <c r="JH37" i="4"/>
  <c r="JQ22" i="4"/>
  <c r="JO22" i="4"/>
  <c r="JP22" i="4"/>
  <c r="JN22" i="4"/>
  <c r="RE15" i="4"/>
  <c r="RA15" i="4"/>
  <c r="PV22" i="4"/>
  <c r="PX22" i="4"/>
  <c r="PW22" i="4"/>
  <c r="PU22" i="4"/>
  <c r="JH24" i="4"/>
  <c r="JI24" i="4" s="1"/>
  <c r="IQ10" i="4"/>
  <c r="IP10" i="4"/>
  <c r="IO10" i="4"/>
  <c r="IN10" i="4"/>
  <c r="QK27" i="4"/>
  <c r="QJ27" i="4"/>
  <c r="QH27" i="4"/>
  <c r="QI27" i="4"/>
  <c r="IQ33" i="4"/>
  <c r="IP33" i="4"/>
  <c r="IO33" i="4"/>
  <c r="IN33" i="4"/>
  <c r="RE39" i="4"/>
  <c r="RA39" i="4"/>
  <c r="QX13" i="4"/>
  <c r="QW13" i="4"/>
  <c r="QU13" i="4"/>
  <c r="QV13" i="4"/>
  <c r="JD21" i="4"/>
  <c r="JC21" i="4"/>
  <c r="JB21" i="4"/>
  <c r="JA21" i="4"/>
  <c r="QR34" i="4"/>
  <c r="QT34" i="4" s="1"/>
  <c r="QN34" i="4"/>
  <c r="QH30" i="4"/>
  <c r="QK30" i="4"/>
  <c r="QI30" i="4"/>
  <c r="QJ30" i="4"/>
  <c r="ID27" i="4"/>
  <c r="IC27" i="4"/>
  <c r="IA27" i="4"/>
  <c r="IB27" i="4"/>
  <c r="PN17" i="4"/>
  <c r="PR17" i="4"/>
  <c r="IX17" i="4"/>
  <c r="IZ17" i="4" s="1"/>
  <c r="IT17" i="4"/>
  <c r="QQ10" i="4"/>
  <c r="PS17" i="4"/>
  <c r="RA18" i="4"/>
  <c r="RE18" i="4"/>
  <c r="RE25" i="4"/>
  <c r="RA25" i="4"/>
  <c r="QR36" i="4"/>
  <c r="QN36" i="4"/>
  <c r="JC19" i="4"/>
  <c r="JB19" i="4"/>
  <c r="JA19" i="4"/>
  <c r="JD19" i="4"/>
  <c r="IN30" i="4"/>
  <c r="IQ30" i="4"/>
  <c r="IO30" i="4"/>
  <c r="IP30" i="4"/>
  <c r="RB14" i="4"/>
  <c r="RC14" i="4" s="1"/>
  <c r="IG40" i="4"/>
  <c r="IK40" i="4"/>
  <c r="IM40" i="4" s="1"/>
  <c r="QR40" i="4"/>
  <c r="QT40" i="4" s="1"/>
  <c r="QN40" i="4"/>
  <c r="PV36" i="4"/>
  <c r="PU36" i="4"/>
  <c r="PX36" i="4"/>
  <c r="PW36" i="4"/>
  <c r="QD11" i="4"/>
  <c r="IT13" i="4"/>
  <c r="IX13" i="4"/>
  <c r="QN37" i="4"/>
  <c r="QR37" i="4"/>
  <c r="QR17" i="4"/>
  <c r="QN17" i="4"/>
  <c r="IJ38" i="4"/>
  <c r="IW40" i="4"/>
  <c r="QQ32" i="4"/>
  <c r="JJ27" i="4"/>
  <c r="JP16" i="4"/>
  <c r="JO16" i="4"/>
  <c r="JQ16" i="4"/>
  <c r="JN16" i="4"/>
  <c r="JJ28" i="4"/>
  <c r="JL28" i="4"/>
  <c r="PV10" i="4"/>
  <c r="PU10" i="4"/>
  <c r="PW10" i="4"/>
  <c r="PX10" i="4"/>
  <c r="QA29" i="4"/>
  <c r="QE29" i="4"/>
  <c r="QG29" i="4" s="1"/>
  <c r="HZ36" i="4"/>
  <c r="QP10" i="4"/>
  <c r="QS10" i="4" s="1"/>
  <c r="PT17" i="4"/>
  <c r="IY17" i="4"/>
  <c r="JJ19" i="4"/>
  <c r="JL19" i="4"/>
  <c r="QS18" i="4"/>
  <c r="QQ18" i="4"/>
  <c r="QQ14" i="4"/>
  <c r="QS14" i="4"/>
  <c r="JM32" i="4"/>
  <c r="RA33" i="4"/>
  <c r="RE33" i="4"/>
  <c r="RG33" i="4" s="1"/>
  <c r="JM15" i="4"/>
  <c r="QC11" i="4"/>
  <c r="QF11" i="4" s="1"/>
  <c r="RF33" i="4"/>
  <c r="QQ39" i="4"/>
  <c r="QS39" i="4"/>
  <c r="II38" i="4"/>
  <c r="IL38" i="4" s="1"/>
  <c r="IV40" i="4"/>
  <c r="QP32" i="4"/>
  <c r="QS32" i="4" s="1"/>
  <c r="JI27" i="4"/>
  <c r="IY35" i="4"/>
  <c r="IW35" i="4"/>
  <c r="JK28" i="4"/>
  <c r="JG28" i="4"/>
  <c r="IZ20" i="4"/>
  <c r="QS27" i="4"/>
  <c r="QQ27" i="4"/>
  <c r="JJ33" i="4"/>
  <c r="JL33" i="4"/>
  <c r="IM24" i="4"/>
  <c r="RG12" i="4"/>
  <c r="PT32" i="4"/>
  <c r="QN19" i="4"/>
  <c r="QR19" i="4"/>
  <c r="QT19" i="4" s="1"/>
  <c r="JD27" i="4"/>
  <c r="IG25" i="4"/>
  <c r="IK25" i="4"/>
  <c r="IM25" i="4" s="1"/>
  <c r="QH12" i="4"/>
  <c r="QK12" i="4"/>
  <c r="QJ12" i="4"/>
  <c r="QI12" i="4"/>
  <c r="IY29" i="4"/>
  <c r="IW29" i="4"/>
  <c r="QH25" i="4"/>
  <c r="QK25" i="4"/>
  <c r="QJ25" i="4"/>
  <c r="QI25" i="4"/>
  <c r="JK19" i="4"/>
  <c r="JG19" i="4"/>
  <c r="QR18" i="4"/>
  <c r="QN18" i="4"/>
  <c r="QN14" i="4"/>
  <c r="QR14" i="4"/>
  <c r="QG10" i="4"/>
  <c r="QS11" i="4"/>
  <c r="QQ11" i="4"/>
  <c r="IK13" i="4"/>
  <c r="IM13" i="4" s="1"/>
  <c r="IG13" i="4"/>
  <c r="QR33" i="4"/>
  <c r="QT33" i="4" s="1"/>
  <c r="QN33" i="4"/>
  <c r="IM36" i="4"/>
  <c r="QG18" i="4"/>
  <c r="HQ24" i="4"/>
  <c r="HP24" i="4"/>
  <c r="HO24" i="4"/>
  <c r="HN24" i="4"/>
  <c r="QS40" i="4"/>
  <c r="QR39" i="4"/>
  <c r="QN39" i="4"/>
  <c r="JL25" i="4"/>
  <c r="JJ25" i="4"/>
  <c r="IY34" i="4"/>
  <c r="IW34" i="4"/>
  <c r="RF37" i="4"/>
  <c r="RD37" i="4"/>
  <c r="JJ23" i="4"/>
  <c r="JL23" i="4"/>
  <c r="RD19" i="4"/>
  <c r="RF19" i="4"/>
  <c r="IT35" i="4"/>
  <c r="IX35" i="4"/>
  <c r="HQ26" i="4"/>
  <c r="HP26" i="4"/>
  <c r="HO26" i="4"/>
  <c r="HN26" i="4"/>
  <c r="QN27" i="4"/>
  <c r="QR27" i="4"/>
  <c r="JG33" i="4"/>
  <c r="JK33" i="4"/>
  <c r="PX31" i="4"/>
  <c r="PW31" i="4"/>
  <c r="PV31" i="4"/>
  <c r="PU31" i="4"/>
  <c r="ID35" i="4"/>
  <c r="IC35" i="4"/>
  <c r="IB35" i="4"/>
  <c r="IA35" i="4"/>
  <c r="RA35" i="4"/>
  <c r="RE35" i="4"/>
  <c r="RG35" i="4" s="1"/>
  <c r="PW11" i="4"/>
  <c r="PV11" i="4"/>
  <c r="PU11" i="4"/>
  <c r="PX11" i="4"/>
  <c r="QE24" i="4"/>
  <c r="QG24" i="4" s="1"/>
  <c r="QA24" i="4"/>
  <c r="PK14" i="4"/>
  <c r="PJ14" i="4"/>
  <c r="PH14" i="4"/>
  <c r="PI14" i="4"/>
  <c r="IT33" i="4"/>
  <c r="IX33" i="4"/>
  <c r="IZ33" i="4" s="1"/>
  <c r="RB22" i="4"/>
  <c r="RC22" i="4" s="1"/>
  <c r="IT29" i="4"/>
  <c r="IX29" i="4"/>
  <c r="IY33" i="4"/>
  <c r="IW18" i="4"/>
  <c r="IW36" i="4"/>
  <c r="RA29" i="4"/>
  <c r="RE29" i="4"/>
  <c r="QW20" i="4"/>
  <c r="IX39" i="4"/>
  <c r="IT39" i="4"/>
  <c r="QR11" i="4"/>
  <c r="QN11" i="4"/>
  <c r="RB28" i="4"/>
  <c r="RC28" i="4" s="1"/>
  <c r="IU26" i="4"/>
  <c r="IV26" i="4" s="1"/>
  <c r="IQ35" i="4"/>
  <c r="IP35" i="4"/>
  <c r="IO35" i="4"/>
  <c r="IN35" i="4"/>
  <c r="IX28" i="4"/>
  <c r="IT28" i="4"/>
  <c r="QE26" i="4"/>
  <c r="QG26" i="4" s="1"/>
  <c r="QA26" i="4"/>
  <c r="QT21" i="4"/>
  <c r="IK18" i="4"/>
  <c r="IG18" i="4"/>
  <c r="JK25" i="4"/>
  <c r="JG25" i="4"/>
  <c r="IX34" i="4"/>
  <c r="IT34" i="4"/>
  <c r="RE37" i="4"/>
  <c r="RA37" i="4"/>
  <c r="RD15" i="4"/>
  <c r="RF15" i="4"/>
  <c r="JK23" i="4"/>
  <c r="JG23" i="4"/>
  <c r="RA19" i="4"/>
  <c r="RE19" i="4"/>
  <c r="JJ20" i="4"/>
  <c r="JM20" i="4" s="1"/>
  <c r="JL20" i="4"/>
  <c r="QJ22" i="4"/>
  <c r="QK22" i="4"/>
  <c r="QI22" i="4"/>
  <c r="QH22" i="4"/>
  <c r="RD20" i="4"/>
  <c r="RF20" i="4"/>
  <c r="QW35" i="4"/>
  <c r="PW26" i="4"/>
  <c r="PX26" i="4"/>
  <c r="PV26" i="4"/>
  <c r="PU26" i="4"/>
  <c r="QA14" i="4"/>
  <c r="QE14" i="4"/>
  <c r="QG14" i="4" s="1"/>
  <c r="QI23" i="4"/>
  <c r="QH23" i="4"/>
  <c r="QK23" i="4"/>
  <c r="QJ23" i="4"/>
  <c r="QK21" i="4"/>
  <c r="QJ21" i="4"/>
  <c r="QI21" i="4"/>
  <c r="QH21" i="4"/>
  <c r="QE19" i="4"/>
  <c r="QG19" i="4" s="1"/>
  <c r="QA19" i="4"/>
  <c r="IU37" i="4"/>
  <c r="IV37" i="4" s="1"/>
  <c r="QF14" i="4"/>
  <c r="IU10" i="4"/>
  <c r="QS19" i="4"/>
  <c r="IV18" i="4"/>
  <c r="IY18" i="4" s="1"/>
  <c r="IV36" i="4"/>
  <c r="IY36" i="4" s="1"/>
  <c r="RD29" i="4"/>
  <c r="RF29" i="4"/>
  <c r="IY39" i="4"/>
  <c r="IW39" i="4"/>
  <c r="JL30" i="4"/>
  <c r="JJ30" i="4"/>
  <c r="QW29" i="4"/>
  <c r="PR14" i="4"/>
  <c r="PN14" i="4"/>
  <c r="IW28" i="4"/>
  <c r="IY28" i="4"/>
  <c r="QD17" i="4"/>
  <c r="QF17" i="4"/>
  <c r="IL18" i="4"/>
  <c r="IJ18" i="4"/>
  <c r="JL13" i="4"/>
  <c r="JJ13" i="4"/>
  <c r="QS28" i="4"/>
  <c r="QQ28" i="4"/>
  <c r="JJ35" i="4"/>
  <c r="JL35" i="4"/>
  <c r="RF40" i="4"/>
  <c r="RD40" i="4"/>
  <c r="RD21" i="4"/>
  <c r="RF21" i="4"/>
  <c r="IY38" i="4"/>
  <c r="IW38" i="4"/>
  <c r="QK31" i="4"/>
  <c r="QJ31" i="4"/>
  <c r="QI31" i="4"/>
  <c r="QH31" i="4"/>
  <c r="JH38" i="4"/>
  <c r="RA20" i="4"/>
  <c r="RE20" i="4"/>
  <c r="QT23" i="4"/>
  <c r="QG36" i="4"/>
  <c r="IZ11" i="4"/>
  <c r="QE20" i="4"/>
  <c r="QG20" i="4" s="1"/>
  <c r="QA20" i="4"/>
  <c r="QV12" i="4"/>
  <c r="QX12" i="4"/>
  <c r="QW12" i="4"/>
  <c r="QU12" i="4"/>
  <c r="IW30" i="4"/>
  <c r="QW30" i="4"/>
  <c r="QV30" i="4"/>
  <c r="QU30" i="4"/>
  <c r="QX30" i="4"/>
  <c r="PK24" i="4"/>
  <c r="PJ24" i="4"/>
  <c r="PI24" i="4"/>
  <c r="PH24" i="4"/>
  <c r="QQ38" i="4"/>
  <c r="QR22" i="4"/>
  <c r="QN22" i="4"/>
  <c r="RG16" i="4"/>
  <c r="ID18" i="4"/>
  <c r="IC18" i="4"/>
  <c r="IB18" i="4"/>
  <c r="IA18" i="4"/>
  <c r="JK30" i="4"/>
  <c r="JG30" i="4"/>
  <c r="QS24" i="4"/>
  <c r="QQ24" i="4"/>
  <c r="JH40" i="4"/>
  <c r="JI40" i="4" s="1"/>
  <c r="QO26" i="4"/>
  <c r="QP26" i="4" s="1"/>
  <c r="RB36" i="4"/>
  <c r="QX16" i="4"/>
  <c r="QW16" i="4"/>
  <c r="QU16" i="4"/>
  <c r="QV16" i="4"/>
  <c r="QA17" i="4"/>
  <c r="QE17" i="4"/>
  <c r="QG39" i="4"/>
  <c r="JK13" i="4"/>
  <c r="JG13" i="4"/>
  <c r="QN28" i="4"/>
  <c r="QR28" i="4"/>
  <c r="JG35" i="4"/>
  <c r="JK35" i="4"/>
  <c r="RA40" i="4"/>
  <c r="RE40" i="4"/>
  <c r="RE21" i="4"/>
  <c r="RA21" i="4"/>
  <c r="IX38" i="4"/>
  <c r="IT38" i="4"/>
  <c r="ID39" i="4"/>
  <c r="IC39" i="4"/>
  <c r="IB39" i="4"/>
  <c r="IA39" i="4"/>
  <c r="QT25" i="4"/>
  <c r="IP26" i="4"/>
  <c r="IO26" i="4"/>
  <c r="IN26" i="4"/>
  <c r="IQ26" i="4"/>
  <c r="IZ25" i="4"/>
  <c r="IK34" i="4"/>
  <c r="IM34" i="4" s="1"/>
  <c r="IG34" i="4"/>
  <c r="IV30" i="4"/>
  <c r="IY30" i="4" s="1"/>
  <c r="QG38" i="4"/>
  <c r="QS34" i="4"/>
  <c r="QF20" i="4"/>
  <c r="QF24" i="4"/>
  <c r="QP38" i="4"/>
  <c r="QS38" i="4" s="1"/>
  <c r="QS22" i="4"/>
  <c r="QQ22" i="4"/>
  <c r="PT27" i="4"/>
  <c r="JG11" i="4"/>
  <c r="JK11" i="4"/>
  <c r="JM11" i="4" s="1"/>
  <c r="IM29" i="4"/>
  <c r="IL40" i="4"/>
  <c r="RD30" i="4"/>
  <c r="RF30" i="4"/>
  <c r="JL12" i="4"/>
  <c r="JJ12" i="4"/>
  <c r="RF23" i="4"/>
  <c r="RD23" i="4"/>
  <c r="RF39" i="4"/>
  <c r="RD39" i="4"/>
  <c r="RG39" i="4" s="1"/>
  <c r="HN18" i="4"/>
  <c r="HP18" i="4"/>
  <c r="HO18" i="4"/>
  <c r="HQ18" i="4"/>
  <c r="QG28" i="4"/>
  <c r="IO17" i="4"/>
  <c r="IQ17" i="4"/>
  <c r="IP17" i="4"/>
  <c r="IN17" i="4"/>
  <c r="HQ38" i="4"/>
  <c r="HP38" i="4"/>
  <c r="HN38" i="4"/>
  <c r="HO38" i="4"/>
  <c r="IU24" i="4"/>
  <c r="IV24" i="4" s="1"/>
  <c r="QO31" i="4"/>
  <c r="QA32" i="4"/>
  <c r="QE32" i="4"/>
  <c r="QG32" i="4" s="1"/>
  <c r="RB38" i="4"/>
  <c r="RC38" i="4" s="1"/>
  <c r="JK21" i="4"/>
  <c r="JM21" i="4" s="1"/>
  <c r="JG21" i="4"/>
  <c r="IK39" i="4"/>
  <c r="IM39" i="4" s="1"/>
  <c r="IG39" i="4"/>
  <c r="RB31" i="4"/>
  <c r="QF32" i="4"/>
  <c r="RF18" i="4"/>
  <c r="RD18" i="4"/>
  <c r="RF25" i="4"/>
  <c r="RD25" i="4"/>
  <c r="RG25" i="4" s="1"/>
  <c r="IO37" i="4"/>
  <c r="IN37" i="4"/>
  <c r="IQ37" i="4"/>
  <c r="IP37" i="4"/>
  <c r="QS36" i="4"/>
  <c r="QQ36" i="4"/>
  <c r="JC12" i="4"/>
  <c r="JA12" i="4"/>
  <c r="JD12" i="4"/>
  <c r="JB12" i="4"/>
  <c r="QW15" i="4"/>
  <c r="QV15" i="4"/>
  <c r="QU15" i="4"/>
  <c r="QX15" i="4"/>
  <c r="JK17" i="4"/>
  <c r="JM17" i="4" s="1"/>
  <c r="JG17" i="4"/>
  <c r="RB11" i="4"/>
  <c r="RC11" i="4" s="1"/>
  <c r="RB24" i="4"/>
  <c r="IY13" i="4"/>
  <c r="IW13" i="4"/>
  <c r="PT14" i="4"/>
  <c r="QS37" i="4"/>
  <c r="QQ37" i="4"/>
  <c r="QT37" i="4" s="1"/>
  <c r="QS17" i="4"/>
  <c r="QQ17" i="4"/>
  <c r="QF26" i="4"/>
  <c r="RF34" i="4"/>
  <c r="RD34" i="4"/>
  <c r="RE30" i="4"/>
  <c r="RA30" i="4"/>
  <c r="JK12" i="4"/>
  <c r="JG12" i="4"/>
  <c r="RE23" i="4"/>
  <c r="RA23" i="4"/>
  <c r="QA24" i="3"/>
  <c r="QE24" i="3"/>
  <c r="JD37" i="3"/>
  <c r="JC37" i="3"/>
  <c r="JB37" i="3"/>
  <c r="JA37" i="3"/>
  <c r="RB27" i="3"/>
  <c r="RC27" i="3" s="1"/>
  <c r="RB13" i="3"/>
  <c r="RC13" i="3" s="1"/>
  <c r="QA38" i="3"/>
  <c r="QE38" i="3"/>
  <c r="JG36" i="3"/>
  <c r="JK36" i="3"/>
  <c r="RB21" i="3"/>
  <c r="QN35" i="3"/>
  <c r="QR35" i="3"/>
  <c r="JH28" i="3"/>
  <c r="JI28" i="3" s="1"/>
  <c r="JD40" i="3"/>
  <c r="JC40" i="3"/>
  <c r="JB40" i="3"/>
  <c r="JA40" i="3"/>
  <c r="RB10" i="3"/>
  <c r="RC10" i="3" s="1"/>
  <c r="JH16" i="3"/>
  <c r="JI16" i="3" s="1"/>
  <c r="QA10" i="3"/>
  <c r="QE10" i="3"/>
  <c r="RB38" i="3"/>
  <c r="IT26" i="3"/>
  <c r="IX26" i="3"/>
  <c r="RB29" i="3"/>
  <c r="RC29" i="3" s="1"/>
  <c r="JH39" i="3"/>
  <c r="RB39" i="3"/>
  <c r="RC39" i="3" s="1"/>
  <c r="ID33" i="3"/>
  <c r="IB33" i="3"/>
  <c r="IC33" i="3"/>
  <c r="IA33" i="3"/>
  <c r="RB30" i="3"/>
  <c r="RB31" i="3"/>
  <c r="RC31" i="3" s="1"/>
  <c r="IQ25" i="3"/>
  <c r="IP25" i="3"/>
  <c r="IO25" i="3"/>
  <c r="IN25" i="3"/>
  <c r="JH26" i="3"/>
  <c r="RB22" i="3"/>
  <c r="RB14" i="3"/>
  <c r="RC14" i="3" s="1"/>
  <c r="IB20" i="3"/>
  <c r="IA20" i="3"/>
  <c r="ID20" i="3"/>
  <c r="IC20" i="3"/>
  <c r="QN20" i="3"/>
  <c r="QR20" i="3"/>
  <c r="PK39" i="3"/>
  <c r="PJ39" i="3"/>
  <c r="PI39" i="3"/>
  <c r="PH39" i="3"/>
  <c r="JH20" i="3"/>
  <c r="JI20" i="3" s="1"/>
  <c r="RJ16" i="3"/>
  <c r="RI16" i="3"/>
  <c r="RH16" i="3"/>
  <c r="RK16" i="3"/>
  <c r="IQ36" i="3"/>
  <c r="IP36" i="3"/>
  <c r="IO36" i="3"/>
  <c r="IN36" i="3"/>
  <c r="HO22" i="3"/>
  <c r="HN22" i="3"/>
  <c r="HQ22" i="3"/>
  <c r="HP22" i="3"/>
  <c r="QO12" i="3"/>
  <c r="QP12" i="3" s="1"/>
  <c r="QO31" i="3"/>
  <c r="RB12" i="3"/>
  <c r="RC12" i="3" s="1"/>
  <c r="IT35" i="3"/>
  <c r="IX35" i="3"/>
  <c r="ID18" i="3"/>
  <c r="IB18" i="3"/>
  <c r="IC18" i="3"/>
  <c r="IA18" i="3"/>
  <c r="JH22" i="3"/>
  <c r="IX31" i="3"/>
  <c r="IT31" i="3"/>
  <c r="QX23" i="3"/>
  <c r="QW23" i="3"/>
  <c r="QV23" i="3"/>
  <c r="QU23" i="3"/>
  <c r="QE12" i="3"/>
  <c r="QA12" i="3"/>
  <c r="RA15" i="3"/>
  <c r="RE15" i="3"/>
  <c r="RG15" i="3" s="1"/>
  <c r="QD31" i="3"/>
  <c r="RB19" i="3"/>
  <c r="RC19" i="3" s="1"/>
  <c r="IW17" i="3"/>
  <c r="QQ32" i="3"/>
  <c r="IK16" i="3"/>
  <c r="IG16" i="3"/>
  <c r="QQ40" i="3"/>
  <c r="IT28" i="3"/>
  <c r="IX28" i="3"/>
  <c r="RB24" i="3"/>
  <c r="RC24" i="3" s="1"/>
  <c r="PT22" i="3"/>
  <c r="QQ19" i="3"/>
  <c r="IQ35" i="3"/>
  <c r="IN35" i="3"/>
  <c r="IP35" i="3"/>
  <c r="IO35" i="3"/>
  <c r="PX19" i="3"/>
  <c r="PV19" i="3"/>
  <c r="PW19" i="3"/>
  <c r="PU19" i="3"/>
  <c r="IQ40" i="3"/>
  <c r="IP40" i="3"/>
  <c r="IO40" i="3"/>
  <c r="IN40" i="3"/>
  <c r="IY34" i="3"/>
  <c r="IW34" i="3"/>
  <c r="IU32" i="3"/>
  <c r="JL35" i="3"/>
  <c r="JJ35" i="3"/>
  <c r="QK25" i="3"/>
  <c r="QQ10" i="3"/>
  <c r="QS10" i="3"/>
  <c r="IW31" i="3"/>
  <c r="IY31" i="3"/>
  <c r="IU16" i="3"/>
  <c r="IV16" i="3" s="1"/>
  <c r="QC31" i="3"/>
  <c r="QF31" i="3" s="1"/>
  <c r="IV17" i="3"/>
  <c r="IY17" i="3" s="1"/>
  <c r="QP32" i="3"/>
  <c r="QS32" i="3" s="1"/>
  <c r="RF15" i="3"/>
  <c r="QP40" i="3"/>
  <c r="IL26" i="3"/>
  <c r="IJ26" i="3"/>
  <c r="IM32" i="3"/>
  <c r="QP19" i="3"/>
  <c r="QS19" i="3" s="1"/>
  <c r="JG21" i="3"/>
  <c r="JK21" i="3"/>
  <c r="JM21" i="3" s="1"/>
  <c r="QD24" i="3"/>
  <c r="QG24" i="3" s="1"/>
  <c r="QF24" i="3"/>
  <c r="QA39" i="3"/>
  <c r="QE39" i="3"/>
  <c r="QG39" i="3" s="1"/>
  <c r="JD10" i="3"/>
  <c r="JC10" i="3"/>
  <c r="JB10" i="3"/>
  <c r="JA10" i="3"/>
  <c r="IT34" i="3"/>
  <c r="IX34" i="3"/>
  <c r="JG35" i="3"/>
  <c r="JK35" i="3"/>
  <c r="IX38" i="3"/>
  <c r="IT38" i="3"/>
  <c r="IP33" i="3"/>
  <c r="IQ33" i="3"/>
  <c r="IO33" i="3"/>
  <c r="IN33" i="3"/>
  <c r="QR10" i="3"/>
  <c r="QN10" i="3"/>
  <c r="QF10" i="3"/>
  <c r="QD10" i="3"/>
  <c r="QS20" i="3"/>
  <c r="QQ20" i="3"/>
  <c r="IX25" i="3"/>
  <c r="IT25" i="3"/>
  <c r="QH37" i="3"/>
  <c r="QK37" i="3"/>
  <c r="QJ37" i="3"/>
  <c r="QI37" i="3"/>
  <c r="JH18" i="3"/>
  <c r="JI18" i="3" s="1"/>
  <c r="IQ21" i="3"/>
  <c r="IP21" i="3"/>
  <c r="IO21" i="3"/>
  <c r="IN21" i="3"/>
  <c r="QA14" i="3"/>
  <c r="QE14" i="3"/>
  <c r="QX28" i="3"/>
  <c r="QW28" i="3"/>
  <c r="QV28" i="3"/>
  <c r="QU28" i="3"/>
  <c r="RD26" i="3"/>
  <c r="JJ36" i="3"/>
  <c r="JL36" i="3"/>
  <c r="QQ30" i="3"/>
  <c r="IG26" i="3"/>
  <c r="IK26" i="3"/>
  <c r="QQ38" i="3"/>
  <c r="IZ27" i="3"/>
  <c r="JH33" i="3"/>
  <c r="JI33" i="3" s="1"/>
  <c r="PX30" i="3"/>
  <c r="PW30" i="3"/>
  <c r="PV30" i="3"/>
  <c r="PU30" i="3"/>
  <c r="QV33" i="3"/>
  <c r="QU33" i="3"/>
  <c r="QX33" i="3"/>
  <c r="QW33" i="3"/>
  <c r="JG15" i="3"/>
  <c r="JK15" i="3"/>
  <c r="QQ22" i="3"/>
  <c r="RD34" i="3"/>
  <c r="JJ34" i="3"/>
  <c r="IW39" i="3"/>
  <c r="RI23" i="3"/>
  <c r="RH23" i="3"/>
  <c r="RK23" i="3"/>
  <c r="RJ23" i="3"/>
  <c r="JG40" i="3"/>
  <c r="JK40" i="3"/>
  <c r="JM40" i="3" s="1"/>
  <c r="IL29" i="3"/>
  <c r="IJ29" i="3"/>
  <c r="IY38" i="3"/>
  <c r="IW38" i="3"/>
  <c r="IY22" i="3"/>
  <c r="IW22" i="3"/>
  <c r="ID29" i="3"/>
  <c r="IC29" i="3"/>
  <c r="IB29" i="3"/>
  <c r="IA29" i="3"/>
  <c r="IY25" i="3"/>
  <c r="IW25" i="3"/>
  <c r="QK23" i="3"/>
  <c r="QJ23" i="3"/>
  <c r="QH23" i="3"/>
  <c r="QI23" i="3"/>
  <c r="JD11" i="3"/>
  <c r="JC11" i="3"/>
  <c r="JB11" i="3"/>
  <c r="JA11" i="3"/>
  <c r="QF14" i="3"/>
  <c r="QD14" i="3"/>
  <c r="QI35" i="3"/>
  <c r="QJ35" i="3"/>
  <c r="QH35" i="3"/>
  <c r="QK35" i="3"/>
  <c r="PX36" i="3"/>
  <c r="PW36" i="3"/>
  <c r="PV36" i="3"/>
  <c r="PU36" i="3"/>
  <c r="RC26" i="3"/>
  <c r="QQ37" i="3"/>
  <c r="QS37" i="3"/>
  <c r="QS13" i="3"/>
  <c r="QQ13" i="3"/>
  <c r="QP30" i="3"/>
  <c r="JC36" i="3"/>
  <c r="JB36" i="3"/>
  <c r="JA36" i="3"/>
  <c r="JD36" i="3"/>
  <c r="QQ36" i="3"/>
  <c r="QS36" i="3"/>
  <c r="QF36" i="3"/>
  <c r="QD36" i="3"/>
  <c r="QP38" i="3"/>
  <c r="QS38" i="3" s="1"/>
  <c r="QG30" i="3"/>
  <c r="QA40" i="3"/>
  <c r="QE40" i="3"/>
  <c r="QG40" i="3" s="1"/>
  <c r="PV39" i="3"/>
  <c r="PU39" i="3"/>
  <c r="PX39" i="3"/>
  <c r="PW39" i="3"/>
  <c r="HZ22" i="3"/>
  <c r="QG20" i="3"/>
  <c r="QF40" i="3"/>
  <c r="JL15" i="3"/>
  <c r="JJ15" i="3"/>
  <c r="QP22" i="3"/>
  <c r="RC34" i="3"/>
  <c r="RF34" i="3" s="1"/>
  <c r="JI34" i="3"/>
  <c r="IV39" i="3"/>
  <c r="IY39" i="3" s="1"/>
  <c r="IU18" i="3"/>
  <c r="IV18" i="3" s="1"/>
  <c r="IG29" i="3"/>
  <c r="IK29" i="3"/>
  <c r="JN30" i="3"/>
  <c r="JO30" i="3"/>
  <c r="JQ30" i="3"/>
  <c r="JP30" i="3"/>
  <c r="QD27" i="3"/>
  <c r="IT22" i="3"/>
  <c r="IX22" i="3"/>
  <c r="IY26" i="3"/>
  <c r="IW26" i="3"/>
  <c r="JH32" i="3"/>
  <c r="JI32" i="3" s="1"/>
  <c r="QQ24" i="3"/>
  <c r="RJ28" i="3"/>
  <c r="RI28" i="3"/>
  <c r="RH28" i="3"/>
  <c r="RK28" i="3"/>
  <c r="IJ39" i="3"/>
  <c r="QX15" i="3"/>
  <c r="QW15" i="3"/>
  <c r="QV15" i="3"/>
  <c r="QU15" i="3"/>
  <c r="PV24" i="3"/>
  <c r="PX24" i="3"/>
  <c r="PW24" i="3"/>
  <c r="PU24" i="3"/>
  <c r="QF38" i="3"/>
  <c r="QD38" i="3"/>
  <c r="QJ19" i="3"/>
  <c r="QI19" i="3"/>
  <c r="QH19" i="3"/>
  <c r="QK19" i="3"/>
  <c r="JK13" i="3"/>
  <c r="JM13" i="3" s="1"/>
  <c r="JG13" i="3"/>
  <c r="IJ20" i="3"/>
  <c r="IP38" i="3"/>
  <c r="IO38" i="3"/>
  <c r="IN38" i="3"/>
  <c r="IQ38" i="3"/>
  <c r="RA33" i="3"/>
  <c r="RE33" i="3"/>
  <c r="RG33" i="3" s="1"/>
  <c r="JJ25" i="3"/>
  <c r="QF12" i="3"/>
  <c r="QN37" i="3"/>
  <c r="QR37" i="3"/>
  <c r="QR13" i="3"/>
  <c r="QN13" i="3"/>
  <c r="QN36" i="3"/>
  <c r="QR36" i="3"/>
  <c r="QA36" i="3"/>
  <c r="QE36" i="3"/>
  <c r="HN32" i="3"/>
  <c r="HQ32" i="3"/>
  <c r="HP32" i="3"/>
  <c r="HO32" i="3"/>
  <c r="QJ22" i="3"/>
  <c r="QI22" i="3"/>
  <c r="QK22" i="3"/>
  <c r="QH22" i="3"/>
  <c r="ID28" i="3"/>
  <c r="IC28" i="3"/>
  <c r="IB28" i="3"/>
  <c r="IA28" i="3"/>
  <c r="RB36" i="3"/>
  <c r="RC36" i="3" s="1"/>
  <c r="IW33" i="3"/>
  <c r="IW29" i="3"/>
  <c r="JJ14" i="3"/>
  <c r="RD37" i="3"/>
  <c r="JJ38" i="3"/>
  <c r="RD20" i="3"/>
  <c r="IM18" i="3"/>
  <c r="IQ15" i="3"/>
  <c r="IP15" i="3"/>
  <c r="IO15" i="3"/>
  <c r="IN15" i="3"/>
  <c r="IU20" i="3"/>
  <c r="IV20" i="3" s="1"/>
  <c r="IB36" i="3"/>
  <c r="IA36" i="3"/>
  <c r="ID36" i="3"/>
  <c r="IC36" i="3"/>
  <c r="JO19" i="3"/>
  <c r="JN19" i="3"/>
  <c r="JQ19" i="3"/>
  <c r="JP19" i="3"/>
  <c r="QC27" i="3"/>
  <c r="QF27" i="3" s="1"/>
  <c r="QP24" i="3"/>
  <c r="QS24" i="3" s="1"/>
  <c r="II39" i="3"/>
  <c r="IZ12" i="3"/>
  <c r="PX25" i="3"/>
  <c r="PW25" i="3"/>
  <c r="PV25" i="3"/>
  <c r="PU25" i="3"/>
  <c r="II20" i="3"/>
  <c r="IL20" i="3" s="1"/>
  <c r="PV13" i="3"/>
  <c r="PX13" i="3"/>
  <c r="PW13" i="3"/>
  <c r="PU13" i="3"/>
  <c r="IK22" i="3"/>
  <c r="IM22" i="3" s="1"/>
  <c r="IG22" i="3"/>
  <c r="QQ21" i="3"/>
  <c r="QS21" i="3"/>
  <c r="IA14" i="3"/>
  <c r="ID14" i="3"/>
  <c r="IC14" i="3"/>
  <c r="IB14" i="3"/>
  <c r="JI25" i="3"/>
  <c r="QG12" i="3"/>
  <c r="JL13" i="3"/>
  <c r="QI34" i="3"/>
  <c r="QK34" i="3"/>
  <c r="QJ34" i="3"/>
  <c r="QH34" i="3"/>
  <c r="IY15" i="3"/>
  <c r="IW15" i="3"/>
  <c r="PW21" i="3"/>
  <c r="PV21" i="3"/>
  <c r="PU21" i="3"/>
  <c r="PX21" i="3"/>
  <c r="IV33" i="3"/>
  <c r="IV29" i="3"/>
  <c r="IY29" i="3" s="1"/>
  <c r="JI14" i="3"/>
  <c r="JL14" i="3" s="1"/>
  <c r="RC37" i="3"/>
  <c r="RF37" i="3" s="1"/>
  <c r="JI38" i="3"/>
  <c r="JL38" i="3" s="1"/>
  <c r="RC20" i="3"/>
  <c r="HZ32" i="3"/>
  <c r="JH29" i="3"/>
  <c r="QQ14" i="3"/>
  <c r="QA13" i="3"/>
  <c r="QE13" i="3"/>
  <c r="IO31" i="3"/>
  <c r="IQ31" i="3"/>
  <c r="IP31" i="3"/>
  <c r="IN31" i="3"/>
  <c r="PK36" i="3"/>
  <c r="PI36" i="3"/>
  <c r="PH36" i="3"/>
  <c r="PJ36" i="3"/>
  <c r="PR29" i="3"/>
  <c r="PT29" i="3" s="1"/>
  <c r="PN29" i="3"/>
  <c r="RA11" i="3"/>
  <c r="RE11" i="3"/>
  <c r="RG11" i="3" s="1"/>
  <c r="RB32" i="3"/>
  <c r="RC32" i="3" s="1"/>
  <c r="QR26" i="3"/>
  <c r="QN26" i="3"/>
  <c r="QH32" i="3"/>
  <c r="QK32" i="3"/>
  <c r="QJ32" i="3"/>
  <c r="QI32" i="3"/>
  <c r="IP28" i="3"/>
  <c r="QR21" i="3"/>
  <c r="QN21" i="3"/>
  <c r="QQ25" i="3"/>
  <c r="QX16" i="3"/>
  <c r="QW16" i="3"/>
  <c r="QV16" i="3"/>
  <c r="QU16" i="3"/>
  <c r="IN34" i="3"/>
  <c r="IQ34" i="3"/>
  <c r="IP34" i="3"/>
  <c r="IO34" i="3"/>
  <c r="RB25" i="3"/>
  <c r="RC25" i="3" s="1"/>
  <c r="IX15" i="3"/>
  <c r="IT15" i="3"/>
  <c r="JJ17" i="3"/>
  <c r="JG12" i="3"/>
  <c r="JK12" i="3"/>
  <c r="JM12" i="3" s="1"/>
  <c r="QQ35" i="3"/>
  <c r="QS35" i="3"/>
  <c r="RB40" i="3"/>
  <c r="RC40" i="3" s="1"/>
  <c r="PT14" i="3"/>
  <c r="QQ29" i="3"/>
  <c r="QQ27" i="3"/>
  <c r="RD35" i="3"/>
  <c r="QQ39" i="3"/>
  <c r="JJ31" i="3"/>
  <c r="RE18" i="3"/>
  <c r="RG18" i="3" s="1"/>
  <c r="RA18" i="3"/>
  <c r="QX18" i="3"/>
  <c r="QW18" i="3"/>
  <c r="QU18" i="3"/>
  <c r="QV18" i="3"/>
  <c r="JM11" i="3"/>
  <c r="PW38" i="3"/>
  <c r="IY35" i="3"/>
  <c r="IW35" i="3"/>
  <c r="QP14" i="3"/>
  <c r="QD13" i="3"/>
  <c r="QF13" i="3"/>
  <c r="PJ24" i="3"/>
  <c r="PI24" i="3"/>
  <c r="PH24" i="3"/>
  <c r="PK24" i="3"/>
  <c r="PV32" i="3"/>
  <c r="PX32" i="3"/>
  <c r="PW32" i="3"/>
  <c r="PU32" i="3"/>
  <c r="PU40" i="3"/>
  <c r="PX40" i="3"/>
  <c r="PW40" i="3"/>
  <c r="PV40" i="3"/>
  <c r="QH29" i="3"/>
  <c r="QK29" i="3"/>
  <c r="QJ29" i="3"/>
  <c r="QI29" i="3"/>
  <c r="HT26" i="3"/>
  <c r="HX26" i="3"/>
  <c r="HZ26" i="3" s="1"/>
  <c r="JK27" i="3"/>
  <c r="JM27" i="3" s="1"/>
  <c r="JG27" i="3"/>
  <c r="QR34" i="3"/>
  <c r="QT34" i="3" s="1"/>
  <c r="QN34" i="3"/>
  <c r="QQ26" i="3"/>
  <c r="QS26" i="3"/>
  <c r="JD23" i="3"/>
  <c r="JC23" i="3"/>
  <c r="JB23" i="3"/>
  <c r="JA23" i="3"/>
  <c r="QP25" i="3"/>
  <c r="QS25" i="3" s="1"/>
  <c r="IJ16" i="3"/>
  <c r="IL16" i="3"/>
  <c r="RF33" i="3"/>
  <c r="PV12" i="3"/>
  <c r="PU12" i="3"/>
  <c r="PW12" i="3"/>
  <c r="PX12" i="3"/>
  <c r="IY28" i="3"/>
  <c r="IW28" i="3"/>
  <c r="JI17" i="3"/>
  <c r="JL17" i="3" s="1"/>
  <c r="IQ14" i="3"/>
  <c r="IP14" i="3"/>
  <c r="IO14" i="3"/>
  <c r="IN14" i="3"/>
  <c r="JL12" i="3"/>
  <c r="QP29" i="3"/>
  <c r="QS29" i="3" s="1"/>
  <c r="QP27" i="3"/>
  <c r="RC35" i="3"/>
  <c r="QP39" i="3"/>
  <c r="QS39" i="3" s="1"/>
  <c r="JI31" i="3"/>
  <c r="JL31" i="3" s="1"/>
  <c r="IX15" i="2"/>
  <c r="IT15" i="2"/>
  <c r="RB14" i="2"/>
  <c r="PH15" i="2"/>
  <c r="PI15" i="2"/>
  <c r="PK15" i="2"/>
  <c r="PJ15" i="2"/>
  <c r="IO17" i="2"/>
  <c r="IP17" i="2"/>
  <c r="IN17" i="2"/>
  <c r="IQ17" i="2"/>
  <c r="QA13" i="2"/>
  <c r="QE13" i="2"/>
  <c r="RB17" i="2"/>
  <c r="JH35" i="2"/>
  <c r="IG37" i="2"/>
  <c r="IK37" i="2"/>
  <c r="RB39" i="2"/>
  <c r="RC39" i="2" s="1"/>
  <c r="PX28" i="2"/>
  <c r="PV28" i="2"/>
  <c r="PU28" i="2"/>
  <c r="PW28" i="2"/>
  <c r="RB40" i="2"/>
  <c r="RB36" i="2"/>
  <c r="RC36" i="2" s="1"/>
  <c r="HN14" i="2"/>
  <c r="HQ14" i="2"/>
  <c r="HP14" i="2"/>
  <c r="HO14" i="2"/>
  <c r="QN31" i="2"/>
  <c r="QR31" i="2"/>
  <c r="QN15" i="2"/>
  <c r="QR15" i="2"/>
  <c r="RE24" i="2"/>
  <c r="RA24" i="2"/>
  <c r="RB26" i="2"/>
  <c r="RC26" i="2" s="1"/>
  <c r="QK28" i="2"/>
  <c r="QJ28" i="2"/>
  <c r="QI28" i="2"/>
  <c r="QH28" i="2"/>
  <c r="RE16" i="2"/>
  <c r="RA16" i="2"/>
  <c r="JH21" i="2"/>
  <c r="RB22" i="2"/>
  <c r="ID31" i="2"/>
  <c r="IB31" i="2"/>
  <c r="IC31" i="2"/>
  <c r="IA31" i="2"/>
  <c r="RB32" i="2"/>
  <c r="JH16" i="2"/>
  <c r="JI16" i="2" s="1"/>
  <c r="HP12" i="2"/>
  <c r="HN12" i="2"/>
  <c r="HO12" i="2"/>
  <c r="HQ12" i="2"/>
  <c r="QW38" i="2"/>
  <c r="QU38" i="2"/>
  <c r="QV38" i="2"/>
  <c r="QX38" i="2"/>
  <c r="RB15" i="2"/>
  <c r="RC15" i="2" s="1"/>
  <c r="JH25" i="2"/>
  <c r="JI25" i="2" s="1"/>
  <c r="JH34" i="2"/>
  <c r="PX21" i="2"/>
  <c r="PW21" i="2"/>
  <c r="PV21" i="2"/>
  <c r="PU21" i="2"/>
  <c r="JG26" i="2"/>
  <c r="JK26" i="2"/>
  <c r="QN39" i="2"/>
  <c r="QR39" i="2"/>
  <c r="QV28" i="2"/>
  <c r="QU28" i="2"/>
  <c r="QX28" i="2"/>
  <c r="QW28" i="2"/>
  <c r="QO32" i="2"/>
  <c r="IU29" i="2"/>
  <c r="JH18" i="2"/>
  <c r="IU25" i="2"/>
  <c r="IV25" i="2" s="1"/>
  <c r="QF18" i="2"/>
  <c r="QD18" i="2"/>
  <c r="RA19" i="2"/>
  <c r="RE19" i="2"/>
  <c r="RG19" i="2" s="1"/>
  <c r="RF19" i="2"/>
  <c r="IW31" i="2"/>
  <c r="IY31" i="2"/>
  <c r="PV39" i="2"/>
  <c r="PW39" i="2"/>
  <c r="PX39" i="2"/>
  <c r="PU39" i="2"/>
  <c r="IL16" i="2"/>
  <c r="IJ16" i="2"/>
  <c r="QD39" i="2"/>
  <c r="QF39" i="2"/>
  <c r="RD28" i="2"/>
  <c r="RF28" i="2"/>
  <c r="RF37" i="2"/>
  <c r="RD37" i="2"/>
  <c r="HZ14" i="2"/>
  <c r="IM26" i="2"/>
  <c r="IY34" i="2"/>
  <c r="IW34" i="2"/>
  <c r="QQ14" i="2"/>
  <c r="QS14" i="2"/>
  <c r="QF26" i="2"/>
  <c r="QD26" i="2"/>
  <c r="IP25" i="2"/>
  <c r="IO25" i="2"/>
  <c r="IN25" i="2"/>
  <c r="IQ25" i="2"/>
  <c r="IP27" i="2"/>
  <c r="IO27" i="2"/>
  <c r="IQ27" i="2"/>
  <c r="IN27" i="2"/>
  <c r="RF12" i="2"/>
  <c r="RD12" i="2"/>
  <c r="JH28" i="2"/>
  <c r="IB12" i="2"/>
  <c r="ID12" i="2"/>
  <c r="IA12" i="2"/>
  <c r="IC12" i="2"/>
  <c r="JJ26" i="2"/>
  <c r="JL26" i="2"/>
  <c r="QJ15" i="2"/>
  <c r="QH15" i="2"/>
  <c r="QK15" i="2"/>
  <c r="QI15" i="2"/>
  <c r="QS15" i="2"/>
  <c r="QQ15" i="2"/>
  <c r="QA11" i="2"/>
  <c r="QE11" i="2"/>
  <c r="ID29" i="2"/>
  <c r="IC29" i="2"/>
  <c r="IB29" i="2"/>
  <c r="IA29" i="2"/>
  <c r="JH37" i="2"/>
  <c r="JI37" i="2" s="1"/>
  <c r="IX31" i="2"/>
  <c r="IT31" i="2"/>
  <c r="IA34" i="2"/>
  <c r="ID34" i="2"/>
  <c r="IC34" i="2"/>
  <c r="IB34" i="2"/>
  <c r="IK16" i="2"/>
  <c r="IG16" i="2"/>
  <c r="IP31" i="2"/>
  <c r="IO31" i="2"/>
  <c r="IQ31" i="2"/>
  <c r="IN31" i="2"/>
  <c r="QE39" i="2"/>
  <c r="QA39" i="2"/>
  <c r="JK31" i="2"/>
  <c r="JG31" i="2"/>
  <c r="JH29" i="2"/>
  <c r="JI29" i="2" s="1"/>
  <c r="PW16" i="2"/>
  <c r="PV16" i="2"/>
  <c r="PU16" i="2"/>
  <c r="PX16" i="2"/>
  <c r="RA37" i="2"/>
  <c r="RE37" i="2"/>
  <c r="QD13" i="2"/>
  <c r="QG13" i="2" s="1"/>
  <c r="QF13" i="2"/>
  <c r="QK36" i="2"/>
  <c r="QJ36" i="2"/>
  <c r="QI36" i="2"/>
  <c r="QH36" i="2"/>
  <c r="IX34" i="2"/>
  <c r="IT34" i="2"/>
  <c r="QR14" i="2"/>
  <c r="QN14" i="2"/>
  <c r="QO18" i="2"/>
  <c r="QA26" i="2"/>
  <c r="QE26" i="2"/>
  <c r="IX22" i="2"/>
  <c r="IZ22" i="2" s="1"/>
  <c r="IT22" i="2"/>
  <c r="RB13" i="2"/>
  <c r="RC13" i="2" s="1"/>
  <c r="IQ40" i="2"/>
  <c r="IP40" i="2"/>
  <c r="IO40" i="2"/>
  <c r="IN40" i="2"/>
  <c r="QU19" i="2"/>
  <c r="QX19" i="2"/>
  <c r="QW19" i="2"/>
  <c r="QV19" i="2"/>
  <c r="RA12" i="2"/>
  <c r="RE12" i="2"/>
  <c r="QN36" i="2"/>
  <c r="QR36" i="2"/>
  <c r="IK28" i="2"/>
  <c r="IG28" i="2"/>
  <c r="RD10" i="2"/>
  <c r="IW37" i="2"/>
  <c r="QO13" i="2"/>
  <c r="QP13" i="2" s="1"/>
  <c r="IN35" i="2"/>
  <c r="IQ35" i="2"/>
  <c r="IP35" i="2"/>
  <c r="IO35" i="2"/>
  <c r="QR10" i="2"/>
  <c r="QN10" i="2"/>
  <c r="JH11" i="2"/>
  <c r="JI11" i="2" s="1"/>
  <c r="JG10" i="2"/>
  <c r="JK10" i="2"/>
  <c r="JM10" i="2" s="1"/>
  <c r="JH12" i="2"/>
  <c r="JI12" i="2" s="1"/>
  <c r="JP38" i="2"/>
  <c r="JO38" i="2"/>
  <c r="JN38" i="2"/>
  <c r="JQ38" i="2"/>
  <c r="QJ32" i="2"/>
  <c r="QH32" i="2"/>
  <c r="QK32" i="2"/>
  <c r="QI32" i="2"/>
  <c r="QR12" i="2"/>
  <c r="QN12" i="2"/>
  <c r="PX18" i="2"/>
  <c r="PW18" i="2"/>
  <c r="PV18" i="2"/>
  <c r="PU18" i="2"/>
  <c r="QE35" i="2"/>
  <c r="QG35" i="2" s="1"/>
  <c r="QA35" i="2"/>
  <c r="PT15" i="2"/>
  <c r="QD40" i="2"/>
  <c r="IM12" i="2"/>
  <c r="QQ35" i="2"/>
  <c r="JJ31" i="2"/>
  <c r="JL31" i="2"/>
  <c r="IW21" i="2"/>
  <c r="IZ24" i="2"/>
  <c r="JD36" i="2"/>
  <c r="JB36" i="2"/>
  <c r="JA36" i="2"/>
  <c r="JC36" i="2"/>
  <c r="IU35" i="2"/>
  <c r="IV35" i="2" s="1"/>
  <c r="IB25" i="2"/>
  <c r="ID25" i="2"/>
  <c r="IC25" i="2"/>
  <c r="IA25" i="2"/>
  <c r="QQ36" i="2"/>
  <c r="QS36" i="2"/>
  <c r="IL28" i="2"/>
  <c r="IJ28" i="2"/>
  <c r="RC10" i="2"/>
  <c r="RF10" i="2" s="1"/>
  <c r="IV37" i="2"/>
  <c r="IY37" i="2" s="1"/>
  <c r="QA18" i="2"/>
  <c r="QE18" i="2"/>
  <c r="IK21" i="2"/>
  <c r="IG21" i="2"/>
  <c r="RD16" i="2"/>
  <c r="RF16" i="2"/>
  <c r="PN20" i="2"/>
  <c r="PR20" i="2"/>
  <c r="PT20" i="2" s="1"/>
  <c r="RF24" i="2"/>
  <c r="RD24" i="2"/>
  <c r="QR37" i="2"/>
  <c r="QT37" i="2" s="1"/>
  <c r="QN37" i="2"/>
  <c r="QI17" i="2"/>
  <c r="QH17" i="2"/>
  <c r="QK17" i="2"/>
  <c r="QJ17" i="2"/>
  <c r="QS12" i="2"/>
  <c r="QQ12" i="2"/>
  <c r="JC17" i="2"/>
  <c r="JB17" i="2"/>
  <c r="JA17" i="2"/>
  <c r="JD17" i="2"/>
  <c r="QK12" i="2"/>
  <c r="QJ12" i="2"/>
  <c r="QH12" i="2"/>
  <c r="QI12" i="2"/>
  <c r="JC27" i="2"/>
  <c r="JB27" i="2"/>
  <c r="JD27" i="2"/>
  <c r="JA27" i="2"/>
  <c r="QC40" i="2"/>
  <c r="QF40" i="2" s="1"/>
  <c r="JK22" i="2"/>
  <c r="JM22" i="2" s="1"/>
  <c r="JG22" i="2"/>
  <c r="QJ20" i="2"/>
  <c r="QK20" i="2"/>
  <c r="QI20" i="2"/>
  <c r="QH20" i="2"/>
  <c r="QP35" i="2"/>
  <c r="QS35" i="2" s="1"/>
  <c r="RE35" i="2"/>
  <c r="RA35" i="2"/>
  <c r="IV21" i="2"/>
  <c r="JP27" i="2"/>
  <c r="JN27" i="2"/>
  <c r="JQ27" i="2"/>
  <c r="JO27" i="2"/>
  <c r="RD21" i="2"/>
  <c r="IM18" i="2"/>
  <c r="QK10" i="2"/>
  <c r="QJ10" i="2"/>
  <c r="QI10" i="2"/>
  <c r="QH10" i="2"/>
  <c r="QR11" i="2"/>
  <c r="QT11" i="2" s="1"/>
  <c r="QN11" i="2"/>
  <c r="IT26" i="2"/>
  <c r="IX26" i="2"/>
  <c r="IZ26" i="2" s="1"/>
  <c r="IA18" i="2"/>
  <c r="ID18" i="2"/>
  <c r="IC18" i="2"/>
  <c r="IB18" i="2"/>
  <c r="QI31" i="2"/>
  <c r="QH31" i="2"/>
  <c r="QK31" i="2"/>
  <c r="QJ31" i="2"/>
  <c r="QQ27" i="2"/>
  <c r="IW16" i="2"/>
  <c r="IW11" i="2"/>
  <c r="HX37" i="2"/>
  <c r="HT37" i="2"/>
  <c r="IT12" i="2"/>
  <c r="IX12" i="2"/>
  <c r="RA28" i="2"/>
  <c r="RE28" i="2"/>
  <c r="QQ31" i="2"/>
  <c r="QS31" i="2"/>
  <c r="PW14" i="2"/>
  <c r="PV14" i="2"/>
  <c r="PX14" i="2"/>
  <c r="PU14" i="2"/>
  <c r="IW28" i="2"/>
  <c r="IL37" i="2"/>
  <c r="IJ37" i="2"/>
  <c r="RG30" i="2"/>
  <c r="PR17" i="2"/>
  <c r="PT17" i="2" s="1"/>
  <c r="PN17" i="2"/>
  <c r="RI33" i="2"/>
  <c r="RK33" i="2"/>
  <c r="RJ33" i="2"/>
  <c r="RH33" i="2"/>
  <c r="QS37" i="2"/>
  <c r="IY14" i="2"/>
  <c r="IW14" i="2"/>
  <c r="IL14" i="2"/>
  <c r="IJ14" i="2"/>
  <c r="PT27" i="2"/>
  <c r="JM40" i="2"/>
  <c r="IU18" i="2"/>
  <c r="IV18" i="2" s="1"/>
  <c r="QO20" i="2"/>
  <c r="JD38" i="2"/>
  <c r="JC38" i="2"/>
  <c r="JB38" i="2"/>
  <c r="JA38" i="2"/>
  <c r="RF35" i="2"/>
  <c r="RD35" i="2"/>
  <c r="QF35" i="2"/>
  <c r="QK21" i="2"/>
  <c r="QJ21" i="2"/>
  <c r="QI21" i="2"/>
  <c r="QH21" i="2"/>
  <c r="JP19" i="2"/>
  <c r="JN19" i="2"/>
  <c r="JQ19" i="2"/>
  <c r="JO19" i="2"/>
  <c r="IC35" i="2"/>
  <c r="ID35" i="2"/>
  <c r="IB35" i="2"/>
  <c r="IA35" i="2"/>
  <c r="RC21" i="2"/>
  <c r="PX36" i="2"/>
  <c r="PV36" i="2"/>
  <c r="PW36" i="2"/>
  <c r="PU36" i="2"/>
  <c r="IM11" i="2"/>
  <c r="QP27" i="2"/>
  <c r="QS27" i="2" s="1"/>
  <c r="PS20" i="2"/>
  <c r="IV16" i="2"/>
  <c r="IY16" i="2" s="1"/>
  <c r="IV11" i="2"/>
  <c r="IY11" i="2" s="1"/>
  <c r="RB20" i="2"/>
  <c r="RC20" i="2" s="1"/>
  <c r="IQ15" i="2"/>
  <c r="IP15" i="2"/>
  <c r="IO15" i="2"/>
  <c r="IN15" i="2"/>
  <c r="JB10" i="2"/>
  <c r="JD10" i="2"/>
  <c r="JC10" i="2"/>
  <c r="JA10" i="2"/>
  <c r="QJ14" i="2"/>
  <c r="QI14" i="2"/>
  <c r="QH14" i="2"/>
  <c r="QK14" i="2"/>
  <c r="IT14" i="2"/>
  <c r="IX14" i="2"/>
  <c r="IG14" i="2"/>
  <c r="IK14" i="2"/>
  <c r="JH14" i="2"/>
  <c r="IY15" i="2"/>
  <c r="IW15" i="2"/>
  <c r="QX25" i="2"/>
  <c r="QW25" i="2"/>
  <c r="QV25" i="2"/>
  <c r="QU25" i="2"/>
  <c r="IM34" i="2"/>
  <c r="QQ40" i="2"/>
  <c r="RA11" i="2"/>
  <c r="RE11" i="2"/>
  <c r="IJ29" i="2"/>
  <c r="QN16" i="2"/>
  <c r="QR16" i="2"/>
  <c r="JH15" i="2"/>
  <c r="JI15" i="2" s="1"/>
  <c r="IM24" i="2"/>
  <c r="RB27" i="2"/>
  <c r="RC27" i="2" s="1"/>
  <c r="JL10" i="2"/>
  <c r="JM33" i="2"/>
  <c r="RB18" i="2"/>
  <c r="IY22" i="2"/>
  <c r="QQ22" i="2"/>
  <c r="QG11" i="2"/>
  <c r="QD27" i="2"/>
  <c r="JJ24" i="2"/>
  <c r="RD31" i="2"/>
  <c r="JJ17" i="2"/>
  <c r="QS39" i="2"/>
  <c r="QQ39" i="2"/>
  <c r="JQ39" i="2"/>
  <c r="JP39" i="2"/>
  <c r="JO39" i="2"/>
  <c r="JN39" i="2"/>
  <c r="QK16" i="2"/>
  <c r="QJ16" i="2"/>
  <c r="QI16" i="2"/>
  <c r="QH16" i="2"/>
  <c r="HZ37" i="2"/>
  <c r="IY12" i="2"/>
  <c r="IW12" i="2"/>
  <c r="QW21" i="2"/>
  <c r="QV21" i="2"/>
  <c r="QU21" i="2"/>
  <c r="QX21" i="2"/>
  <c r="JA19" i="2"/>
  <c r="JD19" i="2"/>
  <c r="JC19" i="2"/>
  <c r="JB19" i="2"/>
  <c r="QO26" i="2"/>
  <c r="IL21" i="2"/>
  <c r="IJ21" i="2"/>
  <c r="RG38" i="2"/>
  <c r="QP40" i="2"/>
  <c r="QS40" i="2" s="1"/>
  <c r="RD11" i="2"/>
  <c r="RF11" i="2"/>
  <c r="II29" i="2"/>
  <c r="IL29" i="2" s="1"/>
  <c r="QS16" i="2"/>
  <c r="QQ16" i="2"/>
  <c r="QX24" i="2"/>
  <c r="QV24" i="2"/>
  <c r="QW24" i="2"/>
  <c r="QU24" i="2"/>
  <c r="QS10" i="2"/>
  <c r="QQ10" i="2"/>
  <c r="QO17" i="2"/>
  <c r="HZ16" i="2"/>
  <c r="IV28" i="2"/>
  <c r="IY28" i="2" s="1"/>
  <c r="QP22" i="2"/>
  <c r="QS22" i="2" s="1"/>
  <c r="QF11" i="2"/>
  <c r="QC27" i="2"/>
  <c r="JI24" i="2"/>
  <c r="JL24" i="2" s="1"/>
  <c r="RC31" i="2"/>
  <c r="JI17" i="2"/>
  <c r="JL17" i="2" s="1"/>
  <c r="RG28" i="8" l="1"/>
  <c r="IM36" i="7"/>
  <c r="IZ35" i="3"/>
  <c r="IM17" i="9"/>
  <c r="PX38" i="3"/>
  <c r="QK21" i="3"/>
  <c r="QT17" i="4"/>
  <c r="QX29" i="4"/>
  <c r="QX35" i="4"/>
  <c r="QX20" i="4"/>
  <c r="JA27" i="4"/>
  <c r="JD23" i="4"/>
  <c r="IN29" i="5"/>
  <c r="RH34" i="5"/>
  <c r="QJ21" i="6"/>
  <c r="JC36" i="6"/>
  <c r="ID23" i="6"/>
  <c r="QJ19" i="7"/>
  <c r="JD19" i="8"/>
  <c r="QH38" i="10"/>
  <c r="JA14" i="3"/>
  <c r="QG10" i="3"/>
  <c r="QH21" i="3"/>
  <c r="QV29" i="4"/>
  <c r="QU35" i="4"/>
  <c r="QU20" i="4"/>
  <c r="JB27" i="4"/>
  <c r="JA23" i="4"/>
  <c r="IO29" i="5"/>
  <c r="RI34" i="5"/>
  <c r="IN32" i="5"/>
  <c r="QG20" i="6"/>
  <c r="IA23" i="6"/>
  <c r="JA20" i="7"/>
  <c r="JC36" i="8"/>
  <c r="IA39" i="8"/>
  <c r="QI38" i="10"/>
  <c r="IP14" i="12"/>
  <c r="JQ34" i="12"/>
  <c r="JP17" i="12"/>
  <c r="JC14" i="3"/>
  <c r="QI21" i="3"/>
  <c r="JB23" i="4"/>
  <c r="IP29" i="5"/>
  <c r="IO32" i="5"/>
  <c r="IB23" i="6"/>
  <c r="JB20" i="7"/>
  <c r="JA36" i="8"/>
  <c r="IC40" i="8"/>
  <c r="IB39" i="8"/>
  <c r="JB38" i="8"/>
  <c r="IM34" i="10"/>
  <c r="IN34" i="10" s="1"/>
  <c r="QJ38" i="10"/>
  <c r="IQ14" i="12"/>
  <c r="QI22" i="2"/>
  <c r="JD14" i="3"/>
  <c r="JQ37" i="3"/>
  <c r="QT36" i="4"/>
  <c r="IQ32" i="5"/>
  <c r="IZ18" i="6"/>
  <c r="JC18" i="6" s="1"/>
  <c r="JD20" i="7"/>
  <c r="QT10" i="8"/>
  <c r="JD36" i="8"/>
  <c r="ID40" i="8"/>
  <c r="IC39" i="8"/>
  <c r="JC38" i="8"/>
  <c r="QU16" i="9"/>
  <c r="IZ29" i="10"/>
  <c r="JC29" i="10" s="1"/>
  <c r="QG36" i="10"/>
  <c r="IN14" i="12"/>
  <c r="JD35" i="8"/>
  <c r="IA40" i="8"/>
  <c r="QX14" i="8"/>
  <c r="JD38" i="8"/>
  <c r="QW16" i="9"/>
  <c r="QW36" i="12"/>
  <c r="QK22" i="2"/>
  <c r="JN37" i="3"/>
  <c r="QT39" i="2"/>
  <c r="QH22" i="2"/>
  <c r="PV38" i="3"/>
  <c r="JO37" i="3"/>
  <c r="IZ13" i="4"/>
  <c r="QI21" i="6"/>
  <c r="JD36" i="6"/>
  <c r="QK19" i="7"/>
  <c r="JA35" i="8"/>
  <c r="JA19" i="8"/>
  <c r="QU14" i="8"/>
  <c r="QX16" i="9"/>
  <c r="QU36" i="12"/>
  <c r="IM16" i="3"/>
  <c r="IQ16" i="3" s="1"/>
  <c r="IM26" i="7"/>
  <c r="QG16" i="5"/>
  <c r="QK23" i="12"/>
  <c r="QI23" i="12"/>
  <c r="QJ23" i="12"/>
  <c r="QH23" i="12"/>
  <c r="RG34" i="9"/>
  <c r="QT24" i="4"/>
  <c r="QV24" i="4" s="1"/>
  <c r="QT32" i="6"/>
  <c r="QG25" i="10"/>
  <c r="RG31" i="10"/>
  <c r="RH22" i="9"/>
  <c r="RN22" i="9" s="1"/>
  <c r="RI22" i="9"/>
  <c r="RJ22" i="9"/>
  <c r="RQ22" i="9"/>
  <c r="RO22" i="9"/>
  <c r="RP22" i="9"/>
  <c r="IZ22" i="12"/>
  <c r="IM16" i="8"/>
  <c r="JM29" i="12"/>
  <c r="IM23" i="12"/>
  <c r="IZ13" i="11"/>
  <c r="JM31" i="12"/>
  <c r="IM28" i="2"/>
  <c r="IQ28" i="2" s="1"/>
  <c r="RG23" i="10"/>
  <c r="RG35" i="10"/>
  <c r="RG11" i="2"/>
  <c r="QG13" i="3"/>
  <c r="JM33" i="5"/>
  <c r="JM37" i="8"/>
  <c r="IM23" i="8"/>
  <c r="QG36" i="9"/>
  <c r="QK36" i="9" s="1"/>
  <c r="QT36" i="2"/>
  <c r="QG14" i="3"/>
  <c r="IZ22" i="3"/>
  <c r="QT13" i="10"/>
  <c r="QT26" i="3"/>
  <c r="QT38" i="11"/>
  <c r="QT12" i="2"/>
  <c r="IZ26" i="3"/>
  <c r="JB26" i="3" s="1"/>
  <c r="RG15" i="4"/>
  <c r="QT20" i="7"/>
  <c r="RG13" i="9"/>
  <c r="QT14" i="9"/>
  <c r="IM37" i="2"/>
  <c r="RG24" i="2"/>
  <c r="IZ31" i="6"/>
  <c r="RG12" i="9"/>
  <c r="RK12" i="9" s="1"/>
  <c r="QT28" i="4"/>
  <c r="IZ32" i="5"/>
  <c r="IM39" i="8"/>
  <c r="IZ17" i="9"/>
  <c r="QT26" i="10"/>
  <c r="RG19" i="11"/>
  <c r="IM24" i="11"/>
  <c r="IP13" i="8"/>
  <c r="IO13" i="8"/>
  <c r="IN13" i="8"/>
  <c r="IQ13" i="8"/>
  <c r="IZ15" i="2"/>
  <c r="RG19" i="4"/>
  <c r="IM10" i="6"/>
  <c r="QT12" i="9"/>
  <c r="QT37" i="9"/>
  <c r="QW37" i="9" s="1"/>
  <c r="IQ12" i="12"/>
  <c r="IP12" i="12"/>
  <c r="IO12" i="12"/>
  <c r="IN12" i="12"/>
  <c r="QT39" i="4"/>
  <c r="QT39" i="9"/>
  <c r="IM25" i="6"/>
  <c r="RG26" i="9"/>
  <c r="RI26" i="9" s="1"/>
  <c r="QT16" i="2"/>
  <c r="IZ39" i="4"/>
  <c r="QT24" i="7"/>
  <c r="RG14" i="7"/>
  <c r="QT27" i="4"/>
  <c r="IM34" i="6"/>
  <c r="QT35" i="8"/>
  <c r="IM18" i="4"/>
  <c r="IP18" i="4" s="1"/>
  <c r="JM19" i="4"/>
  <c r="JM34" i="5"/>
  <c r="QG26" i="2"/>
  <c r="IM23" i="7"/>
  <c r="QG16" i="8"/>
  <c r="IZ38" i="12"/>
  <c r="QW31" i="11"/>
  <c r="QU31" i="11"/>
  <c r="QX31" i="11"/>
  <c r="QV31" i="11"/>
  <c r="JN24" i="3"/>
  <c r="JO24" i="3"/>
  <c r="JQ24" i="3"/>
  <c r="JP24" i="3"/>
  <c r="IZ28" i="6"/>
  <c r="QX28" i="9"/>
  <c r="RG28" i="9"/>
  <c r="RG37" i="10"/>
  <c r="IZ21" i="10"/>
  <c r="IZ15" i="11"/>
  <c r="JM23" i="11"/>
  <c r="IZ40" i="12"/>
  <c r="JC40" i="12" s="1"/>
  <c r="QG32" i="12"/>
  <c r="QT10" i="12"/>
  <c r="QX10" i="12" s="1"/>
  <c r="IQ24" i="5"/>
  <c r="QI23" i="5"/>
  <c r="JM38" i="6"/>
  <c r="JM31" i="2"/>
  <c r="IZ28" i="3"/>
  <c r="JN23" i="3"/>
  <c r="QH25" i="3"/>
  <c r="RG34" i="4"/>
  <c r="RI34" i="4" s="1"/>
  <c r="JM35" i="4"/>
  <c r="QG17" i="4"/>
  <c r="IN24" i="5"/>
  <c r="QT19" i="5"/>
  <c r="QK23" i="5"/>
  <c r="QT39" i="6"/>
  <c r="QX39" i="6" s="1"/>
  <c r="IZ30" i="6"/>
  <c r="JM35" i="7"/>
  <c r="JP35" i="7" s="1"/>
  <c r="QT31" i="8"/>
  <c r="IZ21" i="8"/>
  <c r="IN35" i="10"/>
  <c r="QG20" i="10"/>
  <c r="RG10" i="10"/>
  <c r="JM28" i="11"/>
  <c r="JP28" i="11" s="1"/>
  <c r="IM35" i="12"/>
  <c r="IO28" i="3"/>
  <c r="JQ23" i="3"/>
  <c r="QI25" i="3"/>
  <c r="IZ38" i="4"/>
  <c r="IO24" i="5"/>
  <c r="IZ21" i="5"/>
  <c r="IZ27" i="5"/>
  <c r="JD27" i="5" s="1"/>
  <c r="IN37" i="6"/>
  <c r="RG24" i="7"/>
  <c r="RJ24" i="7" s="1"/>
  <c r="JM37" i="7"/>
  <c r="IM34" i="7"/>
  <c r="RG38" i="7"/>
  <c r="QI39" i="8"/>
  <c r="QT36" i="9"/>
  <c r="IZ38" i="10"/>
  <c r="JB38" i="10" s="1"/>
  <c r="IO35" i="10"/>
  <c r="IZ17" i="10"/>
  <c r="JC17" i="10" s="1"/>
  <c r="QI39" i="10"/>
  <c r="QT20" i="10"/>
  <c r="QG16" i="12"/>
  <c r="IM30" i="6"/>
  <c r="IQ37" i="6"/>
  <c r="QK39" i="8"/>
  <c r="QT29" i="9"/>
  <c r="RG14" i="9"/>
  <c r="RK14" i="9" s="1"/>
  <c r="IP35" i="10"/>
  <c r="QJ39" i="10"/>
  <c r="QG38" i="3"/>
  <c r="JP23" i="3"/>
  <c r="QT22" i="4"/>
  <c r="RG20" i="5"/>
  <c r="RK20" i="5" s="1"/>
  <c r="IO37" i="6"/>
  <c r="IZ15" i="7"/>
  <c r="JD15" i="7" s="1"/>
  <c r="QH39" i="8"/>
  <c r="QK39" i="10"/>
  <c r="QT10" i="2"/>
  <c r="IZ12" i="2"/>
  <c r="RG16" i="2"/>
  <c r="RG37" i="2"/>
  <c r="RH37" i="2" s="1"/>
  <c r="IQ28" i="3"/>
  <c r="QT31" i="2"/>
  <c r="QV31" i="2" s="1"/>
  <c r="QT15" i="2"/>
  <c r="QG18" i="2"/>
  <c r="QT35" i="3"/>
  <c r="JM36" i="3"/>
  <c r="QT20" i="3"/>
  <c r="RG30" i="4"/>
  <c r="RK30" i="4" s="1"/>
  <c r="QT18" i="4"/>
  <c r="JM28" i="4"/>
  <c r="JN28" i="4" s="1"/>
  <c r="IZ38" i="6"/>
  <c r="IM14" i="7"/>
  <c r="IZ22" i="8"/>
  <c r="QT29" i="8"/>
  <c r="QT37" i="8"/>
  <c r="IM21" i="8"/>
  <c r="IQ21" i="8" s="1"/>
  <c r="JM18" i="9"/>
  <c r="QU28" i="9"/>
  <c r="IZ25" i="3"/>
  <c r="IZ38" i="3"/>
  <c r="RG37" i="4"/>
  <c r="JM33" i="4"/>
  <c r="QG19" i="5"/>
  <c r="IZ15" i="9"/>
  <c r="JB15" i="9" s="1"/>
  <c r="IM24" i="9"/>
  <c r="IM21" i="9"/>
  <c r="IO21" i="9" s="1"/>
  <c r="QG15" i="10"/>
  <c r="JA24" i="3"/>
  <c r="JD24" i="3"/>
  <c r="JC24" i="3"/>
  <c r="JB24" i="3"/>
  <c r="JD30" i="2"/>
  <c r="JA30" i="2"/>
  <c r="JB30" i="2"/>
  <c r="JC30" i="2"/>
  <c r="IZ12" i="12"/>
  <c r="IQ40" i="12"/>
  <c r="IP40" i="12"/>
  <c r="IO40" i="12"/>
  <c r="IN40" i="12"/>
  <c r="RE10" i="12"/>
  <c r="RA10" i="12"/>
  <c r="QK24" i="12"/>
  <c r="QJ24" i="12"/>
  <c r="QI24" i="12"/>
  <c r="QH24" i="12"/>
  <c r="JB37" i="12"/>
  <c r="JA37" i="12"/>
  <c r="JD37" i="12"/>
  <c r="JC37" i="12"/>
  <c r="ID20" i="12"/>
  <c r="IC20" i="12"/>
  <c r="IB20" i="12"/>
  <c r="IA20" i="12"/>
  <c r="QI15" i="12"/>
  <c r="QH15" i="12"/>
  <c r="QJ15" i="12"/>
  <c r="QK15" i="12"/>
  <c r="JQ27" i="12"/>
  <c r="JP27" i="12"/>
  <c r="JO27" i="12"/>
  <c r="JN27" i="12"/>
  <c r="QX12" i="12"/>
  <c r="QW12" i="12"/>
  <c r="QV12" i="12"/>
  <c r="QU12" i="12"/>
  <c r="JB33" i="12"/>
  <c r="JA33" i="12"/>
  <c r="JD33" i="12"/>
  <c r="JC33" i="12"/>
  <c r="QK27" i="12"/>
  <c r="QH27" i="12"/>
  <c r="QJ27" i="12"/>
  <c r="QI27" i="12"/>
  <c r="RI17" i="12"/>
  <c r="RH17" i="12"/>
  <c r="RK17" i="12"/>
  <c r="RJ17" i="12"/>
  <c r="RK33" i="12"/>
  <c r="RI33" i="12"/>
  <c r="RJ33" i="12"/>
  <c r="RH33" i="12"/>
  <c r="RH39" i="12"/>
  <c r="RK39" i="12"/>
  <c r="RJ39" i="12"/>
  <c r="RI39" i="12"/>
  <c r="IO38" i="12"/>
  <c r="IN38" i="12"/>
  <c r="IQ38" i="12"/>
  <c r="IP38" i="12"/>
  <c r="QH14" i="12"/>
  <c r="QK14" i="12"/>
  <c r="QJ14" i="12"/>
  <c r="QI14" i="12"/>
  <c r="IQ22" i="12"/>
  <c r="IP22" i="12"/>
  <c r="IO22" i="12"/>
  <c r="IN22" i="12"/>
  <c r="QK28" i="12"/>
  <c r="QI28" i="12"/>
  <c r="QH28" i="12"/>
  <c r="QJ28" i="12"/>
  <c r="RA22" i="12"/>
  <c r="RE22" i="12"/>
  <c r="IX28" i="12"/>
  <c r="IT28" i="12"/>
  <c r="RD35" i="12"/>
  <c r="IQ35" i="12"/>
  <c r="IO35" i="12"/>
  <c r="IN35" i="12"/>
  <c r="IP35" i="12"/>
  <c r="RD24" i="12"/>
  <c r="QN15" i="12"/>
  <c r="QR15" i="12"/>
  <c r="QR24" i="12"/>
  <c r="QN24" i="12"/>
  <c r="QR14" i="12"/>
  <c r="QN14" i="12"/>
  <c r="IX16" i="12"/>
  <c r="IT16" i="12"/>
  <c r="QJ11" i="12"/>
  <c r="QK11" i="12"/>
  <c r="QI11" i="12"/>
  <c r="QH11" i="12"/>
  <c r="QR11" i="12"/>
  <c r="QN11" i="12"/>
  <c r="IW10" i="12"/>
  <c r="RE19" i="12"/>
  <c r="RA19" i="12"/>
  <c r="IP23" i="12"/>
  <c r="IQ23" i="12"/>
  <c r="IO23" i="12"/>
  <c r="IN23" i="12"/>
  <c r="RA32" i="12"/>
  <c r="RE32" i="12"/>
  <c r="JG40" i="12"/>
  <c r="JK40" i="12"/>
  <c r="RD14" i="12"/>
  <c r="RD11" i="12"/>
  <c r="IX39" i="12"/>
  <c r="IT39" i="12"/>
  <c r="JG37" i="12"/>
  <c r="JK37" i="12"/>
  <c r="JM37" i="12" s="1"/>
  <c r="JD31" i="12"/>
  <c r="JC31" i="12"/>
  <c r="JA31" i="12"/>
  <c r="JB31" i="12"/>
  <c r="JL37" i="12"/>
  <c r="RC35" i="12"/>
  <c r="RF35" i="12" s="1"/>
  <c r="RC24" i="12"/>
  <c r="RF24" i="12" s="1"/>
  <c r="JD40" i="12"/>
  <c r="QK32" i="12"/>
  <c r="QJ32" i="12"/>
  <c r="QI32" i="12"/>
  <c r="QH32" i="12"/>
  <c r="IX23" i="12"/>
  <c r="IZ23" i="12" s="1"/>
  <c r="IT23" i="12"/>
  <c r="RA25" i="12"/>
  <c r="RE25" i="12"/>
  <c r="RG25" i="12" s="1"/>
  <c r="QW23" i="12"/>
  <c r="QX23" i="12"/>
  <c r="QU23" i="12"/>
  <c r="QV23" i="12"/>
  <c r="JD38" i="12"/>
  <c r="JC38" i="12"/>
  <c r="JB38" i="12"/>
  <c r="JA38" i="12"/>
  <c r="JB11" i="12"/>
  <c r="JC11" i="12"/>
  <c r="JA11" i="12"/>
  <c r="JD11" i="12"/>
  <c r="QS11" i="12"/>
  <c r="QQ11" i="12"/>
  <c r="IV10" i="12"/>
  <c r="IY10" i="12" s="1"/>
  <c r="JJ25" i="12"/>
  <c r="IT25" i="12"/>
  <c r="IX25" i="12"/>
  <c r="RG27" i="12"/>
  <c r="ID14" i="12"/>
  <c r="IC14" i="12"/>
  <c r="IB14" i="12"/>
  <c r="IA14" i="12"/>
  <c r="RI21" i="12"/>
  <c r="RH21" i="12"/>
  <c r="RK21" i="12"/>
  <c r="RJ21" i="12"/>
  <c r="RF32" i="12"/>
  <c r="RD32" i="12"/>
  <c r="JL40" i="12"/>
  <c r="JJ40" i="12"/>
  <c r="JM40" i="12" s="1"/>
  <c r="RC14" i="12"/>
  <c r="RC11" i="12"/>
  <c r="RF11" i="12" s="1"/>
  <c r="RA31" i="12"/>
  <c r="RE31" i="12"/>
  <c r="JQ24" i="12"/>
  <c r="JP24" i="12"/>
  <c r="JO24" i="12"/>
  <c r="JN24" i="12"/>
  <c r="JB36" i="12"/>
  <c r="JA36" i="12"/>
  <c r="JD36" i="12"/>
  <c r="JC36" i="12"/>
  <c r="QJ19" i="12"/>
  <c r="QH19" i="12"/>
  <c r="QI19" i="12"/>
  <c r="QK19" i="12"/>
  <c r="RD15" i="12"/>
  <c r="QQ19" i="12"/>
  <c r="QE13" i="12"/>
  <c r="QG13" i="12" s="1"/>
  <c r="QA13" i="12"/>
  <c r="QT35" i="12"/>
  <c r="RJ18" i="12"/>
  <c r="RI18" i="12"/>
  <c r="RH18" i="12"/>
  <c r="RK18" i="12"/>
  <c r="RA36" i="12"/>
  <c r="RE36" i="12"/>
  <c r="JG33" i="12"/>
  <c r="JK33" i="12"/>
  <c r="JM33" i="12" s="1"/>
  <c r="QF13" i="12"/>
  <c r="JL33" i="12"/>
  <c r="IQ13" i="12"/>
  <c r="IP13" i="12"/>
  <c r="IO13" i="12"/>
  <c r="IN13" i="12"/>
  <c r="RD13" i="12"/>
  <c r="JI25" i="12"/>
  <c r="JL25" i="12" s="1"/>
  <c r="IY25" i="12"/>
  <c r="IW25" i="12"/>
  <c r="IQ33" i="12"/>
  <c r="IP33" i="12"/>
  <c r="IO33" i="12"/>
  <c r="IN33" i="12"/>
  <c r="RJ38" i="12"/>
  <c r="RH38" i="12"/>
  <c r="RK38" i="12"/>
  <c r="RI38" i="12"/>
  <c r="JJ13" i="12"/>
  <c r="RA28" i="12"/>
  <c r="RE28" i="12"/>
  <c r="JJ10" i="12"/>
  <c r="JG11" i="12"/>
  <c r="JK11" i="12"/>
  <c r="JM11" i="12" s="1"/>
  <c r="JL14" i="12"/>
  <c r="JJ14" i="12"/>
  <c r="QS40" i="12"/>
  <c r="QQ40" i="12"/>
  <c r="RC15" i="12"/>
  <c r="QP19" i="12"/>
  <c r="QS19" i="12" s="1"/>
  <c r="JP31" i="12"/>
  <c r="JQ31" i="12"/>
  <c r="JO31" i="12"/>
  <c r="JN31" i="12"/>
  <c r="RA26" i="12"/>
  <c r="RE26" i="12"/>
  <c r="RG26" i="12" s="1"/>
  <c r="ID39" i="12"/>
  <c r="IB39" i="12"/>
  <c r="IC39" i="12"/>
  <c r="IA39" i="12"/>
  <c r="JP29" i="12"/>
  <c r="JN29" i="12"/>
  <c r="JO29" i="12"/>
  <c r="JQ29" i="12"/>
  <c r="RC13" i="12"/>
  <c r="RF13" i="12" s="1"/>
  <c r="JM26" i="12"/>
  <c r="QT20" i="12"/>
  <c r="IM20" i="12"/>
  <c r="JI13" i="12"/>
  <c r="RF28" i="12"/>
  <c r="RD28" i="12"/>
  <c r="JI10" i="12"/>
  <c r="JG32" i="12"/>
  <c r="JK32" i="12"/>
  <c r="JM32" i="12" s="1"/>
  <c r="JK14" i="12"/>
  <c r="JG14" i="12"/>
  <c r="QR40" i="12"/>
  <c r="QN40" i="12"/>
  <c r="IA16" i="12"/>
  <c r="ID16" i="12"/>
  <c r="IB16" i="12"/>
  <c r="IC16" i="12"/>
  <c r="IY39" i="12"/>
  <c r="IQ37" i="12"/>
  <c r="IP37" i="12"/>
  <c r="IO37" i="12"/>
  <c r="IN37" i="12"/>
  <c r="JK39" i="12"/>
  <c r="JG39" i="12"/>
  <c r="QW26" i="12"/>
  <c r="QU26" i="12"/>
  <c r="QX26" i="12"/>
  <c r="QV26" i="12"/>
  <c r="RG20" i="12"/>
  <c r="IP39" i="12"/>
  <c r="IO39" i="12"/>
  <c r="IN39" i="12"/>
  <c r="IQ39" i="12"/>
  <c r="QN13" i="12"/>
  <c r="QR13" i="12"/>
  <c r="QT13" i="12" s="1"/>
  <c r="IQ25" i="12"/>
  <c r="IP25" i="12"/>
  <c r="IO25" i="12"/>
  <c r="IN25" i="12"/>
  <c r="QW10" i="12"/>
  <c r="JJ38" i="12"/>
  <c r="JJ20" i="12"/>
  <c r="JJ16" i="12"/>
  <c r="RD16" i="12"/>
  <c r="JJ28" i="12"/>
  <c r="JJ22" i="12"/>
  <c r="JD20" i="12"/>
  <c r="JC20" i="12"/>
  <c r="JB20" i="12"/>
  <c r="JA20" i="12"/>
  <c r="QQ16" i="12"/>
  <c r="IZ39" i="12"/>
  <c r="QX25" i="12"/>
  <c r="QW25" i="12"/>
  <c r="QV25" i="12"/>
  <c r="QU25" i="12"/>
  <c r="JL39" i="12"/>
  <c r="JJ39" i="12"/>
  <c r="QT28" i="12"/>
  <c r="QA40" i="12"/>
  <c r="QE40" i="12"/>
  <c r="QG40" i="12" s="1"/>
  <c r="RF25" i="12"/>
  <c r="QJ16" i="12"/>
  <c r="QI16" i="12"/>
  <c r="QH16" i="12"/>
  <c r="QK16" i="12"/>
  <c r="QT22" i="12"/>
  <c r="JI38" i="12"/>
  <c r="JL38" i="12" s="1"/>
  <c r="JI20" i="12"/>
  <c r="JL20" i="12" s="1"/>
  <c r="JI16" i="12"/>
  <c r="JL16" i="12" s="1"/>
  <c r="RC16" i="12"/>
  <c r="JI28" i="12"/>
  <c r="JI22" i="12"/>
  <c r="JL22" i="12" s="1"/>
  <c r="RI12" i="12"/>
  <c r="RJ12" i="12"/>
  <c r="RH12" i="12"/>
  <c r="RK12" i="12"/>
  <c r="QP16" i="12"/>
  <c r="QS16" i="12" s="1"/>
  <c r="RG31" i="12"/>
  <c r="QS37" i="12"/>
  <c r="QQ37" i="12"/>
  <c r="RG22" i="12"/>
  <c r="IY28" i="12"/>
  <c r="RF10" i="12"/>
  <c r="RD10" i="12"/>
  <c r="RG10" i="12" s="1"/>
  <c r="QF40" i="12"/>
  <c r="IY23" i="12"/>
  <c r="RG36" i="12"/>
  <c r="IW14" i="12"/>
  <c r="RJ23" i="12"/>
  <c r="RI23" i="12"/>
  <c r="RK23" i="12"/>
  <c r="RH23" i="12"/>
  <c r="QS13" i="12"/>
  <c r="JM36" i="12"/>
  <c r="RD40" i="12"/>
  <c r="JJ23" i="12"/>
  <c r="RD37" i="12"/>
  <c r="JJ35" i="12"/>
  <c r="JA13" i="12"/>
  <c r="JD13" i="12"/>
  <c r="JB13" i="12"/>
  <c r="JC13" i="12"/>
  <c r="RF31" i="12"/>
  <c r="QR37" i="12"/>
  <c r="QN37" i="12"/>
  <c r="IX32" i="12"/>
  <c r="IZ32" i="12" s="1"/>
  <c r="IT32" i="12"/>
  <c r="JD29" i="12"/>
  <c r="JC29" i="12"/>
  <c r="JB29" i="12"/>
  <c r="JA29" i="12"/>
  <c r="RF22" i="12"/>
  <c r="IZ28" i="12"/>
  <c r="QQ15" i="12"/>
  <c r="QS15" i="12"/>
  <c r="IQ11" i="12"/>
  <c r="IP11" i="12"/>
  <c r="IO11" i="12"/>
  <c r="IN11" i="12"/>
  <c r="QS24" i="12"/>
  <c r="QQ24" i="12"/>
  <c r="QT24" i="12" s="1"/>
  <c r="JD22" i="12"/>
  <c r="JC22" i="12"/>
  <c r="JA22" i="12"/>
  <c r="JB22" i="12"/>
  <c r="QS14" i="12"/>
  <c r="QQ14" i="12"/>
  <c r="QT14" i="12" s="1"/>
  <c r="IY16" i="12"/>
  <c r="IW16" i="12"/>
  <c r="IT24" i="12"/>
  <c r="IX24" i="12"/>
  <c r="IZ24" i="12" s="1"/>
  <c r="RF36" i="12"/>
  <c r="IV14" i="12"/>
  <c r="IY14" i="12" s="1"/>
  <c r="RF19" i="12"/>
  <c r="RD19" i="12"/>
  <c r="RG19" i="12" s="1"/>
  <c r="QT32" i="12"/>
  <c r="IZ35" i="12"/>
  <c r="RC40" i="12"/>
  <c r="JI23" i="12"/>
  <c r="JL23" i="12" s="1"/>
  <c r="RC37" i="12"/>
  <c r="RF37" i="12" s="1"/>
  <c r="JI35" i="12"/>
  <c r="JL35" i="12" s="1"/>
  <c r="IT36" i="11"/>
  <c r="IX36" i="11"/>
  <c r="QK38" i="11"/>
  <c r="QI38" i="11"/>
  <c r="QJ38" i="11"/>
  <c r="QH38" i="11"/>
  <c r="IX20" i="11"/>
  <c r="IT20" i="11"/>
  <c r="JG40" i="11"/>
  <c r="JK40" i="11"/>
  <c r="QX21" i="11"/>
  <c r="QV21" i="11"/>
  <c r="QW21" i="11"/>
  <c r="QU21" i="11"/>
  <c r="IT27" i="11"/>
  <c r="IX27" i="11"/>
  <c r="QX24" i="11"/>
  <c r="QW24" i="11"/>
  <c r="QV24" i="11"/>
  <c r="QU24" i="11"/>
  <c r="QJ30" i="11"/>
  <c r="QI30" i="11"/>
  <c r="QH30" i="11"/>
  <c r="QK30" i="11"/>
  <c r="RA38" i="11"/>
  <c r="RE38" i="11"/>
  <c r="IX16" i="11"/>
  <c r="IT16" i="11"/>
  <c r="IQ10" i="11"/>
  <c r="IP10" i="11"/>
  <c r="IO10" i="11"/>
  <c r="IN10" i="11"/>
  <c r="IA15" i="11"/>
  <c r="ID15" i="11"/>
  <c r="IC15" i="11"/>
  <c r="IB15" i="11"/>
  <c r="IB37" i="11"/>
  <c r="ID37" i="11"/>
  <c r="IC37" i="11"/>
  <c r="IA37" i="11"/>
  <c r="RA10" i="11"/>
  <c r="RE10" i="11"/>
  <c r="RJ22" i="11"/>
  <c r="RI22" i="11"/>
  <c r="RH22" i="11"/>
  <c r="RK22" i="11"/>
  <c r="IK27" i="11"/>
  <c r="IM27" i="11" s="1"/>
  <c r="IG27" i="11"/>
  <c r="JK39" i="11"/>
  <c r="JG39" i="11"/>
  <c r="IM20" i="11"/>
  <c r="IZ37" i="11"/>
  <c r="JP19" i="11"/>
  <c r="JN19" i="11"/>
  <c r="JQ19" i="11"/>
  <c r="JO19" i="11"/>
  <c r="RH39" i="11"/>
  <c r="RJ39" i="11"/>
  <c r="RK39" i="11"/>
  <c r="RI39" i="11"/>
  <c r="IZ21" i="11"/>
  <c r="IB36" i="11"/>
  <c r="IC36" i="11"/>
  <c r="ID36" i="11"/>
  <c r="IA36" i="11"/>
  <c r="JL36" i="11"/>
  <c r="JJ36" i="11"/>
  <c r="RD15" i="11"/>
  <c r="RD34" i="11"/>
  <c r="IB21" i="11"/>
  <c r="IA21" i="11"/>
  <c r="ID21" i="11"/>
  <c r="IC21" i="11"/>
  <c r="JD29" i="11"/>
  <c r="JC29" i="11"/>
  <c r="JB29" i="11"/>
  <c r="JA29" i="11"/>
  <c r="JQ22" i="11"/>
  <c r="JP22" i="11"/>
  <c r="JO22" i="11"/>
  <c r="JN22" i="11"/>
  <c r="RG28" i="11"/>
  <c r="IZ24" i="11"/>
  <c r="JM32" i="11"/>
  <c r="QT28" i="11"/>
  <c r="QU38" i="11"/>
  <c r="QW38" i="11"/>
  <c r="QX38" i="11"/>
  <c r="QV38" i="11"/>
  <c r="QN13" i="11"/>
  <c r="QR13" i="11"/>
  <c r="QT13" i="11" s="1"/>
  <c r="QS13" i="11"/>
  <c r="JC15" i="11"/>
  <c r="JD15" i="11"/>
  <c r="JB15" i="11"/>
  <c r="JA15" i="11"/>
  <c r="RG13" i="11"/>
  <c r="RC15" i="11"/>
  <c r="RF15" i="11" s="1"/>
  <c r="RC34" i="11"/>
  <c r="JG12" i="11"/>
  <c r="JK12" i="11"/>
  <c r="JM12" i="11" s="1"/>
  <c r="RK17" i="11"/>
  <c r="RJ17" i="11"/>
  <c r="RI17" i="11"/>
  <c r="RH17" i="11"/>
  <c r="QV19" i="11"/>
  <c r="QX19" i="11"/>
  <c r="QU19" i="11"/>
  <c r="QW19" i="11"/>
  <c r="JD38" i="11"/>
  <c r="JB38" i="11"/>
  <c r="JC38" i="11"/>
  <c r="JA38" i="11"/>
  <c r="QI34" i="11"/>
  <c r="QH34" i="11"/>
  <c r="QK34" i="11"/>
  <c r="QJ34" i="11"/>
  <c r="IT14" i="11"/>
  <c r="IX14" i="11"/>
  <c r="JJ24" i="11"/>
  <c r="QQ34" i="11"/>
  <c r="RK23" i="11"/>
  <c r="RJ23" i="11"/>
  <c r="RI23" i="11"/>
  <c r="RH23" i="11"/>
  <c r="JK37" i="11"/>
  <c r="JG37" i="11"/>
  <c r="JQ23" i="11"/>
  <c r="JP23" i="11"/>
  <c r="JO23" i="11"/>
  <c r="JN23" i="11"/>
  <c r="QQ27" i="11"/>
  <c r="JJ27" i="11"/>
  <c r="RD27" i="11"/>
  <c r="RA30" i="11"/>
  <c r="RE30" i="11"/>
  <c r="JG21" i="11"/>
  <c r="JK21" i="11"/>
  <c r="QN35" i="11"/>
  <c r="QR35" i="11"/>
  <c r="QT35" i="11" s="1"/>
  <c r="RI19" i="11"/>
  <c r="RK19" i="11"/>
  <c r="RJ19" i="11"/>
  <c r="RH19" i="11"/>
  <c r="QS35" i="11"/>
  <c r="PV30" i="11"/>
  <c r="PX30" i="11"/>
  <c r="PW30" i="11"/>
  <c r="PU30" i="11"/>
  <c r="JK18" i="11"/>
  <c r="JM18" i="11" s="1"/>
  <c r="JG18" i="11"/>
  <c r="QT12" i="11"/>
  <c r="JI24" i="11"/>
  <c r="JC28" i="11"/>
  <c r="JB28" i="11"/>
  <c r="JD28" i="11"/>
  <c r="JA28" i="11"/>
  <c r="QP34" i="11"/>
  <c r="QS34" i="11" s="1"/>
  <c r="RD18" i="11"/>
  <c r="JM39" i="11"/>
  <c r="JJ37" i="11"/>
  <c r="JL37" i="11"/>
  <c r="JJ16" i="11"/>
  <c r="JJ15" i="11"/>
  <c r="JK38" i="11"/>
  <c r="JG38" i="11"/>
  <c r="IG40" i="11"/>
  <c r="IK40" i="11"/>
  <c r="IM40" i="11" s="1"/>
  <c r="IM16" i="11"/>
  <c r="QP27" i="11"/>
  <c r="QS27" i="11" s="1"/>
  <c r="JI27" i="11"/>
  <c r="JL27" i="11" s="1"/>
  <c r="RC27" i="11"/>
  <c r="RF30" i="11"/>
  <c r="RD30" i="11"/>
  <c r="JL21" i="11"/>
  <c r="JJ21" i="11"/>
  <c r="JM21" i="11" s="1"/>
  <c r="JK34" i="11"/>
  <c r="JM34" i="11" s="1"/>
  <c r="JG34" i="11"/>
  <c r="QH28" i="11"/>
  <c r="QK28" i="11"/>
  <c r="QJ28" i="11"/>
  <c r="QI28" i="11"/>
  <c r="IQ24" i="11"/>
  <c r="IP24" i="11"/>
  <c r="IO24" i="11"/>
  <c r="IN24" i="11"/>
  <c r="JL34" i="11"/>
  <c r="JL20" i="11"/>
  <c r="JJ20" i="11"/>
  <c r="QT32" i="11"/>
  <c r="JB39" i="11"/>
  <c r="JA39" i="11"/>
  <c r="JC39" i="11"/>
  <c r="JD39" i="11"/>
  <c r="QN29" i="11"/>
  <c r="QR29" i="11"/>
  <c r="RC18" i="11"/>
  <c r="QI18" i="11"/>
  <c r="QH18" i="11"/>
  <c r="QK18" i="11"/>
  <c r="QJ18" i="11"/>
  <c r="JC13" i="11"/>
  <c r="JB13" i="11"/>
  <c r="JA13" i="11"/>
  <c r="JD13" i="11"/>
  <c r="IY27" i="11"/>
  <c r="IW27" i="11"/>
  <c r="RI37" i="11"/>
  <c r="RH37" i="11"/>
  <c r="RK37" i="11"/>
  <c r="RJ37" i="11"/>
  <c r="RF12" i="11"/>
  <c r="RD12" i="11"/>
  <c r="JA22" i="11"/>
  <c r="JC22" i="11"/>
  <c r="JD22" i="11"/>
  <c r="JB22" i="11"/>
  <c r="JI16" i="11"/>
  <c r="JL16" i="11" s="1"/>
  <c r="JI15" i="11"/>
  <c r="IX25" i="11"/>
  <c r="IZ25" i="11" s="1"/>
  <c r="IT25" i="11"/>
  <c r="QT15" i="11"/>
  <c r="IL40" i="11"/>
  <c r="RG10" i="11"/>
  <c r="JJ10" i="11"/>
  <c r="JL10" i="11"/>
  <c r="JJ14" i="11"/>
  <c r="JL14" i="11"/>
  <c r="JG31" i="11"/>
  <c r="JK31" i="11"/>
  <c r="JM31" i="11" s="1"/>
  <c r="QV39" i="11"/>
  <c r="QX39" i="11"/>
  <c r="QU39" i="11"/>
  <c r="QW39" i="11"/>
  <c r="JD18" i="11"/>
  <c r="JC18" i="11"/>
  <c r="JB18" i="11"/>
  <c r="JA18" i="11"/>
  <c r="JG20" i="11"/>
  <c r="JK20" i="11"/>
  <c r="RI40" i="11"/>
  <c r="RH40" i="11"/>
  <c r="RK40" i="11"/>
  <c r="RJ40" i="11"/>
  <c r="IX10" i="11"/>
  <c r="IZ10" i="11" s="1"/>
  <c r="IT10" i="11"/>
  <c r="IW36" i="11"/>
  <c r="IZ36" i="11" s="1"/>
  <c r="IY36" i="11"/>
  <c r="QR30" i="11"/>
  <c r="QT30" i="11" s="1"/>
  <c r="QN30" i="11"/>
  <c r="ID27" i="11"/>
  <c r="IC27" i="11"/>
  <c r="IA27" i="11"/>
  <c r="IB27" i="11"/>
  <c r="RA12" i="11"/>
  <c r="RE12" i="11"/>
  <c r="JG25" i="11"/>
  <c r="JK25" i="11"/>
  <c r="QA29" i="11"/>
  <c r="QE29" i="11"/>
  <c r="QG29" i="11" s="1"/>
  <c r="JK13" i="11"/>
  <c r="JM13" i="11" s="1"/>
  <c r="JG13" i="11"/>
  <c r="JO30" i="11"/>
  <c r="JN30" i="11"/>
  <c r="JQ30" i="11"/>
  <c r="JP30" i="11"/>
  <c r="JL40" i="11"/>
  <c r="JJ40" i="11"/>
  <c r="JM40" i="11" s="1"/>
  <c r="JG10" i="11"/>
  <c r="JK10" i="11"/>
  <c r="JK14" i="11"/>
  <c r="JG14" i="11"/>
  <c r="RF38" i="11"/>
  <c r="RD38" i="11"/>
  <c r="RG38" i="11" s="1"/>
  <c r="JD30" i="11"/>
  <c r="JC30" i="11"/>
  <c r="JB30" i="11"/>
  <c r="JA30" i="11"/>
  <c r="IO39" i="11"/>
  <c r="IQ39" i="11"/>
  <c r="IP39" i="11"/>
  <c r="IN39" i="11"/>
  <c r="RJ20" i="11"/>
  <c r="RI20" i="11"/>
  <c r="RH20" i="11"/>
  <c r="RK20" i="11"/>
  <c r="IZ23" i="11"/>
  <c r="QG35" i="11"/>
  <c r="RJ11" i="11"/>
  <c r="RI11" i="11"/>
  <c r="RH11" i="11"/>
  <c r="RK11" i="11"/>
  <c r="JB12" i="11"/>
  <c r="JA12" i="11"/>
  <c r="JD12" i="11"/>
  <c r="JC12" i="11"/>
  <c r="IG25" i="11"/>
  <c r="IK25" i="11"/>
  <c r="IM25" i="11" s="1"/>
  <c r="RG24" i="11"/>
  <c r="QS29" i="11"/>
  <c r="IG21" i="11"/>
  <c r="IK21" i="11"/>
  <c r="IM21" i="11" s="1"/>
  <c r="JL25" i="11"/>
  <c r="JJ25" i="11"/>
  <c r="RI25" i="11"/>
  <c r="RK25" i="11"/>
  <c r="RJ25" i="11"/>
  <c r="RH25" i="11"/>
  <c r="QR10" i="11"/>
  <c r="QT10" i="11" s="1"/>
  <c r="QN10" i="11"/>
  <c r="QF29" i="11"/>
  <c r="RF35" i="11"/>
  <c r="RD35" i="11"/>
  <c r="RF29" i="11"/>
  <c r="RD29" i="11"/>
  <c r="RA21" i="11"/>
  <c r="RE21" i="11"/>
  <c r="RG21" i="11" s="1"/>
  <c r="IP38" i="11"/>
  <c r="IN38" i="11"/>
  <c r="IQ38" i="11"/>
  <c r="IO38" i="11"/>
  <c r="JL31" i="11"/>
  <c r="QJ27" i="11"/>
  <c r="QI27" i="11"/>
  <c r="QH27" i="11"/>
  <c r="QK27" i="11"/>
  <c r="RJ33" i="11"/>
  <c r="RK33" i="11"/>
  <c r="RI33" i="11"/>
  <c r="RH33" i="11"/>
  <c r="IT40" i="11"/>
  <c r="IX40" i="11"/>
  <c r="IZ40" i="11" s="1"/>
  <c r="IY20" i="11"/>
  <c r="IW20" i="11"/>
  <c r="JB34" i="11"/>
  <c r="JC34" i="11"/>
  <c r="JA34" i="11"/>
  <c r="JD34" i="11"/>
  <c r="QK13" i="11"/>
  <c r="QI13" i="11"/>
  <c r="QH13" i="11"/>
  <c r="QJ13" i="11"/>
  <c r="IZ14" i="11"/>
  <c r="RA32" i="11"/>
  <c r="RE32" i="11"/>
  <c r="RG32" i="11" s="1"/>
  <c r="IG37" i="11"/>
  <c r="IK37" i="11"/>
  <c r="IM37" i="11" s="1"/>
  <c r="QT29" i="11"/>
  <c r="JK29" i="11"/>
  <c r="JM29" i="11" s="1"/>
  <c r="JG29" i="11"/>
  <c r="IN36" i="11"/>
  <c r="IQ36" i="11"/>
  <c r="IP36" i="11"/>
  <c r="IO36" i="11"/>
  <c r="IY16" i="11"/>
  <c r="IW16" i="11"/>
  <c r="IZ16" i="11" s="1"/>
  <c r="QK32" i="11"/>
  <c r="QJ32" i="11"/>
  <c r="QI32" i="11"/>
  <c r="QH32" i="11"/>
  <c r="QT18" i="11"/>
  <c r="JM38" i="11"/>
  <c r="JK36" i="11"/>
  <c r="JG36" i="11"/>
  <c r="RE35" i="11"/>
  <c r="RA35" i="11"/>
  <c r="RE29" i="11"/>
  <c r="RA29" i="11"/>
  <c r="JG40" i="10"/>
  <c r="JK40" i="10"/>
  <c r="IN38" i="10"/>
  <c r="IQ38" i="10"/>
  <c r="IP38" i="10"/>
  <c r="IO38" i="10"/>
  <c r="JG17" i="10"/>
  <c r="JK17" i="10"/>
  <c r="RK27" i="10"/>
  <c r="RJ27" i="10"/>
  <c r="RI27" i="10"/>
  <c r="RH27" i="10"/>
  <c r="QK26" i="10"/>
  <c r="QI26" i="10"/>
  <c r="QJ26" i="10"/>
  <c r="QH26" i="10"/>
  <c r="JG21" i="10"/>
  <c r="JK21" i="10"/>
  <c r="IQ16" i="10"/>
  <c r="IP16" i="10"/>
  <c r="IO16" i="10"/>
  <c r="IN16" i="10"/>
  <c r="PW39" i="10"/>
  <c r="PV39" i="10"/>
  <c r="PX39" i="10"/>
  <c r="PU39" i="10"/>
  <c r="QR36" i="10"/>
  <c r="QN36" i="10"/>
  <c r="RK17" i="10"/>
  <c r="RJ17" i="10"/>
  <c r="RI17" i="10"/>
  <c r="RH17" i="10"/>
  <c r="ID29" i="10"/>
  <c r="IC29" i="10"/>
  <c r="IB29" i="10"/>
  <c r="IA29" i="10"/>
  <c r="ID14" i="10"/>
  <c r="IC14" i="10"/>
  <c r="IA14" i="10"/>
  <c r="IB14" i="10"/>
  <c r="IA36" i="10"/>
  <c r="ID36" i="10"/>
  <c r="IC36" i="10"/>
  <c r="IB36" i="10"/>
  <c r="IQ29" i="10"/>
  <c r="IP29" i="10"/>
  <c r="IO29" i="10"/>
  <c r="IN29" i="10"/>
  <c r="QU31" i="10"/>
  <c r="QX31" i="10"/>
  <c r="QW31" i="10"/>
  <c r="QV31" i="10"/>
  <c r="RE16" i="10"/>
  <c r="RA16" i="10"/>
  <c r="JP11" i="10"/>
  <c r="JO11" i="10"/>
  <c r="JN11" i="10"/>
  <c r="JQ11" i="10"/>
  <c r="RE22" i="10"/>
  <c r="RA22" i="10"/>
  <c r="JG31" i="10"/>
  <c r="JK31" i="10"/>
  <c r="QR34" i="10"/>
  <c r="QN34" i="10"/>
  <c r="IB40" i="10"/>
  <c r="IA40" i="10"/>
  <c r="ID40" i="10"/>
  <c r="IC40" i="10"/>
  <c r="JK28" i="10"/>
  <c r="JG28" i="10"/>
  <c r="RA26" i="10"/>
  <c r="RE26" i="10"/>
  <c r="JO20" i="10"/>
  <c r="JN20" i="10"/>
  <c r="JQ20" i="10"/>
  <c r="JP20" i="10"/>
  <c r="JO10" i="10"/>
  <c r="JN10" i="10"/>
  <c r="JQ10" i="10"/>
  <c r="JP10" i="10"/>
  <c r="JK37" i="10"/>
  <c r="JG37" i="10"/>
  <c r="QX18" i="10"/>
  <c r="QW18" i="10"/>
  <c r="QV18" i="10"/>
  <c r="QU18" i="10"/>
  <c r="RA11" i="10"/>
  <c r="RE11" i="10"/>
  <c r="RG11" i="10" s="1"/>
  <c r="QX23" i="10"/>
  <c r="QW23" i="10"/>
  <c r="QV23" i="10"/>
  <c r="QU23" i="10"/>
  <c r="PV26" i="10"/>
  <c r="PU26" i="10"/>
  <c r="PX26" i="10"/>
  <c r="PW26" i="10"/>
  <c r="RH10" i="10"/>
  <c r="RJ10" i="10"/>
  <c r="RI10" i="10"/>
  <c r="RK10" i="10"/>
  <c r="IP30" i="10"/>
  <c r="IQ30" i="10"/>
  <c r="IO30" i="10"/>
  <c r="IN30" i="10"/>
  <c r="IG14" i="10"/>
  <c r="IK14" i="10"/>
  <c r="JK14" i="10"/>
  <c r="JG14" i="10"/>
  <c r="IT35" i="10"/>
  <c r="IX35" i="10"/>
  <c r="QQ15" i="10"/>
  <c r="IL14" i="10"/>
  <c r="IT39" i="10"/>
  <c r="IX39" i="10"/>
  <c r="QX20" i="10"/>
  <c r="QW20" i="10"/>
  <c r="QV20" i="10"/>
  <c r="QU20" i="10"/>
  <c r="JB21" i="10"/>
  <c r="JD21" i="10"/>
  <c r="JC21" i="10"/>
  <c r="JA21" i="10"/>
  <c r="QG29" i="10"/>
  <c r="IW28" i="10"/>
  <c r="JK32" i="10"/>
  <c r="JG32" i="10"/>
  <c r="RD40" i="10"/>
  <c r="JJ29" i="10"/>
  <c r="QI25" i="10"/>
  <c r="QH25" i="10"/>
  <c r="QK25" i="10"/>
  <c r="QJ25" i="10"/>
  <c r="QR37" i="10"/>
  <c r="QT37" i="10" s="1"/>
  <c r="QN37" i="10"/>
  <c r="QJ36" i="10"/>
  <c r="QK36" i="10"/>
  <c r="QI36" i="10"/>
  <c r="QH36" i="10"/>
  <c r="QS37" i="10"/>
  <c r="RJ37" i="10"/>
  <c r="RH37" i="10"/>
  <c r="RK37" i="10"/>
  <c r="RI37" i="10"/>
  <c r="IZ30" i="10"/>
  <c r="QG22" i="10"/>
  <c r="IZ37" i="10"/>
  <c r="RG18" i="10"/>
  <c r="RG28" i="10"/>
  <c r="IM17" i="10"/>
  <c r="RK12" i="10"/>
  <c r="RJ12" i="10"/>
  <c r="RI12" i="10"/>
  <c r="RH12" i="10"/>
  <c r="QP15" i="10"/>
  <c r="JM23" i="10"/>
  <c r="IV28" i="10"/>
  <c r="JJ32" i="10"/>
  <c r="JL32" i="10"/>
  <c r="RC40" i="10"/>
  <c r="RF40" i="10" s="1"/>
  <c r="JI29" i="10"/>
  <c r="JL40" i="10"/>
  <c r="JJ40" i="10"/>
  <c r="JM40" i="10" s="1"/>
  <c r="QQ34" i="10"/>
  <c r="QT34" i="10" s="1"/>
  <c r="QS34" i="10"/>
  <c r="RF16" i="10"/>
  <c r="RD16" i="10"/>
  <c r="RJ23" i="10"/>
  <c r="RK23" i="10"/>
  <c r="RI23" i="10"/>
  <c r="RH23" i="10"/>
  <c r="JB17" i="10"/>
  <c r="JL16" i="10"/>
  <c r="JJ16" i="10"/>
  <c r="JL17" i="10"/>
  <c r="JJ17" i="10"/>
  <c r="QK33" i="10"/>
  <c r="QJ33" i="10"/>
  <c r="QH33" i="10"/>
  <c r="QI33" i="10"/>
  <c r="RD29" i="10"/>
  <c r="RF29" i="10"/>
  <c r="JL34" i="10"/>
  <c r="JJ34" i="10"/>
  <c r="JL26" i="10"/>
  <c r="JJ26" i="10"/>
  <c r="JL39" i="10"/>
  <c r="JJ39" i="10"/>
  <c r="JL38" i="10"/>
  <c r="JJ38" i="10"/>
  <c r="JD38" i="10"/>
  <c r="IQ31" i="10"/>
  <c r="IO31" i="10"/>
  <c r="IN31" i="10"/>
  <c r="IP31" i="10"/>
  <c r="QQ36" i="10"/>
  <c r="QT36" i="10" s="1"/>
  <c r="QS36" i="10"/>
  <c r="RD33" i="10"/>
  <c r="IT32" i="10"/>
  <c r="IX32" i="10"/>
  <c r="IZ32" i="10" s="1"/>
  <c r="QU27" i="10"/>
  <c r="QX27" i="10"/>
  <c r="QW27" i="10"/>
  <c r="QV27" i="10"/>
  <c r="QJ20" i="10"/>
  <c r="QI20" i="10"/>
  <c r="QH20" i="10"/>
  <c r="QK20" i="10"/>
  <c r="JM12" i="10"/>
  <c r="IY32" i="10"/>
  <c r="RD30" i="10"/>
  <c r="RF26" i="10"/>
  <c r="RD26" i="10"/>
  <c r="QN38" i="10"/>
  <c r="QR38" i="10"/>
  <c r="QT38" i="10" s="1"/>
  <c r="QS38" i="10"/>
  <c r="JG16" i="10"/>
  <c r="JK16" i="10"/>
  <c r="RE20" i="10"/>
  <c r="RA20" i="10"/>
  <c r="QK40" i="10"/>
  <c r="QJ40" i="10"/>
  <c r="QI40" i="10"/>
  <c r="QH40" i="10"/>
  <c r="RE29" i="10"/>
  <c r="RA29" i="10"/>
  <c r="JK34" i="10"/>
  <c r="JG34" i="10"/>
  <c r="JG26" i="10"/>
  <c r="JK26" i="10"/>
  <c r="JK39" i="10"/>
  <c r="JG39" i="10"/>
  <c r="JL37" i="10"/>
  <c r="JJ37" i="10"/>
  <c r="JK38" i="10"/>
  <c r="JG38" i="10"/>
  <c r="JD26" i="10"/>
  <c r="JC26" i="10"/>
  <c r="JA26" i="10"/>
  <c r="JB26" i="10"/>
  <c r="JC33" i="10"/>
  <c r="JB33" i="10"/>
  <c r="JA33" i="10"/>
  <c r="JD33" i="10"/>
  <c r="RI21" i="10"/>
  <c r="RK21" i="10"/>
  <c r="RJ21" i="10"/>
  <c r="RH21" i="10"/>
  <c r="RC33" i="10"/>
  <c r="IX40" i="10"/>
  <c r="IZ40" i="10" s="1"/>
  <c r="IT40" i="10"/>
  <c r="JM27" i="10"/>
  <c r="QT33" i="10"/>
  <c r="RC30" i="10"/>
  <c r="JK35" i="10"/>
  <c r="JM35" i="10" s="1"/>
  <c r="JG35" i="10"/>
  <c r="IQ36" i="10"/>
  <c r="IP36" i="10"/>
  <c r="IO36" i="10"/>
  <c r="IN36" i="10"/>
  <c r="QS40" i="10"/>
  <c r="QQ40" i="10"/>
  <c r="JK33" i="10"/>
  <c r="JM33" i="10" s="1"/>
  <c r="JG33" i="10"/>
  <c r="JL35" i="10"/>
  <c r="JL33" i="10"/>
  <c r="RF20" i="10"/>
  <c r="RD20" i="10"/>
  <c r="IZ35" i="10"/>
  <c r="RG38" i="10"/>
  <c r="JL30" i="10"/>
  <c r="JJ30" i="10"/>
  <c r="RD36" i="10"/>
  <c r="RF36" i="10"/>
  <c r="RF39" i="10"/>
  <c r="RD39" i="10"/>
  <c r="JL36" i="10"/>
  <c r="JJ36" i="10"/>
  <c r="RF25" i="10"/>
  <c r="RD25" i="10"/>
  <c r="QJ34" i="10"/>
  <c r="QK34" i="10"/>
  <c r="QI34" i="10"/>
  <c r="QH34" i="10"/>
  <c r="QW13" i="10"/>
  <c r="QV13" i="10"/>
  <c r="QU13" i="10"/>
  <c r="QX13" i="10"/>
  <c r="RG13" i="10"/>
  <c r="QK31" i="10"/>
  <c r="QJ31" i="10"/>
  <c r="QH31" i="10"/>
  <c r="QI31" i="10"/>
  <c r="QI23" i="10"/>
  <c r="QH23" i="10"/>
  <c r="QK23" i="10"/>
  <c r="QJ23" i="10"/>
  <c r="JC36" i="10"/>
  <c r="JD36" i="10"/>
  <c r="JB36" i="10"/>
  <c r="JA36" i="10"/>
  <c r="IK28" i="10"/>
  <c r="IM28" i="10" s="1"/>
  <c r="IG28" i="10"/>
  <c r="RD34" i="10"/>
  <c r="RD15" i="10"/>
  <c r="IB31" i="10"/>
  <c r="IA31" i="10"/>
  <c r="ID31" i="10"/>
  <c r="IC31" i="10"/>
  <c r="QR40" i="10"/>
  <c r="QN40" i="10"/>
  <c r="QR30" i="10"/>
  <c r="QN30" i="10"/>
  <c r="IO23" i="10"/>
  <c r="IN23" i="10"/>
  <c r="IQ23" i="10"/>
  <c r="IP23" i="10"/>
  <c r="RJ35" i="10"/>
  <c r="RI35" i="10"/>
  <c r="RH35" i="10"/>
  <c r="RK35" i="10"/>
  <c r="IY35" i="10"/>
  <c r="QT22" i="10"/>
  <c r="IW16" i="10"/>
  <c r="JK30" i="10"/>
  <c r="JG30" i="10"/>
  <c r="RE36" i="10"/>
  <c r="RA36" i="10"/>
  <c r="RE39" i="10"/>
  <c r="RA39" i="10"/>
  <c r="JG36" i="10"/>
  <c r="JK36" i="10"/>
  <c r="RE25" i="10"/>
  <c r="RA25" i="10"/>
  <c r="IO32" i="10"/>
  <c r="IN32" i="10"/>
  <c r="IQ32" i="10"/>
  <c r="IP32" i="10"/>
  <c r="PU40" i="10"/>
  <c r="PX40" i="10"/>
  <c r="PW40" i="10"/>
  <c r="PV40" i="10"/>
  <c r="QN29" i="10"/>
  <c r="QR29" i="10"/>
  <c r="QT29" i="10" s="1"/>
  <c r="JL31" i="10"/>
  <c r="JJ31" i="10"/>
  <c r="IZ31" i="10"/>
  <c r="IP37" i="10"/>
  <c r="IO37" i="10"/>
  <c r="IN37" i="10"/>
  <c r="IQ37" i="10"/>
  <c r="QG16" i="10"/>
  <c r="IT34" i="10"/>
  <c r="IX34" i="10"/>
  <c r="IZ34" i="10" s="1"/>
  <c r="IA26" i="10"/>
  <c r="IC26" i="10"/>
  <c r="IB26" i="10"/>
  <c r="ID26" i="10"/>
  <c r="QK28" i="10"/>
  <c r="QJ28" i="10"/>
  <c r="QI28" i="10"/>
  <c r="QH28" i="10"/>
  <c r="RC34" i="10"/>
  <c r="RC15" i="10"/>
  <c r="RF15" i="10" s="1"/>
  <c r="RJ31" i="10"/>
  <c r="RI31" i="10"/>
  <c r="RH31" i="10"/>
  <c r="RK31" i="10"/>
  <c r="IG26" i="10"/>
  <c r="IK26" i="10"/>
  <c r="IM26" i="10" s="1"/>
  <c r="QK11" i="10"/>
  <c r="QJ11" i="10"/>
  <c r="QI11" i="10"/>
  <c r="QH11" i="10"/>
  <c r="QQ30" i="10"/>
  <c r="QS30" i="10"/>
  <c r="IT14" i="10"/>
  <c r="IX14" i="10"/>
  <c r="IZ14" i="10" s="1"/>
  <c r="QX26" i="10"/>
  <c r="QW26" i="10"/>
  <c r="QV26" i="10"/>
  <c r="QU26" i="10"/>
  <c r="PX15" i="10"/>
  <c r="PW15" i="10"/>
  <c r="PU15" i="10"/>
  <c r="PV15" i="10"/>
  <c r="IV16" i="10"/>
  <c r="IY16" i="10" s="1"/>
  <c r="IZ27" i="10"/>
  <c r="RD14" i="10"/>
  <c r="IO34" i="10"/>
  <c r="IQ40" i="10"/>
  <c r="IP40" i="10"/>
  <c r="IO40" i="10"/>
  <c r="IN40" i="10"/>
  <c r="IN39" i="10"/>
  <c r="IQ39" i="10"/>
  <c r="IP39" i="10"/>
  <c r="IO39" i="10"/>
  <c r="JQ13" i="10"/>
  <c r="JN13" i="10"/>
  <c r="JO13" i="10"/>
  <c r="JP13" i="10"/>
  <c r="QN14" i="10"/>
  <c r="QR14" i="10"/>
  <c r="QT14" i="10" s="1"/>
  <c r="QN25" i="10"/>
  <c r="QR25" i="10"/>
  <c r="QT25" i="10" s="1"/>
  <c r="QT39" i="10"/>
  <c r="RF11" i="10"/>
  <c r="QX11" i="10"/>
  <c r="QW11" i="10"/>
  <c r="QU11" i="10"/>
  <c r="QV11" i="10"/>
  <c r="QR16" i="10"/>
  <c r="QT16" i="10" s="1"/>
  <c r="QN16" i="10"/>
  <c r="JL14" i="10"/>
  <c r="JJ14" i="10"/>
  <c r="QI15" i="10"/>
  <c r="QH15" i="10"/>
  <c r="QK15" i="10"/>
  <c r="QJ15" i="10"/>
  <c r="IM14" i="10"/>
  <c r="IY39" i="10"/>
  <c r="IW39" i="10"/>
  <c r="PX25" i="10"/>
  <c r="PW25" i="10"/>
  <c r="PU25" i="10"/>
  <c r="PV25" i="10"/>
  <c r="JJ28" i="10"/>
  <c r="JM28" i="10" s="1"/>
  <c r="JL28" i="10"/>
  <c r="RF22" i="10"/>
  <c r="RD22" i="10"/>
  <c r="RG22" i="10" s="1"/>
  <c r="JJ21" i="10"/>
  <c r="JM21" i="10" s="1"/>
  <c r="JL21" i="10"/>
  <c r="RC14" i="10"/>
  <c r="RE21" i="9"/>
  <c r="RA21" i="9"/>
  <c r="RK33" i="9"/>
  <c r="RJ33" i="9"/>
  <c r="RI33" i="9"/>
  <c r="RH33" i="9"/>
  <c r="QV32" i="9"/>
  <c r="QU32" i="9"/>
  <c r="QX32" i="9"/>
  <c r="QW32" i="9"/>
  <c r="QK34" i="9"/>
  <c r="QJ34" i="9"/>
  <c r="QI34" i="9"/>
  <c r="QH34" i="9"/>
  <c r="JG40" i="9"/>
  <c r="JK40" i="9"/>
  <c r="RK10" i="9"/>
  <c r="RJ10" i="9"/>
  <c r="RI10" i="9"/>
  <c r="RH10" i="9"/>
  <c r="IB30" i="9"/>
  <c r="IA30" i="9"/>
  <c r="IC30" i="9"/>
  <c r="ID30" i="9"/>
  <c r="RJ13" i="9"/>
  <c r="RI13" i="9"/>
  <c r="RH13" i="9"/>
  <c r="RK13" i="9"/>
  <c r="IG35" i="9"/>
  <c r="IK35" i="9"/>
  <c r="IX21" i="9"/>
  <c r="IZ21" i="9" s="1"/>
  <c r="IT21" i="9"/>
  <c r="JG17" i="9"/>
  <c r="JK17" i="9"/>
  <c r="IY21" i="9"/>
  <c r="JC32" i="9"/>
  <c r="JB32" i="9"/>
  <c r="JA32" i="9"/>
  <c r="JD32" i="9"/>
  <c r="QH18" i="9"/>
  <c r="QK18" i="9"/>
  <c r="QJ18" i="9"/>
  <c r="QI18" i="9"/>
  <c r="QQ25" i="9"/>
  <c r="QW14" i="9"/>
  <c r="QV14" i="9"/>
  <c r="QU14" i="9"/>
  <c r="QX14" i="9"/>
  <c r="QQ38" i="9"/>
  <c r="RJ31" i="9"/>
  <c r="RI31" i="9"/>
  <c r="RH31" i="9"/>
  <c r="RK31" i="9"/>
  <c r="JJ15" i="9"/>
  <c r="RE27" i="9"/>
  <c r="RA27" i="9"/>
  <c r="IW27" i="9"/>
  <c r="RD15" i="9"/>
  <c r="JG30" i="9"/>
  <c r="JK30" i="9"/>
  <c r="RD40" i="9"/>
  <c r="JJ39" i="9"/>
  <c r="QT11" i="9"/>
  <c r="JG22" i="9"/>
  <c r="JK22" i="9"/>
  <c r="JM22" i="9" s="1"/>
  <c r="RG17" i="9"/>
  <c r="JG25" i="9"/>
  <c r="JK25" i="9"/>
  <c r="JM25" i="9" s="1"/>
  <c r="JP26" i="9"/>
  <c r="JQ26" i="9"/>
  <c r="JO26" i="9"/>
  <c r="JN26" i="9"/>
  <c r="IQ29" i="9"/>
  <c r="IP29" i="9"/>
  <c r="IO29" i="9"/>
  <c r="IN29" i="9"/>
  <c r="IZ39" i="9"/>
  <c r="QP25" i="9"/>
  <c r="QS25" i="9" s="1"/>
  <c r="IT25" i="9"/>
  <c r="IX25" i="9"/>
  <c r="IZ25" i="9" s="1"/>
  <c r="QP38" i="9"/>
  <c r="IQ39" i="9"/>
  <c r="IO39" i="9"/>
  <c r="IP39" i="9"/>
  <c r="IN39" i="9"/>
  <c r="IZ29" i="9"/>
  <c r="IX35" i="9"/>
  <c r="IZ35" i="9" s="1"/>
  <c r="IT35" i="9"/>
  <c r="QT27" i="9"/>
  <c r="IK37" i="9"/>
  <c r="IM37" i="9" s="1"/>
  <c r="IG37" i="9"/>
  <c r="IL37" i="9"/>
  <c r="RF27" i="9"/>
  <c r="RD27" i="9"/>
  <c r="IV27" i="9"/>
  <c r="RC15" i="9"/>
  <c r="JL30" i="9"/>
  <c r="JJ30" i="9"/>
  <c r="RC40" i="9"/>
  <c r="RF40" i="9" s="1"/>
  <c r="JI39" i="9"/>
  <c r="JL39" i="9" s="1"/>
  <c r="JD38" i="9"/>
  <c r="JC38" i="9"/>
  <c r="JB38" i="9"/>
  <c r="JA38" i="9"/>
  <c r="JG23" i="9"/>
  <c r="JK23" i="9"/>
  <c r="JM23" i="9" s="1"/>
  <c r="JM32" i="9"/>
  <c r="QV34" i="9"/>
  <c r="QU34" i="9"/>
  <c r="QX34" i="9"/>
  <c r="QW34" i="9"/>
  <c r="IY36" i="9"/>
  <c r="IW36" i="9"/>
  <c r="QX26" i="9"/>
  <c r="QV26" i="9"/>
  <c r="QW26" i="9"/>
  <c r="QU26" i="9"/>
  <c r="IY37" i="9"/>
  <c r="IW37" i="9"/>
  <c r="RA32" i="9"/>
  <c r="RE32" i="9"/>
  <c r="RG32" i="9" s="1"/>
  <c r="IB40" i="9"/>
  <c r="IA40" i="9"/>
  <c r="ID40" i="9"/>
  <c r="IC40" i="9"/>
  <c r="QG40" i="9"/>
  <c r="IP21" i="9"/>
  <c r="RD36" i="9"/>
  <c r="RF36" i="9"/>
  <c r="RF38" i="9"/>
  <c r="RD38" i="9"/>
  <c r="IQ32" i="9"/>
  <c r="IP32" i="9"/>
  <c r="IO32" i="9"/>
  <c r="IN32" i="9"/>
  <c r="JL12" i="9"/>
  <c r="JJ12" i="9"/>
  <c r="JK11" i="9"/>
  <c r="JM11" i="9" s="1"/>
  <c r="JG11" i="9"/>
  <c r="IQ23" i="9"/>
  <c r="IO23" i="9"/>
  <c r="IN23" i="9"/>
  <c r="IP23" i="9"/>
  <c r="IA35" i="9"/>
  <c r="ID35" i="9"/>
  <c r="IC35" i="9"/>
  <c r="IB35" i="9"/>
  <c r="QJ36" i="9"/>
  <c r="IT36" i="9"/>
  <c r="IX36" i="9"/>
  <c r="JD17" i="9"/>
  <c r="JB17" i="9"/>
  <c r="JA17" i="9"/>
  <c r="JC17" i="9"/>
  <c r="RJ28" i="9"/>
  <c r="RH28" i="9"/>
  <c r="RK28" i="9"/>
  <c r="RI28" i="9"/>
  <c r="IT37" i="9"/>
  <c r="IX37" i="9"/>
  <c r="IW24" i="9"/>
  <c r="RG29" i="9"/>
  <c r="QR15" i="9"/>
  <c r="QT15" i="9" s="1"/>
  <c r="QN15" i="9"/>
  <c r="RE36" i="9"/>
  <c r="RA36" i="9"/>
  <c r="RE38" i="9"/>
  <c r="RA38" i="9"/>
  <c r="JK12" i="9"/>
  <c r="JG12" i="9"/>
  <c r="RF21" i="9"/>
  <c r="RD21" i="9"/>
  <c r="JL40" i="9"/>
  <c r="JJ40" i="9"/>
  <c r="JD13" i="9"/>
  <c r="JC13" i="9"/>
  <c r="JB13" i="9"/>
  <c r="JA13" i="9"/>
  <c r="QV29" i="9"/>
  <c r="QU29" i="9"/>
  <c r="QX29" i="9"/>
  <c r="QW29" i="9"/>
  <c r="RG11" i="9"/>
  <c r="PV21" i="9"/>
  <c r="PX21" i="9"/>
  <c r="PW21" i="9"/>
  <c r="PU21" i="9"/>
  <c r="RA18" i="9"/>
  <c r="RE18" i="9"/>
  <c r="RG18" i="9" s="1"/>
  <c r="IV24" i="9"/>
  <c r="IY24" i="9" s="1"/>
  <c r="RG37" i="9"/>
  <c r="RA39" i="9"/>
  <c r="RE39" i="9"/>
  <c r="RG39" i="9" s="1"/>
  <c r="QT40" i="9"/>
  <c r="JJ36" i="9"/>
  <c r="JJ27" i="9"/>
  <c r="JJ21" i="9"/>
  <c r="QR17" i="9"/>
  <c r="QT17" i="9" s="1"/>
  <c r="QN17" i="9"/>
  <c r="IK36" i="9"/>
  <c r="IM36" i="9" s="1"/>
  <c r="IG36" i="9"/>
  <c r="QX39" i="9"/>
  <c r="QU39" i="9"/>
  <c r="QW39" i="9"/>
  <c r="QV39" i="9"/>
  <c r="RI16" i="9"/>
  <c r="RH16" i="9"/>
  <c r="RJ16" i="9"/>
  <c r="RK16" i="9"/>
  <c r="IL35" i="9"/>
  <c r="JL37" i="9"/>
  <c r="JJ37" i="9"/>
  <c r="JK38" i="9"/>
  <c r="JM38" i="9" s="1"/>
  <c r="JG38" i="9"/>
  <c r="JM34" i="9"/>
  <c r="JL38" i="9"/>
  <c r="JL13" i="9"/>
  <c r="JJ13" i="9"/>
  <c r="QN21" i="9"/>
  <c r="QR21" i="9"/>
  <c r="QT21" i="9" s="1"/>
  <c r="JM16" i="9"/>
  <c r="QW12" i="9"/>
  <c r="QV12" i="9"/>
  <c r="QX12" i="9"/>
  <c r="QU12" i="9"/>
  <c r="IT12" i="9"/>
  <c r="IX12" i="9"/>
  <c r="IZ12" i="9" s="1"/>
  <c r="IZ31" i="9"/>
  <c r="JI36" i="9"/>
  <c r="JL36" i="9" s="1"/>
  <c r="JI27" i="9"/>
  <c r="JI21" i="9"/>
  <c r="JL21" i="9" s="1"/>
  <c r="JQ28" i="9"/>
  <c r="JN28" i="9"/>
  <c r="JO28" i="9"/>
  <c r="JP28" i="9"/>
  <c r="JQ18" i="9"/>
  <c r="JP18" i="9"/>
  <c r="JO18" i="9"/>
  <c r="JN18" i="9"/>
  <c r="IM35" i="9"/>
  <c r="JK37" i="9"/>
  <c r="JG37" i="9"/>
  <c r="IX40" i="9"/>
  <c r="IZ40" i="9" s="1"/>
  <c r="IT40" i="9"/>
  <c r="QK38" i="9"/>
  <c r="QJ38" i="9"/>
  <c r="QI38" i="9"/>
  <c r="QH38" i="9"/>
  <c r="JK13" i="9"/>
  <c r="JG13" i="9"/>
  <c r="IX22" i="9"/>
  <c r="IZ22" i="9" s="1"/>
  <c r="IT22" i="9"/>
  <c r="JG10" i="9"/>
  <c r="JK10" i="9"/>
  <c r="JM10" i="9" s="1"/>
  <c r="IG40" i="9"/>
  <c r="IK40" i="9"/>
  <c r="IM40" i="9" s="1"/>
  <c r="IT10" i="9"/>
  <c r="IX10" i="9"/>
  <c r="IZ10" i="9" s="1"/>
  <c r="QT35" i="9"/>
  <c r="QV36" i="9"/>
  <c r="QU36" i="9"/>
  <c r="QX36" i="9"/>
  <c r="QW36" i="9"/>
  <c r="IQ30" i="9"/>
  <c r="IO30" i="9"/>
  <c r="IP30" i="9"/>
  <c r="IN30" i="9"/>
  <c r="QS15" i="9"/>
  <c r="QS17" i="9"/>
  <c r="JJ24" i="9"/>
  <c r="RA35" i="9"/>
  <c r="RE35" i="9"/>
  <c r="JJ31" i="9"/>
  <c r="JG29" i="9"/>
  <c r="JK29" i="9"/>
  <c r="JJ35" i="9"/>
  <c r="RD25" i="9"/>
  <c r="IN17" i="9"/>
  <c r="IQ17" i="9"/>
  <c r="IP17" i="9"/>
  <c r="IO17" i="9"/>
  <c r="PW38" i="9"/>
  <c r="PV38" i="9"/>
  <c r="PX38" i="9"/>
  <c r="PU38" i="9"/>
  <c r="RK34" i="9"/>
  <c r="RJ34" i="9"/>
  <c r="RI34" i="9"/>
  <c r="RH34" i="9"/>
  <c r="QV37" i="9"/>
  <c r="JC15" i="9"/>
  <c r="IP24" i="9"/>
  <c r="IN24" i="9"/>
  <c r="IQ24" i="9"/>
  <c r="IO24" i="9"/>
  <c r="JL17" i="9"/>
  <c r="JJ17" i="9"/>
  <c r="ID12" i="9"/>
  <c r="IC12" i="9"/>
  <c r="IB12" i="9"/>
  <c r="IA12" i="9"/>
  <c r="JL23" i="9"/>
  <c r="IG15" i="9"/>
  <c r="IK15" i="9"/>
  <c r="IM15" i="9" s="1"/>
  <c r="QK26" i="9"/>
  <c r="QH26" i="9"/>
  <c r="QJ26" i="9"/>
  <c r="QI26" i="9"/>
  <c r="IY40" i="9"/>
  <c r="JI15" i="9"/>
  <c r="JL15" i="9" s="1"/>
  <c r="PV35" i="9"/>
  <c r="PU35" i="9"/>
  <c r="PX35" i="9"/>
  <c r="PW35" i="9"/>
  <c r="IQ27" i="9"/>
  <c r="IP27" i="9"/>
  <c r="IO27" i="9"/>
  <c r="IN27" i="9"/>
  <c r="RH14" i="9"/>
  <c r="IZ30" i="9"/>
  <c r="JQ33" i="9"/>
  <c r="JP33" i="9"/>
  <c r="JO33" i="9"/>
  <c r="JN33" i="9"/>
  <c r="JI24" i="9"/>
  <c r="RF35" i="9"/>
  <c r="RD35" i="9"/>
  <c r="JI31" i="9"/>
  <c r="JL31" i="9" s="1"/>
  <c r="JJ29" i="9"/>
  <c r="JL29" i="9"/>
  <c r="JI35" i="9"/>
  <c r="RC25" i="9"/>
  <c r="RF25" i="9" s="1"/>
  <c r="PU40" i="8"/>
  <c r="PX40" i="8"/>
  <c r="PW40" i="8"/>
  <c r="PV40" i="8"/>
  <c r="RA10" i="8"/>
  <c r="RE10" i="8"/>
  <c r="RE37" i="8"/>
  <c r="RA37" i="8"/>
  <c r="RE39" i="8"/>
  <c r="RA39" i="8"/>
  <c r="PX16" i="8"/>
  <c r="PW16" i="8"/>
  <c r="PV16" i="8"/>
  <c r="PU16" i="8"/>
  <c r="JQ17" i="8"/>
  <c r="JP17" i="8"/>
  <c r="JO17" i="8"/>
  <c r="JN17" i="8"/>
  <c r="QX15" i="8"/>
  <c r="QW15" i="8"/>
  <c r="QV15" i="8"/>
  <c r="QU15" i="8"/>
  <c r="PX27" i="8"/>
  <c r="PU27" i="8"/>
  <c r="PW27" i="8"/>
  <c r="PV27" i="8"/>
  <c r="JK39" i="8"/>
  <c r="JG39" i="8"/>
  <c r="QK31" i="8"/>
  <c r="QJ31" i="8"/>
  <c r="QI31" i="8"/>
  <c r="QH31" i="8"/>
  <c r="QR24" i="8"/>
  <c r="QN24" i="8"/>
  <c r="JG40" i="8"/>
  <c r="JK40" i="8"/>
  <c r="PX33" i="8"/>
  <c r="PW33" i="8"/>
  <c r="PV33" i="8"/>
  <c r="PU33" i="8"/>
  <c r="RA40" i="8"/>
  <c r="RE40" i="8"/>
  <c r="JA10" i="8"/>
  <c r="JD10" i="8"/>
  <c r="JC10" i="8"/>
  <c r="JB10" i="8"/>
  <c r="RA31" i="8"/>
  <c r="RE31" i="8"/>
  <c r="QK40" i="8"/>
  <c r="QJ40" i="8"/>
  <c r="QI40" i="8"/>
  <c r="QH40" i="8"/>
  <c r="IN26" i="8"/>
  <c r="IQ26" i="8"/>
  <c r="IP26" i="8"/>
  <c r="IO26" i="8"/>
  <c r="JK28" i="8"/>
  <c r="JG28" i="8"/>
  <c r="ID21" i="8"/>
  <c r="IA21" i="8"/>
  <c r="IC21" i="8"/>
  <c r="IB21" i="8"/>
  <c r="QX21" i="8"/>
  <c r="QU21" i="8"/>
  <c r="QW21" i="8"/>
  <c r="QV21" i="8"/>
  <c r="QK27" i="8"/>
  <c r="QJ27" i="8"/>
  <c r="QI27" i="8"/>
  <c r="QH27" i="8"/>
  <c r="RE25" i="8"/>
  <c r="RA25" i="8"/>
  <c r="QK12" i="8"/>
  <c r="QI12" i="8"/>
  <c r="QJ12" i="8"/>
  <c r="QH12" i="8"/>
  <c r="RE29" i="8"/>
  <c r="RA29" i="8"/>
  <c r="JK26" i="8"/>
  <c r="JG26" i="8"/>
  <c r="IT26" i="8"/>
  <c r="IX26" i="8"/>
  <c r="IZ26" i="8" s="1"/>
  <c r="IO39" i="8"/>
  <c r="IP39" i="8"/>
  <c r="IN39" i="8"/>
  <c r="IQ39" i="8"/>
  <c r="IQ11" i="8"/>
  <c r="IP11" i="8"/>
  <c r="IO11" i="8"/>
  <c r="IN11" i="8"/>
  <c r="QS33" i="8"/>
  <c r="QQ33" i="8"/>
  <c r="JJ34" i="8"/>
  <c r="JL34" i="8"/>
  <c r="RE36" i="8"/>
  <c r="RG36" i="8" s="1"/>
  <c r="RA36" i="8"/>
  <c r="RE22" i="8"/>
  <c r="RA22" i="8"/>
  <c r="IP37" i="8"/>
  <c r="IN37" i="8"/>
  <c r="IQ37" i="8"/>
  <c r="IO37" i="8"/>
  <c r="RG22" i="8"/>
  <c r="RF16" i="8"/>
  <c r="RD16" i="8"/>
  <c r="IY28" i="8"/>
  <c r="IW28" i="8"/>
  <c r="JJ11" i="8"/>
  <c r="JL11" i="8"/>
  <c r="RF18" i="8"/>
  <c r="RD18" i="8"/>
  <c r="JL16" i="8"/>
  <c r="JJ16" i="8"/>
  <c r="JK25" i="8"/>
  <c r="JM25" i="8" s="1"/>
  <c r="JG25" i="8"/>
  <c r="IT34" i="8"/>
  <c r="IX34" i="8"/>
  <c r="JQ20" i="8"/>
  <c r="JP20" i="8"/>
  <c r="JO20" i="8"/>
  <c r="JN20" i="8"/>
  <c r="IK14" i="8"/>
  <c r="IM14" i="8" s="1"/>
  <c r="IG14" i="8"/>
  <c r="QN33" i="8"/>
  <c r="QR33" i="8"/>
  <c r="JK34" i="8"/>
  <c r="JG34" i="8"/>
  <c r="RD25" i="8"/>
  <c r="RF25" i="8"/>
  <c r="JG24" i="8"/>
  <c r="JK24" i="8"/>
  <c r="JM24" i="8" s="1"/>
  <c r="JK29" i="8"/>
  <c r="JM29" i="8" s="1"/>
  <c r="JG29" i="8"/>
  <c r="IT29" i="8"/>
  <c r="IX29" i="8"/>
  <c r="IZ29" i="8" s="1"/>
  <c r="RA21" i="8"/>
  <c r="RE21" i="8"/>
  <c r="RG21" i="8" s="1"/>
  <c r="QK33" i="8"/>
  <c r="QJ33" i="8"/>
  <c r="QH33" i="8"/>
  <c r="QI33" i="8"/>
  <c r="PV39" i="8"/>
  <c r="PW39" i="8"/>
  <c r="PX39" i="8"/>
  <c r="PU39" i="8"/>
  <c r="JQ27" i="8"/>
  <c r="JP27" i="8"/>
  <c r="JO27" i="8"/>
  <c r="JN27" i="8"/>
  <c r="RE16" i="8"/>
  <c r="RA16" i="8"/>
  <c r="IX28" i="8"/>
  <c r="IT28" i="8"/>
  <c r="JL26" i="8"/>
  <c r="JJ26" i="8"/>
  <c r="JG11" i="8"/>
  <c r="JK11" i="8"/>
  <c r="RE18" i="8"/>
  <c r="RA18" i="8"/>
  <c r="JK16" i="8"/>
  <c r="JG16" i="8"/>
  <c r="RF39" i="8"/>
  <c r="RD39" i="8"/>
  <c r="RG39" i="8" s="1"/>
  <c r="RE14" i="8"/>
  <c r="RA14" i="8"/>
  <c r="IY34" i="8"/>
  <c r="IW34" i="8"/>
  <c r="QX40" i="8"/>
  <c r="QW40" i="8"/>
  <c r="QV40" i="8"/>
  <c r="QU40" i="8"/>
  <c r="QR12" i="8"/>
  <c r="QT12" i="8" s="1"/>
  <c r="QN12" i="8"/>
  <c r="PU31" i="8"/>
  <c r="PW31" i="8"/>
  <c r="PX31" i="8"/>
  <c r="PV31" i="8"/>
  <c r="QK30" i="8"/>
  <c r="QI30" i="8"/>
  <c r="QH30" i="8"/>
  <c r="QJ30" i="8"/>
  <c r="RK32" i="8"/>
  <c r="RJ32" i="8"/>
  <c r="RI32" i="8"/>
  <c r="RH32" i="8"/>
  <c r="JL29" i="8"/>
  <c r="IN23" i="8"/>
  <c r="IQ23" i="8"/>
  <c r="IP23" i="8"/>
  <c r="IO23" i="8"/>
  <c r="JB21" i="8"/>
  <c r="JD21" i="8"/>
  <c r="JC21" i="8"/>
  <c r="JA21" i="8"/>
  <c r="RG15" i="8"/>
  <c r="RF21" i="8"/>
  <c r="IW16" i="8"/>
  <c r="QN25" i="8"/>
  <c r="QR25" i="8"/>
  <c r="JB24" i="8"/>
  <c r="JA24" i="8"/>
  <c r="JC24" i="8"/>
  <c r="JD24" i="8"/>
  <c r="JM38" i="8"/>
  <c r="JJ32" i="8"/>
  <c r="RD12" i="8"/>
  <c r="IX23" i="8"/>
  <c r="IZ23" i="8" s="1"/>
  <c r="IT23" i="8"/>
  <c r="IQ40" i="8"/>
  <c r="IP40" i="8"/>
  <c r="IO40" i="8"/>
  <c r="IN40" i="8"/>
  <c r="IY26" i="8"/>
  <c r="QS30" i="8"/>
  <c r="QQ30" i="8"/>
  <c r="IL14" i="8"/>
  <c r="RG38" i="8"/>
  <c r="QT39" i="8"/>
  <c r="QT36" i="8"/>
  <c r="QS11" i="8"/>
  <c r="QQ11" i="8"/>
  <c r="QS12" i="8"/>
  <c r="RD33" i="8"/>
  <c r="RF33" i="8"/>
  <c r="IV16" i="8"/>
  <c r="IY16" i="8" s="1"/>
  <c r="QQ18" i="8"/>
  <c r="QS18" i="8"/>
  <c r="QR19" i="8"/>
  <c r="QT19" i="8" s="1"/>
  <c r="QN19" i="8"/>
  <c r="JQ37" i="8"/>
  <c r="JO37" i="8"/>
  <c r="JN37" i="8"/>
  <c r="JP37" i="8"/>
  <c r="JL22" i="8"/>
  <c r="JJ22" i="8"/>
  <c r="QT25" i="8"/>
  <c r="QX17" i="8"/>
  <c r="QV17" i="8"/>
  <c r="QU17" i="8"/>
  <c r="QW17" i="8"/>
  <c r="JI32" i="8"/>
  <c r="RC12" i="8"/>
  <c r="RF12" i="8" s="1"/>
  <c r="JK12" i="8"/>
  <c r="JM12" i="8" s="1"/>
  <c r="JG12" i="8"/>
  <c r="QI37" i="8"/>
  <c r="QK37" i="8"/>
  <c r="QJ37" i="8"/>
  <c r="QH37" i="8"/>
  <c r="QX10" i="8"/>
  <c r="QW10" i="8"/>
  <c r="QV10" i="8"/>
  <c r="QU10" i="8"/>
  <c r="QR30" i="8"/>
  <c r="QN30" i="8"/>
  <c r="RK17" i="8"/>
  <c r="RJ17" i="8"/>
  <c r="RI17" i="8"/>
  <c r="RH17" i="8"/>
  <c r="IZ25" i="8"/>
  <c r="QR11" i="8"/>
  <c r="QN11" i="8"/>
  <c r="QK10" i="8"/>
  <c r="QJ10" i="8"/>
  <c r="QI10" i="8"/>
  <c r="QH10" i="8"/>
  <c r="RA33" i="8"/>
  <c r="RE33" i="8"/>
  <c r="QE35" i="8"/>
  <c r="QG35" i="8" s="1"/>
  <c r="QA35" i="8"/>
  <c r="QI16" i="8"/>
  <c r="QH16" i="8"/>
  <c r="QJ16" i="8"/>
  <c r="QK16" i="8"/>
  <c r="QN27" i="8"/>
  <c r="QR27" i="8"/>
  <c r="QT27" i="8" s="1"/>
  <c r="QR18" i="8"/>
  <c r="QN18" i="8"/>
  <c r="IT39" i="8"/>
  <c r="IX39" i="8"/>
  <c r="IZ39" i="8" s="1"/>
  <c r="QJ36" i="8"/>
  <c r="QK36" i="8"/>
  <c r="QI36" i="8"/>
  <c r="QH36" i="8"/>
  <c r="RD35" i="8"/>
  <c r="JK14" i="8"/>
  <c r="JG14" i="8"/>
  <c r="JK22" i="8"/>
  <c r="JG22" i="8"/>
  <c r="QS25" i="8"/>
  <c r="RD27" i="8"/>
  <c r="RD24" i="8"/>
  <c r="JB37" i="8"/>
  <c r="JD37" i="8"/>
  <c r="JC37" i="8"/>
  <c r="JA37" i="8"/>
  <c r="QA29" i="8"/>
  <c r="QE29" i="8"/>
  <c r="QG29" i="8" s="1"/>
  <c r="JL25" i="8"/>
  <c r="JL18" i="8"/>
  <c r="JJ18" i="8"/>
  <c r="IQ34" i="8"/>
  <c r="IP34" i="8"/>
  <c r="IO34" i="8"/>
  <c r="IN34" i="8"/>
  <c r="IT14" i="8"/>
  <c r="IX14" i="8"/>
  <c r="IZ14" i="8" s="1"/>
  <c r="QT16" i="8"/>
  <c r="QW38" i="8"/>
  <c r="QV38" i="8"/>
  <c r="QU38" i="8"/>
  <c r="QX38" i="8"/>
  <c r="RF11" i="8"/>
  <c r="RD11" i="8"/>
  <c r="IY29" i="8"/>
  <c r="JK35" i="8"/>
  <c r="JM35" i="8" s="1"/>
  <c r="JG35" i="8"/>
  <c r="JK33" i="8"/>
  <c r="JM33" i="8" s="1"/>
  <c r="JG33" i="8"/>
  <c r="IX32" i="8"/>
  <c r="IZ32" i="8" s="1"/>
  <c r="IT32" i="8"/>
  <c r="RC35" i="8"/>
  <c r="RF35" i="8" s="1"/>
  <c r="JL14" i="8"/>
  <c r="JJ14" i="8"/>
  <c r="IY18" i="8"/>
  <c r="IW18" i="8"/>
  <c r="IY32" i="8"/>
  <c r="RC27" i="8"/>
  <c r="JL40" i="8"/>
  <c r="JJ40" i="8"/>
  <c r="JM40" i="8" s="1"/>
  <c r="RC24" i="8"/>
  <c r="RF31" i="8"/>
  <c r="RD31" i="8"/>
  <c r="IP32" i="8"/>
  <c r="IQ32" i="8"/>
  <c r="IO32" i="8"/>
  <c r="IN32" i="8"/>
  <c r="JG18" i="8"/>
  <c r="JK18" i="8"/>
  <c r="QV31" i="8"/>
  <c r="QW31" i="8"/>
  <c r="QU31" i="8"/>
  <c r="QX31" i="8"/>
  <c r="QG11" i="8"/>
  <c r="JQ10" i="8"/>
  <c r="JP10" i="8"/>
  <c r="JO10" i="8"/>
  <c r="JN10" i="8"/>
  <c r="RA11" i="8"/>
  <c r="RE11" i="8"/>
  <c r="IG18" i="8"/>
  <c r="IK18" i="8"/>
  <c r="IM18" i="8" s="1"/>
  <c r="QF35" i="8"/>
  <c r="JL39" i="8"/>
  <c r="JJ39" i="8"/>
  <c r="JM39" i="8" s="1"/>
  <c r="IY11" i="8"/>
  <c r="IW11" i="8"/>
  <c r="QA19" i="8"/>
  <c r="QE19" i="8"/>
  <c r="QG19" i="8" s="1"/>
  <c r="IX18" i="8"/>
  <c r="IT18" i="8"/>
  <c r="JJ21" i="8"/>
  <c r="JL21" i="8"/>
  <c r="RF19" i="8"/>
  <c r="RD19" i="8"/>
  <c r="RF30" i="8"/>
  <c r="RD30" i="8"/>
  <c r="JL23" i="8"/>
  <c r="JJ23" i="8"/>
  <c r="JG36" i="8"/>
  <c r="JK36" i="8"/>
  <c r="JM36" i="8" s="1"/>
  <c r="JQ31" i="8"/>
  <c r="JO31" i="8"/>
  <c r="JN31" i="8"/>
  <c r="JP31" i="8"/>
  <c r="IP16" i="8"/>
  <c r="IO16" i="8"/>
  <c r="IN16" i="8"/>
  <c r="IQ16" i="8"/>
  <c r="RK26" i="8"/>
  <c r="RJ26" i="8"/>
  <c r="RI26" i="8"/>
  <c r="RH26" i="8"/>
  <c r="RG14" i="8"/>
  <c r="RJ28" i="8"/>
  <c r="RI28" i="8"/>
  <c r="RH28" i="8"/>
  <c r="RK28" i="8"/>
  <c r="QU35" i="8"/>
  <c r="QX35" i="8"/>
  <c r="QW35" i="8"/>
  <c r="QV35" i="8"/>
  <c r="JD22" i="8"/>
  <c r="JC22" i="8"/>
  <c r="JA22" i="8"/>
  <c r="JB22" i="8"/>
  <c r="JL28" i="8"/>
  <c r="JJ28" i="8"/>
  <c r="JM28" i="8" s="1"/>
  <c r="RF40" i="8"/>
  <c r="RD40" i="8"/>
  <c r="RG40" i="8" s="1"/>
  <c r="IX40" i="8"/>
  <c r="IZ40" i="8" s="1"/>
  <c r="IT40" i="8"/>
  <c r="QX29" i="8"/>
  <c r="QW29" i="8"/>
  <c r="QU29" i="8"/>
  <c r="QV29" i="8"/>
  <c r="QW26" i="8"/>
  <c r="QV26" i="8"/>
  <c r="QU26" i="8"/>
  <c r="QX26" i="8"/>
  <c r="IN28" i="8"/>
  <c r="IP28" i="8"/>
  <c r="IQ28" i="8"/>
  <c r="IO28" i="8"/>
  <c r="QS24" i="8"/>
  <c r="QQ24" i="8"/>
  <c r="QT24" i="8" s="1"/>
  <c r="IT11" i="8"/>
  <c r="IX11" i="8"/>
  <c r="RF37" i="8"/>
  <c r="RD37" i="8"/>
  <c r="QU37" i="8"/>
  <c r="QX37" i="8"/>
  <c r="QW37" i="8"/>
  <c r="QV37" i="8"/>
  <c r="IN21" i="8"/>
  <c r="RF29" i="8"/>
  <c r="RD29" i="8"/>
  <c r="RG29" i="8" s="1"/>
  <c r="JG21" i="8"/>
  <c r="JK21" i="8"/>
  <c r="RA19" i="8"/>
  <c r="RE19" i="8"/>
  <c r="RA30" i="8"/>
  <c r="RE30" i="8"/>
  <c r="RF10" i="8"/>
  <c r="RD10" i="8"/>
  <c r="RG10" i="8" s="1"/>
  <c r="JK23" i="8"/>
  <c r="JG23" i="8"/>
  <c r="JD10" i="7"/>
  <c r="JC10" i="7"/>
  <c r="JB10" i="7"/>
  <c r="JA10" i="7"/>
  <c r="IX14" i="7"/>
  <c r="IT14" i="7"/>
  <c r="IN31" i="7"/>
  <c r="IQ31" i="7"/>
  <c r="IO31" i="7"/>
  <c r="IP31" i="7"/>
  <c r="QX26" i="7"/>
  <c r="QW26" i="7"/>
  <c r="QV26" i="7"/>
  <c r="QU26" i="7"/>
  <c r="JO24" i="7"/>
  <c r="JN24" i="7"/>
  <c r="JQ24" i="7"/>
  <c r="JP24" i="7"/>
  <c r="QJ11" i="7"/>
  <c r="QK11" i="7"/>
  <c r="QH11" i="7"/>
  <c r="QI11" i="7"/>
  <c r="RK21" i="7"/>
  <c r="RJ21" i="7"/>
  <c r="RI21" i="7"/>
  <c r="RH21" i="7"/>
  <c r="QX40" i="7"/>
  <c r="QW40" i="7"/>
  <c r="QU40" i="7"/>
  <c r="QV40" i="7"/>
  <c r="JK11" i="7"/>
  <c r="JG11" i="7"/>
  <c r="IT26" i="7"/>
  <c r="IX26" i="7"/>
  <c r="JG16" i="7"/>
  <c r="JK16" i="7"/>
  <c r="IQ11" i="7"/>
  <c r="IP11" i="7"/>
  <c r="IN11" i="7"/>
  <c r="IO11" i="7"/>
  <c r="RK23" i="7"/>
  <c r="RJ23" i="7"/>
  <c r="RH23" i="7"/>
  <c r="RI23" i="7"/>
  <c r="IT11" i="7"/>
  <c r="IX11" i="7"/>
  <c r="RE15" i="7"/>
  <c r="RA15" i="7"/>
  <c r="RE16" i="7"/>
  <c r="RA16" i="7"/>
  <c r="QH28" i="7"/>
  <c r="QK28" i="7"/>
  <c r="QJ28" i="7"/>
  <c r="QI28" i="7"/>
  <c r="QT29" i="7"/>
  <c r="RF19" i="7"/>
  <c r="RD19" i="7"/>
  <c r="RD20" i="7"/>
  <c r="RF20" i="7"/>
  <c r="IK18" i="7"/>
  <c r="IM18" i="7" s="1"/>
  <c r="IG18" i="7"/>
  <c r="IL18" i="7"/>
  <c r="RD11" i="7"/>
  <c r="RF11" i="7"/>
  <c r="IY21" i="7"/>
  <c r="IW21" i="7"/>
  <c r="IW36" i="7"/>
  <c r="IY36" i="7"/>
  <c r="QN22" i="7"/>
  <c r="QR22" i="7"/>
  <c r="QT22" i="7" s="1"/>
  <c r="JJ34" i="7"/>
  <c r="JG26" i="7"/>
  <c r="JK26" i="7"/>
  <c r="JJ31" i="7"/>
  <c r="JJ18" i="7"/>
  <c r="RD28" i="7"/>
  <c r="IX12" i="7"/>
  <c r="IZ12" i="7" s="1"/>
  <c r="IT12" i="7"/>
  <c r="RE19" i="7"/>
  <c r="RA19" i="7"/>
  <c r="RA20" i="7"/>
  <c r="RE20" i="7"/>
  <c r="IY30" i="7"/>
  <c r="IW30" i="7"/>
  <c r="QR15" i="7"/>
  <c r="QT15" i="7" s="1"/>
  <c r="QN15" i="7"/>
  <c r="IT40" i="7"/>
  <c r="IX40" i="7"/>
  <c r="IZ40" i="7" s="1"/>
  <c r="QA32" i="7"/>
  <c r="QE32" i="7"/>
  <c r="QG32" i="7" s="1"/>
  <c r="JG15" i="7"/>
  <c r="JK15" i="7"/>
  <c r="JM15" i="7" s="1"/>
  <c r="QT39" i="7"/>
  <c r="IT21" i="7"/>
  <c r="IX21" i="7"/>
  <c r="RG12" i="7"/>
  <c r="IT36" i="7"/>
  <c r="IX36" i="7"/>
  <c r="RI40" i="7"/>
  <c r="RH40" i="7"/>
  <c r="RK40" i="7"/>
  <c r="RJ40" i="7"/>
  <c r="IY11" i="7"/>
  <c r="IW11" i="7"/>
  <c r="JI34" i="7"/>
  <c r="JL26" i="7"/>
  <c r="JJ26" i="7"/>
  <c r="JI31" i="7"/>
  <c r="JL31" i="7" s="1"/>
  <c r="JI18" i="7"/>
  <c r="JL18" i="7" s="1"/>
  <c r="RC28" i="7"/>
  <c r="RF28" i="7" s="1"/>
  <c r="IO22" i="7"/>
  <c r="IQ22" i="7"/>
  <c r="IP22" i="7"/>
  <c r="IN22" i="7"/>
  <c r="QV20" i="7"/>
  <c r="QX20" i="7"/>
  <c r="QW20" i="7"/>
  <c r="QU20" i="7"/>
  <c r="IG27" i="7"/>
  <c r="IK27" i="7"/>
  <c r="IM27" i="7" s="1"/>
  <c r="IY12" i="7"/>
  <c r="IX30" i="7"/>
  <c r="IT30" i="7"/>
  <c r="QA20" i="7"/>
  <c r="QE20" i="7"/>
  <c r="IX16" i="7"/>
  <c r="IZ16" i="7" s="1"/>
  <c r="IT16" i="7"/>
  <c r="QX13" i="7"/>
  <c r="QU13" i="7"/>
  <c r="QW13" i="7"/>
  <c r="QV13" i="7"/>
  <c r="IY16" i="7"/>
  <c r="IM30" i="7"/>
  <c r="RE29" i="7"/>
  <c r="RG29" i="7" s="1"/>
  <c r="RA29" i="7"/>
  <c r="JG28" i="7"/>
  <c r="JK28" i="7"/>
  <c r="JM28" i="7" s="1"/>
  <c r="QX24" i="7"/>
  <c r="QW24" i="7"/>
  <c r="QV24" i="7"/>
  <c r="QU24" i="7"/>
  <c r="IN34" i="7"/>
  <c r="IP34" i="7"/>
  <c r="IQ34" i="7"/>
  <c r="IO34" i="7"/>
  <c r="JG17" i="7"/>
  <c r="JK17" i="7"/>
  <c r="JM17" i="7" s="1"/>
  <c r="IY14" i="7"/>
  <c r="IW14" i="7"/>
  <c r="JM22" i="7"/>
  <c r="IT18" i="7"/>
  <c r="IX18" i="7"/>
  <c r="JJ36" i="7"/>
  <c r="RE39" i="7"/>
  <c r="RA39" i="7"/>
  <c r="JG27" i="7"/>
  <c r="JK27" i="7"/>
  <c r="JJ40" i="7"/>
  <c r="IO29" i="7"/>
  <c r="IN29" i="7"/>
  <c r="IQ29" i="7"/>
  <c r="IP29" i="7"/>
  <c r="IQ17" i="7"/>
  <c r="IP17" i="7"/>
  <c r="IO17" i="7"/>
  <c r="IN17" i="7"/>
  <c r="JN19" i="7"/>
  <c r="JP19" i="7"/>
  <c r="JO19" i="7"/>
  <c r="JQ19" i="7"/>
  <c r="IP14" i="7"/>
  <c r="IN14" i="7"/>
  <c r="IQ14" i="7"/>
  <c r="IO14" i="7"/>
  <c r="IX27" i="7"/>
  <c r="IZ27" i="7" s="1"/>
  <c r="IT27" i="7"/>
  <c r="IQ16" i="7"/>
  <c r="IO16" i="7"/>
  <c r="IN16" i="7"/>
  <c r="IP16" i="7"/>
  <c r="QQ16" i="7"/>
  <c r="JK10" i="7"/>
  <c r="JM10" i="7" s="1"/>
  <c r="JG10" i="7"/>
  <c r="RK14" i="7"/>
  <c r="RJ14" i="7"/>
  <c r="RI14" i="7"/>
  <c r="RH14" i="7"/>
  <c r="IT31" i="7"/>
  <c r="IX31" i="7"/>
  <c r="IZ31" i="7" s="1"/>
  <c r="JJ29" i="7"/>
  <c r="RG22" i="7"/>
  <c r="QT25" i="7"/>
  <c r="IN23" i="7"/>
  <c r="IQ23" i="7"/>
  <c r="IP23" i="7"/>
  <c r="IO23" i="7"/>
  <c r="IW18" i="7"/>
  <c r="IY18" i="7"/>
  <c r="JI36" i="7"/>
  <c r="JL36" i="7" s="1"/>
  <c r="RF39" i="7"/>
  <c r="RD39" i="7"/>
  <c r="JL27" i="7"/>
  <c r="JJ27" i="7"/>
  <c r="JI40" i="7"/>
  <c r="JL40" i="7" s="1"/>
  <c r="IN12" i="7"/>
  <c r="IP12" i="7"/>
  <c r="IQ12" i="7"/>
  <c r="IO12" i="7"/>
  <c r="RH26" i="7"/>
  <c r="RI26" i="7"/>
  <c r="RK26" i="7"/>
  <c r="RJ26" i="7"/>
  <c r="JG38" i="7"/>
  <c r="JK38" i="7"/>
  <c r="JM38" i="7" s="1"/>
  <c r="QW31" i="7"/>
  <c r="QV31" i="7"/>
  <c r="QU31" i="7"/>
  <c r="QX31" i="7"/>
  <c r="IT35" i="7"/>
  <c r="IX35" i="7"/>
  <c r="IZ35" i="7" s="1"/>
  <c r="QS15" i="7"/>
  <c r="QP16" i="7"/>
  <c r="QS16" i="7" s="1"/>
  <c r="QT19" i="7"/>
  <c r="QJ15" i="7"/>
  <c r="QH15" i="7"/>
  <c r="QK15" i="7"/>
  <c r="QI15" i="7"/>
  <c r="RF29" i="7"/>
  <c r="IT34" i="7"/>
  <c r="IX34" i="7"/>
  <c r="IZ34" i="7" s="1"/>
  <c r="QV37" i="7"/>
  <c r="QX37" i="7"/>
  <c r="QW37" i="7"/>
  <c r="QU37" i="7"/>
  <c r="RG10" i="7"/>
  <c r="QS22" i="7"/>
  <c r="JI29" i="7"/>
  <c r="RD32" i="7"/>
  <c r="RF32" i="7"/>
  <c r="RD31" i="7"/>
  <c r="RF31" i="7"/>
  <c r="QR32" i="7"/>
  <c r="QT32" i="7" s="1"/>
  <c r="QN32" i="7"/>
  <c r="QK31" i="7"/>
  <c r="QJ31" i="7"/>
  <c r="QI31" i="7"/>
  <c r="QH31" i="7"/>
  <c r="QA18" i="7"/>
  <c r="QE18" i="7"/>
  <c r="QG18" i="7" s="1"/>
  <c r="IT29" i="7"/>
  <c r="IX29" i="7"/>
  <c r="IZ29" i="7" s="1"/>
  <c r="QQ11" i="7"/>
  <c r="QG20" i="7"/>
  <c r="JJ14" i="7"/>
  <c r="RH24" i="7"/>
  <c r="JP37" i="7"/>
  <c r="JQ37" i="7"/>
  <c r="JO37" i="7"/>
  <c r="JN37" i="7"/>
  <c r="RK37" i="7"/>
  <c r="RI37" i="7"/>
  <c r="RH37" i="7"/>
  <c r="RJ37" i="7"/>
  <c r="PX20" i="7"/>
  <c r="PU20" i="7"/>
  <c r="PV20" i="7"/>
  <c r="PW20" i="7"/>
  <c r="QI25" i="7"/>
  <c r="QK25" i="7"/>
  <c r="QJ25" i="7"/>
  <c r="QH25" i="7"/>
  <c r="IQ36" i="7"/>
  <c r="IO36" i="7"/>
  <c r="IN36" i="7"/>
  <c r="IP36" i="7"/>
  <c r="IT23" i="7"/>
  <c r="IX23" i="7"/>
  <c r="RF16" i="7"/>
  <c r="RD16" i="7"/>
  <c r="RG16" i="7" s="1"/>
  <c r="RE32" i="7"/>
  <c r="RA32" i="7"/>
  <c r="JL11" i="7"/>
  <c r="JJ11" i="7"/>
  <c r="RE31" i="7"/>
  <c r="RA31" i="7"/>
  <c r="QN18" i="7"/>
  <c r="QR18" i="7"/>
  <c r="QT18" i="7" s="1"/>
  <c r="IQ26" i="7"/>
  <c r="IN26" i="7"/>
  <c r="IP26" i="7"/>
  <c r="IO26" i="7"/>
  <c r="QS18" i="7"/>
  <c r="QS32" i="7"/>
  <c r="QP11" i="7"/>
  <c r="QF20" i="7"/>
  <c r="IY27" i="7"/>
  <c r="QQ28" i="7"/>
  <c r="JI14" i="7"/>
  <c r="JL14" i="7" s="1"/>
  <c r="JL28" i="7"/>
  <c r="QG39" i="7"/>
  <c r="IM21" i="7"/>
  <c r="JQ13" i="7"/>
  <c r="JP13" i="7"/>
  <c r="JO13" i="7"/>
  <c r="JN13" i="7"/>
  <c r="IW23" i="7"/>
  <c r="IY23" i="7"/>
  <c r="JK12" i="7"/>
  <c r="JG12" i="7"/>
  <c r="RE18" i="7"/>
  <c r="RA18" i="7"/>
  <c r="JJ21" i="7"/>
  <c r="JJ30" i="7"/>
  <c r="RD25" i="7"/>
  <c r="JJ23" i="7"/>
  <c r="JQ35" i="7"/>
  <c r="QV33" i="7"/>
  <c r="QU33" i="7"/>
  <c r="QX33" i="7"/>
  <c r="QW33" i="7"/>
  <c r="RK13" i="7"/>
  <c r="RJ13" i="7"/>
  <c r="RI13" i="7"/>
  <c r="RH13" i="7"/>
  <c r="IY26" i="7"/>
  <c r="IW26" i="7"/>
  <c r="JL16" i="7"/>
  <c r="JJ16" i="7"/>
  <c r="RA11" i="7"/>
  <c r="RE11" i="7"/>
  <c r="RG33" i="7"/>
  <c r="QP28" i="7"/>
  <c r="QS28" i="7" s="1"/>
  <c r="RA36" i="7"/>
  <c r="RE36" i="7"/>
  <c r="RG36" i="7" s="1"/>
  <c r="IZ38" i="7"/>
  <c r="RI38" i="7"/>
  <c r="RJ38" i="7"/>
  <c r="RK38" i="7"/>
  <c r="RH38" i="7"/>
  <c r="QT14" i="7"/>
  <c r="RD15" i="7"/>
  <c r="RF15" i="7"/>
  <c r="JL12" i="7"/>
  <c r="JJ12" i="7"/>
  <c r="JL38" i="7"/>
  <c r="RF18" i="7"/>
  <c r="RD18" i="7"/>
  <c r="JI21" i="7"/>
  <c r="JI30" i="7"/>
  <c r="JL30" i="7" s="1"/>
  <c r="RC25" i="7"/>
  <c r="RF25" i="7" s="1"/>
  <c r="JI23" i="7"/>
  <c r="JL23" i="7" s="1"/>
  <c r="JQ21" i="6"/>
  <c r="JP21" i="6"/>
  <c r="JO21" i="6"/>
  <c r="JN21" i="6"/>
  <c r="PX12" i="6"/>
  <c r="PU12" i="6"/>
  <c r="PW12" i="6"/>
  <c r="PV12" i="6"/>
  <c r="QV25" i="6"/>
  <c r="QU25" i="6"/>
  <c r="QX25" i="6"/>
  <c r="QW25" i="6"/>
  <c r="IX39" i="6"/>
  <c r="IT39" i="6"/>
  <c r="JK34" i="6"/>
  <c r="JG34" i="6"/>
  <c r="JG23" i="6"/>
  <c r="JK23" i="6"/>
  <c r="RA12" i="6"/>
  <c r="RE12" i="6"/>
  <c r="IT10" i="6"/>
  <c r="IX10" i="6"/>
  <c r="RE38" i="6"/>
  <c r="RA38" i="6"/>
  <c r="QI39" i="6"/>
  <c r="QH39" i="6"/>
  <c r="QK39" i="6"/>
  <c r="QJ39" i="6"/>
  <c r="QX34" i="6"/>
  <c r="QW34" i="6"/>
  <c r="QU34" i="6"/>
  <c r="QV34" i="6"/>
  <c r="QH10" i="6"/>
  <c r="QK10" i="6"/>
  <c r="QJ10" i="6"/>
  <c r="QI10" i="6"/>
  <c r="QI15" i="6"/>
  <c r="QH15" i="6"/>
  <c r="QK15" i="6"/>
  <c r="QJ15" i="6"/>
  <c r="IQ31" i="6"/>
  <c r="IO31" i="6"/>
  <c r="IN31" i="6"/>
  <c r="IP31" i="6"/>
  <c r="JD32" i="6"/>
  <c r="JC32" i="6"/>
  <c r="JB32" i="6"/>
  <c r="JA32" i="6"/>
  <c r="QX11" i="6"/>
  <c r="QW11" i="6"/>
  <c r="QV11" i="6"/>
  <c r="QU11" i="6"/>
  <c r="QX37" i="6"/>
  <c r="QV37" i="6"/>
  <c r="QU37" i="6"/>
  <c r="QW37" i="6"/>
  <c r="QR28" i="6"/>
  <c r="QN28" i="6"/>
  <c r="JJ37" i="6"/>
  <c r="JD14" i="6"/>
  <c r="JB14" i="6"/>
  <c r="JA14" i="6"/>
  <c r="JC14" i="6"/>
  <c r="QT17" i="6"/>
  <c r="QQ40" i="6"/>
  <c r="QR18" i="6"/>
  <c r="QT18" i="6" s="1"/>
  <c r="QN18" i="6"/>
  <c r="QK12" i="6"/>
  <c r="QH12" i="6"/>
  <c r="QJ12" i="6"/>
  <c r="QI12" i="6"/>
  <c r="IW22" i="6"/>
  <c r="QV30" i="6"/>
  <c r="QU30" i="6"/>
  <c r="QX30" i="6"/>
  <c r="QW30" i="6"/>
  <c r="RE33" i="6"/>
  <c r="RG33" i="6" s="1"/>
  <c r="RA33" i="6"/>
  <c r="IX27" i="6"/>
  <c r="IT27" i="6"/>
  <c r="QR31" i="6"/>
  <c r="QT31" i="6" s="1"/>
  <c r="QN31" i="6"/>
  <c r="RD26" i="6"/>
  <c r="JJ33" i="6"/>
  <c r="JJ28" i="6"/>
  <c r="RE10" i="6"/>
  <c r="RG10" i="6" s="1"/>
  <c r="RA10" i="6"/>
  <c r="IN34" i="6"/>
  <c r="IQ34" i="6"/>
  <c r="IP34" i="6"/>
  <c r="IO34" i="6"/>
  <c r="RE21" i="6"/>
  <c r="RG21" i="6" s="1"/>
  <c r="RA21" i="6"/>
  <c r="QI30" i="6"/>
  <c r="QK30" i="6"/>
  <c r="QH30" i="6"/>
  <c r="QJ30" i="6"/>
  <c r="IM28" i="6"/>
  <c r="JI37" i="6"/>
  <c r="JL37" i="6" s="1"/>
  <c r="RE32" i="6"/>
  <c r="RG32" i="6" s="1"/>
  <c r="RA32" i="6"/>
  <c r="QP40" i="6"/>
  <c r="RG11" i="6"/>
  <c r="IY26" i="6"/>
  <c r="IW26" i="6"/>
  <c r="IX11" i="6"/>
  <c r="IZ11" i="6" s="1"/>
  <c r="IT11" i="6"/>
  <c r="IV22" i="6"/>
  <c r="IY22" i="6" s="1"/>
  <c r="QS18" i="6"/>
  <c r="JK14" i="6"/>
  <c r="JM14" i="6" s="1"/>
  <c r="JG14" i="6"/>
  <c r="IY27" i="6"/>
  <c r="IW27" i="6"/>
  <c r="QE38" i="6"/>
  <c r="QG38" i="6" s="1"/>
  <c r="QA38" i="6"/>
  <c r="RC26" i="6"/>
  <c r="JI33" i="6"/>
  <c r="JI28" i="6"/>
  <c r="JL28" i="6" s="1"/>
  <c r="QU24" i="6"/>
  <c r="QW24" i="6"/>
  <c r="QV24" i="6"/>
  <c r="QX24" i="6"/>
  <c r="RF10" i="6"/>
  <c r="QQ14" i="6"/>
  <c r="JG18" i="6"/>
  <c r="JK18" i="6"/>
  <c r="JM18" i="6" s="1"/>
  <c r="JD31" i="6"/>
  <c r="JC31" i="6"/>
  <c r="JA31" i="6"/>
  <c r="JB31" i="6"/>
  <c r="IQ22" i="6"/>
  <c r="IP22" i="6"/>
  <c r="IO22" i="6"/>
  <c r="IN22" i="6"/>
  <c r="JJ11" i="6"/>
  <c r="QK26" i="6"/>
  <c r="QI26" i="6"/>
  <c r="QH26" i="6"/>
  <c r="QJ26" i="6"/>
  <c r="IP25" i="6"/>
  <c r="IQ25" i="6"/>
  <c r="IO25" i="6"/>
  <c r="IN25" i="6"/>
  <c r="IZ16" i="6"/>
  <c r="QJ20" i="6"/>
  <c r="QI20" i="6"/>
  <c r="QH20" i="6"/>
  <c r="QK20" i="6"/>
  <c r="JG22" i="6"/>
  <c r="JK22" i="6"/>
  <c r="IX26" i="6"/>
  <c r="IT26" i="6"/>
  <c r="JL34" i="6"/>
  <c r="JJ34" i="6"/>
  <c r="RE37" i="6"/>
  <c r="RG37" i="6" s="1"/>
  <c r="RA37" i="6"/>
  <c r="QE29" i="6"/>
  <c r="QG29" i="6" s="1"/>
  <c r="QA29" i="6"/>
  <c r="RD18" i="6"/>
  <c r="JJ39" i="6"/>
  <c r="RE39" i="6"/>
  <c r="RA39" i="6"/>
  <c r="JJ16" i="6"/>
  <c r="RA40" i="6"/>
  <c r="RE40" i="6"/>
  <c r="JI11" i="6"/>
  <c r="JL11" i="6" s="1"/>
  <c r="RI34" i="6"/>
  <c r="RK34" i="6"/>
  <c r="RJ34" i="6"/>
  <c r="RH34" i="6"/>
  <c r="QN36" i="6"/>
  <c r="QR36" i="6"/>
  <c r="QT36" i="6" s="1"/>
  <c r="IQ23" i="6"/>
  <c r="IP23" i="6"/>
  <c r="IO23" i="6"/>
  <c r="IN23" i="6"/>
  <c r="JL22" i="6"/>
  <c r="JJ22" i="6"/>
  <c r="RJ23" i="6"/>
  <c r="RI23" i="6"/>
  <c r="RH23" i="6"/>
  <c r="RK23" i="6"/>
  <c r="IK20" i="6"/>
  <c r="IM20" i="6" s="1"/>
  <c r="IG20" i="6"/>
  <c r="RF33" i="6"/>
  <c r="RA28" i="6"/>
  <c r="RE28" i="6"/>
  <c r="RG28" i="6" s="1"/>
  <c r="JL14" i="6"/>
  <c r="RF21" i="6"/>
  <c r="QF29" i="6"/>
  <c r="RC18" i="6"/>
  <c r="RF18" i="6" s="1"/>
  <c r="JI39" i="6"/>
  <c r="JL39" i="6" s="1"/>
  <c r="RF39" i="6"/>
  <c r="RD39" i="6"/>
  <c r="JG31" i="6"/>
  <c r="JK31" i="6"/>
  <c r="IP30" i="6"/>
  <c r="IQ30" i="6"/>
  <c r="IO30" i="6"/>
  <c r="IN30" i="6"/>
  <c r="IQ24" i="6"/>
  <c r="IP24" i="6"/>
  <c r="IO24" i="6"/>
  <c r="IN24" i="6"/>
  <c r="RD36" i="6"/>
  <c r="JM40" i="6"/>
  <c r="IX23" i="6"/>
  <c r="IZ23" i="6" s="1"/>
  <c r="IT23" i="6"/>
  <c r="JD38" i="6"/>
  <c r="JC38" i="6"/>
  <c r="JB38" i="6"/>
  <c r="JA38" i="6"/>
  <c r="JL31" i="6"/>
  <c r="JJ31" i="6"/>
  <c r="QW32" i="6"/>
  <c r="QV32" i="6"/>
  <c r="QU32" i="6"/>
  <c r="QX32" i="6"/>
  <c r="IZ24" i="6"/>
  <c r="ID33" i="6"/>
  <c r="IA33" i="6"/>
  <c r="IC33" i="6"/>
  <c r="IB33" i="6"/>
  <c r="JL26" i="6"/>
  <c r="JJ26" i="6"/>
  <c r="JA18" i="6"/>
  <c r="JK32" i="6"/>
  <c r="JM32" i="6" s="1"/>
  <c r="JG32" i="6"/>
  <c r="QN38" i="6"/>
  <c r="QR38" i="6"/>
  <c r="QT38" i="6" s="1"/>
  <c r="QN29" i="6"/>
  <c r="QR29" i="6"/>
  <c r="QT29" i="6" s="1"/>
  <c r="IT34" i="6"/>
  <c r="IX34" i="6"/>
  <c r="IZ34" i="6" s="1"/>
  <c r="QN15" i="6"/>
  <c r="QR15" i="6"/>
  <c r="QT15" i="6" s="1"/>
  <c r="IX20" i="6"/>
  <c r="IZ20" i="6" s="1"/>
  <c r="IT20" i="6"/>
  <c r="IY20" i="6"/>
  <c r="RF40" i="6"/>
  <c r="RD40" i="6"/>
  <c r="RF14" i="6"/>
  <c r="RD14" i="6"/>
  <c r="RD16" i="6"/>
  <c r="RE20" i="6"/>
  <c r="RA20" i="6"/>
  <c r="JJ25" i="6"/>
  <c r="RD15" i="6"/>
  <c r="RD29" i="6"/>
  <c r="JG26" i="6"/>
  <c r="JK26" i="6"/>
  <c r="QA40" i="6"/>
  <c r="QE40" i="6"/>
  <c r="QG40" i="6" s="1"/>
  <c r="RE30" i="6"/>
  <c r="RG30" i="6" s="1"/>
  <c r="RA30" i="6"/>
  <c r="IX37" i="6"/>
  <c r="IT37" i="6"/>
  <c r="RD31" i="6"/>
  <c r="RE14" i="6"/>
  <c r="RA14" i="6"/>
  <c r="RC16" i="6"/>
  <c r="RF16" i="6" s="1"/>
  <c r="RF20" i="6"/>
  <c r="RD20" i="6"/>
  <c r="JI25" i="6"/>
  <c r="JL25" i="6" s="1"/>
  <c r="RC15" i="6"/>
  <c r="RF15" i="6" s="1"/>
  <c r="RC29" i="6"/>
  <c r="RA25" i="6"/>
  <c r="RE25" i="6"/>
  <c r="RG25" i="6" s="1"/>
  <c r="QH17" i="6"/>
  <c r="QK17" i="6"/>
  <c r="QJ17" i="6"/>
  <c r="QI17" i="6"/>
  <c r="JC30" i="6"/>
  <c r="JB30" i="6"/>
  <c r="JA30" i="6"/>
  <c r="JD30" i="6"/>
  <c r="QX33" i="6"/>
  <c r="QW33" i="6"/>
  <c r="QV33" i="6"/>
  <c r="QU33" i="6"/>
  <c r="QN12" i="6"/>
  <c r="QR12" i="6"/>
  <c r="QT12" i="6" s="1"/>
  <c r="IO10" i="6"/>
  <c r="IN10" i="6"/>
  <c r="IQ10" i="6"/>
  <c r="IP10" i="6"/>
  <c r="QR21" i="6"/>
  <c r="QT21" i="6" s="1"/>
  <c r="QN21" i="6"/>
  <c r="IZ25" i="6"/>
  <c r="QS28" i="6"/>
  <c r="JI16" i="6"/>
  <c r="JL16" i="6" s="1"/>
  <c r="IZ40" i="6"/>
  <c r="RF32" i="6"/>
  <c r="IQ27" i="6"/>
  <c r="IP27" i="6"/>
  <c r="IO27" i="6"/>
  <c r="IN27" i="6"/>
  <c r="QS26" i="6"/>
  <c r="QQ26" i="6"/>
  <c r="QR20" i="6"/>
  <c r="QT20" i="6" s="1"/>
  <c r="QN20" i="6"/>
  <c r="PX15" i="6"/>
  <c r="PW15" i="6"/>
  <c r="PU15" i="6"/>
  <c r="PV15" i="6"/>
  <c r="QS20" i="6"/>
  <c r="QP14" i="6"/>
  <c r="IQ26" i="6"/>
  <c r="IP26" i="6"/>
  <c r="IO26" i="6"/>
  <c r="IN26" i="6"/>
  <c r="JB21" i="6"/>
  <c r="JA21" i="6"/>
  <c r="JD21" i="6"/>
  <c r="JC21" i="6"/>
  <c r="IT33" i="6"/>
  <c r="IX33" i="6"/>
  <c r="IZ33" i="6" s="1"/>
  <c r="IY37" i="6"/>
  <c r="IW37" i="6"/>
  <c r="RC31" i="6"/>
  <c r="RC36" i="6"/>
  <c r="JL30" i="6"/>
  <c r="JJ30" i="6"/>
  <c r="JL20" i="6"/>
  <c r="JJ20" i="6"/>
  <c r="JL10" i="6"/>
  <c r="JJ10" i="6"/>
  <c r="JL27" i="6"/>
  <c r="JJ27" i="6"/>
  <c r="JJ24" i="6"/>
  <c r="JL24" i="6"/>
  <c r="RA17" i="6"/>
  <c r="RE17" i="6"/>
  <c r="RG17" i="6" s="1"/>
  <c r="QT28" i="6"/>
  <c r="JK36" i="6"/>
  <c r="JM36" i="6" s="1"/>
  <c r="JG36" i="6"/>
  <c r="ID24" i="6"/>
  <c r="IC24" i="6"/>
  <c r="IB24" i="6"/>
  <c r="IA24" i="6"/>
  <c r="JO38" i="6"/>
  <c r="JN38" i="6"/>
  <c r="JQ38" i="6"/>
  <c r="JP38" i="6"/>
  <c r="RD12" i="6"/>
  <c r="RF12" i="6"/>
  <c r="QN26" i="6"/>
  <c r="QR26" i="6"/>
  <c r="IA16" i="6"/>
  <c r="IC16" i="6"/>
  <c r="ID16" i="6"/>
  <c r="IB16" i="6"/>
  <c r="JB28" i="6"/>
  <c r="JD28" i="6"/>
  <c r="JC28" i="6"/>
  <c r="JA28" i="6"/>
  <c r="QR16" i="6"/>
  <c r="QT16" i="6" s="1"/>
  <c r="QN16" i="6"/>
  <c r="IW39" i="6"/>
  <c r="IY39" i="6"/>
  <c r="JO29" i="6"/>
  <c r="JQ29" i="6"/>
  <c r="JP29" i="6"/>
  <c r="JN29" i="6"/>
  <c r="RK24" i="6"/>
  <c r="RJ24" i="6"/>
  <c r="RH24" i="6"/>
  <c r="RI24" i="6"/>
  <c r="IB34" i="6"/>
  <c r="IA34" i="6"/>
  <c r="ID34" i="6"/>
  <c r="IC34" i="6"/>
  <c r="IW10" i="6"/>
  <c r="IY10" i="6"/>
  <c r="RF38" i="6"/>
  <c r="RD38" i="6"/>
  <c r="RG38" i="6" s="1"/>
  <c r="JL23" i="6"/>
  <c r="JJ23" i="6"/>
  <c r="QF40" i="6"/>
  <c r="JK30" i="6"/>
  <c r="JG30" i="6"/>
  <c r="JG20" i="6"/>
  <c r="JK20" i="6"/>
  <c r="JK10" i="6"/>
  <c r="JG10" i="6"/>
  <c r="JK27" i="6"/>
  <c r="JG27" i="6"/>
  <c r="JG24" i="6"/>
  <c r="JK24" i="6"/>
  <c r="IQ12" i="5"/>
  <c r="IP12" i="5"/>
  <c r="IO12" i="5"/>
  <c r="IN12" i="5"/>
  <c r="RI33" i="5"/>
  <c r="RH33" i="5"/>
  <c r="RK33" i="5"/>
  <c r="RJ33" i="5"/>
  <c r="QU30" i="5"/>
  <c r="QX30" i="5"/>
  <c r="QW30" i="5"/>
  <c r="QV30" i="5"/>
  <c r="QK17" i="5"/>
  <c r="QJ17" i="5"/>
  <c r="QI17" i="5"/>
  <c r="QH17" i="5"/>
  <c r="JK24" i="5"/>
  <c r="JG24" i="5"/>
  <c r="JN11" i="5"/>
  <c r="JQ11" i="5"/>
  <c r="JO11" i="5"/>
  <c r="JP11" i="5"/>
  <c r="JQ30" i="5"/>
  <c r="JP30" i="5"/>
  <c r="JO30" i="5"/>
  <c r="JN30" i="5"/>
  <c r="IN23" i="5"/>
  <c r="IP23" i="5"/>
  <c r="IO23" i="5"/>
  <c r="IQ23" i="5"/>
  <c r="QK16" i="5"/>
  <c r="QJ16" i="5"/>
  <c r="QI16" i="5"/>
  <c r="QH16" i="5"/>
  <c r="QU33" i="5"/>
  <c r="QX33" i="5"/>
  <c r="QW33" i="5"/>
  <c r="QV33" i="5"/>
  <c r="IQ19" i="5"/>
  <c r="IO19" i="5"/>
  <c r="IP19" i="5"/>
  <c r="IN19" i="5"/>
  <c r="IQ27" i="5"/>
  <c r="IP27" i="5"/>
  <c r="IO27" i="5"/>
  <c r="IN27" i="5"/>
  <c r="IT14" i="5"/>
  <c r="IX14" i="5"/>
  <c r="IW18" i="5"/>
  <c r="JG20" i="5"/>
  <c r="JK20" i="5"/>
  <c r="JJ37" i="5"/>
  <c r="RA15" i="5"/>
  <c r="RE15" i="5"/>
  <c r="IM20" i="5"/>
  <c r="QX19" i="5"/>
  <c r="QV19" i="5"/>
  <c r="QU19" i="5"/>
  <c r="QW19" i="5"/>
  <c r="QR15" i="5"/>
  <c r="QT15" i="5" s="1"/>
  <c r="QN15" i="5"/>
  <c r="QQ11" i="5"/>
  <c r="QR35" i="5"/>
  <c r="QN35" i="5"/>
  <c r="IQ15" i="5"/>
  <c r="IP15" i="5"/>
  <c r="IO15" i="5"/>
  <c r="IN15" i="5"/>
  <c r="RD16" i="5"/>
  <c r="RE19" i="5"/>
  <c r="RA19" i="5"/>
  <c r="QS35" i="5"/>
  <c r="JK28" i="5"/>
  <c r="JM28" i="5" s="1"/>
  <c r="JG28" i="5"/>
  <c r="QT32" i="5"/>
  <c r="IT10" i="5"/>
  <c r="IX10" i="5"/>
  <c r="RD32" i="5"/>
  <c r="RE39" i="5"/>
  <c r="RA39" i="5"/>
  <c r="IT35" i="5"/>
  <c r="IX35" i="5"/>
  <c r="RE29" i="5"/>
  <c r="RA29" i="5"/>
  <c r="RD35" i="5"/>
  <c r="JJ32" i="5"/>
  <c r="JK38" i="5"/>
  <c r="JM38" i="5" s="1"/>
  <c r="JG38" i="5"/>
  <c r="RK18" i="5"/>
  <c r="RJ18" i="5"/>
  <c r="RI18" i="5"/>
  <c r="RH18" i="5"/>
  <c r="IW24" i="5"/>
  <c r="JL20" i="5"/>
  <c r="JJ20" i="5"/>
  <c r="JJ19" i="5"/>
  <c r="RF15" i="5"/>
  <c r="RD15" i="5"/>
  <c r="RD12" i="5"/>
  <c r="RE31" i="5"/>
  <c r="RA31" i="5"/>
  <c r="QK15" i="5"/>
  <c r="QJ15" i="5"/>
  <c r="QI15" i="5"/>
  <c r="QH15" i="5"/>
  <c r="QP11" i="5"/>
  <c r="RK36" i="5"/>
  <c r="RJ36" i="5"/>
  <c r="RI36" i="5"/>
  <c r="RH36" i="5"/>
  <c r="IX23" i="5"/>
  <c r="IZ23" i="5" s="1"/>
  <c r="IT23" i="5"/>
  <c r="RC16" i="5"/>
  <c r="RF16" i="5" s="1"/>
  <c r="IQ33" i="5"/>
  <c r="IO33" i="5"/>
  <c r="IP33" i="5"/>
  <c r="IN33" i="5"/>
  <c r="RE37" i="5"/>
  <c r="RG37" i="5" s="1"/>
  <c r="RA37" i="5"/>
  <c r="JG21" i="5"/>
  <c r="JK21" i="5"/>
  <c r="JM21" i="5" s="1"/>
  <c r="RF39" i="5"/>
  <c r="RD39" i="5"/>
  <c r="IY35" i="5"/>
  <c r="IW35" i="5"/>
  <c r="RF29" i="5"/>
  <c r="RD29" i="5"/>
  <c r="RC35" i="5"/>
  <c r="RF35" i="5" s="1"/>
  <c r="JI32" i="5"/>
  <c r="JL32" i="5" s="1"/>
  <c r="JK23" i="5"/>
  <c r="JM23" i="5" s="1"/>
  <c r="JG23" i="5"/>
  <c r="JK17" i="5"/>
  <c r="JM17" i="5" s="1"/>
  <c r="JG17" i="5"/>
  <c r="IV24" i="5"/>
  <c r="IY24" i="5" s="1"/>
  <c r="JI19" i="5"/>
  <c r="JL19" i="5" s="1"/>
  <c r="JP33" i="5"/>
  <c r="JO33" i="5"/>
  <c r="JQ33" i="5"/>
  <c r="JN33" i="5"/>
  <c r="RC12" i="5"/>
  <c r="QG12" i="5"/>
  <c r="RE21" i="5"/>
  <c r="RA21" i="5"/>
  <c r="QR40" i="5"/>
  <c r="QT40" i="5" s="1"/>
  <c r="QN40" i="5"/>
  <c r="QS15" i="5"/>
  <c r="JD25" i="5"/>
  <c r="JC25" i="5"/>
  <c r="JA25" i="5"/>
  <c r="JB25" i="5"/>
  <c r="RE28" i="5"/>
  <c r="RG28" i="5" s="1"/>
  <c r="RA28" i="5"/>
  <c r="IT36" i="5"/>
  <c r="IX36" i="5"/>
  <c r="IZ36" i="5" s="1"/>
  <c r="RF28" i="5"/>
  <c r="ID27" i="5"/>
  <c r="IB27" i="5"/>
  <c r="IA27" i="5"/>
  <c r="IC27" i="5"/>
  <c r="IX12" i="5"/>
  <c r="IZ12" i="5" s="1"/>
  <c r="IT12" i="5"/>
  <c r="IC15" i="5"/>
  <c r="IB15" i="5"/>
  <c r="IA15" i="5"/>
  <c r="ID15" i="5"/>
  <c r="QS17" i="5"/>
  <c r="QQ17" i="5"/>
  <c r="JD21" i="5"/>
  <c r="JC21" i="5"/>
  <c r="JB21" i="5"/>
  <c r="JA21" i="5"/>
  <c r="IY12" i="5"/>
  <c r="RK10" i="5"/>
  <c r="RJ10" i="5"/>
  <c r="RI10" i="5"/>
  <c r="RH10" i="5"/>
  <c r="JC32" i="5"/>
  <c r="JA32" i="5"/>
  <c r="JD32" i="5"/>
  <c r="JB32" i="5"/>
  <c r="RI26" i="5"/>
  <c r="RH26" i="5"/>
  <c r="RJ26" i="5"/>
  <c r="RK26" i="5"/>
  <c r="QS40" i="5"/>
  <c r="RF11" i="5"/>
  <c r="RD11" i="5"/>
  <c r="QR14" i="5"/>
  <c r="QN14" i="5"/>
  <c r="RA14" i="5"/>
  <c r="RE14" i="5"/>
  <c r="RG14" i="5" s="1"/>
  <c r="QX21" i="5"/>
  <c r="QW21" i="5"/>
  <c r="QV21" i="5"/>
  <c r="QU21" i="5"/>
  <c r="RE38" i="5"/>
  <c r="RG38" i="5" s="1"/>
  <c r="RA38" i="5"/>
  <c r="QN23" i="5"/>
  <c r="QR23" i="5"/>
  <c r="QT23" i="5" s="1"/>
  <c r="QJ19" i="5"/>
  <c r="QH19" i="5"/>
  <c r="QK19" i="5"/>
  <c r="QI19" i="5"/>
  <c r="QN17" i="5"/>
  <c r="QR17" i="5"/>
  <c r="RF38" i="5"/>
  <c r="IZ14" i="5"/>
  <c r="QQ16" i="5"/>
  <c r="RK30" i="5"/>
  <c r="RJ30" i="5"/>
  <c r="RH30" i="5"/>
  <c r="RI30" i="5"/>
  <c r="QJ25" i="5"/>
  <c r="QI25" i="5"/>
  <c r="QH25" i="5"/>
  <c r="QK25" i="5"/>
  <c r="JD11" i="5"/>
  <c r="JC11" i="5"/>
  <c r="JB11" i="5"/>
  <c r="JA11" i="5"/>
  <c r="JQ34" i="5"/>
  <c r="JP34" i="5"/>
  <c r="JO34" i="5"/>
  <c r="JN34" i="5"/>
  <c r="RH20" i="5"/>
  <c r="IX38" i="5"/>
  <c r="IZ38" i="5" s="1"/>
  <c r="IT38" i="5"/>
  <c r="IK35" i="5"/>
  <c r="IM35" i="5" s="1"/>
  <c r="IG35" i="5"/>
  <c r="QU18" i="5"/>
  <c r="QX18" i="5"/>
  <c r="QW18" i="5"/>
  <c r="QV18" i="5"/>
  <c r="JJ18" i="5"/>
  <c r="RE11" i="5"/>
  <c r="RA11" i="5"/>
  <c r="IY23" i="5"/>
  <c r="QX20" i="5"/>
  <c r="QW20" i="5"/>
  <c r="QV20" i="5"/>
  <c r="QU20" i="5"/>
  <c r="JL24" i="5"/>
  <c r="JJ24" i="5"/>
  <c r="JG12" i="5"/>
  <c r="JK12" i="5"/>
  <c r="JK27" i="5"/>
  <c r="JG27" i="5"/>
  <c r="JJ10" i="5"/>
  <c r="RD17" i="5"/>
  <c r="JG16" i="5"/>
  <c r="JK16" i="5"/>
  <c r="JM16" i="5" s="1"/>
  <c r="JR16" i="5" s="1"/>
  <c r="JS16" i="5" s="1"/>
  <c r="AC16" i="5" s="1"/>
  <c r="QR25" i="5"/>
  <c r="QT25" i="5" s="1"/>
  <c r="QN25" i="5"/>
  <c r="JA15" i="5"/>
  <c r="JD15" i="5"/>
  <c r="JC15" i="5"/>
  <c r="JB15" i="5"/>
  <c r="IY14" i="5"/>
  <c r="QP16" i="5"/>
  <c r="RF25" i="5"/>
  <c r="RD25" i="5"/>
  <c r="RG13" i="5"/>
  <c r="IX29" i="5"/>
  <c r="IZ29" i="5" s="1"/>
  <c r="IT29" i="5"/>
  <c r="QJ21" i="5"/>
  <c r="QI21" i="5"/>
  <c r="QH21" i="5"/>
  <c r="QK21" i="5"/>
  <c r="QI39" i="5"/>
  <c r="QH39" i="5"/>
  <c r="QK39" i="5"/>
  <c r="QJ39" i="5"/>
  <c r="QQ12" i="5"/>
  <c r="QS12" i="5"/>
  <c r="IY29" i="5"/>
  <c r="JI18" i="5"/>
  <c r="IB20" i="5"/>
  <c r="IA20" i="5"/>
  <c r="ID20" i="5"/>
  <c r="IC20" i="5"/>
  <c r="JL12" i="5"/>
  <c r="JJ12" i="5"/>
  <c r="JL21" i="5"/>
  <c r="JJ27" i="5"/>
  <c r="JL27" i="5"/>
  <c r="JI10" i="5"/>
  <c r="RC17" i="5"/>
  <c r="RF17" i="5" s="1"/>
  <c r="IX20" i="5"/>
  <c r="IZ20" i="5" s="1"/>
  <c r="IT20" i="5"/>
  <c r="JD28" i="5"/>
  <c r="JC28" i="5"/>
  <c r="JB28" i="5"/>
  <c r="JA28" i="5"/>
  <c r="JL16" i="5"/>
  <c r="RD40" i="5"/>
  <c r="RE25" i="5"/>
  <c r="RA25" i="5"/>
  <c r="QN24" i="5"/>
  <c r="QR24" i="5"/>
  <c r="QT24" i="5" s="1"/>
  <c r="RF31" i="5"/>
  <c r="JJ36" i="5"/>
  <c r="RG21" i="5"/>
  <c r="QR12" i="5"/>
  <c r="QN12" i="5"/>
  <c r="IY38" i="5"/>
  <c r="IX37" i="5"/>
  <c r="IZ37" i="5" s="1"/>
  <c r="IT37" i="5"/>
  <c r="JL28" i="5"/>
  <c r="QS23" i="5"/>
  <c r="ID18" i="5"/>
  <c r="IC18" i="5"/>
  <c r="IB18" i="5"/>
  <c r="IA18" i="5"/>
  <c r="JJ29" i="5"/>
  <c r="JG14" i="5"/>
  <c r="JK14" i="5"/>
  <c r="JJ15" i="5"/>
  <c r="RD23" i="5"/>
  <c r="JJ35" i="5"/>
  <c r="RE24" i="5"/>
  <c r="RG24" i="5" s="1"/>
  <c r="RA24" i="5"/>
  <c r="IV18" i="5"/>
  <c r="QK38" i="5"/>
  <c r="QH38" i="5"/>
  <c r="QJ38" i="5"/>
  <c r="QI38" i="5"/>
  <c r="QW31" i="5"/>
  <c r="QV31" i="5"/>
  <c r="QU31" i="5"/>
  <c r="QX31" i="5"/>
  <c r="JL38" i="5"/>
  <c r="RC40" i="5"/>
  <c r="RF40" i="5" s="1"/>
  <c r="JI37" i="5"/>
  <c r="JL37" i="5" s="1"/>
  <c r="QT29" i="5"/>
  <c r="JB27" i="5"/>
  <c r="JO25" i="5"/>
  <c r="JN25" i="5"/>
  <c r="JQ25" i="5"/>
  <c r="JP25" i="5"/>
  <c r="JP22" i="5"/>
  <c r="JO22" i="5"/>
  <c r="JN22" i="5"/>
  <c r="JQ22" i="5"/>
  <c r="RG31" i="5"/>
  <c r="QJ37" i="5"/>
  <c r="QI37" i="5"/>
  <c r="QK37" i="5"/>
  <c r="QH37" i="5"/>
  <c r="QI11" i="5"/>
  <c r="QH11" i="5"/>
  <c r="QJ11" i="5"/>
  <c r="QK11" i="5"/>
  <c r="JI36" i="5"/>
  <c r="JL36" i="5" s="1"/>
  <c r="RF21" i="5"/>
  <c r="IZ19" i="5"/>
  <c r="RF19" i="5"/>
  <c r="RD19" i="5"/>
  <c r="RG19" i="5" s="1"/>
  <c r="QT35" i="5"/>
  <c r="QN39" i="5"/>
  <c r="QR39" i="5"/>
  <c r="QT39" i="5" s="1"/>
  <c r="IW10" i="5"/>
  <c r="IY10" i="5"/>
  <c r="QT14" i="5"/>
  <c r="RC32" i="5"/>
  <c r="RF32" i="5" s="1"/>
  <c r="JI29" i="5"/>
  <c r="JL29" i="5" s="1"/>
  <c r="JL14" i="5"/>
  <c r="JJ14" i="5"/>
  <c r="JI15" i="5"/>
  <c r="JL15" i="5" s="1"/>
  <c r="RC23" i="5"/>
  <c r="JI35" i="5"/>
  <c r="JL35" i="5" s="1"/>
  <c r="RA28" i="4"/>
  <c r="RE28" i="4"/>
  <c r="RK35" i="4"/>
  <c r="RJ35" i="4"/>
  <c r="RI35" i="4"/>
  <c r="RH35" i="4"/>
  <c r="IQ40" i="4"/>
  <c r="IP40" i="4"/>
  <c r="IO40" i="4"/>
  <c r="IN40" i="4"/>
  <c r="JQ17" i="4"/>
  <c r="JP17" i="4"/>
  <c r="JO17" i="4"/>
  <c r="JN17" i="4"/>
  <c r="QU33" i="4"/>
  <c r="QX33" i="4"/>
  <c r="QV33" i="4"/>
  <c r="QW33" i="4"/>
  <c r="RK33" i="4"/>
  <c r="RJ33" i="4"/>
  <c r="RI33" i="4"/>
  <c r="RH33" i="4"/>
  <c r="RA10" i="4"/>
  <c r="RE10" i="4"/>
  <c r="JQ21" i="4"/>
  <c r="JP21" i="4"/>
  <c r="JO21" i="4"/>
  <c r="JN21" i="4"/>
  <c r="JB33" i="4"/>
  <c r="JA33" i="4"/>
  <c r="JD33" i="4"/>
  <c r="JC33" i="4"/>
  <c r="QK32" i="4"/>
  <c r="QJ32" i="4"/>
  <c r="QI32" i="4"/>
  <c r="QH32" i="4"/>
  <c r="RG18" i="4"/>
  <c r="IY24" i="4"/>
  <c r="IW24" i="4"/>
  <c r="QR38" i="4"/>
  <c r="QT38" i="4" s="1"/>
  <c r="QN38" i="4"/>
  <c r="QQ26" i="4"/>
  <c r="QS26" i="4"/>
  <c r="JM30" i="4"/>
  <c r="QK19" i="4"/>
  <c r="QJ19" i="4"/>
  <c r="QI19" i="4"/>
  <c r="QH19" i="4"/>
  <c r="RH15" i="4"/>
  <c r="RJ15" i="4"/>
  <c r="RK15" i="4"/>
  <c r="RI15" i="4"/>
  <c r="JM23" i="4"/>
  <c r="IQ36" i="4"/>
  <c r="IP36" i="4"/>
  <c r="IO36" i="4"/>
  <c r="IN36" i="4"/>
  <c r="IZ35" i="4"/>
  <c r="QX40" i="4"/>
  <c r="QW40" i="4"/>
  <c r="QU40" i="4"/>
  <c r="QV40" i="4"/>
  <c r="QT14" i="4"/>
  <c r="QK29" i="4"/>
  <c r="QJ29" i="4"/>
  <c r="QI29" i="4"/>
  <c r="QH29" i="4"/>
  <c r="RF14" i="4"/>
  <c r="RD14" i="4"/>
  <c r="JL24" i="4"/>
  <c r="JJ24" i="4"/>
  <c r="JJ10" i="4"/>
  <c r="JL10" i="4"/>
  <c r="JL34" i="4"/>
  <c r="JJ34" i="4"/>
  <c r="QX17" i="4"/>
  <c r="QW17" i="4"/>
  <c r="QV17" i="4"/>
  <c r="QU17" i="4"/>
  <c r="RD24" i="4"/>
  <c r="IX24" i="4"/>
  <c r="IT24" i="4"/>
  <c r="RG23" i="4"/>
  <c r="JD25" i="4"/>
  <c r="JC25" i="4"/>
  <c r="JB25" i="4"/>
  <c r="JA25" i="4"/>
  <c r="QR26" i="4"/>
  <c r="QN26" i="4"/>
  <c r="QK24" i="4"/>
  <c r="QI24" i="4"/>
  <c r="QH24" i="4"/>
  <c r="QJ24" i="4"/>
  <c r="JJ38" i="4"/>
  <c r="JM13" i="4"/>
  <c r="IZ28" i="4"/>
  <c r="QW21" i="4"/>
  <c r="QV21" i="4"/>
  <c r="QU21" i="4"/>
  <c r="QX21" i="4"/>
  <c r="RE22" i="4"/>
  <c r="RA22" i="4"/>
  <c r="RI37" i="4"/>
  <c r="RH37" i="4"/>
  <c r="RK37" i="4"/>
  <c r="RJ37" i="4"/>
  <c r="QU18" i="4"/>
  <c r="QX18" i="4"/>
  <c r="QW18" i="4"/>
  <c r="QV18" i="4"/>
  <c r="IC36" i="4"/>
  <c r="IB36" i="4"/>
  <c r="IA36" i="4"/>
  <c r="ID36" i="4"/>
  <c r="RA14" i="4"/>
  <c r="RE14" i="4"/>
  <c r="JG24" i="4"/>
  <c r="JK24" i="4"/>
  <c r="JG10" i="4"/>
  <c r="JK10" i="4"/>
  <c r="RF10" i="4"/>
  <c r="RD10" i="4"/>
  <c r="JK34" i="4"/>
  <c r="JG34" i="4"/>
  <c r="RC24" i="4"/>
  <c r="IO25" i="4"/>
  <c r="IN25" i="4"/>
  <c r="IQ25" i="4"/>
  <c r="IP25" i="4"/>
  <c r="RA38" i="4"/>
  <c r="RE38" i="4"/>
  <c r="QK28" i="4"/>
  <c r="QI28" i="4"/>
  <c r="QJ28" i="4"/>
  <c r="QH28" i="4"/>
  <c r="IN29" i="4"/>
  <c r="IQ29" i="4"/>
  <c r="IO29" i="4"/>
  <c r="IP29" i="4"/>
  <c r="IQ34" i="4"/>
  <c r="IP34" i="4"/>
  <c r="IO34" i="4"/>
  <c r="IN34" i="4"/>
  <c r="JG40" i="4"/>
  <c r="JK40" i="4"/>
  <c r="JI38" i="4"/>
  <c r="RG21" i="4"/>
  <c r="JD39" i="4"/>
  <c r="JC39" i="4"/>
  <c r="JB39" i="4"/>
  <c r="JA39" i="4"/>
  <c r="IW10" i="4"/>
  <c r="JP20" i="4"/>
  <c r="JN20" i="4"/>
  <c r="JQ20" i="4"/>
  <c r="JO20" i="4"/>
  <c r="JQ11" i="4"/>
  <c r="JP11" i="4"/>
  <c r="JO11" i="4"/>
  <c r="JN11" i="4"/>
  <c r="RF22" i="4"/>
  <c r="RD22" i="4"/>
  <c r="JA17" i="4"/>
  <c r="JB17" i="4"/>
  <c r="JD17" i="4"/>
  <c r="JC17" i="4"/>
  <c r="PV32" i="4"/>
  <c r="PU32" i="4"/>
  <c r="PX32" i="4"/>
  <c r="PW32" i="4"/>
  <c r="JQ33" i="4"/>
  <c r="JP33" i="4"/>
  <c r="JO33" i="4"/>
  <c r="JN33" i="4"/>
  <c r="JK27" i="4"/>
  <c r="JM27" i="4" s="1"/>
  <c r="JG27" i="4"/>
  <c r="QE11" i="4"/>
  <c r="QG11" i="4" s="1"/>
  <c r="QA11" i="4"/>
  <c r="JQ28" i="4"/>
  <c r="JJ26" i="4"/>
  <c r="RA17" i="4"/>
  <c r="RE17" i="4"/>
  <c r="RA32" i="4"/>
  <c r="RE32" i="4"/>
  <c r="QX37" i="4"/>
  <c r="QW37" i="4"/>
  <c r="QV37" i="4"/>
  <c r="QU37" i="4"/>
  <c r="RF11" i="4"/>
  <c r="RD11" i="4"/>
  <c r="RF38" i="4"/>
  <c r="RD38" i="4"/>
  <c r="JM12" i="4"/>
  <c r="JL40" i="4"/>
  <c r="JJ40" i="4"/>
  <c r="RG40" i="4"/>
  <c r="IQ18" i="4"/>
  <c r="IV10" i="4"/>
  <c r="IW26" i="4"/>
  <c r="IY26" i="4"/>
  <c r="QV19" i="4"/>
  <c r="QU19" i="4"/>
  <c r="QX19" i="4"/>
  <c r="QW19" i="4"/>
  <c r="IZ34" i="4"/>
  <c r="RJ12" i="4"/>
  <c r="RK12" i="4"/>
  <c r="RI12" i="4"/>
  <c r="RH12" i="4"/>
  <c r="QV27" i="4"/>
  <c r="QU27" i="4"/>
  <c r="QX27" i="4"/>
  <c r="QW27" i="4"/>
  <c r="QR32" i="4"/>
  <c r="QT32" i="4" s="1"/>
  <c r="QN32" i="4"/>
  <c r="JO15" i="4"/>
  <c r="JN15" i="4"/>
  <c r="JQ15" i="4"/>
  <c r="JP15" i="4"/>
  <c r="JI26" i="4"/>
  <c r="JL26" i="4" s="1"/>
  <c r="RF17" i="4"/>
  <c r="RD17" i="4"/>
  <c r="RF32" i="4"/>
  <c r="RD32" i="4"/>
  <c r="RA11" i="4"/>
  <c r="RE11" i="4"/>
  <c r="RD31" i="4"/>
  <c r="QU24" i="4"/>
  <c r="RI16" i="4"/>
  <c r="RH16" i="4"/>
  <c r="RK16" i="4"/>
  <c r="RJ16" i="4"/>
  <c r="JB11" i="4"/>
  <c r="JA11" i="4"/>
  <c r="JC11" i="4"/>
  <c r="JD11" i="4"/>
  <c r="RG20" i="4"/>
  <c r="IX26" i="4"/>
  <c r="IT26" i="4"/>
  <c r="IZ29" i="4"/>
  <c r="IQ24" i="4"/>
  <c r="IP24" i="4"/>
  <c r="IO24" i="4"/>
  <c r="IN24" i="4"/>
  <c r="IX40" i="4"/>
  <c r="IZ40" i="4" s="1"/>
  <c r="IT40" i="4"/>
  <c r="JQ19" i="4"/>
  <c r="JP19" i="4"/>
  <c r="JO19" i="4"/>
  <c r="JN19" i="4"/>
  <c r="IY40" i="4"/>
  <c r="JJ37" i="4"/>
  <c r="JJ39" i="4"/>
  <c r="JJ36" i="4"/>
  <c r="PX14" i="4"/>
  <c r="PU14" i="4"/>
  <c r="PV14" i="4"/>
  <c r="PW14" i="4"/>
  <c r="RK25" i="4"/>
  <c r="RJ25" i="4"/>
  <c r="RI25" i="4"/>
  <c r="RH25" i="4"/>
  <c r="RC31" i="4"/>
  <c r="PX27" i="4"/>
  <c r="PW27" i="4"/>
  <c r="PV27" i="4"/>
  <c r="PU27" i="4"/>
  <c r="QJ38" i="4"/>
  <c r="QI38" i="4"/>
  <c r="QH38" i="4"/>
  <c r="QK38" i="4"/>
  <c r="QK36" i="4"/>
  <c r="QJ36" i="4"/>
  <c r="QI36" i="4"/>
  <c r="QH36" i="4"/>
  <c r="RG29" i="4"/>
  <c r="IW37" i="4"/>
  <c r="IY37" i="4"/>
  <c r="JM25" i="4"/>
  <c r="QT11" i="4"/>
  <c r="JC20" i="4"/>
  <c r="JB20" i="4"/>
  <c r="JD20" i="4"/>
  <c r="JA20" i="4"/>
  <c r="IG38" i="4"/>
  <c r="IK38" i="4"/>
  <c r="IM38" i="4" s="1"/>
  <c r="JI37" i="4"/>
  <c r="JL37" i="4" s="1"/>
  <c r="JI39" i="4"/>
  <c r="JL39" i="4" s="1"/>
  <c r="JI36" i="4"/>
  <c r="JL36" i="4" s="1"/>
  <c r="RJ34" i="4"/>
  <c r="JD13" i="4"/>
  <c r="JB13" i="4"/>
  <c r="JC13" i="4"/>
  <c r="JA13" i="4"/>
  <c r="QQ31" i="4"/>
  <c r="RH30" i="4"/>
  <c r="QW22" i="4"/>
  <c r="QX22" i="4"/>
  <c r="QV22" i="4"/>
  <c r="QU22" i="4"/>
  <c r="IT30" i="4"/>
  <c r="IX30" i="4"/>
  <c r="IZ30" i="4" s="1"/>
  <c r="QX25" i="4"/>
  <c r="QW25" i="4"/>
  <c r="QV25" i="4"/>
  <c r="QU25" i="4"/>
  <c r="RD36" i="4"/>
  <c r="QK20" i="4"/>
  <c r="QI20" i="4"/>
  <c r="QH20" i="4"/>
  <c r="QJ20" i="4"/>
  <c r="QX23" i="4"/>
  <c r="QW23" i="4"/>
  <c r="QV23" i="4"/>
  <c r="QU23" i="4"/>
  <c r="JQ35" i="4"/>
  <c r="JP35" i="4"/>
  <c r="JO35" i="4"/>
  <c r="JN35" i="4"/>
  <c r="IX36" i="4"/>
  <c r="IZ36" i="4" s="1"/>
  <c r="IT36" i="4"/>
  <c r="IX37" i="4"/>
  <c r="IT37" i="4"/>
  <c r="RD28" i="4"/>
  <c r="RG28" i="4" s="1"/>
  <c r="RF28" i="4"/>
  <c r="QI14" i="4"/>
  <c r="QH14" i="4"/>
  <c r="QK14" i="4"/>
  <c r="QJ14" i="4"/>
  <c r="RK19" i="4"/>
  <c r="RJ19" i="4"/>
  <c r="RI19" i="4"/>
  <c r="RH19" i="4"/>
  <c r="IN13" i="4"/>
  <c r="IP13" i="4"/>
  <c r="IO13" i="4"/>
  <c r="IQ13" i="4"/>
  <c r="JQ32" i="4"/>
  <c r="JP32" i="4"/>
  <c r="JO32" i="4"/>
  <c r="JN32" i="4"/>
  <c r="PV17" i="4"/>
  <c r="PU17" i="4"/>
  <c r="PX17" i="4"/>
  <c r="PW17" i="4"/>
  <c r="JJ29" i="4"/>
  <c r="RD26" i="4"/>
  <c r="JJ18" i="4"/>
  <c r="RD27" i="4"/>
  <c r="QU36" i="4"/>
  <c r="QV36" i="4"/>
  <c r="QX36" i="4"/>
  <c r="QW36" i="4"/>
  <c r="IP39" i="4"/>
  <c r="IQ39" i="4"/>
  <c r="IO39" i="4"/>
  <c r="IN39" i="4"/>
  <c r="QP31" i="4"/>
  <c r="RH39" i="4"/>
  <c r="RJ39" i="4"/>
  <c r="RI39" i="4"/>
  <c r="RK39" i="4"/>
  <c r="QI26" i="4"/>
  <c r="QJ26" i="4"/>
  <c r="QH26" i="4"/>
  <c r="QK26" i="4"/>
  <c r="QJ39" i="4"/>
  <c r="QI39" i="4"/>
  <c r="QH39" i="4"/>
  <c r="QK39" i="4"/>
  <c r="RC36" i="4"/>
  <c r="RF36" i="4" s="1"/>
  <c r="QX34" i="4"/>
  <c r="QW34" i="4"/>
  <c r="QV34" i="4"/>
  <c r="QU34" i="4"/>
  <c r="JD38" i="4"/>
  <c r="JB38" i="4"/>
  <c r="JC38" i="4"/>
  <c r="JA38" i="4"/>
  <c r="QV28" i="4"/>
  <c r="QW28" i="4"/>
  <c r="QX28" i="4"/>
  <c r="QU28" i="4"/>
  <c r="QK17" i="4"/>
  <c r="QJ17" i="4"/>
  <c r="QH17" i="4"/>
  <c r="QI17" i="4"/>
  <c r="IT18" i="4"/>
  <c r="IX18" i="4"/>
  <c r="IZ18" i="4" s="1"/>
  <c r="QK18" i="4"/>
  <c r="QJ18" i="4"/>
  <c r="QI18" i="4"/>
  <c r="QH18" i="4"/>
  <c r="QK10" i="4"/>
  <c r="QJ10" i="4"/>
  <c r="QI10" i="4"/>
  <c r="QH10" i="4"/>
  <c r="QX39" i="4"/>
  <c r="QW39" i="4"/>
  <c r="QV39" i="4"/>
  <c r="QU39" i="4"/>
  <c r="QR10" i="4"/>
  <c r="QT10" i="4" s="1"/>
  <c r="QN10" i="4"/>
  <c r="JL27" i="4"/>
  <c r="JI29" i="4"/>
  <c r="RC26" i="4"/>
  <c r="RF26" i="4" s="1"/>
  <c r="JI18" i="4"/>
  <c r="RC27" i="4"/>
  <c r="RF27" i="4" s="1"/>
  <c r="RE32" i="3"/>
  <c r="RA32" i="3"/>
  <c r="IB26" i="3"/>
  <c r="IA26" i="3"/>
  <c r="ID26" i="3"/>
  <c r="IC26" i="3"/>
  <c r="RI11" i="3"/>
  <c r="RH11" i="3"/>
  <c r="RK11" i="3"/>
  <c r="RJ11" i="3"/>
  <c r="RA24" i="3"/>
  <c r="RE24" i="3"/>
  <c r="JQ12" i="3"/>
  <c r="JP12" i="3"/>
  <c r="JO12" i="3"/>
  <c r="JN12" i="3"/>
  <c r="RK33" i="3"/>
  <c r="RJ33" i="3"/>
  <c r="RI33" i="3"/>
  <c r="RH33" i="3"/>
  <c r="IQ22" i="3"/>
  <c r="IP22" i="3"/>
  <c r="IN22" i="3"/>
  <c r="IO22" i="3"/>
  <c r="QU34" i="3"/>
  <c r="QX34" i="3"/>
  <c r="QW34" i="3"/>
  <c r="QV34" i="3"/>
  <c r="RK18" i="3"/>
  <c r="RI18" i="3"/>
  <c r="RJ18" i="3"/>
  <c r="RH18" i="3"/>
  <c r="QK40" i="3"/>
  <c r="QJ40" i="3"/>
  <c r="QI40" i="3"/>
  <c r="QH40" i="3"/>
  <c r="JK18" i="3"/>
  <c r="JG18" i="3"/>
  <c r="QJ39" i="3"/>
  <c r="QI39" i="3"/>
  <c r="QH39" i="3"/>
  <c r="QK39" i="3"/>
  <c r="RI15" i="3"/>
  <c r="RH15" i="3"/>
  <c r="RJ15" i="3"/>
  <c r="RK15" i="3"/>
  <c r="RE13" i="3"/>
  <c r="RA13" i="3"/>
  <c r="JJ29" i="3"/>
  <c r="IT33" i="3"/>
  <c r="IX33" i="3"/>
  <c r="IZ33" i="3" s="1"/>
  <c r="IK39" i="3"/>
  <c r="IM39" i="3" s="1"/>
  <c r="IG39" i="3"/>
  <c r="RE36" i="3"/>
  <c r="RA36" i="3"/>
  <c r="IX18" i="3"/>
  <c r="IT18" i="3"/>
  <c r="QK20" i="3"/>
  <c r="QI20" i="3"/>
  <c r="QJ20" i="3"/>
  <c r="QH20" i="3"/>
  <c r="QK30" i="3"/>
  <c r="QJ30" i="3"/>
  <c r="QI30" i="3"/>
  <c r="QH30" i="3"/>
  <c r="QJ14" i="3"/>
  <c r="QI14" i="3"/>
  <c r="QH14" i="3"/>
  <c r="QK14" i="3"/>
  <c r="JD22" i="3"/>
  <c r="JC22" i="3"/>
  <c r="JB22" i="3"/>
  <c r="JA22" i="3"/>
  <c r="JO27" i="3"/>
  <c r="JN27" i="3"/>
  <c r="JP27" i="3"/>
  <c r="JQ27" i="3"/>
  <c r="QX20" i="3"/>
  <c r="QW20" i="3"/>
  <c r="QV20" i="3"/>
  <c r="QU20" i="3"/>
  <c r="QK24" i="3"/>
  <c r="QJ24" i="3"/>
  <c r="QI24" i="3"/>
  <c r="QH24" i="3"/>
  <c r="QR40" i="3"/>
  <c r="QN40" i="3"/>
  <c r="IX16" i="3"/>
  <c r="IT16" i="3"/>
  <c r="IW32" i="3"/>
  <c r="QS40" i="3"/>
  <c r="JJ22" i="3"/>
  <c r="RA12" i="3"/>
  <c r="RE12" i="3"/>
  <c r="RD22" i="3"/>
  <c r="RE31" i="3"/>
  <c r="RA31" i="3"/>
  <c r="RE39" i="3"/>
  <c r="RA39" i="3"/>
  <c r="RD38" i="3"/>
  <c r="RD21" i="3"/>
  <c r="RA27" i="3"/>
  <c r="RE27" i="3"/>
  <c r="JP11" i="3"/>
  <c r="JO11" i="3"/>
  <c r="JN11" i="3"/>
  <c r="JQ11" i="3"/>
  <c r="JI29" i="3"/>
  <c r="JL29" i="3" s="1"/>
  <c r="QR24" i="3"/>
  <c r="QN24" i="3"/>
  <c r="IL39" i="3"/>
  <c r="JJ32" i="3"/>
  <c r="JL32" i="3"/>
  <c r="IX39" i="3"/>
  <c r="IZ39" i="3" s="1"/>
  <c r="IT39" i="3"/>
  <c r="ID22" i="3"/>
  <c r="IB22" i="3"/>
  <c r="IA22" i="3"/>
  <c r="IC22" i="3"/>
  <c r="QR38" i="3"/>
  <c r="QT38" i="3" s="1"/>
  <c r="QN38" i="3"/>
  <c r="IV32" i="3"/>
  <c r="IY32" i="3" s="1"/>
  <c r="JI22" i="3"/>
  <c r="JL22" i="3" s="1"/>
  <c r="RF12" i="3"/>
  <c r="RD12" i="3"/>
  <c r="RG12" i="3" s="1"/>
  <c r="RC22" i="3"/>
  <c r="RF22" i="3" s="1"/>
  <c r="RF31" i="3"/>
  <c r="RD31" i="3"/>
  <c r="RF39" i="3"/>
  <c r="RD39" i="3"/>
  <c r="RC38" i="3"/>
  <c r="RF38" i="3" s="1"/>
  <c r="RC21" i="3"/>
  <c r="RD27" i="3"/>
  <c r="RF27" i="3"/>
  <c r="JK31" i="3"/>
  <c r="JM31" i="3" s="1"/>
  <c r="JG31" i="3"/>
  <c r="ID32" i="3"/>
  <c r="IC32" i="3"/>
  <c r="IB32" i="3"/>
  <c r="IA32" i="3"/>
  <c r="IG20" i="3"/>
  <c r="IK20" i="3"/>
  <c r="IM20" i="3" s="1"/>
  <c r="QA27" i="3"/>
  <c r="QE27" i="3"/>
  <c r="QG27" i="3" s="1"/>
  <c r="IP18" i="3"/>
  <c r="IQ18" i="3"/>
  <c r="IO18" i="3"/>
  <c r="IN18" i="3"/>
  <c r="JG32" i="3"/>
  <c r="JK32" i="3"/>
  <c r="JK34" i="3"/>
  <c r="JM34" i="3" s="1"/>
  <c r="JG34" i="3"/>
  <c r="QG36" i="3"/>
  <c r="QR30" i="3"/>
  <c r="QT30" i="3" s="1"/>
  <c r="QN30" i="3"/>
  <c r="JC25" i="3"/>
  <c r="JB25" i="3"/>
  <c r="JA25" i="3"/>
  <c r="JD25" i="3"/>
  <c r="JC38" i="3"/>
  <c r="JD38" i="3"/>
  <c r="JB38" i="3"/>
  <c r="JA38" i="3"/>
  <c r="QJ10" i="3"/>
  <c r="QI10" i="3"/>
  <c r="QH10" i="3"/>
  <c r="QK10" i="3"/>
  <c r="IZ31" i="3"/>
  <c r="IZ34" i="3"/>
  <c r="PX22" i="3"/>
  <c r="PW22" i="3"/>
  <c r="PV22" i="3"/>
  <c r="PU22" i="3"/>
  <c r="RE19" i="3"/>
  <c r="RA19" i="3"/>
  <c r="QQ31" i="3"/>
  <c r="JG20" i="3"/>
  <c r="JK20" i="3"/>
  <c r="JJ26" i="3"/>
  <c r="RD30" i="3"/>
  <c r="JJ39" i="3"/>
  <c r="QR39" i="3"/>
  <c r="QT39" i="3" s="1"/>
  <c r="QN39" i="3"/>
  <c r="PW14" i="3"/>
  <c r="PV14" i="3"/>
  <c r="PU14" i="3"/>
  <c r="PX14" i="3"/>
  <c r="RA20" i="3"/>
  <c r="RE20" i="3"/>
  <c r="RG20" i="3" s="1"/>
  <c r="QT21" i="3"/>
  <c r="RE34" i="3"/>
  <c r="RG34" i="3" s="1"/>
  <c r="RA34" i="3"/>
  <c r="QT13" i="3"/>
  <c r="JL34" i="3"/>
  <c r="JG33" i="3"/>
  <c r="JK33" i="3"/>
  <c r="QS30" i="3"/>
  <c r="QR19" i="3"/>
  <c r="QT19" i="3" s="1"/>
  <c r="QN19" i="3"/>
  <c r="QN32" i="3"/>
  <c r="QR32" i="3"/>
  <c r="QT32" i="3" s="1"/>
  <c r="RF19" i="3"/>
  <c r="RD19" i="3"/>
  <c r="QP31" i="3"/>
  <c r="QS31" i="3" s="1"/>
  <c r="JL20" i="3"/>
  <c r="JJ20" i="3"/>
  <c r="JI26" i="3"/>
  <c r="JL26" i="3" s="1"/>
  <c r="RC30" i="3"/>
  <c r="RF30" i="3" s="1"/>
  <c r="JI39" i="3"/>
  <c r="JL39" i="3" s="1"/>
  <c r="RE35" i="3"/>
  <c r="RG35" i="3" s="1"/>
  <c r="RA35" i="3"/>
  <c r="JG17" i="3"/>
  <c r="JK17" i="3"/>
  <c r="JM17" i="3" s="1"/>
  <c r="RF35" i="3"/>
  <c r="RF40" i="3"/>
  <c r="RD40" i="3"/>
  <c r="JK38" i="3"/>
  <c r="JM38" i="3" s="1"/>
  <c r="JG38" i="3"/>
  <c r="QK12" i="3"/>
  <c r="QJ12" i="3"/>
  <c r="QI12" i="3"/>
  <c r="QH12" i="3"/>
  <c r="IY20" i="3"/>
  <c r="IW20" i="3"/>
  <c r="RF20" i="3"/>
  <c r="QR22" i="3"/>
  <c r="QT22" i="3" s="1"/>
  <c r="QN22" i="3"/>
  <c r="IM29" i="3"/>
  <c r="JJ33" i="3"/>
  <c r="JL33" i="3"/>
  <c r="JQ21" i="3"/>
  <c r="JO21" i="3"/>
  <c r="JN21" i="3"/>
  <c r="JP21" i="3"/>
  <c r="IT17" i="3"/>
  <c r="IX17" i="3"/>
  <c r="IZ17" i="3" s="1"/>
  <c r="QT10" i="3"/>
  <c r="RD24" i="3"/>
  <c r="RF24" i="3"/>
  <c r="QS12" i="3"/>
  <c r="QQ12" i="3"/>
  <c r="RF29" i="3"/>
  <c r="RD29" i="3"/>
  <c r="JL16" i="3"/>
  <c r="JJ16" i="3"/>
  <c r="JL28" i="3"/>
  <c r="JJ28" i="3"/>
  <c r="QN27" i="3"/>
  <c r="QR27" i="3"/>
  <c r="QT27" i="3" s="1"/>
  <c r="JD28" i="3"/>
  <c r="JB28" i="3"/>
  <c r="JA28" i="3"/>
  <c r="JC28" i="3"/>
  <c r="QU26" i="3"/>
  <c r="QW26" i="3"/>
  <c r="QX26" i="3"/>
  <c r="QV26" i="3"/>
  <c r="QH13" i="3"/>
  <c r="QK13" i="3"/>
  <c r="QJ13" i="3"/>
  <c r="QI13" i="3"/>
  <c r="RA40" i="3"/>
  <c r="RE40" i="3"/>
  <c r="RA37" i="3"/>
  <c r="RE37" i="3"/>
  <c r="RG37" i="3" s="1"/>
  <c r="IZ15" i="3"/>
  <c r="JG25" i="3"/>
  <c r="JK25" i="3"/>
  <c r="JM25" i="3" s="1"/>
  <c r="IX20" i="3"/>
  <c r="IT20" i="3"/>
  <c r="JQ13" i="3"/>
  <c r="JN13" i="3"/>
  <c r="JP13" i="3"/>
  <c r="JO13" i="3"/>
  <c r="JM15" i="3"/>
  <c r="QT36" i="3"/>
  <c r="JC27" i="3"/>
  <c r="JD27" i="3"/>
  <c r="JB27" i="3"/>
  <c r="JA27" i="3"/>
  <c r="JP36" i="3"/>
  <c r="JO36" i="3"/>
  <c r="JN36" i="3"/>
  <c r="JQ36" i="3"/>
  <c r="JJ18" i="3"/>
  <c r="JL18" i="3"/>
  <c r="IQ32" i="3"/>
  <c r="IP32" i="3"/>
  <c r="IO32" i="3"/>
  <c r="IN32" i="3"/>
  <c r="PX29" i="3"/>
  <c r="PW29" i="3"/>
  <c r="PV29" i="3"/>
  <c r="PU29" i="3"/>
  <c r="JP40" i="3"/>
  <c r="JO40" i="3"/>
  <c r="JN40" i="3"/>
  <c r="JQ40" i="3"/>
  <c r="QR12" i="3"/>
  <c r="QN12" i="3"/>
  <c r="RE29" i="3"/>
  <c r="RA29" i="3"/>
  <c r="JG16" i="3"/>
  <c r="JK16" i="3"/>
  <c r="JG28" i="3"/>
  <c r="JK28" i="3"/>
  <c r="QN29" i="3"/>
  <c r="QR29" i="3"/>
  <c r="QT29" i="3" s="1"/>
  <c r="QR14" i="3"/>
  <c r="QT14" i="3" s="1"/>
  <c r="QN14" i="3"/>
  <c r="RF25" i="3"/>
  <c r="RD25" i="3"/>
  <c r="QS14" i="3"/>
  <c r="JG14" i="3"/>
  <c r="JK14" i="3"/>
  <c r="JM14" i="3" s="1"/>
  <c r="IY33" i="3"/>
  <c r="QT37" i="3"/>
  <c r="QS22" i="3"/>
  <c r="IM26" i="3"/>
  <c r="QA31" i="3"/>
  <c r="QE31" i="3"/>
  <c r="QG31" i="3" s="1"/>
  <c r="JM35" i="3"/>
  <c r="RF14" i="3"/>
  <c r="RD14" i="3"/>
  <c r="RF10" i="3"/>
  <c r="RD10" i="3"/>
  <c r="QR25" i="3"/>
  <c r="QT25" i="3" s="1"/>
  <c r="QN25" i="3"/>
  <c r="JD35" i="3"/>
  <c r="JC35" i="3"/>
  <c r="JB35" i="3"/>
  <c r="JA35" i="3"/>
  <c r="QS27" i="3"/>
  <c r="QW35" i="3"/>
  <c r="QU35" i="3"/>
  <c r="QX35" i="3"/>
  <c r="QV35" i="3"/>
  <c r="RE25" i="3"/>
  <c r="RA25" i="3"/>
  <c r="RF32" i="3"/>
  <c r="RD32" i="3"/>
  <c r="IT29" i="3"/>
  <c r="IX29" i="3"/>
  <c r="IZ29" i="3" s="1"/>
  <c r="JA12" i="3"/>
  <c r="JD12" i="3"/>
  <c r="JC12" i="3"/>
  <c r="JB12" i="3"/>
  <c r="RF36" i="3"/>
  <c r="RD36" i="3"/>
  <c r="JL25" i="3"/>
  <c r="QJ38" i="3"/>
  <c r="QI38" i="3"/>
  <c r="QH38" i="3"/>
  <c r="QK38" i="3"/>
  <c r="QT24" i="3"/>
  <c r="IY18" i="3"/>
  <c r="IW18" i="3"/>
  <c r="RE26" i="3"/>
  <c r="RG26" i="3" s="1"/>
  <c r="RA26" i="3"/>
  <c r="RF26" i="3"/>
  <c r="IY16" i="3"/>
  <c r="IW16" i="3"/>
  <c r="QT40" i="3"/>
  <c r="RE14" i="3"/>
  <c r="RA14" i="3"/>
  <c r="RE10" i="3"/>
  <c r="RA10" i="3"/>
  <c r="RF13" i="3"/>
  <c r="RD13" i="3"/>
  <c r="QX37" i="2"/>
  <c r="QW37" i="2"/>
  <c r="QV37" i="2"/>
  <c r="QU37" i="2"/>
  <c r="RE13" i="2"/>
  <c r="RA13" i="2"/>
  <c r="JK37" i="2"/>
  <c r="JG37" i="2"/>
  <c r="RE36" i="2"/>
  <c r="RA36" i="2"/>
  <c r="RE39" i="2"/>
  <c r="RA39" i="2"/>
  <c r="JK12" i="2"/>
  <c r="JG12" i="2"/>
  <c r="QH35" i="2"/>
  <c r="QK35" i="2"/>
  <c r="QJ35" i="2"/>
  <c r="QI35" i="2"/>
  <c r="PX17" i="2"/>
  <c r="PW17" i="2"/>
  <c r="PV17" i="2"/>
  <c r="PU17" i="2"/>
  <c r="RA15" i="2"/>
  <c r="RE15" i="2"/>
  <c r="RE26" i="2"/>
  <c r="RA26" i="2"/>
  <c r="QV11" i="2"/>
  <c r="QX11" i="2"/>
  <c r="QW11" i="2"/>
  <c r="QU11" i="2"/>
  <c r="RE31" i="2"/>
  <c r="RG31" i="2" s="1"/>
  <c r="RA31" i="2"/>
  <c r="QQ17" i="2"/>
  <c r="QW16" i="2"/>
  <c r="QU16" i="2"/>
  <c r="QX16" i="2"/>
  <c r="QV16" i="2"/>
  <c r="QJ11" i="2"/>
  <c r="QK11" i="2"/>
  <c r="QI11" i="2"/>
  <c r="QH11" i="2"/>
  <c r="RA27" i="2"/>
  <c r="RE27" i="2"/>
  <c r="RE20" i="2"/>
  <c r="RA20" i="2"/>
  <c r="JN22" i="2"/>
  <c r="JQ22" i="2"/>
  <c r="JP22" i="2"/>
  <c r="JO22" i="2"/>
  <c r="QQ20" i="2"/>
  <c r="IZ14" i="2"/>
  <c r="JB24" i="2"/>
  <c r="JA24" i="2"/>
  <c r="JD24" i="2"/>
  <c r="JC24" i="2"/>
  <c r="JG11" i="2"/>
  <c r="JK11" i="2"/>
  <c r="QN13" i="2"/>
  <c r="QR13" i="2"/>
  <c r="QJ18" i="2"/>
  <c r="QI18" i="2"/>
  <c r="QH18" i="2"/>
  <c r="QK18" i="2"/>
  <c r="QQ32" i="2"/>
  <c r="JK25" i="2"/>
  <c r="JG25" i="2"/>
  <c r="RD17" i="2"/>
  <c r="JG24" i="2"/>
  <c r="JK24" i="2"/>
  <c r="JM24" i="2" s="1"/>
  <c r="QP17" i="2"/>
  <c r="QS17" i="2" s="1"/>
  <c r="QQ26" i="2"/>
  <c r="RF27" i="2"/>
  <c r="RD27" i="2"/>
  <c r="IX11" i="2"/>
  <c r="IZ11" i="2" s="1"/>
  <c r="IT11" i="2"/>
  <c r="QP20" i="2"/>
  <c r="RJ30" i="2"/>
  <c r="RH30" i="2"/>
  <c r="RI30" i="2"/>
  <c r="RK30" i="2"/>
  <c r="IT21" i="2"/>
  <c r="IX21" i="2"/>
  <c r="IZ21" i="2" s="1"/>
  <c r="QW12" i="2"/>
  <c r="QU12" i="2"/>
  <c r="QX12" i="2"/>
  <c r="QV12" i="2"/>
  <c r="RH24" i="2"/>
  <c r="RI24" i="2"/>
  <c r="RK24" i="2"/>
  <c r="RJ24" i="2"/>
  <c r="RK19" i="2"/>
  <c r="RI19" i="2"/>
  <c r="RJ19" i="2"/>
  <c r="RH19" i="2"/>
  <c r="QW36" i="2"/>
  <c r="QV36" i="2"/>
  <c r="QX36" i="2"/>
  <c r="QU36" i="2"/>
  <c r="QQ18" i="2"/>
  <c r="JJ28" i="2"/>
  <c r="QT14" i="2"/>
  <c r="RG28" i="2"/>
  <c r="QP32" i="2"/>
  <c r="JL25" i="2"/>
  <c r="JJ25" i="2"/>
  <c r="JM25" i="2" s="1"/>
  <c r="RC17" i="2"/>
  <c r="RF17" i="2" s="1"/>
  <c r="QA27" i="2"/>
  <c r="QE27" i="2"/>
  <c r="QG27" i="2" s="1"/>
  <c r="QU10" i="2"/>
  <c r="QX10" i="2"/>
  <c r="QW10" i="2"/>
  <c r="QV10" i="2"/>
  <c r="IK29" i="2"/>
  <c r="IM29" i="2" s="1"/>
  <c r="IG29" i="2"/>
  <c r="QP26" i="2"/>
  <c r="IQ24" i="2"/>
  <c r="IP24" i="2"/>
  <c r="IO24" i="2"/>
  <c r="IN24" i="2"/>
  <c r="JC15" i="2"/>
  <c r="JA15" i="2"/>
  <c r="JD15" i="2"/>
  <c r="JB15" i="2"/>
  <c r="IT16" i="2"/>
  <c r="IX16" i="2"/>
  <c r="IZ16" i="2" s="1"/>
  <c r="RG35" i="2"/>
  <c r="IY18" i="2"/>
  <c r="IW18" i="2"/>
  <c r="IO37" i="2"/>
  <c r="IN37" i="2"/>
  <c r="IP37" i="2"/>
  <c r="IQ37" i="2"/>
  <c r="IQ18" i="2"/>
  <c r="IP18" i="2"/>
  <c r="IO18" i="2"/>
  <c r="IN18" i="2"/>
  <c r="IW35" i="2"/>
  <c r="IY35" i="2"/>
  <c r="IY21" i="2"/>
  <c r="PX15" i="2"/>
  <c r="PV15" i="2"/>
  <c r="PU15" i="2"/>
  <c r="PW15" i="2"/>
  <c r="QP18" i="2"/>
  <c r="JI28" i="2"/>
  <c r="IZ34" i="2"/>
  <c r="IW25" i="2"/>
  <c r="IY25" i="2"/>
  <c r="JD12" i="2"/>
  <c r="JB12" i="2"/>
  <c r="JC12" i="2"/>
  <c r="JA12" i="2"/>
  <c r="RF31" i="2"/>
  <c r="JL15" i="2"/>
  <c r="JJ15" i="2"/>
  <c r="RE21" i="2"/>
  <c r="RG21" i="2" s="1"/>
  <c r="RA21" i="2"/>
  <c r="IX18" i="2"/>
  <c r="IT18" i="2"/>
  <c r="RF21" i="2"/>
  <c r="IX35" i="2"/>
  <c r="IT35" i="2"/>
  <c r="JL29" i="2"/>
  <c r="JJ29" i="2"/>
  <c r="RG12" i="2"/>
  <c r="QG39" i="2"/>
  <c r="IZ31" i="2"/>
  <c r="IX25" i="2"/>
  <c r="IT25" i="2"/>
  <c r="RD15" i="2"/>
  <c r="RF15" i="2"/>
  <c r="RD36" i="2"/>
  <c r="RF36" i="2"/>
  <c r="RF39" i="2"/>
  <c r="RD39" i="2"/>
  <c r="QR22" i="2"/>
  <c r="QT22" i="2" s="1"/>
  <c r="QN22" i="2"/>
  <c r="RH11" i="2"/>
  <c r="RJ11" i="2"/>
  <c r="RK11" i="2"/>
  <c r="RI11" i="2"/>
  <c r="RD18" i="2"/>
  <c r="JK15" i="2"/>
  <c r="JG15" i="2"/>
  <c r="JJ14" i="2"/>
  <c r="QR27" i="2"/>
  <c r="QT27" i="2" s="1"/>
  <c r="QN27" i="2"/>
  <c r="JP40" i="2"/>
  <c r="JO40" i="2"/>
  <c r="JN40" i="2"/>
  <c r="JQ40" i="2"/>
  <c r="JB26" i="2"/>
  <c r="JA26" i="2"/>
  <c r="JD26" i="2"/>
  <c r="JC26" i="2"/>
  <c r="QW31" i="2"/>
  <c r="QA40" i="2"/>
  <c r="QE40" i="2"/>
  <c r="QG40" i="2" s="1"/>
  <c r="IT37" i="2"/>
  <c r="IX37" i="2"/>
  <c r="IZ37" i="2" s="1"/>
  <c r="JN31" i="2"/>
  <c r="JP31" i="2"/>
  <c r="JQ31" i="2"/>
  <c r="JO31" i="2"/>
  <c r="JL12" i="2"/>
  <c r="JJ12" i="2"/>
  <c r="RF13" i="2"/>
  <c r="RD13" i="2"/>
  <c r="QI13" i="2"/>
  <c r="QH13" i="2"/>
  <c r="QK13" i="2"/>
  <c r="QJ13" i="2"/>
  <c r="JK29" i="2"/>
  <c r="JG29" i="2"/>
  <c r="JM26" i="2"/>
  <c r="IQ26" i="2"/>
  <c r="IP26" i="2"/>
  <c r="IO26" i="2"/>
  <c r="IN26" i="2"/>
  <c r="IM16" i="2"/>
  <c r="JJ18" i="2"/>
  <c r="JK16" i="2"/>
  <c r="JG16" i="2"/>
  <c r="RD22" i="2"/>
  <c r="RD40" i="2"/>
  <c r="RD14" i="2"/>
  <c r="JD22" i="2"/>
  <c r="JC22" i="2"/>
  <c r="JB22" i="2"/>
  <c r="JA22" i="2"/>
  <c r="QR40" i="2"/>
  <c r="QT40" i="2" s="1"/>
  <c r="QN40" i="2"/>
  <c r="ID37" i="2"/>
  <c r="IB37" i="2"/>
  <c r="IC37" i="2"/>
  <c r="IA37" i="2"/>
  <c r="RC18" i="2"/>
  <c r="RF18" i="2" s="1"/>
  <c r="IQ34" i="2"/>
  <c r="IP34" i="2"/>
  <c r="IO34" i="2"/>
  <c r="IN34" i="2"/>
  <c r="JI14" i="2"/>
  <c r="JP10" i="2"/>
  <c r="JO10" i="2"/>
  <c r="JQ10" i="2"/>
  <c r="JN10" i="2"/>
  <c r="PV27" i="2"/>
  <c r="PU27" i="2"/>
  <c r="PW27" i="2"/>
  <c r="PX27" i="2"/>
  <c r="QN35" i="2"/>
  <c r="QR35" i="2"/>
  <c r="QT35" i="2" s="1"/>
  <c r="RA10" i="2"/>
  <c r="RE10" i="2"/>
  <c r="RG10" i="2" s="1"/>
  <c r="QV15" i="2"/>
  <c r="QU15" i="2"/>
  <c r="QX15" i="2"/>
  <c r="QW15" i="2"/>
  <c r="ID14" i="2"/>
  <c r="IA14" i="2"/>
  <c r="IC14" i="2"/>
  <c r="IB14" i="2"/>
  <c r="JI18" i="2"/>
  <c r="JL16" i="2"/>
  <c r="JJ16" i="2"/>
  <c r="RC22" i="2"/>
  <c r="RC40" i="2"/>
  <c r="RF40" i="2" s="1"/>
  <c r="RC14" i="2"/>
  <c r="RF14" i="2" s="1"/>
  <c r="IX28" i="2"/>
  <c r="IZ28" i="2" s="1"/>
  <c r="IT28" i="2"/>
  <c r="RI38" i="2"/>
  <c r="RH38" i="2"/>
  <c r="RK38" i="2"/>
  <c r="RJ38" i="2"/>
  <c r="QX39" i="2"/>
  <c r="QW39" i="2"/>
  <c r="QV39" i="2"/>
  <c r="QU39" i="2"/>
  <c r="QF27" i="2"/>
  <c r="JP33" i="2"/>
  <c r="JN33" i="2"/>
  <c r="JQ33" i="2"/>
  <c r="JO33" i="2"/>
  <c r="IP11" i="2"/>
  <c r="IO11" i="2"/>
  <c r="IN11" i="2"/>
  <c r="IQ11" i="2"/>
  <c r="IM14" i="2"/>
  <c r="RK16" i="2"/>
  <c r="RJ16" i="2"/>
  <c r="RI16" i="2"/>
  <c r="RH16" i="2"/>
  <c r="IP28" i="2"/>
  <c r="JL37" i="2"/>
  <c r="JJ37" i="2"/>
  <c r="JM37" i="2" s="1"/>
  <c r="QH26" i="2"/>
  <c r="QK26" i="2"/>
  <c r="QJ26" i="2"/>
  <c r="QI26" i="2"/>
  <c r="IW29" i="2"/>
  <c r="JJ34" i="2"/>
  <c r="RD32" i="2"/>
  <c r="JJ21" i="2"/>
  <c r="JJ35" i="2"/>
  <c r="JK17" i="2"/>
  <c r="JM17" i="2" s="1"/>
  <c r="JG17" i="2"/>
  <c r="ID16" i="2"/>
  <c r="IB16" i="2"/>
  <c r="IC16" i="2"/>
  <c r="IA16" i="2"/>
  <c r="IM21" i="2"/>
  <c r="RD20" i="2"/>
  <c r="RF20" i="2"/>
  <c r="PX20" i="2"/>
  <c r="PW20" i="2"/>
  <c r="PV20" i="2"/>
  <c r="PU20" i="2"/>
  <c r="IN12" i="2"/>
  <c r="IQ12" i="2"/>
  <c r="IP12" i="2"/>
  <c r="IO12" i="2"/>
  <c r="JL11" i="2"/>
  <c r="JJ11" i="2"/>
  <c r="QQ13" i="2"/>
  <c r="QS13" i="2"/>
  <c r="IV29" i="2"/>
  <c r="JI34" i="2"/>
  <c r="JL34" i="2" s="1"/>
  <c r="RC32" i="2"/>
  <c r="RF32" i="2" s="1"/>
  <c r="JI21" i="2"/>
  <c r="JL21" i="2" s="1"/>
  <c r="RF26" i="2"/>
  <c r="RD26" i="2"/>
  <c r="JI35" i="2"/>
  <c r="JL35" i="2" s="1"/>
  <c r="JM20" i="3" l="1"/>
  <c r="JM34" i="10"/>
  <c r="QX31" i="2"/>
  <c r="IN16" i="3"/>
  <c r="QW24" i="4"/>
  <c r="IN18" i="4"/>
  <c r="JB18" i="6"/>
  <c r="JN35" i="7"/>
  <c r="RI24" i="7"/>
  <c r="RJ14" i="9"/>
  <c r="QX37" i="9"/>
  <c r="RK26" i="9"/>
  <c r="IQ34" i="10"/>
  <c r="JD17" i="10"/>
  <c r="IZ27" i="11"/>
  <c r="QU10" i="12"/>
  <c r="IO28" i="2"/>
  <c r="IO16" i="3"/>
  <c r="IO18" i="4"/>
  <c r="JD18" i="6"/>
  <c r="JO35" i="7"/>
  <c r="RK24" i="7"/>
  <c r="JA15" i="7"/>
  <c r="RI14" i="9"/>
  <c r="QU37" i="9"/>
  <c r="RH26" i="9"/>
  <c r="IP34" i="10"/>
  <c r="JM17" i="10"/>
  <c r="JD29" i="10"/>
  <c r="QV10" i="12"/>
  <c r="RG26" i="2"/>
  <c r="IN28" i="2"/>
  <c r="IP16" i="3"/>
  <c r="JB15" i="7"/>
  <c r="RJ26" i="9"/>
  <c r="JA29" i="10"/>
  <c r="QT15" i="12"/>
  <c r="JC15" i="7"/>
  <c r="RH12" i="9"/>
  <c r="JB29" i="10"/>
  <c r="RG13" i="3"/>
  <c r="JC26" i="3"/>
  <c r="RK34" i="4"/>
  <c r="JO28" i="4"/>
  <c r="QH36" i="9"/>
  <c r="IQ21" i="9"/>
  <c r="RI12" i="9"/>
  <c r="RG26" i="10"/>
  <c r="IZ10" i="5"/>
  <c r="QU31" i="2"/>
  <c r="JD26" i="3"/>
  <c r="RH34" i="4"/>
  <c r="QX24" i="4"/>
  <c r="JP28" i="4"/>
  <c r="IZ26" i="7"/>
  <c r="QI36" i="9"/>
  <c r="IN21" i="9"/>
  <c r="RJ12" i="9"/>
  <c r="JA17" i="10"/>
  <c r="JA26" i="3"/>
  <c r="RG37" i="8"/>
  <c r="IZ16" i="3"/>
  <c r="JR22" i="9"/>
  <c r="JS22" i="9" s="1"/>
  <c r="AC22" i="9" s="1"/>
  <c r="AJ22" i="9" s="1"/>
  <c r="RG39" i="2"/>
  <c r="JM37" i="10"/>
  <c r="JM25" i="11"/>
  <c r="JP25" i="11" s="1"/>
  <c r="JM11" i="7"/>
  <c r="RG15" i="7"/>
  <c r="IZ34" i="8"/>
  <c r="RG24" i="3"/>
  <c r="RG15" i="5"/>
  <c r="IZ39" i="6"/>
  <c r="JM34" i="6"/>
  <c r="IZ35" i="5"/>
  <c r="JD35" i="5" s="1"/>
  <c r="RG28" i="12"/>
  <c r="RG21" i="9"/>
  <c r="JM30" i="9"/>
  <c r="JM22" i="6"/>
  <c r="JM39" i="12"/>
  <c r="RG22" i="4"/>
  <c r="IZ11" i="8"/>
  <c r="JM27" i="7"/>
  <c r="JP27" i="7" s="1"/>
  <c r="QT30" i="10"/>
  <c r="JM37" i="11"/>
  <c r="JM33" i="3"/>
  <c r="JM27" i="5"/>
  <c r="JP27" i="5" s="1"/>
  <c r="JM20" i="5"/>
  <c r="IZ11" i="7"/>
  <c r="JM32" i="10"/>
  <c r="RG12" i="11"/>
  <c r="RH12" i="11" s="1"/>
  <c r="JM11" i="2"/>
  <c r="RG13" i="2"/>
  <c r="JM12" i="5"/>
  <c r="RG20" i="7"/>
  <c r="RI20" i="7" s="1"/>
  <c r="RG36" i="2"/>
  <c r="RG15" i="2"/>
  <c r="IZ18" i="3"/>
  <c r="RG31" i="3"/>
  <c r="RI31" i="3" s="1"/>
  <c r="IZ37" i="4"/>
  <c r="RG32" i="4"/>
  <c r="JM24" i="5"/>
  <c r="RG39" i="6"/>
  <c r="RJ39" i="6" s="1"/>
  <c r="IZ14" i="7"/>
  <c r="RG25" i="10"/>
  <c r="JM30" i="10"/>
  <c r="IZ37" i="9"/>
  <c r="JD37" i="9" s="1"/>
  <c r="RG39" i="7"/>
  <c r="JM26" i="7"/>
  <c r="RG18" i="8"/>
  <c r="QT37" i="12"/>
  <c r="QV37" i="12" s="1"/>
  <c r="RG29" i="5"/>
  <c r="RI30" i="4"/>
  <c r="JD15" i="9"/>
  <c r="JC38" i="10"/>
  <c r="IO21" i="8"/>
  <c r="RJ30" i="4"/>
  <c r="JM40" i="4"/>
  <c r="IZ24" i="4"/>
  <c r="JD24" i="4" s="1"/>
  <c r="RI20" i="5"/>
  <c r="RG14" i="6"/>
  <c r="IP21" i="8"/>
  <c r="IZ20" i="11"/>
  <c r="JD20" i="11" s="1"/>
  <c r="RG30" i="11"/>
  <c r="JQ28" i="11"/>
  <c r="JM32" i="3"/>
  <c r="JM10" i="4"/>
  <c r="JN10" i="4" s="1"/>
  <c r="RG20" i="2"/>
  <c r="RK20" i="2" s="1"/>
  <c r="IZ35" i="2"/>
  <c r="JM18" i="3"/>
  <c r="RG29" i="3"/>
  <c r="RH29" i="3" s="1"/>
  <c r="RG27" i="3"/>
  <c r="RJ20" i="5"/>
  <c r="RG39" i="5"/>
  <c r="JM27" i="6"/>
  <c r="JO27" i="6" s="1"/>
  <c r="JM12" i="7"/>
  <c r="JP12" i="7" s="1"/>
  <c r="RG31" i="7"/>
  <c r="RG19" i="7"/>
  <c r="JM23" i="8"/>
  <c r="JP23" i="8" s="1"/>
  <c r="RG31" i="8"/>
  <c r="JM34" i="8"/>
  <c r="JM14" i="10"/>
  <c r="RG29" i="10"/>
  <c r="RK29" i="10" s="1"/>
  <c r="JN28" i="11"/>
  <c r="RG12" i="6"/>
  <c r="JM12" i="2"/>
  <c r="RI37" i="2"/>
  <c r="RG27" i="2"/>
  <c r="RG19" i="3"/>
  <c r="RG14" i="4"/>
  <c r="IZ10" i="6"/>
  <c r="JD10" i="6" s="1"/>
  <c r="QU39" i="6"/>
  <c r="IZ30" i="7"/>
  <c r="JM12" i="9"/>
  <c r="IZ39" i="10"/>
  <c r="JD39" i="10" s="1"/>
  <c r="JM14" i="11"/>
  <c r="JO28" i="11"/>
  <c r="IZ16" i="12"/>
  <c r="JD16" i="12" s="1"/>
  <c r="JC12" i="12"/>
  <c r="JA12" i="12"/>
  <c r="JB12" i="12"/>
  <c r="JD12" i="12"/>
  <c r="RJ37" i="2"/>
  <c r="JM16" i="2"/>
  <c r="RG36" i="3"/>
  <c r="RG38" i="4"/>
  <c r="JA27" i="5"/>
  <c r="RG20" i="6"/>
  <c r="RI20" i="6" s="1"/>
  <c r="QV39" i="6"/>
  <c r="JM16" i="7"/>
  <c r="RG32" i="7"/>
  <c r="RH32" i="7" s="1"/>
  <c r="IZ36" i="7"/>
  <c r="QT11" i="8"/>
  <c r="RG36" i="9"/>
  <c r="JA40" i="12"/>
  <c r="RK37" i="2"/>
  <c r="JC27" i="5"/>
  <c r="QW39" i="6"/>
  <c r="IZ21" i="7"/>
  <c r="JD21" i="7" s="1"/>
  <c r="JA15" i="9"/>
  <c r="JM40" i="9"/>
  <c r="JA38" i="10"/>
  <c r="JM14" i="12"/>
  <c r="JO14" i="12" s="1"/>
  <c r="JB40" i="12"/>
  <c r="JM16" i="3"/>
  <c r="QT13" i="2"/>
  <c r="RG40" i="3"/>
  <c r="RI40" i="3" s="1"/>
  <c r="RG10" i="4"/>
  <c r="JM23" i="6"/>
  <c r="JM20" i="6"/>
  <c r="RG19" i="8"/>
  <c r="RJ19" i="8" s="1"/>
  <c r="RG27" i="9"/>
  <c r="RJ27" i="9" s="1"/>
  <c r="RG20" i="10"/>
  <c r="RG35" i="11"/>
  <c r="RI35" i="11" s="1"/>
  <c r="QT11" i="12"/>
  <c r="QU11" i="12" s="1"/>
  <c r="RI26" i="12"/>
  <c r="RH26" i="12"/>
  <c r="RK26" i="12"/>
  <c r="RJ26" i="12"/>
  <c r="RJ25" i="12"/>
  <c r="RI25" i="12"/>
  <c r="RH25" i="12"/>
  <c r="RK25" i="12"/>
  <c r="QV13" i="12"/>
  <c r="QX13" i="12"/>
  <c r="QW13" i="12"/>
  <c r="QU13" i="12"/>
  <c r="JO11" i="12"/>
  <c r="JN11" i="12"/>
  <c r="JQ11" i="12"/>
  <c r="JP11" i="12"/>
  <c r="JQ33" i="12"/>
  <c r="JP33" i="12"/>
  <c r="JO33" i="12"/>
  <c r="JN33" i="12"/>
  <c r="JB24" i="12"/>
  <c r="JA24" i="12"/>
  <c r="JD24" i="12"/>
  <c r="JC24" i="12"/>
  <c r="JQ32" i="12"/>
  <c r="JP32" i="12"/>
  <c r="JO32" i="12"/>
  <c r="JN32" i="12"/>
  <c r="QI13" i="12"/>
  <c r="QH13" i="12"/>
  <c r="QJ13" i="12"/>
  <c r="QK13" i="12"/>
  <c r="RA40" i="12"/>
  <c r="RE40" i="12"/>
  <c r="RG40" i="12" s="1"/>
  <c r="RI22" i="12"/>
  <c r="RH22" i="12"/>
  <c r="RK22" i="12"/>
  <c r="RJ22" i="12"/>
  <c r="JD39" i="12"/>
  <c r="JC39" i="12"/>
  <c r="JB39" i="12"/>
  <c r="JA39" i="12"/>
  <c r="JK10" i="12"/>
  <c r="JG10" i="12"/>
  <c r="RE15" i="12"/>
  <c r="RA15" i="12"/>
  <c r="JL10" i="12"/>
  <c r="QV35" i="12"/>
  <c r="QU35" i="12"/>
  <c r="QX35" i="12"/>
  <c r="QW35" i="12"/>
  <c r="RE14" i="12"/>
  <c r="RG14" i="12" s="1"/>
  <c r="RA14" i="12"/>
  <c r="JA35" i="12"/>
  <c r="JD35" i="12"/>
  <c r="JC35" i="12"/>
  <c r="JB35" i="12"/>
  <c r="QX15" i="12"/>
  <c r="QV15" i="12"/>
  <c r="QU15" i="12"/>
  <c r="QW15" i="12"/>
  <c r="RF40" i="12"/>
  <c r="JG22" i="12"/>
  <c r="JK22" i="12"/>
  <c r="JM22" i="12" s="1"/>
  <c r="QX28" i="12"/>
  <c r="QW28" i="12"/>
  <c r="QV28" i="12"/>
  <c r="QU28" i="12"/>
  <c r="RJ28" i="12"/>
  <c r="RI28" i="12"/>
  <c r="RK28" i="12"/>
  <c r="RH28" i="12"/>
  <c r="QT40" i="12"/>
  <c r="JP40" i="12"/>
  <c r="JO40" i="12"/>
  <c r="JN40" i="12"/>
  <c r="JQ40" i="12"/>
  <c r="QX32" i="12"/>
  <c r="QW32" i="12"/>
  <c r="QV32" i="12"/>
  <c r="QU32" i="12"/>
  <c r="JC16" i="12"/>
  <c r="QU24" i="12"/>
  <c r="QX24" i="12"/>
  <c r="QW24" i="12"/>
  <c r="QV24" i="12"/>
  <c r="JA32" i="12"/>
  <c r="JD32" i="12"/>
  <c r="JC32" i="12"/>
  <c r="JB32" i="12"/>
  <c r="JO36" i="12"/>
  <c r="JQ36" i="12"/>
  <c r="JP36" i="12"/>
  <c r="JN36" i="12"/>
  <c r="RI36" i="12"/>
  <c r="RH36" i="12"/>
  <c r="RK36" i="12"/>
  <c r="RJ36" i="12"/>
  <c r="JK28" i="12"/>
  <c r="JM28" i="12" s="1"/>
  <c r="JG28" i="12"/>
  <c r="JN39" i="12"/>
  <c r="JP39" i="12"/>
  <c r="JQ39" i="12"/>
  <c r="JO39" i="12"/>
  <c r="JL28" i="12"/>
  <c r="RK20" i="12"/>
  <c r="RJ20" i="12"/>
  <c r="RI20" i="12"/>
  <c r="RH20" i="12"/>
  <c r="IX10" i="12"/>
  <c r="IZ10" i="12" s="1"/>
  <c r="IT10" i="12"/>
  <c r="RK19" i="12"/>
  <c r="RJ19" i="12"/>
  <c r="RH19" i="12"/>
  <c r="RI19" i="12"/>
  <c r="JA28" i="12"/>
  <c r="JD28" i="12"/>
  <c r="JB28" i="12"/>
  <c r="JC28" i="12"/>
  <c r="RI31" i="12"/>
  <c r="RH31" i="12"/>
  <c r="RK31" i="12"/>
  <c r="RJ31" i="12"/>
  <c r="RE16" i="12"/>
  <c r="RG16" i="12" s="1"/>
  <c r="RA16" i="12"/>
  <c r="JG13" i="12"/>
  <c r="JK13" i="12"/>
  <c r="JM13" i="12" s="1"/>
  <c r="JQ37" i="12"/>
  <c r="JP37" i="12"/>
  <c r="JO37" i="12"/>
  <c r="JN37" i="12"/>
  <c r="RG32" i="12"/>
  <c r="QX14" i="12"/>
  <c r="QW14" i="12"/>
  <c r="QV14" i="12"/>
  <c r="QU14" i="12"/>
  <c r="QR16" i="12"/>
  <c r="QT16" i="12" s="1"/>
  <c r="QN16" i="12"/>
  <c r="JG16" i="12"/>
  <c r="JK16" i="12"/>
  <c r="JM16" i="12" s="1"/>
  <c r="RF16" i="12"/>
  <c r="IN20" i="12"/>
  <c r="IP20" i="12"/>
  <c r="IQ20" i="12"/>
  <c r="IO20" i="12"/>
  <c r="JL13" i="12"/>
  <c r="JG35" i="12"/>
  <c r="JK35" i="12"/>
  <c r="JM35" i="12" s="1"/>
  <c r="IX14" i="12"/>
  <c r="IZ14" i="12" s="1"/>
  <c r="IT14" i="12"/>
  <c r="RJ10" i="12"/>
  <c r="RH10" i="12"/>
  <c r="RK10" i="12"/>
  <c r="RI10" i="12"/>
  <c r="JK20" i="12"/>
  <c r="JM20" i="12" s="1"/>
  <c r="JG20" i="12"/>
  <c r="QW20" i="12"/>
  <c r="QV20" i="12"/>
  <c r="QU20" i="12"/>
  <c r="QX20" i="12"/>
  <c r="IZ25" i="12"/>
  <c r="RG15" i="12"/>
  <c r="RI27" i="12"/>
  <c r="RJ27" i="12"/>
  <c r="RK27" i="12"/>
  <c r="RH27" i="12"/>
  <c r="RF14" i="12"/>
  <c r="RA37" i="12"/>
  <c r="RE37" i="12"/>
  <c r="RG37" i="12" s="1"/>
  <c r="JG38" i="12"/>
  <c r="JK38" i="12"/>
  <c r="JM38" i="12" s="1"/>
  <c r="QK40" i="12"/>
  <c r="QJ40" i="12"/>
  <c r="QI40" i="12"/>
  <c r="QH40" i="12"/>
  <c r="JP26" i="12"/>
  <c r="JO26" i="12"/>
  <c r="JN26" i="12"/>
  <c r="JQ26" i="12"/>
  <c r="RF15" i="12"/>
  <c r="RA24" i="12"/>
  <c r="RE24" i="12"/>
  <c r="RG24" i="12" s="1"/>
  <c r="JK23" i="12"/>
  <c r="JM23" i="12" s="1"/>
  <c r="JG23" i="12"/>
  <c r="JA23" i="12"/>
  <c r="JD23" i="12"/>
  <c r="JC23" i="12"/>
  <c r="JB23" i="12"/>
  <c r="QX22" i="12"/>
  <c r="QW22" i="12"/>
  <c r="QU22" i="12"/>
  <c r="QV22" i="12"/>
  <c r="RE13" i="12"/>
  <c r="RG13" i="12" s="1"/>
  <c r="RA13" i="12"/>
  <c r="QR19" i="12"/>
  <c r="QT19" i="12" s="1"/>
  <c r="QN19" i="12"/>
  <c r="JM10" i="12"/>
  <c r="JK25" i="12"/>
  <c r="JM25" i="12" s="1"/>
  <c r="JG25" i="12"/>
  <c r="RE11" i="12"/>
  <c r="RG11" i="12" s="1"/>
  <c r="RA11" i="12"/>
  <c r="RE35" i="12"/>
  <c r="RG35" i="12" s="1"/>
  <c r="RA35" i="12"/>
  <c r="RI32" i="11"/>
  <c r="RK32" i="11"/>
  <c r="RJ32" i="11"/>
  <c r="RH32" i="11"/>
  <c r="JB10" i="11"/>
  <c r="JA10" i="11"/>
  <c r="JC10" i="11"/>
  <c r="JD10" i="11"/>
  <c r="IQ21" i="11"/>
  <c r="IP21" i="11"/>
  <c r="IO21" i="11"/>
  <c r="IN21" i="11"/>
  <c r="JN29" i="11"/>
  <c r="JQ29" i="11"/>
  <c r="JP29" i="11"/>
  <c r="JO29" i="11"/>
  <c r="QX10" i="11"/>
  <c r="QW10" i="11"/>
  <c r="QV10" i="11"/>
  <c r="QU10" i="11"/>
  <c r="JD25" i="11"/>
  <c r="JC25" i="11"/>
  <c r="JB25" i="11"/>
  <c r="JA25" i="11"/>
  <c r="QV13" i="11"/>
  <c r="QU13" i="11"/>
  <c r="QX13" i="11"/>
  <c r="QW13" i="11"/>
  <c r="JD40" i="11"/>
  <c r="JB40" i="11"/>
  <c r="JA40" i="11"/>
  <c r="JC40" i="11"/>
  <c r="QX30" i="11"/>
  <c r="QW30" i="11"/>
  <c r="QV30" i="11"/>
  <c r="QU30" i="11"/>
  <c r="IQ37" i="11"/>
  <c r="IP37" i="11"/>
  <c r="IO37" i="11"/>
  <c r="IN37" i="11"/>
  <c r="IQ25" i="11"/>
  <c r="IP25" i="11"/>
  <c r="IO25" i="11"/>
  <c r="IN25" i="11"/>
  <c r="QV15" i="11"/>
  <c r="QU15" i="11"/>
  <c r="QX15" i="11"/>
  <c r="QW15" i="11"/>
  <c r="JP37" i="11"/>
  <c r="JN37" i="11"/>
  <c r="JQ37" i="11"/>
  <c r="JO37" i="11"/>
  <c r="RK28" i="11"/>
  <c r="RJ28" i="11"/>
  <c r="RI28" i="11"/>
  <c r="RH28" i="11"/>
  <c r="JD16" i="11"/>
  <c r="JC16" i="11"/>
  <c r="JA16" i="11"/>
  <c r="JB16" i="11"/>
  <c r="QX29" i="11"/>
  <c r="QW29" i="11"/>
  <c r="QV29" i="11"/>
  <c r="QU29" i="11"/>
  <c r="RI12" i="11"/>
  <c r="RE18" i="11"/>
  <c r="RG18" i="11" s="1"/>
  <c r="RA18" i="11"/>
  <c r="QW32" i="11"/>
  <c r="QV32" i="11"/>
  <c r="QX32" i="11"/>
  <c r="QU32" i="11"/>
  <c r="RJ30" i="11"/>
  <c r="RK30" i="11"/>
  <c r="RI30" i="11"/>
  <c r="RH30" i="11"/>
  <c r="RK13" i="11"/>
  <c r="RJ13" i="11"/>
  <c r="RI13" i="11"/>
  <c r="RH13" i="11"/>
  <c r="JQ12" i="11"/>
  <c r="JO12" i="11"/>
  <c r="JP12" i="11"/>
  <c r="JN12" i="11"/>
  <c r="JD21" i="11"/>
  <c r="JC21" i="11"/>
  <c r="JB21" i="11"/>
  <c r="JA21" i="11"/>
  <c r="RG29" i="11"/>
  <c r="RH24" i="11"/>
  <c r="RJ24" i="11"/>
  <c r="RI24" i="11"/>
  <c r="RK24" i="11"/>
  <c r="JM20" i="11"/>
  <c r="JN38" i="11"/>
  <c r="JQ38" i="11"/>
  <c r="JP38" i="11"/>
  <c r="JO38" i="11"/>
  <c r="JP40" i="11"/>
  <c r="JO40" i="11"/>
  <c r="JQ40" i="11"/>
  <c r="JN40" i="11"/>
  <c r="QI29" i="11"/>
  <c r="QH29" i="11"/>
  <c r="QK29" i="11"/>
  <c r="QJ29" i="11"/>
  <c r="JN14" i="11"/>
  <c r="JQ14" i="11"/>
  <c r="JP14" i="11"/>
  <c r="JO14" i="11"/>
  <c r="JK15" i="11"/>
  <c r="JM15" i="11" s="1"/>
  <c r="JG15" i="11"/>
  <c r="RE27" i="11"/>
  <c r="RG27" i="11" s="1"/>
  <c r="RA27" i="11"/>
  <c r="JL15" i="11"/>
  <c r="JN39" i="11"/>
  <c r="JP39" i="11"/>
  <c r="JQ39" i="11"/>
  <c r="JO39" i="11"/>
  <c r="JG24" i="11"/>
  <c r="JK24" i="11"/>
  <c r="JM24" i="11" s="1"/>
  <c r="QU35" i="11"/>
  <c r="QW35" i="11"/>
  <c r="QV35" i="11"/>
  <c r="QX35" i="11"/>
  <c r="JM36" i="11"/>
  <c r="QX18" i="11"/>
  <c r="QW18" i="11"/>
  <c r="QV18" i="11"/>
  <c r="QU18" i="11"/>
  <c r="RK35" i="11"/>
  <c r="RJ35" i="11"/>
  <c r="RH35" i="11"/>
  <c r="JQ31" i="11"/>
  <c r="JO31" i="11"/>
  <c r="JP31" i="11"/>
  <c r="JN31" i="11"/>
  <c r="RI21" i="11"/>
  <c r="RH21" i="11"/>
  <c r="RJ21" i="11"/>
  <c r="RK21" i="11"/>
  <c r="JK16" i="11"/>
  <c r="JM16" i="11" s="1"/>
  <c r="JG16" i="11"/>
  <c r="IQ27" i="11"/>
  <c r="IP27" i="11"/>
  <c r="IO27" i="11"/>
  <c r="IN27" i="11"/>
  <c r="JG27" i="11"/>
  <c r="JK27" i="11"/>
  <c r="JM27" i="11" s="1"/>
  <c r="QU12" i="11"/>
  <c r="QX12" i="11"/>
  <c r="QW12" i="11"/>
  <c r="QV12" i="11"/>
  <c r="JB37" i="11"/>
  <c r="JA37" i="11"/>
  <c r="JC37" i="11"/>
  <c r="JD37" i="11"/>
  <c r="JQ25" i="11"/>
  <c r="QK35" i="11"/>
  <c r="QJ35" i="11"/>
  <c r="QI35" i="11"/>
  <c r="QH35" i="11"/>
  <c r="RJ38" i="11"/>
  <c r="RI38" i="11"/>
  <c r="RK38" i="11"/>
  <c r="RH38" i="11"/>
  <c r="JQ13" i="11"/>
  <c r="JP13" i="11"/>
  <c r="JN13" i="11"/>
  <c r="JO13" i="11"/>
  <c r="JD36" i="11"/>
  <c r="JC36" i="11"/>
  <c r="JB36" i="11"/>
  <c r="JA36" i="11"/>
  <c r="JM10" i="11"/>
  <c r="QR27" i="11"/>
  <c r="QT27" i="11" s="1"/>
  <c r="QN27" i="11"/>
  <c r="RF18" i="11"/>
  <c r="QX28" i="11"/>
  <c r="QW28" i="11"/>
  <c r="QU28" i="11"/>
  <c r="QV28" i="11"/>
  <c r="IN20" i="11"/>
  <c r="IQ20" i="11"/>
  <c r="IP20" i="11"/>
  <c r="IO20" i="11"/>
  <c r="JB14" i="11"/>
  <c r="JD14" i="11"/>
  <c r="JC14" i="11"/>
  <c r="JA14" i="11"/>
  <c r="JN18" i="11"/>
  <c r="JQ18" i="11"/>
  <c r="JP18" i="11"/>
  <c r="JO18" i="11"/>
  <c r="IQ40" i="11"/>
  <c r="IO40" i="11"/>
  <c r="IN40" i="11"/>
  <c r="IP40" i="11"/>
  <c r="RI10" i="11"/>
  <c r="RH10" i="11"/>
  <c r="RK10" i="11"/>
  <c r="RJ10" i="11"/>
  <c r="IN16" i="11"/>
  <c r="IQ16" i="11"/>
  <c r="IP16" i="11"/>
  <c r="IO16" i="11"/>
  <c r="QR34" i="11"/>
  <c r="QT34" i="11" s="1"/>
  <c r="QN34" i="11"/>
  <c r="RA34" i="11"/>
  <c r="RE34" i="11"/>
  <c r="RG34" i="11" s="1"/>
  <c r="JN32" i="11"/>
  <c r="JQ32" i="11"/>
  <c r="JP32" i="11"/>
  <c r="JO32" i="11"/>
  <c r="JB23" i="11"/>
  <c r="JA23" i="11"/>
  <c r="JD23" i="11"/>
  <c r="JC23" i="11"/>
  <c r="JN34" i="11"/>
  <c r="JQ34" i="11"/>
  <c r="JP34" i="11"/>
  <c r="JO34" i="11"/>
  <c r="JB27" i="11"/>
  <c r="JA27" i="11"/>
  <c r="JD27" i="11"/>
  <c r="JC27" i="11"/>
  <c r="JP21" i="11"/>
  <c r="JO21" i="11"/>
  <c r="JN21" i="11"/>
  <c r="JQ21" i="11"/>
  <c r="RF27" i="11"/>
  <c r="JL24" i="11"/>
  <c r="RA15" i="11"/>
  <c r="RE15" i="11"/>
  <c r="RG15" i="11" s="1"/>
  <c r="JA24" i="11"/>
  <c r="JC24" i="11"/>
  <c r="JB24" i="11"/>
  <c r="JD24" i="11"/>
  <c r="RF34" i="11"/>
  <c r="QX14" i="10"/>
  <c r="QW14" i="10"/>
  <c r="QV14" i="10"/>
  <c r="QU14" i="10"/>
  <c r="QV29" i="10"/>
  <c r="QU29" i="10"/>
  <c r="QW29" i="10"/>
  <c r="QX29" i="10"/>
  <c r="JB32" i="10"/>
  <c r="JD32" i="10"/>
  <c r="JC32" i="10"/>
  <c r="JA32" i="10"/>
  <c r="QX25" i="10"/>
  <c r="QW25" i="10"/>
  <c r="QV25" i="10"/>
  <c r="QU25" i="10"/>
  <c r="IQ26" i="10"/>
  <c r="IP26" i="10"/>
  <c r="IO26" i="10"/>
  <c r="IN26" i="10"/>
  <c r="QV38" i="10"/>
  <c r="QU38" i="10"/>
  <c r="QX38" i="10"/>
  <c r="QW38" i="10"/>
  <c r="QX37" i="10"/>
  <c r="QW37" i="10"/>
  <c r="QV37" i="10"/>
  <c r="QU37" i="10"/>
  <c r="RI11" i="10"/>
  <c r="RH11" i="10"/>
  <c r="RK11" i="10"/>
  <c r="RJ11" i="10"/>
  <c r="JD31" i="10"/>
  <c r="JC31" i="10"/>
  <c r="JA31" i="10"/>
  <c r="JB31" i="10"/>
  <c r="RA33" i="10"/>
  <c r="RE33" i="10"/>
  <c r="RG33" i="10" s="1"/>
  <c r="QW36" i="10"/>
  <c r="QV36" i="10"/>
  <c r="QU36" i="10"/>
  <c r="QX36" i="10"/>
  <c r="IT28" i="10"/>
  <c r="IX28" i="10"/>
  <c r="IZ28" i="10" s="1"/>
  <c r="IQ17" i="10"/>
  <c r="IP17" i="10"/>
  <c r="IO17" i="10"/>
  <c r="IN17" i="10"/>
  <c r="RE14" i="10"/>
  <c r="RA14" i="10"/>
  <c r="JM31" i="10"/>
  <c r="QX22" i="10"/>
  <c r="QW22" i="10"/>
  <c r="QV22" i="10"/>
  <c r="QU22" i="10"/>
  <c r="JM36" i="10"/>
  <c r="RK38" i="10"/>
  <c r="RH38" i="10"/>
  <c r="RJ38" i="10"/>
  <c r="RI38" i="10"/>
  <c r="QT40" i="10"/>
  <c r="JM38" i="10"/>
  <c r="JM16" i="10"/>
  <c r="QU34" i="10"/>
  <c r="QX34" i="10"/>
  <c r="QW34" i="10"/>
  <c r="QV34" i="10"/>
  <c r="JQ23" i="10"/>
  <c r="JP23" i="10"/>
  <c r="JO23" i="10"/>
  <c r="JN23" i="10"/>
  <c r="RK28" i="10"/>
  <c r="RI28" i="10"/>
  <c r="RJ28" i="10"/>
  <c r="RH28" i="10"/>
  <c r="JA35" i="10"/>
  <c r="JD35" i="10"/>
  <c r="JC35" i="10"/>
  <c r="JB35" i="10"/>
  <c r="RE30" i="10"/>
  <c r="RG30" i="10" s="1"/>
  <c r="RA30" i="10"/>
  <c r="JQ35" i="10"/>
  <c r="JP35" i="10"/>
  <c r="JN35" i="10"/>
  <c r="JO35" i="10"/>
  <c r="JQ12" i="10"/>
  <c r="JP12" i="10"/>
  <c r="JO12" i="10"/>
  <c r="JN12" i="10"/>
  <c r="JP40" i="10"/>
  <c r="JO40" i="10"/>
  <c r="JN40" i="10"/>
  <c r="JQ40" i="10"/>
  <c r="QN15" i="10"/>
  <c r="QR15" i="10"/>
  <c r="QT15" i="10" s="1"/>
  <c r="RJ18" i="10"/>
  <c r="RH18" i="10"/>
  <c r="RK18" i="10"/>
  <c r="RI18" i="10"/>
  <c r="QS15" i="10"/>
  <c r="JP21" i="10"/>
  <c r="JO21" i="10"/>
  <c r="JN21" i="10"/>
  <c r="JQ21" i="10"/>
  <c r="JQ14" i="10"/>
  <c r="JO14" i="10"/>
  <c r="JP14" i="10"/>
  <c r="JN14" i="10"/>
  <c r="IQ28" i="10"/>
  <c r="IP28" i="10"/>
  <c r="IO28" i="10"/>
  <c r="IN28" i="10"/>
  <c r="RG14" i="10"/>
  <c r="QX16" i="10"/>
  <c r="QW16" i="10"/>
  <c r="QV16" i="10"/>
  <c r="QU16" i="10"/>
  <c r="QW30" i="10"/>
  <c r="QV30" i="10"/>
  <c r="QU30" i="10"/>
  <c r="QX30" i="10"/>
  <c r="QJ16" i="10"/>
  <c r="QI16" i="10"/>
  <c r="QH16" i="10"/>
  <c r="QK16" i="10"/>
  <c r="JQ33" i="10"/>
  <c r="JO33" i="10"/>
  <c r="JP33" i="10"/>
  <c r="JN33" i="10"/>
  <c r="RG39" i="10"/>
  <c r="RJ20" i="10"/>
  <c r="RH20" i="10"/>
  <c r="RI20" i="10"/>
  <c r="RK20" i="10"/>
  <c r="JD40" i="10"/>
  <c r="JC40" i="10"/>
  <c r="JB40" i="10"/>
  <c r="JA40" i="10"/>
  <c r="JM39" i="10"/>
  <c r="JD14" i="10"/>
  <c r="JC14" i="10"/>
  <c r="JB14" i="10"/>
  <c r="JA14" i="10"/>
  <c r="JD34" i="10"/>
  <c r="JC34" i="10"/>
  <c r="JB34" i="10"/>
  <c r="JA34" i="10"/>
  <c r="RJ22" i="10"/>
  <c r="RH22" i="10"/>
  <c r="RK22" i="10"/>
  <c r="RI22" i="10"/>
  <c r="JA39" i="10"/>
  <c r="RF14" i="10"/>
  <c r="QV33" i="10"/>
  <c r="QU33" i="10"/>
  <c r="QX33" i="10"/>
  <c r="QW33" i="10"/>
  <c r="JK29" i="10"/>
  <c r="JM29" i="10" s="1"/>
  <c r="JG29" i="10"/>
  <c r="JD37" i="10"/>
  <c r="JC37" i="10"/>
  <c r="JB37" i="10"/>
  <c r="JA37" i="10"/>
  <c r="QX39" i="10"/>
  <c r="QW39" i="10"/>
  <c r="QU39" i="10"/>
  <c r="QV39" i="10"/>
  <c r="JB27" i="10"/>
  <c r="JA27" i="10"/>
  <c r="JD27" i="10"/>
  <c r="JC27" i="10"/>
  <c r="JQ27" i="10"/>
  <c r="JO27" i="10"/>
  <c r="JN27" i="10"/>
  <c r="JP27" i="10"/>
  <c r="RJ26" i="10"/>
  <c r="RI26" i="10"/>
  <c r="RK26" i="10"/>
  <c r="RH26" i="10"/>
  <c r="RF33" i="10"/>
  <c r="JM26" i="10"/>
  <c r="RG16" i="10"/>
  <c r="RA40" i="10"/>
  <c r="RE40" i="10"/>
  <c r="RG40" i="10" s="1"/>
  <c r="QJ22" i="10"/>
  <c r="QH22" i="10"/>
  <c r="QK22" i="10"/>
  <c r="QI22" i="10"/>
  <c r="IY28" i="10"/>
  <c r="IO14" i="10"/>
  <c r="IN14" i="10"/>
  <c r="IQ14" i="10"/>
  <c r="IP14" i="10"/>
  <c r="IX16" i="10"/>
  <c r="IZ16" i="10" s="1"/>
  <c r="IT16" i="10"/>
  <c r="RE15" i="10"/>
  <c r="RG15" i="10" s="1"/>
  <c r="RA15" i="10"/>
  <c r="RK13" i="10"/>
  <c r="RJ13" i="10"/>
  <c r="RI13" i="10"/>
  <c r="RH13" i="10"/>
  <c r="RG36" i="10"/>
  <c r="JC30" i="10"/>
  <c r="JD30" i="10"/>
  <c r="JB30" i="10"/>
  <c r="JA30" i="10"/>
  <c r="JL29" i="10"/>
  <c r="QJ29" i="10"/>
  <c r="QK29" i="10"/>
  <c r="QI29" i="10"/>
  <c r="QH29" i="10"/>
  <c r="JP28" i="10"/>
  <c r="JQ28" i="10"/>
  <c r="JO28" i="10"/>
  <c r="JN28" i="10"/>
  <c r="RA34" i="10"/>
  <c r="RE34" i="10"/>
  <c r="RG34" i="10" s="1"/>
  <c r="RF34" i="10"/>
  <c r="RK25" i="10"/>
  <c r="RI25" i="10"/>
  <c r="RJ25" i="10"/>
  <c r="RH25" i="10"/>
  <c r="JN30" i="10"/>
  <c r="JO30" i="10"/>
  <c r="JQ30" i="10"/>
  <c r="JP30" i="10"/>
  <c r="JP37" i="10"/>
  <c r="JN37" i="10"/>
  <c r="JQ37" i="10"/>
  <c r="JO37" i="10"/>
  <c r="RF30" i="10"/>
  <c r="JQ34" i="10"/>
  <c r="JP34" i="10"/>
  <c r="JN34" i="10"/>
  <c r="JO34" i="10"/>
  <c r="JP17" i="10"/>
  <c r="JO17" i="10"/>
  <c r="JN17" i="10"/>
  <c r="JQ17" i="10"/>
  <c r="JP32" i="10"/>
  <c r="JQ32" i="10"/>
  <c r="JO32" i="10"/>
  <c r="JN32" i="10"/>
  <c r="IQ15" i="9"/>
  <c r="IO15" i="9"/>
  <c r="IN15" i="9"/>
  <c r="IP15" i="9"/>
  <c r="QX15" i="9"/>
  <c r="QW15" i="9"/>
  <c r="QV15" i="9"/>
  <c r="QU15" i="9"/>
  <c r="JQ10" i="9"/>
  <c r="JP10" i="9"/>
  <c r="JO10" i="9"/>
  <c r="JN10" i="9"/>
  <c r="IP36" i="9"/>
  <c r="IO36" i="9"/>
  <c r="IN36" i="9"/>
  <c r="IQ36" i="9"/>
  <c r="RK39" i="9"/>
  <c r="RJ39" i="9"/>
  <c r="RI39" i="9"/>
  <c r="RH39" i="9"/>
  <c r="IN37" i="9"/>
  <c r="IQ37" i="9"/>
  <c r="IP37" i="9"/>
  <c r="IO37" i="9"/>
  <c r="JD40" i="9"/>
  <c r="JC40" i="9"/>
  <c r="JB40" i="9"/>
  <c r="JA40" i="9"/>
  <c r="JD12" i="9"/>
  <c r="JC12" i="9"/>
  <c r="JB12" i="9"/>
  <c r="JA12" i="9"/>
  <c r="QX21" i="9"/>
  <c r="QW21" i="9"/>
  <c r="QV21" i="9"/>
  <c r="QU21" i="9"/>
  <c r="JB25" i="9"/>
  <c r="JA25" i="9"/>
  <c r="JD25" i="9"/>
  <c r="JC25" i="9"/>
  <c r="JB10" i="9"/>
  <c r="JA10" i="9"/>
  <c r="JD10" i="9"/>
  <c r="JC10" i="9"/>
  <c r="JB35" i="9"/>
  <c r="JA35" i="9"/>
  <c r="JC35" i="9"/>
  <c r="JD35" i="9"/>
  <c r="RK18" i="9"/>
  <c r="RJ18" i="9"/>
  <c r="RI18" i="9"/>
  <c r="RH18" i="9"/>
  <c r="RI32" i="9"/>
  <c r="RH32" i="9"/>
  <c r="RJ32" i="9"/>
  <c r="RK32" i="9"/>
  <c r="JQ23" i="9"/>
  <c r="JP23" i="9"/>
  <c r="JO23" i="9"/>
  <c r="JN23" i="9"/>
  <c r="JG24" i="9"/>
  <c r="JK24" i="9"/>
  <c r="JM24" i="9" s="1"/>
  <c r="JQ38" i="9"/>
  <c r="JN38" i="9"/>
  <c r="JP38" i="9"/>
  <c r="JO38" i="9"/>
  <c r="JG35" i="9"/>
  <c r="JK35" i="9"/>
  <c r="JM35" i="9" s="1"/>
  <c r="JM17" i="9"/>
  <c r="QX35" i="9"/>
  <c r="QW35" i="9"/>
  <c r="QV35" i="9"/>
  <c r="QU35" i="9"/>
  <c r="QX40" i="9"/>
  <c r="QW40" i="9"/>
  <c r="QV40" i="9"/>
  <c r="QU40" i="9"/>
  <c r="RJ21" i="9"/>
  <c r="RH21" i="9"/>
  <c r="RK21" i="9"/>
  <c r="RI21" i="9"/>
  <c r="RE15" i="9"/>
  <c r="RG15" i="9" s="1"/>
  <c r="RA15" i="9"/>
  <c r="JA31" i="9"/>
  <c r="JD31" i="9"/>
  <c r="JB31" i="9"/>
  <c r="JC31" i="9"/>
  <c r="JP16" i="9"/>
  <c r="JN16" i="9"/>
  <c r="JQ16" i="9"/>
  <c r="JO16" i="9"/>
  <c r="IZ36" i="9"/>
  <c r="JQ11" i="9"/>
  <c r="JP11" i="9"/>
  <c r="JO11" i="9"/>
  <c r="JN11" i="9"/>
  <c r="IX27" i="9"/>
  <c r="IZ27" i="9" s="1"/>
  <c r="IT27" i="9"/>
  <c r="QX27" i="9"/>
  <c r="QW27" i="9"/>
  <c r="QV27" i="9"/>
  <c r="QU27" i="9"/>
  <c r="JA21" i="9"/>
  <c r="JD21" i="9"/>
  <c r="JC21" i="9"/>
  <c r="JB21" i="9"/>
  <c r="JA22" i="9"/>
  <c r="JD22" i="9"/>
  <c r="JB22" i="9"/>
  <c r="JC22" i="9"/>
  <c r="JM29" i="9"/>
  <c r="JG15" i="9"/>
  <c r="JK15" i="9"/>
  <c r="JM15" i="9" s="1"/>
  <c r="JQ22" i="9"/>
  <c r="JW22" i="9" s="1"/>
  <c r="JP22" i="9"/>
  <c r="JO22" i="9"/>
  <c r="JU22" i="9" s="1"/>
  <c r="JN22" i="9"/>
  <c r="JT22" i="9" s="1"/>
  <c r="T22" i="9" s="1"/>
  <c r="T41" i="9" s="1"/>
  <c r="QN38" i="9"/>
  <c r="QR38" i="9"/>
  <c r="QT38" i="9" s="1"/>
  <c r="RK17" i="9"/>
  <c r="RJ17" i="9"/>
  <c r="RH17" i="9"/>
  <c r="RI17" i="9"/>
  <c r="RK36" i="9"/>
  <c r="RJ36" i="9"/>
  <c r="RH36" i="9"/>
  <c r="RI36" i="9"/>
  <c r="JK31" i="9"/>
  <c r="JM31" i="9" s="1"/>
  <c r="JG31" i="9"/>
  <c r="JM37" i="9"/>
  <c r="RK37" i="9"/>
  <c r="RI37" i="9"/>
  <c r="RJ37" i="9"/>
  <c r="RH37" i="9"/>
  <c r="RK29" i="9"/>
  <c r="RI29" i="9"/>
  <c r="RH29" i="9"/>
  <c r="RJ29" i="9"/>
  <c r="RG38" i="9"/>
  <c r="QK40" i="9"/>
  <c r="QJ40" i="9"/>
  <c r="QI40" i="9"/>
  <c r="QH40" i="9"/>
  <c r="JP40" i="9"/>
  <c r="JO40" i="9"/>
  <c r="JN40" i="9"/>
  <c r="JQ40" i="9"/>
  <c r="JP30" i="9"/>
  <c r="JO30" i="9"/>
  <c r="JQ30" i="9"/>
  <c r="JN30" i="9"/>
  <c r="RG35" i="9"/>
  <c r="JQ25" i="9"/>
  <c r="JO25" i="9"/>
  <c r="JN25" i="9"/>
  <c r="JP25" i="9"/>
  <c r="JL35" i="9"/>
  <c r="IQ35" i="9"/>
  <c r="IP35" i="9"/>
  <c r="IO35" i="9"/>
  <c r="IN35" i="9"/>
  <c r="IQ40" i="9"/>
  <c r="IP40" i="9"/>
  <c r="IO40" i="9"/>
  <c r="IN40" i="9"/>
  <c r="JM13" i="9"/>
  <c r="IX24" i="9"/>
  <c r="IZ24" i="9" s="1"/>
  <c r="IT24" i="9"/>
  <c r="JK39" i="9"/>
  <c r="JM39" i="9" s="1"/>
  <c r="JG39" i="9"/>
  <c r="QS38" i="9"/>
  <c r="JG27" i="9"/>
  <c r="JK27" i="9"/>
  <c r="JM27" i="9" s="1"/>
  <c r="JC39" i="9"/>
  <c r="JB39" i="9"/>
  <c r="JA39" i="9"/>
  <c r="JD39" i="9"/>
  <c r="JC30" i="9"/>
  <c r="JD30" i="9"/>
  <c r="JB30" i="9"/>
  <c r="JA30" i="9"/>
  <c r="JL24" i="9"/>
  <c r="JK21" i="9"/>
  <c r="JM21" i="9" s="1"/>
  <c r="JG21" i="9"/>
  <c r="JL27" i="9"/>
  <c r="RK11" i="9"/>
  <c r="RJ11" i="9"/>
  <c r="RI11" i="9"/>
  <c r="RH11" i="9"/>
  <c r="JQ12" i="9"/>
  <c r="JP12" i="9"/>
  <c r="JO12" i="9"/>
  <c r="JN12" i="9"/>
  <c r="RA40" i="9"/>
  <c r="RE40" i="9"/>
  <c r="RG40" i="9" s="1"/>
  <c r="JB29" i="9"/>
  <c r="JD29" i="9"/>
  <c r="JC29" i="9"/>
  <c r="JA29" i="9"/>
  <c r="QR25" i="9"/>
  <c r="QT25" i="9" s="1"/>
  <c r="QN25" i="9"/>
  <c r="QV11" i="9"/>
  <c r="QU11" i="9"/>
  <c r="QX11" i="9"/>
  <c r="QW11" i="9"/>
  <c r="RF15" i="9"/>
  <c r="RA25" i="9"/>
  <c r="RE25" i="9"/>
  <c r="RG25" i="9" s="1"/>
  <c r="QW17" i="9"/>
  <c r="QU17" i="9"/>
  <c r="QX17" i="9"/>
  <c r="QV17" i="9"/>
  <c r="JK36" i="9"/>
  <c r="JM36" i="9" s="1"/>
  <c r="JG36" i="9"/>
  <c r="JP34" i="9"/>
  <c r="JO34" i="9"/>
  <c r="JN34" i="9"/>
  <c r="JQ34" i="9"/>
  <c r="JP32" i="9"/>
  <c r="JO32" i="9"/>
  <c r="JN32" i="9"/>
  <c r="JQ32" i="9"/>
  <c r="IY27" i="9"/>
  <c r="JA32" i="8"/>
  <c r="JD32" i="8"/>
  <c r="JC32" i="8"/>
  <c r="JB32" i="8"/>
  <c r="JP36" i="8"/>
  <c r="JO36" i="8"/>
  <c r="JN36" i="8"/>
  <c r="JQ36" i="8"/>
  <c r="QU12" i="8"/>
  <c r="QV12" i="8"/>
  <c r="QX12" i="8"/>
  <c r="QW12" i="8"/>
  <c r="JD39" i="8"/>
  <c r="JC39" i="8"/>
  <c r="JB39" i="8"/>
  <c r="JA39" i="8"/>
  <c r="JD40" i="8"/>
  <c r="JC40" i="8"/>
  <c r="JB40" i="8"/>
  <c r="JA40" i="8"/>
  <c r="JA23" i="8"/>
  <c r="JD23" i="8"/>
  <c r="JC23" i="8"/>
  <c r="JB23" i="8"/>
  <c r="JQ29" i="8"/>
  <c r="JO29" i="8"/>
  <c r="JN29" i="8"/>
  <c r="JP29" i="8"/>
  <c r="IQ18" i="8"/>
  <c r="IP18" i="8"/>
  <c r="IO18" i="8"/>
  <c r="IN18" i="8"/>
  <c r="JQ24" i="8"/>
  <c r="JP24" i="8"/>
  <c r="JO24" i="8"/>
  <c r="JN24" i="8"/>
  <c r="QK19" i="8"/>
  <c r="QJ19" i="8"/>
  <c r="QI19" i="8"/>
  <c r="QH19" i="8"/>
  <c r="QV27" i="8"/>
  <c r="QX27" i="8"/>
  <c r="QW27" i="8"/>
  <c r="QU27" i="8"/>
  <c r="QH29" i="8"/>
  <c r="QI29" i="8"/>
  <c r="QK29" i="8"/>
  <c r="QJ29" i="8"/>
  <c r="RK21" i="8"/>
  <c r="RI21" i="8"/>
  <c r="RH21" i="8"/>
  <c r="RJ21" i="8"/>
  <c r="RG33" i="8"/>
  <c r="QT30" i="8"/>
  <c r="RH18" i="8"/>
  <c r="RI18" i="8"/>
  <c r="RK18" i="8"/>
  <c r="RJ18" i="8"/>
  <c r="RK22" i="8"/>
  <c r="RJ22" i="8"/>
  <c r="RI22" i="8"/>
  <c r="RH22" i="8"/>
  <c r="JM21" i="8"/>
  <c r="JO39" i="8"/>
  <c r="JN39" i="8"/>
  <c r="JQ39" i="8"/>
  <c r="JP39" i="8"/>
  <c r="IZ18" i="8"/>
  <c r="JQ25" i="8"/>
  <c r="JN25" i="8"/>
  <c r="JP25" i="8"/>
  <c r="JO25" i="8"/>
  <c r="JQ23" i="8"/>
  <c r="QX19" i="8"/>
  <c r="QW19" i="8"/>
  <c r="QV19" i="8"/>
  <c r="QU19" i="8"/>
  <c r="RI31" i="8"/>
  <c r="RK31" i="8"/>
  <c r="RH31" i="8"/>
  <c r="RJ31" i="8"/>
  <c r="JQ35" i="8"/>
  <c r="JP35" i="8"/>
  <c r="JO35" i="8"/>
  <c r="JN35" i="8"/>
  <c r="JA25" i="8"/>
  <c r="JD25" i="8"/>
  <c r="JC25" i="8"/>
  <c r="JB25" i="8"/>
  <c r="QV25" i="8"/>
  <c r="QX25" i="8"/>
  <c r="QU25" i="8"/>
  <c r="QW25" i="8"/>
  <c r="QU11" i="8"/>
  <c r="QX11" i="8"/>
  <c r="QW11" i="8"/>
  <c r="QV11" i="8"/>
  <c r="JQ12" i="8"/>
  <c r="JP12" i="8"/>
  <c r="JO12" i="8"/>
  <c r="JN12" i="8"/>
  <c r="RK15" i="8"/>
  <c r="RJ15" i="8"/>
  <c r="RI15" i="8"/>
  <c r="RH15" i="8"/>
  <c r="JB34" i="8"/>
  <c r="JA34" i="8"/>
  <c r="JD34" i="8"/>
  <c r="JC34" i="8"/>
  <c r="JQ33" i="8"/>
  <c r="JO33" i="8"/>
  <c r="JP33" i="8"/>
  <c r="JN33" i="8"/>
  <c r="JQ34" i="8"/>
  <c r="JO34" i="8"/>
  <c r="JN34" i="8"/>
  <c r="JP34" i="8"/>
  <c r="QU24" i="8"/>
  <c r="QX24" i="8"/>
  <c r="QW24" i="8"/>
  <c r="QV24" i="8"/>
  <c r="RI40" i="8"/>
  <c r="RH40" i="8"/>
  <c r="RK40" i="8"/>
  <c r="RJ40" i="8"/>
  <c r="RK14" i="8"/>
  <c r="RI14" i="8"/>
  <c r="RH14" i="8"/>
  <c r="RJ14" i="8"/>
  <c r="JM14" i="8"/>
  <c r="JM22" i="8"/>
  <c r="IN14" i="8"/>
  <c r="IQ14" i="8"/>
  <c r="IP14" i="8"/>
  <c r="IO14" i="8"/>
  <c r="JM11" i="8"/>
  <c r="RG30" i="8"/>
  <c r="RA24" i="8"/>
  <c r="RE24" i="8"/>
  <c r="RG24" i="8" s="1"/>
  <c r="QK35" i="8"/>
  <c r="QJ35" i="8"/>
  <c r="QI35" i="8"/>
  <c r="QH35" i="8"/>
  <c r="JM18" i="8"/>
  <c r="RA12" i="8"/>
  <c r="RE12" i="8"/>
  <c r="RG12" i="8" s="1"/>
  <c r="QU36" i="8"/>
  <c r="QW36" i="8"/>
  <c r="QV36" i="8"/>
  <c r="QX36" i="8"/>
  <c r="IZ28" i="8"/>
  <c r="QT33" i="8"/>
  <c r="RJ10" i="8"/>
  <c r="RI10" i="8"/>
  <c r="RH10" i="8"/>
  <c r="RK10" i="8"/>
  <c r="RJ29" i="8"/>
  <c r="RH29" i="8"/>
  <c r="RK29" i="8"/>
  <c r="RI29" i="8"/>
  <c r="JQ28" i="8"/>
  <c r="JP28" i="8"/>
  <c r="JN28" i="8"/>
  <c r="JO28" i="8"/>
  <c r="JD14" i="8"/>
  <c r="JC14" i="8"/>
  <c r="JB14" i="8"/>
  <c r="JA14" i="8"/>
  <c r="JP40" i="8"/>
  <c r="JO40" i="8"/>
  <c r="JN40" i="8"/>
  <c r="JQ40" i="8"/>
  <c r="RA35" i="8"/>
  <c r="RE35" i="8"/>
  <c r="RG35" i="8" s="1"/>
  <c r="QX16" i="8"/>
  <c r="QW16" i="8"/>
  <c r="QV16" i="8"/>
  <c r="QU16" i="8"/>
  <c r="JK32" i="8"/>
  <c r="JM32" i="8" s="1"/>
  <c r="JG32" i="8"/>
  <c r="QT18" i="8"/>
  <c r="QX39" i="8"/>
  <c r="QW39" i="8"/>
  <c r="QV39" i="8"/>
  <c r="QU39" i="8"/>
  <c r="JL32" i="8"/>
  <c r="JD26" i="8"/>
  <c r="JC26" i="8"/>
  <c r="JB26" i="8"/>
  <c r="JA26" i="8"/>
  <c r="RK19" i="8"/>
  <c r="JA29" i="8"/>
  <c r="JC29" i="8"/>
  <c r="JB29" i="8"/>
  <c r="JD29" i="8"/>
  <c r="RK36" i="8"/>
  <c r="RH36" i="8"/>
  <c r="RJ36" i="8"/>
  <c r="RI36" i="8"/>
  <c r="RF24" i="8"/>
  <c r="IX16" i="8"/>
  <c r="IZ16" i="8" s="1"/>
  <c r="IT16" i="8"/>
  <c r="RJ38" i="8"/>
  <c r="RI38" i="8"/>
  <c r="RK38" i="8"/>
  <c r="RH38" i="8"/>
  <c r="JQ38" i="8"/>
  <c r="JN38" i="8"/>
  <c r="JP38" i="8"/>
  <c r="JO38" i="8"/>
  <c r="RH39" i="8"/>
  <c r="RJ39" i="8"/>
  <c r="RK39" i="8"/>
  <c r="RI39" i="8"/>
  <c r="JM26" i="8"/>
  <c r="RG25" i="8"/>
  <c r="JM16" i="8"/>
  <c r="RG16" i="8"/>
  <c r="RK37" i="8"/>
  <c r="RJ37" i="8"/>
  <c r="RI37" i="8"/>
  <c r="RH37" i="8"/>
  <c r="JB11" i="8"/>
  <c r="JA11" i="8"/>
  <c r="JD11" i="8"/>
  <c r="JC11" i="8"/>
  <c r="QK11" i="8"/>
  <c r="QJ11" i="8"/>
  <c r="QI11" i="8"/>
  <c r="QH11" i="8"/>
  <c r="RA27" i="8"/>
  <c r="RE27" i="8"/>
  <c r="RG27" i="8" s="1"/>
  <c r="RG11" i="8"/>
  <c r="RF27" i="8"/>
  <c r="JQ17" i="7"/>
  <c r="JP17" i="7"/>
  <c r="JO17" i="7"/>
  <c r="JN17" i="7"/>
  <c r="JO15" i="7"/>
  <c r="JQ15" i="7"/>
  <c r="JP15" i="7"/>
  <c r="JN15" i="7"/>
  <c r="JD34" i="7"/>
  <c r="JB34" i="7"/>
  <c r="JA34" i="7"/>
  <c r="JC34" i="7"/>
  <c r="QX18" i="7"/>
  <c r="QW18" i="7"/>
  <c r="QV18" i="7"/>
  <c r="QU18" i="7"/>
  <c r="JQ28" i="7"/>
  <c r="JP28" i="7"/>
  <c r="JO28" i="7"/>
  <c r="JN28" i="7"/>
  <c r="JD35" i="7"/>
  <c r="JC35" i="7"/>
  <c r="JB35" i="7"/>
  <c r="JA35" i="7"/>
  <c r="JD31" i="7"/>
  <c r="JB31" i="7"/>
  <c r="JA31" i="7"/>
  <c r="JC31" i="7"/>
  <c r="JQ10" i="7"/>
  <c r="JP10" i="7"/>
  <c r="JO10" i="7"/>
  <c r="JN10" i="7"/>
  <c r="JB29" i="7"/>
  <c r="JD29" i="7"/>
  <c r="JA29" i="7"/>
  <c r="JC29" i="7"/>
  <c r="JA16" i="7"/>
  <c r="JD16" i="7"/>
  <c r="JC16" i="7"/>
  <c r="JB16" i="7"/>
  <c r="QH18" i="7"/>
  <c r="QK18" i="7"/>
  <c r="QJ18" i="7"/>
  <c r="QI18" i="7"/>
  <c r="QX15" i="7"/>
  <c r="QW15" i="7"/>
  <c r="QV15" i="7"/>
  <c r="QU15" i="7"/>
  <c r="JD12" i="7"/>
  <c r="JC12" i="7"/>
  <c r="JB12" i="7"/>
  <c r="JA12" i="7"/>
  <c r="JO12" i="7"/>
  <c r="QV32" i="7"/>
  <c r="QU32" i="7"/>
  <c r="QX32" i="7"/>
  <c r="QW32" i="7"/>
  <c r="IN21" i="7"/>
  <c r="IQ21" i="7"/>
  <c r="IP21" i="7"/>
  <c r="IO21" i="7"/>
  <c r="QN11" i="7"/>
  <c r="QR11" i="7"/>
  <c r="QT11" i="7" s="1"/>
  <c r="QS11" i="7"/>
  <c r="RI32" i="7"/>
  <c r="RJ39" i="7"/>
  <c r="RI39" i="7"/>
  <c r="RH39" i="7"/>
  <c r="RK39" i="7"/>
  <c r="QI32" i="7"/>
  <c r="QK32" i="7"/>
  <c r="QJ32" i="7"/>
  <c r="QH32" i="7"/>
  <c r="JO26" i="7"/>
  <c r="JQ26" i="7"/>
  <c r="JP26" i="7"/>
  <c r="JN26" i="7"/>
  <c r="JD30" i="7"/>
  <c r="JC30" i="7"/>
  <c r="JA30" i="7"/>
  <c r="JB30" i="7"/>
  <c r="RG11" i="7"/>
  <c r="JK23" i="7"/>
  <c r="JM23" i="7" s="1"/>
  <c r="JG23" i="7"/>
  <c r="QI39" i="7"/>
  <c r="QK39" i="7"/>
  <c r="QJ39" i="7"/>
  <c r="QH39" i="7"/>
  <c r="JG29" i="7"/>
  <c r="JK29" i="7"/>
  <c r="JM29" i="7" s="1"/>
  <c r="QU19" i="7"/>
  <c r="QX19" i="7"/>
  <c r="QW19" i="7"/>
  <c r="QV19" i="7"/>
  <c r="QU25" i="7"/>
  <c r="QX25" i="7"/>
  <c r="QW25" i="7"/>
  <c r="QV25" i="7"/>
  <c r="QW29" i="7"/>
  <c r="QV29" i="7"/>
  <c r="QU29" i="7"/>
  <c r="QX29" i="7"/>
  <c r="RA25" i="7"/>
  <c r="RE25" i="7"/>
  <c r="RG25" i="7" s="1"/>
  <c r="JD38" i="7"/>
  <c r="JB38" i="7"/>
  <c r="JC38" i="7"/>
  <c r="JA38" i="7"/>
  <c r="JD40" i="7"/>
  <c r="JB40" i="7"/>
  <c r="JA40" i="7"/>
  <c r="JC40" i="7"/>
  <c r="QR16" i="7"/>
  <c r="QT16" i="7" s="1"/>
  <c r="QN16" i="7"/>
  <c r="JG36" i="7"/>
  <c r="JK36" i="7"/>
  <c r="JM36" i="7" s="1"/>
  <c r="RK22" i="7"/>
  <c r="RJ22" i="7"/>
  <c r="RI22" i="7"/>
  <c r="RH22" i="7"/>
  <c r="JQ22" i="7"/>
  <c r="JP22" i="7"/>
  <c r="JO22" i="7"/>
  <c r="JN22" i="7"/>
  <c r="JK34" i="7"/>
  <c r="JM34" i="7" s="1"/>
  <c r="JG34" i="7"/>
  <c r="JL34" i="7"/>
  <c r="JG30" i="7"/>
  <c r="JK30" i="7"/>
  <c r="JM30" i="7" s="1"/>
  <c r="RI15" i="7"/>
  <c r="RK15" i="7"/>
  <c r="RJ15" i="7"/>
  <c r="RH15" i="7"/>
  <c r="JQ16" i="7"/>
  <c r="JO16" i="7"/>
  <c r="JP16" i="7"/>
  <c r="JN16" i="7"/>
  <c r="IZ23" i="7"/>
  <c r="JK14" i="7"/>
  <c r="JM14" i="7" s="1"/>
  <c r="JG14" i="7"/>
  <c r="JO11" i="7"/>
  <c r="JQ11" i="7"/>
  <c r="JP11" i="7"/>
  <c r="JN11" i="7"/>
  <c r="RK29" i="7"/>
  <c r="RI29" i="7"/>
  <c r="RH29" i="7"/>
  <c r="RJ29" i="7"/>
  <c r="JL29" i="7"/>
  <c r="JC11" i="7"/>
  <c r="JD11" i="7"/>
  <c r="JB11" i="7"/>
  <c r="JA11" i="7"/>
  <c r="RI12" i="7"/>
  <c r="RK12" i="7"/>
  <c r="RJ12" i="7"/>
  <c r="RH12" i="7"/>
  <c r="JG21" i="7"/>
  <c r="JK21" i="7"/>
  <c r="JM21" i="7" s="1"/>
  <c r="QV14" i="7"/>
  <c r="QU14" i="7"/>
  <c r="QX14" i="7"/>
  <c r="QW14" i="7"/>
  <c r="JL21" i="7"/>
  <c r="RK10" i="7"/>
  <c r="RJ10" i="7"/>
  <c r="RI10" i="7"/>
  <c r="RH10" i="7"/>
  <c r="IZ18" i="7"/>
  <c r="JC14" i="7"/>
  <c r="JB14" i="7"/>
  <c r="JA14" i="7"/>
  <c r="JD14" i="7"/>
  <c r="IQ30" i="7"/>
  <c r="IO30" i="7"/>
  <c r="IN30" i="7"/>
  <c r="IP30" i="7"/>
  <c r="RG18" i="7"/>
  <c r="RK36" i="7"/>
  <c r="RI36" i="7"/>
  <c r="RJ36" i="7"/>
  <c r="RH36" i="7"/>
  <c r="IO18" i="7"/>
  <c r="IQ18" i="7"/>
  <c r="IP18" i="7"/>
  <c r="IN18" i="7"/>
  <c r="JG40" i="7"/>
  <c r="JK40" i="7"/>
  <c r="JM40" i="7" s="1"/>
  <c r="QX22" i="7"/>
  <c r="QV22" i="7"/>
  <c r="QU22" i="7"/>
  <c r="QW22" i="7"/>
  <c r="IQ27" i="7"/>
  <c r="IP27" i="7"/>
  <c r="IO27" i="7"/>
  <c r="IN27" i="7"/>
  <c r="RE28" i="7"/>
  <c r="RG28" i="7" s="1"/>
  <c r="RA28" i="7"/>
  <c r="QN28" i="7"/>
  <c r="QR28" i="7"/>
  <c r="QT28" i="7" s="1"/>
  <c r="JD26" i="7"/>
  <c r="JC26" i="7"/>
  <c r="JB26" i="7"/>
  <c r="JA26" i="7"/>
  <c r="JD27" i="7"/>
  <c r="JA27" i="7"/>
  <c r="JC27" i="7"/>
  <c r="JB27" i="7"/>
  <c r="RK31" i="7"/>
  <c r="RJ31" i="7"/>
  <c r="RH31" i="7"/>
  <c r="RI31" i="7"/>
  <c r="JK18" i="7"/>
  <c r="JM18" i="7" s="1"/>
  <c r="JG18" i="7"/>
  <c r="QX39" i="7"/>
  <c r="QW39" i="7"/>
  <c r="QV39" i="7"/>
  <c r="QU39" i="7"/>
  <c r="RI33" i="7"/>
  <c r="RK33" i="7"/>
  <c r="RJ33" i="7"/>
  <c r="RH33" i="7"/>
  <c r="JP38" i="7"/>
  <c r="JN38" i="7"/>
  <c r="JQ38" i="7"/>
  <c r="JO38" i="7"/>
  <c r="RJ16" i="7"/>
  <c r="RH16" i="7"/>
  <c r="RK16" i="7"/>
  <c r="RI16" i="7"/>
  <c r="QK20" i="7"/>
  <c r="QJ20" i="7"/>
  <c r="QI20" i="7"/>
  <c r="QH20" i="7"/>
  <c r="JK31" i="7"/>
  <c r="JM31" i="7" s="1"/>
  <c r="JG31" i="7"/>
  <c r="JB36" i="7"/>
  <c r="JA36" i="7"/>
  <c r="JD36" i="7"/>
  <c r="JC36" i="7"/>
  <c r="RK19" i="7"/>
  <c r="RH19" i="7"/>
  <c r="RI19" i="7"/>
  <c r="RJ19" i="7"/>
  <c r="JO18" i="6"/>
  <c r="JN18" i="6"/>
  <c r="JP18" i="6"/>
  <c r="JQ18" i="6"/>
  <c r="QX16" i="6"/>
  <c r="QW16" i="6"/>
  <c r="QV16" i="6"/>
  <c r="QU16" i="6"/>
  <c r="QX21" i="6"/>
  <c r="QW21" i="6"/>
  <c r="QV21" i="6"/>
  <c r="QU21" i="6"/>
  <c r="JD34" i="6"/>
  <c r="JC34" i="6"/>
  <c r="JB34" i="6"/>
  <c r="JA34" i="6"/>
  <c r="IQ20" i="6"/>
  <c r="IP20" i="6"/>
  <c r="IO20" i="6"/>
  <c r="IN20" i="6"/>
  <c r="RK30" i="6"/>
  <c r="RJ30" i="6"/>
  <c r="RH30" i="6"/>
  <c r="RI30" i="6"/>
  <c r="JQ14" i="6"/>
  <c r="JN14" i="6"/>
  <c r="JP14" i="6"/>
  <c r="JO14" i="6"/>
  <c r="RK17" i="6"/>
  <c r="RJ17" i="6"/>
  <c r="RI17" i="6"/>
  <c r="RH17" i="6"/>
  <c r="JD33" i="6"/>
  <c r="JC33" i="6"/>
  <c r="JB33" i="6"/>
  <c r="JA33" i="6"/>
  <c r="QK40" i="6"/>
  <c r="QJ40" i="6"/>
  <c r="QI40" i="6"/>
  <c r="QH40" i="6"/>
  <c r="QX38" i="6"/>
  <c r="QV38" i="6"/>
  <c r="QU38" i="6"/>
  <c r="QW38" i="6"/>
  <c r="QV12" i="6"/>
  <c r="QX12" i="6"/>
  <c r="QW12" i="6"/>
  <c r="QU12" i="6"/>
  <c r="JA20" i="6"/>
  <c r="JC20" i="6"/>
  <c r="JB20" i="6"/>
  <c r="JD20" i="6"/>
  <c r="QK29" i="6"/>
  <c r="QJ29" i="6"/>
  <c r="QH29" i="6"/>
  <c r="QI29" i="6"/>
  <c r="QH38" i="6"/>
  <c r="QK38" i="6"/>
  <c r="QJ38" i="6"/>
  <c r="QI38" i="6"/>
  <c r="JD11" i="6"/>
  <c r="JC11" i="6"/>
  <c r="JB11" i="6"/>
  <c r="JA11" i="6"/>
  <c r="QX15" i="6"/>
  <c r="QW15" i="6"/>
  <c r="QV15" i="6"/>
  <c r="QU15" i="6"/>
  <c r="RK38" i="6"/>
  <c r="RJ38" i="6"/>
  <c r="RI38" i="6"/>
  <c r="RH38" i="6"/>
  <c r="RI12" i="6"/>
  <c r="RK12" i="6"/>
  <c r="RJ12" i="6"/>
  <c r="RH12" i="6"/>
  <c r="JM30" i="6"/>
  <c r="JB40" i="6"/>
  <c r="JD40" i="6"/>
  <c r="JC40" i="6"/>
  <c r="JA40" i="6"/>
  <c r="RK28" i="6"/>
  <c r="RJ28" i="6"/>
  <c r="RI28" i="6"/>
  <c r="RH28" i="6"/>
  <c r="IX22" i="6"/>
  <c r="IZ22" i="6" s="1"/>
  <c r="IT22" i="6"/>
  <c r="QX17" i="6"/>
  <c r="QU17" i="6"/>
  <c r="QW17" i="6"/>
  <c r="QV17" i="6"/>
  <c r="JD39" i="6"/>
  <c r="JC39" i="6"/>
  <c r="JB39" i="6"/>
  <c r="JA39" i="6"/>
  <c r="RK32" i="6"/>
  <c r="RJ32" i="6"/>
  <c r="RI32" i="6"/>
  <c r="RH32" i="6"/>
  <c r="JM24" i="6"/>
  <c r="QN14" i="6"/>
  <c r="QR14" i="6"/>
  <c r="QT26" i="6"/>
  <c r="JG16" i="6"/>
  <c r="JK16" i="6"/>
  <c r="JM16" i="6" s="1"/>
  <c r="RG40" i="6"/>
  <c r="JM31" i="6"/>
  <c r="JK39" i="6"/>
  <c r="JM39" i="6" s="1"/>
  <c r="JG39" i="6"/>
  <c r="QX20" i="6"/>
  <c r="QW20" i="6"/>
  <c r="QV20" i="6"/>
  <c r="QU20" i="6"/>
  <c r="JQ36" i="6"/>
  <c r="JP36" i="6"/>
  <c r="JO36" i="6"/>
  <c r="JN36" i="6"/>
  <c r="JP27" i="6"/>
  <c r="RA36" i="6"/>
  <c r="RE36" i="6"/>
  <c r="RG36" i="6" s="1"/>
  <c r="RA29" i="6"/>
  <c r="RE29" i="6"/>
  <c r="RG29" i="6" s="1"/>
  <c r="JP40" i="6"/>
  <c r="JO40" i="6"/>
  <c r="JN40" i="6"/>
  <c r="JQ40" i="6"/>
  <c r="RE18" i="6"/>
  <c r="RG18" i="6" s="1"/>
  <c r="RA18" i="6"/>
  <c r="JP22" i="6"/>
  <c r="JO22" i="6"/>
  <c r="JN22" i="6"/>
  <c r="JQ22" i="6"/>
  <c r="QV29" i="6"/>
  <c r="QU29" i="6"/>
  <c r="QX29" i="6"/>
  <c r="QW29" i="6"/>
  <c r="JA10" i="6"/>
  <c r="RE31" i="6"/>
  <c r="RG31" i="6" s="1"/>
  <c r="RA31" i="6"/>
  <c r="JC25" i="6"/>
  <c r="JB25" i="6"/>
  <c r="JA25" i="6"/>
  <c r="JD25" i="6"/>
  <c r="RE15" i="6"/>
  <c r="RG15" i="6" s="1"/>
  <c r="RA15" i="6"/>
  <c r="RF31" i="6"/>
  <c r="RK10" i="6"/>
  <c r="RJ10" i="6"/>
  <c r="RI10" i="6"/>
  <c r="RH10" i="6"/>
  <c r="RH21" i="6"/>
  <c r="RI21" i="6"/>
  <c r="RK21" i="6"/>
  <c r="RJ21" i="6"/>
  <c r="JP34" i="6"/>
  <c r="JO34" i="6"/>
  <c r="JN34" i="6"/>
  <c r="JQ34" i="6"/>
  <c r="IZ27" i="6"/>
  <c r="IZ26" i="6"/>
  <c r="JK37" i="6"/>
  <c r="JM37" i="6" s="1"/>
  <c r="JG37" i="6"/>
  <c r="JM10" i="6"/>
  <c r="IZ37" i="6"/>
  <c r="JK25" i="6"/>
  <c r="JM25" i="6" s="1"/>
  <c r="JG25" i="6"/>
  <c r="RF29" i="6"/>
  <c r="JB24" i="6"/>
  <c r="JA24" i="6"/>
  <c r="JD24" i="6"/>
  <c r="JC24" i="6"/>
  <c r="RF36" i="6"/>
  <c r="QS14" i="6"/>
  <c r="JG28" i="6"/>
  <c r="JK28" i="6"/>
  <c r="JM28" i="6" s="1"/>
  <c r="IQ28" i="6"/>
  <c r="IP28" i="6"/>
  <c r="IO28" i="6"/>
  <c r="IN28" i="6"/>
  <c r="QU28" i="6"/>
  <c r="QX28" i="6"/>
  <c r="QW28" i="6"/>
  <c r="QV28" i="6"/>
  <c r="RH20" i="6"/>
  <c r="RK20" i="6"/>
  <c r="RK37" i="6"/>
  <c r="RJ37" i="6"/>
  <c r="RI37" i="6"/>
  <c r="RH37" i="6"/>
  <c r="QX31" i="6"/>
  <c r="QW31" i="6"/>
  <c r="QV31" i="6"/>
  <c r="QU31" i="6"/>
  <c r="QX18" i="6"/>
  <c r="QV18" i="6"/>
  <c r="QW18" i="6"/>
  <c r="QU18" i="6"/>
  <c r="QT14" i="6"/>
  <c r="JK33" i="6"/>
  <c r="JM33" i="6" s="1"/>
  <c r="JG33" i="6"/>
  <c r="RH11" i="6"/>
  <c r="RK11" i="6"/>
  <c r="RJ11" i="6"/>
  <c r="RI11" i="6"/>
  <c r="JL33" i="6"/>
  <c r="JQ23" i="6"/>
  <c r="JP23" i="6"/>
  <c r="JO23" i="6"/>
  <c r="JN23" i="6"/>
  <c r="JQ20" i="6"/>
  <c r="JO20" i="6"/>
  <c r="JN20" i="6"/>
  <c r="JP20" i="6"/>
  <c r="RK14" i="6"/>
  <c r="RJ14" i="6"/>
  <c r="RH14" i="6"/>
  <c r="RI14" i="6"/>
  <c r="JM26" i="6"/>
  <c r="JK11" i="6"/>
  <c r="JM11" i="6" s="1"/>
  <c r="JG11" i="6"/>
  <c r="JQ32" i="6"/>
  <c r="JP32" i="6"/>
  <c r="JO32" i="6"/>
  <c r="JN32" i="6"/>
  <c r="RA26" i="6"/>
  <c r="RE26" i="6"/>
  <c r="RG26" i="6" s="1"/>
  <c r="QR40" i="6"/>
  <c r="QT40" i="6" s="1"/>
  <c r="QN40" i="6"/>
  <c r="RE16" i="6"/>
  <c r="RG16" i="6" s="1"/>
  <c r="RA16" i="6"/>
  <c r="RK33" i="6"/>
  <c r="RH33" i="6"/>
  <c r="RJ33" i="6"/>
  <c r="RI33" i="6"/>
  <c r="JD16" i="6"/>
  <c r="JC16" i="6"/>
  <c r="JA16" i="6"/>
  <c r="JB16" i="6"/>
  <c r="RK25" i="6"/>
  <c r="RJ25" i="6"/>
  <c r="RI25" i="6"/>
  <c r="RH25" i="6"/>
  <c r="JA23" i="6"/>
  <c r="JD23" i="6"/>
  <c r="JC23" i="6"/>
  <c r="JB23" i="6"/>
  <c r="QU36" i="6"/>
  <c r="QX36" i="6"/>
  <c r="QW36" i="6"/>
  <c r="QV36" i="6"/>
  <c r="RF26" i="6"/>
  <c r="QS40" i="6"/>
  <c r="QX39" i="5"/>
  <c r="QW39" i="5"/>
  <c r="QV39" i="5"/>
  <c r="QU39" i="5"/>
  <c r="JD20" i="5"/>
  <c r="JC20" i="5"/>
  <c r="JB20" i="5"/>
  <c r="JA20" i="5"/>
  <c r="JQ16" i="5"/>
  <c r="JP16" i="5"/>
  <c r="JO16" i="5"/>
  <c r="JN16" i="5"/>
  <c r="JT16" i="5" s="1"/>
  <c r="IQ35" i="5"/>
  <c r="IP35" i="5"/>
  <c r="IN35" i="5"/>
  <c r="IO35" i="5"/>
  <c r="JD12" i="5"/>
  <c r="JC12" i="5"/>
  <c r="JB12" i="5"/>
  <c r="JA12" i="5"/>
  <c r="QX40" i="5"/>
  <c r="QW40" i="5"/>
  <c r="QU40" i="5"/>
  <c r="QV40" i="5"/>
  <c r="RK28" i="5"/>
  <c r="RJ28" i="5"/>
  <c r="RI28" i="5"/>
  <c r="RH28" i="5"/>
  <c r="RK24" i="5"/>
  <c r="RI24" i="5"/>
  <c r="RH24" i="5"/>
  <c r="RJ24" i="5"/>
  <c r="JD37" i="5"/>
  <c r="JC37" i="5"/>
  <c r="JB37" i="5"/>
  <c r="JA37" i="5"/>
  <c r="QX24" i="5"/>
  <c r="QW24" i="5"/>
  <c r="QV24" i="5"/>
  <c r="QU24" i="5"/>
  <c r="JD29" i="5"/>
  <c r="JC29" i="5"/>
  <c r="JB29" i="5"/>
  <c r="JA29" i="5"/>
  <c r="JD38" i="5"/>
  <c r="JC38" i="5"/>
  <c r="JA38" i="5"/>
  <c r="JB38" i="5"/>
  <c r="QX25" i="5"/>
  <c r="QW25" i="5"/>
  <c r="QU25" i="5"/>
  <c r="QV25" i="5"/>
  <c r="JB36" i="5"/>
  <c r="JA36" i="5"/>
  <c r="JD36" i="5"/>
  <c r="JC36" i="5"/>
  <c r="JG29" i="5"/>
  <c r="JK29" i="5"/>
  <c r="JM29" i="5" s="1"/>
  <c r="QW35" i="5"/>
  <c r="QV35" i="5"/>
  <c r="QU35" i="5"/>
  <c r="QX35" i="5"/>
  <c r="JO12" i="5"/>
  <c r="JN12" i="5"/>
  <c r="JP12" i="5"/>
  <c r="JQ12" i="5"/>
  <c r="JK18" i="5"/>
  <c r="JM18" i="5" s="1"/>
  <c r="JG18" i="5"/>
  <c r="JD14" i="5"/>
  <c r="JC14" i="5"/>
  <c r="JB14" i="5"/>
  <c r="JA14" i="5"/>
  <c r="RE12" i="5"/>
  <c r="RG12" i="5" s="1"/>
  <c r="RA12" i="5"/>
  <c r="RH29" i="5"/>
  <c r="RJ29" i="5"/>
  <c r="RK29" i="5"/>
  <c r="RI29" i="5"/>
  <c r="RE32" i="5"/>
  <c r="RG32" i="5" s="1"/>
  <c r="RA32" i="5"/>
  <c r="RH19" i="5"/>
  <c r="RK19" i="5"/>
  <c r="RJ19" i="5"/>
  <c r="RI19" i="5"/>
  <c r="IX18" i="5"/>
  <c r="IZ18" i="5" s="1"/>
  <c r="IT18" i="5"/>
  <c r="RH21" i="5"/>
  <c r="RK21" i="5"/>
  <c r="RJ21" i="5"/>
  <c r="RI21" i="5"/>
  <c r="QR16" i="5"/>
  <c r="QN16" i="5"/>
  <c r="IX24" i="5"/>
  <c r="IZ24" i="5" s="1"/>
  <c r="IT24" i="5"/>
  <c r="RA16" i="5"/>
  <c r="RE16" i="5"/>
  <c r="RG16" i="5" s="1"/>
  <c r="QN11" i="5"/>
  <c r="QR11" i="5"/>
  <c r="QT11" i="5" s="1"/>
  <c r="RF12" i="5"/>
  <c r="QX14" i="5"/>
  <c r="QW14" i="5"/>
  <c r="QV14" i="5"/>
  <c r="QU14" i="5"/>
  <c r="QW23" i="5"/>
  <c r="QV23" i="5"/>
  <c r="QU23" i="5"/>
  <c r="QX23" i="5"/>
  <c r="JO21" i="5"/>
  <c r="JN21" i="5"/>
  <c r="JQ21" i="5"/>
  <c r="JP21" i="5"/>
  <c r="QX15" i="5"/>
  <c r="QW15" i="5"/>
  <c r="QV15" i="5"/>
  <c r="QU15" i="5"/>
  <c r="RJ15" i="5"/>
  <c r="RI15" i="5"/>
  <c r="RH15" i="5"/>
  <c r="RK15" i="5"/>
  <c r="JQ23" i="5"/>
  <c r="JO23" i="5"/>
  <c r="JN23" i="5"/>
  <c r="JP23" i="5"/>
  <c r="JG35" i="5"/>
  <c r="JK35" i="5"/>
  <c r="JM35" i="5" s="1"/>
  <c r="RK37" i="5"/>
  <c r="RJ37" i="5"/>
  <c r="RI37" i="5"/>
  <c r="RH37" i="5"/>
  <c r="JO38" i="5"/>
  <c r="JN38" i="5"/>
  <c r="JQ38" i="5"/>
  <c r="JP38" i="5"/>
  <c r="RA17" i="5"/>
  <c r="RE17" i="5"/>
  <c r="RG17" i="5" s="1"/>
  <c r="JQ28" i="5"/>
  <c r="JP28" i="5"/>
  <c r="JO28" i="5"/>
  <c r="JN28" i="5"/>
  <c r="QT12" i="5"/>
  <c r="RK38" i="5"/>
  <c r="RI38" i="5"/>
  <c r="RH38" i="5"/>
  <c r="RJ38" i="5"/>
  <c r="QT17" i="5"/>
  <c r="RE23" i="5"/>
  <c r="RG23" i="5" s="1"/>
  <c r="RA23" i="5"/>
  <c r="JC19" i="5"/>
  <c r="JB19" i="5"/>
  <c r="JA19" i="5"/>
  <c r="JD19" i="5"/>
  <c r="QX29" i="5"/>
  <c r="QW29" i="5"/>
  <c r="QV29" i="5"/>
  <c r="QU29" i="5"/>
  <c r="JK10" i="5"/>
  <c r="JM10" i="5" s="1"/>
  <c r="JG10" i="5"/>
  <c r="JD23" i="5"/>
  <c r="JC23" i="5"/>
  <c r="JA23" i="5"/>
  <c r="JB23" i="5"/>
  <c r="RI14" i="5"/>
  <c r="RH14" i="5"/>
  <c r="RK14" i="5"/>
  <c r="RJ14" i="5"/>
  <c r="JG15" i="5"/>
  <c r="JK15" i="5"/>
  <c r="JM15" i="5" s="1"/>
  <c r="JD10" i="5"/>
  <c r="JC10" i="5"/>
  <c r="JB10" i="5"/>
  <c r="JA10" i="5"/>
  <c r="JK37" i="5"/>
  <c r="JM37" i="5" s="1"/>
  <c r="JG37" i="5"/>
  <c r="JN24" i="5"/>
  <c r="JP24" i="5"/>
  <c r="JQ24" i="5"/>
  <c r="JO24" i="5"/>
  <c r="RG11" i="5"/>
  <c r="JG19" i="5"/>
  <c r="JK19" i="5"/>
  <c r="JM19" i="5" s="1"/>
  <c r="RJ39" i="5"/>
  <c r="RK39" i="5"/>
  <c r="RI39" i="5"/>
  <c r="RH39" i="5"/>
  <c r="QS11" i="5"/>
  <c r="IQ20" i="5"/>
  <c r="IP20" i="5"/>
  <c r="IN20" i="5"/>
  <c r="IO20" i="5"/>
  <c r="JM14" i="5"/>
  <c r="JG36" i="5"/>
  <c r="JK36" i="5"/>
  <c r="JM36" i="5" s="1"/>
  <c r="RA40" i="5"/>
  <c r="RE40" i="5"/>
  <c r="RG40" i="5" s="1"/>
  <c r="RF23" i="5"/>
  <c r="RH13" i="5"/>
  <c r="RK13" i="5"/>
  <c r="RJ13" i="5"/>
  <c r="RI13" i="5"/>
  <c r="JQ17" i="5"/>
  <c r="JP17" i="5"/>
  <c r="JO17" i="5"/>
  <c r="JN17" i="5"/>
  <c r="JK32" i="5"/>
  <c r="JM32" i="5" s="1"/>
  <c r="JG32" i="5"/>
  <c r="JP20" i="5"/>
  <c r="JO20" i="5"/>
  <c r="JN20" i="5"/>
  <c r="JQ20" i="5"/>
  <c r="RH31" i="5"/>
  <c r="RK31" i="5"/>
  <c r="RJ31" i="5"/>
  <c r="RI31" i="5"/>
  <c r="RG25" i="5"/>
  <c r="JL10" i="5"/>
  <c r="JL18" i="5"/>
  <c r="QS16" i="5"/>
  <c r="QJ12" i="5"/>
  <c r="QI12" i="5"/>
  <c r="QH12" i="5"/>
  <c r="QK12" i="5"/>
  <c r="RE35" i="5"/>
  <c r="RG35" i="5" s="1"/>
  <c r="RA35" i="5"/>
  <c r="QV32" i="5"/>
  <c r="QX32" i="5"/>
  <c r="QW32" i="5"/>
  <c r="QU32" i="5"/>
  <c r="IY18" i="5"/>
  <c r="JB18" i="4"/>
  <c r="JA18" i="4"/>
  <c r="JD18" i="4"/>
  <c r="JC18" i="4"/>
  <c r="QX38" i="4"/>
  <c r="QW38" i="4"/>
  <c r="QV38" i="4"/>
  <c r="QU38" i="4"/>
  <c r="JD30" i="4"/>
  <c r="JC30" i="4"/>
  <c r="JB30" i="4"/>
  <c r="JA30" i="4"/>
  <c r="JD40" i="4"/>
  <c r="JC40" i="4"/>
  <c r="JB40" i="4"/>
  <c r="JA40" i="4"/>
  <c r="JQ27" i="4"/>
  <c r="JO27" i="4"/>
  <c r="JN27" i="4"/>
  <c r="JP27" i="4"/>
  <c r="QU10" i="4"/>
  <c r="QX10" i="4"/>
  <c r="QW10" i="4"/>
  <c r="QV10" i="4"/>
  <c r="QX32" i="4"/>
  <c r="QW32" i="4"/>
  <c r="QV32" i="4"/>
  <c r="QU32" i="4"/>
  <c r="JA36" i="4"/>
  <c r="JD36" i="4"/>
  <c r="JC36" i="4"/>
  <c r="JB36" i="4"/>
  <c r="IQ38" i="4"/>
  <c r="IP38" i="4"/>
  <c r="IO38" i="4"/>
  <c r="IN38" i="4"/>
  <c r="JQ25" i="4"/>
  <c r="JP25" i="4"/>
  <c r="JO25" i="4"/>
  <c r="JN25" i="4"/>
  <c r="RA31" i="4"/>
  <c r="RE31" i="4"/>
  <c r="RG31" i="4" s="1"/>
  <c r="RJ32" i="4"/>
  <c r="RI32" i="4"/>
  <c r="RH32" i="4"/>
  <c r="RK32" i="4"/>
  <c r="RI40" i="4"/>
  <c r="RH40" i="4"/>
  <c r="RK40" i="4"/>
  <c r="RJ40" i="4"/>
  <c r="RK21" i="4"/>
  <c r="RJ21" i="4"/>
  <c r="RI21" i="4"/>
  <c r="RH21" i="4"/>
  <c r="QX14" i="4"/>
  <c r="QV14" i="4"/>
  <c r="QU14" i="4"/>
  <c r="QW14" i="4"/>
  <c r="RA27" i="4"/>
  <c r="RE27" i="4"/>
  <c r="RG27" i="4" s="1"/>
  <c r="JP40" i="4"/>
  <c r="JO40" i="4"/>
  <c r="JN40" i="4"/>
  <c r="JQ40" i="4"/>
  <c r="JG38" i="4"/>
  <c r="JK38" i="4"/>
  <c r="RJ10" i="4"/>
  <c r="RI10" i="4"/>
  <c r="RH10" i="4"/>
  <c r="RK10" i="4"/>
  <c r="RK14" i="4"/>
  <c r="RI14" i="4"/>
  <c r="RH14" i="4"/>
  <c r="RJ14" i="4"/>
  <c r="JA24" i="4"/>
  <c r="JK18" i="4"/>
  <c r="JM18" i="4" s="1"/>
  <c r="JG18" i="4"/>
  <c r="RJ28" i="4"/>
  <c r="RI28" i="4"/>
  <c r="RH28" i="4"/>
  <c r="RK28" i="4"/>
  <c r="JD37" i="4"/>
  <c r="JC37" i="4"/>
  <c r="JA37" i="4"/>
  <c r="JB37" i="4"/>
  <c r="JD29" i="4"/>
  <c r="JB29" i="4"/>
  <c r="JA29" i="4"/>
  <c r="JC29" i="4"/>
  <c r="RG17" i="4"/>
  <c r="IZ26" i="4"/>
  <c r="RK23" i="4"/>
  <c r="RJ23" i="4"/>
  <c r="RI23" i="4"/>
  <c r="RH23" i="4"/>
  <c r="JN23" i="4"/>
  <c r="JQ23" i="4"/>
  <c r="JP23" i="4"/>
  <c r="JO23" i="4"/>
  <c r="RE26" i="4"/>
  <c r="RG26" i="4" s="1"/>
  <c r="RA26" i="4"/>
  <c r="RJ29" i="4"/>
  <c r="RI29" i="4"/>
  <c r="RK29" i="4"/>
  <c r="RH29" i="4"/>
  <c r="IT10" i="4"/>
  <c r="IX10" i="4"/>
  <c r="IZ10" i="4" s="1"/>
  <c r="JQ12" i="4"/>
  <c r="JP12" i="4"/>
  <c r="JO12" i="4"/>
  <c r="JN12" i="4"/>
  <c r="IY10" i="4"/>
  <c r="JM34" i="4"/>
  <c r="JQ30" i="4"/>
  <c r="JP30" i="4"/>
  <c r="JO30" i="4"/>
  <c r="JN30" i="4"/>
  <c r="RK18" i="4"/>
  <c r="RJ18" i="4"/>
  <c r="RI18" i="4"/>
  <c r="RH18" i="4"/>
  <c r="JG29" i="4"/>
  <c r="JK29" i="4"/>
  <c r="JM29" i="4" s="1"/>
  <c r="QR31" i="4"/>
  <c r="QT31" i="4" s="1"/>
  <c r="QN31" i="4"/>
  <c r="JL29" i="4"/>
  <c r="QS31" i="4"/>
  <c r="RF31" i="4"/>
  <c r="JK26" i="4"/>
  <c r="JM26" i="4" s="1"/>
  <c r="JG26" i="4"/>
  <c r="JA34" i="4"/>
  <c r="JC34" i="4"/>
  <c r="JB34" i="4"/>
  <c r="JD34" i="4"/>
  <c r="RJ38" i="4"/>
  <c r="RH38" i="4"/>
  <c r="RK38" i="4"/>
  <c r="RI38" i="4"/>
  <c r="JC28" i="4"/>
  <c r="JA28" i="4"/>
  <c r="JD28" i="4"/>
  <c r="JB28" i="4"/>
  <c r="QK11" i="4"/>
  <c r="QJ11" i="4"/>
  <c r="QI11" i="4"/>
  <c r="QH11" i="4"/>
  <c r="JG36" i="4"/>
  <c r="JK36" i="4"/>
  <c r="JM36" i="4" s="1"/>
  <c r="JN13" i="4"/>
  <c r="JQ13" i="4"/>
  <c r="JP13" i="4"/>
  <c r="JO13" i="4"/>
  <c r="JB35" i="4"/>
  <c r="JA35" i="4"/>
  <c r="JD35" i="4"/>
  <c r="JC35" i="4"/>
  <c r="JK39" i="4"/>
  <c r="JM39" i="4" s="1"/>
  <c r="JG39" i="4"/>
  <c r="RK20" i="4"/>
  <c r="RI20" i="4"/>
  <c r="RJ20" i="4"/>
  <c r="RH20" i="4"/>
  <c r="RG11" i="4"/>
  <c r="RE24" i="4"/>
  <c r="RG24" i="4" s="1"/>
  <c r="RA24" i="4"/>
  <c r="JM38" i="4"/>
  <c r="RF24" i="4"/>
  <c r="JO10" i="4"/>
  <c r="QT26" i="4"/>
  <c r="RE36" i="4"/>
  <c r="RG36" i="4" s="1"/>
  <c r="RA36" i="4"/>
  <c r="JL18" i="4"/>
  <c r="JK37" i="4"/>
  <c r="JM37" i="4" s="1"/>
  <c r="JG37" i="4"/>
  <c r="QU11" i="4"/>
  <c r="QV11" i="4"/>
  <c r="QX11" i="4"/>
  <c r="QW11" i="4"/>
  <c r="RJ22" i="4"/>
  <c r="RH22" i="4"/>
  <c r="RK22" i="4"/>
  <c r="RI22" i="4"/>
  <c r="JL38" i="4"/>
  <c r="JM24" i="4"/>
  <c r="QX25" i="3"/>
  <c r="QW25" i="3"/>
  <c r="QV25" i="3"/>
  <c r="QU25" i="3"/>
  <c r="QU30" i="3"/>
  <c r="QX30" i="3"/>
  <c r="QW30" i="3"/>
  <c r="QV30" i="3"/>
  <c r="RI20" i="3"/>
  <c r="RK20" i="3"/>
  <c r="RJ20" i="3"/>
  <c r="RH20" i="3"/>
  <c r="JQ34" i="3"/>
  <c r="JO34" i="3"/>
  <c r="JP34" i="3"/>
  <c r="JN34" i="3"/>
  <c r="QX19" i="3"/>
  <c r="QW19" i="3"/>
  <c r="QV19" i="3"/>
  <c r="QU19" i="3"/>
  <c r="JQ31" i="3"/>
  <c r="JP31" i="3"/>
  <c r="JO31" i="3"/>
  <c r="JN31" i="3"/>
  <c r="QV38" i="3"/>
  <c r="QU38" i="3"/>
  <c r="QX38" i="3"/>
  <c r="QW38" i="3"/>
  <c r="JQ17" i="3"/>
  <c r="JP17" i="3"/>
  <c r="JO17" i="3"/>
  <c r="JN17" i="3"/>
  <c r="IQ20" i="3"/>
  <c r="IP20" i="3"/>
  <c r="IO20" i="3"/>
  <c r="IN20" i="3"/>
  <c r="JD29" i="3"/>
  <c r="JB29" i="3"/>
  <c r="JA29" i="3"/>
  <c r="JC29" i="3"/>
  <c r="QH31" i="3"/>
  <c r="QK31" i="3"/>
  <c r="QJ31" i="3"/>
  <c r="QI31" i="3"/>
  <c r="JO14" i="3"/>
  <c r="JN14" i="3"/>
  <c r="JQ14" i="3"/>
  <c r="JP14" i="3"/>
  <c r="QX29" i="3"/>
  <c r="QW29" i="3"/>
  <c r="QV29" i="3"/>
  <c r="QU29" i="3"/>
  <c r="RJ13" i="3"/>
  <c r="RH13" i="3"/>
  <c r="RK13" i="3"/>
  <c r="RI13" i="3"/>
  <c r="JA16" i="3"/>
  <c r="JD16" i="3"/>
  <c r="JB16" i="3"/>
  <c r="JC16" i="3"/>
  <c r="RI36" i="3"/>
  <c r="RH36" i="3"/>
  <c r="RK36" i="3"/>
  <c r="RJ36" i="3"/>
  <c r="QX36" i="3"/>
  <c r="QW36" i="3"/>
  <c r="QV36" i="3"/>
  <c r="QU36" i="3"/>
  <c r="RK35" i="3"/>
  <c r="RJ35" i="3"/>
  <c r="RI35" i="3"/>
  <c r="RH35" i="3"/>
  <c r="JA31" i="3"/>
  <c r="JC31" i="3"/>
  <c r="JD31" i="3"/>
  <c r="JB31" i="3"/>
  <c r="RI27" i="3"/>
  <c r="RH27" i="3"/>
  <c r="RK27" i="3"/>
  <c r="RJ27" i="3"/>
  <c r="RJ12" i="3"/>
  <c r="RI12" i="3"/>
  <c r="RK12" i="3"/>
  <c r="RH12" i="3"/>
  <c r="QK27" i="3"/>
  <c r="QJ27" i="3"/>
  <c r="QI27" i="3"/>
  <c r="QH27" i="3"/>
  <c r="QX14" i="3"/>
  <c r="QW14" i="3"/>
  <c r="QU14" i="3"/>
  <c r="QV14" i="3"/>
  <c r="RG10" i="3"/>
  <c r="IP26" i="3"/>
  <c r="IQ26" i="3"/>
  <c r="IO26" i="3"/>
  <c r="IN26" i="3"/>
  <c r="JP15" i="3"/>
  <c r="JO15" i="3"/>
  <c r="JN15" i="3"/>
  <c r="JQ15" i="3"/>
  <c r="QT12" i="3"/>
  <c r="QN31" i="3"/>
  <c r="QR31" i="3"/>
  <c r="QI36" i="3"/>
  <c r="QK36" i="3"/>
  <c r="QJ36" i="3"/>
  <c r="QH36" i="3"/>
  <c r="RE21" i="3"/>
  <c r="RG21" i="3" s="1"/>
  <c r="RA21" i="3"/>
  <c r="QU24" i="3"/>
  <c r="QX24" i="3"/>
  <c r="QW24" i="3"/>
  <c r="QV24" i="3"/>
  <c r="RK37" i="3"/>
  <c r="RJ37" i="3"/>
  <c r="RI37" i="3"/>
  <c r="RH37" i="3"/>
  <c r="RG32" i="3"/>
  <c r="RK26" i="3"/>
  <c r="RJ26" i="3"/>
  <c r="RI26" i="3"/>
  <c r="RH26" i="3"/>
  <c r="RG25" i="3"/>
  <c r="RH19" i="3"/>
  <c r="RJ19" i="3"/>
  <c r="RI19" i="3"/>
  <c r="RK19" i="3"/>
  <c r="RE38" i="3"/>
  <c r="RG38" i="3" s="1"/>
  <c r="RA38" i="3"/>
  <c r="JG22" i="3"/>
  <c r="JK22" i="3"/>
  <c r="JM22" i="3" s="1"/>
  <c r="RG14" i="3"/>
  <c r="JD15" i="3"/>
  <c r="JC15" i="3"/>
  <c r="JB15" i="3"/>
  <c r="JA15" i="3"/>
  <c r="JM28" i="3"/>
  <c r="RG39" i="3"/>
  <c r="JK29" i="3"/>
  <c r="JM29" i="3" s="1"/>
  <c r="JG29" i="3"/>
  <c r="QV22" i="3"/>
  <c r="QU22" i="3"/>
  <c r="QX22" i="3"/>
  <c r="QW22" i="3"/>
  <c r="QX37" i="3"/>
  <c r="QU37" i="3"/>
  <c r="QW37" i="3"/>
  <c r="QV37" i="3"/>
  <c r="QV27" i="3"/>
  <c r="QX27" i="3"/>
  <c r="QW27" i="3"/>
  <c r="QU27" i="3"/>
  <c r="RJ24" i="3"/>
  <c r="RK24" i="3"/>
  <c r="RI24" i="3"/>
  <c r="RH24" i="3"/>
  <c r="IZ20" i="3"/>
  <c r="JG39" i="3"/>
  <c r="JK39" i="3"/>
  <c r="JM39" i="3" s="1"/>
  <c r="QX13" i="3"/>
  <c r="QV13" i="3"/>
  <c r="QU13" i="3"/>
  <c r="QW13" i="3"/>
  <c r="QU21" i="3"/>
  <c r="QX21" i="3"/>
  <c r="QW21" i="3"/>
  <c r="QV21" i="3"/>
  <c r="QX39" i="3"/>
  <c r="QW39" i="3"/>
  <c r="QV39" i="3"/>
  <c r="QU39" i="3"/>
  <c r="IT32" i="3"/>
  <c r="IX32" i="3"/>
  <c r="IZ32" i="3" s="1"/>
  <c r="RF21" i="3"/>
  <c r="QX32" i="3"/>
  <c r="QW32" i="3"/>
  <c r="QV32" i="3"/>
  <c r="QU32" i="3"/>
  <c r="JQ16" i="3"/>
  <c r="JP16" i="3"/>
  <c r="JO16" i="3"/>
  <c r="JN16" i="3"/>
  <c r="QX10" i="3"/>
  <c r="QW10" i="3"/>
  <c r="QV10" i="3"/>
  <c r="QU10" i="3"/>
  <c r="JP33" i="3"/>
  <c r="JN33" i="3"/>
  <c r="JQ33" i="3"/>
  <c r="JO33" i="3"/>
  <c r="RA30" i="3"/>
  <c r="RE30" i="3"/>
  <c r="RG30" i="3" s="1"/>
  <c r="RJ31" i="3"/>
  <c r="JA39" i="3"/>
  <c r="JD39" i="3"/>
  <c r="JC39" i="3"/>
  <c r="JB39" i="3"/>
  <c r="JB17" i="3"/>
  <c r="JA17" i="3"/>
  <c r="JD17" i="3"/>
  <c r="JC17" i="3"/>
  <c r="JO35" i="3"/>
  <c r="JQ35" i="3"/>
  <c r="JN35" i="3"/>
  <c r="JP35" i="3"/>
  <c r="JN38" i="3"/>
  <c r="JQ38" i="3"/>
  <c r="JP38" i="3"/>
  <c r="JO38" i="3"/>
  <c r="JB33" i="3"/>
  <c r="JD33" i="3"/>
  <c r="JC33" i="3"/>
  <c r="JA33" i="3"/>
  <c r="RK34" i="3"/>
  <c r="RJ34" i="3"/>
  <c r="RI34" i="3"/>
  <c r="RH34" i="3"/>
  <c r="JK26" i="3"/>
  <c r="JM26" i="3" s="1"/>
  <c r="JG26" i="3"/>
  <c r="IQ39" i="3"/>
  <c r="IP39" i="3"/>
  <c r="IN39" i="3"/>
  <c r="IO39" i="3"/>
  <c r="QX40" i="3"/>
  <c r="QW40" i="3"/>
  <c r="QV40" i="3"/>
  <c r="QU40" i="3"/>
  <c r="JB18" i="3"/>
  <c r="JD18" i="3"/>
  <c r="JC18" i="3"/>
  <c r="JA18" i="3"/>
  <c r="JN18" i="3"/>
  <c r="JP18" i="3"/>
  <c r="JQ18" i="3"/>
  <c r="JO18" i="3"/>
  <c r="RI29" i="3"/>
  <c r="IO29" i="3"/>
  <c r="IN29" i="3"/>
  <c r="IP29" i="3"/>
  <c r="IQ29" i="3"/>
  <c r="JP20" i="3"/>
  <c r="JO20" i="3"/>
  <c r="JN20" i="3"/>
  <c r="JQ20" i="3"/>
  <c r="QT31" i="3"/>
  <c r="JD34" i="3"/>
  <c r="JC34" i="3"/>
  <c r="JB34" i="3"/>
  <c r="JA34" i="3"/>
  <c r="RE22" i="3"/>
  <c r="RG22" i="3" s="1"/>
  <c r="RA22" i="3"/>
  <c r="JQ32" i="3"/>
  <c r="JP32" i="3"/>
  <c r="JO32" i="3"/>
  <c r="JN32" i="3"/>
  <c r="JO25" i="3"/>
  <c r="JN25" i="3"/>
  <c r="JQ25" i="3"/>
  <c r="JP25" i="3"/>
  <c r="JD16" i="2"/>
  <c r="JB16" i="2"/>
  <c r="JC16" i="2"/>
  <c r="JA16" i="2"/>
  <c r="QX40" i="2"/>
  <c r="QW40" i="2"/>
  <c r="QU40" i="2"/>
  <c r="QV40" i="2"/>
  <c r="JD37" i="2"/>
  <c r="JC37" i="2"/>
  <c r="JB37" i="2"/>
  <c r="JA37" i="2"/>
  <c r="JO24" i="2"/>
  <c r="JQ24" i="2"/>
  <c r="JP24" i="2"/>
  <c r="JN24" i="2"/>
  <c r="JC28" i="2"/>
  <c r="JA28" i="2"/>
  <c r="JD28" i="2"/>
  <c r="JB28" i="2"/>
  <c r="RI10" i="2"/>
  <c r="RH10" i="2"/>
  <c r="RJ10" i="2"/>
  <c r="RK10" i="2"/>
  <c r="QK40" i="2"/>
  <c r="QJ40" i="2"/>
  <c r="QI40" i="2"/>
  <c r="QH40" i="2"/>
  <c r="QX27" i="2"/>
  <c r="QW27" i="2"/>
  <c r="QV27" i="2"/>
  <c r="QU27" i="2"/>
  <c r="JD21" i="2"/>
  <c r="JC21" i="2"/>
  <c r="JB21" i="2"/>
  <c r="JA21" i="2"/>
  <c r="JA11" i="2"/>
  <c r="JB11" i="2"/>
  <c r="JD11" i="2"/>
  <c r="JC11" i="2"/>
  <c r="JQ17" i="2"/>
  <c r="JP17" i="2"/>
  <c r="JO17" i="2"/>
  <c r="JN17" i="2"/>
  <c r="QX22" i="2"/>
  <c r="QU22" i="2"/>
  <c r="QW22" i="2"/>
  <c r="QV22" i="2"/>
  <c r="RK26" i="2"/>
  <c r="RJ26" i="2"/>
  <c r="RI26" i="2"/>
  <c r="RH26" i="2"/>
  <c r="JQ11" i="2"/>
  <c r="JP11" i="2"/>
  <c r="JO11" i="2"/>
  <c r="JN11" i="2"/>
  <c r="RE22" i="2"/>
  <c r="RG22" i="2" s="1"/>
  <c r="RA22" i="2"/>
  <c r="RF22" i="2"/>
  <c r="RJ39" i="2"/>
  <c r="RK39" i="2"/>
  <c r="RI39" i="2"/>
  <c r="RH39" i="2"/>
  <c r="JB31" i="2"/>
  <c r="JD31" i="2"/>
  <c r="JC31" i="2"/>
  <c r="JA31" i="2"/>
  <c r="JB34" i="2"/>
  <c r="JA34" i="2"/>
  <c r="JD34" i="2"/>
  <c r="JC34" i="2"/>
  <c r="RK31" i="2"/>
  <c r="RI31" i="2"/>
  <c r="RJ31" i="2"/>
  <c r="RH31" i="2"/>
  <c r="RJ28" i="2"/>
  <c r="RI28" i="2"/>
  <c r="RH28" i="2"/>
  <c r="RK28" i="2"/>
  <c r="JP16" i="2"/>
  <c r="JQ16" i="2"/>
  <c r="JO16" i="2"/>
  <c r="JN16" i="2"/>
  <c r="RJ13" i="2"/>
  <c r="RH13" i="2"/>
  <c r="RI13" i="2"/>
  <c r="RK13" i="2"/>
  <c r="QH39" i="2"/>
  <c r="QK39" i="2"/>
  <c r="QJ39" i="2"/>
  <c r="QI39" i="2"/>
  <c r="JK28" i="2"/>
  <c r="JM28" i="2" s="1"/>
  <c r="JG28" i="2"/>
  <c r="QR26" i="2"/>
  <c r="QT26" i="2" s="1"/>
  <c r="QN26" i="2"/>
  <c r="JL28" i="2"/>
  <c r="IN21" i="2"/>
  <c r="IQ21" i="2"/>
  <c r="IP21" i="2"/>
  <c r="IO21" i="2"/>
  <c r="JK21" i="2"/>
  <c r="JM21" i="2" s="1"/>
  <c r="JG21" i="2"/>
  <c r="IQ14" i="2"/>
  <c r="IP14" i="2"/>
  <c r="IO14" i="2"/>
  <c r="IN14" i="2"/>
  <c r="JG14" i="2"/>
  <c r="JK14" i="2"/>
  <c r="JM14" i="2" s="1"/>
  <c r="JR14" i="2" s="1"/>
  <c r="JS14" i="2" s="1"/>
  <c r="AC14" i="2" s="1"/>
  <c r="JQ26" i="2"/>
  <c r="JO26" i="2"/>
  <c r="JN26" i="2"/>
  <c r="JP26" i="2"/>
  <c r="RI12" i="2"/>
  <c r="RK12" i="2"/>
  <c r="RJ12" i="2"/>
  <c r="RH12" i="2"/>
  <c r="QR18" i="2"/>
  <c r="QT18" i="2" s="1"/>
  <c r="QN18" i="2"/>
  <c r="JA35" i="2"/>
  <c r="JD35" i="2"/>
  <c r="JB35" i="2"/>
  <c r="JC35" i="2"/>
  <c r="RE17" i="2"/>
  <c r="RG17" i="2" s="1"/>
  <c r="RA17" i="2"/>
  <c r="QS18" i="2"/>
  <c r="RE32" i="2"/>
  <c r="RG32" i="2" s="1"/>
  <c r="RA32" i="2"/>
  <c r="RI20" i="2"/>
  <c r="JG18" i="2"/>
  <c r="JK18" i="2"/>
  <c r="JM18" i="2" s="1"/>
  <c r="JP12" i="2"/>
  <c r="JQ12" i="2"/>
  <c r="JO12" i="2"/>
  <c r="JN12" i="2"/>
  <c r="RJ36" i="2"/>
  <c r="RK36" i="2"/>
  <c r="RI36" i="2"/>
  <c r="RH36" i="2"/>
  <c r="JM29" i="2"/>
  <c r="IZ18" i="2"/>
  <c r="JP25" i="2"/>
  <c r="JN25" i="2"/>
  <c r="JQ25" i="2"/>
  <c r="JO25" i="2"/>
  <c r="QS26" i="2"/>
  <c r="JB14" i="2"/>
  <c r="JD14" i="2"/>
  <c r="JC14" i="2"/>
  <c r="JA14" i="2"/>
  <c r="JG34" i="2"/>
  <c r="JK34" i="2"/>
  <c r="JM34" i="2" s="1"/>
  <c r="IN29" i="2"/>
  <c r="IQ29" i="2"/>
  <c r="IO29" i="2"/>
  <c r="IP29" i="2"/>
  <c r="QX35" i="2"/>
  <c r="QW35" i="2"/>
  <c r="QV35" i="2"/>
  <c r="QU35" i="2"/>
  <c r="JL18" i="2"/>
  <c r="JL14" i="2"/>
  <c r="QN20" i="2"/>
  <c r="QR20" i="2"/>
  <c r="QT20" i="2" s="1"/>
  <c r="QS20" i="2"/>
  <c r="IT29" i="2"/>
  <c r="IX29" i="2"/>
  <c r="IZ29" i="2" s="1"/>
  <c r="QK27" i="2"/>
  <c r="QI27" i="2"/>
  <c r="QH27" i="2"/>
  <c r="QJ27" i="2"/>
  <c r="IY29" i="2"/>
  <c r="IN16" i="2"/>
  <c r="IQ16" i="2"/>
  <c r="IP16" i="2"/>
  <c r="IO16" i="2"/>
  <c r="RK21" i="2"/>
  <c r="RJ21" i="2"/>
  <c r="RI21" i="2"/>
  <c r="RH21" i="2"/>
  <c r="RJ15" i="2"/>
  <c r="RH15" i="2"/>
  <c r="RK15" i="2"/>
  <c r="RI15" i="2"/>
  <c r="RJ35" i="2"/>
  <c r="RK35" i="2"/>
  <c r="RI35" i="2"/>
  <c r="RH35" i="2"/>
  <c r="QR32" i="2"/>
  <c r="QT32" i="2" s="1"/>
  <c r="QN32" i="2"/>
  <c r="QN17" i="2"/>
  <c r="QR17" i="2"/>
  <c r="QT17" i="2" s="1"/>
  <c r="QS32" i="2"/>
  <c r="RA14" i="2"/>
  <c r="RE14" i="2"/>
  <c r="RG14" i="2" s="1"/>
  <c r="RL14" i="2" s="1"/>
  <c r="RM14" i="2" s="1"/>
  <c r="AE14" i="2" s="1"/>
  <c r="JK35" i="2"/>
  <c r="JM35" i="2" s="1"/>
  <c r="JG35" i="2"/>
  <c r="QX13" i="2"/>
  <c r="QW13" i="2"/>
  <c r="QV13" i="2"/>
  <c r="QU13" i="2"/>
  <c r="JP37" i="2"/>
  <c r="JQ37" i="2"/>
  <c r="JO37" i="2"/>
  <c r="JN37" i="2"/>
  <c r="RA40" i="2"/>
  <c r="RE40" i="2"/>
  <c r="RG40" i="2" s="1"/>
  <c r="RE18" i="2"/>
  <c r="RG18" i="2" s="1"/>
  <c r="RA18" i="2"/>
  <c r="JM15" i="2"/>
  <c r="IZ25" i="2"/>
  <c r="QU14" i="2"/>
  <c r="QX14" i="2"/>
  <c r="QW14" i="2"/>
  <c r="QV14" i="2"/>
  <c r="RJ27" i="2"/>
  <c r="RI27" i="2"/>
  <c r="RH27" i="2"/>
  <c r="RK27" i="2"/>
  <c r="RJ32" i="7" l="1"/>
  <c r="JB39" i="10"/>
  <c r="JN25" i="11"/>
  <c r="RJ12" i="11"/>
  <c r="RK32" i="7"/>
  <c r="JC39" i="10"/>
  <c r="JO25" i="11"/>
  <c r="RK12" i="11"/>
  <c r="QV11" i="12"/>
  <c r="RJ29" i="3"/>
  <c r="RK29" i="3"/>
  <c r="JQ27" i="7"/>
  <c r="JC21" i="7"/>
  <c r="QW11" i="12"/>
  <c r="JA35" i="5"/>
  <c r="JN27" i="7"/>
  <c r="JA21" i="7"/>
  <c r="JA37" i="9"/>
  <c r="JB20" i="11"/>
  <c r="RJ40" i="3"/>
  <c r="JB35" i="5"/>
  <c r="JO27" i="7"/>
  <c r="JB21" i="7"/>
  <c r="JN23" i="8"/>
  <c r="JB37" i="9"/>
  <c r="JC20" i="11"/>
  <c r="RK31" i="3"/>
  <c r="RH31" i="3"/>
  <c r="RH40" i="3"/>
  <c r="JC35" i="5"/>
  <c r="JO23" i="8"/>
  <c r="JC37" i="9"/>
  <c r="JA20" i="11"/>
  <c r="RK40" i="3"/>
  <c r="AJ14" i="2"/>
  <c r="CB14" i="2" s="1"/>
  <c r="QT16" i="5"/>
  <c r="RL16" i="5" s="1"/>
  <c r="RM16" i="5" s="1"/>
  <c r="AE16" i="5" s="1"/>
  <c r="AJ16" i="5" s="1"/>
  <c r="JV22" i="9"/>
  <c r="CB22" i="9"/>
  <c r="AF22" i="9"/>
  <c r="JA16" i="12"/>
  <c r="JB16" i="12"/>
  <c r="QX11" i="12"/>
  <c r="JP10" i="4"/>
  <c r="JB24" i="4"/>
  <c r="JQ27" i="5"/>
  <c r="JB10" i="6"/>
  <c r="JQ27" i="6"/>
  <c r="RH19" i="8"/>
  <c r="RI29" i="10"/>
  <c r="JQ10" i="4"/>
  <c r="JC24" i="4"/>
  <c r="JN27" i="5"/>
  <c r="JC10" i="6"/>
  <c r="RJ20" i="7"/>
  <c r="RI19" i="8"/>
  <c r="RH29" i="10"/>
  <c r="QW37" i="12"/>
  <c r="JO27" i="5"/>
  <c r="RK20" i="7"/>
  <c r="RJ29" i="10"/>
  <c r="QX37" i="12"/>
  <c r="RK39" i="6"/>
  <c r="RH20" i="7"/>
  <c r="JN14" i="12"/>
  <c r="QU37" i="12"/>
  <c r="RH39" i="6"/>
  <c r="RI39" i="6"/>
  <c r="JN27" i="6"/>
  <c r="RJ20" i="6"/>
  <c r="JQ12" i="7"/>
  <c r="RH20" i="2"/>
  <c r="RJ20" i="2"/>
  <c r="JN12" i="7"/>
  <c r="JQ14" i="12"/>
  <c r="RI27" i="9"/>
  <c r="JP14" i="12"/>
  <c r="RK27" i="9"/>
  <c r="RH27" i="9"/>
  <c r="JQ13" i="12"/>
  <c r="JO13" i="12"/>
  <c r="JN13" i="12"/>
  <c r="JP13" i="12"/>
  <c r="JQ28" i="12"/>
  <c r="JP28" i="12"/>
  <c r="JN28" i="12"/>
  <c r="JO28" i="12"/>
  <c r="RK35" i="12"/>
  <c r="RJ35" i="12"/>
  <c r="RH35" i="12"/>
  <c r="RI35" i="12"/>
  <c r="JQ35" i="12"/>
  <c r="JO35" i="12"/>
  <c r="JN35" i="12"/>
  <c r="JP35" i="12"/>
  <c r="JQ20" i="12"/>
  <c r="JP20" i="12"/>
  <c r="JN20" i="12"/>
  <c r="JO20" i="12"/>
  <c r="JO16" i="12"/>
  <c r="JN16" i="12"/>
  <c r="JP16" i="12"/>
  <c r="JQ16" i="12"/>
  <c r="RH37" i="12"/>
  <c r="RK37" i="12"/>
  <c r="RJ37" i="12"/>
  <c r="RI37" i="12"/>
  <c r="JA10" i="12"/>
  <c r="JB10" i="12"/>
  <c r="JC10" i="12"/>
  <c r="JD10" i="12"/>
  <c r="JQ25" i="12"/>
  <c r="JP25" i="12"/>
  <c r="JO25" i="12"/>
  <c r="JN25" i="12"/>
  <c r="JQ23" i="12"/>
  <c r="JP23" i="12"/>
  <c r="JN23" i="12"/>
  <c r="JO23" i="12"/>
  <c r="RJ32" i="12"/>
  <c r="RI32" i="12"/>
  <c r="RH32" i="12"/>
  <c r="RK32" i="12"/>
  <c r="JP38" i="12"/>
  <c r="JN38" i="12"/>
  <c r="JO38" i="12"/>
  <c r="JQ38" i="12"/>
  <c r="JO22" i="12"/>
  <c r="JQ22" i="12"/>
  <c r="JP22" i="12"/>
  <c r="JN22" i="12"/>
  <c r="RK15" i="12"/>
  <c r="RJ15" i="12"/>
  <c r="RI15" i="12"/>
  <c r="RH15" i="12"/>
  <c r="RK13" i="12"/>
  <c r="RI13" i="12"/>
  <c r="RH13" i="12"/>
  <c r="RJ13" i="12"/>
  <c r="RI40" i="12"/>
  <c r="RH40" i="12"/>
  <c r="RK40" i="12"/>
  <c r="RJ40" i="12"/>
  <c r="JC25" i="12"/>
  <c r="JB25" i="12"/>
  <c r="JA25" i="12"/>
  <c r="JD25" i="12"/>
  <c r="RK24" i="12"/>
  <c r="RJ24" i="12"/>
  <c r="RI24" i="12"/>
  <c r="RH24" i="12"/>
  <c r="QX40" i="12"/>
  <c r="QW40" i="12"/>
  <c r="QV40" i="12"/>
  <c r="QU40" i="12"/>
  <c r="JN10" i="12"/>
  <c r="JQ10" i="12"/>
  <c r="JP10" i="12"/>
  <c r="JO10" i="12"/>
  <c r="RH14" i="12"/>
  <c r="RK14" i="12"/>
  <c r="RJ14" i="12"/>
  <c r="RI14" i="12"/>
  <c r="QU19" i="12"/>
  <c r="QX19" i="12"/>
  <c r="QW19" i="12"/>
  <c r="QV19" i="12"/>
  <c r="RH16" i="12"/>
  <c r="RJ16" i="12"/>
  <c r="RI16" i="12"/>
  <c r="RK16" i="12"/>
  <c r="RH11" i="12"/>
  <c r="RK11" i="12"/>
  <c r="RJ11" i="12"/>
  <c r="RI11" i="12"/>
  <c r="QX16" i="12"/>
  <c r="QW16" i="12"/>
  <c r="QV16" i="12"/>
  <c r="QU16" i="12"/>
  <c r="JD14" i="12"/>
  <c r="JC14" i="12"/>
  <c r="JB14" i="12"/>
  <c r="JA14" i="12"/>
  <c r="JQ27" i="11"/>
  <c r="JO27" i="11"/>
  <c r="JN27" i="11"/>
  <c r="JP27" i="11"/>
  <c r="QU27" i="11"/>
  <c r="QX27" i="11"/>
  <c r="QW27" i="11"/>
  <c r="QV27" i="11"/>
  <c r="RK15" i="11"/>
  <c r="RH15" i="11"/>
  <c r="RJ15" i="11"/>
  <c r="RI15" i="11"/>
  <c r="JO15" i="11"/>
  <c r="JQ15" i="11"/>
  <c r="JP15" i="11"/>
  <c r="JN15" i="11"/>
  <c r="JO24" i="11"/>
  <c r="JN24" i="11"/>
  <c r="JQ24" i="11"/>
  <c r="JP24" i="11"/>
  <c r="QU34" i="11"/>
  <c r="QX34" i="11"/>
  <c r="QW34" i="11"/>
  <c r="QV34" i="11"/>
  <c r="RK34" i="11"/>
  <c r="RJ34" i="11"/>
  <c r="RI34" i="11"/>
  <c r="RH34" i="11"/>
  <c r="RK27" i="11"/>
  <c r="RJ27" i="11"/>
  <c r="RH27" i="11"/>
  <c r="RI27" i="11"/>
  <c r="JQ16" i="11"/>
  <c r="JP16" i="11"/>
  <c r="JO16" i="11"/>
  <c r="JN16" i="11"/>
  <c r="RK18" i="11"/>
  <c r="RJ18" i="11"/>
  <c r="RI18" i="11"/>
  <c r="RH18" i="11"/>
  <c r="RK29" i="11"/>
  <c r="RH29" i="11"/>
  <c r="RJ29" i="11"/>
  <c r="RI29" i="11"/>
  <c r="JP36" i="11"/>
  <c r="JO36" i="11"/>
  <c r="JN36" i="11"/>
  <c r="JQ36" i="11"/>
  <c r="JO10" i="11"/>
  <c r="JQ10" i="11"/>
  <c r="JP10" i="11"/>
  <c r="JN10" i="11"/>
  <c r="JQ20" i="11"/>
  <c r="JP20" i="11"/>
  <c r="JO20" i="11"/>
  <c r="JN20" i="11"/>
  <c r="JQ29" i="10"/>
  <c r="JO29" i="10"/>
  <c r="JN29" i="10"/>
  <c r="JP29" i="10"/>
  <c r="RK33" i="10"/>
  <c r="RJ33" i="10"/>
  <c r="RI33" i="10"/>
  <c r="RH33" i="10"/>
  <c r="RK15" i="10"/>
  <c r="RI15" i="10"/>
  <c r="RH15" i="10"/>
  <c r="RJ15" i="10"/>
  <c r="JB28" i="10"/>
  <c r="JD28" i="10"/>
  <c r="JC28" i="10"/>
  <c r="JA28" i="10"/>
  <c r="JD16" i="10"/>
  <c r="JC16" i="10"/>
  <c r="JA16" i="10"/>
  <c r="JB16" i="10"/>
  <c r="RH30" i="10"/>
  <c r="RK30" i="10"/>
  <c r="RJ30" i="10"/>
  <c r="RI30" i="10"/>
  <c r="RK39" i="10"/>
  <c r="RJ39" i="10"/>
  <c r="RH39" i="10"/>
  <c r="RI39" i="10"/>
  <c r="JO38" i="10"/>
  <c r="JN38" i="10"/>
  <c r="JQ38" i="10"/>
  <c r="JP38" i="10"/>
  <c r="RH36" i="10"/>
  <c r="RK36" i="10"/>
  <c r="RJ36" i="10"/>
  <c r="RI36" i="10"/>
  <c r="RK14" i="10"/>
  <c r="RJ14" i="10"/>
  <c r="RH14" i="10"/>
  <c r="RI14" i="10"/>
  <c r="QX40" i="10"/>
  <c r="QW40" i="10"/>
  <c r="QV40" i="10"/>
  <c r="QU40" i="10"/>
  <c r="JP31" i="10"/>
  <c r="JO31" i="10"/>
  <c r="JQ31" i="10"/>
  <c r="JN31" i="10"/>
  <c r="RK34" i="10"/>
  <c r="RJ34" i="10"/>
  <c r="RH34" i="10"/>
  <c r="RI34" i="10"/>
  <c r="RH16" i="10"/>
  <c r="RJ16" i="10"/>
  <c r="RK16" i="10"/>
  <c r="RI16" i="10"/>
  <c r="QX15" i="10"/>
  <c r="QW15" i="10"/>
  <c r="QV15" i="10"/>
  <c r="QU15" i="10"/>
  <c r="JO36" i="10"/>
  <c r="JN36" i="10"/>
  <c r="JQ36" i="10"/>
  <c r="JP36" i="10"/>
  <c r="RI40" i="10"/>
  <c r="RH40" i="10"/>
  <c r="RK40" i="10"/>
  <c r="RJ40" i="10"/>
  <c r="JO26" i="10"/>
  <c r="JN26" i="10"/>
  <c r="JQ26" i="10"/>
  <c r="JP26" i="10"/>
  <c r="JQ39" i="10"/>
  <c r="JP39" i="10"/>
  <c r="JO39" i="10"/>
  <c r="JN39" i="10"/>
  <c r="JO16" i="10"/>
  <c r="JN16" i="10"/>
  <c r="JQ16" i="10"/>
  <c r="JP16" i="10"/>
  <c r="RK25" i="9"/>
  <c r="RJ25" i="9"/>
  <c r="RH25" i="9"/>
  <c r="RI25" i="9"/>
  <c r="JA24" i="9"/>
  <c r="JD24" i="9"/>
  <c r="JC24" i="9"/>
  <c r="JB24" i="9"/>
  <c r="JQ27" i="9"/>
  <c r="JO27" i="9"/>
  <c r="JN27" i="9"/>
  <c r="JP27" i="9"/>
  <c r="RI40" i="9"/>
  <c r="RH40" i="9"/>
  <c r="RK40" i="9"/>
  <c r="RJ40" i="9"/>
  <c r="JQ31" i="9"/>
  <c r="JP31" i="9"/>
  <c r="JN31" i="9"/>
  <c r="JO31" i="9"/>
  <c r="JQ36" i="9"/>
  <c r="JP36" i="9"/>
  <c r="JO36" i="9"/>
  <c r="JN36" i="9"/>
  <c r="RK38" i="9"/>
  <c r="RJ38" i="9"/>
  <c r="RH38" i="9"/>
  <c r="RI38" i="9"/>
  <c r="RJ35" i="9"/>
  <c r="RI35" i="9"/>
  <c r="RH35" i="9"/>
  <c r="RK35" i="9"/>
  <c r="JQ37" i="9"/>
  <c r="JP37" i="9"/>
  <c r="JO37" i="9"/>
  <c r="JN37" i="9"/>
  <c r="JQ13" i="9"/>
  <c r="JN13" i="9"/>
  <c r="JP13" i="9"/>
  <c r="JO13" i="9"/>
  <c r="QU25" i="9"/>
  <c r="QX25" i="9"/>
  <c r="QW25" i="9"/>
  <c r="QV25" i="9"/>
  <c r="JB36" i="9"/>
  <c r="JA36" i="9"/>
  <c r="JD36" i="9"/>
  <c r="JC36" i="9"/>
  <c r="JQ39" i="9"/>
  <c r="JP39" i="9"/>
  <c r="JO39" i="9"/>
  <c r="JN39" i="9"/>
  <c r="RH15" i="9"/>
  <c r="RJ15" i="9"/>
  <c r="RK15" i="9"/>
  <c r="RI15" i="9"/>
  <c r="JQ24" i="9"/>
  <c r="JP24" i="9"/>
  <c r="JN24" i="9"/>
  <c r="JO24" i="9"/>
  <c r="QU38" i="9"/>
  <c r="QX38" i="9"/>
  <c r="QW38" i="9"/>
  <c r="QV38" i="9"/>
  <c r="JQ17" i="9"/>
  <c r="JO17" i="9"/>
  <c r="JN17" i="9"/>
  <c r="JP17" i="9"/>
  <c r="JO15" i="9"/>
  <c r="JQ15" i="9"/>
  <c r="JP15" i="9"/>
  <c r="JN15" i="9"/>
  <c r="JQ21" i="9"/>
  <c r="JN21" i="9"/>
  <c r="JP21" i="9"/>
  <c r="JO21" i="9"/>
  <c r="JP29" i="9"/>
  <c r="JO29" i="9"/>
  <c r="JQ29" i="9"/>
  <c r="JN29" i="9"/>
  <c r="JQ35" i="9"/>
  <c r="JO35" i="9"/>
  <c r="JP35" i="9"/>
  <c r="JN35" i="9"/>
  <c r="JA27" i="9"/>
  <c r="JD27" i="9"/>
  <c r="JC27" i="9"/>
  <c r="JB27" i="9"/>
  <c r="JQ32" i="8"/>
  <c r="JP32" i="8"/>
  <c r="JN32" i="8"/>
  <c r="JO32" i="8"/>
  <c r="RI12" i="8"/>
  <c r="RK12" i="8"/>
  <c r="RJ12" i="8"/>
  <c r="RH12" i="8"/>
  <c r="RK35" i="8"/>
  <c r="RI35" i="8"/>
  <c r="RJ35" i="8"/>
  <c r="RH35" i="8"/>
  <c r="JD16" i="8"/>
  <c r="JC16" i="8"/>
  <c r="JB16" i="8"/>
  <c r="JA16" i="8"/>
  <c r="QV33" i="8"/>
  <c r="QU33" i="8"/>
  <c r="QX33" i="8"/>
  <c r="QW33" i="8"/>
  <c r="RK30" i="8"/>
  <c r="RI30" i="8"/>
  <c r="RH30" i="8"/>
  <c r="RJ30" i="8"/>
  <c r="JP14" i="8"/>
  <c r="JO14" i="8"/>
  <c r="JN14" i="8"/>
  <c r="JQ14" i="8"/>
  <c r="QU30" i="8"/>
  <c r="QX30" i="8"/>
  <c r="QW30" i="8"/>
  <c r="QV30" i="8"/>
  <c r="JD28" i="8"/>
  <c r="JC28" i="8"/>
  <c r="JA28" i="8"/>
  <c r="JB28" i="8"/>
  <c r="JO18" i="8"/>
  <c r="JN18" i="8"/>
  <c r="JP18" i="8"/>
  <c r="JQ18" i="8"/>
  <c r="JQ11" i="8"/>
  <c r="JP11" i="8"/>
  <c r="JO11" i="8"/>
  <c r="JN11" i="8"/>
  <c r="JD18" i="8"/>
  <c r="JC18" i="8"/>
  <c r="JB18" i="8"/>
  <c r="JA18" i="8"/>
  <c r="RK33" i="8"/>
  <c r="RJ33" i="8"/>
  <c r="RI33" i="8"/>
  <c r="RH33" i="8"/>
  <c r="RK16" i="8"/>
  <c r="RJ16" i="8"/>
  <c r="RI16" i="8"/>
  <c r="RH16" i="8"/>
  <c r="QX18" i="8"/>
  <c r="QW18" i="8"/>
  <c r="QV18" i="8"/>
  <c r="QU18" i="8"/>
  <c r="RK11" i="8"/>
  <c r="RJ11" i="8"/>
  <c r="RI11" i="8"/>
  <c r="RH11" i="8"/>
  <c r="JN16" i="8"/>
  <c r="JQ16" i="8"/>
  <c r="JP16" i="8"/>
  <c r="JO16" i="8"/>
  <c r="RI27" i="8"/>
  <c r="RH27" i="8"/>
  <c r="RK27" i="8"/>
  <c r="RJ27" i="8"/>
  <c r="RJ25" i="8"/>
  <c r="RH25" i="8"/>
  <c r="RI25" i="8"/>
  <c r="RK25" i="8"/>
  <c r="JP26" i="8"/>
  <c r="JO26" i="8"/>
  <c r="JN26" i="8"/>
  <c r="JQ26" i="8"/>
  <c r="RK24" i="8"/>
  <c r="RJ24" i="8"/>
  <c r="RI24" i="8"/>
  <c r="RH24" i="8"/>
  <c r="JO21" i="8"/>
  <c r="JP21" i="8"/>
  <c r="JN21" i="8"/>
  <c r="JQ21" i="8"/>
  <c r="JN22" i="8"/>
  <c r="JQ22" i="8"/>
  <c r="JP22" i="8"/>
  <c r="JO22" i="8"/>
  <c r="QX28" i="7"/>
  <c r="QW28" i="7"/>
  <c r="QV28" i="7"/>
  <c r="QU28" i="7"/>
  <c r="JO30" i="7"/>
  <c r="JN30" i="7"/>
  <c r="JQ30" i="7"/>
  <c r="JP30" i="7"/>
  <c r="QX16" i="7"/>
  <c r="QW16" i="7"/>
  <c r="QV16" i="7"/>
  <c r="QU16" i="7"/>
  <c r="JQ31" i="7"/>
  <c r="JP31" i="7"/>
  <c r="JN31" i="7"/>
  <c r="JO31" i="7"/>
  <c r="JQ21" i="7"/>
  <c r="JP21" i="7"/>
  <c r="JO21" i="7"/>
  <c r="JN21" i="7"/>
  <c r="JQ18" i="7"/>
  <c r="JO18" i="7"/>
  <c r="JN18" i="7"/>
  <c r="JP18" i="7"/>
  <c r="JN14" i="7"/>
  <c r="JQ14" i="7"/>
  <c r="JP14" i="7"/>
  <c r="JO14" i="7"/>
  <c r="RK28" i="7"/>
  <c r="RH28" i="7"/>
  <c r="RJ28" i="7"/>
  <c r="RI28" i="7"/>
  <c r="JO40" i="7"/>
  <c r="JN40" i="7"/>
  <c r="JQ40" i="7"/>
  <c r="JP40" i="7"/>
  <c r="JQ23" i="7"/>
  <c r="JO23" i="7"/>
  <c r="JP23" i="7"/>
  <c r="JN23" i="7"/>
  <c r="RK25" i="7"/>
  <c r="RJ25" i="7"/>
  <c r="RI25" i="7"/>
  <c r="RH25" i="7"/>
  <c r="RJ18" i="7"/>
  <c r="RI18" i="7"/>
  <c r="RH18" i="7"/>
  <c r="RK18" i="7"/>
  <c r="QV11" i="7"/>
  <c r="QX11" i="7"/>
  <c r="QW11" i="7"/>
  <c r="QU11" i="7"/>
  <c r="RH11" i="7"/>
  <c r="RI11" i="7"/>
  <c r="RK11" i="7"/>
  <c r="RJ11" i="7"/>
  <c r="JP29" i="7"/>
  <c r="JO29" i="7"/>
  <c r="JN29" i="7"/>
  <c r="JQ29" i="7"/>
  <c r="JP36" i="7"/>
  <c r="JO36" i="7"/>
  <c r="JN36" i="7"/>
  <c r="JQ36" i="7"/>
  <c r="JA18" i="7"/>
  <c r="JD18" i="7"/>
  <c r="JC18" i="7"/>
  <c r="JB18" i="7"/>
  <c r="JA23" i="7"/>
  <c r="JD23" i="7"/>
  <c r="JC23" i="7"/>
  <c r="JB23" i="7"/>
  <c r="JQ34" i="7"/>
  <c r="JN34" i="7"/>
  <c r="JP34" i="7"/>
  <c r="JO34" i="7"/>
  <c r="QX40" i="6"/>
  <c r="QW40" i="6"/>
  <c r="QU40" i="6"/>
  <c r="QV40" i="6"/>
  <c r="JN11" i="6"/>
  <c r="JQ11" i="6"/>
  <c r="JP11" i="6"/>
  <c r="JO11" i="6"/>
  <c r="JN25" i="6"/>
  <c r="JQ25" i="6"/>
  <c r="JP25" i="6"/>
  <c r="JO25" i="6"/>
  <c r="RK29" i="6"/>
  <c r="RJ29" i="6"/>
  <c r="RI29" i="6"/>
  <c r="RH29" i="6"/>
  <c r="RH18" i="6"/>
  <c r="RJ18" i="6"/>
  <c r="RI18" i="6"/>
  <c r="RK18" i="6"/>
  <c r="RK36" i="6"/>
  <c r="RI36" i="6"/>
  <c r="RJ36" i="6"/>
  <c r="RH36" i="6"/>
  <c r="JO39" i="6"/>
  <c r="JN39" i="6"/>
  <c r="JQ39" i="6"/>
  <c r="JP39" i="6"/>
  <c r="RH16" i="6"/>
  <c r="RK16" i="6"/>
  <c r="RJ16" i="6"/>
  <c r="RI16" i="6"/>
  <c r="JO33" i="6"/>
  <c r="JP33" i="6"/>
  <c r="JN33" i="6"/>
  <c r="JQ33" i="6"/>
  <c r="JQ37" i="6"/>
  <c r="JP37" i="6"/>
  <c r="JO37" i="6"/>
  <c r="JN37" i="6"/>
  <c r="RK26" i="6"/>
  <c r="RI26" i="6"/>
  <c r="RH26" i="6"/>
  <c r="RJ26" i="6"/>
  <c r="RK15" i="6"/>
  <c r="RI15" i="6"/>
  <c r="RJ15" i="6"/>
  <c r="RH15" i="6"/>
  <c r="QX14" i="6"/>
  <c r="QW14" i="6"/>
  <c r="QU14" i="6"/>
  <c r="QV14" i="6"/>
  <c r="JC37" i="6"/>
  <c r="JA37" i="6"/>
  <c r="JB37" i="6"/>
  <c r="JD37" i="6"/>
  <c r="JO16" i="6"/>
  <c r="JN16" i="6"/>
  <c r="JQ16" i="6"/>
  <c r="JP16" i="6"/>
  <c r="QU26" i="6"/>
  <c r="QX26" i="6"/>
  <c r="QW26" i="6"/>
  <c r="QV26" i="6"/>
  <c r="JN10" i="6"/>
  <c r="JQ10" i="6"/>
  <c r="JP10" i="6"/>
  <c r="JO10" i="6"/>
  <c r="JQ28" i="6"/>
  <c r="JP28" i="6"/>
  <c r="JO28" i="6"/>
  <c r="JN28" i="6"/>
  <c r="JO26" i="6"/>
  <c r="JN26" i="6"/>
  <c r="JQ26" i="6"/>
  <c r="JP26" i="6"/>
  <c r="JO31" i="6"/>
  <c r="JQ31" i="6"/>
  <c r="JP31" i="6"/>
  <c r="JN31" i="6"/>
  <c r="JQ24" i="6"/>
  <c r="JP24" i="6"/>
  <c r="JO24" i="6"/>
  <c r="JN24" i="6"/>
  <c r="JN30" i="6"/>
  <c r="JP30" i="6"/>
  <c r="JO30" i="6"/>
  <c r="JQ30" i="6"/>
  <c r="RI40" i="6"/>
  <c r="RH40" i="6"/>
  <c r="RK40" i="6"/>
  <c r="RJ40" i="6"/>
  <c r="JD26" i="6"/>
  <c r="JC26" i="6"/>
  <c r="JB26" i="6"/>
  <c r="JA26" i="6"/>
  <c r="JC27" i="6"/>
  <c r="JA27" i="6"/>
  <c r="JD27" i="6"/>
  <c r="JB27" i="6"/>
  <c r="JA22" i="6"/>
  <c r="JD22" i="6"/>
  <c r="JC22" i="6"/>
  <c r="JB22" i="6"/>
  <c r="RJ31" i="6"/>
  <c r="RH31" i="6"/>
  <c r="RK31" i="6"/>
  <c r="RI31" i="6"/>
  <c r="RH35" i="5"/>
  <c r="RK35" i="5"/>
  <c r="RI35" i="5"/>
  <c r="RJ35" i="5"/>
  <c r="JQ15" i="5"/>
  <c r="JP15" i="5"/>
  <c r="JO15" i="5"/>
  <c r="JN15" i="5"/>
  <c r="JD24" i="5"/>
  <c r="JC24" i="5"/>
  <c r="JB24" i="5"/>
  <c r="JA24" i="5"/>
  <c r="JO19" i="5"/>
  <c r="JQ19" i="5"/>
  <c r="JP19" i="5"/>
  <c r="JN19" i="5"/>
  <c r="JP37" i="5"/>
  <c r="JQ37" i="5"/>
  <c r="JO37" i="5"/>
  <c r="JN37" i="5"/>
  <c r="QU16" i="5"/>
  <c r="QX16" i="5"/>
  <c r="QW16" i="5"/>
  <c r="QV16" i="5"/>
  <c r="RI40" i="5"/>
  <c r="RH40" i="5"/>
  <c r="RK40" i="5"/>
  <c r="RJ40" i="5"/>
  <c r="JN32" i="5"/>
  <c r="JP32" i="5"/>
  <c r="JO32" i="5"/>
  <c r="JQ32" i="5"/>
  <c r="JO35" i="5"/>
  <c r="JP35" i="5"/>
  <c r="JQ35" i="5"/>
  <c r="JN35" i="5"/>
  <c r="RK16" i="5"/>
  <c r="RJ16" i="5"/>
  <c r="RI16" i="5"/>
  <c r="RO16" i="5" s="1"/>
  <c r="RH16" i="5"/>
  <c r="RN16" i="5" s="1"/>
  <c r="T16" i="5" s="1"/>
  <c r="T41" i="5" s="1"/>
  <c r="JQ10" i="5"/>
  <c r="JN10" i="5"/>
  <c r="JP10" i="5"/>
  <c r="JO10" i="5"/>
  <c r="RJ32" i="5"/>
  <c r="RK32" i="5"/>
  <c r="RI32" i="5"/>
  <c r="RH32" i="5"/>
  <c r="RK17" i="5"/>
  <c r="RJ17" i="5"/>
  <c r="RI17" i="5"/>
  <c r="RH17" i="5"/>
  <c r="QV17" i="5"/>
  <c r="QU17" i="5"/>
  <c r="QX17" i="5"/>
  <c r="QW17" i="5"/>
  <c r="JQ36" i="5"/>
  <c r="JP36" i="5"/>
  <c r="JO36" i="5"/>
  <c r="JN36" i="5"/>
  <c r="JN18" i="5"/>
  <c r="JQ18" i="5"/>
  <c r="JP18" i="5"/>
  <c r="JO18" i="5"/>
  <c r="JB18" i="5"/>
  <c r="JA18" i="5"/>
  <c r="JD18" i="5"/>
  <c r="JC18" i="5"/>
  <c r="QX11" i="5"/>
  <c r="QW11" i="5"/>
  <c r="QV11" i="5"/>
  <c r="QU11" i="5"/>
  <c r="RK11" i="5"/>
  <c r="RJ11" i="5"/>
  <c r="RH11" i="5"/>
  <c r="RI11" i="5"/>
  <c r="JO29" i="5"/>
  <c r="JN29" i="5"/>
  <c r="JQ29" i="5"/>
  <c r="JP29" i="5"/>
  <c r="RH25" i="5"/>
  <c r="RK25" i="5"/>
  <c r="RJ25" i="5"/>
  <c r="RI25" i="5"/>
  <c r="RK23" i="5"/>
  <c r="RJ23" i="5"/>
  <c r="RH23" i="5"/>
  <c r="RI23" i="5"/>
  <c r="JP14" i="5"/>
  <c r="JO14" i="5"/>
  <c r="JQ14" i="5"/>
  <c r="JN14" i="5"/>
  <c r="QX12" i="5"/>
  <c r="QW12" i="5"/>
  <c r="QV12" i="5"/>
  <c r="QU12" i="5"/>
  <c r="RH12" i="5"/>
  <c r="RI12" i="5"/>
  <c r="RK12" i="5"/>
  <c r="RJ12" i="5"/>
  <c r="JQ36" i="4"/>
  <c r="JP36" i="4"/>
  <c r="JO36" i="4"/>
  <c r="JN36" i="4"/>
  <c r="QX31" i="4"/>
  <c r="QW31" i="4"/>
  <c r="QV31" i="4"/>
  <c r="QU31" i="4"/>
  <c r="RK26" i="4"/>
  <c r="RJ26" i="4"/>
  <c r="RI26" i="4"/>
  <c r="RH26" i="4"/>
  <c r="JQ18" i="4"/>
  <c r="JP18" i="4"/>
  <c r="JN18" i="4"/>
  <c r="JO18" i="4"/>
  <c r="JQ37" i="4"/>
  <c r="JP37" i="4"/>
  <c r="JO37" i="4"/>
  <c r="JN37" i="4"/>
  <c r="JQ29" i="4"/>
  <c r="JP29" i="4"/>
  <c r="JO29" i="4"/>
  <c r="JN29" i="4"/>
  <c r="JA10" i="4"/>
  <c r="JD10" i="4"/>
  <c r="JC10" i="4"/>
  <c r="JB10" i="4"/>
  <c r="JN26" i="4"/>
  <c r="JQ26" i="4"/>
  <c r="JP26" i="4"/>
  <c r="JO26" i="4"/>
  <c r="JN39" i="4"/>
  <c r="JO39" i="4"/>
  <c r="JQ39" i="4"/>
  <c r="JP39" i="4"/>
  <c r="RK24" i="4"/>
  <c r="RI24" i="4"/>
  <c r="RH24" i="4"/>
  <c r="RJ24" i="4"/>
  <c r="JO38" i="4"/>
  <c r="JN38" i="4"/>
  <c r="JP38" i="4"/>
  <c r="JQ38" i="4"/>
  <c r="QU26" i="4"/>
  <c r="QX26" i="4"/>
  <c r="QW26" i="4"/>
  <c r="QV26" i="4"/>
  <c r="RK27" i="4"/>
  <c r="RJ27" i="4"/>
  <c r="RI27" i="4"/>
  <c r="RH27" i="4"/>
  <c r="JQ34" i="4"/>
  <c r="JP34" i="4"/>
  <c r="JO34" i="4"/>
  <c r="JN34" i="4"/>
  <c r="JO24" i="4"/>
  <c r="JN24" i="4"/>
  <c r="JQ24" i="4"/>
  <c r="JP24" i="4"/>
  <c r="RK11" i="4"/>
  <c r="RJ11" i="4"/>
  <c r="RI11" i="4"/>
  <c r="RH11" i="4"/>
  <c r="RI31" i="4"/>
  <c r="RK31" i="4"/>
  <c r="RJ31" i="4"/>
  <c r="RH31" i="4"/>
  <c r="RK36" i="4"/>
  <c r="RJ36" i="4"/>
  <c r="RI36" i="4"/>
  <c r="RH36" i="4"/>
  <c r="JD26" i="4"/>
  <c r="JC26" i="4"/>
  <c r="JB26" i="4"/>
  <c r="JA26" i="4"/>
  <c r="RJ17" i="4"/>
  <c r="RI17" i="4"/>
  <c r="RH17" i="4"/>
  <c r="RK17" i="4"/>
  <c r="RH22" i="3"/>
  <c r="RK22" i="3"/>
  <c r="RJ22" i="3"/>
  <c r="RI22" i="3"/>
  <c r="RI30" i="3"/>
  <c r="RK30" i="3"/>
  <c r="RJ30" i="3"/>
  <c r="RH30" i="3"/>
  <c r="JQ39" i="3"/>
  <c r="JO39" i="3"/>
  <c r="JN39" i="3"/>
  <c r="JP39" i="3"/>
  <c r="JN26" i="3"/>
  <c r="JP26" i="3"/>
  <c r="JO26" i="3"/>
  <c r="JQ26" i="3"/>
  <c r="JB32" i="3"/>
  <c r="JA32" i="3"/>
  <c r="JD32" i="3"/>
  <c r="JC32" i="3"/>
  <c r="RH38" i="3"/>
  <c r="RK38" i="3"/>
  <c r="RJ38" i="3"/>
  <c r="RI38" i="3"/>
  <c r="QX31" i="3"/>
  <c r="QW31" i="3"/>
  <c r="QV31" i="3"/>
  <c r="QU31" i="3"/>
  <c r="RH14" i="3"/>
  <c r="RK14" i="3"/>
  <c r="RJ14" i="3"/>
  <c r="RI14" i="3"/>
  <c r="RJ32" i="3"/>
  <c r="RI32" i="3"/>
  <c r="RH32" i="3"/>
  <c r="RK32" i="3"/>
  <c r="JQ29" i="3"/>
  <c r="JP29" i="3"/>
  <c r="JO29" i="3"/>
  <c r="JN29" i="3"/>
  <c r="QX12" i="3"/>
  <c r="QU12" i="3"/>
  <c r="QW12" i="3"/>
  <c r="QV12" i="3"/>
  <c r="RH39" i="3"/>
  <c r="RJ39" i="3"/>
  <c r="RK39" i="3"/>
  <c r="RI39" i="3"/>
  <c r="RH10" i="3"/>
  <c r="RK10" i="3"/>
  <c r="RJ10" i="3"/>
  <c r="RI10" i="3"/>
  <c r="JQ28" i="3"/>
  <c r="JP28" i="3"/>
  <c r="JO28" i="3"/>
  <c r="JN28" i="3"/>
  <c r="RH25" i="3"/>
  <c r="RK25" i="3"/>
  <c r="RI25" i="3"/>
  <c r="RJ25" i="3"/>
  <c r="JO22" i="3"/>
  <c r="JN22" i="3"/>
  <c r="JQ22" i="3"/>
  <c r="JP22" i="3"/>
  <c r="JD20" i="3"/>
  <c r="JC20" i="3"/>
  <c r="JB20" i="3"/>
  <c r="JA20" i="3"/>
  <c r="RK21" i="3"/>
  <c r="RJ21" i="3"/>
  <c r="RH21" i="3"/>
  <c r="RI21" i="3"/>
  <c r="QX17" i="2"/>
  <c r="QW17" i="2"/>
  <c r="QV17" i="2"/>
  <c r="QU17" i="2"/>
  <c r="QV20" i="2"/>
  <c r="QU20" i="2"/>
  <c r="QX20" i="2"/>
  <c r="QW20" i="2"/>
  <c r="RI40" i="2"/>
  <c r="RH40" i="2"/>
  <c r="RK40" i="2"/>
  <c r="RJ40" i="2"/>
  <c r="JD29" i="2"/>
  <c r="JB29" i="2"/>
  <c r="JA29" i="2"/>
  <c r="JC29" i="2"/>
  <c r="JO18" i="2"/>
  <c r="JN18" i="2"/>
  <c r="JQ18" i="2"/>
  <c r="JP18" i="2"/>
  <c r="JQ21" i="2"/>
  <c r="JP21" i="2"/>
  <c r="JO21" i="2"/>
  <c r="JN21" i="2"/>
  <c r="RH32" i="2"/>
  <c r="RK32" i="2"/>
  <c r="RJ32" i="2"/>
  <c r="RI32" i="2"/>
  <c r="JO34" i="2"/>
  <c r="JQ34" i="2"/>
  <c r="JP34" i="2"/>
  <c r="JN34" i="2"/>
  <c r="JO14" i="2"/>
  <c r="JN14" i="2"/>
  <c r="JT14" i="2" s="1"/>
  <c r="JP14" i="2"/>
  <c r="JQ14" i="2"/>
  <c r="JQ28" i="2"/>
  <c r="JN28" i="2"/>
  <c r="JP28" i="2"/>
  <c r="JO28" i="2"/>
  <c r="RK17" i="2"/>
  <c r="RJ17" i="2"/>
  <c r="RI17" i="2"/>
  <c r="RH17" i="2"/>
  <c r="RH18" i="2"/>
  <c r="RK18" i="2"/>
  <c r="RJ18" i="2"/>
  <c r="RI18" i="2"/>
  <c r="RJ14" i="2"/>
  <c r="RP14" i="2" s="1"/>
  <c r="RI14" i="2"/>
  <c r="RO14" i="2" s="1"/>
  <c r="RH14" i="2"/>
  <c r="RN14" i="2" s="1"/>
  <c r="RK14" i="2"/>
  <c r="RQ14" i="2" s="1"/>
  <c r="RH22" i="2"/>
  <c r="RK22" i="2"/>
  <c r="RJ22" i="2"/>
  <c r="RI22" i="2"/>
  <c r="JQ35" i="2"/>
  <c r="JO35" i="2"/>
  <c r="JN35" i="2"/>
  <c r="JP35" i="2"/>
  <c r="JD25" i="2"/>
  <c r="JA25" i="2"/>
  <c r="JC25" i="2"/>
  <c r="JB25" i="2"/>
  <c r="JQ15" i="2"/>
  <c r="JO15" i="2"/>
  <c r="JP15" i="2"/>
  <c r="JN15" i="2"/>
  <c r="JD18" i="2"/>
  <c r="JC18" i="2"/>
  <c r="JB18" i="2"/>
  <c r="JA18" i="2"/>
  <c r="JQ29" i="2"/>
  <c r="JP29" i="2"/>
  <c r="JO29" i="2"/>
  <c r="JN29" i="2"/>
  <c r="QX32" i="2"/>
  <c r="QU32" i="2"/>
  <c r="QW32" i="2"/>
  <c r="QV32" i="2"/>
  <c r="QX18" i="2"/>
  <c r="QW18" i="2"/>
  <c r="QV18" i="2"/>
  <c r="QU18" i="2"/>
  <c r="QX26" i="2"/>
  <c r="QW26" i="2"/>
  <c r="QU26" i="2"/>
  <c r="QV26" i="2"/>
  <c r="AF14" i="2" l="1"/>
  <c r="T14" i="2"/>
  <c r="T41" i="2" s="1"/>
  <c r="AF16" i="5"/>
  <c r="CB16" i="5"/>
  <c r="RQ16" i="5"/>
  <c r="RP16" i="5"/>
  <c r="B20" i="13"/>
  <c r="I5" i="13" l="1"/>
  <c r="N59" i="13" l="1"/>
  <c r="L59" i="13"/>
  <c r="A50" i="13"/>
  <c r="C7" i="1" l="1"/>
  <c r="N10" i="13"/>
  <c r="Z69" i="15" l="1"/>
  <c r="AL69" i="15"/>
  <c r="Z70" i="15"/>
  <c r="AL70" i="15"/>
  <c r="Z71" i="15"/>
  <c r="AL71" i="15"/>
  <c r="Z72" i="15"/>
  <c r="AL72" i="15"/>
  <c r="Z73" i="15"/>
  <c r="AL73" i="15"/>
  <c r="Z74" i="15"/>
  <c r="AL74" i="15"/>
  <c r="Z75" i="15"/>
  <c r="AL75" i="15"/>
  <c r="Z76" i="15"/>
  <c r="AL76" i="15"/>
  <c r="Z77" i="15"/>
  <c r="AL77" i="15"/>
  <c r="Z78" i="15"/>
  <c r="AL78" i="15"/>
  <c r="Z79" i="15"/>
  <c r="AL79" i="15"/>
  <c r="Z80" i="15"/>
  <c r="AL80" i="15"/>
  <c r="Z81" i="15"/>
  <c r="AL81" i="15"/>
  <c r="Z82" i="15"/>
  <c r="AL82" i="15"/>
  <c r="Z83" i="15"/>
  <c r="AL83" i="15"/>
  <c r="Z84" i="15"/>
  <c r="AL84" i="15"/>
  <c r="Z55" i="15"/>
  <c r="AL55" i="15"/>
  <c r="Z56" i="15"/>
  <c r="AL56" i="15"/>
  <c r="Z57" i="15"/>
  <c r="AL57" i="15"/>
  <c r="Z58" i="15"/>
  <c r="AL58" i="15"/>
  <c r="Z59" i="15"/>
  <c r="AL59" i="15"/>
  <c r="Z60" i="15"/>
  <c r="AL60" i="15"/>
  <c r="Z61" i="15"/>
  <c r="AL61" i="15"/>
  <c r="Z62" i="15"/>
  <c r="AL62" i="15"/>
  <c r="Z63" i="15"/>
  <c r="AL63" i="15"/>
  <c r="Z64" i="15"/>
  <c r="AL64" i="15"/>
  <c r="Z65" i="15"/>
  <c r="AL65" i="15"/>
  <c r="Z66" i="15"/>
  <c r="AL66" i="15"/>
  <c r="Z67" i="15"/>
  <c r="AL67" i="15"/>
  <c r="Z68" i="15"/>
  <c r="AL68" i="15"/>
  <c r="AL54" i="15"/>
  <c r="Z54" i="15"/>
  <c r="C52" i="12"/>
  <c r="C3" i="12"/>
  <c r="D3" i="12" s="1"/>
  <c r="BS5" i="12"/>
  <c r="BV4" i="12"/>
  <c r="Q4" i="12"/>
  <c r="Q3" i="12"/>
  <c r="Q2" i="12"/>
  <c r="J2" i="12"/>
  <c r="E2" i="12"/>
  <c r="C52" i="11"/>
  <c r="C3" i="11"/>
  <c r="BS5" i="11"/>
  <c r="BV4" i="11"/>
  <c r="Q4" i="11"/>
  <c r="Q3" i="11"/>
  <c r="Q2" i="11"/>
  <c r="J2" i="11"/>
  <c r="E2" i="11"/>
  <c r="C52" i="10"/>
  <c r="C3" i="10"/>
  <c r="D3" i="10" s="1"/>
  <c r="BS5" i="10"/>
  <c r="BV4" i="10"/>
  <c r="Q4" i="10"/>
  <c r="Q3" i="10"/>
  <c r="Q2" i="10"/>
  <c r="J2" i="10"/>
  <c r="E2" i="10"/>
  <c r="C52" i="9"/>
  <c r="C3" i="9"/>
  <c r="BS5" i="9"/>
  <c r="BV4" i="9"/>
  <c r="Q4" i="9"/>
  <c r="Q3" i="9"/>
  <c r="Q2" i="9"/>
  <c r="J2" i="9"/>
  <c r="E2" i="9"/>
  <c r="C52" i="8"/>
  <c r="C3" i="8"/>
  <c r="BS5" i="8"/>
  <c r="BV4" i="8"/>
  <c r="Q4" i="8"/>
  <c r="Q3" i="8"/>
  <c r="Q2" i="8"/>
  <c r="J2" i="8"/>
  <c r="E2" i="8"/>
  <c r="C52" i="7"/>
  <c r="C3" i="7"/>
  <c r="BT2" i="7" s="1"/>
  <c r="BS5" i="7"/>
  <c r="BV4" i="7"/>
  <c r="Q4" i="7"/>
  <c r="Q3" i="7"/>
  <c r="Q2" i="7"/>
  <c r="J2" i="7"/>
  <c r="E2" i="7"/>
  <c r="C52" i="6"/>
  <c r="C3" i="6"/>
  <c r="BS5" i="6"/>
  <c r="BV4" i="6"/>
  <c r="Q4" i="6"/>
  <c r="Q3" i="6"/>
  <c r="Q2" i="6"/>
  <c r="J2" i="6"/>
  <c r="E2" i="6"/>
  <c r="C52" i="5"/>
  <c r="C3" i="5"/>
  <c r="BT2" i="5" s="1"/>
  <c r="BS5" i="5"/>
  <c r="BV4" i="5"/>
  <c r="Q4" i="5"/>
  <c r="Q3" i="5"/>
  <c r="Q2" i="5"/>
  <c r="J2" i="5"/>
  <c r="E2" i="5"/>
  <c r="C52" i="4"/>
  <c r="C3" i="4"/>
  <c r="BS5" i="4"/>
  <c r="BV4" i="4"/>
  <c r="Q4" i="4"/>
  <c r="Q3" i="4"/>
  <c r="Q2" i="4"/>
  <c r="J2" i="4"/>
  <c r="E2" i="4"/>
  <c r="C52" i="3"/>
  <c r="C3" i="3"/>
  <c r="BS5" i="3"/>
  <c r="BV4" i="3"/>
  <c r="Q4" i="3"/>
  <c r="Q3" i="3"/>
  <c r="Q2" i="3"/>
  <c r="J2" i="3"/>
  <c r="E2" i="3"/>
  <c r="AD43" i="12" l="1"/>
  <c r="AD41" i="12"/>
  <c r="B10" i="12"/>
  <c r="AD43" i="10"/>
  <c r="AD41" i="10"/>
  <c r="B10" i="10"/>
  <c r="E3" i="12"/>
  <c r="J3" i="12" s="1"/>
  <c r="BT2" i="12"/>
  <c r="BT2" i="11"/>
  <c r="D3" i="11"/>
  <c r="E3" i="10"/>
  <c r="J3" i="10" s="1"/>
  <c r="BT2" i="10"/>
  <c r="D3" i="9"/>
  <c r="BT2" i="9"/>
  <c r="D3" i="8"/>
  <c r="BT2" i="8"/>
  <c r="D3" i="7"/>
  <c r="BT2" i="6"/>
  <c r="D3" i="6"/>
  <c r="D3" i="5"/>
  <c r="D3" i="4"/>
  <c r="BT2" i="4"/>
  <c r="BT2" i="3"/>
  <c r="D3" i="3"/>
  <c r="C52" i="2"/>
  <c r="C3" i="2"/>
  <c r="D3" i="2" s="1"/>
  <c r="BS5" i="2"/>
  <c r="BV4" i="2"/>
  <c r="Q4" i="2"/>
  <c r="Q3" i="2"/>
  <c r="Q2" i="2"/>
  <c r="J2" i="2"/>
  <c r="E2" i="2"/>
  <c r="A10" i="12" l="1"/>
  <c r="A10" i="10"/>
  <c r="B11" i="12"/>
  <c r="U10" i="12"/>
  <c r="BR10" i="12"/>
  <c r="V10" i="12" s="1"/>
  <c r="F10" i="12"/>
  <c r="AD43" i="11"/>
  <c r="AD41" i="11"/>
  <c r="B10" i="11"/>
  <c r="B11" i="10"/>
  <c r="F10" i="10"/>
  <c r="U10" i="10"/>
  <c r="BR10" i="10"/>
  <c r="V10" i="10" s="1"/>
  <c r="AD43" i="9"/>
  <c r="AD41" i="9"/>
  <c r="B10" i="9"/>
  <c r="AD43" i="8"/>
  <c r="AD41" i="8"/>
  <c r="B10" i="8"/>
  <c r="AD43" i="7"/>
  <c r="AD41" i="7"/>
  <c r="B10" i="7"/>
  <c r="AD43" i="6"/>
  <c r="AD41" i="6"/>
  <c r="B10" i="6"/>
  <c r="AD41" i="5"/>
  <c r="AD43" i="5"/>
  <c r="B10" i="5"/>
  <c r="AD43" i="4"/>
  <c r="AD41" i="4"/>
  <c r="B10" i="4"/>
  <c r="AD43" i="3"/>
  <c r="AD41" i="3"/>
  <c r="B10" i="3"/>
  <c r="AD41" i="2"/>
  <c r="AD43" i="2"/>
  <c r="AD42" i="2" s="1"/>
  <c r="B10" i="2"/>
  <c r="E3" i="11"/>
  <c r="J3" i="11" s="1"/>
  <c r="E3" i="9"/>
  <c r="J3" i="9" s="1"/>
  <c r="E3" i="8"/>
  <c r="J3" i="8" s="1"/>
  <c r="E3" i="7"/>
  <c r="J3" i="7" s="1"/>
  <c r="E3" i="6"/>
  <c r="J3" i="6" s="1"/>
  <c r="E3" i="5"/>
  <c r="J3" i="5" s="1"/>
  <c r="E3" i="4"/>
  <c r="J3" i="4" s="1"/>
  <c r="E3" i="3"/>
  <c r="J3" i="3" s="1"/>
  <c r="BT2" i="2"/>
  <c r="E3" i="2"/>
  <c r="J3" i="2" s="1"/>
  <c r="A10" i="8" l="1"/>
  <c r="A10" i="2"/>
  <c r="R10" i="2" s="1"/>
  <c r="A11" i="12"/>
  <c r="R11" i="12" s="1"/>
  <c r="A10" i="11"/>
  <c r="R10" i="11" s="1"/>
  <c r="A11" i="10"/>
  <c r="A10" i="9"/>
  <c r="A10" i="7"/>
  <c r="R10" i="7" s="1"/>
  <c r="A10" i="6"/>
  <c r="R10" i="6" s="1"/>
  <c r="A10" i="5"/>
  <c r="A10" i="4"/>
  <c r="R10" i="4" s="1"/>
  <c r="A10" i="3"/>
  <c r="R10" i="3" s="1"/>
  <c r="B12" i="12"/>
  <c r="BR11" i="12"/>
  <c r="V11" i="12" s="1"/>
  <c r="F11" i="12"/>
  <c r="U11" i="12"/>
  <c r="BR10" i="11"/>
  <c r="V10" i="11" s="1"/>
  <c r="F10" i="11"/>
  <c r="B11" i="11"/>
  <c r="U10" i="11"/>
  <c r="B12" i="10"/>
  <c r="BR11" i="10"/>
  <c r="V11" i="10" s="1"/>
  <c r="F11" i="10"/>
  <c r="U11" i="10"/>
  <c r="BR10" i="9"/>
  <c r="V10" i="9" s="1"/>
  <c r="F10" i="9"/>
  <c r="U10" i="9"/>
  <c r="B11" i="9"/>
  <c r="F10" i="8"/>
  <c r="U10" i="8"/>
  <c r="B11" i="8"/>
  <c r="BR10" i="8"/>
  <c r="V10" i="8" s="1"/>
  <c r="B11" i="7"/>
  <c r="BR10" i="7"/>
  <c r="V10" i="7" s="1"/>
  <c r="F10" i="7"/>
  <c r="U10" i="7"/>
  <c r="B11" i="6"/>
  <c r="BR10" i="6"/>
  <c r="V10" i="6" s="1"/>
  <c r="F10" i="6"/>
  <c r="U10" i="6"/>
  <c r="B11" i="5"/>
  <c r="BR10" i="5"/>
  <c r="V10" i="5" s="1"/>
  <c r="F10" i="5"/>
  <c r="U10" i="5"/>
  <c r="F10" i="4"/>
  <c r="U10" i="4"/>
  <c r="BR10" i="4"/>
  <c r="V10" i="4" s="1"/>
  <c r="B11" i="4"/>
  <c r="B11" i="3"/>
  <c r="F10" i="3"/>
  <c r="BR10" i="3"/>
  <c r="V10" i="3" s="1"/>
  <c r="U10" i="3"/>
  <c r="U10" i="2"/>
  <c r="B11" i="2"/>
  <c r="BR10" i="2"/>
  <c r="V10" i="2" s="1"/>
  <c r="F10" i="2"/>
  <c r="AD54" i="15"/>
  <c r="R54" i="15"/>
  <c r="Y41" i="1"/>
  <c r="A12" i="10" l="1"/>
  <c r="A11" i="5"/>
  <c r="A11" i="3"/>
  <c r="R11" i="3" s="1"/>
  <c r="A12" i="12"/>
  <c r="A11" i="11"/>
  <c r="R11" i="11" s="1"/>
  <c r="A11" i="9"/>
  <c r="R11" i="9" s="1"/>
  <c r="A11" i="8"/>
  <c r="R11" i="8" s="1"/>
  <c r="A11" i="7"/>
  <c r="A11" i="6"/>
  <c r="A11" i="4"/>
  <c r="AD55" i="15"/>
  <c r="R55" i="15"/>
  <c r="A11" i="2"/>
  <c r="R11" i="2" s="1"/>
  <c r="B13" i="12"/>
  <c r="F12" i="12"/>
  <c r="BR12" i="12"/>
  <c r="V12" i="12" s="1"/>
  <c r="U12" i="12"/>
  <c r="F11" i="11"/>
  <c r="B12" i="11"/>
  <c r="BR11" i="11"/>
  <c r="V11" i="11" s="1"/>
  <c r="U11" i="11"/>
  <c r="F12" i="10"/>
  <c r="B13" i="10"/>
  <c r="BR12" i="10"/>
  <c r="V12" i="10" s="1"/>
  <c r="U12" i="10"/>
  <c r="BR11" i="9"/>
  <c r="V11" i="9" s="1"/>
  <c r="F11" i="9"/>
  <c r="B12" i="9"/>
  <c r="U11" i="9"/>
  <c r="BR11" i="8"/>
  <c r="V11" i="8" s="1"/>
  <c r="F11" i="8"/>
  <c r="U11" i="8"/>
  <c r="B12" i="8"/>
  <c r="B12" i="7"/>
  <c r="BR11" i="7"/>
  <c r="V11" i="7" s="1"/>
  <c r="F11" i="7"/>
  <c r="U11" i="7"/>
  <c r="B12" i="6"/>
  <c r="BR11" i="6"/>
  <c r="V11" i="6" s="1"/>
  <c r="F11" i="6"/>
  <c r="U11" i="6"/>
  <c r="B12" i="5"/>
  <c r="BR11" i="5"/>
  <c r="V11" i="5" s="1"/>
  <c r="F11" i="5"/>
  <c r="U11" i="5"/>
  <c r="BR11" i="4"/>
  <c r="V11" i="4" s="1"/>
  <c r="F11" i="4"/>
  <c r="U11" i="4"/>
  <c r="B12" i="4"/>
  <c r="B12" i="3"/>
  <c r="BR11" i="3"/>
  <c r="V11" i="3" s="1"/>
  <c r="F11" i="3"/>
  <c r="U11" i="3"/>
  <c r="F11" i="2"/>
  <c r="B12" i="2"/>
  <c r="BR11" i="2"/>
  <c r="V11" i="2" s="1"/>
  <c r="U11" i="2"/>
  <c r="W23" i="13"/>
  <c r="A12" i="3" l="1"/>
  <c r="A13" i="12"/>
  <c r="A12" i="11"/>
  <c r="A13" i="10"/>
  <c r="R13" i="10" s="1"/>
  <c r="A12" i="9"/>
  <c r="A12" i="8"/>
  <c r="R12" i="8" s="1"/>
  <c r="A12" i="7"/>
  <c r="A12" i="6"/>
  <c r="R12" i="6" s="1"/>
  <c r="A12" i="5"/>
  <c r="R12" i="5" s="1"/>
  <c r="A12" i="4"/>
  <c r="AD56" i="15"/>
  <c r="R56" i="15"/>
  <c r="A12" i="2"/>
  <c r="R12" i="2" s="1"/>
  <c r="B14" i="12"/>
  <c r="F13" i="12"/>
  <c r="U13" i="12"/>
  <c r="BR13" i="12"/>
  <c r="V13" i="12" s="1"/>
  <c r="BR12" i="11"/>
  <c r="V12" i="11" s="1"/>
  <c r="F12" i="11"/>
  <c r="B13" i="11"/>
  <c r="U12" i="11"/>
  <c r="B14" i="10"/>
  <c r="BR13" i="10"/>
  <c r="V13" i="10" s="1"/>
  <c r="F13" i="10"/>
  <c r="U13" i="10"/>
  <c r="B13" i="9"/>
  <c r="BR12" i="9"/>
  <c r="V12" i="9" s="1"/>
  <c r="F12" i="9"/>
  <c r="U12" i="9"/>
  <c r="BR12" i="8"/>
  <c r="V12" i="8" s="1"/>
  <c r="B13" i="8"/>
  <c r="F12" i="8"/>
  <c r="U12" i="8"/>
  <c r="B13" i="7"/>
  <c r="BR12" i="7"/>
  <c r="V12" i="7" s="1"/>
  <c r="F12" i="7"/>
  <c r="U12" i="7"/>
  <c r="B13" i="6"/>
  <c r="U12" i="6"/>
  <c r="BR12" i="6"/>
  <c r="V12" i="6" s="1"/>
  <c r="F12" i="6"/>
  <c r="B13" i="5"/>
  <c r="BR12" i="5"/>
  <c r="V12" i="5" s="1"/>
  <c r="U12" i="5"/>
  <c r="F12" i="5"/>
  <c r="BR12" i="4"/>
  <c r="V12" i="4" s="1"/>
  <c r="B13" i="4"/>
  <c r="F12" i="4"/>
  <c r="U12" i="4"/>
  <c r="F12" i="3"/>
  <c r="U12" i="3"/>
  <c r="B13" i="3"/>
  <c r="BR12" i="3"/>
  <c r="V12" i="3" s="1"/>
  <c r="B13" i="2"/>
  <c r="BR12" i="2"/>
  <c r="V12" i="2" s="1"/>
  <c r="F12" i="2"/>
  <c r="U12" i="2"/>
  <c r="U24" i="13"/>
  <c r="V24" i="13"/>
  <c r="W24" i="13"/>
  <c r="X24" i="13" s="1"/>
  <c r="P24" i="13" s="1"/>
  <c r="P25" i="13"/>
  <c r="Q25" i="13"/>
  <c r="R25" i="13"/>
  <c r="S25" i="13"/>
  <c r="T25" i="13"/>
  <c r="U25" i="13"/>
  <c r="V25" i="13"/>
  <c r="W25" i="13"/>
  <c r="X25" i="13" s="1"/>
  <c r="P26" i="13"/>
  <c r="Q26" i="13"/>
  <c r="R26" i="13"/>
  <c r="S26" i="13"/>
  <c r="T26" i="13"/>
  <c r="U26" i="13"/>
  <c r="V26" i="13"/>
  <c r="W26" i="13"/>
  <c r="X26" i="13" s="1"/>
  <c r="P27" i="13"/>
  <c r="Q27" i="13"/>
  <c r="R27" i="13"/>
  <c r="S27" i="13"/>
  <c r="T27" i="13"/>
  <c r="U27" i="13"/>
  <c r="V27" i="13"/>
  <c r="W27" i="13"/>
  <c r="X27" i="13" s="1"/>
  <c r="P28" i="13"/>
  <c r="Q28" i="13"/>
  <c r="R28" i="13"/>
  <c r="S28" i="13"/>
  <c r="T28" i="13"/>
  <c r="U28" i="13"/>
  <c r="V28" i="13"/>
  <c r="W28" i="13"/>
  <c r="X28" i="13" s="1"/>
  <c r="P29" i="13"/>
  <c r="Q29" i="13"/>
  <c r="R29" i="13"/>
  <c r="S29" i="13"/>
  <c r="T29" i="13"/>
  <c r="U29" i="13"/>
  <c r="V29" i="13"/>
  <c r="W29" i="13"/>
  <c r="X29" i="13" s="1"/>
  <c r="U23" i="13"/>
  <c r="V23" i="13"/>
  <c r="A14" i="12" l="1"/>
  <c r="A13" i="7"/>
  <c r="A13" i="4"/>
  <c r="A13" i="3"/>
  <c r="R13" i="3" s="1"/>
  <c r="T24" i="13"/>
  <c r="S24" i="13"/>
  <c r="R24" i="13"/>
  <c r="Q24" i="13"/>
  <c r="A13" i="11"/>
  <c r="R13" i="11" s="1"/>
  <c r="A14" i="10"/>
  <c r="R14" i="10" s="1"/>
  <c r="A13" i="9"/>
  <c r="A13" i="8"/>
  <c r="A13" i="6"/>
  <c r="A13" i="5"/>
  <c r="R13" i="5" s="1"/>
  <c r="AD57" i="15"/>
  <c r="R57" i="15"/>
  <c r="A13" i="2"/>
  <c r="B15" i="12"/>
  <c r="BR14" i="12"/>
  <c r="V14" i="12" s="1"/>
  <c r="F14" i="12"/>
  <c r="U14" i="12"/>
  <c r="BR13" i="11"/>
  <c r="V13" i="11" s="1"/>
  <c r="F13" i="11"/>
  <c r="B14" i="11"/>
  <c r="U13" i="11"/>
  <c r="B15" i="10"/>
  <c r="BR14" i="10"/>
  <c r="V14" i="10" s="1"/>
  <c r="F14" i="10"/>
  <c r="U14" i="10"/>
  <c r="BR13" i="9"/>
  <c r="V13" i="9" s="1"/>
  <c r="F13" i="9"/>
  <c r="U13" i="9"/>
  <c r="B14" i="9"/>
  <c r="F13" i="8"/>
  <c r="B14" i="8"/>
  <c r="U13" i="8"/>
  <c r="BR13" i="8"/>
  <c r="V13" i="8" s="1"/>
  <c r="F13" i="7"/>
  <c r="B14" i="7"/>
  <c r="BR13" i="7"/>
  <c r="V13" i="7" s="1"/>
  <c r="U13" i="7"/>
  <c r="B14" i="6"/>
  <c r="F13" i="6"/>
  <c r="BR13" i="6"/>
  <c r="V13" i="6" s="1"/>
  <c r="U13" i="6"/>
  <c r="B14" i="5"/>
  <c r="U13" i="5"/>
  <c r="BR13" i="5"/>
  <c r="V13" i="5" s="1"/>
  <c r="F13" i="5"/>
  <c r="B14" i="4"/>
  <c r="BR13" i="4"/>
  <c r="V13" i="4" s="1"/>
  <c r="F13" i="4"/>
  <c r="U13" i="4"/>
  <c r="BR13" i="3"/>
  <c r="V13" i="3" s="1"/>
  <c r="F13" i="3"/>
  <c r="B14" i="3"/>
  <c r="U13" i="3"/>
  <c r="F13" i="2"/>
  <c r="B14" i="2"/>
  <c r="BR13" i="2"/>
  <c r="V13" i="2" s="1"/>
  <c r="U13" i="2"/>
  <c r="Y25" i="13"/>
  <c r="Y26" i="13"/>
  <c r="Y28" i="13"/>
  <c r="Y27" i="13"/>
  <c r="Y29" i="13"/>
  <c r="M9" i="13"/>
  <c r="CP14" i="2" l="1"/>
  <c r="JV14" i="2" s="1"/>
  <c r="CO14" i="2"/>
  <c r="JU14" i="2" s="1"/>
  <c r="A14" i="9"/>
  <c r="A14" i="3"/>
  <c r="Y24" i="13"/>
  <c r="Z24" i="13" s="1"/>
  <c r="A15" i="12"/>
  <c r="R15" i="12" s="1"/>
  <c r="A14" i="11"/>
  <c r="A15" i="10"/>
  <c r="A14" i="8"/>
  <c r="R14" i="8" s="1"/>
  <c r="A14" i="7"/>
  <c r="R14" i="7" s="1"/>
  <c r="A14" i="6"/>
  <c r="A14" i="5"/>
  <c r="A14" i="4"/>
  <c r="R14" i="4" s="1"/>
  <c r="AD58" i="15"/>
  <c r="R58" i="15"/>
  <c r="A14" i="2"/>
  <c r="B16" i="12"/>
  <c r="BR15" i="12"/>
  <c r="V15" i="12" s="1"/>
  <c r="F15" i="12"/>
  <c r="U15" i="12"/>
  <c r="B15" i="11"/>
  <c r="BR14" i="11"/>
  <c r="V14" i="11" s="1"/>
  <c r="F14" i="11"/>
  <c r="U14" i="11"/>
  <c r="B16" i="10"/>
  <c r="BR15" i="10"/>
  <c r="V15" i="10" s="1"/>
  <c r="U15" i="10"/>
  <c r="F15" i="10"/>
  <c r="B15" i="9"/>
  <c r="BR14" i="9"/>
  <c r="V14" i="9" s="1"/>
  <c r="F14" i="9"/>
  <c r="U14" i="9"/>
  <c r="B15" i="8"/>
  <c r="BR14" i="8"/>
  <c r="V14" i="8" s="1"/>
  <c r="F14" i="8"/>
  <c r="U14" i="8"/>
  <c r="BR14" i="7"/>
  <c r="V14" i="7" s="1"/>
  <c r="F14" i="7"/>
  <c r="B15" i="7"/>
  <c r="U14" i="7"/>
  <c r="B15" i="6"/>
  <c r="BR14" i="6"/>
  <c r="V14" i="6" s="1"/>
  <c r="F14" i="6"/>
  <c r="U14" i="6"/>
  <c r="U14" i="5"/>
  <c r="B15" i="5"/>
  <c r="BR14" i="5"/>
  <c r="V14" i="5" s="1"/>
  <c r="F14" i="5"/>
  <c r="U14" i="4"/>
  <c r="B15" i="4"/>
  <c r="F14" i="4"/>
  <c r="BR14" i="4"/>
  <c r="V14" i="4" s="1"/>
  <c r="B15" i="3"/>
  <c r="BR14" i="3"/>
  <c r="V14" i="3" s="1"/>
  <c r="F14" i="3"/>
  <c r="U14" i="3"/>
  <c r="B15" i="2"/>
  <c r="BR14" i="2"/>
  <c r="V14" i="2" s="1"/>
  <c r="U14" i="2"/>
  <c r="F14" i="2"/>
  <c r="Z29" i="13"/>
  <c r="AA29" i="13"/>
  <c r="Z28" i="13"/>
  <c r="AA28" i="13"/>
  <c r="Z27" i="13"/>
  <c r="AA27" i="13"/>
  <c r="Z26" i="13"/>
  <c r="AA26" i="13"/>
  <c r="Z25" i="13"/>
  <c r="AA25" i="13"/>
  <c r="BI16" i="1"/>
  <c r="BI17" i="1"/>
  <c r="BI18" i="1"/>
  <c r="BI19" i="1"/>
  <c r="BI20" i="1"/>
  <c r="BI21" i="1"/>
  <c r="BI22" i="1"/>
  <c r="BI23" i="1"/>
  <c r="BI24" i="1"/>
  <c r="BI25" i="1"/>
  <c r="BI26" i="1"/>
  <c r="BI27" i="1"/>
  <c r="BI28" i="1"/>
  <c r="BI29" i="1"/>
  <c r="BI30" i="1"/>
  <c r="BI31" i="1"/>
  <c r="BI32" i="1"/>
  <c r="BI34" i="1"/>
  <c r="BI35" i="1"/>
  <c r="BI36" i="1"/>
  <c r="BI37" i="1"/>
  <c r="BI38" i="1"/>
  <c r="BI39" i="1"/>
  <c r="BI40" i="1"/>
  <c r="BI10" i="1"/>
  <c r="BI11" i="1"/>
  <c r="BI12" i="1"/>
  <c r="BI13" i="1"/>
  <c r="BI14" i="1"/>
  <c r="A15" i="6" l="1"/>
  <c r="A15" i="3"/>
  <c r="AA24" i="13"/>
  <c r="A16" i="12"/>
  <c r="R16" i="12" s="1"/>
  <c r="A15" i="11"/>
  <c r="A16" i="10"/>
  <c r="R16" i="10" s="1"/>
  <c r="A15" i="9"/>
  <c r="R15" i="9" s="1"/>
  <c r="A15" i="8"/>
  <c r="A15" i="7"/>
  <c r="R15" i="7" s="1"/>
  <c r="A15" i="5"/>
  <c r="R15" i="5" s="1"/>
  <c r="A15" i="4"/>
  <c r="R15" i="4" s="1"/>
  <c r="AD59" i="15"/>
  <c r="R59" i="15"/>
  <c r="A15" i="2"/>
  <c r="B17" i="12"/>
  <c r="F16" i="12"/>
  <c r="U16" i="12"/>
  <c r="BR16" i="12"/>
  <c r="V16" i="12" s="1"/>
  <c r="U15" i="11"/>
  <c r="B16" i="11"/>
  <c r="BR15" i="11"/>
  <c r="V15" i="11" s="1"/>
  <c r="F15" i="11"/>
  <c r="B17" i="10"/>
  <c r="F16" i="10"/>
  <c r="BR16" i="10"/>
  <c r="V16" i="10" s="1"/>
  <c r="U16" i="10"/>
  <c r="B16" i="9"/>
  <c r="BR15" i="9"/>
  <c r="V15" i="9" s="1"/>
  <c r="U15" i="9"/>
  <c r="F15" i="9"/>
  <c r="B16" i="8"/>
  <c r="F15" i="8"/>
  <c r="BR15" i="8"/>
  <c r="V15" i="8" s="1"/>
  <c r="U15" i="8"/>
  <c r="B16" i="7"/>
  <c r="BR15" i="7"/>
  <c r="V15" i="7" s="1"/>
  <c r="F15" i="7"/>
  <c r="U15" i="7"/>
  <c r="B16" i="6"/>
  <c r="BR15" i="6"/>
  <c r="V15" i="6" s="1"/>
  <c r="U15" i="6"/>
  <c r="F15" i="6"/>
  <c r="F15" i="5"/>
  <c r="U15" i="5"/>
  <c r="B16" i="5"/>
  <c r="BR15" i="5"/>
  <c r="V15" i="5" s="1"/>
  <c r="B16" i="4"/>
  <c r="F15" i="4"/>
  <c r="BR15" i="4"/>
  <c r="V15" i="4" s="1"/>
  <c r="U15" i="4"/>
  <c r="U15" i="3"/>
  <c r="B16" i="3"/>
  <c r="F15" i="3"/>
  <c r="BR15" i="3"/>
  <c r="V15" i="3" s="1"/>
  <c r="F15" i="2"/>
  <c r="B16" i="2"/>
  <c r="BR15" i="2"/>
  <c r="V15" i="2" s="1"/>
  <c r="U15" i="2"/>
  <c r="BP16" i="1"/>
  <c r="CO16" i="5" l="1"/>
  <c r="JU16" i="5" s="1"/>
  <c r="CP16" i="5"/>
  <c r="JV16" i="5" s="1"/>
  <c r="A16" i="11"/>
  <c r="A16" i="3"/>
  <c r="A17" i="12"/>
  <c r="A17" i="10"/>
  <c r="A16" i="9"/>
  <c r="R16" i="9" s="1"/>
  <c r="A16" i="8"/>
  <c r="A16" i="7"/>
  <c r="A16" i="6"/>
  <c r="R16" i="6" s="1"/>
  <c r="A16" i="5"/>
  <c r="A16" i="4"/>
  <c r="AD60" i="15"/>
  <c r="R60" i="15"/>
  <c r="A16" i="2"/>
  <c r="B18" i="12"/>
  <c r="BR17" i="12"/>
  <c r="V17" i="12" s="1"/>
  <c r="F17" i="12"/>
  <c r="U17" i="12"/>
  <c r="B17" i="11"/>
  <c r="BR16" i="11"/>
  <c r="V16" i="11" s="1"/>
  <c r="F16" i="11"/>
  <c r="U16" i="11"/>
  <c r="B18" i="10"/>
  <c r="BR17" i="10"/>
  <c r="V17" i="10" s="1"/>
  <c r="F17" i="10"/>
  <c r="U17" i="10"/>
  <c r="U16" i="9"/>
  <c r="BR16" i="9"/>
  <c r="V16" i="9" s="1"/>
  <c r="B17" i="9"/>
  <c r="F16" i="9"/>
  <c r="B17" i="8"/>
  <c r="BR16" i="8"/>
  <c r="V16" i="8" s="1"/>
  <c r="F16" i="8"/>
  <c r="U16" i="8"/>
  <c r="B17" i="7"/>
  <c r="BR16" i="7"/>
  <c r="V16" i="7" s="1"/>
  <c r="F16" i="7"/>
  <c r="U16" i="7"/>
  <c r="B17" i="6"/>
  <c r="F16" i="6"/>
  <c r="BR16" i="6"/>
  <c r="V16" i="6" s="1"/>
  <c r="U16" i="6"/>
  <c r="BR16" i="5"/>
  <c r="V16" i="5" s="1"/>
  <c r="F16" i="5"/>
  <c r="U16" i="5"/>
  <c r="B17" i="5"/>
  <c r="B17" i="4"/>
  <c r="BR16" i="4"/>
  <c r="V16" i="4" s="1"/>
  <c r="F16" i="4"/>
  <c r="U16" i="4"/>
  <c r="F16" i="3"/>
  <c r="B17" i="3"/>
  <c r="BR16" i="3"/>
  <c r="V16" i="3" s="1"/>
  <c r="U16" i="3"/>
  <c r="B17" i="2"/>
  <c r="BR16" i="2"/>
  <c r="V16" i="2" s="1"/>
  <c r="F16" i="2"/>
  <c r="U16" i="2"/>
  <c r="CC11" i="1"/>
  <c r="CR11" i="1" s="1"/>
  <c r="CD11" i="1"/>
  <c r="CE11" i="1"/>
  <c r="JY11" i="1"/>
  <c r="JZ11" i="1" s="1"/>
  <c r="CC12" i="1"/>
  <c r="CR12" i="1" s="1"/>
  <c r="CD12" i="1"/>
  <c r="CE12" i="1"/>
  <c r="JY12" i="1"/>
  <c r="KL12" i="1" s="1"/>
  <c r="KY12" i="1" s="1"/>
  <c r="LL12" i="1" s="1"/>
  <c r="LY12" i="1" s="1"/>
  <c r="ML12" i="1" s="1"/>
  <c r="CC13" i="1"/>
  <c r="CR13" i="1" s="1"/>
  <c r="DE13" i="1" s="1"/>
  <c r="CD13" i="1"/>
  <c r="CE13" i="1"/>
  <c r="JY13" i="1"/>
  <c r="JZ13" i="1" s="1"/>
  <c r="CC14" i="1"/>
  <c r="CF14" i="1" s="1"/>
  <c r="CD14" i="1"/>
  <c r="CE14" i="1"/>
  <c r="JY14" i="1"/>
  <c r="JZ14" i="1" s="1"/>
  <c r="CC15" i="1"/>
  <c r="CD15" i="1"/>
  <c r="CE15" i="1"/>
  <c r="JY15" i="1"/>
  <c r="KL15" i="1" s="1"/>
  <c r="CC16" i="1"/>
  <c r="CF16" i="1" s="1"/>
  <c r="CD16" i="1"/>
  <c r="CE16" i="1"/>
  <c r="JY16" i="1"/>
  <c r="KL16" i="1" s="1"/>
  <c r="CC17" i="1"/>
  <c r="CR17" i="1" s="1"/>
  <c r="DE17" i="1" s="1"/>
  <c r="CD17" i="1"/>
  <c r="CE17" i="1"/>
  <c r="JY17" i="1"/>
  <c r="JZ17" i="1" s="1"/>
  <c r="CC18" i="1"/>
  <c r="CD18" i="1"/>
  <c r="CE18" i="1"/>
  <c r="JY18" i="1"/>
  <c r="JZ18" i="1" s="1"/>
  <c r="CC19" i="1"/>
  <c r="CF19" i="1" s="1"/>
  <c r="CD19" i="1"/>
  <c r="CE19" i="1"/>
  <c r="JY19" i="1"/>
  <c r="JZ19" i="1" s="1"/>
  <c r="CC20" i="1"/>
  <c r="CF20" i="1" s="1"/>
  <c r="CD20" i="1"/>
  <c r="CE20" i="1"/>
  <c r="JR20" i="1"/>
  <c r="JS20" i="1" s="1"/>
  <c r="JT20" i="1"/>
  <c r="JU20" i="1"/>
  <c r="JV20" i="1"/>
  <c r="JW20" i="1"/>
  <c r="JY20" i="1"/>
  <c r="RL20" i="1"/>
  <c r="RM20" i="1" s="1"/>
  <c r="RN20" i="1"/>
  <c r="RO20" i="1"/>
  <c r="RP20" i="1"/>
  <c r="RQ20" i="1"/>
  <c r="CC21" i="1"/>
  <c r="CF21" i="1" s="1"/>
  <c r="CD21" i="1"/>
  <c r="CE21" i="1"/>
  <c r="JR21" i="1"/>
  <c r="JS21" i="1" s="1"/>
  <c r="JT21" i="1"/>
  <c r="JU21" i="1"/>
  <c r="JV21" i="1"/>
  <c r="JW21" i="1"/>
  <c r="JY21" i="1"/>
  <c r="JZ21" i="1" s="1"/>
  <c r="RL21" i="1"/>
  <c r="RM21" i="1" s="1"/>
  <c r="RN21" i="1"/>
  <c r="RO21" i="1"/>
  <c r="RP21" i="1"/>
  <c r="RQ21" i="1"/>
  <c r="CC22" i="1"/>
  <c r="CD22" i="1"/>
  <c r="CE22" i="1"/>
  <c r="JR22" i="1"/>
  <c r="JS22" i="1" s="1"/>
  <c r="JT22" i="1"/>
  <c r="JU22" i="1"/>
  <c r="JV22" i="1"/>
  <c r="JW22" i="1"/>
  <c r="JY22" i="1"/>
  <c r="JZ22" i="1" s="1"/>
  <c r="RL22" i="1"/>
  <c r="RM22" i="1" s="1"/>
  <c r="RN22" i="1"/>
  <c r="RO22" i="1"/>
  <c r="RP22" i="1"/>
  <c r="RQ22" i="1"/>
  <c r="CC23" i="1"/>
  <c r="CF23" i="1" s="1"/>
  <c r="CD23" i="1"/>
  <c r="CE23" i="1"/>
  <c r="JR23" i="1"/>
  <c r="JS23" i="1" s="1"/>
  <c r="JT23" i="1"/>
  <c r="JU23" i="1"/>
  <c r="JV23" i="1"/>
  <c r="JW23" i="1"/>
  <c r="JY23" i="1"/>
  <c r="JZ23" i="1" s="1"/>
  <c r="RL23" i="1"/>
  <c r="RM23" i="1" s="1"/>
  <c r="RN23" i="1"/>
  <c r="RO23" i="1"/>
  <c r="RP23" i="1"/>
  <c r="RQ23" i="1"/>
  <c r="CC24" i="1"/>
  <c r="CR24" i="1" s="1"/>
  <c r="CD24" i="1"/>
  <c r="CE24" i="1"/>
  <c r="JY24" i="1"/>
  <c r="JZ24" i="1" s="1"/>
  <c r="CC25" i="1"/>
  <c r="CD25" i="1"/>
  <c r="CE25" i="1"/>
  <c r="JR25" i="1"/>
  <c r="JS25" i="1" s="1"/>
  <c r="JT25" i="1"/>
  <c r="JU25" i="1"/>
  <c r="JV25" i="1"/>
  <c r="JW25" i="1"/>
  <c r="JY25" i="1"/>
  <c r="RL25" i="1"/>
  <c r="RM25" i="1" s="1"/>
  <c r="RN25" i="1"/>
  <c r="RO25" i="1"/>
  <c r="RP25" i="1"/>
  <c r="RQ25" i="1"/>
  <c r="CC26" i="1"/>
  <c r="CR26" i="1" s="1"/>
  <c r="DE26" i="1" s="1"/>
  <c r="CD26" i="1"/>
  <c r="CE26" i="1"/>
  <c r="JR26" i="1"/>
  <c r="JS26" i="1" s="1"/>
  <c r="JT26" i="1"/>
  <c r="JU26" i="1"/>
  <c r="JV26" i="1"/>
  <c r="JW26" i="1"/>
  <c r="JY26" i="1"/>
  <c r="JZ26" i="1" s="1"/>
  <c r="RL26" i="1"/>
  <c r="RM26" i="1" s="1"/>
  <c r="RN26" i="1"/>
  <c r="RO26" i="1"/>
  <c r="RP26" i="1"/>
  <c r="RQ26" i="1"/>
  <c r="CC27" i="1"/>
  <c r="CR27" i="1" s="1"/>
  <c r="DE27" i="1" s="1"/>
  <c r="DR27" i="1" s="1"/>
  <c r="EE27" i="1" s="1"/>
  <c r="ER27" i="1" s="1"/>
  <c r="FE27" i="1" s="1"/>
  <c r="FR27" i="1" s="1"/>
  <c r="GE27" i="1" s="1"/>
  <c r="CD27" i="1"/>
  <c r="CE27" i="1"/>
  <c r="JR27" i="1"/>
  <c r="JS27" i="1" s="1"/>
  <c r="JT27" i="1"/>
  <c r="JU27" i="1"/>
  <c r="JV27" i="1"/>
  <c r="JW27" i="1"/>
  <c r="JY27" i="1"/>
  <c r="JZ27" i="1" s="1"/>
  <c r="RL27" i="1"/>
  <c r="RM27" i="1" s="1"/>
  <c r="RN27" i="1"/>
  <c r="RO27" i="1"/>
  <c r="RP27" i="1"/>
  <c r="RQ27" i="1"/>
  <c r="CC28" i="1"/>
  <c r="CF28" i="1" s="1"/>
  <c r="CD28" i="1"/>
  <c r="CE28" i="1"/>
  <c r="JR28" i="1"/>
  <c r="JS28" i="1" s="1"/>
  <c r="JT28" i="1"/>
  <c r="JU28" i="1"/>
  <c r="JV28" i="1"/>
  <c r="JW28" i="1"/>
  <c r="JY28" i="1"/>
  <c r="JZ28" i="1" s="1"/>
  <c r="RL28" i="1"/>
  <c r="RM28" i="1" s="1"/>
  <c r="RN28" i="1"/>
  <c r="RO28" i="1"/>
  <c r="RP28" i="1"/>
  <c r="RQ28" i="1"/>
  <c r="CC29" i="1"/>
  <c r="CD29" i="1"/>
  <c r="CE29" i="1"/>
  <c r="JR29" i="1"/>
  <c r="JS29" i="1" s="1"/>
  <c r="JT29" i="1"/>
  <c r="JU29" i="1"/>
  <c r="JV29" i="1"/>
  <c r="JW29" i="1"/>
  <c r="JY29" i="1"/>
  <c r="KL29" i="1" s="1"/>
  <c r="KY29" i="1" s="1"/>
  <c r="RL29" i="1"/>
  <c r="RM29" i="1" s="1"/>
  <c r="RN29" i="1"/>
  <c r="RO29" i="1"/>
  <c r="RP29" i="1"/>
  <c r="RQ29" i="1"/>
  <c r="CC30" i="1"/>
  <c r="CF30" i="1" s="1"/>
  <c r="CD30" i="1"/>
  <c r="CE30" i="1"/>
  <c r="JY30" i="1"/>
  <c r="CC31" i="1"/>
  <c r="CR31" i="1" s="1"/>
  <c r="DE31" i="1" s="1"/>
  <c r="DR31" i="1" s="1"/>
  <c r="CD31" i="1"/>
  <c r="CE31" i="1"/>
  <c r="JR31" i="1"/>
  <c r="JS31" i="1" s="1"/>
  <c r="JT31" i="1"/>
  <c r="JU31" i="1"/>
  <c r="JV31" i="1"/>
  <c r="JW31" i="1"/>
  <c r="JY31" i="1"/>
  <c r="JZ31" i="1" s="1"/>
  <c r="RL31" i="1"/>
  <c r="RM31" i="1" s="1"/>
  <c r="RN31" i="1"/>
  <c r="RO31" i="1"/>
  <c r="RP31" i="1"/>
  <c r="RQ31" i="1"/>
  <c r="CC32" i="1"/>
  <c r="CF32" i="1" s="1"/>
  <c r="CD32" i="1"/>
  <c r="CE32" i="1"/>
  <c r="JY32" i="1"/>
  <c r="KL32" i="1" s="1"/>
  <c r="KY32" i="1" s="1"/>
  <c r="CC33" i="1"/>
  <c r="CR33" i="1" s="1"/>
  <c r="CD33" i="1"/>
  <c r="CE33" i="1"/>
  <c r="JR33" i="1"/>
  <c r="JS33" i="1" s="1"/>
  <c r="JT33" i="1"/>
  <c r="JU33" i="1"/>
  <c r="JV33" i="1"/>
  <c r="JW33" i="1"/>
  <c r="JY33" i="1"/>
  <c r="RL33" i="1"/>
  <c r="RM33" i="1" s="1"/>
  <c r="RN33" i="1"/>
  <c r="RO33" i="1"/>
  <c r="RP33" i="1"/>
  <c r="RQ33" i="1"/>
  <c r="CC34" i="1"/>
  <c r="CR34" i="1" s="1"/>
  <c r="CD34" i="1"/>
  <c r="CE34" i="1"/>
  <c r="JR34" i="1"/>
  <c r="JS34" i="1" s="1"/>
  <c r="JT34" i="1"/>
  <c r="JU34" i="1"/>
  <c r="JV34" i="1"/>
  <c r="JW34" i="1"/>
  <c r="JY34" i="1"/>
  <c r="KL34" i="1" s="1"/>
  <c r="KY34" i="1" s="1"/>
  <c r="RL34" i="1"/>
  <c r="RM34" i="1" s="1"/>
  <c r="RN34" i="1"/>
  <c r="RO34" i="1"/>
  <c r="RP34" i="1"/>
  <c r="RQ34" i="1"/>
  <c r="CC35" i="1"/>
  <c r="CF35" i="1" s="1"/>
  <c r="CD35" i="1"/>
  <c r="CE35" i="1"/>
  <c r="JY35" i="1"/>
  <c r="JZ35" i="1" s="1"/>
  <c r="CC36" i="1"/>
  <c r="CR36" i="1" s="1"/>
  <c r="CD36" i="1"/>
  <c r="CE36" i="1"/>
  <c r="JR36" i="1"/>
  <c r="JS36" i="1" s="1"/>
  <c r="JT36" i="1"/>
  <c r="JU36" i="1"/>
  <c r="JV36" i="1"/>
  <c r="JW36" i="1"/>
  <c r="JY36" i="1"/>
  <c r="RL36" i="1"/>
  <c r="RM36" i="1" s="1"/>
  <c r="RN36" i="1"/>
  <c r="RO36" i="1"/>
  <c r="RP36" i="1"/>
  <c r="RQ36" i="1"/>
  <c r="CC37" i="1"/>
  <c r="CF37" i="1" s="1"/>
  <c r="CD37" i="1"/>
  <c r="CE37" i="1"/>
  <c r="JR37" i="1"/>
  <c r="JS37" i="1" s="1"/>
  <c r="JT37" i="1"/>
  <c r="JU37" i="1"/>
  <c r="JV37" i="1"/>
  <c r="JW37" i="1"/>
  <c r="JY37" i="1"/>
  <c r="JZ37" i="1" s="1"/>
  <c r="RL37" i="1"/>
  <c r="RM37" i="1" s="1"/>
  <c r="RN37" i="1"/>
  <c r="RO37" i="1"/>
  <c r="RP37" i="1"/>
  <c r="RQ37" i="1"/>
  <c r="CC38" i="1"/>
  <c r="CF38" i="1" s="1"/>
  <c r="CD38" i="1"/>
  <c r="CE38" i="1"/>
  <c r="JR38" i="1"/>
  <c r="JS38" i="1" s="1"/>
  <c r="JT38" i="1"/>
  <c r="JU38" i="1"/>
  <c r="JV38" i="1"/>
  <c r="JW38" i="1"/>
  <c r="JY38" i="1"/>
  <c r="RL38" i="1"/>
  <c r="RM38" i="1" s="1"/>
  <c r="RN38" i="1"/>
  <c r="RO38" i="1"/>
  <c r="RP38" i="1"/>
  <c r="RQ38" i="1"/>
  <c r="CC39" i="1"/>
  <c r="CF39" i="1" s="1"/>
  <c r="CD39" i="1"/>
  <c r="CE39" i="1"/>
  <c r="JR39" i="1"/>
  <c r="JS39" i="1" s="1"/>
  <c r="JT39" i="1"/>
  <c r="JU39" i="1"/>
  <c r="JV39" i="1"/>
  <c r="JW39" i="1"/>
  <c r="JY39" i="1"/>
  <c r="JZ39" i="1" s="1"/>
  <c r="RL39" i="1"/>
  <c r="RM39" i="1" s="1"/>
  <c r="RN39" i="1"/>
  <c r="RO39" i="1"/>
  <c r="RP39" i="1"/>
  <c r="RQ39" i="1"/>
  <c r="CC40" i="1"/>
  <c r="CR40" i="1" s="1"/>
  <c r="CS40" i="1" s="1"/>
  <c r="CD40" i="1"/>
  <c r="CE40" i="1"/>
  <c r="JR40" i="1"/>
  <c r="JS40" i="1" s="1"/>
  <c r="JT40" i="1"/>
  <c r="JU40" i="1"/>
  <c r="JV40" i="1"/>
  <c r="JW40" i="1"/>
  <c r="JY40" i="1"/>
  <c r="KL40" i="1" s="1"/>
  <c r="KY40" i="1" s="1"/>
  <c r="RL40" i="1"/>
  <c r="RM40" i="1" s="1"/>
  <c r="RN40" i="1"/>
  <c r="RO40" i="1"/>
  <c r="RP40" i="1"/>
  <c r="RQ40" i="1"/>
  <c r="JY10" i="1"/>
  <c r="JZ10" i="1" s="1"/>
  <c r="CE10" i="1"/>
  <c r="CD10" i="1"/>
  <c r="CC10" i="1"/>
  <c r="CF10" i="1" s="1"/>
  <c r="A17" i="8" l="1"/>
  <c r="A17" i="3"/>
  <c r="R17" i="3" s="1"/>
  <c r="A17" i="2"/>
  <c r="R17" i="2" s="1"/>
  <c r="A18" i="12"/>
  <c r="R18" i="12" s="1"/>
  <c r="A17" i="11"/>
  <c r="R17" i="11" s="1"/>
  <c r="A18" i="10"/>
  <c r="A17" i="9"/>
  <c r="A17" i="7"/>
  <c r="R17" i="7" s="1"/>
  <c r="A17" i="6"/>
  <c r="R17" i="6" s="1"/>
  <c r="A17" i="5"/>
  <c r="A17" i="4"/>
  <c r="R17" i="4" s="1"/>
  <c r="AD61" i="15"/>
  <c r="F18" i="12"/>
  <c r="B19" i="12"/>
  <c r="BR18" i="12"/>
  <c r="V18" i="12" s="1"/>
  <c r="U18" i="12"/>
  <c r="B18" i="11"/>
  <c r="BR17" i="11"/>
  <c r="V17" i="11" s="1"/>
  <c r="F17" i="11"/>
  <c r="U17" i="11"/>
  <c r="BR18" i="10"/>
  <c r="V18" i="10" s="1"/>
  <c r="B19" i="10"/>
  <c r="F18" i="10"/>
  <c r="U18" i="10"/>
  <c r="B18" i="9"/>
  <c r="BR17" i="9"/>
  <c r="V17" i="9" s="1"/>
  <c r="F17" i="9"/>
  <c r="U17" i="9"/>
  <c r="B18" i="8"/>
  <c r="BR17" i="8"/>
  <c r="V17" i="8" s="1"/>
  <c r="F17" i="8"/>
  <c r="U17" i="8"/>
  <c r="BR17" i="7"/>
  <c r="V17" i="7" s="1"/>
  <c r="U17" i="7"/>
  <c r="B18" i="7"/>
  <c r="F17" i="7"/>
  <c r="B18" i="6"/>
  <c r="BR17" i="6"/>
  <c r="V17" i="6" s="1"/>
  <c r="F17" i="6"/>
  <c r="U17" i="6"/>
  <c r="BR17" i="5"/>
  <c r="V17" i="5" s="1"/>
  <c r="F17" i="5"/>
  <c r="U17" i="5"/>
  <c r="B18" i="5"/>
  <c r="F17" i="4"/>
  <c r="B18" i="4"/>
  <c r="BR17" i="4"/>
  <c r="V17" i="4" s="1"/>
  <c r="U17" i="4"/>
  <c r="BR17" i="3"/>
  <c r="V17" i="3" s="1"/>
  <c r="F17" i="3"/>
  <c r="U17" i="3"/>
  <c r="B18" i="3"/>
  <c r="B18" i="2"/>
  <c r="BR17" i="2"/>
  <c r="V17" i="2" s="1"/>
  <c r="F17" i="2"/>
  <c r="U17" i="2"/>
  <c r="R61" i="15"/>
  <c r="CR38" i="1"/>
  <c r="CS38" i="1" s="1"/>
  <c r="CU38" i="1" s="1"/>
  <c r="CW38" i="1" s="1"/>
  <c r="KB21" i="1"/>
  <c r="KD21" i="1" s="1"/>
  <c r="KB35" i="1"/>
  <c r="KD35" i="1" s="1"/>
  <c r="KB26" i="1"/>
  <c r="KD26" i="1" s="1"/>
  <c r="JZ12" i="1"/>
  <c r="KB12" i="1" s="1"/>
  <c r="KC12" i="1" s="1"/>
  <c r="CU40" i="1"/>
  <c r="CW40" i="1" s="1"/>
  <c r="KL19" i="1"/>
  <c r="KY19" i="1" s="1"/>
  <c r="LL19" i="1" s="1"/>
  <c r="LY19" i="1" s="1"/>
  <c r="LZ19" i="1" s="1"/>
  <c r="KB19" i="1"/>
  <c r="KD19" i="1" s="1"/>
  <c r="CS17" i="1"/>
  <c r="CU17" i="1" s="1"/>
  <c r="CW17" i="1" s="1"/>
  <c r="CR16" i="1"/>
  <c r="CS16" i="1" s="1"/>
  <c r="CU16" i="1" s="1"/>
  <c r="KB28" i="1"/>
  <c r="KC28" i="1" s="1"/>
  <c r="KL17" i="1"/>
  <c r="KY17" i="1" s="1"/>
  <c r="LL17" i="1" s="1"/>
  <c r="LM17" i="1" s="1"/>
  <c r="JZ16" i="1"/>
  <c r="KB16" i="1" s="1"/>
  <c r="KL18" i="1"/>
  <c r="KM18" i="1" s="1"/>
  <c r="KO18" i="1" s="1"/>
  <c r="KQ18" i="1" s="1"/>
  <c r="KM34" i="1"/>
  <c r="KO34" i="1" s="1"/>
  <c r="KQ34" i="1" s="1"/>
  <c r="KL23" i="1"/>
  <c r="KY23" i="1" s="1"/>
  <c r="LL23" i="1" s="1"/>
  <c r="LY23" i="1" s="1"/>
  <c r="LZ23" i="1" s="1"/>
  <c r="KL22" i="1"/>
  <c r="KY22" i="1" s="1"/>
  <c r="LL22" i="1" s="1"/>
  <c r="LY22" i="1" s="1"/>
  <c r="KM40" i="1"/>
  <c r="KO40" i="1" s="1"/>
  <c r="KQ40" i="1" s="1"/>
  <c r="KL14" i="1"/>
  <c r="KM14" i="1" s="1"/>
  <c r="KO14" i="1" s="1"/>
  <c r="KP14" i="1" s="1"/>
  <c r="CF24" i="1"/>
  <c r="CH24" i="1" s="1"/>
  <c r="CJ24" i="1" s="1"/>
  <c r="KB39" i="1"/>
  <c r="KC39" i="1" s="1"/>
  <c r="CR35" i="1"/>
  <c r="DE35" i="1" s="1"/>
  <c r="DR35" i="1" s="1"/>
  <c r="EE35" i="1" s="1"/>
  <c r="CF33" i="1"/>
  <c r="CH33" i="1" s="1"/>
  <c r="CJ33" i="1" s="1"/>
  <c r="CR32" i="1"/>
  <c r="KB22" i="1"/>
  <c r="KC22" i="1" s="1"/>
  <c r="KF22" i="1" s="1"/>
  <c r="KB37" i="1"/>
  <c r="KD37" i="1" s="1"/>
  <c r="CR28" i="1"/>
  <c r="CS28" i="1" s="1"/>
  <c r="KM29" i="1"/>
  <c r="KO29" i="1" s="1"/>
  <c r="KL31" i="1"/>
  <c r="KM31" i="1" s="1"/>
  <c r="KO31" i="1" s="1"/>
  <c r="KP31" i="1" s="1"/>
  <c r="KZ29" i="1"/>
  <c r="LB29" i="1" s="1"/>
  <c r="LC29" i="1" s="1"/>
  <c r="KL28" i="1"/>
  <c r="KY28" i="1" s="1"/>
  <c r="LL28" i="1" s="1"/>
  <c r="LM28" i="1" s="1"/>
  <c r="KB27" i="1"/>
  <c r="KD27" i="1" s="1"/>
  <c r="KM12" i="1"/>
  <c r="KO12" i="1" s="1"/>
  <c r="KQ12" i="1" s="1"/>
  <c r="CF12" i="1"/>
  <c r="CH12" i="1" s="1"/>
  <c r="CF40" i="1"/>
  <c r="CH40" i="1" s="1"/>
  <c r="CJ40" i="1" s="1"/>
  <c r="CH20" i="1"/>
  <c r="CJ20" i="1" s="1"/>
  <c r="DF27" i="1"/>
  <c r="DH27" i="1" s="1"/>
  <c r="EE31" i="1"/>
  <c r="EF31" i="1" s="1"/>
  <c r="CS36" i="1"/>
  <c r="DE36" i="1"/>
  <c r="DR36" i="1" s="1"/>
  <c r="EE36" i="1" s="1"/>
  <c r="EF36" i="1" s="1"/>
  <c r="KM16" i="1"/>
  <c r="KY16" i="1"/>
  <c r="LL16" i="1" s="1"/>
  <c r="LY16" i="1" s="1"/>
  <c r="ML16" i="1" s="1"/>
  <c r="MY16" i="1" s="1"/>
  <c r="MZ16" i="1" s="1"/>
  <c r="CS12" i="1"/>
  <c r="DE12" i="1"/>
  <c r="DR12" i="1" s="1"/>
  <c r="EE12" i="1" s="1"/>
  <c r="CH38" i="1"/>
  <c r="CI38" i="1" s="1"/>
  <c r="CF36" i="1"/>
  <c r="CH36" i="1" s="1"/>
  <c r="CJ36" i="1" s="1"/>
  <c r="CF34" i="1"/>
  <c r="KL27" i="1"/>
  <c r="KM27" i="1" s="1"/>
  <c r="KL25" i="1"/>
  <c r="KL21" i="1"/>
  <c r="KY21" i="1" s="1"/>
  <c r="KZ21" i="1" s="1"/>
  <c r="CF13" i="1"/>
  <c r="CH13" i="1" s="1"/>
  <c r="CI13" i="1" s="1"/>
  <c r="JZ29" i="1"/>
  <c r="CH28" i="1"/>
  <c r="CJ28" i="1" s="1"/>
  <c r="CS27" i="1"/>
  <c r="CU27" i="1" s="1"/>
  <c r="CR19" i="1"/>
  <c r="DE19" i="1" s="1"/>
  <c r="JZ32" i="1"/>
  <c r="KB32" i="1" s="1"/>
  <c r="KC32" i="1" s="1"/>
  <c r="KE32" i="1" s="1"/>
  <c r="DF31" i="1"/>
  <c r="DH31" i="1" s="1"/>
  <c r="DJ31" i="1" s="1"/>
  <c r="CF27" i="1"/>
  <c r="CH27" i="1" s="1"/>
  <c r="JZ25" i="1"/>
  <c r="KB25" i="1" s="1"/>
  <c r="KD25" i="1" s="1"/>
  <c r="CR21" i="1"/>
  <c r="DE21" i="1" s="1"/>
  <c r="CR20" i="1"/>
  <c r="DE20" i="1" s="1"/>
  <c r="KB17" i="1"/>
  <c r="KC17" i="1" s="1"/>
  <c r="DS31" i="1"/>
  <c r="DU31" i="1" s="1"/>
  <c r="DV31" i="1" s="1"/>
  <c r="KL37" i="1"/>
  <c r="CR37" i="1"/>
  <c r="CS37" i="1" s="1"/>
  <c r="KL26" i="1"/>
  <c r="KY26" i="1" s="1"/>
  <c r="KZ26" i="1" s="1"/>
  <c r="LM12" i="1"/>
  <c r="LO12" i="1" s="1"/>
  <c r="LP12" i="1" s="1"/>
  <c r="DS27" i="1"/>
  <c r="DU27" i="1" s="1"/>
  <c r="DW27" i="1" s="1"/>
  <c r="CR14" i="1"/>
  <c r="DE14" i="1" s="1"/>
  <c r="KZ12" i="1"/>
  <c r="LB12" i="1" s="1"/>
  <c r="LC12" i="1" s="1"/>
  <c r="KL11" i="1"/>
  <c r="KM11" i="1" s="1"/>
  <c r="JZ34" i="1"/>
  <c r="KB34" i="1" s="1"/>
  <c r="KD34" i="1" s="1"/>
  <c r="CH32" i="1"/>
  <c r="CJ32" i="1" s="1"/>
  <c r="KL13" i="1"/>
  <c r="KM13" i="1" s="1"/>
  <c r="DF13" i="1"/>
  <c r="DH13" i="1" s="1"/>
  <c r="DI13" i="1" s="1"/>
  <c r="CH14" i="1"/>
  <c r="CJ14" i="1" s="1"/>
  <c r="LL40" i="1"/>
  <c r="LM40" i="1" s="1"/>
  <c r="KZ40" i="1"/>
  <c r="JZ40" i="1"/>
  <c r="CH39" i="1"/>
  <c r="KL38" i="1"/>
  <c r="JZ38" i="1"/>
  <c r="KP40" i="1"/>
  <c r="DE40" i="1"/>
  <c r="KL36" i="1"/>
  <c r="KM36" i="1" s="1"/>
  <c r="JZ36" i="1"/>
  <c r="CH30" i="1"/>
  <c r="CI30" i="1" s="1"/>
  <c r="CH37" i="1"/>
  <c r="CI37" i="1" s="1"/>
  <c r="CH35" i="1"/>
  <c r="KL39" i="1"/>
  <c r="CR39" i="1"/>
  <c r="LL34" i="1"/>
  <c r="LM34" i="1" s="1"/>
  <c r="DE33" i="1"/>
  <c r="DF33" i="1" s="1"/>
  <c r="CS33" i="1"/>
  <c r="KZ34" i="1"/>
  <c r="CS34" i="1"/>
  <c r="DE34" i="1"/>
  <c r="DF34" i="1" s="1"/>
  <c r="JZ33" i="1"/>
  <c r="KL33" i="1"/>
  <c r="KM33" i="1" s="1"/>
  <c r="KB31" i="1"/>
  <c r="KC31" i="1" s="1"/>
  <c r="KL35" i="1"/>
  <c r="LL32" i="1"/>
  <c r="LM32" i="1" s="1"/>
  <c r="KZ32" i="1"/>
  <c r="KM32" i="1"/>
  <c r="JZ30" i="1"/>
  <c r="KL30" i="1"/>
  <c r="KM30" i="1" s="1"/>
  <c r="CR30" i="1"/>
  <c r="CS30" i="1" s="1"/>
  <c r="CF31" i="1"/>
  <c r="CS31" i="1"/>
  <c r="CF29" i="1"/>
  <c r="CR29" i="1"/>
  <c r="GF27" i="1"/>
  <c r="FS27" i="1"/>
  <c r="FF27" i="1"/>
  <c r="CF25" i="1"/>
  <c r="CR25" i="1"/>
  <c r="CS25" i="1" s="1"/>
  <c r="LL29" i="1"/>
  <c r="LM29" i="1" s="1"/>
  <c r="GR27" i="1"/>
  <c r="GS27" i="1" s="1"/>
  <c r="CW27" i="1"/>
  <c r="ES27" i="1"/>
  <c r="EF27" i="1"/>
  <c r="DR26" i="1"/>
  <c r="DF26" i="1"/>
  <c r="CH23" i="1"/>
  <c r="CI23" i="1" s="1"/>
  <c r="DE24" i="1"/>
  <c r="DF24" i="1" s="1"/>
  <c r="CS24" i="1"/>
  <c r="KB23" i="1"/>
  <c r="KC23" i="1" s="1"/>
  <c r="KB24" i="1"/>
  <c r="KC24" i="1" s="1"/>
  <c r="KL24" i="1"/>
  <c r="KM24" i="1" s="1"/>
  <c r="CS26" i="1"/>
  <c r="CF26" i="1"/>
  <c r="KL20" i="1"/>
  <c r="KM20" i="1" s="1"/>
  <c r="JZ20" i="1"/>
  <c r="CF22" i="1"/>
  <c r="CR22" i="1"/>
  <c r="CS22" i="1" s="1"/>
  <c r="CR23" i="1"/>
  <c r="CS23" i="1" s="1"/>
  <c r="CH19" i="1"/>
  <c r="CI19" i="1" s="1"/>
  <c r="CH21" i="1"/>
  <c r="KC19" i="1"/>
  <c r="KB18" i="1"/>
  <c r="CF18" i="1"/>
  <c r="CR18" i="1"/>
  <c r="KY15" i="1"/>
  <c r="KZ15" i="1" s="1"/>
  <c r="CR15" i="1"/>
  <c r="CS15" i="1" s="1"/>
  <c r="CF15" i="1"/>
  <c r="JZ15" i="1"/>
  <c r="KM15" i="1"/>
  <c r="DR17" i="1"/>
  <c r="DS17" i="1" s="1"/>
  <c r="CH16" i="1"/>
  <c r="CI16" i="1" s="1"/>
  <c r="KD16" i="1"/>
  <c r="CF17" i="1"/>
  <c r="DF17" i="1"/>
  <c r="KB13" i="1"/>
  <c r="KC13" i="1" s="1"/>
  <c r="KB14" i="1"/>
  <c r="MY12" i="1"/>
  <c r="MZ12" i="1" s="1"/>
  <c r="DE11" i="1"/>
  <c r="DF11" i="1" s="1"/>
  <c r="CI14" i="1"/>
  <c r="DR13" i="1"/>
  <c r="DS13" i="1" s="1"/>
  <c r="MM12" i="1"/>
  <c r="CF11" i="1"/>
  <c r="CS11" i="1"/>
  <c r="LZ12" i="1"/>
  <c r="KB11" i="1"/>
  <c r="KC11" i="1" s="1"/>
  <c r="CS13" i="1"/>
  <c r="CH10" i="1"/>
  <c r="KB10" i="1"/>
  <c r="KC10" i="1" s="1"/>
  <c r="CR10" i="1"/>
  <c r="KL10" i="1"/>
  <c r="KC37" i="1" l="1"/>
  <c r="KF37" i="1" s="1"/>
  <c r="KM21" i="1"/>
  <c r="KD32" i="1"/>
  <c r="A19" i="10"/>
  <c r="A18" i="5"/>
  <c r="A18" i="3"/>
  <c r="R18" i="3" s="1"/>
  <c r="KC35" i="1"/>
  <c r="KA35" i="1" s="1"/>
  <c r="DE38" i="1"/>
  <c r="DF38" i="1" s="1"/>
  <c r="DH38" i="1" s="1"/>
  <c r="LM22" i="1"/>
  <c r="LO22" i="1" s="1"/>
  <c r="LP22" i="1" s="1"/>
  <c r="A19" i="12"/>
  <c r="A18" i="11"/>
  <c r="R18" i="11" s="1"/>
  <c r="A18" i="9"/>
  <c r="R18" i="9" s="1"/>
  <c r="A18" i="8"/>
  <c r="R18" i="8" s="1"/>
  <c r="A18" i="7"/>
  <c r="A18" i="6"/>
  <c r="A18" i="4"/>
  <c r="AD62" i="15"/>
  <c r="R62" i="15"/>
  <c r="A18" i="2"/>
  <c r="R18" i="2" s="1"/>
  <c r="CS20" i="1"/>
  <c r="CU20" i="1" s="1"/>
  <c r="CV20" i="1" s="1"/>
  <c r="KC16" i="1"/>
  <c r="KA16" i="1" s="1"/>
  <c r="BR19" i="12"/>
  <c r="V19" i="12" s="1"/>
  <c r="F19" i="12"/>
  <c r="B20" i="12"/>
  <c r="U19" i="12"/>
  <c r="B19" i="11"/>
  <c r="BR18" i="11"/>
  <c r="V18" i="11" s="1"/>
  <c r="F18" i="11"/>
  <c r="U18" i="11"/>
  <c r="B20" i="10"/>
  <c r="BR19" i="10"/>
  <c r="V19" i="10" s="1"/>
  <c r="F19" i="10"/>
  <c r="U19" i="10"/>
  <c r="BR18" i="9"/>
  <c r="V18" i="9" s="1"/>
  <c r="B19" i="9"/>
  <c r="F18" i="9"/>
  <c r="U18" i="9"/>
  <c r="B19" i="8"/>
  <c r="U18" i="8"/>
  <c r="BR18" i="8"/>
  <c r="V18" i="8" s="1"/>
  <c r="F18" i="8"/>
  <c r="BR18" i="7"/>
  <c r="V18" i="7" s="1"/>
  <c r="F18" i="7"/>
  <c r="U18" i="7"/>
  <c r="B19" i="7"/>
  <c r="B19" i="6"/>
  <c r="U18" i="6"/>
  <c r="BR18" i="6"/>
  <c r="V18" i="6" s="1"/>
  <c r="F18" i="6"/>
  <c r="BR18" i="5"/>
  <c r="V18" i="5" s="1"/>
  <c r="F18" i="5"/>
  <c r="U18" i="5"/>
  <c r="B19" i="5"/>
  <c r="BR18" i="4"/>
  <c r="V18" i="4" s="1"/>
  <c r="F18" i="4"/>
  <c r="B19" i="4"/>
  <c r="U18" i="4"/>
  <c r="B19" i="3"/>
  <c r="BR18" i="3"/>
  <c r="V18" i="3" s="1"/>
  <c r="F18" i="3"/>
  <c r="U18" i="3"/>
  <c r="B19" i="2"/>
  <c r="BR18" i="2"/>
  <c r="V18" i="2" s="1"/>
  <c r="U18" i="2"/>
  <c r="F18" i="2"/>
  <c r="CS21" i="1"/>
  <c r="KC21" i="1"/>
  <c r="KA21" i="1" s="1"/>
  <c r="KM26" i="1"/>
  <c r="KC25" i="1"/>
  <c r="KF25" i="1" s="1"/>
  <c r="DF35" i="1"/>
  <c r="DH35" i="1" s="1"/>
  <c r="DI35" i="1" s="1"/>
  <c r="KY14" i="1"/>
  <c r="LM19" i="1"/>
  <c r="LO19" i="1" s="1"/>
  <c r="LP19" i="1" s="1"/>
  <c r="LN19" i="1" s="1"/>
  <c r="KY18" i="1"/>
  <c r="KZ18" i="1" s="1"/>
  <c r="LB18" i="1" s="1"/>
  <c r="KM17" i="1"/>
  <c r="CI20" i="1"/>
  <c r="CL20" i="1" s="1"/>
  <c r="CS14" i="1"/>
  <c r="CU14" i="1" s="1"/>
  <c r="KP18" i="1"/>
  <c r="KS18" i="1" s="1"/>
  <c r="CV17" i="1"/>
  <c r="CX17" i="1" s="1"/>
  <c r="CV40" i="1"/>
  <c r="CT40" i="1" s="1"/>
  <c r="KC26" i="1"/>
  <c r="KF26" i="1" s="1"/>
  <c r="CV38" i="1"/>
  <c r="CY38" i="1" s="1"/>
  <c r="KY13" i="1"/>
  <c r="KZ13" i="1" s="1"/>
  <c r="LB13" i="1" s="1"/>
  <c r="DV27" i="1"/>
  <c r="DY27" i="1" s="1"/>
  <c r="KC27" i="1"/>
  <c r="KF27" i="1" s="1"/>
  <c r="KD22" i="1"/>
  <c r="CI28" i="1"/>
  <c r="CL28" i="1" s="1"/>
  <c r="KP12" i="1"/>
  <c r="KS12" i="1" s="1"/>
  <c r="DI31" i="1"/>
  <c r="DK31" i="1" s="1"/>
  <c r="DM31" i="1" s="1"/>
  <c r="DO31" i="1" s="1"/>
  <c r="DE28" i="1"/>
  <c r="DF28" i="1" s="1"/>
  <c r="DH28" i="1" s="1"/>
  <c r="DI28" i="1" s="1"/>
  <c r="LM16" i="1"/>
  <c r="LO16" i="1" s="1"/>
  <c r="DE16" i="1"/>
  <c r="DR16" i="1" s="1"/>
  <c r="DS16" i="1" s="1"/>
  <c r="KM19" i="1"/>
  <c r="KO19" i="1" s="1"/>
  <c r="KP19" i="1" s="1"/>
  <c r="CV27" i="1"/>
  <c r="CY27" i="1" s="1"/>
  <c r="KM28" i="1"/>
  <c r="KO28" i="1" s="1"/>
  <c r="KP28" i="1" s="1"/>
  <c r="DI27" i="1"/>
  <c r="DG27" i="1" s="1"/>
  <c r="KC34" i="1"/>
  <c r="KF34" i="1" s="1"/>
  <c r="KP34" i="1"/>
  <c r="KS34" i="1" s="1"/>
  <c r="KD28" i="1"/>
  <c r="KZ22" i="1"/>
  <c r="LB22" i="1" s="1"/>
  <c r="LC22" i="1" s="1"/>
  <c r="LZ16" i="1"/>
  <c r="MB16" i="1" s="1"/>
  <c r="MC16" i="1" s="1"/>
  <c r="KZ17" i="1"/>
  <c r="LB17" i="1" s="1"/>
  <c r="LC17" i="1" s="1"/>
  <c r="KZ19" i="1"/>
  <c r="LB19" i="1" s="1"/>
  <c r="LC19" i="1" s="1"/>
  <c r="KA32" i="1"/>
  <c r="KZ28" i="1"/>
  <c r="LB28" i="1" s="1"/>
  <c r="LC28" i="1" s="1"/>
  <c r="LA28" i="1" s="1"/>
  <c r="MM16" i="1"/>
  <c r="MO16" i="1" s="1"/>
  <c r="MP16" i="1" s="1"/>
  <c r="KZ23" i="1"/>
  <c r="LB23" i="1" s="1"/>
  <c r="LC23" i="1" s="1"/>
  <c r="LM23" i="1"/>
  <c r="LO23" i="1" s="1"/>
  <c r="LP23" i="1" s="1"/>
  <c r="CI36" i="1"/>
  <c r="CL36" i="1" s="1"/>
  <c r="KM23" i="1"/>
  <c r="KM22" i="1"/>
  <c r="KO22" i="1" s="1"/>
  <c r="KP22" i="1" s="1"/>
  <c r="KF32" i="1"/>
  <c r="KD39" i="1"/>
  <c r="CI32" i="1"/>
  <c r="CL32" i="1" s="1"/>
  <c r="DE37" i="1"/>
  <c r="DF37" i="1" s="1"/>
  <c r="DH37" i="1" s="1"/>
  <c r="CS19" i="1"/>
  <c r="CU19" i="1" s="1"/>
  <c r="CV19" i="1" s="1"/>
  <c r="DS35" i="1"/>
  <c r="DU35" i="1" s="1"/>
  <c r="DV35" i="1" s="1"/>
  <c r="CI40" i="1"/>
  <c r="CK40" i="1" s="1"/>
  <c r="CM40" i="1" s="1"/>
  <c r="CO40" i="1" s="1"/>
  <c r="KZ16" i="1"/>
  <c r="LB16" i="1" s="1"/>
  <c r="LC16" i="1" s="1"/>
  <c r="LA16" i="1" s="1"/>
  <c r="DF19" i="1"/>
  <c r="KY31" i="1"/>
  <c r="KZ31" i="1" s="1"/>
  <c r="LB31" i="1" s="1"/>
  <c r="CS32" i="1"/>
  <c r="DE32" i="1"/>
  <c r="KY11" i="1"/>
  <c r="KZ11" i="1" s="1"/>
  <c r="LB11" i="1" s="1"/>
  <c r="CJ38" i="1"/>
  <c r="CI24" i="1"/>
  <c r="ER31" i="1"/>
  <c r="ES31" i="1" s="1"/>
  <c r="EU31" i="1" s="1"/>
  <c r="EV31" i="1" s="1"/>
  <c r="CI33" i="1"/>
  <c r="CK33" i="1" s="1"/>
  <c r="CM33" i="1" s="1"/>
  <c r="CO33" i="1" s="1"/>
  <c r="DF12" i="1"/>
  <c r="DH12" i="1" s="1"/>
  <c r="DI12" i="1" s="1"/>
  <c r="DS12" i="1"/>
  <c r="DU12" i="1" s="1"/>
  <c r="DV12" i="1" s="1"/>
  <c r="KY27" i="1"/>
  <c r="LL27" i="1" s="1"/>
  <c r="LM27" i="1" s="1"/>
  <c r="DS36" i="1"/>
  <c r="CS35" i="1"/>
  <c r="CU35" i="1" s="1"/>
  <c r="CV35" i="1" s="1"/>
  <c r="CT35" i="1" s="1"/>
  <c r="DF36" i="1"/>
  <c r="DH36" i="1" s="1"/>
  <c r="KE17" i="1"/>
  <c r="KA17" i="1"/>
  <c r="CK38" i="1"/>
  <c r="CG38" i="1"/>
  <c r="CL38" i="1"/>
  <c r="EH31" i="1"/>
  <c r="DR38" i="1"/>
  <c r="EE38" i="1" s="1"/>
  <c r="ER38" i="1" s="1"/>
  <c r="ES38" i="1" s="1"/>
  <c r="CU12" i="1"/>
  <c r="CV12" i="1" s="1"/>
  <c r="CU36" i="1"/>
  <c r="DR19" i="1"/>
  <c r="EE19" i="1" s="1"/>
  <c r="ER19" i="1" s="1"/>
  <c r="KY25" i="1"/>
  <c r="KZ25" i="1" s="1"/>
  <c r="KO16" i="1"/>
  <c r="KY37" i="1"/>
  <c r="KM37" i="1"/>
  <c r="KD17" i="1"/>
  <c r="KF17" i="1"/>
  <c r="CH34" i="1"/>
  <c r="KM25" i="1"/>
  <c r="KO25" i="1" s="1"/>
  <c r="KP25" i="1" s="1"/>
  <c r="KN25" i="1" s="1"/>
  <c r="KO27" i="1"/>
  <c r="KB29" i="1"/>
  <c r="KC29" i="1" s="1"/>
  <c r="DU13" i="1"/>
  <c r="DV13" i="1" s="1"/>
  <c r="NB12" i="1"/>
  <c r="NC12" i="1" s="1"/>
  <c r="DH33" i="1"/>
  <c r="DI33" i="1" s="1"/>
  <c r="KO30" i="1"/>
  <c r="KP30" i="1" s="1"/>
  <c r="EH36" i="1"/>
  <c r="EI36" i="1" s="1"/>
  <c r="DH11" i="1"/>
  <c r="DI11" i="1" s="1"/>
  <c r="MB23" i="1"/>
  <c r="MC23" i="1" s="1"/>
  <c r="GU27" i="1"/>
  <c r="GV27" i="1" s="1"/>
  <c r="DT31" i="1"/>
  <c r="DX31" i="1"/>
  <c r="CU15" i="1"/>
  <c r="CV15" i="1" s="1"/>
  <c r="CU30" i="1"/>
  <c r="CV30" i="1" s="1"/>
  <c r="LO17" i="1"/>
  <c r="LP17" i="1" s="1"/>
  <c r="KO20" i="1"/>
  <c r="LB26" i="1"/>
  <c r="LC26" i="1" s="1"/>
  <c r="DH34" i="1"/>
  <c r="CG37" i="1"/>
  <c r="CK37" i="1"/>
  <c r="LE12" i="1"/>
  <c r="LA12" i="1"/>
  <c r="KA19" i="1"/>
  <c r="KE19" i="1"/>
  <c r="KE24" i="1"/>
  <c r="KA24" i="1"/>
  <c r="CH25" i="1"/>
  <c r="CI25" i="1" s="1"/>
  <c r="KY35" i="1"/>
  <c r="KZ35" i="1" s="1"/>
  <c r="LB34" i="1"/>
  <c r="LC34" i="1" s="1"/>
  <c r="CU37" i="1"/>
  <c r="CV37" i="1" s="1"/>
  <c r="CJ35" i="1"/>
  <c r="KY38" i="1"/>
  <c r="KZ38" i="1" s="1"/>
  <c r="KB40" i="1"/>
  <c r="KC40" i="1" s="1"/>
  <c r="CU13" i="1"/>
  <c r="CV13" i="1" s="1"/>
  <c r="KF13" i="1"/>
  <c r="KD13" i="1"/>
  <c r="CH17" i="1"/>
  <c r="CI17" i="1" s="1"/>
  <c r="LL15" i="1"/>
  <c r="LM15" i="1" s="1"/>
  <c r="DH19" i="1"/>
  <c r="DE23" i="1"/>
  <c r="DF23" i="1" s="1"/>
  <c r="KO21" i="1"/>
  <c r="KD24" i="1"/>
  <c r="KF24" i="1"/>
  <c r="DR24" i="1"/>
  <c r="DS24" i="1" s="1"/>
  <c r="LY28" i="1"/>
  <c r="LZ28" i="1" s="1"/>
  <c r="LD29" i="1"/>
  <c r="LF29" i="1"/>
  <c r="KD31" i="1"/>
  <c r="KF31" i="1"/>
  <c r="KQ31" i="1"/>
  <c r="KS31" i="1"/>
  <c r="DR40" i="1"/>
  <c r="DF40" i="1"/>
  <c r="NL12" i="1"/>
  <c r="NM12" i="1" s="1"/>
  <c r="KB15" i="1"/>
  <c r="KC15" i="1" s="1"/>
  <c r="EU27" i="1"/>
  <c r="LL26" i="1"/>
  <c r="LM26" i="1" s="1"/>
  <c r="KA31" i="1"/>
  <c r="KE31" i="1"/>
  <c r="ER35" i="1"/>
  <c r="ES35" i="1" s="1"/>
  <c r="LD12" i="1"/>
  <c r="LF12" i="1"/>
  <c r="DR11" i="1"/>
  <c r="DS11" i="1" s="1"/>
  <c r="KE13" i="1"/>
  <c r="KA13" i="1"/>
  <c r="CK16" i="1"/>
  <c r="CG16" i="1"/>
  <c r="CH15" i="1"/>
  <c r="CK19" i="1"/>
  <c r="CG19" i="1"/>
  <c r="LB21" i="1"/>
  <c r="LC21" i="1" s="1"/>
  <c r="ML22" i="1"/>
  <c r="MM22" i="1" s="1"/>
  <c r="KA23" i="1"/>
  <c r="KE23" i="1"/>
  <c r="GH27" i="1"/>
  <c r="GI27" i="1" s="1"/>
  <c r="CS29" i="1"/>
  <c r="DE29" i="1"/>
  <c r="DF29" i="1" s="1"/>
  <c r="LO28" i="1"/>
  <c r="LP28" i="1" s="1"/>
  <c r="KE34" i="1"/>
  <c r="KG34" i="1" s="1"/>
  <c r="KI34" i="1" s="1"/>
  <c r="KA39" i="1"/>
  <c r="KE39" i="1"/>
  <c r="CL37" i="1"/>
  <c r="CJ37" i="1"/>
  <c r="ER36" i="1"/>
  <c r="ES36" i="1" s="1"/>
  <c r="KN40" i="1"/>
  <c r="KR40" i="1"/>
  <c r="KT40" i="1" s="1"/>
  <c r="KV40" i="1" s="1"/>
  <c r="KR34" i="1"/>
  <c r="KT34" i="1" s="1"/>
  <c r="KV34" i="1" s="1"/>
  <c r="KN34" i="1"/>
  <c r="KS40" i="1"/>
  <c r="LB15" i="1"/>
  <c r="LC15" i="1" s="1"/>
  <c r="DR21" i="1"/>
  <c r="DS21" i="1" s="1"/>
  <c r="CU24" i="1"/>
  <c r="KQ29" i="1"/>
  <c r="LE29" i="1"/>
  <c r="LA29" i="1"/>
  <c r="KR31" i="1"/>
  <c r="KN31" i="1"/>
  <c r="DU36" i="1"/>
  <c r="DV36" i="1" s="1"/>
  <c r="KF11" i="1"/>
  <c r="KD11" i="1"/>
  <c r="CJ12" i="1"/>
  <c r="CI12" i="1"/>
  <c r="CL12" i="1" s="1"/>
  <c r="MO12" i="1"/>
  <c r="MP12" i="1" s="1"/>
  <c r="CJ13" i="1"/>
  <c r="CL13" i="1"/>
  <c r="KD14" i="1"/>
  <c r="KC14" i="1"/>
  <c r="KF14" i="1" s="1"/>
  <c r="CL16" i="1"/>
  <c r="CJ16" i="1"/>
  <c r="DE15" i="1"/>
  <c r="DF15" i="1" s="1"/>
  <c r="KF19" i="1"/>
  <c r="CL19" i="1"/>
  <c r="CJ19" i="1"/>
  <c r="LL21" i="1"/>
  <c r="LM21" i="1" s="1"/>
  <c r="LZ22" i="1"/>
  <c r="KD23" i="1"/>
  <c r="KF23" i="1"/>
  <c r="DH26" i="1"/>
  <c r="DI26" i="1" s="1"/>
  <c r="CH29" i="1"/>
  <c r="CI29" i="1" s="1"/>
  <c r="CU31" i="1"/>
  <c r="CV31" i="1" s="1"/>
  <c r="CU33" i="1"/>
  <c r="CV33" i="1" s="1"/>
  <c r="DE39" i="1"/>
  <c r="DF39" i="1" s="1"/>
  <c r="CS39" i="1"/>
  <c r="KB36" i="1"/>
  <c r="KC36" i="1" s="1"/>
  <c r="KE12" i="1"/>
  <c r="KA12" i="1"/>
  <c r="DH17" i="1"/>
  <c r="LN12" i="1"/>
  <c r="LR12" i="1"/>
  <c r="KO11" i="1"/>
  <c r="KP11" i="1" s="1"/>
  <c r="CW16" i="1"/>
  <c r="MB19" i="1"/>
  <c r="MC19" i="1" s="1"/>
  <c r="KB20" i="1"/>
  <c r="KC20" i="1" s="1"/>
  <c r="DH24" i="1"/>
  <c r="DI24" i="1" s="1"/>
  <c r="KO26" i="1"/>
  <c r="CG23" i="1"/>
  <c r="CK23" i="1"/>
  <c r="EE26" i="1"/>
  <c r="EF26" i="1" s="1"/>
  <c r="HE27" i="1"/>
  <c r="HF27" i="1" s="1"/>
  <c r="KE28" i="1"/>
  <c r="KA28" i="1"/>
  <c r="DK27" i="1"/>
  <c r="LO29" i="1"/>
  <c r="LP29" i="1" s="1"/>
  <c r="CH31" i="1"/>
  <c r="CI31" i="1" s="1"/>
  <c r="DE30" i="1"/>
  <c r="KF28" i="1"/>
  <c r="DG31" i="1"/>
  <c r="KO32" i="1"/>
  <c r="KP32" i="1" s="1"/>
  <c r="KO33" i="1"/>
  <c r="KP33" i="1" s="1"/>
  <c r="KY33" i="1"/>
  <c r="KZ33" i="1" s="1"/>
  <c r="DR33" i="1"/>
  <c r="DS33" i="1" s="1"/>
  <c r="LO34" i="1"/>
  <c r="KY39" i="1"/>
  <c r="CG30" i="1"/>
  <c r="CK30" i="1"/>
  <c r="KO36" i="1"/>
  <c r="KP36" i="1" s="1"/>
  <c r="DK13" i="1"/>
  <c r="DG13" i="1"/>
  <c r="DU17" i="1"/>
  <c r="DV17" i="1" s="1"/>
  <c r="CU22" i="1"/>
  <c r="CU11" i="1"/>
  <c r="CV11" i="1" s="1"/>
  <c r="DJ13" i="1"/>
  <c r="DL13" i="1"/>
  <c r="LQ12" i="1"/>
  <c r="LS12" i="1"/>
  <c r="CG13" i="1"/>
  <c r="CK13" i="1"/>
  <c r="CV16" i="1"/>
  <c r="KO17" i="1"/>
  <c r="KP17" i="1" s="1"/>
  <c r="NB16" i="1"/>
  <c r="ML19" i="1"/>
  <c r="DR20" i="1"/>
  <c r="DS20" i="1" s="1"/>
  <c r="DF20" i="1"/>
  <c r="DE22" i="1"/>
  <c r="DF22" i="1" s="1"/>
  <c r="KY20" i="1"/>
  <c r="KZ20" i="1" s="1"/>
  <c r="CH26" i="1"/>
  <c r="CL23" i="1"/>
  <c r="CJ23" i="1"/>
  <c r="LY29" i="1"/>
  <c r="LZ29" i="1" s="1"/>
  <c r="DL27" i="1"/>
  <c r="DJ27" i="1"/>
  <c r="LB32" i="1"/>
  <c r="LC32" i="1" s="1"/>
  <c r="KB33" i="1"/>
  <c r="KC33" i="1" s="1"/>
  <c r="LY34" i="1"/>
  <c r="LZ34" i="1" s="1"/>
  <c r="KA37" i="1"/>
  <c r="KE37" i="1"/>
  <c r="KG37" i="1" s="1"/>
  <c r="KI37" i="1" s="1"/>
  <c r="CJ30" i="1"/>
  <c r="CL30" i="1"/>
  <c r="KY36" i="1"/>
  <c r="KZ36" i="1" s="1"/>
  <c r="LB40" i="1"/>
  <c r="CT38" i="1"/>
  <c r="CX38" i="1"/>
  <c r="CZ38" i="1" s="1"/>
  <c r="DB38" i="1" s="1"/>
  <c r="CK14" i="1"/>
  <c r="CM14" i="1" s="1"/>
  <c r="CO14" i="1" s="1"/>
  <c r="CG14" i="1"/>
  <c r="DR14" i="1"/>
  <c r="DS14" i="1" s="1"/>
  <c r="KO13" i="1"/>
  <c r="KP13" i="1" s="1"/>
  <c r="LY17" i="1"/>
  <c r="LZ17" i="1" s="1"/>
  <c r="EE13" i="1"/>
  <c r="EF13" i="1" s="1"/>
  <c r="CH11" i="1"/>
  <c r="CI11" i="1" s="1"/>
  <c r="LL14" i="1"/>
  <c r="LM14" i="1" s="1"/>
  <c r="KR14" i="1"/>
  <c r="KN14" i="1"/>
  <c r="CL14" i="1"/>
  <c r="CS18" i="1"/>
  <c r="DE18" i="1"/>
  <c r="KN18" i="1"/>
  <c r="CU21" i="1"/>
  <c r="KO24" i="1"/>
  <c r="KP24" i="1" s="1"/>
  <c r="CJ27" i="1"/>
  <c r="CI27" i="1"/>
  <c r="CL27" i="1" s="1"/>
  <c r="KA25" i="1"/>
  <c r="KE25" i="1"/>
  <c r="KG25" i="1" s="1"/>
  <c r="KI25" i="1" s="1"/>
  <c r="CU25" i="1"/>
  <c r="CV25" i="1" s="1"/>
  <c r="FH27" i="1"/>
  <c r="FI27" i="1" s="1"/>
  <c r="CU28" i="1"/>
  <c r="CV28" i="1" s="1"/>
  <c r="KY30" i="1"/>
  <c r="KZ30" i="1" s="1"/>
  <c r="LO32" i="1"/>
  <c r="LP32" i="1" s="1"/>
  <c r="DR34" i="1"/>
  <c r="DS34" i="1" s="1"/>
  <c r="KM39" i="1"/>
  <c r="DW31" i="1"/>
  <c r="DY31" i="1"/>
  <c r="KB38" i="1"/>
  <c r="KC38" i="1" s="1"/>
  <c r="LO40" i="1"/>
  <c r="LP40" i="1" s="1"/>
  <c r="CJ21" i="1"/>
  <c r="MB12" i="1"/>
  <c r="MC12" i="1" s="1"/>
  <c r="KE11" i="1"/>
  <c r="KA11" i="1"/>
  <c r="ER12" i="1"/>
  <c r="EE17" i="1"/>
  <c r="EF17" i="1" s="1"/>
  <c r="KD18" i="1"/>
  <c r="KC18" i="1"/>
  <c r="KF18" i="1" s="1"/>
  <c r="CH22" i="1"/>
  <c r="CU26" i="1"/>
  <c r="CV26" i="1" s="1"/>
  <c r="ML23" i="1"/>
  <c r="MM23" i="1" s="1"/>
  <c r="KF12" i="1"/>
  <c r="KD12" i="1"/>
  <c r="KZ14" i="1"/>
  <c r="EF12" i="1"/>
  <c r="DF14" i="1"/>
  <c r="KS14" i="1"/>
  <c r="KQ14" i="1"/>
  <c r="KO15" i="1"/>
  <c r="KP15" i="1" s="1"/>
  <c r="CH18" i="1"/>
  <c r="CI18" i="1" s="1"/>
  <c r="NL16" i="1"/>
  <c r="NM16" i="1" s="1"/>
  <c r="CK20" i="1"/>
  <c r="CM20" i="1" s="1"/>
  <c r="CO20" i="1" s="1"/>
  <c r="CG20" i="1"/>
  <c r="CI21" i="1"/>
  <c r="KA22" i="1"/>
  <c r="KE22" i="1"/>
  <c r="CU23" i="1"/>
  <c r="CV23" i="1" s="1"/>
  <c r="DF21" i="1"/>
  <c r="KY24" i="1"/>
  <c r="KZ24" i="1" s="1"/>
  <c r="DS26" i="1"/>
  <c r="EH27" i="1"/>
  <c r="DE25" i="1"/>
  <c r="FU27" i="1"/>
  <c r="DX27" i="1"/>
  <c r="DZ27" i="1" s="1"/>
  <c r="EB27" i="1" s="1"/>
  <c r="DT27" i="1"/>
  <c r="KP29" i="1"/>
  <c r="KB30" i="1"/>
  <c r="LY32" i="1"/>
  <c r="KG32" i="1"/>
  <c r="KI32" i="1" s="1"/>
  <c r="KM35" i="1"/>
  <c r="CU34" i="1"/>
  <c r="CV34" i="1" s="1"/>
  <c r="CI35" i="1"/>
  <c r="EF35" i="1"/>
  <c r="KM38" i="1"/>
  <c r="CI39" i="1"/>
  <c r="CL39" i="1" s="1"/>
  <c r="CJ39" i="1"/>
  <c r="LY40" i="1"/>
  <c r="LZ40" i="1" s="1"/>
  <c r="KF39" i="1"/>
  <c r="KE10" i="1"/>
  <c r="KA10" i="1"/>
  <c r="KY10" i="1"/>
  <c r="DE10" i="1"/>
  <c r="DF10" i="1" s="1"/>
  <c r="KF10" i="1"/>
  <c r="KD10" i="1"/>
  <c r="CJ10" i="1"/>
  <c r="KM10" i="1"/>
  <c r="CI10" i="1"/>
  <c r="CS10" i="1"/>
  <c r="CG36" i="1" l="1"/>
  <c r="DL31" i="1"/>
  <c r="KA34" i="1"/>
  <c r="CK36" i="1"/>
  <c r="CM36" i="1" s="1"/>
  <c r="CO36" i="1" s="1"/>
  <c r="KA26" i="1"/>
  <c r="KG39" i="1"/>
  <c r="KI39" i="1" s="1"/>
  <c r="KE26" i="1"/>
  <c r="KG26" i="1" s="1"/>
  <c r="KI26" i="1" s="1"/>
  <c r="KE16" i="1"/>
  <c r="KG16" i="1" s="1"/>
  <c r="KI16" i="1" s="1"/>
  <c r="LS19" i="1"/>
  <c r="KF16" i="1"/>
  <c r="LL18" i="1"/>
  <c r="LM18" i="1" s="1"/>
  <c r="CY40" i="1"/>
  <c r="CX40" i="1"/>
  <c r="CZ40" i="1" s="1"/>
  <c r="DB40" i="1" s="1"/>
  <c r="KE21" i="1"/>
  <c r="KG21" i="1" s="1"/>
  <c r="KI21" i="1" s="1"/>
  <c r="A19" i="3"/>
  <c r="KR18" i="1"/>
  <c r="KE35" i="1"/>
  <c r="KF35" i="1"/>
  <c r="KA27" i="1"/>
  <c r="KZ27" i="1"/>
  <c r="LB27" i="1" s="1"/>
  <c r="LC27" i="1" s="1"/>
  <c r="CG32" i="1"/>
  <c r="CK32" i="1"/>
  <c r="CM32" i="1" s="1"/>
  <c r="CN32" i="1" s="1"/>
  <c r="KF21" i="1"/>
  <c r="DF16" i="1"/>
  <c r="A20" i="12"/>
  <c r="A19" i="11"/>
  <c r="A20" i="10"/>
  <c r="R20" i="10" s="1"/>
  <c r="A19" i="9"/>
  <c r="A19" i="8"/>
  <c r="R19" i="8" s="1"/>
  <c r="A19" i="7"/>
  <c r="A19" i="6"/>
  <c r="R19" i="6" s="1"/>
  <c r="A19" i="5"/>
  <c r="R19" i="5" s="1"/>
  <c r="A19" i="4"/>
  <c r="AD63" i="15"/>
  <c r="R63" i="15"/>
  <c r="A19" i="2"/>
  <c r="R19" i="2" s="1"/>
  <c r="B21" i="12"/>
  <c r="BR20" i="12"/>
  <c r="V20" i="12" s="1"/>
  <c r="F20" i="12"/>
  <c r="U20" i="12"/>
  <c r="BR19" i="11"/>
  <c r="V19" i="11" s="1"/>
  <c r="F19" i="11"/>
  <c r="B20" i="11"/>
  <c r="U19" i="11"/>
  <c r="B21" i="10"/>
  <c r="BR20" i="10"/>
  <c r="V20" i="10" s="1"/>
  <c r="U20" i="10"/>
  <c r="F20" i="10"/>
  <c r="BR19" i="9"/>
  <c r="V19" i="9" s="1"/>
  <c r="F19" i="9"/>
  <c r="B20" i="9"/>
  <c r="U19" i="9"/>
  <c r="U19" i="8"/>
  <c r="B20" i="8"/>
  <c r="BR19" i="8"/>
  <c r="V19" i="8" s="1"/>
  <c r="F19" i="8"/>
  <c r="BR19" i="7"/>
  <c r="V19" i="7" s="1"/>
  <c r="B20" i="7"/>
  <c r="U19" i="7"/>
  <c r="F19" i="7"/>
  <c r="BR19" i="6"/>
  <c r="V19" i="6" s="1"/>
  <c r="B20" i="6"/>
  <c r="F19" i="6"/>
  <c r="U19" i="6"/>
  <c r="BR19" i="5"/>
  <c r="V19" i="5" s="1"/>
  <c r="F19" i="5"/>
  <c r="U19" i="5"/>
  <c r="B20" i="5"/>
  <c r="BR19" i="4"/>
  <c r="V19" i="4" s="1"/>
  <c r="F19" i="4"/>
  <c r="B20" i="4"/>
  <c r="U19" i="4"/>
  <c r="B20" i="3"/>
  <c r="F19" i="3"/>
  <c r="U19" i="3"/>
  <c r="BR19" i="3"/>
  <c r="V19" i="3" s="1"/>
  <c r="B20" i="2"/>
  <c r="U19" i="2"/>
  <c r="BR19" i="2"/>
  <c r="V19" i="2" s="1"/>
  <c r="F19" i="2"/>
  <c r="LQ19" i="1"/>
  <c r="LR19" i="1"/>
  <c r="KG28" i="1"/>
  <c r="KI28" i="1" s="1"/>
  <c r="DR37" i="1"/>
  <c r="DS37" i="1" s="1"/>
  <c r="DU37" i="1" s="1"/>
  <c r="DV37" i="1" s="1"/>
  <c r="LL11" i="1"/>
  <c r="LM11" i="1" s="1"/>
  <c r="LO11" i="1" s="1"/>
  <c r="LG12" i="1"/>
  <c r="LI12" i="1" s="1"/>
  <c r="CL33" i="1"/>
  <c r="CG33" i="1"/>
  <c r="LL13" i="1"/>
  <c r="LM13" i="1" s="1"/>
  <c r="LO13" i="1" s="1"/>
  <c r="LP13" i="1" s="1"/>
  <c r="KH16" i="1"/>
  <c r="CT17" i="1"/>
  <c r="CZ17" i="1" s="1"/>
  <c r="DC17" i="1" s="1"/>
  <c r="KG19" i="1"/>
  <c r="KI19" i="1" s="1"/>
  <c r="CY17" i="1"/>
  <c r="KT18" i="1"/>
  <c r="KV18" i="1" s="1"/>
  <c r="LD16" i="1"/>
  <c r="KG22" i="1"/>
  <c r="KI22" i="1" s="1"/>
  <c r="KE27" i="1"/>
  <c r="KG27" i="1" s="1"/>
  <c r="KI27" i="1" s="1"/>
  <c r="CX27" i="1"/>
  <c r="CZ27" i="1" s="1"/>
  <c r="DB27" i="1" s="1"/>
  <c r="CL40" i="1"/>
  <c r="KR25" i="1"/>
  <c r="KJ21" i="1"/>
  <c r="KH21" i="1"/>
  <c r="FE31" i="1"/>
  <c r="FF31" i="1" s="1"/>
  <c r="FH31" i="1" s="1"/>
  <c r="FI31" i="1" s="1"/>
  <c r="LE16" i="1"/>
  <c r="EF19" i="1"/>
  <c r="EH19" i="1" s="1"/>
  <c r="EI19" i="1" s="1"/>
  <c r="CK28" i="1"/>
  <c r="CM28" i="1" s="1"/>
  <c r="CO28" i="1" s="1"/>
  <c r="CG28" i="1"/>
  <c r="LF16" i="1"/>
  <c r="LT12" i="1"/>
  <c r="LX12" i="1" s="1"/>
  <c r="CM38" i="1"/>
  <c r="LG29" i="1"/>
  <c r="KG17" i="1"/>
  <c r="KI17" i="1" s="1"/>
  <c r="LD28" i="1"/>
  <c r="LF28" i="1"/>
  <c r="KK21" i="1"/>
  <c r="LE28" i="1"/>
  <c r="KR12" i="1"/>
  <c r="KN12" i="1"/>
  <c r="KS25" i="1"/>
  <c r="DR28" i="1"/>
  <c r="EE28" i="1" s="1"/>
  <c r="DM13" i="1"/>
  <c r="KQ25" i="1"/>
  <c r="KO23" i="1"/>
  <c r="KQ23" i="1" s="1"/>
  <c r="CG40" i="1"/>
  <c r="CT27" i="1"/>
  <c r="CM19" i="1"/>
  <c r="CO19" i="1" s="1"/>
  <c r="DS19" i="1"/>
  <c r="DU19" i="1" s="1"/>
  <c r="DV19" i="1" s="1"/>
  <c r="CM23" i="1"/>
  <c r="CO23" i="1" s="1"/>
  <c r="KG12" i="1"/>
  <c r="CM13" i="1"/>
  <c r="CM37" i="1"/>
  <c r="KG24" i="1"/>
  <c r="KI24" i="1" s="1"/>
  <c r="DI38" i="1"/>
  <c r="DJ38" i="1"/>
  <c r="KQ16" i="1"/>
  <c r="KP16" i="1"/>
  <c r="KS16" i="1" s="1"/>
  <c r="DI36" i="1"/>
  <c r="DL36" i="1" s="1"/>
  <c r="DJ36" i="1"/>
  <c r="EF38" i="1"/>
  <c r="KT14" i="1"/>
  <c r="CY35" i="1"/>
  <c r="DR32" i="1"/>
  <c r="DS32" i="1" s="1"/>
  <c r="CW35" i="1"/>
  <c r="CX35" i="1"/>
  <c r="CG24" i="1"/>
  <c r="CK24" i="1"/>
  <c r="CL24" i="1"/>
  <c r="CU32" i="1"/>
  <c r="CW32" i="1" s="1"/>
  <c r="DM27" i="1"/>
  <c r="DO27" i="1" s="1"/>
  <c r="LL31" i="1"/>
  <c r="LM31" i="1" s="1"/>
  <c r="LO31" i="1" s="1"/>
  <c r="KG13" i="1"/>
  <c r="KG31" i="1"/>
  <c r="KI31" i="1" s="1"/>
  <c r="DS38" i="1"/>
  <c r="DU38" i="1" s="1"/>
  <c r="DW38" i="1" s="1"/>
  <c r="DF32" i="1"/>
  <c r="DH32" i="1" s="1"/>
  <c r="CW36" i="1"/>
  <c r="CM30" i="1"/>
  <c r="CO30" i="1" s="1"/>
  <c r="KQ27" i="1"/>
  <c r="KP27" i="1"/>
  <c r="EJ31" i="1"/>
  <c r="EI31" i="1"/>
  <c r="DZ31" i="1"/>
  <c r="EB31" i="1" s="1"/>
  <c r="KO37" i="1"/>
  <c r="KP37" i="1" s="1"/>
  <c r="CM16" i="1"/>
  <c r="CO16" i="1" s="1"/>
  <c r="KA29" i="1"/>
  <c r="KE29" i="1"/>
  <c r="CV36" i="1"/>
  <c r="CY36" i="1" s="1"/>
  <c r="LL37" i="1"/>
  <c r="LM37" i="1" s="1"/>
  <c r="LO37" i="1" s="1"/>
  <c r="LP37" i="1" s="1"/>
  <c r="LR37" i="1" s="1"/>
  <c r="KZ37" i="1"/>
  <c r="CT12" i="1"/>
  <c r="CX12" i="1"/>
  <c r="KD29" i="1"/>
  <c r="KF29" i="1"/>
  <c r="CW12" i="1"/>
  <c r="CY12" i="1"/>
  <c r="CJ34" i="1"/>
  <c r="LB25" i="1"/>
  <c r="LC25" i="1" s="1"/>
  <c r="CI34" i="1"/>
  <c r="CL34" i="1" s="1"/>
  <c r="LL25" i="1"/>
  <c r="LM25" i="1" s="1"/>
  <c r="KG10" i="1"/>
  <c r="DH15" i="1"/>
  <c r="DI15" i="1" s="1"/>
  <c r="CT13" i="1"/>
  <c r="CX13" i="1"/>
  <c r="ED27" i="1"/>
  <c r="EA27" i="1"/>
  <c r="EC27" i="1"/>
  <c r="KR24" i="1"/>
  <c r="KN24" i="1"/>
  <c r="DQ31" i="1"/>
  <c r="DN31" i="1"/>
  <c r="DP31" i="1"/>
  <c r="DX35" i="1"/>
  <c r="DT35" i="1"/>
  <c r="CN36" i="1"/>
  <c r="CT19" i="1"/>
  <c r="CX19" i="1"/>
  <c r="ME19" i="1"/>
  <c r="MA19" i="1"/>
  <c r="DU16" i="1"/>
  <c r="DV16" i="1" s="1"/>
  <c r="FK27" i="1"/>
  <c r="FG27" i="1"/>
  <c r="CG18" i="1"/>
  <c r="CK18" i="1"/>
  <c r="KJ25" i="1"/>
  <c r="KK25" i="1"/>
  <c r="KH25" i="1"/>
  <c r="KR17" i="1"/>
  <c r="KN17" i="1"/>
  <c r="DX17" i="1"/>
  <c r="DT17" i="1"/>
  <c r="DG24" i="1"/>
  <c r="DK24" i="1"/>
  <c r="LO18" i="1"/>
  <c r="LP18" i="1" s="1"/>
  <c r="KA15" i="1"/>
  <c r="KE15" i="1"/>
  <c r="LA23" i="1"/>
  <c r="LE23" i="1"/>
  <c r="KN28" i="1"/>
  <c r="KR28" i="1"/>
  <c r="KR15" i="1"/>
  <c r="KN15" i="1"/>
  <c r="CT20" i="1"/>
  <c r="CX20" i="1"/>
  <c r="DH22" i="1"/>
  <c r="DI22" i="1" s="1"/>
  <c r="LB33" i="1"/>
  <c r="LC33" i="1" s="1"/>
  <c r="KH39" i="1"/>
  <c r="KK39" i="1"/>
  <c r="KJ39" i="1"/>
  <c r="NO12" i="1"/>
  <c r="DH23" i="1"/>
  <c r="CG25" i="1"/>
  <c r="CK25" i="1"/>
  <c r="KR30" i="1"/>
  <c r="KN30" i="1"/>
  <c r="ME23" i="1"/>
  <c r="MA23" i="1"/>
  <c r="DK35" i="1"/>
  <c r="DG35" i="1"/>
  <c r="DC27" i="1"/>
  <c r="DH39" i="1"/>
  <c r="DI39" i="1" s="1"/>
  <c r="DU21" i="1"/>
  <c r="DV21" i="1" s="1"/>
  <c r="MO22" i="1"/>
  <c r="LA34" i="1"/>
  <c r="LE34" i="1"/>
  <c r="KR19" i="1"/>
  <c r="KN19" i="1"/>
  <c r="CT34" i="1"/>
  <c r="CX34" i="1"/>
  <c r="DK12" i="1"/>
  <c r="DG12" i="1"/>
  <c r="DU20" i="1"/>
  <c r="DV20" i="1" s="1"/>
  <c r="HH27" i="1"/>
  <c r="HI27" i="1" s="1"/>
  <c r="CT33" i="1"/>
  <c r="CX33" i="1"/>
  <c r="LA15" i="1"/>
  <c r="LE15" i="1"/>
  <c r="KU40" i="1"/>
  <c r="KW40" i="1"/>
  <c r="KX40" i="1"/>
  <c r="EG36" i="1"/>
  <c r="EK36" i="1"/>
  <c r="KR32" i="1"/>
  <c r="KN32" i="1"/>
  <c r="LA26" i="1"/>
  <c r="LE26" i="1"/>
  <c r="LR40" i="1"/>
  <c r="LN40" i="1"/>
  <c r="CX28" i="1"/>
  <c r="CT28" i="1"/>
  <c r="CN14" i="1"/>
  <c r="CQ14" i="1"/>
  <c r="CP14" i="1"/>
  <c r="MB29" i="1"/>
  <c r="MC29" i="1" s="1"/>
  <c r="LN29" i="1"/>
  <c r="LR29" i="1"/>
  <c r="EH26" i="1"/>
  <c r="EI26" i="1" s="1"/>
  <c r="LN28" i="1"/>
  <c r="LR28" i="1"/>
  <c r="LO26" i="1"/>
  <c r="KD30" i="1"/>
  <c r="CN20" i="1"/>
  <c r="CQ20" i="1"/>
  <c r="CP20" i="1"/>
  <c r="FE12" i="1"/>
  <c r="FF12" i="1" s="1"/>
  <c r="CW21" i="1"/>
  <c r="MY19" i="1"/>
  <c r="MZ19" i="1" s="1"/>
  <c r="DG26" i="1"/>
  <c r="DK26" i="1"/>
  <c r="GG27" i="1"/>
  <c r="GK27" i="1"/>
  <c r="KC30" i="1"/>
  <c r="KF30" i="1" s="1"/>
  <c r="DR25" i="1"/>
  <c r="LR23" i="1"/>
  <c r="LN23" i="1"/>
  <c r="CW23" i="1"/>
  <c r="CY23" i="1"/>
  <c r="NO16" i="1"/>
  <c r="NP16" i="1" s="1"/>
  <c r="KH12" i="1"/>
  <c r="CJ22" i="1"/>
  <c r="ES12" i="1"/>
  <c r="DY12" i="1"/>
  <c r="DW12" i="1"/>
  <c r="DU34" i="1"/>
  <c r="DV34" i="1" s="1"/>
  <c r="LB30" i="1"/>
  <c r="LC30" i="1" s="1"/>
  <c r="MB17" i="1"/>
  <c r="MC17" i="1" s="1"/>
  <c r="LE32" i="1"/>
  <c r="LA32" i="1"/>
  <c r="LL20" i="1"/>
  <c r="LM20" i="1" s="1"/>
  <c r="ND16" i="1"/>
  <c r="LQ34" i="1"/>
  <c r="CG31" i="1"/>
  <c r="CK31" i="1"/>
  <c r="KQ26" i="1"/>
  <c r="KN11" i="1"/>
  <c r="KR11" i="1"/>
  <c r="CG29" i="1"/>
  <c r="CK29" i="1"/>
  <c r="MR12" i="1"/>
  <c r="MN12" i="1"/>
  <c r="DW36" i="1"/>
  <c r="DY36" i="1"/>
  <c r="CW24" i="1"/>
  <c r="LO27" i="1"/>
  <c r="LP27" i="1" s="1"/>
  <c r="DH16" i="1"/>
  <c r="DI16" i="1" s="1"/>
  <c r="MB28" i="1"/>
  <c r="MC28" i="1" s="1"/>
  <c r="EE24" i="1"/>
  <c r="EF24" i="1" s="1"/>
  <c r="LL38" i="1"/>
  <c r="LM38" i="1" s="1"/>
  <c r="CW37" i="1"/>
  <c r="CY37" i="1"/>
  <c r="GY27" i="1"/>
  <c r="GW27" i="1"/>
  <c r="DA38" i="1"/>
  <c r="DC38" i="1"/>
  <c r="DD38" i="1"/>
  <c r="KS15" i="1"/>
  <c r="KQ15" i="1"/>
  <c r="CW28" i="1"/>
  <c r="CY28" i="1"/>
  <c r="DJ17" i="1"/>
  <c r="CN13" i="1"/>
  <c r="LD31" i="1"/>
  <c r="DU24" i="1"/>
  <c r="ML40" i="1"/>
  <c r="MM40" i="1" s="1"/>
  <c r="EH38" i="1"/>
  <c r="KO35" i="1"/>
  <c r="DF25" i="1"/>
  <c r="LQ23" i="1"/>
  <c r="LS23" i="1"/>
  <c r="NY16" i="1"/>
  <c r="NZ16" i="1" s="1"/>
  <c r="CI22" i="1"/>
  <c r="CL22" i="1" s="1"/>
  <c r="ER17" i="1"/>
  <c r="EE34" i="1"/>
  <c r="EF34" i="1" s="1"/>
  <c r="LL30" i="1"/>
  <c r="ML17" i="1"/>
  <c r="MM17" i="1" s="1"/>
  <c r="LL36" i="1"/>
  <c r="LM36" i="1" s="1"/>
  <c r="ML34" i="1"/>
  <c r="MM34" i="1" s="1"/>
  <c r="LD32" i="1"/>
  <c r="LF32" i="1"/>
  <c r="NC16" i="1"/>
  <c r="NF16" i="1" s="1"/>
  <c r="LP34" i="1"/>
  <c r="CJ31" i="1"/>
  <c r="CL31" i="1"/>
  <c r="KK28" i="1"/>
  <c r="KH28" i="1"/>
  <c r="KJ28" i="1"/>
  <c r="KP26" i="1"/>
  <c r="KS26" i="1" s="1"/>
  <c r="KQ11" i="1"/>
  <c r="KS11" i="1"/>
  <c r="CU39" i="1"/>
  <c r="CV39" i="1" s="1"/>
  <c r="CJ29" i="1"/>
  <c r="CL29" i="1"/>
  <c r="MS12" i="1"/>
  <c r="MQ12" i="1"/>
  <c r="CV24" i="1"/>
  <c r="CY24" i="1" s="1"/>
  <c r="FE36" i="1"/>
  <c r="KJ34" i="1"/>
  <c r="KH34" i="1"/>
  <c r="KK34" i="1"/>
  <c r="LY27" i="1"/>
  <c r="LZ27" i="1" s="1"/>
  <c r="KT31" i="1"/>
  <c r="KV31" i="1" s="1"/>
  <c r="ML28" i="1"/>
  <c r="MM28" i="1" s="1"/>
  <c r="CY30" i="1"/>
  <c r="CW30" i="1"/>
  <c r="DU26" i="1"/>
  <c r="DV26" i="1" s="1"/>
  <c r="KE38" i="1"/>
  <c r="KA38" i="1"/>
  <c r="EH13" i="1"/>
  <c r="EI13" i="1" s="1"/>
  <c r="CX31" i="1"/>
  <c r="CT31" i="1"/>
  <c r="KQ19" i="1"/>
  <c r="KS19" i="1"/>
  <c r="MB40" i="1"/>
  <c r="MC40" i="1" s="1"/>
  <c r="KJ32" i="1"/>
  <c r="KH32" i="1"/>
  <c r="KK32" i="1"/>
  <c r="LL24" i="1"/>
  <c r="LM24" i="1" s="1"/>
  <c r="EH17" i="1"/>
  <c r="EI17" i="1" s="1"/>
  <c r="FL27" i="1"/>
  <c r="FJ27" i="1"/>
  <c r="LY14" i="1"/>
  <c r="LZ14" i="1" s="1"/>
  <c r="KS13" i="1"/>
  <c r="KQ13" i="1"/>
  <c r="DA40" i="1"/>
  <c r="DC40" i="1"/>
  <c r="DD40" i="1"/>
  <c r="LB36" i="1"/>
  <c r="LC36" i="1" s="1"/>
  <c r="MB34" i="1"/>
  <c r="MC34" i="1" s="1"/>
  <c r="DR22" i="1"/>
  <c r="DS22" i="1" s="1"/>
  <c r="LD17" i="1"/>
  <c r="LF17" i="1"/>
  <c r="KS36" i="1"/>
  <c r="KQ36" i="1"/>
  <c r="EE33" i="1"/>
  <c r="EF33" i="1" s="1"/>
  <c r="KQ32" i="1"/>
  <c r="KS32" i="1"/>
  <c r="DR15" i="1"/>
  <c r="DS15" i="1" s="1"/>
  <c r="CK12" i="1"/>
  <c r="CM12" i="1" s="1"/>
  <c r="CG12" i="1"/>
  <c r="EU36" i="1"/>
  <c r="EV36" i="1" s="1"/>
  <c r="DY35" i="1"/>
  <c r="DW35" i="1"/>
  <c r="LQ28" i="1"/>
  <c r="LS28" i="1"/>
  <c r="MY22" i="1"/>
  <c r="MZ22" i="1" s="1"/>
  <c r="EE16" i="1"/>
  <c r="EE11" i="1"/>
  <c r="EF11" i="1" s="1"/>
  <c r="LY26" i="1"/>
  <c r="NY12" i="1"/>
  <c r="NZ12" i="1" s="1"/>
  <c r="KJ24" i="1"/>
  <c r="DR23" i="1"/>
  <c r="DS23" i="1" s="1"/>
  <c r="CW13" i="1"/>
  <c r="CY13" i="1"/>
  <c r="LD34" i="1"/>
  <c r="LF34" i="1"/>
  <c r="CJ25" i="1"/>
  <c r="CL25" i="1"/>
  <c r="CT30" i="1"/>
  <c r="CX30" i="1"/>
  <c r="MD23" i="1"/>
  <c r="MF23" i="1"/>
  <c r="EJ36" i="1"/>
  <c r="EL36" i="1"/>
  <c r="KS30" i="1"/>
  <c r="KQ30" i="1"/>
  <c r="CX23" i="1"/>
  <c r="CT23" i="1"/>
  <c r="LB14" i="1"/>
  <c r="CG27" i="1"/>
  <c r="CK27" i="1"/>
  <c r="CM27" i="1" s="1"/>
  <c r="CO27" i="1" s="1"/>
  <c r="DW17" i="1"/>
  <c r="DY17" i="1"/>
  <c r="DR30" i="1"/>
  <c r="DS30" i="1" s="1"/>
  <c r="DX36" i="1"/>
  <c r="DT36" i="1"/>
  <c r="KD15" i="1"/>
  <c r="KF15" i="1"/>
  <c r="CX37" i="1"/>
  <c r="CT37" i="1"/>
  <c r="ML32" i="1"/>
  <c r="MM32" i="1" s="1"/>
  <c r="KR29" i="1"/>
  <c r="KT29" i="1" s="1"/>
  <c r="KV29" i="1" s="1"/>
  <c r="KN29" i="1"/>
  <c r="KS28" i="1"/>
  <c r="KQ28" i="1"/>
  <c r="LB24" i="1"/>
  <c r="LC24" i="1" s="1"/>
  <c r="LE22" i="1"/>
  <c r="LA22" i="1"/>
  <c r="CW19" i="1"/>
  <c r="CY19" i="1"/>
  <c r="DH14" i="1"/>
  <c r="DI14" i="1" s="1"/>
  <c r="DJ12" i="1"/>
  <c r="DL12" i="1"/>
  <c r="CY20" i="1"/>
  <c r="CW20" i="1"/>
  <c r="CW14" i="1"/>
  <c r="MA12" i="1"/>
  <c r="ME12" i="1"/>
  <c r="LS40" i="1"/>
  <c r="LQ40" i="1"/>
  <c r="DJ35" i="1"/>
  <c r="DL35" i="1"/>
  <c r="CX25" i="1"/>
  <c r="CT25" i="1"/>
  <c r="LO14" i="1"/>
  <c r="LP14" i="1" s="1"/>
  <c r="KN13" i="1"/>
  <c r="KR13" i="1"/>
  <c r="LD40" i="1"/>
  <c r="ML29" i="1"/>
  <c r="DH20" i="1"/>
  <c r="DI20" i="1" s="1"/>
  <c r="LE17" i="1"/>
  <c r="LA17" i="1"/>
  <c r="CX11" i="1"/>
  <c r="CT11" i="1"/>
  <c r="KR36" i="1"/>
  <c r="KN36" i="1"/>
  <c r="DU33" i="1"/>
  <c r="DV33" i="1" s="1"/>
  <c r="LQ29" i="1"/>
  <c r="LS29" i="1"/>
  <c r="HR27" i="1"/>
  <c r="HS27" i="1" s="1"/>
  <c r="DL24" i="1"/>
  <c r="DJ24" i="1"/>
  <c r="MD19" i="1"/>
  <c r="MF19" i="1"/>
  <c r="KU34" i="1"/>
  <c r="KW34" i="1"/>
  <c r="KX34" i="1"/>
  <c r="DR39" i="1"/>
  <c r="DS39" i="1" s="1"/>
  <c r="KG23" i="1"/>
  <c r="KI23" i="1" s="1"/>
  <c r="CN16" i="1"/>
  <c r="EE21" i="1"/>
  <c r="EF21" i="1" s="1"/>
  <c r="CQ33" i="1"/>
  <c r="CN33" i="1"/>
  <c r="CP33" i="1"/>
  <c r="DR29" i="1"/>
  <c r="DS29" i="1" s="1"/>
  <c r="LE21" i="1"/>
  <c r="LA21" i="1"/>
  <c r="KH19" i="1"/>
  <c r="KK19" i="1"/>
  <c r="KJ19" i="1"/>
  <c r="CJ15" i="1"/>
  <c r="DU11" i="1"/>
  <c r="DV11" i="1" s="1"/>
  <c r="EW27" i="1"/>
  <c r="KR22" i="1"/>
  <c r="KN22" i="1"/>
  <c r="LO15" i="1"/>
  <c r="LP15" i="1" s="1"/>
  <c r="LB35" i="1"/>
  <c r="LC35" i="1" s="1"/>
  <c r="DJ34" i="1"/>
  <c r="KQ20" i="1"/>
  <c r="CT15" i="1"/>
  <c r="CX15" i="1"/>
  <c r="LD18" i="1"/>
  <c r="DJ37" i="1"/>
  <c r="NA12" i="1"/>
  <c r="NE12" i="1"/>
  <c r="CY34" i="1"/>
  <c r="CW34" i="1"/>
  <c r="CT26" i="1"/>
  <c r="CX26" i="1"/>
  <c r="KN33" i="1"/>
  <c r="KR33" i="1"/>
  <c r="LD13" i="1"/>
  <c r="EE40" i="1"/>
  <c r="EF40" i="1" s="1"/>
  <c r="GT27" i="1"/>
  <c r="GX27" i="1"/>
  <c r="EH35" i="1"/>
  <c r="EI35" i="1" s="1"/>
  <c r="LZ32" i="1"/>
  <c r="LD22" i="1"/>
  <c r="LF22" i="1"/>
  <c r="MD16" i="1"/>
  <c r="MF16" i="1"/>
  <c r="MY23" i="1"/>
  <c r="MQ16" i="1"/>
  <c r="MS16" i="1"/>
  <c r="CV14" i="1"/>
  <c r="MF12" i="1"/>
  <c r="MD12" i="1"/>
  <c r="FE38" i="1"/>
  <c r="FF38" i="1" s="1"/>
  <c r="LS32" i="1"/>
  <c r="LQ32" i="1"/>
  <c r="CW25" i="1"/>
  <c r="CY25" i="1"/>
  <c r="DR18" i="1"/>
  <c r="DS18" i="1" s="1"/>
  <c r="CJ11" i="1"/>
  <c r="CL11" i="1"/>
  <c r="EE14" i="1"/>
  <c r="EF14" i="1" s="1"/>
  <c r="LC40" i="1"/>
  <c r="CN30" i="1"/>
  <c r="KF33" i="1"/>
  <c r="KD33" i="1"/>
  <c r="CW11" i="1"/>
  <c r="CY11" i="1"/>
  <c r="DL28" i="1"/>
  <c r="DJ28" i="1"/>
  <c r="KD20" i="1"/>
  <c r="KF20" i="1"/>
  <c r="LQ22" i="1"/>
  <c r="LS22" i="1"/>
  <c r="MB22" i="1"/>
  <c r="MC22" i="1" s="1"/>
  <c r="KE14" i="1"/>
  <c r="KG14" i="1" s="1"/>
  <c r="KI14" i="1" s="1"/>
  <c r="KA14" i="1"/>
  <c r="CU29" i="1"/>
  <c r="CV29" i="1" s="1"/>
  <c r="LF21" i="1"/>
  <c r="LD21" i="1"/>
  <c r="LF19" i="1"/>
  <c r="LD19" i="1"/>
  <c r="CI15" i="1"/>
  <c r="EV27" i="1"/>
  <c r="KQ22" i="1"/>
  <c r="KS22" i="1"/>
  <c r="LY15" i="1"/>
  <c r="LZ15" i="1" s="1"/>
  <c r="CP40" i="1"/>
  <c r="CQ40" i="1"/>
  <c r="CN40" i="1"/>
  <c r="LL35" i="1"/>
  <c r="LM35" i="1" s="1"/>
  <c r="DI34" i="1"/>
  <c r="DL34" i="1" s="1"/>
  <c r="KP20" i="1"/>
  <c r="KS20" i="1" s="1"/>
  <c r="CY15" i="1"/>
  <c r="CW15" i="1"/>
  <c r="LC18" i="1"/>
  <c r="DI37" i="1"/>
  <c r="NF12" i="1"/>
  <c r="ND12" i="1"/>
  <c r="FW27" i="1"/>
  <c r="DX12" i="1"/>
  <c r="DT12" i="1"/>
  <c r="LB20" i="1"/>
  <c r="LC20" i="1" s="1"/>
  <c r="LL39" i="1"/>
  <c r="LM39" i="1" s="1"/>
  <c r="EU35" i="1"/>
  <c r="EV35" i="1" s="1"/>
  <c r="LD23" i="1"/>
  <c r="LF23" i="1"/>
  <c r="LB38" i="1"/>
  <c r="LC38" i="1" s="1"/>
  <c r="CG39" i="1"/>
  <c r="CK39" i="1"/>
  <c r="CM39" i="1" s="1"/>
  <c r="CO39" i="1" s="1"/>
  <c r="CG35" i="1"/>
  <c r="CK35" i="1"/>
  <c r="EJ27" i="1"/>
  <c r="KJ26" i="1"/>
  <c r="KH26" i="1"/>
  <c r="KK26" i="1"/>
  <c r="CG21" i="1"/>
  <c r="CK21" i="1"/>
  <c r="CM21" i="1" s="1"/>
  <c r="CO21" i="1" s="1"/>
  <c r="CJ18" i="1"/>
  <c r="CL18" i="1"/>
  <c r="MA16" i="1"/>
  <c r="ME16" i="1"/>
  <c r="MO23" i="1"/>
  <c r="MP23" i="1" s="1"/>
  <c r="MR16" i="1"/>
  <c r="MN16" i="1"/>
  <c r="LQ16" i="1"/>
  <c r="EU38" i="1"/>
  <c r="EV38" i="1" s="1"/>
  <c r="LR32" i="1"/>
  <c r="LN32" i="1"/>
  <c r="KS24" i="1"/>
  <c r="KQ24" i="1"/>
  <c r="CU18" i="1"/>
  <c r="CV18" i="1" s="1"/>
  <c r="CG11" i="1"/>
  <c r="CK11" i="1"/>
  <c r="DU14" i="1"/>
  <c r="DV14" i="1" s="1"/>
  <c r="KH37" i="1"/>
  <c r="KJ37" i="1"/>
  <c r="KK37" i="1"/>
  <c r="KA33" i="1"/>
  <c r="KE33" i="1"/>
  <c r="CJ26" i="1"/>
  <c r="EE20" i="1"/>
  <c r="EF20" i="1" s="1"/>
  <c r="KQ17" i="1"/>
  <c r="KS17" i="1"/>
  <c r="LD11" i="1"/>
  <c r="CW22" i="1"/>
  <c r="LL33" i="1"/>
  <c r="LM33" i="1" s="1"/>
  <c r="DK28" i="1"/>
  <c r="DG28" i="1"/>
  <c r="ER26" i="1"/>
  <c r="KA20" i="1"/>
  <c r="KE20" i="1"/>
  <c r="LY18" i="1"/>
  <c r="LZ18" i="1" s="1"/>
  <c r="LN22" i="1"/>
  <c r="LR22" i="1"/>
  <c r="KE36" i="1"/>
  <c r="KA36" i="1"/>
  <c r="CW33" i="1"/>
  <c r="CY33" i="1"/>
  <c r="LO21" i="1"/>
  <c r="KG11" i="1"/>
  <c r="KI11" i="1" s="1"/>
  <c r="KS29" i="1"/>
  <c r="LD15" i="1"/>
  <c r="LF15" i="1"/>
  <c r="DH29" i="1"/>
  <c r="DI29" i="1" s="1"/>
  <c r="FE19" i="1"/>
  <c r="FF19" i="1" s="1"/>
  <c r="LA19" i="1"/>
  <c r="LE19" i="1"/>
  <c r="LH12" i="1"/>
  <c r="LJ12" i="1"/>
  <c r="LK12" i="1"/>
  <c r="DH40" i="1"/>
  <c r="DI40" i="1" s="1"/>
  <c r="KQ21" i="1"/>
  <c r="DJ19" i="1"/>
  <c r="CK17" i="1"/>
  <c r="CG17" i="1"/>
  <c r="KA40" i="1"/>
  <c r="KE40" i="1"/>
  <c r="CL35" i="1"/>
  <c r="ET31" i="1"/>
  <c r="EX31" i="1"/>
  <c r="LN17" i="1"/>
  <c r="LR17" i="1"/>
  <c r="DK11" i="1"/>
  <c r="DG11" i="1"/>
  <c r="DK33" i="1"/>
  <c r="DG33" i="1"/>
  <c r="DX13" i="1"/>
  <c r="DT13" i="1"/>
  <c r="LD26" i="1"/>
  <c r="LF26" i="1"/>
  <c r="KO38" i="1"/>
  <c r="KP38" i="1" s="1"/>
  <c r="FV27" i="1"/>
  <c r="EI27" i="1"/>
  <c r="DH21" i="1"/>
  <c r="DI21" i="1" s="1"/>
  <c r="EH12" i="1"/>
  <c r="CY26" i="1"/>
  <c r="CW26" i="1"/>
  <c r="KA18" i="1"/>
  <c r="KE18" i="1"/>
  <c r="LP16" i="1"/>
  <c r="CL21" i="1"/>
  <c r="KD38" i="1"/>
  <c r="KF38" i="1"/>
  <c r="KO39" i="1"/>
  <c r="KP39" i="1" s="1"/>
  <c r="CV21" i="1"/>
  <c r="CY21" i="1" s="1"/>
  <c r="DF18" i="1"/>
  <c r="ER13" i="1"/>
  <c r="ES13" i="1" s="1"/>
  <c r="CI26" i="1"/>
  <c r="CL26" i="1" s="1"/>
  <c r="MM19" i="1"/>
  <c r="CT16" i="1"/>
  <c r="CX16" i="1"/>
  <c r="LC11" i="1"/>
  <c r="CV22" i="1"/>
  <c r="CY22" i="1" s="1"/>
  <c r="KZ39" i="1"/>
  <c r="KS33" i="1"/>
  <c r="KQ33" i="1"/>
  <c r="DF30" i="1"/>
  <c r="CY16" i="1"/>
  <c r="DI17" i="1"/>
  <c r="DL17" i="1" s="1"/>
  <c r="KD36" i="1"/>
  <c r="KF36" i="1"/>
  <c r="CW31" i="1"/>
  <c r="CY31" i="1"/>
  <c r="DJ26" i="1"/>
  <c r="DL26" i="1"/>
  <c r="LY21" i="1"/>
  <c r="GJ27" i="1"/>
  <c r="GL27" i="1"/>
  <c r="ES19" i="1"/>
  <c r="LC13" i="1"/>
  <c r="FE35" i="1"/>
  <c r="FF35" i="1" s="1"/>
  <c r="DS40" i="1"/>
  <c r="LC31" i="1"/>
  <c r="LF31" i="1" s="1"/>
  <c r="KP21" i="1"/>
  <c r="DI19" i="1"/>
  <c r="CJ17" i="1"/>
  <c r="CL17" i="1"/>
  <c r="KD40" i="1"/>
  <c r="KF40" i="1"/>
  <c r="EW31" i="1"/>
  <c r="EY31" i="1"/>
  <c r="LS17" i="1"/>
  <c r="LQ17" i="1"/>
  <c r="DL11" i="1"/>
  <c r="DJ11" i="1"/>
  <c r="DJ33" i="1"/>
  <c r="DL33" i="1"/>
  <c r="DW13" i="1"/>
  <c r="DY13" i="1"/>
  <c r="DH10" i="1"/>
  <c r="CU10" i="1"/>
  <c r="DR10" i="1"/>
  <c r="CK10" i="1"/>
  <c r="CM10" i="1" s="1"/>
  <c r="CO10" i="1" s="1"/>
  <c r="CG10" i="1"/>
  <c r="LL10" i="1"/>
  <c r="KO10" i="1"/>
  <c r="KP10" i="1" s="1"/>
  <c r="KZ10" i="1"/>
  <c r="CL10" i="1"/>
  <c r="CQ36" i="1" l="1"/>
  <c r="KJ16" i="1"/>
  <c r="EE37" i="1"/>
  <c r="EF37" i="1" s="1"/>
  <c r="DA27" i="1"/>
  <c r="CQ28" i="1"/>
  <c r="KK16" i="1"/>
  <c r="DD27" i="1"/>
  <c r="CN28" i="1"/>
  <c r="CP36" i="1"/>
  <c r="LT19" i="1"/>
  <c r="LV19" i="1" s="1"/>
  <c r="KK17" i="1"/>
  <c r="DS28" i="1"/>
  <c r="DU28" i="1" s="1"/>
  <c r="DV28" i="1" s="1"/>
  <c r="CP23" i="1"/>
  <c r="CN23" i="1"/>
  <c r="KK22" i="1"/>
  <c r="CQ23" i="1"/>
  <c r="KJ22" i="1"/>
  <c r="KK31" i="1"/>
  <c r="CM24" i="1"/>
  <c r="CN24" i="1" s="1"/>
  <c r="KH24" i="1"/>
  <c r="KK24" i="1"/>
  <c r="A21" i="12"/>
  <c r="A20" i="7"/>
  <c r="A20" i="4"/>
  <c r="A20" i="3"/>
  <c r="R20" i="3" s="1"/>
  <c r="KG35" i="1"/>
  <c r="KH35" i="1" s="1"/>
  <c r="CM35" i="1"/>
  <c r="CZ35" i="1"/>
  <c r="LG28" i="1"/>
  <c r="LI28" i="1" s="1"/>
  <c r="KH22" i="1"/>
  <c r="KT25" i="1"/>
  <c r="KV25" i="1" s="1"/>
  <c r="A20" i="11"/>
  <c r="R20" i="11" s="1"/>
  <c r="A21" i="10"/>
  <c r="R21" i="10" s="1"/>
  <c r="A20" i="9"/>
  <c r="A20" i="8"/>
  <c r="A20" i="6"/>
  <c r="A20" i="5"/>
  <c r="R20" i="5" s="1"/>
  <c r="AD64" i="15"/>
  <c r="R64" i="15"/>
  <c r="A20" i="2"/>
  <c r="LN37" i="1"/>
  <c r="CP28" i="1"/>
  <c r="B22" i="12"/>
  <c r="F21" i="12"/>
  <c r="U21" i="12"/>
  <c r="BR21" i="12"/>
  <c r="V21" i="12" s="1"/>
  <c r="B21" i="11"/>
  <c r="F20" i="11"/>
  <c r="U20" i="11"/>
  <c r="BR20" i="11"/>
  <c r="V20" i="11" s="1"/>
  <c r="BR21" i="10"/>
  <c r="V21" i="10" s="1"/>
  <c r="U21" i="10"/>
  <c r="F21" i="10"/>
  <c r="B22" i="10"/>
  <c r="B21" i="9"/>
  <c r="BR20" i="9"/>
  <c r="V20" i="9" s="1"/>
  <c r="F20" i="9"/>
  <c r="U20" i="9"/>
  <c r="F20" i="8"/>
  <c r="B21" i="8"/>
  <c r="BR20" i="8"/>
  <c r="V20" i="8" s="1"/>
  <c r="U20" i="8"/>
  <c r="U20" i="7"/>
  <c r="BR20" i="7"/>
  <c r="V20" i="7" s="1"/>
  <c r="F20" i="7"/>
  <c r="B21" i="7"/>
  <c r="F20" i="6"/>
  <c r="B21" i="6"/>
  <c r="BR20" i="6"/>
  <c r="V20" i="6" s="1"/>
  <c r="U20" i="6"/>
  <c r="B21" i="5"/>
  <c r="BR20" i="5"/>
  <c r="V20" i="5" s="1"/>
  <c r="F20" i="5"/>
  <c r="U20" i="5"/>
  <c r="BR20" i="4"/>
  <c r="V20" i="4" s="1"/>
  <c r="B21" i="4"/>
  <c r="F20" i="4"/>
  <c r="U20" i="4"/>
  <c r="B21" i="3"/>
  <c r="BR20" i="3"/>
  <c r="V20" i="3" s="1"/>
  <c r="F20" i="3"/>
  <c r="U20" i="3"/>
  <c r="F20" i="2"/>
  <c r="B21" i="2"/>
  <c r="BR20" i="2"/>
  <c r="V20" i="2" s="1"/>
  <c r="U20" i="2"/>
  <c r="ED31" i="1"/>
  <c r="CN38" i="1"/>
  <c r="CO38" i="1"/>
  <c r="DQ27" i="1"/>
  <c r="KJ31" i="1"/>
  <c r="CQ30" i="1"/>
  <c r="KH31" i="1"/>
  <c r="LY13" i="1"/>
  <c r="LZ13" i="1" s="1"/>
  <c r="DN27" i="1"/>
  <c r="KJ27" i="1"/>
  <c r="LS37" i="1"/>
  <c r="CP30" i="1"/>
  <c r="LY11" i="1"/>
  <c r="LZ11" i="1" s="1"/>
  <c r="MB11" i="1" s="1"/>
  <c r="MC11" i="1" s="1"/>
  <c r="DP27" i="1"/>
  <c r="KX18" i="1"/>
  <c r="KH27" i="1"/>
  <c r="CP37" i="1"/>
  <c r="CO37" i="1"/>
  <c r="LQ37" i="1"/>
  <c r="LT37" i="1" s="1"/>
  <c r="LV37" i="1" s="1"/>
  <c r="KK27" i="1"/>
  <c r="LK29" i="1"/>
  <c r="LI29" i="1"/>
  <c r="KU18" i="1"/>
  <c r="KW18" i="1"/>
  <c r="LU19" i="1"/>
  <c r="LX19" i="1"/>
  <c r="LW19" i="1"/>
  <c r="KH10" i="1"/>
  <c r="KI10" i="1"/>
  <c r="KH17" i="1"/>
  <c r="KJ17" i="1"/>
  <c r="LW12" i="1"/>
  <c r="LV12" i="1"/>
  <c r="KW14" i="1"/>
  <c r="KV14" i="1"/>
  <c r="CN19" i="1"/>
  <c r="DP13" i="1"/>
  <c r="DO13" i="1"/>
  <c r="DD17" i="1"/>
  <c r="DA17" i="1"/>
  <c r="DB17" i="1"/>
  <c r="KX14" i="1"/>
  <c r="KU14" i="1"/>
  <c r="CQ16" i="1"/>
  <c r="CZ16" i="1"/>
  <c r="DB16" i="1" s="1"/>
  <c r="CP16" i="1"/>
  <c r="LG16" i="1"/>
  <c r="LI16" i="1" s="1"/>
  <c r="CZ19" i="1"/>
  <c r="DB19" i="1" s="1"/>
  <c r="KG18" i="1"/>
  <c r="KT12" i="1"/>
  <c r="KV12" i="1" s="1"/>
  <c r="CQ38" i="1"/>
  <c r="CP38" i="1"/>
  <c r="CN37" i="1"/>
  <c r="CM25" i="1"/>
  <c r="CO25" i="1" s="1"/>
  <c r="LJ29" i="1"/>
  <c r="LT29" i="1"/>
  <c r="EA31" i="1"/>
  <c r="LU12" i="1"/>
  <c r="EC31" i="1"/>
  <c r="LH29" i="1"/>
  <c r="DQ13" i="1"/>
  <c r="CP19" i="1"/>
  <c r="CQ37" i="1"/>
  <c r="DN13" i="1"/>
  <c r="CQ19" i="1"/>
  <c r="CZ31" i="1"/>
  <c r="DB31" i="1" s="1"/>
  <c r="FR31" i="1"/>
  <c r="FS31" i="1" s="1"/>
  <c r="DM33" i="1"/>
  <c r="DO33" i="1" s="1"/>
  <c r="KP23" i="1"/>
  <c r="KN23" i="1" s="1"/>
  <c r="KU25" i="1"/>
  <c r="LT40" i="1"/>
  <c r="LV40" i="1" s="1"/>
  <c r="DM12" i="1"/>
  <c r="KT24" i="1"/>
  <c r="KT32" i="1"/>
  <c r="KV32" i="1" s="1"/>
  <c r="CM29" i="1"/>
  <c r="CN29" i="1" s="1"/>
  <c r="EM36" i="1"/>
  <c r="DZ35" i="1"/>
  <c r="DZ13" i="1"/>
  <c r="EB13" i="1" s="1"/>
  <c r="DM26" i="1"/>
  <c r="DO26" i="1" s="1"/>
  <c r="KT33" i="1"/>
  <c r="KV33" i="1" s="1"/>
  <c r="CV32" i="1"/>
  <c r="CY32" i="1" s="1"/>
  <c r="KT30" i="1"/>
  <c r="KV30" i="1" s="1"/>
  <c r="CZ33" i="1"/>
  <c r="CZ28" i="1"/>
  <c r="LP31" i="1"/>
  <c r="LS31" i="1" s="1"/>
  <c r="LQ31" i="1"/>
  <c r="DU32" i="1"/>
  <c r="DV32" i="1" s="1"/>
  <c r="CZ26" i="1"/>
  <c r="DB26" i="1" s="1"/>
  <c r="DK38" i="1"/>
  <c r="DM38" i="1" s="1"/>
  <c r="DO38" i="1" s="1"/>
  <c r="DG38" i="1"/>
  <c r="CZ25" i="1"/>
  <c r="CZ34" i="1"/>
  <c r="DC34" i="1" s="1"/>
  <c r="KT36" i="1"/>
  <c r="KH13" i="1"/>
  <c r="CZ15" i="1"/>
  <c r="DZ17" i="1"/>
  <c r="EC17" i="1" s="1"/>
  <c r="LT28" i="1"/>
  <c r="CM31" i="1"/>
  <c r="DK36" i="1"/>
  <c r="DM36" i="1" s="1"/>
  <c r="DO36" i="1" s="1"/>
  <c r="DG36" i="1"/>
  <c r="GM27" i="1"/>
  <c r="KG38" i="1"/>
  <c r="KI38" i="1" s="1"/>
  <c r="LG23" i="1"/>
  <c r="LI23" i="1" s="1"/>
  <c r="LG34" i="1"/>
  <c r="CZ12" i="1"/>
  <c r="DB12" i="1" s="1"/>
  <c r="KR16" i="1"/>
  <c r="CM18" i="1"/>
  <c r="MG12" i="1"/>
  <c r="MG23" i="1"/>
  <c r="MI23" i="1" s="1"/>
  <c r="CZ13" i="1"/>
  <c r="DB13" i="1" s="1"/>
  <c r="KG29" i="1"/>
  <c r="KI29" i="1" s="1"/>
  <c r="KN16" i="1"/>
  <c r="DI32" i="1"/>
  <c r="DJ32" i="1"/>
  <c r="LG15" i="1"/>
  <c r="LH15" i="1" s="1"/>
  <c r="LY31" i="1"/>
  <c r="LZ31" i="1" s="1"/>
  <c r="MB31" i="1" s="1"/>
  <c r="EE32" i="1"/>
  <c r="EF32" i="1" s="1"/>
  <c r="DL38" i="1"/>
  <c r="CM11" i="1"/>
  <c r="CQ11" i="1" s="1"/>
  <c r="LG22" i="1"/>
  <c r="CZ20" i="1"/>
  <c r="KT19" i="1"/>
  <c r="CZ11" i="1"/>
  <c r="MT12" i="1"/>
  <c r="LO25" i="1"/>
  <c r="LT22" i="1"/>
  <c r="LW22" i="1" s="1"/>
  <c r="NG12" i="1"/>
  <c r="KT22" i="1"/>
  <c r="KV22" i="1" s="1"/>
  <c r="FM27" i="1"/>
  <c r="LG32" i="1"/>
  <c r="LI32" i="1" s="1"/>
  <c r="LE25" i="1"/>
  <c r="LA25" i="1"/>
  <c r="MG19" i="1"/>
  <c r="KG15" i="1"/>
  <c r="CZ37" i="1"/>
  <c r="CZ23" i="1"/>
  <c r="DB23" i="1" s="1"/>
  <c r="KT17" i="1"/>
  <c r="KV17" i="1" s="1"/>
  <c r="MG16" i="1"/>
  <c r="MI16" i="1" s="1"/>
  <c r="DM35" i="1"/>
  <c r="KT15" i="1"/>
  <c r="KW15" i="1" s="1"/>
  <c r="GZ27" i="1"/>
  <c r="LB37" i="1"/>
  <c r="KR27" i="1"/>
  <c r="KT27" i="1" s="1"/>
  <c r="KV27" i="1" s="1"/>
  <c r="KN27" i="1"/>
  <c r="EL31" i="1"/>
  <c r="EG31" i="1"/>
  <c r="EK31" i="1"/>
  <c r="EM31" i="1" s="1"/>
  <c r="EO31" i="1" s="1"/>
  <c r="KS27" i="1"/>
  <c r="LY25" i="1"/>
  <c r="ML25" i="1" s="1"/>
  <c r="MY25" i="1" s="1"/>
  <c r="MZ25" i="1" s="1"/>
  <c r="LY37" i="1"/>
  <c r="ML37" i="1" s="1"/>
  <c r="CT36" i="1"/>
  <c r="CX36" i="1"/>
  <c r="CZ36" i="1" s="1"/>
  <c r="DB36" i="1" s="1"/>
  <c r="KR37" i="1"/>
  <c r="KN37" i="1"/>
  <c r="DT19" i="1"/>
  <c r="DX19" i="1"/>
  <c r="KS37" i="1"/>
  <c r="KQ37" i="1"/>
  <c r="DY19" i="1"/>
  <c r="DW19" i="1"/>
  <c r="CK34" i="1"/>
  <c r="CM34" i="1" s="1"/>
  <c r="CO34" i="1" s="1"/>
  <c r="CG34" i="1"/>
  <c r="LD25" i="1"/>
  <c r="LF25" i="1"/>
  <c r="DV38" i="1"/>
  <c r="CP21" i="1"/>
  <c r="CN21" i="1"/>
  <c r="CQ21" i="1"/>
  <c r="DT11" i="1"/>
  <c r="DX11" i="1"/>
  <c r="MB27" i="1"/>
  <c r="MC27" i="1" s="1"/>
  <c r="CP39" i="1"/>
  <c r="CQ39" i="1"/>
  <c r="CN39" i="1"/>
  <c r="MA34" i="1"/>
  <c r="ME34" i="1"/>
  <c r="MB14" i="1"/>
  <c r="EH34" i="1"/>
  <c r="EI34" i="1" s="1"/>
  <c r="EK19" i="1"/>
  <c r="EG19" i="1"/>
  <c r="MB15" i="1"/>
  <c r="DU18" i="1"/>
  <c r="DU15" i="1"/>
  <c r="DV15" i="1" s="1"/>
  <c r="LO39" i="1"/>
  <c r="LP39" i="1" s="1"/>
  <c r="EH21" i="1"/>
  <c r="DX33" i="1"/>
  <c r="DT33" i="1"/>
  <c r="EH11" i="1"/>
  <c r="LA36" i="1"/>
  <c r="LE36" i="1"/>
  <c r="FH35" i="1"/>
  <c r="FH19" i="1"/>
  <c r="FI19" i="1" s="1"/>
  <c r="MN23" i="1"/>
  <c r="MR23" i="1"/>
  <c r="LA38" i="1"/>
  <c r="LE38" i="1"/>
  <c r="MA17" i="1"/>
  <c r="ME17" i="1"/>
  <c r="DK21" i="1"/>
  <c r="DG21" i="1"/>
  <c r="LR15" i="1"/>
  <c r="LN15" i="1"/>
  <c r="CP27" i="1"/>
  <c r="CN27" i="1"/>
  <c r="CQ27" i="1"/>
  <c r="DU22" i="1"/>
  <c r="DV22" i="1" s="1"/>
  <c r="OB16" i="1"/>
  <c r="OC16" i="1" s="1"/>
  <c r="MO40" i="1"/>
  <c r="DX21" i="1"/>
  <c r="DT21" i="1"/>
  <c r="LR18" i="1"/>
  <c r="LN18" i="1"/>
  <c r="EH14" i="1"/>
  <c r="EI14" i="1" s="1"/>
  <c r="FH38" i="1"/>
  <c r="EH40" i="1"/>
  <c r="EI40" i="1" s="1"/>
  <c r="MA40" i="1"/>
  <c r="ME40" i="1"/>
  <c r="CX39" i="1"/>
  <c r="CT39" i="1"/>
  <c r="LN27" i="1"/>
  <c r="LR27" i="1"/>
  <c r="DG15" i="1"/>
  <c r="DK15" i="1"/>
  <c r="LO24" i="1"/>
  <c r="MO28" i="1"/>
  <c r="MP28" i="1" s="1"/>
  <c r="HK27" i="1"/>
  <c r="HG27" i="1"/>
  <c r="CN35" i="1"/>
  <c r="MO17" i="1"/>
  <c r="MP17" i="1" s="1"/>
  <c r="EH37" i="1"/>
  <c r="DG22" i="1"/>
  <c r="DK22" i="1"/>
  <c r="EJ12" i="1"/>
  <c r="LA20" i="1"/>
  <c r="LE20" i="1"/>
  <c r="DG14" i="1"/>
  <c r="DK14" i="1"/>
  <c r="DU23" i="1"/>
  <c r="DV23" i="1" s="1"/>
  <c r="LW28" i="1"/>
  <c r="KW31" i="1"/>
  <c r="KX31" i="1"/>
  <c r="KU31" i="1"/>
  <c r="FR36" i="1"/>
  <c r="FS36" i="1" s="1"/>
  <c r="MO34" i="1"/>
  <c r="MP34" i="1" s="1"/>
  <c r="FE17" i="1"/>
  <c r="FF17" i="1" s="1"/>
  <c r="DW24" i="1"/>
  <c r="LO38" i="1"/>
  <c r="LP38" i="1" s="1"/>
  <c r="DA23" i="1"/>
  <c r="DD23" i="1"/>
  <c r="NB19" i="1"/>
  <c r="NC19" i="1" s="1"/>
  <c r="LQ11" i="1"/>
  <c r="DT20" i="1"/>
  <c r="DX20" i="1"/>
  <c r="DG39" i="1"/>
  <c r="DK39" i="1"/>
  <c r="LT17" i="1"/>
  <c r="LV17" i="1" s="1"/>
  <c r="CM17" i="1"/>
  <c r="EU19" i="1"/>
  <c r="EV19" i="1" s="1"/>
  <c r="CT22" i="1"/>
  <c r="CX22" i="1"/>
  <c r="CZ22" i="1" s="1"/>
  <c r="DB22" i="1" s="1"/>
  <c r="EI12" i="1"/>
  <c r="EL12" i="1" s="1"/>
  <c r="DL29" i="1"/>
  <c r="DJ29" i="1"/>
  <c r="KH11" i="1"/>
  <c r="KJ11" i="1"/>
  <c r="KK11" i="1"/>
  <c r="EW38" i="1"/>
  <c r="EY38" i="1"/>
  <c r="EY35" i="1"/>
  <c r="EW35" i="1"/>
  <c r="LF20" i="1"/>
  <c r="LD20" i="1"/>
  <c r="LY35" i="1"/>
  <c r="LZ35" i="1" s="1"/>
  <c r="DJ20" i="1"/>
  <c r="DL20" i="1"/>
  <c r="LS14" i="1"/>
  <c r="LQ14" i="1"/>
  <c r="ER33" i="1"/>
  <c r="ES33" i="1" s="1"/>
  <c r="MY34" i="1"/>
  <c r="MZ34" i="1" s="1"/>
  <c r="CG22" i="1"/>
  <c r="CK22" i="1"/>
  <c r="CM22" i="1" s="1"/>
  <c r="CO22" i="1" s="1"/>
  <c r="LT23" i="1"/>
  <c r="LV23" i="1" s="1"/>
  <c r="LY38" i="1"/>
  <c r="LZ38" i="1" s="1"/>
  <c r="LD30" i="1"/>
  <c r="LF30" i="1"/>
  <c r="NL19" i="1"/>
  <c r="NM19" i="1" s="1"/>
  <c r="LP11" i="1"/>
  <c r="DY20" i="1"/>
  <c r="DW20" i="1"/>
  <c r="DL39" i="1"/>
  <c r="DJ39" i="1"/>
  <c r="LA13" i="1"/>
  <c r="LE13" i="1"/>
  <c r="DG29" i="1"/>
  <c r="DK29" i="1"/>
  <c r="ER21" i="1"/>
  <c r="ML26" i="1"/>
  <c r="MM26" i="1" s="1"/>
  <c r="EH33" i="1"/>
  <c r="EI33" i="1" s="1"/>
  <c r="FP27" i="1"/>
  <c r="LY30" i="1"/>
  <c r="LZ30" i="1" s="1"/>
  <c r="EJ38" i="1"/>
  <c r="LQ27" i="1"/>
  <c r="LS27" i="1"/>
  <c r="DK19" i="1"/>
  <c r="DG19" i="1"/>
  <c r="KW29" i="1"/>
  <c r="KU29" i="1"/>
  <c r="KX29" i="1"/>
  <c r="KG36" i="1"/>
  <c r="KI36" i="1" s="1"/>
  <c r="LE11" i="1"/>
  <c r="LA11" i="1"/>
  <c r="FE13" i="1"/>
  <c r="FF13" i="1" s="1"/>
  <c r="LG26" i="1"/>
  <c r="LI26" i="1" s="1"/>
  <c r="KJ14" i="1"/>
  <c r="KH14" i="1"/>
  <c r="KK14" i="1"/>
  <c r="KU17" i="1"/>
  <c r="EX38" i="1"/>
  <c r="ET38" i="1"/>
  <c r="DG37" i="1"/>
  <c r="DK37" i="1"/>
  <c r="DM37" i="1" s="1"/>
  <c r="DO37" i="1" s="1"/>
  <c r="ET27" i="1"/>
  <c r="EX27" i="1"/>
  <c r="EZ27" i="1" s="1"/>
  <c r="FB27" i="1" s="1"/>
  <c r="CN12" i="1"/>
  <c r="KG20" i="1"/>
  <c r="KI20" i="1" s="1"/>
  <c r="CT14" i="1"/>
  <c r="CX14" i="1"/>
  <c r="ER40" i="1"/>
  <c r="ES40" i="1" s="1"/>
  <c r="EY27" i="1"/>
  <c r="KK23" i="1"/>
  <c r="KH23" i="1"/>
  <c r="KJ23" i="1"/>
  <c r="DW33" i="1"/>
  <c r="DY33" i="1"/>
  <c r="DG20" i="1"/>
  <c r="DK20" i="1"/>
  <c r="LN14" i="1"/>
  <c r="LR14" i="1"/>
  <c r="CY14" i="1"/>
  <c r="DC19" i="1"/>
  <c r="DD19" i="1"/>
  <c r="DA19" i="1"/>
  <c r="ER11" i="1"/>
  <c r="ES11" i="1" s="1"/>
  <c r="EE15" i="1"/>
  <c r="EF15" i="1" s="1"/>
  <c r="EK17" i="1"/>
  <c r="EG17" i="1"/>
  <c r="DT26" i="1"/>
  <c r="DX26" i="1"/>
  <c r="ML27" i="1"/>
  <c r="MM27" i="1" s="1"/>
  <c r="CT24" i="1"/>
  <c r="CX24" i="1"/>
  <c r="CZ24" i="1" s="1"/>
  <c r="DB24" i="1" s="1"/>
  <c r="CW39" i="1"/>
  <c r="CY39" i="1"/>
  <c r="LO36" i="1"/>
  <c r="LP36" i="1" s="1"/>
  <c r="ER34" i="1"/>
  <c r="ES34" i="1" s="1"/>
  <c r="DH25" i="1"/>
  <c r="DI25" i="1" s="1"/>
  <c r="MY40" i="1"/>
  <c r="MZ40" i="1" s="1"/>
  <c r="EH24" i="1"/>
  <c r="EI24" i="1" s="1"/>
  <c r="LO20" i="1"/>
  <c r="LP20" i="1" s="1"/>
  <c r="DT34" i="1"/>
  <c r="DX34" i="1"/>
  <c r="EG26" i="1"/>
  <c r="EK26" i="1"/>
  <c r="DJ23" i="1"/>
  <c r="LA33" i="1"/>
  <c r="LE33" i="1"/>
  <c r="FK31" i="1"/>
  <c r="FG31" i="1"/>
  <c r="DT16" i="1"/>
  <c r="DX16" i="1"/>
  <c r="LN13" i="1"/>
  <c r="LR13" i="1"/>
  <c r="LB39" i="1"/>
  <c r="LC39" i="1" s="1"/>
  <c r="ET35" i="1"/>
  <c r="EX35" i="1"/>
  <c r="KN21" i="1"/>
  <c r="KR21" i="1"/>
  <c r="KT21" i="1" s="1"/>
  <c r="KV21" i="1" s="1"/>
  <c r="ML21" i="1"/>
  <c r="MM21" i="1" s="1"/>
  <c r="DG17" i="1"/>
  <c r="DK17" i="1"/>
  <c r="EU13" i="1"/>
  <c r="EV13" i="1" s="1"/>
  <c r="DJ21" i="1"/>
  <c r="DL21" i="1"/>
  <c r="LQ21" i="1"/>
  <c r="MB18" i="1"/>
  <c r="LO33" i="1"/>
  <c r="LP33" i="1" s="1"/>
  <c r="EH20" i="1"/>
  <c r="EI20" i="1" s="1"/>
  <c r="CX18" i="1"/>
  <c r="CT18" i="1"/>
  <c r="MQ23" i="1"/>
  <c r="MS23" i="1"/>
  <c r="EL19" i="1"/>
  <c r="EJ19" i="1"/>
  <c r="LA18" i="1"/>
  <c r="LE18" i="1"/>
  <c r="CG15" i="1"/>
  <c r="CK15" i="1"/>
  <c r="DM28" i="1"/>
  <c r="DO28" i="1" s="1"/>
  <c r="LE40" i="1"/>
  <c r="LG40" i="1" s="1"/>
  <c r="LI40" i="1" s="1"/>
  <c r="LA40" i="1"/>
  <c r="MB32" i="1"/>
  <c r="MC32" i="1" s="1"/>
  <c r="LF13" i="1"/>
  <c r="DL37" i="1"/>
  <c r="DU39" i="1"/>
  <c r="DV39" i="1" s="1"/>
  <c r="DM24" i="1"/>
  <c r="DO24" i="1" s="1"/>
  <c r="MY29" i="1"/>
  <c r="MZ29" i="1" s="1"/>
  <c r="MO32" i="1"/>
  <c r="MP32" i="1" s="1"/>
  <c r="LD14" i="1"/>
  <c r="ER16" i="1"/>
  <c r="ES16" i="1" s="1"/>
  <c r="EX36" i="1"/>
  <c r="ET36" i="1"/>
  <c r="LA27" i="1"/>
  <c r="LE27" i="1"/>
  <c r="EL17" i="1"/>
  <c r="EJ17" i="1"/>
  <c r="DW26" i="1"/>
  <c r="DY26" i="1"/>
  <c r="CP31" i="1"/>
  <c r="LY36" i="1"/>
  <c r="LZ36" i="1" s="1"/>
  <c r="DT37" i="1"/>
  <c r="DX37" i="1"/>
  <c r="ER28" i="1"/>
  <c r="ES28" i="1" s="1"/>
  <c r="ER24" i="1"/>
  <c r="ES24" i="1" s="1"/>
  <c r="DZ36" i="1"/>
  <c r="EB36" i="1" s="1"/>
  <c r="LY20" i="1"/>
  <c r="DW34" i="1"/>
  <c r="DY34" i="1"/>
  <c r="EE25" i="1"/>
  <c r="EF25" i="1" s="1"/>
  <c r="EJ26" i="1"/>
  <c r="EL26" i="1"/>
  <c r="DI23" i="1"/>
  <c r="DL23" i="1" s="1"/>
  <c r="LD33" i="1"/>
  <c r="LF33" i="1"/>
  <c r="FJ31" i="1"/>
  <c r="FL31" i="1"/>
  <c r="DY16" i="1"/>
  <c r="DW16" i="1"/>
  <c r="LQ13" i="1"/>
  <c r="LS13" i="1"/>
  <c r="FE26" i="1"/>
  <c r="FF26" i="1" s="1"/>
  <c r="LR16" i="1"/>
  <c r="LT16" i="1" s="1"/>
  <c r="LV16" i="1" s="1"/>
  <c r="LN16" i="1"/>
  <c r="EZ31" i="1"/>
  <c r="FB31" i="1" s="1"/>
  <c r="LE31" i="1"/>
  <c r="LG31" i="1" s="1"/>
  <c r="LI31" i="1" s="1"/>
  <c r="LA31" i="1"/>
  <c r="LZ21" i="1"/>
  <c r="DH18" i="1"/>
  <c r="DI18" i="1" s="1"/>
  <c r="EG27" i="1"/>
  <c r="EK27" i="1"/>
  <c r="EM27" i="1" s="1"/>
  <c r="EO27" i="1" s="1"/>
  <c r="DL19" i="1"/>
  <c r="DJ40" i="1"/>
  <c r="DL40" i="1"/>
  <c r="LP21" i="1"/>
  <c r="ML18" i="1"/>
  <c r="MM18" i="1" s="1"/>
  <c r="LY33" i="1"/>
  <c r="LZ33" i="1" s="1"/>
  <c r="ER20" i="1"/>
  <c r="CW18" i="1"/>
  <c r="CY18" i="1"/>
  <c r="LG19" i="1"/>
  <c r="LI19" i="1" s="1"/>
  <c r="CW29" i="1"/>
  <c r="CY29" i="1"/>
  <c r="LK28" i="1"/>
  <c r="LH28" i="1"/>
  <c r="LJ28" i="1"/>
  <c r="LT32" i="1"/>
  <c r="LV32" i="1" s="1"/>
  <c r="MT16" i="1"/>
  <c r="MV16" i="1" s="1"/>
  <c r="EJ35" i="1"/>
  <c r="EL35" i="1"/>
  <c r="LF18" i="1"/>
  <c r="LF35" i="1"/>
  <c r="LD35" i="1"/>
  <c r="EE39" i="1"/>
  <c r="EF39" i="1" s="1"/>
  <c r="MM29" i="1"/>
  <c r="MY32" i="1"/>
  <c r="MZ32" i="1" s="1"/>
  <c r="LC14" i="1"/>
  <c r="LF14" i="1" s="1"/>
  <c r="EF16" i="1"/>
  <c r="EW36" i="1"/>
  <c r="EY36" i="1"/>
  <c r="LD27" i="1"/>
  <c r="LF27" i="1"/>
  <c r="KT13" i="1"/>
  <c r="KV13" i="1" s="1"/>
  <c r="CZ30" i="1"/>
  <c r="DB30" i="1" s="1"/>
  <c r="KT11" i="1"/>
  <c r="KV11" i="1" s="1"/>
  <c r="LR34" i="1"/>
  <c r="LT34" i="1" s="1"/>
  <c r="LV34" i="1" s="1"/>
  <c r="LN34" i="1"/>
  <c r="DW37" i="1"/>
  <c r="DY37" i="1"/>
  <c r="EF28" i="1"/>
  <c r="MD28" i="1"/>
  <c r="MF28" i="1"/>
  <c r="DZ12" i="1"/>
  <c r="EB12" i="1" s="1"/>
  <c r="DS25" i="1"/>
  <c r="FH12" i="1"/>
  <c r="FI12" i="1" s="1"/>
  <c r="LQ26" i="1"/>
  <c r="MQ22" i="1"/>
  <c r="NQ12" i="1"/>
  <c r="DT14" i="1"/>
  <c r="DX14" i="1"/>
  <c r="LA30" i="1"/>
  <c r="LE30" i="1"/>
  <c r="DP33" i="1"/>
  <c r="DU40" i="1"/>
  <c r="DV40" i="1" s="1"/>
  <c r="DH30" i="1"/>
  <c r="DI30" i="1" s="1"/>
  <c r="MO19" i="1"/>
  <c r="MP19" i="1" s="1"/>
  <c r="CT21" i="1"/>
  <c r="CX21" i="1"/>
  <c r="CZ21" i="1" s="1"/>
  <c r="DB21" i="1" s="1"/>
  <c r="FT27" i="1"/>
  <c r="FX27" i="1"/>
  <c r="FZ27" i="1" s="1"/>
  <c r="GB27" i="1" s="1"/>
  <c r="DK40" i="1"/>
  <c r="DG40" i="1"/>
  <c r="FR19" i="1"/>
  <c r="FS19" i="1" s="1"/>
  <c r="LF38" i="1"/>
  <c r="LD38" i="1"/>
  <c r="LG38" i="1" s="1"/>
  <c r="LI38" i="1" s="1"/>
  <c r="CX29" i="1"/>
  <c r="CT29" i="1"/>
  <c r="ME22" i="1"/>
  <c r="MA22" i="1"/>
  <c r="KG33" i="1"/>
  <c r="KI33" i="1" s="1"/>
  <c r="ER14" i="1"/>
  <c r="ES14" i="1" s="1"/>
  <c r="NL23" i="1"/>
  <c r="EK35" i="1"/>
  <c r="EG35" i="1"/>
  <c r="LE35" i="1"/>
  <c r="LA35" i="1"/>
  <c r="DW11" i="1"/>
  <c r="DY11" i="1"/>
  <c r="HU27" i="1"/>
  <c r="HV27" i="1" s="1"/>
  <c r="LF40" i="1"/>
  <c r="LA24" i="1"/>
  <c r="LE24" i="1"/>
  <c r="DU30" i="1"/>
  <c r="DV30" i="1" s="1"/>
  <c r="MB13" i="1"/>
  <c r="MC13" i="1" s="1"/>
  <c r="OB12" i="1"/>
  <c r="OC12" i="1" s="1"/>
  <c r="NB22" i="1"/>
  <c r="NC22" i="1" s="1"/>
  <c r="LG17" i="1"/>
  <c r="LI17" i="1" s="1"/>
  <c r="MF34" i="1"/>
  <c r="MD34" i="1"/>
  <c r="LY24" i="1"/>
  <c r="LZ24" i="1" s="1"/>
  <c r="MD40" i="1"/>
  <c r="MF40" i="1"/>
  <c r="KR26" i="1"/>
  <c r="KT26" i="1" s="1"/>
  <c r="KV26" i="1" s="1"/>
  <c r="KN26" i="1"/>
  <c r="NA16" i="1"/>
  <c r="NE16" i="1"/>
  <c r="NG16" i="1" s="1"/>
  <c r="NI16" i="1" s="1"/>
  <c r="MY17" i="1"/>
  <c r="MZ17" i="1" s="1"/>
  <c r="KQ35" i="1"/>
  <c r="MA28" i="1"/>
  <c r="ME28" i="1"/>
  <c r="ER37" i="1"/>
  <c r="ES37" i="1" s="1"/>
  <c r="NN16" i="1"/>
  <c r="NR16" i="1"/>
  <c r="KA30" i="1"/>
  <c r="KE30" i="1"/>
  <c r="KG30" i="1" s="1"/>
  <c r="KI30" i="1" s="1"/>
  <c r="FR12" i="1"/>
  <c r="FS12" i="1" s="1"/>
  <c r="LP26" i="1"/>
  <c r="LS26" i="1" s="1"/>
  <c r="MP22" i="1"/>
  <c r="MS22" i="1" s="1"/>
  <c r="NP12" i="1"/>
  <c r="NS12" i="1" s="1"/>
  <c r="DL22" i="1"/>
  <c r="DJ22" i="1"/>
  <c r="DL15" i="1"/>
  <c r="DJ15" i="1"/>
  <c r="KR38" i="1"/>
  <c r="KN38" i="1"/>
  <c r="LO35" i="1"/>
  <c r="LP35" i="1" s="1"/>
  <c r="EE18" i="1"/>
  <c r="EF18" i="1" s="1"/>
  <c r="CG26" i="1"/>
  <c r="CK26" i="1"/>
  <c r="CM26" i="1" s="1"/>
  <c r="CO26" i="1" s="1"/>
  <c r="KQ39" i="1"/>
  <c r="KS39" i="1"/>
  <c r="DC26" i="1"/>
  <c r="KS21" i="1"/>
  <c r="EL27" i="1"/>
  <c r="FY27" i="1"/>
  <c r="KR20" i="1"/>
  <c r="KT20" i="1" s="1"/>
  <c r="KV20" i="1" s="1"/>
  <c r="KN20" i="1"/>
  <c r="LG21" i="1"/>
  <c r="LI21" i="1" s="1"/>
  <c r="MF22" i="1"/>
  <c r="MD22" i="1"/>
  <c r="MZ23" i="1"/>
  <c r="CL15" i="1"/>
  <c r="EE29" i="1"/>
  <c r="EF29" i="1" s="1"/>
  <c r="IE27" i="1"/>
  <c r="LD24" i="1"/>
  <c r="LF24" i="1"/>
  <c r="EE30" i="1"/>
  <c r="EF30" i="1" s="1"/>
  <c r="ML13" i="1"/>
  <c r="OL12" i="1"/>
  <c r="OM12" i="1" s="1"/>
  <c r="NL22" i="1"/>
  <c r="NM22" i="1" s="1"/>
  <c r="EJ13" i="1"/>
  <c r="EL13" i="1"/>
  <c r="KP35" i="1"/>
  <c r="DJ16" i="1"/>
  <c r="DL16" i="1"/>
  <c r="LS34" i="1"/>
  <c r="EU12" i="1"/>
  <c r="EV12" i="1" s="1"/>
  <c r="NQ16" i="1"/>
  <c r="NS16" i="1"/>
  <c r="MF29" i="1"/>
  <c r="MD29" i="1"/>
  <c r="DM11" i="1"/>
  <c r="DO11" i="1" s="1"/>
  <c r="KG40" i="1"/>
  <c r="KI40" i="1" s="1"/>
  <c r="FR35" i="1"/>
  <c r="FS35" i="1" s="1"/>
  <c r="KN39" i="1"/>
  <c r="KR39" i="1"/>
  <c r="KS38" i="1"/>
  <c r="KQ38" i="1"/>
  <c r="ES26" i="1"/>
  <c r="LF11" i="1"/>
  <c r="DW14" i="1"/>
  <c r="DY14" i="1"/>
  <c r="LS16" i="1"/>
  <c r="LY39" i="1"/>
  <c r="LZ39" i="1" s="1"/>
  <c r="DG34" i="1"/>
  <c r="DK34" i="1"/>
  <c r="DM34" i="1" s="1"/>
  <c r="DO34" i="1" s="1"/>
  <c r="ML15" i="1"/>
  <c r="MM15" i="1" s="1"/>
  <c r="FR38" i="1"/>
  <c r="FS38" i="1" s="1"/>
  <c r="LQ15" i="1"/>
  <c r="LS15" i="1"/>
  <c r="DU29" i="1"/>
  <c r="DV29" i="1" s="1"/>
  <c r="DL14" i="1"/>
  <c r="DJ14" i="1"/>
  <c r="KT28" i="1"/>
  <c r="KV28" i="1" s="1"/>
  <c r="EE23" i="1"/>
  <c r="EF23" i="1" s="1"/>
  <c r="LZ26" i="1"/>
  <c r="EE22" i="1"/>
  <c r="EF22" i="1" s="1"/>
  <c r="LD36" i="1"/>
  <c r="LF36" i="1"/>
  <c r="ML14" i="1"/>
  <c r="MM14" i="1" s="1"/>
  <c r="EK13" i="1"/>
  <c r="EG13" i="1"/>
  <c r="MY28" i="1"/>
  <c r="MZ28" i="1" s="1"/>
  <c r="FF36" i="1"/>
  <c r="LM30" i="1"/>
  <c r="ES17" i="1"/>
  <c r="OL16" i="1"/>
  <c r="OM16" i="1" s="1"/>
  <c r="EI38" i="1"/>
  <c r="DV24" i="1"/>
  <c r="DG16" i="1"/>
  <c r="DK16" i="1"/>
  <c r="MF17" i="1"/>
  <c r="MD17" i="1"/>
  <c r="ME29" i="1"/>
  <c r="MA29" i="1"/>
  <c r="HJ27" i="1"/>
  <c r="HL27" i="1"/>
  <c r="DW21" i="1"/>
  <c r="DY21" i="1"/>
  <c r="LS18" i="1"/>
  <c r="LQ18" i="1"/>
  <c r="KN10" i="1"/>
  <c r="KR10" i="1"/>
  <c r="CW10" i="1"/>
  <c r="KS10" i="1"/>
  <c r="KQ10" i="1"/>
  <c r="CV10" i="1"/>
  <c r="LY10" i="1"/>
  <c r="LZ10" i="1" s="1"/>
  <c r="LM10" i="1"/>
  <c r="CN10" i="1"/>
  <c r="CQ10" i="1"/>
  <c r="CP10" i="1"/>
  <c r="EE10" i="1"/>
  <c r="DJ10" i="1"/>
  <c r="LB10" i="1"/>
  <c r="DS10" i="1"/>
  <c r="DI10" i="1"/>
  <c r="KX32" i="1" l="1"/>
  <c r="DD31" i="1"/>
  <c r="KW32" i="1"/>
  <c r="DC13" i="1"/>
  <c r="DA31" i="1"/>
  <c r="EA13" i="1"/>
  <c r="CQ25" i="1"/>
  <c r="KH38" i="1"/>
  <c r="KK38" i="1"/>
  <c r="DC31" i="1"/>
  <c r="EC13" i="1"/>
  <c r="GE31" i="1"/>
  <c r="GF31" i="1" s="1"/>
  <c r="LK15" i="1"/>
  <c r="MH16" i="1"/>
  <c r="KU32" i="1"/>
  <c r="A21" i="9"/>
  <c r="A21" i="3"/>
  <c r="LG18" i="1"/>
  <c r="LI18" i="1" s="1"/>
  <c r="DM17" i="1"/>
  <c r="DO17" i="1" s="1"/>
  <c r="KX17" i="1"/>
  <c r="KW17" i="1"/>
  <c r="LT15" i="1"/>
  <c r="LV15" i="1" s="1"/>
  <c r="DA35" i="1"/>
  <c r="MH23" i="1"/>
  <c r="DC16" i="1"/>
  <c r="DN33" i="1"/>
  <c r="DQ33" i="1"/>
  <c r="DC23" i="1"/>
  <c r="KW25" i="1"/>
  <c r="ML11" i="1"/>
  <c r="MM11" i="1" s="1"/>
  <c r="LT18" i="1"/>
  <c r="LV18" i="1" s="1"/>
  <c r="KX25" i="1"/>
  <c r="LH16" i="1"/>
  <c r="A22" i="12"/>
  <c r="R22" i="12" s="1"/>
  <c r="A21" i="11"/>
  <c r="A22" i="10"/>
  <c r="A21" i="8"/>
  <c r="R21" i="8" s="1"/>
  <c r="A21" i="7"/>
  <c r="R21" i="7" s="1"/>
  <c r="A21" i="6"/>
  <c r="A21" i="5"/>
  <c r="A21" i="4"/>
  <c r="R21" i="4" s="1"/>
  <c r="AD65" i="15"/>
  <c r="R65" i="15"/>
  <c r="A21" i="2"/>
  <c r="LK16" i="1"/>
  <c r="LJ16" i="1"/>
  <c r="LX40" i="1"/>
  <c r="LK23" i="1"/>
  <c r="LW40" i="1"/>
  <c r="LJ23" i="1"/>
  <c r="DQ26" i="1"/>
  <c r="LU40" i="1"/>
  <c r="MJ16" i="1"/>
  <c r="ED13" i="1"/>
  <c r="MK16" i="1"/>
  <c r="LH23" i="1"/>
  <c r="KJ38" i="1"/>
  <c r="BR22" i="12"/>
  <c r="V22" i="12" s="1"/>
  <c r="F22" i="12"/>
  <c r="U22" i="12"/>
  <c r="B23" i="12"/>
  <c r="BR21" i="11"/>
  <c r="V21" i="11" s="1"/>
  <c r="F21" i="11"/>
  <c r="B22" i="11"/>
  <c r="U21" i="11"/>
  <c r="F22" i="10"/>
  <c r="B23" i="10"/>
  <c r="BR22" i="10"/>
  <c r="V22" i="10" s="1"/>
  <c r="U22" i="10"/>
  <c r="F21" i="9"/>
  <c r="B22" i="9"/>
  <c r="U21" i="9"/>
  <c r="BR21" i="9"/>
  <c r="V21" i="9" s="1"/>
  <c r="BR21" i="8"/>
  <c r="V21" i="8" s="1"/>
  <c r="F21" i="8"/>
  <c r="U21" i="8"/>
  <c r="B22" i="8"/>
  <c r="B22" i="7"/>
  <c r="F21" i="7"/>
  <c r="BR21" i="7"/>
  <c r="V21" i="7" s="1"/>
  <c r="U21" i="7"/>
  <c r="BR21" i="6"/>
  <c r="V21" i="6" s="1"/>
  <c r="B22" i="6"/>
  <c r="F21" i="6"/>
  <c r="U21" i="6"/>
  <c r="B22" i="5"/>
  <c r="BR21" i="5"/>
  <c r="V21" i="5" s="1"/>
  <c r="F21" i="5"/>
  <c r="U21" i="5"/>
  <c r="B22" i="4"/>
  <c r="F21" i="4"/>
  <c r="BR21" i="4"/>
  <c r="V21" i="4" s="1"/>
  <c r="U21" i="4"/>
  <c r="F21" i="3"/>
  <c r="U21" i="3"/>
  <c r="B22" i="3"/>
  <c r="BR21" i="3"/>
  <c r="V21" i="3" s="1"/>
  <c r="B22" i="2"/>
  <c r="BR21" i="2"/>
  <c r="V21" i="2" s="1"/>
  <c r="F21" i="2"/>
  <c r="U21" i="2"/>
  <c r="LK32" i="1"/>
  <c r="LJ32" i="1"/>
  <c r="LH32" i="1"/>
  <c r="GP27" i="1"/>
  <c r="GO27" i="1"/>
  <c r="KU36" i="1"/>
  <c r="KV36" i="1"/>
  <c r="EA35" i="1"/>
  <c r="DN35" i="1"/>
  <c r="DA34" i="1"/>
  <c r="DB34" i="1"/>
  <c r="DD28" i="1"/>
  <c r="DB28" i="1"/>
  <c r="EN36" i="1"/>
  <c r="EO36" i="1"/>
  <c r="CP25" i="1"/>
  <c r="DD16" i="1"/>
  <c r="DA25" i="1"/>
  <c r="DB25" i="1"/>
  <c r="DC33" i="1"/>
  <c r="DB33" i="1"/>
  <c r="CP29" i="1"/>
  <c r="CO29" i="1"/>
  <c r="MK23" i="1"/>
  <c r="CN25" i="1"/>
  <c r="DA16" i="1"/>
  <c r="KH29" i="1"/>
  <c r="FN27" i="1"/>
  <c r="FO27" i="1"/>
  <c r="CQ31" i="1"/>
  <c r="CO31" i="1"/>
  <c r="MJ23" i="1"/>
  <c r="LH22" i="1"/>
  <c r="LI22" i="1"/>
  <c r="LX28" i="1"/>
  <c r="LV28" i="1"/>
  <c r="KW24" i="1"/>
  <c r="KV24" i="1"/>
  <c r="DC37" i="1"/>
  <c r="DB37" i="1"/>
  <c r="LK34" i="1"/>
  <c r="LI34" i="1"/>
  <c r="LU22" i="1"/>
  <c r="LV22" i="1"/>
  <c r="LJ34" i="1"/>
  <c r="HD27" i="1"/>
  <c r="HB27" i="1"/>
  <c r="LX29" i="1"/>
  <c r="LV29" i="1"/>
  <c r="NK12" i="1"/>
  <c r="NI12" i="1"/>
  <c r="DA20" i="1"/>
  <c r="DB20" i="1"/>
  <c r="KK18" i="1"/>
  <c r="KI18" i="1"/>
  <c r="KX15" i="1"/>
  <c r="KV15" i="1"/>
  <c r="KK15" i="1"/>
  <c r="KI15" i="1"/>
  <c r="MJ19" i="1"/>
  <c r="MI19" i="1"/>
  <c r="MX12" i="1"/>
  <c r="MV12" i="1"/>
  <c r="LJ15" i="1"/>
  <c r="LI15" i="1"/>
  <c r="KX19" i="1"/>
  <c r="KV19" i="1"/>
  <c r="MJ12" i="1"/>
  <c r="MI12" i="1"/>
  <c r="EA17" i="1"/>
  <c r="EB17" i="1"/>
  <c r="DP12" i="1"/>
  <c r="DO12" i="1"/>
  <c r="DC11" i="1"/>
  <c r="DB11" i="1"/>
  <c r="DC15" i="1"/>
  <c r="DB15" i="1"/>
  <c r="CN11" i="1"/>
  <c r="CO11" i="1"/>
  <c r="CZ14" i="1"/>
  <c r="DB14" i="1" s="1"/>
  <c r="LG13" i="1"/>
  <c r="LI13" i="1" s="1"/>
  <c r="KH18" i="1"/>
  <c r="CM15" i="1"/>
  <c r="CO15" i="1" s="1"/>
  <c r="KT16" i="1"/>
  <c r="KW16" i="1" s="1"/>
  <c r="DM19" i="1"/>
  <c r="DO19" i="1" s="1"/>
  <c r="KJ18" i="1"/>
  <c r="KW12" i="1"/>
  <c r="KX12" i="1"/>
  <c r="KU12" i="1"/>
  <c r="LG11" i="1"/>
  <c r="LI11" i="1" s="1"/>
  <c r="LW29" i="1"/>
  <c r="KJ29" i="1"/>
  <c r="LU29" i="1"/>
  <c r="KK29" i="1"/>
  <c r="LU37" i="1"/>
  <c r="CP11" i="1"/>
  <c r="DP26" i="1"/>
  <c r="KU15" i="1"/>
  <c r="DN12" i="1"/>
  <c r="DN26" i="1"/>
  <c r="DQ12" i="1"/>
  <c r="CQ29" i="1"/>
  <c r="NH12" i="1"/>
  <c r="KS23" i="1"/>
  <c r="KR23" i="1"/>
  <c r="KT23" i="1" s="1"/>
  <c r="KW23" i="1" s="1"/>
  <c r="ED17" i="1"/>
  <c r="MG17" i="1"/>
  <c r="MI17" i="1" s="1"/>
  <c r="DA11" i="1"/>
  <c r="DD25" i="1"/>
  <c r="DD33" i="1"/>
  <c r="DC25" i="1"/>
  <c r="DD11" i="1"/>
  <c r="EZ38" i="1"/>
  <c r="FB38" i="1" s="1"/>
  <c r="LG36" i="1"/>
  <c r="LI36" i="1" s="1"/>
  <c r="DA33" i="1"/>
  <c r="KW33" i="1"/>
  <c r="KU30" i="1"/>
  <c r="DA28" i="1"/>
  <c r="CN31" i="1"/>
  <c r="FQ27" i="1"/>
  <c r="LU28" i="1"/>
  <c r="DZ33" i="1"/>
  <c r="LX22" i="1"/>
  <c r="DA37" i="1"/>
  <c r="KU19" i="1"/>
  <c r="DC28" i="1"/>
  <c r="DD34" i="1"/>
  <c r="MU12" i="1"/>
  <c r="KW36" i="1"/>
  <c r="EQ36" i="1"/>
  <c r="MK12" i="1"/>
  <c r="KW22" i="1"/>
  <c r="DD37" i="1"/>
  <c r="MW12" i="1"/>
  <c r="KX36" i="1"/>
  <c r="EP36" i="1"/>
  <c r="MH12" i="1"/>
  <c r="KU22" i="1"/>
  <c r="KH15" i="1"/>
  <c r="KU24" i="1"/>
  <c r="KW19" i="1"/>
  <c r="GQ27" i="1"/>
  <c r="KX22" i="1"/>
  <c r="KJ15" i="1"/>
  <c r="KX24" i="1"/>
  <c r="GN27" i="1"/>
  <c r="MM25" i="1"/>
  <c r="MO25" i="1" s="1"/>
  <c r="MP25" i="1" s="1"/>
  <c r="DA26" i="1"/>
  <c r="KU33" i="1"/>
  <c r="DD26" i="1"/>
  <c r="KX33" i="1"/>
  <c r="DA15" i="1"/>
  <c r="LG25" i="1"/>
  <c r="DZ19" i="1"/>
  <c r="DD15" i="1"/>
  <c r="MH19" i="1"/>
  <c r="KW30" i="1"/>
  <c r="LX37" i="1"/>
  <c r="LT13" i="1"/>
  <c r="LV13" i="1" s="1"/>
  <c r="CZ39" i="1"/>
  <c r="DB39" i="1" s="1"/>
  <c r="KX30" i="1"/>
  <c r="LW37" i="1"/>
  <c r="MK19" i="1"/>
  <c r="LG27" i="1"/>
  <c r="LI27" i="1" s="1"/>
  <c r="DZ37" i="1"/>
  <c r="EB37" i="1" s="1"/>
  <c r="CX32" i="1"/>
  <c r="CT32" i="1"/>
  <c r="MG22" i="1"/>
  <c r="MI22" i="1" s="1"/>
  <c r="DM15" i="1"/>
  <c r="DO15" i="1" s="1"/>
  <c r="HA27" i="1"/>
  <c r="LK22" i="1"/>
  <c r="MC31" i="1"/>
  <c r="MD31" i="1"/>
  <c r="DK32" i="1"/>
  <c r="DG32" i="1"/>
  <c r="DL32" i="1"/>
  <c r="DD12" i="1"/>
  <c r="DA12" i="1"/>
  <c r="DC12" i="1"/>
  <c r="DZ14" i="1"/>
  <c r="EB14" i="1" s="1"/>
  <c r="LJ22" i="1"/>
  <c r="DD13" i="1"/>
  <c r="DA13" i="1"/>
  <c r="LH34" i="1"/>
  <c r="HC27" i="1"/>
  <c r="FM31" i="1"/>
  <c r="FO31" i="1" s="1"/>
  <c r="DZ34" i="1"/>
  <c r="EB34" i="1" s="1"/>
  <c r="DT32" i="1"/>
  <c r="DX32" i="1"/>
  <c r="CZ18" i="1"/>
  <c r="DB18" i="1" s="1"/>
  <c r="NJ12" i="1"/>
  <c r="DC20" i="1"/>
  <c r="DD20" i="1"/>
  <c r="DZ21" i="1"/>
  <c r="LG24" i="1"/>
  <c r="MG34" i="1"/>
  <c r="MI34" i="1" s="1"/>
  <c r="EM19" i="1"/>
  <c r="DP36" i="1"/>
  <c r="DN36" i="1"/>
  <c r="DQ36" i="1"/>
  <c r="LZ37" i="1"/>
  <c r="MB37" i="1" s="1"/>
  <c r="MD37" i="1" s="1"/>
  <c r="EH32" i="1"/>
  <c r="EI32" i="1" s="1"/>
  <c r="LT27" i="1"/>
  <c r="DM20" i="1"/>
  <c r="ER32" i="1"/>
  <c r="FE32" i="1" s="1"/>
  <c r="DW32" i="1"/>
  <c r="DY32" i="1"/>
  <c r="DZ16" i="1"/>
  <c r="EB16" i="1" s="1"/>
  <c r="MT23" i="1"/>
  <c r="ML31" i="1"/>
  <c r="MM31" i="1" s="1"/>
  <c r="DN38" i="1"/>
  <c r="DP38" i="1"/>
  <c r="DQ38" i="1"/>
  <c r="LN31" i="1"/>
  <c r="LR31" i="1"/>
  <c r="LT31" i="1" s="1"/>
  <c r="LW31" i="1" s="1"/>
  <c r="EP31" i="1"/>
  <c r="EQ31" i="1"/>
  <c r="EN31" i="1"/>
  <c r="DA36" i="1"/>
  <c r="DC36" i="1"/>
  <c r="DD36" i="1"/>
  <c r="LD37" i="1"/>
  <c r="EZ36" i="1"/>
  <c r="DZ26" i="1"/>
  <c r="EB26" i="1" s="1"/>
  <c r="LZ25" i="1"/>
  <c r="MG40" i="1"/>
  <c r="MI40" i="1" s="1"/>
  <c r="EM17" i="1"/>
  <c r="EO17" i="1" s="1"/>
  <c r="LT14" i="1"/>
  <c r="CP34" i="1"/>
  <c r="CQ34" i="1"/>
  <c r="CN34" i="1"/>
  <c r="HM27" i="1"/>
  <c r="DM14" i="1"/>
  <c r="DO14" i="1" s="1"/>
  <c r="DM21" i="1"/>
  <c r="DO21" i="1" s="1"/>
  <c r="DY38" i="1"/>
  <c r="DT38" i="1"/>
  <c r="DX38" i="1"/>
  <c r="DZ38" i="1" s="1"/>
  <c r="EB38" i="1" s="1"/>
  <c r="ED19" i="1"/>
  <c r="LQ25" i="1"/>
  <c r="KT37" i="1"/>
  <c r="KV37" i="1" s="1"/>
  <c r="LP25" i="1"/>
  <c r="LS25" i="1" s="1"/>
  <c r="MM37" i="1"/>
  <c r="MY37" i="1"/>
  <c r="NL37" i="1" s="1"/>
  <c r="EM26" i="1"/>
  <c r="EO26" i="1" s="1"/>
  <c r="KW27" i="1"/>
  <c r="KU27" i="1"/>
  <c r="KX27" i="1"/>
  <c r="LC37" i="1"/>
  <c r="LF37" i="1" s="1"/>
  <c r="KT10" i="1"/>
  <c r="MB39" i="1"/>
  <c r="MC39" i="1" s="1"/>
  <c r="FU12" i="1"/>
  <c r="FV12" i="1" s="1"/>
  <c r="MO18" i="1"/>
  <c r="MP18" i="1" s="1"/>
  <c r="EU24" i="1"/>
  <c r="EV24" i="1" s="1"/>
  <c r="LK13" i="1"/>
  <c r="LH13" i="1"/>
  <c r="NB34" i="1"/>
  <c r="NC34" i="1" s="1"/>
  <c r="MN17" i="1"/>
  <c r="MR17" i="1"/>
  <c r="KK30" i="1"/>
  <c r="KJ30" i="1"/>
  <c r="KH30" i="1"/>
  <c r="MA27" i="1"/>
  <c r="ME27" i="1"/>
  <c r="NB17" i="1"/>
  <c r="NC17" i="1" s="1"/>
  <c r="EU40" i="1"/>
  <c r="EV40" i="1" s="1"/>
  <c r="MB30" i="1"/>
  <c r="DT23" i="1"/>
  <c r="DX23" i="1"/>
  <c r="DX15" i="1"/>
  <c r="DT15" i="1"/>
  <c r="MO11" i="1"/>
  <c r="MP11" i="1" s="1"/>
  <c r="FU35" i="1"/>
  <c r="FV35" i="1" s="1"/>
  <c r="KX20" i="1"/>
  <c r="KU20" i="1"/>
  <c r="KW20" i="1"/>
  <c r="NK16" i="1"/>
  <c r="NJ16" i="1"/>
  <c r="NH16" i="1"/>
  <c r="NA22" i="1"/>
  <c r="NE22" i="1"/>
  <c r="EU14" i="1"/>
  <c r="EV14" i="1" s="1"/>
  <c r="NB32" i="1"/>
  <c r="NC32" i="1" s="1"/>
  <c r="LH31" i="1"/>
  <c r="LJ31" i="1"/>
  <c r="LK31" i="1"/>
  <c r="DX39" i="1"/>
  <c r="DT39" i="1"/>
  <c r="LR20" i="1"/>
  <c r="LN20" i="1"/>
  <c r="DD24" i="1"/>
  <c r="DA24" i="1"/>
  <c r="DC24" i="1"/>
  <c r="EK33" i="1"/>
  <c r="EG33" i="1"/>
  <c r="MN28" i="1"/>
  <c r="MR28" i="1"/>
  <c r="MO15" i="1"/>
  <c r="MP15" i="1" s="1"/>
  <c r="DD21" i="1"/>
  <c r="DA21" i="1"/>
  <c r="DC21" i="1"/>
  <c r="ET13" i="1"/>
  <c r="EX13" i="1"/>
  <c r="MO26" i="1"/>
  <c r="MP26" i="1" s="1"/>
  <c r="FH17" i="1"/>
  <c r="FI17" i="1" s="1"/>
  <c r="EH23" i="1"/>
  <c r="DQ34" i="1"/>
  <c r="DN34" i="1"/>
  <c r="DP34" i="1"/>
  <c r="LN35" i="1"/>
  <c r="LR35" i="1"/>
  <c r="DX40" i="1"/>
  <c r="DT40" i="1"/>
  <c r="EH39" i="1"/>
  <c r="EI39" i="1" s="1"/>
  <c r="EG20" i="1"/>
  <c r="EK20" i="1"/>
  <c r="LA39" i="1"/>
  <c r="LE39" i="1"/>
  <c r="FH13" i="1"/>
  <c r="DD22" i="1"/>
  <c r="DC22" i="1"/>
  <c r="DA22" i="1"/>
  <c r="MN34" i="1"/>
  <c r="MR34" i="1"/>
  <c r="CQ26" i="1"/>
  <c r="CN26" i="1"/>
  <c r="CP26" i="1"/>
  <c r="KU26" i="1"/>
  <c r="KX26" i="1"/>
  <c r="KW26" i="1"/>
  <c r="ME13" i="1"/>
  <c r="MA13" i="1"/>
  <c r="MR19" i="1"/>
  <c r="MN19" i="1"/>
  <c r="FD27" i="1"/>
  <c r="FA27" i="1"/>
  <c r="FC27" i="1"/>
  <c r="CN22" i="1"/>
  <c r="CQ22" i="1"/>
  <c r="CP22" i="1"/>
  <c r="LR38" i="1"/>
  <c r="LN38" i="1"/>
  <c r="NB25" i="1"/>
  <c r="GH31" i="1"/>
  <c r="FG12" i="1"/>
  <c r="FK12" i="1"/>
  <c r="MB33" i="1"/>
  <c r="MC33" i="1" s="1"/>
  <c r="FH26" i="1"/>
  <c r="FI26" i="1" s="1"/>
  <c r="EU16" i="1"/>
  <c r="EV16" i="1" s="1"/>
  <c r="EK24" i="1"/>
  <c r="EG24" i="1"/>
  <c r="DT22" i="1"/>
  <c r="DX22" i="1"/>
  <c r="LN39" i="1"/>
  <c r="LR39" i="1"/>
  <c r="EG34" i="1"/>
  <c r="EK34" i="1"/>
  <c r="DT29" i="1"/>
  <c r="DX29" i="1"/>
  <c r="MY13" i="1"/>
  <c r="MD18" i="1"/>
  <c r="EH15" i="1"/>
  <c r="OE16" i="1"/>
  <c r="OA16" i="1"/>
  <c r="DT24" i="1"/>
  <c r="DX24" i="1"/>
  <c r="ER22" i="1"/>
  <c r="ES22" i="1" s="1"/>
  <c r="DW28" i="1"/>
  <c r="DY28" i="1"/>
  <c r="NT16" i="1"/>
  <c r="NV16" i="1" s="1"/>
  <c r="OY12" i="1"/>
  <c r="ER29" i="1"/>
  <c r="MH22" i="1"/>
  <c r="KT39" i="1"/>
  <c r="KV39" i="1" s="1"/>
  <c r="ER18" i="1"/>
  <c r="ES18" i="1" s="1"/>
  <c r="DM22" i="1"/>
  <c r="DO22" i="1" s="1"/>
  <c r="DZ11" i="1"/>
  <c r="EB11" i="1" s="1"/>
  <c r="LJ27" i="1"/>
  <c r="LK27" i="1"/>
  <c r="LH27" i="1"/>
  <c r="MX16" i="1"/>
  <c r="MW16" i="1"/>
  <c r="MU16" i="1"/>
  <c r="LK19" i="1"/>
  <c r="LJ19" i="1"/>
  <c r="LH19" i="1"/>
  <c r="DJ18" i="1"/>
  <c r="DL18" i="1"/>
  <c r="MQ32" i="1"/>
  <c r="MS32" i="1"/>
  <c r="DP24" i="1"/>
  <c r="DQ24" i="1"/>
  <c r="DN24" i="1"/>
  <c r="LQ33" i="1"/>
  <c r="LS33" i="1"/>
  <c r="FE34" i="1"/>
  <c r="FF34" i="1" s="1"/>
  <c r="MY27" i="1"/>
  <c r="MZ27" i="1" s="1"/>
  <c r="LH26" i="1"/>
  <c r="LK26" i="1"/>
  <c r="LJ26" i="1"/>
  <c r="LN11" i="1"/>
  <c r="LR11" i="1"/>
  <c r="FE33" i="1"/>
  <c r="FF33" i="1" s="1"/>
  <c r="ML35" i="1"/>
  <c r="MM35" i="1" s="1"/>
  <c r="MD11" i="1"/>
  <c r="MF11" i="1"/>
  <c r="FJ38" i="1"/>
  <c r="MQ40" i="1"/>
  <c r="MD15" i="1"/>
  <c r="KN35" i="1"/>
  <c r="KR35" i="1"/>
  <c r="KH33" i="1"/>
  <c r="KK33" i="1"/>
  <c r="KJ33" i="1"/>
  <c r="EH25" i="1"/>
  <c r="LX34" i="1"/>
  <c r="LW34" i="1"/>
  <c r="LU34" i="1"/>
  <c r="EG38" i="1"/>
  <c r="EK38" i="1"/>
  <c r="EM38" i="1" s="1"/>
  <c r="EO38" i="1" s="1"/>
  <c r="ER23" i="1"/>
  <c r="ES23" i="1" s="1"/>
  <c r="DW29" i="1"/>
  <c r="DY29" i="1"/>
  <c r="MY15" i="1"/>
  <c r="MZ15" i="1" s="1"/>
  <c r="KX21" i="1"/>
  <c r="KU21" i="1"/>
  <c r="KW21" i="1"/>
  <c r="EW12" i="1"/>
  <c r="EY12" i="1"/>
  <c r="OO12" i="1"/>
  <c r="OP12" i="1" s="1"/>
  <c r="EH29" i="1"/>
  <c r="EI29" i="1" s="1"/>
  <c r="MF13" i="1"/>
  <c r="MD13" i="1"/>
  <c r="FE14" i="1"/>
  <c r="FF14" i="1" s="1"/>
  <c r="FL12" i="1"/>
  <c r="FJ12" i="1"/>
  <c r="ER39" i="1"/>
  <c r="ES39" i="1" s="1"/>
  <c r="LX32" i="1"/>
  <c r="LU32" i="1"/>
  <c r="LW32" i="1"/>
  <c r="LN21" i="1"/>
  <c r="LR21" i="1"/>
  <c r="LT21" i="1" s="1"/>
  <c r="LV21" i="1" s="1"/>
  <c r="MB21" i="1"/>
  <c r="MC21" i="1" s="1"/>
  <c r="MN32" i="1"/>
  <c r="MR32" i="1"/>
  <c r="MC18" i="1"/>
  <c r="MF18" i="1" s="1"/>
  <c r="EJ24" i="1"/>
  <c r="EL24" i="1"/>
  <c r="LQ36" i="1"/>
  <c r="LS36" i="1"/>
  <c r="ER15" i="1"/>
  <c r="ML30" i="1"/>
  <c r="MM30" i="1" s="1"/>
  <c r="NY19" i="1"/>
  <c r="LW23" i="1"/>
  <c r="LU23" i="1"/>
  <c r="LX23" i="1"/>
  <c r="EU33" i="1"/>
  <c r="EV33" i="1" s="1"/>
  <c r="LG20" i="1"/>
  <c r="LI20" i="1" s="1"/>
  <c r="GE36" i="1"/>
  <c r="GF36" i="1" s="1"/>
  <c r="MQ17" i="1"/>
  <c r="MS17" i="1"/>
  <c r="FI38" i="1"/>
  <c r="FL38" i="1" s="1"/>
  <c r="MP40" i="1"/>
  <c r="MS40" i="1" s="1"/>
  <c r="LS39" i="1"/>
  <c r="LQ39" i="1"/>
  <c r="MC15" i="1"/>
  <c r="MF27" i="1"/>
  <c r="MD27" i="1"/>
  <c r="DX30" i="1"/>
  <c r="DT30" i="1"/>
  <c r="DY39" i="1"/>
  <c r="DW39" i="1"/>
  <c r="EJ11" i="1"/>
  <c r="OY16" i="1"/>
  <c r="OZ16" i="1" s="1"/>
  <c r="NB28" i="1"/>
  <c r="NC28" i="1" s="1"/>
  <c r="MO14" i="1"/>
  <c r="CP15" i="1"/>
  <c r="CN15" i="1"/>
  <c r="EN27" i="1"/>
  <c r="EP27" i="1"/>
  <c r="EQ27" i="1"/>
  <c r="KT38" i="1"/>
  <c r="KV38" i="1" s="1"/>
  <c r="KK40" i="1"/>
  <c r="KH40" i="1"/>
  <c r="KJ40" i="1"/>
  <c r="MM13" i="1"/>
  <c r="LH11" i="1"/>
  <c r="LJ11" i="1"/>
  <c r="LK11" i="1"/>
  <c r="MN22" i="1"/>
  <c r="MR22" i="1"/>
  <c r="MT22" i="1" s="1"/>
  <c r="MV22" i="1" s="1"/>
  <c r="EU37" i="1"/>
  <c r="EV37" i="1" s="1"/>
  <c r="MB24" i="1"/>
  <c r="MC24" i="1" s="1"/>
  <c r="DW30" i="1"/>
  <c r="DY30" i="1"/>
  <c r="LJ18" i="1"/>
  <c r="LK18" i="1"/>
  <c r="LH18" i="1"/>
  <c r="FU19" i="1"/>
  <c r="FV19" i="1" s="1"/>
  <c r="EA12" i="1"/>
  <c r="EC12" i="1"/>
  <c r="ED12" i="1"/>
  <c r="EH16" i="1"/>
  <c r="FE20" i="1"/>
  <c r="FF20" i="1" s="1"/>
  <c r="DM40" i="1"/>
  <c r="DO40" i="1" s="1"/>
  <c r="ER25" i="1"/>
  <c r="ES25" i="1" s="1"/>
  <c r="ML36" i="1"/>
  <c r="MM36" i="1" s="1"/>
  <c r="LS21" i="1"/>
  <c r="MO21" i="1"/>
  <c r="MP21" i="1" s="1"/>
  <c r="NB40" i="1"/>
  <c r="NC40" i="1" s="1"/>
  <c r="EU11" i="1"/>
  <c r="EZ35" i="1"/>
  <c r="DM29" i="1"/>
  <c r="DO29" i="1" s="1"/>
  <c r="DY24" i="1"/>
  <c r="EJ14" i="1"/>
  <c r="EL14" i="1"/>
  <c r="OD16" i="1"/>
  <c r="OF16" i="1"/>
  <c r="EI11" i="1"/>
  <c r="EL11" i="1" s="1"/>
  <c r="OO16" i="1"/>
  <c r="OP16" i="1" s="1"/>
  <c r="NN12" i="1"/>
  <c r="NR12" i="1"/>
  <c r="LS20" i="1"/>
  <c r="LQ20" i="1"/>
  <c r="NO19" i="1"/>
  <c r="NP19" i="1" s="1"/>
  <c r="FU36" i="1"/>
  <c r="EK14" i="1"/>
  <c r="EG14" i="1"/>
  <c r="EU17" i="1"/>
  <c r="EV17" i="1" s="1"/>
  <c r="NL28" i="1"/>
  <c r="NM28" i="1" s="1"/>
  <c r="MY14" i="1"/>
  <c r="MZ14" i="1" s="1"/>
  <c r="GC27" i="1"/>
  <c r="GD27" i="1"/>
  <c r="GA27" i="1"/>
  <c r="EU26" i="1"/>
  <c r="EV26" i="1" s="1"/>
  <c r="DN11" i="1"/>
  <c r="DP11" i="1"/>
  <c r="DQ11" i="1"/>
  <c r="ER30" i="1"/>
  <c r="ES30" i="1" s="1"/>
  <c r="FU31" i="1"/>
  <c r="FV31" i="1" s="1"/>
  <c r="LN26" i="1"/>
  <c r="LR26" i="1"/>
  <c r="LT26" i="1" s="1"/>
  <c r="LV26" i="1" s="1"/>
  <c r="FE37" i="1"/>
  <c r="FF37" i="1" s="1"/>
  <c r="ML24" i="1"/>
  <c r="MM24" i="1" s="1"/>
  <c r="GE19" i="1"/>
  <c r="KW11" i="1"/>
  <c r="KX11" i="1"/>
  <c r="KU11" i="1"/>
  <c r="LE14" i="1"/>
  <c r="LG14" i="1" s="1"/>
  <c r="LI14" i="1" s="1"/>
  <c r="LA14" i="1"/>
  <c r="ES20" i="1"/>
  <c r="FA31" i="1"/>
  <c r="FC31" i="1"/>
  <c r="FD31" i="1"/>
  <c r="LG33" i="1"/>
  <c r="LI33" i="1" s="1"/>
  <c r="MY21" i="1"/>
  <c r="MZ21" i="1" s="1"/>
  <c r="NL40" i="1"/>
  <c r="NM40" i="1" s="1"/>
  <c r="FE11" i="1"/>
  <c r="FF11" i="1" s="1"/>
  <c r="DN37" i="1"/>
  <c r="DQ37" i="1"/>
  <c r="DP37" i="1"/>
  <c r="DM39" i="1"/>
  <c r="DO39" i="1" s="1"/>
  <c r="LG30" i="1"/>
  <c r="LI30" i="1" s="1"/>
  <c r="EY19" i="1"/>
  <c r="EW19" i="1"/>
  <c r="LS11" i="1"/>
  <c r="FJ19" i="1"/>
  <c r="FL19" i="1"/>
  <c r="GE35" i="1"/>
  <c r="GF35" i="1" s="1"/>
  <c r="NL17" i="1"/>
  <c r="NM17" i="1" s="1"/>
  <c r="EA36" i="1"/>
  <c r="EC36" i="1"/>
  <c r="ED36" i="1"/>
  <c r="EJ33" i="1"/>
  <c r="EL33" i="1"/>
  <c r="LO30" i="1"/>
  <c r="LU15" i="1"/>
  <c r="LW15" i="1"/>
  <c r="MG29" i="1"/>
  <c r="MI29" i="1" s="1"/>
  <c r="DM16" i="1"/>
  <c r="DO16" i="1" s="1"/>
  <c r="EM13" i="1"/>
  <c r="EO13" i="1" s="1"/>
  <c r="EH30" i="1"/>
  <c r="EI30" i="1" s="1"/>
  <c r="LK40" i="1"/>
  <c r="LJ40" i="1"/>
  <c r="LH40" i="1"/>
  <c r="MH34" i="1"/>
  <c r="MJ34" i="1"/>
  <c r="MK34" i="1"/>
  <c r="ND22" i="1"/>
  <c r="NF22" i="1"/>
  <c r="HW27" i="1"/>
  <c r="HY27" i="1"/>
  <c r="LJ38" i="1"/>
  <c r="LK38" i="1"/>
  <c r="LH38" i="1"/>
  <c r="MQ19" i="1"/>
  <c r="MS19" i="1"/>
  <c r="DY40" i="1"/>
  <c r="DW40" i="1"/>
  <c r="MG28" i="1"/>
  <c r="MI28" i="1" s="1"/>
  <c r="DA30" i="1"/>
  <c r="DC30" i="1"/>
  <c r="DD30" i="1"/>
  <c r="DK23" i="1"/>
  <c r="DM23" i="1" s="1"/>
  <c r="DO23" i="1" s="1"/>
  <c r="DG23" i="1"/>
  <c r="FE24" i="1"/>
  <c r="FE16" i="1"/>
  <c r="FF16" i="1" s="1"/>
  <c r="DL25" i="1"/>
  <c r="DJ25" i="1"/>
  <c r="KJ20" i="1"/>
  <c r="KH20" i="1"/>
  <c r="KK20" i="1"/>
  <c r="KJ36" i="1"/>
  <c r="KK36" i="1"/>
  <c r="KH36" i="1"/>
  <c r="MY26" i="1"/>
  <c r="MZ26" i="1" s="1"/>
  <c r="NL34" i="1"/>
  <c r="EG12" i="1"/>
  <c r="EK12" i="1"/>
  <c r="ET19" i="1"/>
  <c r="EX19" i="1"/>
  <c r="MQ28" i="1"/>
  <c r="MS28" i="1"/>
  <c r="DW22" i="1"/>
  <c r="DY22" i="1"/>
  <c r="FK19" i="1"/>
  <c r="FG19" i="1"/>
  <c r="DW15" i="1"/>
  <c r="DY15" i="1"/>
  <c r="EJ34" i="1"/>
  <c r="EL34" i="1"/>
  <c r="FH36" i="1"/>
  <c r="EA14" i="1"/>
  <c r="ED14" i="1"/>
  <c r="EC14" i="1"/>
  <c r="LQ35" i="1"/>
  <c r="LS35" i="1"/>
  <c r="MB36" i="1"/>
  <c r="MC36" i="1" s="1"/>
  <c r="LR36" i="1"/>
  <c r="LN36" i="1"/>
  <c r="FR13" i="1"/>
  <c r="LH36" i="1"/>
  <c r="KU28" i="1"/>
  <c r="KW28" i="1"/>
  <c r="KX28" i="1"/>
  <c r="FU38" i="1"/>
  <c r="FV38" i="1" s="1"/>
  <c r="ML39" i="1"/>
  <c r="MM39" i="1" s="1"/>
  <c r="NO22" i="1"/>
  <c r="IR27" i="1"/>
  <c r="IS27" i="1" s="1"/>
  <c r="GE12" i="1"/>
  <c r="GF12" i="1" s="1"/>
  <c r="OA12" i="1"/>
  <c r="OE12" i="1"/>
  <c r="HX27" i="1"/>
  <c r="HT27" i="1"/>
  <c r="NY23" i="1"/>
  <c r="NZ23" i="1" s="1"/>
  <c r="DK30" i="1"/>
  <c r="DG30" i="1"/>
  <c r="EH28" i="1"/>
  <c r="EI28" i="1" s="1"/>
  <c r="KU13" i="1"/>
  <c r="KW13" i="1"/>
  <c r="KX13" i="1"/>
  <c r="NL32" i="1"/>
  <c r="NM32" i="1" s="1"/>
  <c r="ML33" i="1"/>
  <c r="MM33" i="1" s="1"/>
  <c r="ML20" i="1"/>
  <c r="MM20" i="1" s="1"/>
  <c r="EU28" i="1"/>
  <c r="EN17" i="1"/>
  <c r="NB29" i="1"/>
  <c r="NC29" i="1" s="1"/>
  <c r="MA32" i="1"/>
  <c r="ME32" i="1"/>
  <c r="DN28" i="1"/>
  <c r="DP28" i="1"/>
  <c r="DQ28" i="1"/>
  <c r="EJ20" i="1"/>
  <c r="EL20" i="1"/>
  <c r="DK25" i="1"/>
  <c r="DG25" i="1"/>
  <c r="FE40" i="1"/>
  <c r="FF40" i="1" s="1"/>
  <c r="EL38" i="1"/>
  <c r="FE21" i="1"/>
  <c r="FF21" i="1" s="1"/>
  <c r="DZ20" i="1"/>
  <c r="EB20" i="1" s="1"/>
  <c r="MB38" i="1"/>
  <c r="DD14" i="1"/>
  <c r="DA14" i="1"/>
  <c r="DC14" i="1"/>
  <c r="FA38" i="1"/>
  <c r="NE19" i="1"/>
  <c r="NA19" i="1"/>
  <c r="LQ38" i="1"/>
  <c r="LS38" i="1"/>
  <c r="FR17" i="1"/>
  <c r="FS17" i="1" s="1"/>
  <c r="DW23" i="1"/>
  <c r="DY23" i="1"/>
  <c r="EJ37" i="1"/>
  <c r="LQ24" i="1"/>
  <c r="EG40" i="1"/>
  <c r="EK40" i="1"/>
  <c r="FJ35" i="1"/>
  <c r="EJ21" i="1"/>
  <c r="DW18" i="1"/>
  <c r="MD14" i="1"/>
  <c r="ET12" i="1"/>
  <c r="EX12" i="1"/>
  <c r="LH21" i="1"/>
  <c r="LK21" i="1"/>
  <c r="LJ21" i="1"/>
  <c r="GR31" i="1"/>
  <c r="DU25" i="1"/>
  <c r="DV25" i="1" s="1"/>
  <c r="LG35" i="1"/>
  <c r="LF39" i="1"/>
  <c r="LD39" i="1"/>
  <c r="EH22" i="1"/>
  <c r="EI22" i="1" s="1"/>
  <c r="MB26" i="1"/>
  <c r="MC26" i="1" s="1"/>
  <c r="DQ14" i="1"/>
  <c r="DN14" i="1"/>
  <c r="GE38" i="1"/>
  <c r="GF38" i="1" s="1"/>
  <c r="DT28" i="1"/>
  <c r="DX28" i="1"/>
  <c r="NY22" i="1"/>
  <c r="IF27" i="1"/>
  <c r="NB23" i="1"/>
  <c r="NC23" i="1" s="1"/>
  <c r="LU16" i="1"/>
  <c r="LX16" i="1"/>
  <c r="LW16" i="1"/>
  <c r="EH18" i="1"/>
  <c r="KS35" i="1"/>
  <c r="NL25" i="1"/>
  <c r="NM25" i="1" s="1"/>
  <c r="LH17" i="1"/>
  <c r="LK17" i="1"/>
  <c r="LJ17" i="1"/>
  <c r="OD12" i="1"/>
  <c r="OF12" i="1"/>
  <c r="NM23" i="1"/>
  <c r="DJ30" i="1"/>
  <c r="DL30" i="1"/>
  <c r="MO29" i="1"/>
  <c r="MP29" i="1" s="1"/>
  <c r="EM35" i="1"/>
  <c r="CZ29" i="1"/>
  <c r="DB29" i="1" s="1"/>
  <c r="MY18" i="1"/>
  <c r="MZ18" i="1" s="1"/>
  <c r="DG18" i="1"/>
  <c r="DK18" i="1"/>
  <c r="FR26" i="1"/>
  <c r="FS26" i="1" s="1"/>
  <c r="EP26" i="1"/>
  <c r="EQ26" i="1"/>
  <c r="EN26" i="1"/>
  <c r="LZ20" i="1"/>
  <c r="FE28" i="1"/>
  <c r="FF28" i="1" s="1"/>
  <c r="NL29" i="1"/>
  <c r="NM29" i="1" s="1"/>
  <c r="MF32" i="1"/>
  <c r="MD32" i="1"/>
  <c r="EN19" i="1"/>
  <c r="EP19" i="1"/>
  <c r="LN33" i="1"/>
  <c r="LR33" i="1"/>
  <c r="EY13" i="1"/>
  <c r="EW13" i="1"/>
  <c r="EU34" i="1"/>
  <c r="EV34" i="1" s="1"/>
  <c r="MO27" i="1"/>
  <c r="MP27" i="1" s="1"/>
  <c r="ES21" i="1"/>
  <c r="ML38" i="1"/>
  <c r="MM38" i="1" s="1"/>
  <c r="MB35" i="1"/>
  <c r="MC35" i="1" s="1"/>
  <c r="LW17" i="1"/>
  <c r="LX17" i="1"/>
  <c r="LU17" i="1"/>
  <c r="NF19" i="1"/>
  <c r="ND19" i="1"/>
  <c r="MS34" i="1"/>
  <c r="MQ34" i="1"/>
  <c r="MA11" i="1"/>
  <c r="ME11" i="1"/>
  <c r="EI37" i="1"/>
  <c r="LP24" i="1"/>
  <c r="EJ40" i="1"/>
  <c r="EL40" i="1"/>
  <c r="FI35" i="1"/>
  <c r="FL35" i="1" s="1"/>
  <c r="EI21" i="1"/>
  <c r="EL21" i="1" s="1"/>
  <c r="DV18" i="1"/>
  <c r="DY18" i="1" s="1"/>
  <c r="MC14" i="1"/>
  <c r="MF14" i="1" s="1"/>
  <c r="ER10" i="1"/>
  <c r="ES10" i="1" s="1"/>
  <c r="MB10" i="1"/>
  <c r="EF10" i="1"/>
  <c r="CT10" i="1"/>
  <c r="CX10" i="1"/>
  <c r="CZ10" i="1" s="1"/>
  <c r="DB10" i="1" s="1"/>
  <c r="DK10" i="1"/>
  <c r="DM10" i="1" s="1"/>
  <c r="DO10" i="1" s="1"/>
  <c r="DG10" i="1"/>
  <c r="DU10" i="1"/>
  <c r="DV10" i="1" s="1"/>
  <c r="LD10" i="1"/>
  <c r="CY10" i="1"/>
  <c r="LC10" i="1"/>
  <c r="LO10" i="1"/>
  <c r="DL10" i="1"/>
  <c r="ML10" i="1"/>
  <c r="DQ17" i="1" l="1"/>
  <c r="DP17" i="1"/>
  <c r="DZ24" i="1"/>
  <c r="EB24" i="1" s="1"/>
  <c r="CZ32" i="1"/>
  <c r="DD32" i="1" s="1"/>
  <c r="DM32" i="1"/>
  <c r="DO32" i="1" s="1"/>
  <c r="A22" i="6"/>
  <c r="A22" i="3"/>
  <c r="DN17" i="1"/>
  <c r="EQ17" i="1"/>
  <c r="EP17" i="1"/>
  <c r="MK17" i="1"/>
  <c r="CQ15" i="1"/>
  <c r="LX15" i="1"/>
  <c r="KT35" i="1"/>
  <c r="KU35" i="1" s="1"/>
  <c r="DQ19" i="1"/>
  <c r="DP19" i="1"/>
  <c r="LX18" i="1"/>
  <c r="DN19" i="1"/>
  <c r="LU18" i="1"/>
  <c r="LW18" i="1"/>
  <c r="MY11" i="1"/>
  <c r="NL11" i="1" s="1"/>
  <c r="NM11" i="1" s="1"/>
  <c r="A23" i="12"/>
  <c r="R23" i="12" s="1"/>
  <c r="A22" i="11"/>
  <c r="A23" i="10"/>
  <c r="R23" i="10" s="1"/>
  <c r="A22" i="9"/>
  <c r="R22" i="9" s="1"/>
  <c r="A22" i="8"/>
  <c r="A22" i="7"/>
  <c r="R22" i="7" s="1"/>
  <c r="A22" i="5"/>
  <c r="R22" i="5" s="1"/>
  <c r="A22" i="4"/>
  <c r="R22" i="4" s="1"/>
  <c r="AD66" i="15"/>
  <c r="R66" i="15"/>
  <c r="A22" i="2"/>
  <c r="F23" i="12"/>
  <c r="B24" i="12"/>
  <c r="BR23" i="12"/>
  <c r="V23" i="12" s="1"/>
  <c r="U23" i="12"/>
  <c r="F22" i="11"/>
  <c r="BR22" i="11"/>
  <c r="V22" i="11" s="1"/>
  <c r="B23" i="11"/>
  <c r="U22" i="11"/>
  <c r="BR23" i="10"/>
  <c r="V23" i="10" s="1"/>
  <c r="B24" i="10"/>
  <c r="F23" i="10"/>
  <c r="U23" i="10"/>
  <c r="BR22" i="9"/>
  <c r="V22" i="9" s="1"/>
  <c r="B23" i="9"/>
  <c r="F22" i="9"/>
  <c r="U22" i="9"/>
  <c r="B23" i="8"/>
  <c r="F22" i="8"/>
  <c r="BR22" i="8"/>
  <c r="V22" i="8" s="1"/>
  <c r="U22" i="8"/>
  <c r="BR22" i="7"/>
  <c r="V22" i="7" s="1"/>
  <c r="F22" i="7"/>
  <c r="B23" i="7"/>
  <c r="U22" i="7"/>
  <c r="BR22" i="6"/>
  <c r="V22" i="6" s="1"/>
  <c r="B23" i="6"/>
  <c r="F22" i="6"/>
  <c r="U22" i="6"/>
  <c r="B23" i="5"/>
  <c r="BR22" i="5"/>
  <c r="V22" i="5" s="1"/>
  <c r="F22" i="5"/>
  <c r="U22" i="5"/>
  <c r="B23" i="4"/>
  <c r="BR22" i="4"/>
  <c r="V22" i="4" s="1"/>
  <c r="F22" i="4"/>
  <c r="U22" i="4"/>
  <c r="BR22" i="3"/>
  <c r="V22" i="3" s="1"/>
  <c r="B23" i="3"/>
  <c r="F22" i="3"/>
  <c r="U22" i="3"/>
  <c r="BR22" i="2"/>
  <c r="V22" i="2" s="1"/>
  <c r="B23" i="2"/>
  <c r="F22" i="2"/>
  <c r="U22" i="2"/>
  <c r="FN31" i="1"/>
  <c r="FQ31" i="1"/>
  <c r="FP31" i="1"/>
  <c r="DZ40" i="1"/>
  <c r="EB40" i="1" s="1"/>
  <c r="KX16" i="1"/>
  <c r="DC18" i="1"/>
  <c r="LW27" i="1"/>
  <c r="LV27" i="1"/>
  <c r="LH24" i="1"/>
  <c r="LI24" i="1"/>
  <c r="MK22" i="1"/>
  <c r="DD18" i="1"/>
  <c r="EC21" i="1"/>
  <c r="EB21" i="1"/>
  <c r="EA33" i="1"/>
  <c r="EB33" i="1"/>
  <c r="LX13" i="1"/>
  <c r="MJ22" i="1"/>
  <c r="DA18" i="1"/>
  <c r="MU23" i="1"/>
  <c r="MV23" i="1"/>
  <c r="HP27" i="1"/>
  <c r="HO27" i="1"/>
  <c r="KU23" i="1"/>
  <c r="KV23" i="1"/>
  <c r="LK25" i="1"/>
  <c r="LI25" i="1"/>
  <c r="LU13" i="1"/>
  <c r="LW13" i="1"/>
  <c r="LJ13" i="1"/>
  <c r="FC36" i="1"/>
  <c r="FB36" i="1"/>
  <c r="LX31" i="1"/>
  <c r="LV31" i="1"/>
  <c r="LX14" i="1"/>
  <c r="LV14" i="1"/>
  <c r="KU10" i="1"/>
  <c r="KV10" i="1"/>
  <c r="KU16" i="1"/>
  <c r="KV16" i="1"/>
  <c r="DQ20" i="1"/>
  <c r="DO20" i="1"/>
  <c r="EQ19" i="1"/>
  <c r="EO19" i="1"/>
  <c r="EC19" i="1"/>
  <c r="EB19" i="1"/>
  <c r="EM12" i="1"/>
  <c r="NT12" i="1"/>
  <c r="NV12" i="1" s="1"/>
  <c r="LT11" i="1"/>
  <c r="LV11" i="1" s="1"/>
  <c r="DP15" i="1"/>
  <c r="DN21" i="1"/>
  <c r="DP14" i="1"/>
  <c r="MW23" i="1"/>
  <c r="MX23" i="1"/>
  <c r="EC16" i="1"/>
  <c r="DP20" i="1"/>
  <c r="EA16" i="1"/>
  <c r="LX27" i="1"/>
  <c r="ED34" i="1"/>
  <c r="DN20" i="1"/>
  <c r="MH40" i="1"/>
  <c r="ED16" i="1"/>
  <c r="DP21" i="1"/>
  <c r="LK36" i="1"/>
  <c r="EA34" i="1"/>
  <c r="MK40" i="1"/>
  <c r="DQ21" i="1"/>
  <c r="LJ36" i="1"/>
  <c r="LU27" i="1"/>
  <c r="EC34" i="1"/>
  <c r="MJ40" i="1"/>
  <c r="LJ25" i="1"/>
  <c r="KX23" i="1"/>
  <c r="EM40" i="1"/>
  <c r="EO40" i="1" s="1"/>
  <c r="MJ17" i="1"/>
  <c r="FD38" i="1"/>
  <c r="MH17" i="1"/>
  <c r="LH25" i="1"/>
  <c r="FC38" i="1"/>
  <c r="LU31" i="1"/>
  <c r="EC26" i="1"/>
  <c r="EA37" i="1"/>
  <c r="EA26" i="1"/>
  <c r="ED33" i="1"/>
  <c r="ED37" i="1"/>
  <c r="ED26" i="1"/>
  <c r="EC37" i="1"/>
  <c r="EC33" i="1"/>
  <c r="DA39" i="1"/>
  <c r="EA19" i="1"/>
  <c r="DD39" i="1"/>
  <c r="DC39" i="1"/>
  <c r="DN15" i="1"/>
  <c r="ED21" i="1"/>
  <c r="DQ15" i="1"/>
  <c r="EA21" i="1"/>
  <c r="DZ30" i="1"/>
  <c r="EB30" i="1" s="1"/>
  <c r="DZ15" i="1"/>
  <c r="EB15" i="1" s="1"/>
  <c r="EZ13" i="1"/>
  <c r="FB13" i="1" s="1"/>
  <c r="MG32" i="1"/>
  <c r="MI32" i="1" s="1"/>
  <c r="MO31" i="1"/>
  <c r="FF32" i="1"/>
  <c r="FH32" i="1" s="1"/>
  <c r="FR32" i="1"/>
  <c r="MA31" i="1"/>
  <c r="ME31" i="1"/>
  <c r="MG31" i="1" s="1"/>
  <c r="MI31" i="1" s="1"/>
  <c r="FM12" i="1"/>
  <c r="LK24" i="1"/>
  <c r="DZ29" i="1"/>
  <c r="EB29" i="1" s="1"/>
  <c r="LW14" i="1"/>
  <c r="LJ24" i="1"/>
  <c r="FA36" i="1"/>
  <c r="LT38" i="1"/>
  <c r="LV38" i="1" s="1"/>
  <c r="FD36" i="1"/>
  <c r="HQ27" i="1"/>
  <c r="LT20" i="1"/>
  <c r="MG13" i="1"/>
  <c r="MI13" i="1" s="1"/>
  <c r="MC37" i="1"/>
  <c r="MF37" i="1" s="1"/>
  <c r="MY31" i="1"/>
  <c r="LU14" i="1"/>
  <c r="EM34" i="1"/>
  <c r="EO34" i="1" s="1"/>
  <c r="EM33" i="1"/>
  <c r="FM19" i="1"/>
  <c r="FN19" i="1" s="1"/>
  <c r="HN27" i="1"/>
  <c r="EK32" i="1"/>
  <c r="EG32" i="1"/>
  <c r="EM20" i="1"/>
  <c r="EO20" i="1" s="1"/>
  <c r="MG27" i="1"/>
  <c r="MI27" i="1" s="1"/>
  <c r="MZ37" i="1"/>
  <c r="NB37" i="1" s="1"/>
  <c r="DZ32" i="1"/>
  <c r="EB32" i="1" s="1"/>
  <c r="ES32" i="1"/>
  <c r="EU32" i="1" s="1"/>
  <c r="EJ32" i="1"/>
  <c r="EL32" i="1"/>
  <c r="MF31" i="1"/>
  <c r="MT28" i="1"/>
  <c r="MV28" i="1" s="1"/>
  <c r="DZ39" i="1"/>
  <c r="NM37" i="1"/>
  <c r="NY37" i="1"/>
  <c r="EC38" i="1"/>
  <c r="ED38" i="1"/>
  <c r="EA38" i="1"/>
  <c r="MB25" i="1"/>
  <c r="MC25" i="1" s="1"/>
  <c r="MO37" i="1"/>
  <c r="MP37" i="1" s="1"/>
  <c r="OG12" i="1"/>
  <c r="LR25" i="1"/>
  <c r="LT25" i="1" s="1"/>
  <c r="LV25" i="1" s="1"/>
  <c r="LN25" i="1"/>
  <c r="DM30" i="1"/>
  <c r="DQ30" i="1" s="1"/>
  <c r="OG16" i="1"/>
  <c r="EM24" i="1"/>
  <c r="EO24" i="1" s="1"/>
  <c r="LE37" i="1"/>
  <c r="LG37" i="1" s="1"/>
  <c r="LI37" i="1" s="1"/>
  <c r="LA37" i="1"/>
  <c r="MT19" i="1"/>
  <c r="MV19" i="1" s="1"/>
  <c r="KW37" i="1"/>
  <c r="KX37" i="1"/>
  <c r="KU37" i="1"/>
  <c r="DZ23" i="1"/>
  <c r="MO30" i="1"/>
  <c r="MP30" i="1" s="1"/>
  <c r="FX31" i="1"/>
  <c r="FT31" i="1"/>
  <c r="EX26" i="1"/>
  <c r="ET26" i="1"/>
  <c r="DQ23" i="1"/>
  <c r="DN23" i="1"/>
  <c r="DP23" i="1"/>
  <c r="FH11" i="1"/>
  <c r="FI11" i="1" s="1"/>
  <c r="MR21" i="1"/>
  <c r="MN21" i="1"/>
  <c r="FH20" i="1"/>
  <c r="FI20" i="1" s="1"/>
  <c r="ET33" i="1"/>
  <c r="EX33" i="1"/>
  <c r="MO20" i="1"/>
  <c r="MP20" i="1" s="1"/>
  <c r="EU25" i="1"/>
  <c r="FH21" i="1"/>
  <c r="FI21" i="1" s="1"/>
  <c r="LH14" i="1"/>
  <c r="LJ14" i="1"/>
  <c r="LK14" i="1"/>
  <c r="NB15" i="1"/>
  <c r="NC15" i="1" s="1"/>
  <c r="MN18" i="1"/>
  <c r="MR18" i="1"/>
  <c r="MN26" i="1"/>
  <c r="MR26" i="1"/>
  <c r="ON16" i="1"/>
  <c r="OR16" i="1"/>
  <c r="NE34" i="1"/>
  <c r="NA34" i="1"/>
  <c r="FH28" i="1"/>
  <c r="FI28" i="1" s="1"/>
  <c r="NE23" i="1"/>
  <c r="NA23" i="1"/>
  <c r="FH40" i="1"/>
  <c r="FI40" i="1" s="1"/>
  <c r="NO17" i="1"/>
  <c r="NP17" i="1" s="1"/>
  <c r="EC24" i="1"/>
  <c r="ED24" i="1"/>
  <c r="GH35" i="1"/>
  <c r="GI35" i="1" s="1"/>
  <c r="FT35" i="1"/>
  <c r="FX35" i="1"/>
  <c r="MR25" i="1"/>
  <c r="MN25" i="1"/>
  <c r="EX34" i="1"/>
  <c r="ET34" i="1"/>
  <c r="MR29" i="1"/>
  <c r="MN29" i="1"/>
  <c r="NO32" i="1"/>
  <c r="NP32" i="1" s="1"/>
  <c r="LX11" i="1"/>
  <c r="LW11" i="1"/>
  <c r="MR15" i="1"/>
  <c r="MN15" i="1"/>
  <c r="LR24" i="1"/>
  <c r="LN24" i="1"/>
  <c r="EG22" i="1"/>
  <c r="EK22" i="1"/>
  <c r="FR24" i="1"/>
  <c r="FS24" i="1" s="1"/>
  <c r="EW11" i="1"/>
  <c r="ET37" i="1"/>
  <c r="EX37" i="1"/>
  <c r="GH36" i="1"/>
  <c r="OR12" i="1"/>
  <c r="ON12" i="1"/>
  <c r="EU18" i="1"/>
  <c r="EV18" i="1" s="1"/>
  <c r="EJ15" i="1"/>
  <c r="EX24" i="1"/>
  <c r="ET24" i="1"/>
  <c r="EK37" i="1"/>
  <c r="EM37" i="1" s="1"/>
  <c r="EO37" i="1" s="1"/>
  <c r="EG37" i="1"/>
  <c r="MS27" i="1"/>
  <c r="MQ27" i="1"/>
  <c r="NB18" i="1"/>
  <c r="GR38" i="1"/>
  <c r="GS38" i="1" s="1"/>
  <c r="EJ22" i="1"/>
  <c r="EL22" i="1"/>
  <c r="HE31" i="1"/>
  <c r="HF31" i="1" s="1"/>
  <c r="EA20" i="1"/>
  <c r="ED20" i="1"/>
  <c r="EC20" i="1"/>
  <c r="EW28" i="1"/>
  <c r="MO33" i="1"/>
  <c r="MP33" i="1" s="1"/>
  <c r="EK28" i="1"/>
  <c r="EG28" i="1"/>
  <c r="FY38" i="1"/>
  <c r="FW38" i="1"/>
  <c r="MF36" i="1"/>
  <c r="MD36" i="1"/>
  <c r="NB26" i="1"/>
  <c r="NC26" i="1" s="1"/>
  <c r="FH16" i="1"/>
  <c r="FI16" i="1" s="1"/>
  <c r="EJ30" i="1"/>
  <c r="EL30" i="1"/>
  <c r="LQ30" i="1"/>
  <c r="NO40" i="1"/>
  <c r="NP40" i="1" s="1"/>
  <c r="FH37" i="1"/>
  <c r="FI37" i="1" s="1"/>
  <c r="NR19" i="1"/>
  <c r="NN19" i="1"/>
  <c r="NA40" i="1"/>
  <c r="NE40" i="1"/>
  <c r="EW37" i="1"/>
  <c r="EY37" i="1"/>
  <c r="PL16" i="1"/>
  <c r="PM16" i="1" s="1"/>
  <c r="LT39" i="1"/>
  <c r="LV39" i="1" s="1"/>
  <c r="GR36" i="1"/>
  <c r="GS36" i="1" s="1"/>
  <c r="OL19" i="1"/>
  <c r="FE15" i="1"/>
  <c r="FF15" i="1" s="1"/>
  <c r="OS12" i="1"/>
  <c r="OQ12" i="1"/>
  <c r="FR34" i="1"/>
  <c r="FS34" i="1" s="1"/>
  <c r="MT32" i="1"/>
  <c r="MV32" i="1" s="1"/>
  <c r="FE18" i="1"/>
  <c r="FF18" i="1" s="1"/>
  <c r="PL12" i="1"/>
  <c r="PM12" i="1" s="1"/>
  <c r="EI15" i="1"/>
  <c r="EL15" i="1" s="1"/>
  <c r="MD33" i="1"/>
  <c r="MF33" i="1"/>
  <c r="FL17" i="1"/>
  <c r="FJ17" i="1"/>
  <c r="NF17" i="1"/>
  <c r="ND17" i="1"/>
  <c r="EW24" i="1"/>
  <c r="EY24" i="1"/>
  <c r="GH38" i="1"/>
  <c r="GI38" i="1" s="1"/>
  <c r="FT38" i="1"/>
  <c r="FX38" i="1"/>
  <c r="NY34" i="1"/>
  <c r="NZ34" i="1" s="1"/>
  <c r="EU30" i="1"/>
  <c r="MA15" i="1"/>
  <c r="ME15" i="1"/>
  <c r="MG15" i="1" s="1"/>
  <c r="MI15" i="1" s="1"/>
  <c r="NL15" i="1"/>
  <c r="NM15" i="1" s="1"/>
  <c r="FE29" i="1"/>
  <c r="ME33" i="1"/>
  <c r="MA33" i="1"/>
  <c r="FG17" i="1"/>
  <c r="FK17" i="1"/>
  <c r="ME14" i="1"/>
  <c r="MG14" i="1" s="1"/>
  <c r="MI14" i="1" s="1"/>
  <c r="MA14" i="1"/>
  <c r="NL18" i="1"/>
  <c r="NM18" i="1" s="1"/>
  <c r="GS31" i="1"/>
  <c r="EV28" i="1"/>
  <c r="EY28" i="1" s="1"/>
  <c r="MY33" i="1"/>
  <c r="EJ28" i="1"/>
  <c r="EL28" i="1"/>
  <c r="JE27" i="1"/>
  <c r="JF27" i="1" s="1"/>
  <c r="NL26" i="1"/>
  <c r="NM26" i="1" s="1"/>
  <c r="FR16" i="1"/>
  <c r="EN13" i="1"/>
  <c r="EQ13" i="1"/>
  <c r="EP13" i="1"/>
  <c r="LP30" i="1"/>
  <c r="NY40" i="1"/>
  <c r="NZ40" i="1" s="1"/>
  <c r="FR37" i="1"/>
  <c r="FS37" i="1" s="1"/>
  <c r="NS19" i="1"/>
  <c r="NQ19" i="1"/>
  <c r="NF40" i="1"/>
  <c r="ND40" i="1"/>
  <c r="LJ20" i="1"/>
  <c r="LK20" i="1"/>
  <c r="LH20" i="1"/>
  <c r="NZ19" i="1"/>
  <c r="ES15" i="1"/>
  <c r="MD21" i="1"/>
  <c r="MF21" i="1"/>
  <c r="FE39" i="1"/>
  <c r="FF39" i="1" s="1"/>
  <c r="FR14" i="1"/>
  <c r="KX39" i="1"/>
  <c r="KW39" i="1"/>
  <c r="KU39" i="1"/>
  <c r="OZ12" i="1"/>
  <c r="EK30" i="1"/>
  <c r="EG30" i="1"/>
  <c r="MO24" i="1"/>
  <c r="MP24" i="1" s="1"/>
  <c r="EJ16" i="1"/>
  <c r="PB16" i="1"/>
  <c r="PC16" i="1" s="1"/>
  <c r="FH34" i="1"/>
  <c r="FI34" i="1" s="1"/>
  <c r="NA17" i="1"/>
  <c r="NE17" i="1"/>
  <c r="DT18" i="1"/>
  <c r="DX18" i="1"/>
  <c r="EW34" i="1"/>
  <c r="EY34" i="1"/>
  <c r="FR28" i="1"/>
  <c r="DD29" i="1"/>
  <c r="DA29" i="1"/>
  <c r="DC29" i="1"/>
  <c r="GE17" i="1"/>
  <c r="GF17" i="1" s="1"/>
  <c r="FR21" i="1"/>
  <c r="FS21" i="1" s="1"/>
  <c r="ND29" i="1"/>
  <c r="NF29" i="1"/>
  <c r="LX26" i="1"/>
  <c r="LU26" i="1"/>
  <c r="LW26" i="1"/>
  <c r="IU27" i="1"/>
  <c r="MK28" i="1"/>
  <c r="MH28" i="1"/>
  <c r="MJ28" i="1"/>
  <c r="DQ16" i="1"/>
  <c r="DN16" i="1"/>
  <c r="DP16" i="1"/>
  <c r="EZ19" i="1"/>
  <c r="FB19" i="1" s="1"/>
  <c r="MU22" i="1"/>
  <c r="MW22" i="1"/>
  <c r="MX22" i="1"/>
  <c r="NL14" i="1"/>
  <c r="EM14" i="1"/>
  <c r="EO14" i="1" s="1"/>
  <c r="FE25" i="1"/>
  <c r="FF25" i="1" s="1"/>
  <c r="KU38" i="1"/>
  <c r="KX38" i="1"/>
  <c r="KW38" i="1"/>
  <c r="MR40" i="1"/>
  <c r="MT40" i="1" s="1"/>
  <c r="MV40" i="1" s="1"/>
  <c r="MN40" i="1"/>
  <c r="MA21" i="1"/>
  <c r="ME21" i="1"/>
  <c r="EU39" i="1"/>
  <c r="EV39" i="1" s="1"/>
  <c r="FH14" i="1"/>
  <c r="FI14" i="1" s="1"/>
  <c r="EZ12" i="1"/>
  <c r="FB12" i="1" s="1"/>
  <c r="ED29" i="1"/>
  <c r="EA29" i="1"/>
  <c r="EC29" i="1"/>
  <c r="MG11" i="1"/>
  <c r="MI11" i="1" s="1"/>
  <c r="LT33" i="1"/>
  <c r="LV33" i="1" s="1"/>
  <c r="NW16" i="1"/>
  <c r="NX16" i="1"/>
  <c r="NU16" i="1"/>
  <c r="MQ26" i="1"/>
  <c r="MS26" i="1"/>
  <c r="MS15" i="1"/>
  <c r="MQ15" i="1"/>
  <c r="FW35" i="1"/>
  <c r="FY35" i="1"/>
  <c r="ND34" i="1"/>
  <c r="NF34" i="1"/>
  <c r="MS18" i="1"/>
  <c r="MQ18" i="1"/>
  <c r="NO29" i="1"/>
  <c r="NP29" i="1" s="1"/>
  <c r="MD38" i="1"/>
  <c r="EX17" i="1"/>
  <c r="ET17" i="1"/>
  <c r="EK21" i="1"/>
  <c r="EM21" i="1" s="1"/>
  <c r="EO21" i="1" s="1"/>
  <c r="EG21" i="1"/>
  <c r="MT34" i="1"/>
  <c r="MV34" i="1" s="1"/>
  <c r="ME35" i="1"/>
  <c r="MA35" i="1"/>
  <c r="MO38" i="1"/>
  <c r="MB20" i="1"/>
  <c r="EN35" i="1"/>
  <c r="NO25" i="1"/>
  <c r="OL22" i="1"/>
  <c r="OM22" i="1" s="1"/>
  <c r="LG39" i="1"/>
  <c r="LI39" i="1" s="1"/>
  <c r="FU17" i="1"/>
  <c r="FV17" i="1" s="1"/>
  <c r="NA29" i="1"/>
  <c r="NE29" i="1"/>
  <c r="MY20" i="1"/>
  <c r="MZ20" i="1" s="1"/>
  <c r="NY32" i="1"/>
  <c r="NZ32" i="1" s="1"/>
  <c r="GH12" i="1"/>
  <c r="GI12" i="1" s="1"/>
  <c r="NQ22" i="1"/>
  <c r="GE13" i="1"/>
  <c r="GF13" i="1" s="1"/>
  <c r="FJ36" i="1"/>
  <c r="MK29" i="1"/>
  <c r="MH29" i="1"/>
  <c r="MJ29" i="1"/>
  <c r="NY17" i="1"/>
  <c r="NZ17" i="1" s="1"/>
  <c r="FR11" i="1"/>
  <c r="FS11" i="1" s="1"/>
  <c r="NB21" i="1"/>
  <c r="NC21" i="1" s="1"/>
  <c r="EU20" i="1"/>
  <c r="EV20" i="1" s="1"/>
  <c r="GR19" i="1"/>
  <c r="GS19" i="1" s="1"/>
  <c r="NB14" i="1"/>
  <c r="NC14" i="1" s="1"/>
  <c r="OQ16" i="1"/>
  <c r="OS16" i="1"/>
  <c r="MS21" i="1"/>
  <c r="MQ21" i="1"/>
  <c r="DQ40" i="1"/>
  <c r="DN40" i="1"/>
  <c r="DP40" i="1"/>
  <c r="MO13" i="1"/>
  <c r="MP13" i="1" s="1"/>
  <c r="MQ14" i="1"/>
  <c r="FK38" i="1"/>
  <c r="FM38" i="1" s="1"/>
  <c r="FO38" i="1" s="1"/>
  <c r="FG38" i="1"/>
  <c r="EY33" i="1"/>
  <c r="EW33" i="1"/>
  <c r="MY30" i="1"/>
  <c r="MZ30" i="1" s="1"/>
  <c r="LT36" i="1"/>
  <c r="LV36" i="1" s="1"/>
  <c r="MJ13" i="1"/>
  <c r="MH13" i="1"/>
  <c r="MK13" i="1"/>
  <c r="EU23" i="1"/>
  <c r="EJ25" i="1"/>
  <c r="MF15" i="1"/>
  <c r="MO35" i="1"/>
  <c r="MP35" i="1" s="1"/>
  <c r="DM18" i="1"/>
  <c r="DO18" i="1" s="1"/>
  <c r="NL13" i="1"/>
  <c r="NM13" i="1" s="1"/>
  <c r="EX16" i="1"/>
  <c r="ET16" i="1"/>
  <c r="GJ31" i="1"/>
  <c r="EK39" i="1"/>
  <c r="EG39" i="1"/>
  <c r="NA32" i="1"/>
  <c r="NE32" i="1"/>
  <c r="MN11" i="1"/>
  <c r="MR11" i="1"/>
  <c r="MD30" i="1"/>
  <c r="FT12" i="1"/>
  <c r="FX12" i="1"/>
  <c r="DT25" i="1"/>
  <c r="DX25" i="1"/>
  <c r="FG35" i="1"/>
  <c r="FK35" i="1"/>
  <c r="FM35" i="1" s="1"/>
  <c r="MD35" i="1"/>
  <c r="MF35" i="1"/>
  <c r="MY38" i="1"/>
  <c r="MZ38" i="1" s="1"/>
  <c r="GE26" i="1"/>
  <c r="GF26" i="1" s="1"/>
  <c r="NO23" i="1"/>
  <c r="NY25" i="1"/>
  <c r="NZ25" i="1" s="1"/>
  <c r="NZ22" i="1"/>
  <c r="LS24" i="1"/>
  <c r="GR12" i="1"/>
  <c r="GS12" i="1" s="1"/>
  <c r="NP22" i="1"/>
  <c r="NS22" i="1" s="1"/>
  <c r="FS13" i="1"/>
  <c r="FI36" i="1"/>
  <c r="DZ22" i="1"/>
  <c r="EB22" i="1" s="1"/>
  <c r="HZ27" i="1"/>
  <c r="IB27" i="1" s="1"/>
  <c r="LK30" i="1"/>
  <c r="LH30" i="1"/>
  <c r="LJ30" i="1"/>
  <c r="NL21" i="1"/>
  <c r="NM21" i="1" s="1"/>
  <c r="GF19" i="1"/>
  <c r="NY28" i="1"/>
  <c r="NZ28" i="1" s="1"/>
  <c r="DN29" i="1"/>
  <c r="DP29" i="1"/>
  <c r="DQ29" i="1"/>
  <c r="EA30" i="1"/>
  <c r="MP14" i="1"/>
  <c r="MS14" i="1" s="1"/>
  <c r="FE23" i="1"/>
  <c r="FF23" i="1" s="1"/>
  <c r="EI25" i="1"/>
  <c r="EL25" i="1" s="1"/>
  <c r="MY35" i="1"/>
  <c r="MZ35" i="1" s="1"/>
  <c r="EA11" i="1"/>
  <c r="EC11" i="1"/>
  <c r="ED11" i="1"/>
  <c r="DZ28" i="1"/>
  <c r="EB28" i="1" s="1"/>
  <c r="MZ13" i="1"/>
  <c r="EW16" i="1"/>
  <c r="EY16" i="1"/>
  <c r="GI31" i="1"/>
  <c r="EL39" i="1"/>
  <c r="EJ39" i="1"/>
  <c r="ND32" i="1"/>
  <c r="NF32" i="1"/>
  <c r="MS11" i="1"/>
  <c r="MQ11" i="1"/>
  <c r="MC30" i="1"/>
  <c r="MF30" i="1" s="1"/>
  <c r="FW12" i="1"/>
  <c r="FY12" i="1"/>
  <c r="EJ18" i="1"/>
  <c r="MA36" i="1"/>
  <c r="ME36" i="1"/>
  <c r="NG19" i="1"/>
  <c r="NI19" i="1" s="1"/>
  <c r="EU21" i="1"/>
  <c r="FU26" i="1"/>
  <c r="FV26" i="1" s="1"/>
  <c r="MS29" i="1"/>
  <c r="MQ29" i="1"/>
  <c r="NF23" i="1"/>
  <c r="ND23" i="1"/>
  <c r="MA26" i="1"/>
  <c r="ME26" i="1"/>
  <c r="LH35" i="1"/>
  <c r="FR40" i="1"/>
  <c r="FS40" i="1" s="1"/>
  <c r="OB23" i="1"/>
  <c r="OC23" i="1" s="1"/>
  <c r="MO39" i="1"/>
  <c r="MP39" i="1" s="1"/>
  <c r="GR35" i="1"/>
  <c r="GS35" i="1" s="1"/>
  <c r="DN39" i="1"/>
  <c r="DP39" i="1"/>
  <c r="DQ39" i="1"/>
  <c r="LU21" i="1"/>
  <c r="LW21" i="1"/>
  <c r="LX21" i="1"/>
  <c r="FY31" i="1"/>
  <c r="FW31" i="1"/>
  <c r="EW26" i="1"/>
  <c r="EY26" i="1"/>
  <c r="NO28" i="1"/>
  <c r="NP28" i="1" s="1"/>
  <c r="FA35" i="1"/>
  <c r="MO36" i="1"/>
  <c r="MP36" i="1" s="1"/>
  <c r="FR20" i="1"/>
  <c r="FS20" i="1" s="1"/>
  <c r="FT19" i="1"/>
  <c r="FX19" i="1"/>
  <c r="MA24" i="1"/>
  <c r="ME24" i="1"/>
  <c r="MS25" i="1"/>
  <c r="MQ25" i="1"/>
  <c r="NE28" i="1"/>
  <c r="NA28" i="1"/>
  <c r="EC39" i="1"/>
  <c r="MT17" i="1"/>
  <c r="MV17" i="1" s="1"/>
  <c r="EG29" i="1"/>
  <c r="EK29" i="1"/>
  <c r="FH33" i="1"/>
  <c r="NB27" i="1"/>
  <c r="NC27" i="1" s="1"/>
  <c r="EU22" i="1"/>
  <c r="EV22" i="1" s="1"/>
  <c r="FK26" i="1"/>
  <c r="FG26" i="1"/>
  <c r="ND25" i="1"/>
  <c r="FJ13" i="1"/>
  <c r="EJ23" i="1"/>
  <c r="ET14" i="1"/>
  <c r="EX14" i="1"/>
  <c r="EX40" i="1"/>
  <c r="ET40" i="1"/>
  <c r="ME39" i="1"/>
  <c r="MA39" i="1"/>
  <c r="MR27" i="1"/>
  <c r="MN27" i="1"/>
  <c r="FW36" i="1"/>
  <c r="EN38" i="1"/>
  <c r="EP38" i="1"/>
  <c r="EQ38" i="1"/>
  <c r="NY29" i="1"/>
  <c r="NZ29" i="1" s="1"/>
  <c r="EI18" i="1"/>
  <c r="EL18" i="1" s="1"/>
  <c r="IH27" i="1"/>
  <c r="II27" i="1" s="1"/>
  <c r="MF26" i="1"/>
  <c r="MD26" i="1"/>
  <c r="DW25" i="1"/>
  <c r="DY25" i="1"/>
  <c r="EL37" i="1"/>
  <c r="MC38" i="1"/>
  <c r="MF38" i="1" s="1"/>
  <c r="OL23" i="1"/>
  <c r="OM23" i="1" s="1"/>
  <c r="MY39" i="1"/>
  <c r="MZ39" i="1" s="1"/>
  <c r="MZ11" i="1"/>
  <c r="LT35" i="1"/>
  <c r="NM34" i="1"/>
  <c r="DM25" i="1"/>
  <c r="DO25" i="1" s="1"/>
  <c r="FF24" i="1"/>
  <c r="NG22" i="1"/>
  <c r="NI22" i="1" s="1"/>
  <c r="LJ33" i="1"/>
  <c r="LH33" i="1"/>
  <c r="LK33" i="1"/>
  <c r="MY24" i="1"/>
  <c r="MZ24" i="1" s="1"/>
  <c r="FE30" i="1"/>
  <c r="FF30" i="1" s="1"/>
  <c r="EY17" i="1"/>
  <c r="EW17" i="1"/>
  <c r="FV36" i="1"/>
  <c r="EK11" i="1"/>
  <c r="EG11" i="1"/>
  <c r="EV11" i="1"/>
  <c r="MY36" i="1"/>
  <c r="MZ36" i="1" s="1"/>
  <c r="EI16" i="1"/>
  <c r="FY19" i="1"/>
  <c r="FW19" i="1"/>
  <c r="MF24" i="1"/>
  <c r="MD24" i="1"/>
  <c r="ND28" i="1"/>
  <c r="NF28" i="1"/>
  <c r="ME18" i="1"/>
  <c r="MA18" i="1"/>
  <c r="EJ29" i="1"/>
  <c r="EL29" i="1"/>
  <c r="FR33" i="1"/>
  <c r="NL27" i="1"/>
  <c r="NM27" i="1" s="1"/>
  <c r="DQ22" i="1"/>
  <c r="DN22" i="1"/>
  <c r="DP22" i="1"/>
  <c r="ES29" i="1"/>
  <c r="FE22" i="1"/>
  <c r="FF22" i="1" s="1"/>
  <c r="FJ26" i="1"/>
  <c r="FL26" i="1"/>
  <c r="NC25" i="1"/>
  <c r="FI13" i="1"/>
  <c r="EI23" i="1"/>
  <c r="EL23" i="1" s="1"/>
  <c r="EW14" i="1"/>
  <c r="EY14" i="1"/>
  <c r="EW40" i="1"/>
  <c r="EY40" i="1"/>
  <c r="MD39" i="1"/>
  <c r="MF39" i="1"/>
  <c r="DT10" i="1"/>
  <c r="DX10" i="1"/>
  <c r="EU10" i="1"/>
  <c r="EV10" i="1" s="1"/>
  <c r="LQ10" i="1"/>
  <c r="LP10" i="1"/>
  <c r="DY10" i="1"/>
  <c r="DW10" i="1"/>
  <c r="DQ10" i="1"/>
  <c r="DP10" i="1"/>
  <c r="DN10" i="1"/>
  <c r="EH10" i="1"/>
  <c r="DD10" i="1"/>
  <c r="DC10" i="1"/>
  <c r="DA10" i="1"/>
  <c r="MD10" i="1"/>
  <c r="LE10" i="1"/>
  <c r="LA10" i="1"/>
  <c r="MC10" i="1"/>
  <c r="MF10" i="1" s="1"/>
  <c r="MY10" i="1"/>
  <c r="MM10" i="1"/>
  <c r="LF10" i="1"/>
  <c r="FE10" i="1"/>
  <c r="EN20" i="1" l="1"/>
  <c r="DA32" i="1"/>
  <c r="MU28" i="1"/>
  <c r="EQ20" i="1"/>
  <c r="DC32" i="1"/>
  <c r="EP20" i="1"/>
  <c r="EA24" i="1"/>
  <c r="EC40" i="1"/>
  <c r="EA40" i="1"/>
  <c r="ED40" i="1"/>
  <c r="EQ40" i="1"/>
  <c r="LT24" i="1"/>
  <c r="LV24" i="1" s="1"/>
  <c r="EQ24" i="1"/>
  <c r="EN24" i="1"/>
  <c r="EP24" i="1"/>
  <c r="DB32" i="1"/>
  <c r="MK32" i="1"/>
  <c r="DN32" i="1"/>
  <c r="DQ32" i="1"/>
  <c r="DP32" i="1"/>
  <c r="A23" i="11"/>
  <c r="A23" i="3"/>
  <c r="MG18" i="1"/>
  <c r="MI18" i="1" s="1"/>
  <c r="NU12" i="1"/>
  <c r="NX12" i="1"/>
  <c r="NW12" i="1"/>
  <c r="LU11" i="1"/>
  <c r="A24" i="12"/>
  <c r="A24" i="10"/>
  <c r="A23" i="9"/>
  <c r="R23" i="9" s="1"/>
  <c r="A23" i="8"/>
  <c r="A23" i="7"/>
  <c r="A23" i="6"/>
  <c r="R23" i="6" s="1"/>
  <c r="A23" i="5"/>
  <c r="A23" i="4"/>
  <c r="AD67" i="15"/>
  <c r="R67" i="15"/>
  <c r="A23" i="2"/>
  <c r="EN34" i="1"/>
  <c r="EQ34" i="1"/>
  <c r="EP34" i="1"/>
  <c r="LU38" i="1"/>
  <c r="LX38" i="1"/>
  <c r="FA13" i="1"/>
  <c r="LW38" i="1"/>
  <c r="FC13" i="1"/>
  <c r="BR24" i="12"/>
  <c r="V24" i="12" s="1"/>
  <c r="F24" i="12"/>
  <c r="B25" i="12"/>
  <c r="U24" i="12"/>
  <c r="BR23" i="11"/>
  <c r="V23" i="11" s="1"/>
  <c r="F23" i="11"/>
  <c r="U23" i="11"/>
  <c r="B24" i="11"/>
  <c r="B25" i="10"/>
  <c r="BR24" i="10"/>
  <c r="V24" i="10" s="1"/>
  <c r="F24" i="10"/>
  <c r="U24" i="10"/>
  <c r="B24" i="9"/>
  <c r="BR23" i="9"/>
  <c r="V23" i="9" s="1"/>
  <c r="F23" i="9"/>
  <c r="U23" i="9"/>
  <c r="B24" i="8"/>
  <c r="BR23" i="8"/>
  <c r="V23" i="8" s="1"/>
  <c r="F23" i="8"/>
  <c r="U23" i="8"/>
  <c r="BR23" i="7"/>
  <c r="V23" i="7" s="1"/>
  <c r="F23" i="7"/>
  <c r="B24" i="7"/>
  <c r="U23" i="7"/>
  <c r="F23" i="6"/>
  <c r="B24" i="6"/>
  <c r="BR23" i="6"/>
  <c r="V23" i="6" s="1"/>
  <c r="U23" i="6"/>
  <c r="B24" i="5"/>
  <c r="F23" i="5"/>
  <c r="BR23" i="5"/>
  <c r="V23" i="5" s="1"/>
  <c r="U23" i="5"/>
  <c r="B24" i="4"/>
  <c r="BR23" i="4"/>
  <c r="V23" i="4" s="1"/>
  <c r="U23" i="4"/>
  <c r="F23" i="4"/>
  <c r="B24" i="3"/>
  <c r="BR23" i="3"/>
  <c r="V23" i="3" s="1"/>
  <c r="F23" i="3"/>
  <c r="U23" i="3"/>
  <c r="F23" i="2"/>
  <c r="U23" i="2"/>
  <c r="B24" i="2"/>
  <c r="BR23" i="2"/>
  <c r="V23" i="2" s="1"/>
  <c r="MJ32" i="1"/>
  <c r="MH32" i="1"/>
  <c r="ED30" i="1"/>
  <c r="EC30" i="1"/>
  <c r="ED39" i="1"/>
  <c r="EB39" i="1"/>
  <c r="EP40" i="1"/>
  <c r="ED15" i="1"/>
  <c r="ED23" i="1"/>
  <c r="EB23" i="1"/>
  <c r="DP30" i="1"/>
  <c r="DO30" i="1"/>
  <c r="MX19" i="1"/>
  <c r="MW19" i="1"/>
  <c r="MK27" i="1"/>
  <c r="EN33" i="1"/>
  <c r="EO33" i="1"/>
  <c r="MJ27" i="1"/>
  <c r="MH27" i="1"/>
  <c r="MU19" i="1"/>
  <c r="EN40" i="1"/>
  <c r="EA39" i="1"/>
  <c r="OJ16" i="1"/>
  <c r="OI16" i="1"/>
  <c r="OH12" i="1"/>
  <c r="OI12" i="1"/>
  <c r="LU20" i="1"/>
  <c r="LV20" i="1"/>
  <c r="DZ18" i="1"/>
  <c r="EB18" i="1" s="1"/>
  <c r="FQ12" i="1"/>
  <c r="FO12" i="1"/>
  <c r="EM11" i="1"/>
  <c r="EO11" i="1" s="1"/>
  <c r="EQ12" i="1"/>
  <c r="EO12" i="1"/>
  <c r="FP19" i="1"/>
  <c r="FO19" i="1"/>
  <c r="FD13" i="1"/>
  <c r="EP12" i="1"/>
  <c r="EN12" i="1"/>
  <c r="OK16" i="1"/>
  <c r="FZ19" i="1"/>
  <c r="GD19" i="1" s="1"/>
  <c r="NG23" i="1"/>
  <c r="NI23" i="1" s="1"/>
  <c r="OH16" i="1"/>
  <c r="EA15" i="1"/>
  <c r="EC15" i="1"/>
  <c r="MA37" i="1"/>
  <c r="ME37" i="1"/>
  <c r="MG37" i="1" s="1"/>
  <c r="MI37" i="1" s="1"/>
  <c r="EZ26" i="1"/>
  <c r="FB26" i="1" s="1"/>
  <c r="FP12" i="1"/>
  <c r="NG32" i="1"/>
  <c r="MG26" i="1"/>
  <c r="MI26" i="1" s="1"/>
  <c r="MT21" i="1"/>
  <c r="MV21" i="1" s="1"/>
  <c r="OJ12" i="1"/>
  <c r="FN12" i="1"/>
  <c r="EC23" i="1"/>
  <c r="FQ19" i="1"/>
  <c r="LX20" i="1"/>
  <c r="EQ33" i="1"/>
  <c r="EA23" i="1"/>
  <c r="OK12" i="1"/>
  <c r="LW20" i="1"/>
  <c r="MX28" i="1"/>
  <c r="EZ34" i="1"/>
  <c r="MW28" i="1"/>
  <c r="EM32" i="1"/>
  <c r="EO32" i="1" s="1"/>
  <c r="OT16" i="1"/>
  <c r="MT18" i="1"/>
  <c r="DN30" i="1"/>
  <c r="MG39" i="1"/>
  <c r="NG40" i="1"/>
  <c r="NJ40" i="1" s="1"/>
  <c r="EZ33" i="1"/>
  <c r="FB33" i="1" s="1"/>
  <c r="EP33" i="1"/>
  <c r="NL31" i="1"/>
  <c r="EZ14" i="1"/>
  <c r="FA14" i="1" s="1"/>
  <c r="EM29" i="1"/>
  <c r="MH31" i="1"/>
  <c r="MK31" i="1"/>
  <c r="MJ31" i="1"/>
  <c r="NG34" i="1"/>
  <c r="FS32" i="1"/>
  <c r="GE32" i="1"/>
  <c r="FM26" i="1"/>
  <c r="FZ31" i="1"/>
  <c r="GB31" i="1" s="1"/>
  <c r="FZ12" i="1"/>
  <c r="GB12" i="1" s="1"/>
  <c r="MT15" i="1"/>
  <c r="MV15" i="1" s="1"/>
  <c r="EV32" i="1"/>
  <c r="EY32" i="1" s="1"/>
  <c r="EW32" i="1"/>
  <c r="FI32" i="1"/>
  <c r="FL32" i="1" s="1"/>
  <c r="FJ32" i="1"/>
  <c r="MQ31" i="1"/>
  <c r="ED32" i="1"/>
  <c r="EA32" i="1"/>
  <c r="EC32" i="1"/>
  <c r="MZ31" i="1"/>
  <c r="MP31" i="1"/>
  <c r="ND37" i="1"/>
  <c r="NC37" i="1"/>
  <c r="NF37" i="1" s="1"/>
  <c r="EZ17" i="1"/>
  <c r="FB17" i="1" s="1"/>
  <c r="MJ37" i="1"/>
  <c r="MN37" i="1"/>
  <c r="MR37" i="1"/>
  <c r="ME25" i="1"/>
  <c r="MA25" i="1"/>
  <c r="LH37" i="1"/>
  <c r="LJ37" i="1"/>
  <c r="LK37" i="1"/>
  <c r="LU25" i="1"/>
  <c r="LW25" i="1"/>
  <c r="LX25" i="1"/>
  <c r="MT11" i="1"/>
  <c r="EZ16" i="1"/>
  <c r="MF25" i="1"/>
  <c r="MD25" i="1"/>
  <c r="NG17" i="1"/>
  <c r="NJ17" i="1" s="1"/>
  <c r="NZ37" i="1"/>
  <c r="OL37" i="1"/>
  <c r="NO37" i="1"/>
  <c r="NP37" i="1" s="1"/>
  <c r="MT25" i="1"/>
  <c r="MV25" i="1" s="1"/>
  <c r="MT29" i="1"/>
  <c r="MV29" i="1" s="1"/>
  <c r="EM28" i="1"/>
  <c r="EO28" i="1" s="1"/>
  <c r="EM22" i="1"/>
  <c r="DZ25" i="1"/>
  <c r="EA25" i="1" s="1"/>
  <c r="NT19" i="1"/>
  <c r="NW19" i="1" s="1"/>
  <c r="MS37" i="1"/>
  <c r="MQ37" i="1"/>
  <c r="DZ10" i="1"/>
  <c r="LG10" i="1"/>
  <c r="GU36" i="1"/>
  <c r="GV36" i="1" s="1"/>
  <c r="NE26" i="1"/>
  <c r="NA26" i="1"/>
  <c r="NO27" i="1"/>
  <c r="NP27" i="1" s="1"/>
  <c r="FN35" i="1"/>
  <c r="OB29" i="1"/>
  <c r="OC29" i="1" s="1"/>
  <c r="FU11" i="1"/>
  <c r="GK12" i="1"/>
  <c r="GG12" i="1"/>
  <c r="GK38" i="1"/>
  <c r="GG38" i="1"/>
  <c r="NR40" i="1"/>
  <c r="NN40" i="1"/>
  <c r="FK40" i="1"/>
  <c r="FG40" i="1"/>
  <c r="FH22" i="1"/>
  <c r="FI22" i="1" s="1"/>
  <c r="OO23" i="1"/>
  <c r="OP23" i="1" s="1"/>
  <c r="FG21" i="1"/>
  <c r="FK21" i="1"/>
  <c r="MN24" i="1"/>
  <c r="MR24" i="1"/>
  <c r="OB40" i="1"/>
  <c r="OC40" i="1" s="1"/>
  <c r="FU20" i="1"/>
  <c r="FV20" i="1" s="1"/>
  <c r="ET39" i="1"/>
  <c r="EX39" i="1"/>
  <c r="FH39" i="1"/>
  <c r="JH27" i="1"/>
  <c r="JI27" i="1" s="1"/>
  <c r="FG11" i="1"/>
  <c r="FK11" i="1"/>
  <c r="NE15" i="1"/>
  <c r="NA15" i="1"/>
  <c r="NB38" i="1"/>
  <c r="NC38" i="1" s="1"/>
  <c r="NH22" i="1"/>
  <c r="NJ22" i="1"/>
  <c r="NK22" i="1"/>
  <c r="EN37" i="1"/>
  <c r="EP37" i="1"/>
  <c r="EQ37" i="1"/>
  <c r="NO13" i="1"/>
  <c r="FT17" i="1"/>
  <c r="FX17" i="1"/>
  <c r="FH25" i="1"/>
  <c r="FI25" i="1" s="1"/>
  <c r="GE28" i="1"/>
  <c r="EU15" i="1"/>
  <c r="EV15" i="1" s="1"/>
  <c r="FN38" i="1"/>
  <c r="FQ38" i="1"/>
  <c r="FP38" i="1"/>
  <c r="MX32" i="1"/>
  <c r="MU32" i="1"/>
  <c r="MW32" i="1"/>
  <c r="OY19" i="1"/>
  <c r="OZ19" i="1" s="1"/>
  <c r="MR33" i="1"/>
  <c r="MN33" i="1"/>
  <c r="ND18" i="1"/>
  <c r="NN32" i="1"/>
  <c r="NR32" i="1"/>
  <c r="NL36" i="1"/>
  <c r="NM36" i="1" s="1"/>
  <c r="FR30" i="1"/>
  <c r="FS30" i="1" s="1"/>
  <c r="NB11" i="1"/>
  <c r="NC11" i="1" s="1"/>
  <c r="ND27" i="1"/>
  <c r="NF27" i="1"/>
  <c r="NQ28" i="1"/>
  <c r="NS28" i="1"/>
  <c r="NY11" i="1"/>
  <c r="NZ11" i="1" s="1"/>
  <c r="GE40" i="1"/>
  <c r="FW26" i="1"/>
  <c r="FY26" i="1"/>
  <c r="EM39" i="1"/>
  <c r="EO39" i="1" s="1"/>
  <c r="FR23" i="1"/>
  <c r="OL28" i="1"/>
  <c r="OM28" i="1" s="1"/>
  <c r="IA27" i="1"/>
  <c r="IC27" i="1"/>
  <c r="ID27" i="1"/>
  <c r="DN18" i="1"/>
  <c r="DP18" i="1"/>
  <c r="DQ18" i="1"/>
  <c r="ND14" i="1"/>
  <c r="NF14" i="1"/>
  <c r="GR13" i="1"/>
  <c r="GS13" i="1" s="1"/>
  <c r="NL20" i="1"/>
  <c r="NM20" i="1" s="1"/>
  <c r="FY17" i="1"/>
  <c r="FW17" i="1"/>
  <c r="FZ35" i="1"/>
  <c r="FD12" i="1"/>
  <c r="FA12" i="1"/>
  <c r="FC12" i="1"/>
  <c r="FR25" i="1"/>
  <c r="FS25" i="1" s="1"/>
  <c r="GR17" i="1"/>
  <c r="PB12" i="1"/>
  <c r="PC12" i="1" s="1"/>
  <c r="OB19" i="1"/>
  <c r="OC19" i="1" s="1"/>
  <c r="NY15" i="1"/>
  <c r="GE34" i="1"/>
  <c r="EM30" i="1"/>
  <c r="EO30" i="1" s="1"/>
  <c r="MQ33" i="1"/>
  <c r="MS33" i="1"/>
  <c r="NC18" i="1"/>
  <c r="NF18" i="1" s="1"/>
  <c r="NQ32" i="1"/>
  <c r="NS32" i="1"/>
  <c r="FL28" i="1"/>
  <c r="FJ28" i="1"/>
  <c r="FL20" i="1"/>
  <c r="FJ20" i="1"/>
  <c r="NR28" i="1"/>
  <c r="NN28" i="1"/>
  <c r="GH26" i="1"/>
  <c r="GI26" i="1" s="1"/>
  <c r="FD33" i="1"/>
  <c r="MQ38" i="1"/>
  <c r="NY14" i="1"/>
  <c r="FR22" i="1"/>
  <c r="FS22" i="1" s="1"/>
  <c r="GE33" i="1"/>
  <c r="GF33" i="1" s="1"/>
  <c r="NG28" i="1"/>
  <c r="NI28" i="1" s="1"/>
  <c r="ET11" i="1"/>
  <c r="EX11" i="1"/>
  <c r="NB24" i="1"/>
  <c r="NC24" i="1" s="1"/>
  <c r="NB39" i="1"/>
  <c r="NC39" i="1" s="1"/>
  <c r="NE27" i="1"/>
  <c r="NA27" i="1"/>
  <c r="GU35" i="1"/>
  <c r="GV35" i="1" s="1"/>
  <c r="MN39" i="1"/>
  <c r="MR39" i="1"/>
  <c r="FX26" i="1"/>
  <c r="FT26" i="1"/>
  <c r="EQ11" i="1"/>
  <c r="EN11" i="1"/>
  <c r="EP11" i="1"/>
  <c r="GH19" i="1"/>
  <c r="GI19" i="1" s="1"/>
  <c r="EC22" i="1"/>
  <c r="ED22" i="1"/>
  <c r="EA22" i="1"/>
  <c r="OB22" i="1"/>
  <c r="OC22" i="1" s="1"/>
  <c r="NL38" i="1"/>
  <c r="NM38" i="1" s="1"/>
  <c r="MR35" i="1"/>
  <c r="MN35" i="1"/>
  <c r="GU19" i="1"/>
  <c r="OB17" i="1"/>
  <c r="OC17" i="1" s="1"/>
  <c r="LH39" i="1"/>
  <c r="LJ39" i="1"/>
  <c r="LK39" i="1"/>
  <c r="NN29" i="1"/>
  <c r="NR29" i="1"/>
  <c r="FK14" i="1"/>
  <c r="FG14" i="1"/>
  <c r="EN14" i="1"/>
  <c r="EP14" i="1"/>
  <c r="EQ14" i="1"/>
  <c r="MK14" i="1"/>
  <c r="MJ14" i="1"/>
  <c r="MH14" i="1"/>
  <c r="MQ24" i="1"/>
  <c r="MS24" i="1"/>
  <c r="GE14" i="1"/>
  <c r="FU37" i="1"/>
  <c r="FV37" i="1" s="1"/>
  <c r="NO15" i="1"/>
  <c r="GJ38" i="1"/>
  <c r="GL38" i="1"/>
  <c r="MG33" i="1"/>
  <c r="MI33" i="1" s="1"/>
  <c r="FU34" i="1"/>
  <c r="FV34" i="1" s="1"/>
  <c r="HE36" i="1"/>
  <c r="FK37" i="1"/>
  <c r="FG37" i="1"/>
  <c r="FG16" i="1"/>
  <c r="FK16" i="1"/>
  <c r="MG36" i="1"/>
  <c r="MI36" i="1" s="1"/>
  <c r="HH31" i="1"/>
  <c r="HI31" i="1" s="1"/>
  <c r="MT27" i="1"/>
  <c r="MV27" i="1" s="1"/>
  <c r="ET18" i="1"/>
  <c r="EX18" i="1"/>
  <c r="GG35" i="1"/>
  <c r="GK35" i="1"/>
  <c r="NR17" i="1"/>
  <c r="NN17" i="1"/>
  <c r="EW25" i="1"/>
  <c r="LU35" i="1"/>
  <c r="NO11" i="1"/>
  <c r="FH23" i="1"/>
  <c r="FI23" i="1" s="1"/>
  <c r="NA14" i="1"/>
  <c r="NE14" i="1"/>
  <c r="GH13" i="1"/>
  <c r="GI13" i="1" s="1"/>
  <c r="GH17" i="1"/>
  <c r="FK20" i="1"/>
  <c r="FG20" i="1"/>
  <c r="EU29" i="1"/>
  <c r="EV29" i="1" s="1"/>
  <c r="FS33" i="1"/>
  <c r="MG24" i="1"/>
  <c r="MI24" i="1" s="1"/>
  <c r="NL24" i="1"/>
  <c r="NM24" i="1" s="1"/>
  <c r="NL39" i="1"/>
  <c r="NM39" i="1" s="1"/>
  <c r="MJ26" i="1"/>
  <c r="MK26" i="1"/>
  <c r="MH26" i="1"/>
  <c r="EX22" i="1"/>
  <c r="ET22" i="1"/>
  <c r="FJ33" i="1"/>
  <c r="MW17" i="1"/>
  <c r="MX17" i="1"/>
  <c r="MU17" i="1"/>
  <c r="HE35" i="1"/>
  <c r="MQ39" i="1"/>
  <c r="MS39" i="1"/>
  <c r="EW21" i="1"/>
  <c r="GG31" i="1"/>
  <c r="GK31" i="1"/>
  <c r="GM31" i="1" s="1"/>
  <c r="GO31" i="1" s="1"/>
  <c r="MN14" i="1"/>
  <c r="MR14" i="1"/>
  <c r="MT14" i="1" s="1"/>
  <c r="MV14" i="1" s="1"/>
  <c r="NO21" i="1"/>
  <c r="NP21" i="1" s="1"/>
  <c r="FK36" i="1"/>
  <c r="FM36" i="1" s="1"/>
  <c r="FO36" i="1" s="1"/>
  <c r="FG36" i="1"/>
  <c r="OB25" i="1"/>
  <c r="OC25" i="1" s="1"/>
  <c r="MS35" i="1"/>
  <c r="MQ35" i="1"/>
  <c r="HE19" i="1"/>
  <c r="HF19" i="1" s="1"/>
  <c r="OL17" i="1"/>
  <c r="OO22" i="1"/>
  <c r="OP22" i="1" s="1"/>
  <c r="MD20" i="1"/>
  <c r="MX34" i="1"/>
  <c r="MU34" i="1"/>
  <c r="MW34" i="1"/>
  <c r="NQ29" i="1"/>
  <c r="NS29" i="1"/>
  <c r="LU33" i="1"/>
  <c r="LW33" i="1"/>
  <c r="LX33" i="1"/>
  <c r="FJ14" i="1"/>
  <c r="FL14" i="1"/>
  <c r="FK34" i="1"/>
  <c r="FG34" i="1"/>
  <c r="FS14" i="1"/>
  <c r="GE37" i="1"/>
  <c r="GF37" i="1" s="1"/>
  <c r="GE16" i="1"/>
  <c r="GF16" i="1" s="1"/>
  <c r="NL33" i="1"/>
  <c r="NM33" i="1" s="1"/>
  <c r="EW30" i="1"/>
  <c r="EG15" i="1"/>
  <c r="EK15" i="1"/>
  <c r="OT12" i="1"/>
  <c r="OV12" i="1" s="1"/>
  <c r="LW39" i="1"/>
  <c r="LU39" i="1"/>
  <c r="LX39" i="1"/>
  <c r="FJ37" i="1"/>
  <c r="FL37" i="1"/>
  <c r="FJ16" i="1"/>
  <c r="FL16" i="1"/>
  <c r="HR31" i="1"/>
  <c r="HS31" i="1" s="1"/>
  <c r="EW18" i="1"/>
  <c r="EY18" i="1"/>
  <c r="EY11" i="1"/>
  <c r="GJ35" i="1"/>
  <c r="GL35" i="1"/>
  <c r="NQ17" i="1"/>
  <c r="NS17" i="1"/>
  <c r="EV25" i="1"/>
  <c r="NY27" i="1"/>
  <c r="NZ27" i="1" s="1"/>
  <c r="EP21" i="1"/>
  <c r="EN21" i="1"/>
  <c r="EQ21" i="1"/>
  <c r="FU40" i="1"/>
  <c r="FV40" i="1" s="1"/>
  <c r="OB28" i="1"/>
  <c r="EW23" i="1"/>
  <c r="GE11" i="1"/>
  <c r="GF11" i="1" s="1"/>
  <c r="NB20" i="1"/>
  <c r="NC20" i="1" s="1"/>
  <c r="FJ21" i="1"/>
  <c r="FL21" i="1"/>
  <c r="EK23" i="1"/>
  <c r="EM23" i="1" s="1"/>
  <c r="EO23" i="1" s="1"/>
  <c r="EG23" i="1"/>
  <c r="MX40" i="1"/>
  <c r="MU40" i="1"/>
  <c r="MW40" i="1"/>
  <c r="EY22" i="1"/>
  <c r="EW22" i="1"/>
  <c r="FI33" i="1"/>
  <c r="FL33" i="1" s="1"/>
  <c r="GA31" i="1"/>
  <c r="OD23" i="1"/>
  <c r="OF23" i="1"/>
  <c r="EV21" i="1"/>
  <c r="ME30" i="1"/>
  <c r="MG30" i="1" s="1"/>
  <c r="MI30" i="1" s="1"/>
  <c r="MA30" i="1"/>
  <c r="NL35" i="1"/>
  <c r="NM35" i="1" s="1"/>
  <c r="NY21" i="1"/>
  <c r="NZ21" i="1" s="1"/>
  <c r="FU13" i="1"/>
  <c r="FV13" i="1" s="1"/>
  <c r="OL25" i="1"/>
  <c r="MG35" i="1"/>
  <c r="GL31" i="1"/>
  <c r="MU21" i="1"/>
  <c r="EW20" i="1"/>
  <c r="EY20" i="1"/>
  <c r="OY22" i="1"/>
  <c r="OZ22" i="1" s="1"/>
  <c r="MC20" i="1"/>
  <c r="MK11" i="1"/>
  <c r="MJ11" i="1"/>
  <c r="MH11" i="1"/>
  <c r="FJ34" i="1"/>
  <c r="FL34" i="1"/>
  <c r="FS16" i="1"/>
  <c r="MZ33" i="1"/>
  <c r="EV30" i="1"/>
  <c r="EZ24" i="1"/>
  <c r="FB24" i="1" s="1"/>
  <c r="PY12" i="1"/>
  <c r="PZ12" i="1" s="1"/>
  <c r="PY16" i="1"/>
  <c r="PZ16" i="1" s="1"/>
  <c r="FZ38" i="1"/>
  <c r="GB38" i="1" s="1"/>
  <c r="GE24" i="1"/>
  <c r="GF24" i="1" s="1"/>
  <c r="MQ20" i="1"/>
  <c r="MS20" i="1"/>
  <c r="FH30" i="1"/>
  <c r="FI30" i="1" s="1"/>
  <c r="FG13" i="1"/>
  <c r="FK13" i="1"/>
  <c r="FT36" i="1"/>
  <c r="FX36" i="1"/>
  <c r="FZ36" i="1" s="1"/>
  <c r="GB36" i="1" s="1"/>
  <c r="FH24" i="1"/>
  <c r="FI24" i="1" s="1"/>
  <c r="OY23" i="1"/>
  <c r="OZ23" i="1" s="1"/>
  <c r="IG27" i="1"/>
  <c r="IK27" i="1"/>
  <c r="OL29" i="1"/>
  <c r="OM29" i="1" s="1"/>
  <c r="GE20" i="1"/>
  <c r="GF20" i="1" s="1"/>
  <c r="OA23" i="1"/>
  <c r="OE23" i="1"/>
  <c r="NK23" i="1"/>
  <c r="NJ19" i="1"/>
  <c r="NK19" i="1"/>
  <c r="NH19" i="1"/>
  <c r="MX11" i="1"/>
  <c r="NB35" i="1"/>
  <c r="NC35" i="1" s="1"/>
  <c r="NR22" i="1"/>
  <c r="NT22" i="1" s="1"/>
  <c r="NV22" i="1" s="1"/>
  <c r="NN22" i="1"/>
  <c r="NQ23" i="1"/>
  <c r="LX36" i="1"/>
  <c r="LU36" i="1"/>
  <c r="LW36" i="1"/>
  <c r="ET20" i="1"/>
  <c r="EX20" i="1"/>
  <c r="GJ12" i="1"/>
  <c r="GL12" i="1"/>
  <c r="NQ25" i="1"/>
  <c r="MT26" i="1"/>
  <c r="MV26" i="1" s="1"/>
  <c r="EW39" i="1"/>
  <c r="EY39" i="1"/>
  <c r="FA19" i="1"/>
  <c r="FD19" i="1"/>
  <c r="FC19" i="1"/>
  <c r="NG29" i="1"/>
  <c r="NI29" i="1" s="1"/>
  <c r="PE16" i="1"/>
  <c r="PA16" i="1"/>
  <c r="FR39" i="1"/>
  <c r="OL40" i="1"/>
  <c r="OM40" i="1" s="1"/>
  <c r="NO26" i="1"/>
  <c r="NP26" i="1" s="1"/>
  <c r="ET28" i="1"/>
  <c r="EX28" i="1"/>
  <c r="EZ28" i="1" s="1"/>
  <c r="FB28" i="1" s="1"/>
  <c r="GU31" i="1"/>
  <c r="GV31" i="1" s="1"/>
  <c r="OB34" i="1"/>
  <c r="OC34" i="1" s="1"/>
  <c r="PO12" i="1"/>
  <c r="PP12" i="1" s="1"/>
  <c r="FH15" i="1"/>
  <c r="FI15" i="1" s="1"/>
  <c r="PO16" i="1"/>
  <c r="PP16" i="1" s="1"/>
  <c r="NQ40" i="1"/>
  <c r="NS40" i="1"/>
  <c r="ND26" i="1"/>
  <c r="NF26" i="1"/>
  <c r="FU24" i="1"/>
  <c r="FV24" i="1" s="1"/>
  <c r="FL40" i="1"/>
  <c r="FJ40" i="1"/>
  <c r="ND15" i="1"/>
  <c r="NF15" i="1"/>
  <c r="MR20" i="1"/>
  <c r="MN20" i="1"/>
  <c r="FJ11" i="1"/>
  <c r="FL11" i="1"/>
  <c r="NB36" i="1"/>
  <c r="NC36" i="1" s="1"/>
  <c r="NA25" i="1"/>
  <c r="NE25" i="1"/>
  <c r="NG25" i="1" s="1"/>
  <c r="NI25" i="1" s="1"/>
  <c r="DN25" i="1"/>
  <c r="DP25" i="1"/>
  <c r="DQ25" i="1"/>
  <c r="MA38" i="1"/>
  <c r="ME38" i="1"/>
  <c r="MG38" i="1" s="1"/>
  <c r="MI38" i="1" s="1"/>
  <c r="IJ27" i="1"/>
  <c r="IL27" i="1"/>
  <c r="FY36" i="1"/>
  <c r="FL13" i="1"/>
  <c r="MN36" i="1"/>
  <c r="MR36" i="1"/>
  <c r="NB13" i="1"/>
  <c r="NC13" i="1" s="1"/>
  <c r="MJ15" i="1"/>
  <c r="MH15" i="1"/>
  <c r="MK15" i="1"/>
  <c r="GU12" i="1"/>
  <c r="GV12" i="1" s="1"/>
  <c r="NP23" i="1"/>
  <c r="NS23" i="1" s="1"/>
  <c r="NB30" i="1"/>
  <c r="MR13" i="1"/>
  <c r="MN13" i="1"/>
  <c r="NA21" i="1"/>
  <c r="NE21" i="1"/>
  <c r="OB32" i="1"/>
  <c r="OC32" i="1" s="1"/>
  <c r="NP25" i="1"/>
  <c r="NS25" i="1" s="1"/>
  <c r="IW27" i="1"/>
  <c r="FU21" i="1"/>
  <c r="FV21" i="1" s="1"/>
  <c r="PF16" i="1"/>
  <c r="PD16" i="1"/>
  <c r="LN30" i="1"/>
  <c r="LR30" i="1"/>
  <c r="LT30" i="1" s="1"/>
  <c r="LV30" i="1" s="1"/>
  <c r="NY26" i="1"/>
  <c r="NO18" i="1"/>
  <c r="FR29" i="1"/>
  <c r="FS29" i="1" s="1"/>
  <c r="OL34" i="1"/>
  <c r="OM34" i="1" s="1"/>
  <c r="FH18" i="1"/>
  <c r="FR15" i="1"/>
  <c r="LS30" i="1"/>
  <c r="GU38" i="1"/>
  <c r="GV38" i="1" s="1"/>
  <c r="GJ36" i="1"/>
  <c r="MN30" i="1"/>
  <c r="MR30" i="1"/>
  <c r="FG28" i="1"/>
  <c r="FK28" i="1"/>
  <c r="EZ40" i="1"/>
  <c r="FB40" i="1" s="1"/>
  <c r="EG16" i="1"/>
  <c r="EK16" i="1"/>
  <c r="EM16" i="1" s="1"/>
  <c r="EO16" i="1" s="1"/>
  <c r="NO34" i="1"/>
  <c r="NP34" i="1" s="1"/>
  <c r="EK18" i="1"/>
  <c r="EG18" i="1"/>
  <c r="NF25" i="1"/>
  <c r="MQ36" i="1"/>
  <c r="MS36" i="1"/>
  <c r="MW29" i="1"/>
  <c r="EA28" i="1"/>
  <c r="ED28" i="1"/>
  <c r="EC28" i="1"/>
  <c r="EG25" i="1"/>
  <c r="EK25" i="1"/>
  <c r="EM25" i="1" s="1"/>
  <c r="EO25" i="1" s="1"/>
  <c r="HE12" i="1"/>
  <c r="HF12" i="1" s="1"/>
  <c r="GR26" i="1"/>
  <c r="NY13" i="1"/>
  <c r="NZ13" i="1" s="1"/>
  <c r="EV23" i="1"/>
  <c r="EY23" i="1" s="1"/>
  <c r="NL30" i="1"/>
  <c r="NM30" i="1" s="1"/>
  <c r="MQ13" i="1"/>
  <c r="MS13" i="1"/>
  <c r="ND21" i="1"/>
  <c r="NF21" i="1"/>
  <c r="FL36" i="1"/>
  <c r="OL32" i="1"/>
  <c r="MP38" i="1"/>
  <c r="MS38" i="1" s="1"/>
  <c r="NJ34" i="1"/>
  <c r="NM14" i="1"/>
  <c r="IV27" i="1"/>
  <c r="IY27" i="1" s="1"/>
  <c r="GE21" i="1"/>
  <c r="GF21" i="1" s="1"/>
  <c r="FS28" i="1"/>
  <c r="EL16" i="1"/>
  <c r="MG21" i="1"/>
  <c r="MI21" i="1" s="1"/>
  <c r="NY18" i="1"/>
  <c r="NZ18" i="1" s="1"/>
  <c r="FF29" i="1"/>
  <c r="FM17" i="1"/>
  <c r="FO17" i="1" s="1"/>
  <c r="FR18" i="1"/>
  <c r="FS18" i="1" s="1"/>
  <c r="OM19" i="1"/>
  <c r="EZ37" i="1"/>
  <c r="FB37" i="1" s="1"/>
  <c r="HE38" i="1"/>
  <c r="HF38" i="1" s="1"/>
  <c r="GI36" i="1"/>
  <c r="GL36" i="1" s="1"/>
  <c r="MQ30" i="1"/>
  <c r="MS30" i="1"/>
  <c r="EX10" i="1"/>
  <c r="ET10" i="1"/>
  <c r="EJ10" i="1"/>
  <c r="LR10" i="1"/>
  <c r="LN10" i="1"/>
  <c r="FR10" i="1"/>
  <c r="FS10" i="1" s="1"/>
  <c r="EI10" i="1"/>
  <c r="EL10" i="1" s="1"/>
  <c r="FF10" i="1"/>
  <c r="LS10" i="1"/>
  <c r="MO10" i="1"/>
  <c r="NL10" i="1"/>
  <c r="EY10" i="1"/>
  <c r="EW10" i="1"/>
  <c r="MZ10" i="1"/>
  <c r="MA10" i="1"/>
  <c r="ME10" i="1"/>
  <c r="LW24" i="1" l="1"/>
  <c r="NJ23" i="1"/>
  <c r="LU24" i="1"/>
  <c r="MX25" i="1"/>
  <c r="NH23" i="1"/>
  <c r="ED25" i="1"/>
  <c r="LX24" i="1"/>
  <c r="MU25" i="1"/>
  <c r="EN28" i="1"/>
  <c r="FD26" i="1"/>
  <c r="EQ28" i="1"/>
  <c r="FA26" i="1"/>
  <c r="EP28" i="1"/>
  <c r="FC26" i="1"/>
  <c r="MH18" i="1"/>
  <c r="MK18" i="1"/>
  <c r="MJ18" i="1"/>
  <c r="NK17" i="1"/>
  <c r="FC17" i="1"/>
  <c r="FA17" i="1"/>
  <c r="FD17" i="1"/>
  <c r="A24" i="8"/>
  <c r="A24" i="3"/>
  <c r="R24" i="3" s="1"/>
  <c r="MX21" i="1"/>
  <c r="MW21" i="1"/>
  <c r="A25" i="12"/>
  <c r="R25" i="12" s="1"/>
  <c r="A24" i="11"/>
  <c r="R24" i="11" s="1"/>
  <c r="A25" i="10"/>
  <c r="A24" i="9"/>
  <c r="A24" i="7"/>
  <c r="R24" i="7" s="1"/>
  <c r="A24" i="6"/>
  <c r="R24" i="6" s="1"/>
  <c r="A24" i="5"/>
  <c r="A24" i="4"/>
  <c r="R24" i="4" s="1"/>
  <c r="AD68" i="15"/>
  <c r="R68" i="15"/>
  <c r="A24" i="2"/>
  <c r="R24" i="2" s="1"/>
  <c r="BR25" i="12"/>
  <c r="V25" i="12" s="1"/>
  <c r="F25" i="12"/>
  <c r="B26" i="12"/>
  <c r="U25" i="12"/>
  <c r="BR24" i="11"/>
  <c r="V24" i="11" s="1"/>
  <c r="F24" i="11"/>
  <c r="U24" i="11"/>
  <c r="B25" i="11"/>
  <c r="B26" i="10"/>
  <c r="U25" i="10"/>
  <c r="F25" i="10"/>
  <c r="BR25" i="10"/>
  <c r="V25" i="10" s="1"/>
  <c r="F24" i="9"/>
  <c r="B25" i="9"/>
  <c r="BR24" i="9"/>
  <c r="V24" i="9" s="1"/>
  <c r="U24" i="9"/>
  <c r="BR24" i="8"/>
  <c r="V24" i="8" s="1"/>
  <c r="F24" i="8"/>
  <c r="B25" i="8"/>
  <c r="U24" i="8"/>
  <c r="B25" i="7"/>
  <c r="BR24" i="7"/>
  <c r="V24" i="7" s="1"/>
  <c r="F24" i="7"/>
  <c r="U24" i="7"/>
  <c r="B25" i="6"/>
  <c r="BR24" i="6"/>
  <c r="V24" i="6" s="1"/>
  <c r="F24" i="6"/>
  <c r="U24" i="6"/>
  <c r="B25" i="5"/>
  <c r="BR24" i="5"/>
  <c r="V24" i="5" s="1"/>
  <c r="U24" i="5"/>
  <c r="F24" i="5"/>
  <c r="B25" i="4"/>
  <c r="BR24" i="4"/>
  <c r="V24" i="4" s="1"/>
  <c r="F24" i="4"/>
  <c r="U24" i="4"/>
  <c r="F24" i="3"/>
  <c r="B25" i="3"/>
  <c r="BR24" i="3"/>
  <c r="V24" i="3" s="1"/>
  <c r="U24" i="3"/>
  <c r="B25" i="2"/>
  <c r="BR24" i="2"/>
  <c r="V24" i="2" s="1"/>
  <c r="F24" i="2"/>
  <c r="U24" i="2"/>
  <c r="GD31" i="1"/>
  <c r="GC31" i="1"/>
  <c r="MX29" i="1"/>
  <c r="NK34" i="1"/>
  <c r="NI34" i="1"/>
  <c r="FA34" i="1"/>
  <c r="FB34" i="1"/>
  <c r="NK40" i="1"/>
  <c r="NI40" i="1"/>
  <c r="MJ39" i="1"/>
  <c r="MI39" i="1"/>
  <c r="MU29" i="1"/>
  <c r="EC18" i="1"/>
  <c r="NX19" i="1"/>
  <c r="EC25" i="1"/>
  <c r="EB25" i="1"/>
  <c r="MH37" i="1"/>
  <c r="EA18" i="1"/>
  <c r="EN22" i="1"/>
  <c r="EO22" i="1"/>
  <c r="MK37" i="1"/>
  <c r="EQ29" i="1"/>
  <c r="EO29" i="1"/>
  <c r="MW15" i="1"/>
  <c r="ED18" i="1"/>
  <c r="FQ26" i="1"/>
  <c r="FO26" i="1"/>
  <c r="NH32" i="1"/>
  <c r="NI32" i="1"/>
  <c r="MW11" i="1"/>
  <c r="MV11" i="1"/>
  <c r="MX18" i="1"/>
  <c r="MV18" i="1"/>
  <c r="OU16" i="1"/>
  <c r="OV16" i="1"/>
  <c r="NH17" i="1"/>
  <c r="NI17" i="1"/>
  <c r="NU19" i="1"/>
  <c r="NV19" i="1"/>
  <c r="LH10" i="1"/>
  <c r="LI10" i="1"/>
  <c r="FD14" i="1"/>
  <c r="FB14" i="1"/>
  <c r="EA10" i="1"/>
  <c r="EB10" i="1"/>
  <c r="FC16" i="1"/>
  <c r="FB16" i="1"/>
  <c r="EM18" i="1"/>
  <c r="EO18" i="1" s="1"/>
  <c r="EM15" i="1"/>
  <c r="EO15" i="1" s="1"/>
  <c r="GC19" i="1"/>
  <c r="GB19" i="1"/>
  <c r="FM13" i="1"/>
  <c r="FO13" i="1" s="1"/>
  <c r="NG15" i="1"/>
  <c r="NI15" i="1" s="1"/>
  <c r="EZ11" i="1"/>
  <c r="FB11" i="1" s="1"/>
  <c r="FC34" i="1"/>
  <c r="EP32" i="1"/>
  <c r="MU11" i="1"/>
  <c r="NK32" i="1"/>
  <c r="GA19" i="1"/>
  <c r="NJ32" i="1"/>
  <c r="FD34" i="1"/>
  <c r="NH40" i="1"/>
  <c r="EQ22" i="1"/>
  <c r="EP29" i="1"/>
  <c r="EP22" i="1"/>
  <c r="EN29" i="1"/>
  <c r="FM34" i="1"/>
  <c r="FO34" i="1" s="1"/>
  <c r="EQ32" i="1"/>
  <c r="EN32" i="1"/>
  <c r="MW18" i="1"/>
  <c r="FP26" i="1"/>
  <c r="MU18" i="1"/>
  <c r="FN26" i="1"/>
  <c r="GD12" i="1"/>
  <c r="GA12" i="1"/>
  <c r="NT29" i="1"/>
  <c r="NX29" i="1" s="1"/>
  <c r="GC12" i="1"/>
  <c r="MX15" i="1"/>
  <c r="MU15" i="1"/>
  <c r="MH39" i="1"/>
  <c r="FC14" i="1"/>
  <c r="FC33" i="1"/>
  <c r="FA33" i="1"/>
  <c r="OX16" i="1"/>
  <c r="OW16" i="1"/>
  <c r="MG25" i="1"/>
  <c r="MK39" i="1"/>
  <c r="NG26" i="1"/>
  <c r="NH26" i="1" s="1"/>
  <c r="FZ17" i="1"/>
  <c r="GB17" i="1" s="1"/>
  <c r="MW25" i="1"/>
  <c r="FM14" i="1"/>
  <c r="MT20" i="1"/>
  <c r="MV20" i="1" s="1"/>
  <c r="FA16" i="1"/>
  <c r="NY31" i="1"/>
  <c r="OL31" i="1" s="1"/>
  <c r="NH34" i="1"/>
  <c r="NB31" i="1"/>
  <c r="ND31" i="1" s="1"/>
  <c r="NM31" i="1"/>
  <c r="GF32" i="1"/>
  <c r="GH32" i="1" s="1"/>
  <c r="GR32" i="1"/>
  <c r="FM40" i="1"/>
  <c r="FO40" i="1" s="1"/>
  <c r="NT32" i="1"/>
  <c r="NV32" i="1" s="1"/>
  <c r="NG14" i="1"/>
  <c r="MT37" i="1"/>
  <c r="MU37" i="1" s="1"/>
  <c r="FG32" i="1"/>
  <c r="FK32" i="1"/>
  <c r="FM32" i="1" s="1"/>
  <c r="FO32" i="1" s="1"/>
  <c r="ET32" i="1"/>
  <c r="EX32" i="1"/>
  <c r="EZ32" i="1" s="1"/>
  <c r="FB32" i="1" s="1"/>
  <c r="FU32" i="1"/>
  <c r="FV32" i="1" s="1"/>
  <c r="MR31" i="1"/>
  <c r="MT31" i="1" s="1"/>
  <c r="MV31" i="1" s="1"/>
  <c r="MN31" i="1"/>
  <c r="PG16" i="1"/>
  <c r="PI16" i="1" s="1"/>
  <c r="MS31" i="1"/>
  <c r="GM12" i="1"/>
  <c r="GP12" i="1" s="1"/>
  <c r="FD16" i="1"/>
  <c r="FM11" i="1"/>
  <c r="FO11" i="1" s="1"/>
  <c r="ED10" i="1"/>
  <c r="FM16" i="1"/>
  <c r="FO16" i="1" s="1"/>
  <c r="MT39" i="1"/>
  <c r="MV39" i="1" s="1"/>
  <c r="NA37" i="1"/>
  <c r="NE37" i="1"/>
  <c r="NG37" i="1" s="1"/>
  <c r="NI37" i="1" s="1"/>
  <c r="GM35" i="1"/>
  <c r="NN37" i="1"/>
  <c r="NR37" i="1"/>
  <c r="OM37" i="1"/>
  <c r="OO37" i="1" s="1"/>
  <c r="OY37" i="1"/>
  <c r="NQ37" i="1"/>
  <c r="NS37" i="1"/>
  <c r="OB37" i="1"/>
  <c r="OC37" i="1" s="1"/>
  <c r="MT36" i="1"/>
  <c r="MX36" i="1" s="1"/>
  <c r="NT40" i="1"/>
  <c r="EZ20" i="1"/>
  <c r="FD20" i="1" s="1"/>
  <c r="EZ22" i="1"/>
  <c r="FB22" i="1" s="1"/>
  <c r="GM38" i="1"/>
  <c r="FM28" i="1"/>
  <c r="FP28" i="1" s="1"/>
  <c r="IM27" i="1"/>
  <c r="FM21" i="1"/>
  <c r="MT35" i="1"/>
  <c r="EZ10" i="1"/>
  <c r="EC10" i="1"/>
  <c r="LT10" i="1"/>
  <c r="LV10" i="1" s="1"/>
  <c r="MG10" i="1"/>
  <c r="MI10" i="1" s="1"/>
  <c r="EP16" i="1"/>
  <c r="EN16" i="1"/>
  <c r="EQ16" i="1"/>
  <c r="GH24" i="1"/>
  <c r="GU13" i="1"/>
  <c r="GV13" i="1" s="1"/>
  <c r="OO34" i="1"/>
  <c r="OP34" i="1" s="1"/>
  <c r="NN26" i="1"/>
  <c r="NR26" i="1"/>
  <c r="GH11" i="1"/>
  <c r="OA25" i="1"/>
  <c r="OE25" i="1"/>
  <c r="OB13" i="1"/>
  <c r="FU29" i="1"/>
  <c r="FV29" i="1" s="1"/>
  <c r="GT12" i="1"/>
  <c r="GX12" i="1"/>
  <c r="OR22" i="1"/>
  <c r="ON22" i="1"/>
  <c r="OA32" i="1"/>
  <c r="OE32" i="1"/>
  <c r="FK24" i="1"/>
  <c r="FG24" i="1"/>
  <c r="FN36" i="1"/>
  <c r="FQ36" i="1"/>
  <c r="FP36" i="1"/>
  <c r="NO24" i="1"/>
  <c r="NP24" i="1" s="1"/>
  <c r="FG23" i="1"/>
  <c r="FK23" i="1"/>
  <c r="NN27" i="1"/>
  <c r="NR27" i="1"/>
  <c r="FU18" i="1"/>
  <c r="FV18" i="1" s="1"/>
  <c r="PR16" i="1"/>
  <c r="PN16" i="1"/>
  <c r="OA34" i="1"/>
  <c r="OE34" i="1"/>
  <c r="GA36" i="1"/>
  <c r="GC36" i="1"/>
  <c r="GD36" i="1"/>
  <c r="QB12" i="1"/>
  <c r="EQ23" i="1"/>
  <c r="EN23" i="1"/>
  <c r="EP23" i="1"/>
  <c r="LU30" i="1"/>
  <c r="LW30" i="1"/>
  <c r="LX30" i="1"/>
  <c r="FK15" i="1"/>
  <c r="FG15" i="1"/>
  <c r="FX40" i="1"/>
  <c r="FT40" i="1"/>
  <c r="PB19" i="1"/>
  <c r="PC19" i="1" s="1"/>
  <c r="EQ25" i="1"/>
  <c r="EP25" i="1"/>
  <c r="EN25" i="1"/>
  <c r="NU22" i="1"/>
  <c r="NW22" i="1"/>
  <c r="NX22" i="1"/>
  <c r="GG19" i="1"/>
  <c r="GK19" i="1"/>
  <c r="GH33" i="1"/>
  <c r="GI33" i="1" s="1"/>
  <c r="NN34" i="1"/>
  <c r="NR34" i="1"/>
  <c r="NE13" i="1"/>
  <c r="NA13" i="1"/>
  <c r="NE36" i="1"/>
  <c r="NA36" i="1"/>
  <c r="FC28" i="1"/>
  <c r="FA28" i="1"/>
  <c r="FD28" i="1"/>
  <c r="NA35" i="1"/>
  <c r="NE35" i="1"/>
  <c r="NQ18" i="1"/>
  <c r="ET30" i="1"/>
  <c r="EX30" i="1"/>
  <c r="EZ30" i="1" s="1"/>
  <c r="FB30" i="1" s="1"/>
  <c r="ET29" i="1"/>
  <c r="EX29" i="1"/>
  <c r="NQ11" i="1"/>
  <c r="GK26" i="1"/>
  <c r="GG26" i="1"/>
  <c r="GR34" i="1"/>
  <c r="MH38" i="1"/>
  <c r="MK38" i="1"/>
  <c r="MJ38" i="1"/>
  <c r="FG25" i="1"/>
  <c r="FK25" i="1"/>
  <c r="HR38" i="1"/>
  <c r="HS38" i="1" s="1"/>
  <c r="OB18" i="1"/>
  <c r="OC18" i="1" s="1"/>
  <c r="NO14" i="1"/>
  <c r="NP14" i="1" s="1"/>
  <c r="MT13" i="1"/>
  <c r="MV13" i="1" s="1"/>
  <c r="HH12" i="1"/>
  <c r="FA40" i="1"/>
  <c r="FC40" i="1"/>
  <c r="FD40" i="1"/>
  <c r="FJ18" i="1"/>
  <c r="OL26" i="1"/>
  <c r="NN25" i="1"/>
  <c r="NR25" i="1"/>
  <c r="NT25" i="1" s="1"/>
  <c r="NV25" i="1" s="1"/>
  <c r="ND30" i="1"/>
  <c r="FX24" i="1"/>
  <c r="FT24" i="1"/>
  <c r="EZ39" i="1"/>
  <c r="FB39" i="1" s="1"/>
  <c r="GH20" i="1"/>
  <c r="GI20" i="1" s="1"/>
  <c r="PL23" i="1"/>
  <c r="PM23" i="1" s="1"/>
  <c r="MA20" i="1"/>
  <c r="ME20" i="1"/>
  <c r="MG20" i="1" s="1"/>
  <c r="MI20" i="1" s="1"/>
  <c r="FW13" i="1"/>
  <c r="FY13" i="1"/>
  <c r="OD28" i="1"/>
  <c r="FM37" i="1"/>
  <c r="FO37" i="1" s="1"/>
  <c r="EY30" i="1"/>
  <c r="FU14" i="1"/>
  <c r="FV14" i="1" s="1"/>
  <c r="MF20" i="1"/>
  <c r="HR19" i="1"/>
  <c r="NR21" i="1"/>
  <c r="NN21" i="1"/>
  <c r="NO39" i="1"/>
  <c r="NP39" i="1" s="1"/>
  <c r="GK13" i="1"/>
  <c r="GG13" i="1"/>
  <c r="FT34" i="1"/>
  <c r="FX34" i="1"/>
  <c r="MT24" i="1"/>
  <c r="MV24" i="1" s="1"/>
  <c r="OL15" i="1"/>
  <c r="OM15" i="1" s="1"/>
  <c r="FU25" i="1"/>
  <c r="FV25" i="1" s="1"/>
  <c r="EQ39" i="1"/>
  <c r="EN39" i="1"/>
  <c r="EP39" i="1"/>
  <c r="NT28" i="1"/>
  <c r="NV28" i="1" s="1"/>
  <c r="NY36" i="1"/>
  <c r="NZ36" i="1" s="1"/>
  <c r="FJ25" i="1"/>
  <c r="FL25" i="1"/>
  <c r="FL22" i="1"/>
  <c r="FJ22" i="1"/>
  <c r="HE26" i="1"/>
  <c r="HF26" i="1" s="1"/>
  <c r="EX21" i="1"/>
  <c r="EZ21" i="1" s="1"/>
  <c r="FB21" i="1" s="1"/>
  <c r="ET21" i="1"/>
  <c r="GH37" i="1"/>
  <c r="GI37" i="1" s="1"/>
  <c r="HR35" i="1"/>
  <c r="HS35" i="1" s="1"/>
  <c r="HG31" i="1"/>
  <c r="HK31" i="1"/>
  <c r="OL14" i="1"/>
  <c r="OM14" i="1" s="1"/>
  <c r="HE17" i="1"/>
  <c r="HF17" i="1" s="1"/>
  <c r="GE23" i="1"/>
  <c r="GF23" i="1" s="1"/>
  <c r="NO36" i="1"/>
  <c r="NP36" i="1" s="1"/>
  <c r="OL18" i="1"/>
  <c r="OM18" i="1" s="1"/>
  <c r="NY30" i="1"/>
  <c r="HR12" i="1"/>
  <c r="HS12" i="1" s="1"/>
  <c r="FI18" i="1"/>
  <c r="FL18" i="1" s="1"/>
  <c r="NZ26" i="1"/>
  <c r="NC30" i="1"/>
  <c r="NF30" i="1" s="1"/>
  <c r="FW24" i="1"/>
  <c r="FY24" i="1"/>
  <c r="MU26" i="1"/>
  <c r="MW26" i="1"/>
  <c r="MX26" i="1"/>
  <c r="GR20" i="1"/>
  <c r="GS20" i="1" s="1"/>
  <c r="GC38" i="1"/>
  <c r="GD38" i="1"/>
  <c r="GA38" i="1"/>
  <c r="PL22" i="1"/>
  <c r="PM22" i="1" s="1"/>
  <c r="MU14" i="1"/>
  <c r="MX14" i="1"/>
  <c r="MW14" i="1"/>
  <c r="OL21" i="1"/>
  <c r="OG23" i="1"/>
  <c r="OI23" i="1" s="1"/>
  <c r="OC28" i="1"/>
  <c r="OF28" i="1" s="1"/>
  <c r="OL27" i="1"/>
  <c r="NQ21" i="1"/>
  <c r="NS21" i="1"/>
  <c r="NY39" i="1"/>
  <c r="NZ39" i="1" s="1"/>
  <c r="GJ13" i="1"/>
  <c r="GL13" i="1"/>
  <c r="MH36" i="1"/>
  <c r="MJ36" i="1"/>
  <c r="MK36" i="1"/>
  <c r="FY34" i="1"/>
  <c r="FW34" i="1"/>
  <c r="NY38" i="1"/>
  <c r="NZ38" i="1" s="1"/>
  <c r="NJ28" i="1"/>
  <c r="NH28" i="1"/>
  <c r="NK28" i="1"/>
  <c r="NZ15" i="1"/>
  <c r="GE25" i="1"/>
  <c r="GF25" i="1" s="1"/>
  <c r="FW11" i="1"/>
  <c r="PN12" i="1"/>
  <c r="PR12" i="1"/>
  <c r="GR24" i="1"/>
  <c r="GS24" i="1" s="1"/>
  <c r="HH19" i="1"/>
  <c r="GJ17" i="1"/>
  <c r="HR36" i="1"/>
  <c r="HS36" i="1" s="1"/>
  <c r="FK22" i="1"/>
  <c r="FG22" i="1"/>
  <c r="MT30" i="1"/>
  <c r="MV30" i="1" s="1"/>
  <c r="FA37" i="1"/>
  <c r="FC37" i="1"/>
  <c r="FD37" i="1"/>
  <c r="MJ21" i="1"/>
  <c r="MH21" i="1"/>
  <c r="MK21" i="1"/>
  <c r="NG21" i="1"/>
  <c r="NI21" i="1" s="1"/>
  <c r="NO30" i="1"/>
  <c r="NP30" i="1" s="1"/>
  <c r="FY21" i="1"/>
  <c r="FW21" i="1"/>
  <c r="OD32" i="1"/>
  <c r="OF32" i="1"/>
  <c r="NK29" i="1"/>
  <c r="NH29" i="1"/>
  <c r="NJ29" i="1"/>
  <c r="FP13" i="1"/>
  <c r="FL24" i="1"/>
  <c r="FJ24" i="1"/>
  <c r="QL16" i="1"/>
  <c r="QM16" i="1" s="1"/>
  <c r="PB22" i="1"/>
  <c r="PC22" i="1" s="1"/>
  <c r="OB21" i="1"/>
  <c r="OC21" i="1" s="1"/>
  <c r="NF20" i="1"/>
  <c r="ND20" i="1"/>
  <c r="OB27" i="1"/>
  <c r="EZ18" i="1"/>
  <c r="FB18" i="1" s="1"/>
  <c r="NY33" i="1"/>
  <c r="NZ33" i="1" s="1"/>
  <c r="MJ33" i="1"/>
  <c r="MH33" i="1"/>
  <c r="MK33" i="1"/>
  <c r="NO38" i="1"/>
  <c r="NP38" i="1" s="1"/>
  <c r="GJ19" i="1"/>
  <c r="GL19" i="1"/>
  <c r="NA18" i="1"/>
  <c r="NE18" i="1"/>
  <c r="OD19" i="1"/>
  <c r="OF19" i="1"/>
  <c r="NY20" i="1"/>
  <c r="FZ26" i="1"/>
  <c r="GB26" i="1" s="1"/>
  <c r="NG27" i="1"/>
  <c r="NI27" i="1" s="1"/>
  <c r="EW15" i="1"/>
  <c r="EY15" i="1"/>
  <c r="FV11" i="1"/>
  <c r="FY11" i="1" s="1"/>
  <c r="NQ27" i="1"/>
  <c r="NS27" i="1"/>
  <c r="OY32" i="1"/>
  <c r="OZ32" i="1" s="1"/>
  <c r="GE15" i="1"/>
  <c r="GF15" i="1" s="1"/>
  <c r="FT13" i="1"/>
  <c r="FX13" i="1"/>
  <c r="OO19" i="1"/>
  <c r="OP19" i="1" s="1"/>
  <c r="ET23" i="1"/>
  <c r="EX23" i="1"/>
  <c r="EZ23" i="1" s="1"/>
  <c r="FB23" i="1" s="1"/>
  <c r="GT38" i="1"/>
  <c r="GX38" i="1"/>
  <c r="OY34" i="1"/>
  <c r="OZ34" i="1" s="1"/>
  <c r="FT21" i="1"/>
  <c r="FX21" i="1"/>
  <c r="NN23" i="1"/>
  <c r="NR23" i="1"/>
  <c r="NT23" i="1" s="1"/>
  <c r="NV23" i="1" s="1"/>
  <c r="NF13" i="1"/>
  <c r="ND13" i="1"/>
  <c r="NH15" i="1"/>
  <c r="NJ15" i="1"/>
  <c r="NK15" i="1"/>
  <c r="PS16" i="1"/>
  <c r="PQ16" i="1"/>
  <c r="NQ26" i="1"/>
  <c r="NS26" i="1"/>
  <c r="OO29" i="1"/>
  <c r="FK30" i="1"/>
  <c r="FG30" i="1"/>
  <c r="QB16" i="1"/>
  <c r="QC16" i="1" s="1"/>
  <c r="MH30" i="1"/>
  <c r="MJ30" i="1"/>
  <c r="MK30" i="1"/>
  <c r="NO35" i="1"/>
  <c r="NP35" i="1" s="1"/>
  <c r="NE20" i="1"/>
  <c r="NA20" i="1"/>
  <c r="FW40" i="1"/>
  <c r="FY40" i="1"/>
  <c r="ET25" i="1"/>
  <c r="EX25" i="1"/>
  <c r="EZ25" i="1" s="1"/>
  <c r="FB25" i="1" s="1"/>
  <c r="HU31" i="1"/>
  <c r="HV31" i="1" s="1"/>
  <c r="NO33" i="1"/>
  <c r="NP33" i="1" s="1"/>
  <c r="OS22" i="1"/>
  <c r="OQ22" i="1"/>
  <c r="GN31" i="1"/>
  <c r="GQ31" i="1"/>
  <c r="GP31" i="1"/>
  <c r="EY21" i="1"/>
  <c r="NY24" i="1"/>
  <c r="FX37" i="1"/>
  <c r="FT37" i="1"/>
  <c r="OE17" i="1"/>
  <c r="OA17" i="1"/>
  <c r="OE22" i="1"/>
  <c r="OA22" i="1"/>
  <c r="GT35" i="1"/>
  <c r="GX35" i="1"/>
  <c r="NA39" i="1"/>
  <c r="NE39" i="1"/>
  <c r="GR33" i="1"/>
  <c r="GS33" i="1" s="1"/>
  <c r="FM20" i="1"/>
  <c r="FO20" i="1" s="1"/>
  <c r="OA19" i="1"/>
  <c r="OE19" i="1"/>
  <c r="NO20" i="1"/>
  <c r="NP20" i="1" s="1"/>
  <c r="GR40" i="1"/>
  <c r="GS40" i="1" s="1"/>
  <c r="NA11" i="1"/>
  <c r="NE11" i="1"/>
  <c r="EX15" i="1"/>
  <c r="ET15" i="1"/>
  <c r="NQ13" i="1"/>
  <c r="JK27" i="1"/>
  <c r="JG27" i="1"/>
  <c r="FT20" i="1"/>
  <c r="FX20" i="1"/>
  <c r="OA29" i="1"/>
  <c r="OE29" i="1"/>
  <c r="HH38" i="1"/>
  <c r="HI38" i="1" s="1"/>
  <c r="GE39" i="1"/>
  <c r="GF39" i="1" s="1"/>
  <c r="FU28" i="1"/>
  <c r="FV28" i="1" s="1"/>
  <c r="GW38" i="1"/>
  <c r="GY38" i="1"/>
  <c r="OY40" i="1"/>
  <c r="OZ40" i="1" s="1"/>
  <c r="OY29" i="1"/>
  <c r="OZ29" i="1" s="1"/>
  <c r="FL30" i="1"/>
  <c r="FJ30" i="1"/>
  <c r="NB33" i="1"/>
  <c r="NC33" i="1" s="1"/>
  <c r="MH35" i="1"/>
  <c r="NY35" i="1"/>
  <c r="NZ35" i="1" s="1"/>
  <c r="NH25" i="1"/>
  <c r="NK25" i="1"/>
  <c r="NJ25" i="1"/>
  <c r="IE31" i="1"/>
  <c r="IF31" i="1" s="1"/>
  <c r="GR16" i="1"/>
  <c r="MH24" i="1"/>
  <c r="MK24" i="1"/>
  <c r="MJ24" i="1"/>
  <c r="FY37" i="1"/>
  <c r="FW37" i="1"/>
  <c r="OD17" i="1"/>
  <c r="OF17" i="1"/>
  <c r="OD22" i="1"/>
  <c r="OF22" i="1"/>
  <c r="GW35" i="1"/>
  <c r="GY35" i="1"/>
  <c r="ND39" i="1"/>
  <c r="NF39" i="1"/>
  <c r="GE22" i="1"/>
  <c r="GF22" i="1" s="1"/>
  <c r="MT33" i="1"/>
  <c r="MV33" i="1" s="1"/>
  <c r="PD12" i="1"/>
  <c r="PF12" i="1"/>
  <c r="OY28" i="1"/>
  <c r="OZ28" i="1" s="1"/>
  <c r="GF40" i="1"/>
  <c r="ND11" i="1"/>
  <c r="NF11" i="1"/>
  <c r="NP13" i="1"/>
  <c r="NS13" i="1" s="1"/>
  <c r="JL27" i="1"/>
  <c r="JJ27" i="1"/>
  <c r="FW20" i="1"/>
  <c r="FY20" i="1"/>
  <c r="OD29" i="1"/>
  <c r="OF29" i="1"/>
  <c r="FH29" i="1"/>
  <c r="FI29" i="1" s="1"/>
  <c r="GE18" i="1"/>
  <c r="GF18" i="1" s="1"/>
  <c r="GH21" i="1"/>
  <c r="MN38" i="1"/>
  <c r="MR38" i="1"/>
  <c r="MT38" i="1" s="1"/>
  <c r="MV38" i="1" s="1"/>
  <c r="OL13" i="1"/>
  <c r="OM13" i="1" s="1"/>
  <c r="NQ34" i="1"/>
  <c r="NS34" i="1"/>
  <c r="GE29" i="1"/>
  <c r="GY12" i="1"/>
  <c r="GW12" i="1"/>
  <c r="ND36" i="1"/>
  <c r="NF36" i="1"/>
  <c r="FL15" i="1"/>
  <c r="FJ15" i="1"/>
  <c r="OD34" i="1"/>
  <c r="OF34" i="1"/>
  <c r="OO40" i="1"/>
  <c r="OP40" i="1" s="1"/>
  <c r="ND35" i="1"/>
  <c r="NF35" i="1"/>
  <c r="QL12" i="1"/>
  <c r="QM12" i="1" s="1"/>
  <c r="FU16" i="1"/>
  <c r="FV16" i="1" s="1"/>
  <c r="OY25" i="1"/>
  <c r="OZ25" i="1" s="1"/>
  <c r="GR11" i="1"/>
  <c r="NT17" i="1"/>
  <c r="NV17" i="1" s="1"/>
  <c r="OW12" i="1"/>
  <c r="OU12" i="1"/>
  <c r="OX12" i="1"/>
  <c r="GH16" i="1"/>
  <c r="GI16" i="1" s="1"/>
  <c r="OY17" i="1"/>
  <c r="OF25" i="1"/>
  <c r="OD25" i="1"/>
  <c r="FU33" i="1"/>
  <c r="FV33" i="1" s="1"/>
  <c r="FL23" i="1"/>
  <c r="FJ23" i="1"/>
  <c r="EY25" i="1"/>
  <c r="MW27" i="1"/>
  <c r="MU27" i="1"/>
  <c r="MX27" i="1"/>
  <c r="NQ15" i="1"/>
  <c r="GR14" i="1"/>
  <c r="GS14" i="1" s="1"/>
  <c r="GW19" i="1"/>
  <c r="NE24" i="1"/>
  <c r="NA24" i="1"/>
  <c r="FU22" i="1"/>
  <c r="FV22" i="1" s="1"/>
  <c r="EN30" i="1"/>
  <c r="EP30" i="1"/>
  <c r="EQ30" i="1"/>
  <c r="PE12" i="1"/>
  <c r="PA12" i="1"/>
  <c r="HE13" i="1"/>
  <c r="HF13" i="1" s="1"/>
  <c r="OO28" i="1"/>
  <c r="OP28" i="1" s="1"/>
  <c r="OB11" i="1"/>
  <c r="FU30" i="1"/>
  <c r="FV30" i="1" s="1"/>
  <c r="PL19" i="1"/>
  <c r="GR28" i="1"/>
  <c r="GS28" i="1" s="1"/>
  <c r="NE38" i="1"/>
  <c r="NA38" i="1"/>
  <c r="FJ39" i="1"/>
  <c r="OE40" i="1"/>
  <c r="OA40" i="1"/>
  <c r="ON23" i="1"/>
  <c r="OR23" i="1"/>
  <c r="GT36" i="1"/>
  <c r="GX36" i="1"/>
  <c r="IX27" i="1"/>
  <c r="IZ27" i="1" s="1"/>
  <c r="JB27" i="1" s="1"/>
  <c r="IT27" i="1"/>
  <c r="GT31" i="1"/>
  <c r="GX31" i="1"/>
  <c r="PB23" i="1"/>
  <c r="PC23" i="1" s="1"/>
  <c r="GK36" i="1"/>
  <c r="GM36" i="1" s="1"/>
  <c r="GO36" i="1" s="1"/>
  <c r="GG36" i="1"/>
  <c r="FP17" i="1"/>
  <c r="FQ17" i="1"/>
  <c r="FN17" i="1"/>
  <c r="GR21" i="1"/>
  <c r="GS21" i="1" s="1"/>
  <c r="OM32" i="1"/>
  <c r="GS26" i="1"/>
  <c r="FS15" i="1"/>
  <c r="NP18" i="1"/>
  <c r="NS18" i="1" s="1"/>
  <c r="PQ12" i="1"/>
  <c r="PS12" i="1"/>
  <c r="GW31" i="1"/>
  <c r="GY31" i="1"/>
  <c r="FS39" i="1"/>
  <c r="FA24" i="1"/>
  <c r="FC24" i="1"/>
  <c r="FD24" i="1"/>
  <c r="OM25" i="1"/>
  <c r="FG33" i="1"/>
  <c r="FK33" i="1"/>
  <c r="FM33" i="1" s="1"/>
  <c r="FO33" i="1" s="1"/>
  <c r="FN16" i="1"/>
  <c r="FP16" i="1"/>
  <c r="FQ16" i="1"/>
  <c r="GR37" i="1"/>
  <c r="GS37" i="1" s="1"/>
  <c r="OM17" i="1"/>
  <c r="HF35" i="1"/>
  <c r="EW29" i="1"/>
  <c r="EY29" i="1"/>
  <c r="GI17" i="1"/>
  <c r="GL17" i="1" s="1"/>
  <c r="NP11" i="1"/>
  <c r="NS11" i="1" s="1"/>
  <c r="HL31" i="1"/>
  <c r="HJ31" i="1"/>
  <c r="HM31" i="1" s="1"/>
  <c r="HO31" i="1" s="1"/>
  <c r="HF36" i="1"/>
  <c r="NP15" i="1"/>
  <c r="NS15" i="1" s="1"/>
  <c r="GF14" i="1"/>
  <c r="GV19" i="1"/>
  <c r="GY19" i="1" s="1"/>
  <c r="ND24" i="1"/>
  <c r="NF24" i="1"/>
  <c r="NZ14" i="1"/>
  <c r="GL26" i="1"/>
  <c r="GJ26" i="1"/>
  <c r="GF34" i="1"/>
  <c r="GS17" i="1"/>
  <c r="GA35" i="1"/>
  <c r="FS23" i="1"/>
  <c r="OL11" i="1"/>
  <c r="GE30" i="1"/>
  <c r="GF30" i="1" s="1"/>
  <c r="GF28" i="1"/>
  <c r="NF38" i="1"/>
  <c r="ND38" i="1"/>
  <c r="FI39" i="1"/>
  <c r="OF40" i="1"/>
  <c r="OD40" i="1"/>
  <c r="OS23" i="1"/>
  <c r="OQ23" i="1"/>
  <c r="GY36" i="1"/>
  <c r="GW36" i="1"/>
  <c r="FH10" i="1"/>
  <c r="FI10" i="1" s="1"/>
  <c r="NY10" i="1"/>
  <c r="EG10" i="1"/>
  <c r="EK10" i="1"/>
  <c r="EM10" i="1" s="1"/>
  <c r="EO10" i="1" s="1"/>
  <c r="NM10" i="1"/>
  <c r="GE10" i="1"/>
  <c r="NB10" i="1"/>
  <c r="NC10" i="1" s="1"/>
  <c r="MQ10" i="1"/>
  <c r="FU10" i="1"/>
  <c r="MP10" i="1"/>
  <c r="MW20" i="1" l="1"/>
  <c r="FQ40" i="1"/>
  <c r="FZ40" i="1"/>
  <c r="GB40" i="1" s="1"/>
  <c r="FN13" i="1"/>
  <c r="MU20" i="1"/>
  <c r="FP40" i="1"/>
  <c r="MX20" i="1"/>
  <c r="FN40" i="1"/>
  <c r="FQ13" i="1"/>
  <c r="MW39" i="1"/>
  <c r="A26" i="10"/>
  <c r="A25" i="5"/>
  <c r="A25" i="3"/>
  <c r="R25" i="3" s="1"/>
  <c r="MX39" i="1"/>
  <c r="EN18" i="1"/>
  <c r="MU39" i="1"/>
  <c r="EQ18" i="1"/>
  <c r="EP18" i="1"/>
  <c r="OG25" i="1"/>
  <c r="OI25" i="1" s="1"/>
  <c r="FC11" i="1"/>
  <c r="FA11" i="1"/>
  <c r="FD11" i="1"/>
  <c r="FP34" i="1"/>
  <c r="FN11" i="1"/>
  <c r="FQ11" i="1"/>
  <c r="FP11" i="1"/>
  <c r="FN34" i="1"/>
  <c r="FQ34" i="1"/>
  <c r="A26" i="12"/>
  <c r="A25" i="11"/>
  <c r="R25" i="11" s="1"/>
  <c r="A25" i="9"/>
  <c r="R25" i="9" s="1"/>
  <c r="A25" i="8"/>
  <c r="R25" i="8" s="1"/>
  <c r="A25" i="7"/>
  <c r="A25" i="6"/>
  <c r="A25" i="4"/>
  <c r="AD69" i="15"/>
  <c r="R69" i="15"/>
  <c r="A25" i="2"/>
  <c r="R25" i="2" s="1"/>
  <c r="MW36" i="1"/>
  <c r="FA22" i="1"/>
  <c r="EQ15" i="1"/>
  <c r="EP15" i="1"/>
  <c r="B27" i="12"/>
  <c r="F26" i="12"/>
  <c r="U26" i="12"/>
  <c r="BR26" i="12"/>
  <c r="V26" i="12" s="1"/>
  <c r="B26" i="11"/>
  <c r="BR25" i="11"/>
  <c r="V25" i="11" s="1"/>
  <c r="F25" i="11"/>
  <c r="U25" i="11"/>
  <c r="B27" i="10"/>
  <c r="F26" i="10"/>
  <c r="U26" i="10"/>
  <c r="BR26" i="10"/>
  <c r="V26" i="10" s="1"/>
  <c r="BR25" i="9"/>
  <c r="V25" i="9" s="1"/>
  <c r="F25" i="9"/>
  <c r="U25" i="9"/>
  <c r="B26" i="9"/>
  <c r="BR25" i="8"/>
  <c r="V25" i="8" s="1"/>
  <c r="F25" i="8"/>
  <c r="U25" i="8"/>
  <c r="B26" i="8"/>
  <c r="BR25" i="7"/>
  <c r="V25" i="7" s="1"/>
  <c r="B26" i="7"/>
  <c r="U25" i="7"/>
  <c r="F25" i="7"/>
  <c r="BR25" i="6"/>
  <c r="V25" i="6" s="1"/>
  <c r="B26" i="6"/>
  <c r="F25" i="6"/>
  <c r="U25" i="6"/>
  <c r="B26" i="5"/>
  <c r="F25" i="5"/>
  <c r="BR25" i="5"/>
  <c r="V25" i="5" s="1"/>
  <c r="U25" i="5"/>
  <c r="B26" i="4"/>
  <c r="BR25" i="4"/>
  <c r="V25" i="4" s="1"/>
  <c r="F25" i="4"/>
  <c r="U25" i="4"/>
  <c r="B26" i="3"/>
  <c r="BR25" i="3"/>
  <c r="V25" i="3" s="1"/>
  <c r="U25" i="3"/>
  <c r="F25" i="3"/>
  <c r="U25" i="2"/>
  <c r="B26" i="2"/>
  <c r="BR25" i="2"/>
  <c r="V25" i="2" s="1"/>
  <c r="F25" i="2"/>
  <c r="NW32" i="1"/>
  <c r="NU32" i="1"/>
  <c r="NX32" i="1"/>
  <c r="GN38" i="1"/>
  <c r="GO38" i="1"/>
  <c r="MJ25" i="1"/>
  <c r="MI25" i="1"/>
  <c r="NU29" i="1"/>
  <c r="NV29" i="1"/>
  <c r="EN15" i="1"/>
  <c r="NW40" i="1"/>
  <c r="NV40" i="1"/>
  <c r="PH16" i="1"/>
  <c r="FD22" i="1"/>
  <c r="MU35" i="1"/>
  <c r="MU36" i="1"/>
  <c r="MV36" i="1"/>
  <c r="FN28" i="1"/>
  <c r="FO28" i="1"/>
  <c r="PK16" i="1"/>
  <c r="FQ21" i="1"/>
  <c r="FO21" i="1"/>
  <c r="MX37" i="1"/>
  <c r="MV37" i="1"/>
  <c r="PJ16" i="1"/>
  <c r="FC22" i="1"/>
  <c r="IN27" i="1"/>
  <c r="IO27" i="1"/>
  <c r="NK26" i="1"/>
  <c r="NI26" i="1"/>
  <c r="NK14" i="1"/>
  <c r="NI14" i="1"/>
  <c r="FA20" i="1"/>
  <c r="FB20" i="1"/>
  <c r="FD10" i="1"/>
  <c r="FB10" i="1"/>
  <c r="FP14" i="1"/>
  <c r="FO14" i="1"/>
  <c r="GN12" i="1"/>
  <c r="GO12" i="1"/>
  <c r="NG13" i="1"/>
  <c r="NI13" i="1" s="1"/>
  <c r="NG18" i="1"/>
  <c r="NI18" i="1" s="1"/>
  <c r="GQ12" i="1"/>
  <c r="FN14" i="1"/>
  <c r="FQ14" i="1"/>
  <c r="NH14" i="1"/>
  <c r="NJ14" i="1"/>
  <c r="JM27" i="1"/>
  <c r="JO27" i="1" s="1"/>
  <c r="NT21" i="1"/>
  <c r="FC20" i="1"/>
  <c r="OG34" i="1"/>
  <c r="OK34" i="1" s="1"/>
  <c r="EZ29" i="1"/>
  <c r="FB29" i="1" s="1"/>
  <c r="NJ26" i="1"/>
  <c r="GN35" i="1"/>
  <c r="FN21" i="1"/>
  <c r="NW29" i="1"/>
  <c r="IQ27" i="1"/>
  <c r="FP21" i="1"/>
  <c r="NG36" i="1"/>
  <c r="IP27" i="1"/>
  <c r="GA17" i="1"/>
  <c r="GQ38" i="1"/>
  <c r="NU40" i="1"/>
  <c r="GD17" i="1"/>
  <c r="MH25" i="1"/>
  <c r="FQ28" i="1"/>
  <c r="GP38" i="1"/>
  <c r="GC17" i="1"/>
  <c r="MK25" i="1"/>
  <c r="FC10" i="1"/>
  <c r="OT22" i="1"/>
  <c r="OU22" i="1" s="1"/>
  <c r="FA10" i="1"/>
  <c r="FZ13" i="1"/>
  <c r="GB13" i="1" s="1"/>
  <c r="FM25" i="1"/>
  <c r="FO25" i="1" s="1"/>
  <c r="FZ24" i="1"/>
  <c r="FM24" i="1"/>
  <c r="NZ31" i="1"/>
  <c r="OB31" i="1" s="1"/>
  <c r="OC31" i="1" s="1"/>
  <c r="MW37" i="1"/>
  <c r="OT23" i="1"/>
  <c r="OV23" i="1" s="1"/>
  <c r="FM30" i="1"/>
  <c r="MK10" i="1"/>
  <c r="NG38" i="1"/>
  <c r="NK38" i="1" s="1"/>
  <c r="NG35" i="1"/>
  <c r="GZ12" i="1"/>
  <c r="FZ34" i="1"/>
  <c r="GB34" i="1" s="1"/>
  <c r="OM31" i="1"/>
  <c r="OY31" i="1"/>
  <c r="OZ31" i="1" s="1"/>
  <c r="GZ36" i="1"/>
  <c r="NX40" i="1"/>
  <c r="OG32" i="1"/>
  <c r="OI32" i="1" s="1"/>
  <c r="MU31" i="1"/>
  <c r="MW31" i="1"/>
  <c r="MX31" i="1"/>
  <c r="FN32" i="1"/>
  <c r="FP32" i="1"/>
  <c r="FQ32" i="1"/>
  <c r="GM26" i="1"/>
  <c r="NT34" i="1"/>
  <c r="NV34" i="1" s="1"/>
  <c r="FW32" i="1"/>
  <c r="FY32" i="1"/>
  <c r="NO31" i="1"/>
  <c r="NP31" i="1" s="1"/>
  <c r="OG40" i="1"/>
  <c r="OI40" i="1" s="1"/>
  <c r="FX32" i="1"/>
  <c r="FT32" i="1"/>
  <c r="GS32" i="1"/>
  <c r="GU32" i="1" s="1"/>
  <c r="GV32" i="1" s="1"/>
  <c r="GX32" i="1" s="1"/>
  <c r="HE32" i="1"/>
  <c r="FC32" i="1"/>
  <c r="FD32" i="1"/>
  <c r="FA32" i="1"/>
  <c r="OG22" i="1"/>
  <c r="GI32" i="1"/>
  <c r="GL32" i="1" s="1"/>
  <c r="GJ32" i="1"/>
  <c r="NC31" i="1"/>
  <c r="OE37" i="1"/>
  <c r="OA37" i="1"/>
  <c r="PT12" i="1"/>
  <c r="NT37" i="1"/>
  <c r="NV37" i="1" s="1"/>
  <c r="NG11" i="1"/>
  <c r="OG17" i="1"/>
  <c r="NK37" i="1"/>
  <c r="NH37" i="1"/>
  <c r="NJ37" i="1"/>
  <c r="NT27" i="1"/>
  <c r="OZ37" i="1"/>
  <c r="PB37" i="1" s="1"/>
  <c r="PL37" i="1"/>
  <c r="FM23" i="1"/>
  <c r="FQ23" i="1" s="1"/>
  <c r="FM15" i="1"/>
  <c r="NG39" i="1"/>
  <c r="OP37" i="1"/>
  <c r="OQ37" i="1"/>
  <c r="FZ20" i="1"/>
  <c r="GB20" i="1" s="1"/>
  <c r="GZ38" i="1"/>
  <c r="PT16" i="1"/>
  <c r="OD37" i="1"/>
  <c r="OF37" i="1"/>
  <c r="LW10" i="1"/>
  <c r="LX10" i="1"/>
  <c r="LU10" i="1"/>
  <c r="MJ10" i="1"/>
  <c r="MH10" i="1"/>
  <c r="FX16" i="1"/>
  <c r="FT16" i="1"/>
  <c r="HG38" i="1"/>
  <c r="HK38" i="1"/>
  <c r="OO14" i="1"/>
  <c r="OP14" i="1" s="1"/>
  <c r="PO23" i="1"/>
  <c r="PP23" i="1" s="1"/>
  <c r="QO12" i="1"/>
  <c r="QP12" i="1" s="1"/>
  <c r="NN36" i="1"/>
  <c r="NR36" i="1"/>
  <c r="GK20" i="1"/>
  <c r="GG20" i="1"/>
  <c r="FX28" i="1"/>
  <c r="FT28" i="1"/>
  <c r="GU24" i="1"/>
  <c r="GH23" i="1"/>
  <c r="GI23" i="1" s="1"/>
  <c r="NR39" i="1"/>
  <c r="NN39" i="1"/>
  <c r="FT30" i="1"/>
  <c r="FX30" i="1"/>
  <c r="GH39" i="1"/>
  <c r="GI39" i="1" s="1"/>
  <c r="GH15" i="1"/>
  <c r="OA21" i="1"/>
  <c r="OE21" i="1"/>
  <c r="HU36" i="1"/>
  <c r="HV36" i="1" s="1"/>
  <c r="NX25" i="1"/>
  <c r="NU25" i="1"/>
  <c r="NW25" i="1"/>
  <c r="FQ33" i="1"/>
  <c r="FN33" i="1"/>
  <c r="FP33" i="1"/>
  <c r="FT18" i="1"/>
  <c r="FX18" i="1"/>
  <c r="ON28" i="1"/>
  <c r="OR28" i="1"/>
  <c r="MW38" i="1"/>
  <c r="MX38" i="1"/>
  <c r="MU38" i="1"/>
  <c r="HT31" i="1"/>
  <c r="HX31" i="1"/>
  <c r="NU23" i="1"/>
  <c r="NX23" i="1"/>
  <c r="NW23" i="1"/>
  <c r="GG37" i="1"/>
  <c r="GK37" i="1"/>
  <c r="NN20" i="1"/>
  <c r="NR20" i="1"/>
  <c r="NN30" i="1"/>
  <c r="NR30" i="1"/>
  <c r="GQ36" i="1"/>
  <c r="GN36" i="1"/>
  <c r="GP36" i="1"/>
  <c r="PB25" i="1"/>
  <c r="GH25" i="1"/>
  <c r="GI25" i="1" s="1"/>
  <c r="HH17" i="1"/>
  <c r="HI17" i="1" s="1"/>
  <c r="FX14" i="1"/>
  <c r="FT14" i="1"/>
  <c r="FX22" i="1"/>
  <c r="FT22" i="1"/>
  <c r="JD27" i="1"/>
  <c r="JA27" i="1"/>
  <c r="JC27" i="1"/>
  <c r="NH27" i="1"/>
  <c r="NJ27" i="1"/>
  <c r="NK27" i="1"/>
  <c r="OY27" i="1"/>
  <c r="OZ27" i="1" s="1"/>
  <c r="GR30" i="1"/>
  <c r="GS30" i="1" s="1"/>
  <c r="GU17" i="1"/>
  <c r="GZ31" i="1"/>
  <c r="HB31" i="1" s="1"/>
  <c r="HE21" i="1"/>
  <c r="HF21" i="1" s="1"/>
  <c r="PD23" i="1"/>
  <c r="PF23" i="1"/>
  <c r="HE28" i="1"/>
  <c r="GL16" i="1"/>
  <c r="GJ16" i="1"/>
  <c r="GR18" i="1"/>
  <c r="GS18" i="1" s="1"/>
  <c r="PL28" i="1"/>
  <c r="PM28" i="1" s="1"/>
  <c r="PL29" i="1"/>
  <c r="PM29" i="1" s="1"/>
  <c r="HE40" i="1"/>
  <c r="HE33" i="1"/>
  <c r="OQ19" i="1"/>
  <c r="OS19" i="1"/>
  <c r="GA26" i="1"/>
  <c r="GD26" i="1"/>
  <c r="GC26" i="1"/>
  <c r="GM19" i="1"/>
  <c r="GO19" i="1" s="1"/>
  <c r="OL33" i="1"/>
  <c r="OM33" i="1" s="1"/>
  <c r="OE28" i="1"/>
  <c r="OA28" i="1"/>
  <c r="OY18" i="1"/>
  <c r="OZ18" i="1" s="1"/>
  <c r="IE35" i="1"/>
  <c r="IF35" i="1" s="1"/>
  <c r="OL36" i="1"/>
  <c r="OM36" i="1" s="1"/>
  <c r="FA39" i="1"/>
  <c r="FD39" i="1"/>
  <c r="FC39" i="1"/>
  <c r="MW13" i="1"/>
  <c r="MU13" i="1"/>
  <c r="MX13" i="1"/>
  <c r="PF19" i="1"/>
  <c r="PD19" i="1"/>
  <c r="FW29" i="1"/>
  <c r="FY29" i="1"/>
  <c r="GH30" i="1"/>
  <c r="OD11" i="1"/>
  <c r="OH25" i="1"/>
  <c r="OJ25" i="1"/>
  <c r="OK25" i="1"/>
  <c r="OD21" i="1"/>
  <c r="OF21" i="1"/>
  <c r="OY11" i="1"/>
  <c r="OZ11" i="1" s="1"/>
  <c r="GH34" i="1"/>
  <c r="GI34" i="1" s="1"/>
  <c r="GH14" i="1"/>
  <c r="PY19" i="1"/>
  <c r="PZ19" i="1" s="1"/>
  <c r="OS28" i="1"/>
  <c r="OQ28" i="1"/>
  <c r="FT33" i="1"/>
  <c r="FX33" i="1"/>
  <c r="PL17" i="1"/>
  <c r="PM17" i="1" s="1"/>
  <c r="PL25" i="1"/>
  <c r="PM25" i="1" s="1"/>
  <c r="ON40" i="1"/>
  <c r="OR40" i="1"/>
  <c r="OO13" i="1"/>
  <c r="OP13" i="1" s="1"/>
  <c r="JQ27" i="1"/>
  <c r="GZ35" i="1"/>
  <c r="HE16" i="1"/>
  <c r="OB35" i="1"/>
  <c r="OC35" i="1" s="1"/>
  <c r="PB40" i="1"/>
  <c r="GU40" i="1"/>
  <c r="GV40" i="1" s="1"/>
  <c r="GC40" i="1"/>
  <c r="GA40" i="1"/>
  <c r="GD40" i="1"/>
  <c r="NT26" i="1"/>
  <c r="NV26" i="1" s="1"/>
  <c r="OR19" i="1"/>
  <c r="ON19" i="1"/>
  <c r="OL20" i="1"/>
  <c r="OM20" i="1" s="1"/>
  <c r="NN38" i="1"/>
  <c r="NR38" i="1"/>
  <c r="OB33" i="1"/>
  <c r="OC33" i="1" s="1"/>
  <c r="PA22" i="1"/>
  <c r="PE22" i="1"/>
  <c r="FZ21" i="1"/>
  <c r="GB21" i="1" s="1"/>
  <c r="NE30" i="1"/>
  <c r="NG30" i="1" s="1"/>
  <c r="NI30" i="1" s="1"/>
  <c r="NA30" i="1"/>
  <c r="OO18" i="1"/>
  <c r="HU35" i="1"/>
  <c r="HV35" i="1" s="1"/>
  <c r="OB36" i="1"/>
  <c r="OC36" i="1" s="1"/>
  <c r="NS39" i="1"/>
  <c r="NQ39" i="1"/>
  <c r="FW14" i="1"/>
  <c r="FY14" i="1"/>
  <c r="NR14" i="1"/>
  <c r="NN14" i="1"/>
  <c r="NN24" i="1"/>
  <c r="NR24" i="1"/>
  <c r="OD13" i="1"/>
  <c r="OR34" i="1"/>
  <c r="ON34" i="1"/>
  <c r="GJ24" i="1"/>
  <c r="PA23" i="1"/>
  <c r="PE23" i="1"/>
  <c r="GU14" i="1"/>
  <c r="GV14" i="1" s="1"/>
  <c r="OQ29" i="1"/>
  <c r="FX29" i="1"/>
  <c r="FT29" i="1"/>
  <c r="OM11" i="1"/>
  <c r="NR15" i="1"/>
  <c r="NN15" i="1"/>
  <c r="HH35" i="1"/>
  <c r="HI35" i="1" s="1"/>
  <c r="FC23" i="1"/>
  <c r="FA23" i="1"/>
  <c r="FD23" i="1"/>
  <c r="PM19" i="1"/>
  <c r="HR13" i="1"/>
  <c r="HS13" i="1" s="1"/>
  <c r="FW33" i="1"/>
  <c r="FY33" i="1"/>
  <c r="OZ17" i="1"/>
  <c r="OQ40" i="1"/>
  <c r="OS40" i="1"/>
  <c r="OY13" i="1"/>
  <c r="OZ13" i="1" s="1"/>
  <c r="PG12" i="1"/>
  <c r="PI12" i="1" s="1"/>
  <c r="GS16" i="1"/>
  <c r="OL35" i="1"/>
  <c r="PL40" i="1"/>
  <c r="PM40" i="1" s="1"/>
  <c r="NQ33" i="1"/>
  <c r="NS33" i="1"/>
  <c r="QD16" i="1"/>
  <c r="QF16" i="1"/>
  <c r="PL34" i="1"/>
  <c r="FX11" i="1"/>
  <c r="FZ11" i="1" s="1"/>
  <c r="GB11" i="1" s="1"/>
  <c r="FT11" i="1"/>
  <c r="NZ20" i="1"/>
  <c r="NS38" i="1"/>
  <c r="NQ38" i="1"/>
  <c r="FA18" i="1"/>
  <c r="FD18" i="1"/>
  <c r="FC18" i="1"/>
  <c r="PD22" i="1"/>
  <c r="PF22" i="1"/>
  <c r="OL38" i="1"/>
  <c r="OM38" i="1" s="1"/>
  <c r="HE20" i="1"/>
  <c r="HF20" i="1" s="1"/>
  <c r="OB26" i="1"/>
  <c r="OC26" i="1" s="1"/>
  <c r="HR26" i="1"/>
  <c r="HS26" i="1" s="1"/>
  <c r="NU28" i="1"/>
  <c r="NW28" i="1"/>
  <c r="NX28" i="1"/>
  <c r="NQ14" i="1"/>
  <c r="NS14" i="1"/>
  <c r="NS24" i="1"/>
  <c r="NQ24" i="1"/>
  <c r="OC13" i="1"/>
  <c r="OF13" i="1" s="1"/>
  <c r="OS34" i="1"/>
  <c r="OQ34" i="1"/>
  <c r="GI24" i="1"/>
  <c r="GL24" i="1" s="1"/>
  <c r="GX19" i="1"/>
  <c r="GT19" i="1"/>
  <c r="GK16" i="1"/>
  <c r="GG16" i="1"/>
  <c r="PB28" i="1"/>
  <c r="PB29" i="1"/>
  <c r="PC29" i="1" s="1"/>
  <c r="PB32" i="1"/>
  <c r="PC32" i="1" s="1"/>
  <c r="MW30" i="1"/>
  <c r="MU30" i="1"/>
  <c r="MX30" i="1"/>
  <c r="OY21" i="1"/>
  <c r="PA19" i="1"/>
  <c r="PE19" i="1"/>
  <c r="FG39" i="1"/>
  <c r="FK39" i="1"/>
  <c r="FM39" i="1" s="1"/>
  <c r="FO39" i="1" s="1"/>
  <c r="FU23" i="1"/>
  <c r="FV23" i="1" s="1"/>
  <c r="HH36" i="1"/>
  <c r="OO17" i="1"/>
  <c r="OP17" i="1" s="1"/>
  <c r="NR18" i="1"/>
  <c r="NN18" i="1"/>
  <c r="FL39" i="1"/>
  <c r="NJ18" i="1"/>
  <c r="HH13" i="1"/>
  <c r="HI13" i="1" s="1"/>
  <c r="FY16" i="1"/>
  <c r="FW16" i="1"/>
  <c r="GR29" i="1"/>
  <c r="FG29" i="1"/>
  <c r="FK29" i="1"/>
  <c r="NN13" i="1"/>
  <c r="NR13" i="1"/>
  <c r="NT13" i="1" s="1"/>
  <c r="NV13" i="1" s="1"/>
  <c r="MW33" i="1"/>
  <c r="MX33" i="1"/>
  <c r="MU33" i="1"/>
  <c r="OJ22" i="1"/>
  <c r="IH31" i="1"/>
  <c r="II31" i="1" s="1"/>
  <c r="NE33" i="1"/>
  <c r="NA33" i="1"/>
  <c r="FW28" i="1"/>
  <c r="FY28" i="1"/>
  <c r="HJ38" i="1"/>
  <c r="HL38" i="1"/>
  <c r="NQ20" i="1"/>
  <c r="NS20" i="1"/>
  <c r="OL24" i="1"/>
  <c r="NR33" i="1"/>
  <c r="NN33" i="1"/>
  <c r="QA16" i="1"/>
  <c r="QE16" i="1"/>
  <c r="PB34" i="1"/>
  <c r="PC34" i="1" s="1"/>
  <c r="OD27" i="1"/>
  <c r="QO16" i="1"/>
  <c r="IE36" i="1"/>
  <c r="IF36" i="1" s="1"/>
  <c r="GR25" i="1"/>
  <c r="GS25" i="1" s="1"/>
  <c r="OB38" i="1"/>
  <c r="OC38" i="1" s="1"/>
  <c r="GM13" i="1"/>
  <c r="GO13" i="1" s="1"/>
  <c r="GU20" i="1"/>
  <c r="GV20" i="1" s="1"/>
  <c r="FK18" i="1"/>
  <c r="FG18" i="1"/>
  <c r="NQ36" i="1"/>
  <c r="NS36" i="1"/>
  <c r="HR17" i="1"/>
  <c r="GJ37" i="1"/>
  <c r="GL37" i="1"/>
  <c r="HH26" i="1"/>
  <c r="HI26" i="1" s="1"/>
  <c r="FX25" i="1"/>
  <c r="FT25" i="1"/>
  <c r="MW24" i="1"/>
  <c r="MX24" i="1"/>
  <c r="MU24" i="1"/>
  <c r="FP37" i="1"/>
  <c r="FQ37" i="1"/>
  <c r="FN37" i="1"/>
  <c r="PY23" i="1"/>
  <c r="PZ23" i="1" s="1"/>
  <c r="OA18" i="1"/>
  <c r="OE18" i="1"/>
  <c r="GT13" i="1"/>
  <c r="GX13" i="1"/>
  <c r="GU21" i="1"/>
  <c r="GV21" i="1" s="1"/>
  <c r="GU33" i="1"/>
  <c r="GV33" i="1" s="1"/>
  <c r="HJ12" i="1"/>
  <c r="OB14" i="1"/>
  <c r="OC14" i="1" s="1"/>
  <c r="HQ31" i="1"/>
  <c r="HN31" i="1"/>
  <c r="HP31" i="1"/>
  <c r="HE37" i="1"/>
  <c r="HF37" i="1" s="1"/>
  <c r="FU15" i="1"/>
  <c r="FV15" i="1" s="1"/>
  <c r="GF29" i="1"/>
  <c r="FJ29" i="1"/>
  <c r="FL29" i="1"/>
  <c r="GR22" i="1"/>
  <c r="GS22" i="1" s="1"/>
  <c r="FC25" i="1"/>
  <c r="FD25" i="1"/>
  <c r="FA25" i="1"/>
  <c r="IR31" i="1"/>
  <c r="IS31" i="1" s="1"/>
  <c r="NF33" i="1"/>
  <c r="ND33" i="1"/>
  <c r="NZ24" i="1"/>
  <c r="NQ35" i="1"/>
  <c r="NS35" i="1"/>
  <c r="NH13" i="1"/>
  <c r="NJ13" i="1"/>
  <c r="NK13" i="1"/>
  <c r="OG19" i="1"/>
  <c r="OI19" i="1" s="1"/>
  <c r="OC27" i="1"/>
  <c r="OF27" i="1" s="1"/>
  <c r="QY16" i="1"/>
  <c r="QZ16" i="1" s="1"/>
  <c r="OB15" i="1"/>
  <c r="OC15" i="1" s="1"/>
  <c r="GA34" i="1"/>
  <c r="GC34" i="1"/>
  <c r="OL39" i="1"/>
  <c r="OM39" i="1" s="1"/>
  <c r="MH20" i="1"/>
  <c r="MJ20" i="1"/>
  <c r="MK20" i="1"/>
  <c r="PY22" i="1"/>
  <c r="PZ22" i="1" s="1"/>
  <c r="IE12" i="1"/>
  <c r="IF12" i="1" s="1"/>
  <c r="FM22" i="1"/>
  <c r="FO22" i="1" s="1"/>
  <c r="FW25" i="1"/>
  <c r="FY25" i="1"/>
  <c r="OD18" i="1"/>
  <c r="OF18" i="1"/>
  <c r="GW13" i="1"/>
  <c r="GY13" i="1"/>
  <c r="GG17" i="1"/>
  <c r="GK17" i="1"/>
  <c r="GU28" i="1"/>
  <c r="GV28" i="1" s="1"/>
  <c r="HE11" i="1"/>
  <c r="HF11" i="1" s="1"/>
  <c r="FA21" i="1"/>
  <c r="FC21" i="1"/>
  <c r="FD21" i="1"/>
  <c r="FY18" i="1"/>
  <c r="FW18" i="1"/>
  <c r="GU37" i="1"/>
  <c r="OO25" i="1"/>
  <c r="OP25" i="1" s="1"/>
  <c r="GU26" i="1"/>
  <c r="FW30" i="1"/>
  <c r="FY30" i="1"/>
  <c r="NW17" i="1"/>
  <c r="NU17" i="1"/>
  <c r="NX17" i="1"/>
  <c r="QY12" i="1"/>
  <c r="QZ12" i="1" s="1"/>
  <c r="GJ21" i="1"/>
  <c r="NJ11" i="1"/>
  <c r="GH22" i="1"/>
  <c r="GI22" i="1" s="1"/>
  <c r="OJ17" i="1"/>
  <c r="OK17" i="1"/>
  <c r="GR39" i="1"/>
  <c r="HW31" i="1"/>
  <c r="HY31" i="1"/>
  <c r="NR35" i="1"/>
  <c r="NN35" i="1"/>
  <c r="GR15" i="1"/>
  <c r="GS15" i="1" s="1"/>
  <c r="NG20" i="1"/>
  <c r="NI20" i="1" s="1"/>
  <c r="NQ30" i="1"/>
  <c r="NS30" i="1"/>
  <c r="HE24" i="1"/>
  <c r="HF24" i="1" s="1"/>
  <c r="OB39" i="1"/>
  <c r="OC39" i="1" s="1"/>
  <c r="FD30" i="1"/>
  <c r="FC30" i="1"/>
  <c r="FA30" i="1"/>
  <c r="OK23" i="1"/>
  <c r="OH23" i="1"/>
  <c r="OJ23" i="1"/>
  <c r="PO22" i="1"/>
  <c r="HU12" i="1"/>
  <c r="HV12" i="1" s="1"/>
  <c r="GR23" i="1"/>
  <c r="GS23" i="1" s="1"/>
  <c r="OY14" i="1"/>
  <c r="OO15" i="1"/>
  <c r="IE19" i="1"/>
  <c r="IF19" i="1" s="1"/>
  <c r="OG28" i="1"/>
  <c r="OI28" i="1" s="1"/>
  <c r="GJ20" i="1"/>
  <c r="GL20" i="1"/>
  <c r="OY26" i="1"/>
  <c r="OZ26" i="1" s="1"/>
  <c r="HU38" i="1"/>
  <c r="HV38" i="1" s="1"/>
  <c r="HE34" i="1"/>
  <c r="HF34" i="1" s="1"/>
  <c r="GG33" i="1"/>
  <c r="GK33" i="1"/>
  <c r="QD12" i="1"/>
  <c r="GJ11" i="1"/>
  <c r="GH18" i="1"/>
  <c r="GI18" i="1" s="1"/>
  <c r="HJ19" i="1"/>
  <c r="OL30" i="1"/>
  <c r="OM30" i="1" s="1"/>
  <c r="GH28" i="1"/>
  <c r="NG24" i="1"/>
  <c r="NI24" i="1" s="1"/>
  <c r="NR11" i="1"/>
  <c r="NT11" i="1" s="1"/>
  <c r="NV11" i="1" s="1"/>
  <c r="NN11" i="1"/>
  <c r="FU39" i="1"/>
  <c r="FV39" i="1" s="1"/>
  <c r="OO32" i="1"/>
  <c r="OP32" i="1" s="1"/>
  <c r="OC11" i="1"/>
  <c r="FW22" i="1"/>
  <c r="FY22" i="1"/>
  <c r="HE14" i="1"/>
  <c r="HF14" i="1" s="1"/>
  <c r="GS11" i="1"/>
  <c r="GI21" i="1"/>
  <c r="GL21" i="1" s="1"/>
  <c r="OG29" i="1"/>
  <c r="OI29" i="1" s="1"/>
  <c r="GH40" i="1"/>
  <c r="GI40" i="1" s="1"/>
  <c r="FZ37" i="1"/>
  <c r="GB37" i="1" s="1"/>
  <c r="FN20" i="1"/>
  <c r="FP20" i="1"/>
  <c r="FQ20" i="1"/>
  <c r="OP29" i="1"/>
  <c r="OS29" i="1" s="1"/>
  <c r="PL32" i="1"/>
  <c r="PM32" i="1" s="1"/>
  <c r="EZ15" i="1"/>
  <c r="FB15" i="1" s="1"/>
  <c r="NJ21" i="1"/>
  <c r="NK21" i="1"/>
  <c r="NH21" i="1"/>
  <c r="HI19" i="1"/>
  <c r="HL19" i="1" s="1"/>
  <c r="OM27" i="1"/>
  <c r="OM21" i="1"/>
  <c r="NZ30" i="1"/>
  <c r="OY15" i="1"/>
  <c r="OZ15" i="1" s="1"/>
  <c r="HS19" i="1"/>
  <c r="OM26" i="1"/>
  <c r="HI12" i="1"/>
  <c r="HL12" i="1" s="1"/>
  <c r="IE38" i="1"/>
  <c r="GS34" i="1"/>
  <c r="GJ33" i="1"/>
  <c r="GL33" i="1"/>
  <c r="QC12" i="1"/>
  <c r="QF12" i="1" s="1"/>
  <c r="GI11" i="1"/>
  <c r="GL11" i="1" s="1"/>
  <c r="EQ10" i="1"/>
  <c r="EP10" i="1"/>
  <c r="EN10" i="1"/>
  <c r="FG10" i="1"/>
  <c r="FK10" i="1"/>
  <c r="NF10" i="1"/>
  <c r="ND10" i="1"/>
  <c r="GR10" i="1"/>
  <c r="NA10" i="1"/>
  <c r="NE10" i="1"/>
  <c r="MR10" i="1"/>
  <c r="MT10" i="1" s="1"/>
  <c r="MV10" i="1" s="1"/>
  <c r="MN10" i="1"/>
  <c r="GF10" i="1"/>
  <c r="FW10" i="1"/>
  <c r="NO10" i="1"/>
  <c r="FV10" i="1"/>
  <c r="OL10" i="1"/>
  <c r="OM10" i="1" s="1"/>
  <c r="MS10" i="1"/>
  <c r="NZ10" i="1"/>
  <c r="FL10" i="1"/>
  <c r="FJ10" i="1"/>
  <c r="NH18" i="1" l="1"/>
  <c r="NK18" i="1"/>
  <c r="OH32" i="1"/>
  <c r="OJ32" i="1"/>
  <c r="A26" i="3"/>
  <c r="A26" i="2"/>
  <c r="R26" i="2" s="1"/>
  <c r="FA29" i="1"/>
  <c r="A27" i="12"/>
  <c r="A26" i="11"/>
  <c r="A27" i="10"/>
  <c r="R27" i="10" s="1"/>
  <c r="A26" i="9"/>
  <c r="A26" i="8"/>
  <c r="R26" i="8" s="1"/>
  <c r="A26" i="7"/>
  <c r="A26" i="6"/>
  <c r="R26" i="6" s="1"/>
  <c r="A26" i="5"/>
  <c r="R26" i="5" s="1"/>
  <c r="A26" i="4"/>
  <c r="AD70" i="15"/>
  <c r="JP27" i="1"/>
  <c r="JN27" i="1"/>
  <c r="OU23" i="1"/>
  <c r="F27" i="12"/>
  <c r="B28" i="12"/>
  <c r="BR27" i="12"/>
  <c r="V27" i="12" s="1"/>
  <c r="U27" i="12"/>
  <c r="F26" i="11"/>
  <c r="BR26" i="11"/>
  <c r="V26" i="11" s="1"/>
  <c r="B27" i="11"/>
  <c r="U26" i="11"/>
  <c r="BR27" i="10"/>
  <c r="V27" i="10" s="1"/>
  <c r="F27" i="10"/>
  <c r="B28" i="10"/>
  <c r="U27" i="10"/>
  <c r="BR26" i="9"/>
  <c r="V26" i="9" s="1"/>
  <c r="U26" i="9"/>
  <c r="B27" i="9"/>
  <c r="F26" i="9"/>
  <c r="B27" i="8"/>
  <c r="BR26" i="8"/>
  <c r="V26" i="8" s="1"/>
  <c r="F26" i="8"/>
  <c r="U26" i="8"/>
  <c r="B27" i="7"/>
  <c r="U26" i="7"/>
  <c r="BR26" i="7"/>
  <c r="V26" i="7" s="1"/>
  <c r="F26" i="7"/>
  <c r="BR26" i="6"/>
  <c r="V26" i="6" s="1"/>
  <c r="B27" i="6"/>
  <c r="F26" i="6"/>
  <c r="U26" i="6"/>
  <c r="U26" i="5"/>
  <c r="B27" i="5"/>
  <c r="F26" i="5"/>
  <c r="BR26" i="5"/>
  <c r="V26" i="5" s="1"/>
  <c r="B27" i="4"/>
  <c r="BR26" i="4"/>
  <c r="V26" i="4" s="1"/>
  <c r="F26" i="4"/>
  <c r="U26" i="4"/>
  <c r="B27" i="3"/>
  <c r="U26" i="3"/>
  <c r="BR26" i="3"/>
  <c r="V26" i="3" s="1"/>
  <c r="F26" i="3"/>
  <c r="B27" i="2"/>
  <c r="BR26" i="2"/>
  <c r="V26" i="2" s="1"/>
  <c r="F26" i="2"/>
  <c r="U26" i="2"/>
  <c r="OK32" i="1"/>
  <c r="R70" i="15"/>
  <c r="NU27" i="1"/>
  <c r="NV27" i="1"/>
  <c r="FC29" i="1"/>
  <c r="GT32" i="1"/>
  <c r="FP24" i="1"/>
  <c r="FO24" i="1"/>
  <c r="NH35" i="1"/>
  <c r="GA24" i="1"/>
  <c r="GB24" i="1"/>
  <c r="NH36" i="1"/>
  <c r="NI36" i="1"/>
  <c r="FD29" i="1"/>
  <c r="NJ39" i="1"/>
  <c r="NI39" i="1"/>
  <c r="GQ26" i="1"/>
  <c r="GO26" i="1"/>
  <c r="NJ38" i="1"/>
  <c r="NI38" i="1"/>
  <c r="OJ34" i="1"/>
  <c r="OI34" i="1"/>
  <c r="GY32" i="1"/>
  <c r="FN23" i="1"/>
  <c r="FO23" i="1"/>
  <c r="OH22" i="1"/>
  <c r="OI22" i="1"/>
  <c r="HA36" i="1"/>
  <c r="HB36" i="1"/>
  <c r="FN30" i="1"/>
  <c r="FO30" i="1"/>
  <c r="NU21" i="1"/>
  <c r="NV21" i="1"/>
  <c r="GW32" i="1"/>
  <c r="OW22" i="1"/>
  <c r="OV22" i="1"/>
  <c r="HA38" i="1"/>
  <c r="HB38" i="1"/>
  <c r="OH17" i="1"/>
  <c r="OI17" i="1"/>
  <c r="NH11" i="1"/>
  <c r="NI11" i="1"/>
  <c r="PX12" i="1"/>
  <c r="PV12" i="1"/>
  <c r="PX16" i="1"/>
  <c r="PV16" i="1"/>
  <c r="HA12" i="1"/>
  <c r="HB12" i="1"/>
  <c r="FP15" i="1"/>
  <c r="FO15" i="1"/>
  <c r="NT18" i="1"/>
  <c r="NV18" i="1" s="1"/>
  <c r="NT15" i="1"/>
  <c r="NV15" i="1" s="1"/>
  <c r="GM17" i="1"/>
  <c r="GO17" i="1" s="1"/>
  <c r="GZ19" i="1"/>
  <c r="HB19" i="1" s="1"/>
  <c r="FM18" i="1"/>
  <c r="FO18" i="1" s="1"/>
  <c r="NT39" i="1"/>
  <c r="NV39" i="1" s="1"/>
  <c r="GA20" i="1"/>
  <c r="NX21" i="1"/>
  <c r="NW21" i="1"/>
  <c r="OH34" i="1"/>
  <c r="FQ25" i="1"/>
  <c r="NH39" i="1"/>
  <c r="FN25" i="1"/>
  <c r="FZ22" i="1"/>
  <c r="GB22" i="1" s="1"/>
  <c r="GA13" i="1"/>
  <c r="NK39" i="1"/>
  <c r="NT14" i="1"/>
  <c r="NV14" i="1" s="1"/>
  <c r="FP25" i="1"/>
  <c r="OG37" i="1"/>
  <c r="OI37" i="1" s="1"/>
  <c r="GC13" i="1"/>
  <c r="FQ15" i="1"/>
  <c r="OH40" i="1"/>
  <c r="GD13" i="1"/>
  <c r="NT30" i="1"/>
  <c r="NV30" i="1" s="1"/>
  <c r="FP30" i="1"/>
  <c r="FZ30" i="1"/>
  <c r="GB30" i="1" s="1"/>
  <c r="GP26" i="1"/>
  <c r="NK36" i="1"/>
  <c r="FQ30" i="1"/>
  <c r="GN26" i="1"/>
  <c r="GD24" i="1"/>
  <c r="GC24" i="1"/>
  <c r="NJ36" i="1"/>
  <c r="HD12" i="1"/>
  <c r="HC38" i="1"/>
  <c r="FZ28" i="1"/>
  <c r="GB28" i="1" s="1"/>
  <c r="PW16" i="1"/>
  <c r="HD38" i="1"/>
  <c r="NW34" i="1"/>
  <c r="HD36" i="1"/>
  <c r="NX27" i="1"/>
  <c r="PU16" i="1"/>
  <c r="NU34" i="1"/>
  <c r="HC36" i="1"/>
  <c r="NW27" i="1"/>
  <c r="NX34" i="1"/>
  <c r="HZ31" i="1"/>
  <c r="IB31" i="1" s="1"/>
  <c r="FZ18" i="1"/>
  <c r="GB18" i="1" s="1"/>
  <c r="GD34" i="1"/>
  <c r="OX22" i="1"/>
  <c r="PU12" i="1"/>
  <c r="NT33" i="1"/>
  <c r="NV33" i="1" s="1"/>
  <c r="FP23" i="1"/>
  <c r="NG33" i="1"/>
  <c r="NI33" i="1" s="1"/>
  <c r="NH38" i="1"/>
  <c r="OW23" i="1"/>
  <c r="FQ24" i="1"/>
  <c r="FN15" i="1"/>
  <c r="OX23" i="1"/>
  <c r="FN24" i="1"/>
  <c r="OT40" i="1"/>
  <c r="OX40" i="1" s="1"/>
  <c r="GM20" i="1"/>
  <c r="OT34" i="1"/>
  <c r="OV34" i="1" s="1"/>
  <c r="OT28" i="1"/>
  <c r="OA31" i="1"/>
  <c r="OE31" i="1"/>
  <c r="NR31" i="1"/>
  <c r="NN31" i="1"/>
  <c r="HR32" i="1"/>
  <c r="HF32" i="1"/>
  <c r="GD20" i="1"/>
  <c r="PG22" i="1"/>
  <c r="HC12" i="1"/>
  <c r="GC20" i="1"/>
  <c r="NF31" i="1"/>
  <c r="NA31" i="1"/>
  <c r="NE31" i="1"/>
  <c r="NG31" i="1" s="1"/>
  <c r="NI31" i="1" s="1"/>
  <c r="NT36" i="1"/>
  <c r="NV36" i="1" s="1"/>
  <c r="NS31" i="1"/>
  <c r="NQ31" i="1"/>
  <c r="OD31" i="1"/>
  <c r="OF31" i="1"/>
  <c r="PB31" i="1"/>
  <c r="GK32" i="1"/>
  <c r="GM32" i="1" s="1"/>
  <c r="GO32" i="1" s="1"/>
  <c r="GG32" i="1"/>
  <c r="FZ32" i="1"/>
  <c r="GB32" i="1" s="1"/>
  <c r="PL31" i="1"/>
  <c r="PM31" i="1" s="1"/>
  <c r="NT20" i="1"/>
  <c r="NX20" i="1" s="1"/>
  <c r="PW12" i="1"/>
  <c r="FZ14" i="1"/>
  <c r="GB14" i="1" s="1"/>
  <c r="OK40" i="1"/>
  <c r="NK11" i="1"/>
  <c r="OK22" i="1"/>
  <c r="OJ40" i="1"/>
  <c r="OO31" i="1"/>
  <c r="OR37" i="1"/>
  <c r="OT37" i="1" s="1"/>
  <c r="OV37" i="1" s="1"/>
  <c r="ON37" i="1"/>
  <c r="GM33" i="1"/>
  <c r="GO33" i="1" s="1"/>
  <c r="NT35" i="1"/>
  <c r="FZ29" i="1"/>
  <c r="GB29" i="1" s="1"/>
  <c r="OT19" i="1"/>
  <c r="OV19" i="1" s="1"/>
  <c r="FZ16" i="1"/>
  <c r="NW37" i="1"/>
  <c r="NX37" i="1"/>
  <c r="NU37" i="1"/>
  <c r="FM29" i="1"/>
  <c r="HM38" i="1"/>
  <c r="QG16" i="1"/>
  <c r="FZ33" i="1"/>
  <c r="GB33" i="1" s="1"/>
  <c r="OS37" i="1"/>
  <c r="PY37" i="1"/>
  <c r="QL37" i="1" s="1"/>
  <c r="QM37" i="1" s="1"/>
  <c r="QO37" i="1" s="1"/>
  <c r="PM37" i="1"/>
  <c r="FZ25" i="1"/>
  <c r="GB25" i="1" s="1"/>
  <c r="GM37" i="1"/>
  <c r="PC37" i="1"/>
  <c r="PD37" i="1"/>
  <c r="FM10" i="1"/>
  <c r="NG10" i="1"/>
  <c r="NI10" i="1" s="1"/>
  <c r="FT15" i="1"/>
  <c r="FX15" i="1"/>
  <c r="OO38" i="1"/>
  <c r="OP38" i="1" s="1"/>
  <c r="OO20" i="1"/>
  <c r="OP20" i="1" s="1"/>
  <c r="QB19" i="1"/>
  <c r="QC19" i="1" s="1"/>
  <c r="GU18" i="1"/>
  <c r="GV18" i="1" s="1"/>
  <c r="IU31" i="1"/>
  <c r="IV31" i="1" s="1"/>
  <c r="NU13" i="1"/>
  <c r="NX13" i="1"/>
  <c r="NW13" i="1"/>
  <c r="OR17" i="1"/>
  <c r="ON17" i="1"/>
  <c r="PO40" i="1"/>
  <c r="PP40" i="1" s="1"/>
  <c r="HG17" i="1"/>
  <c r="HK17" i="1"/>
  <c r="PO25" i="1"/>
  <c r="PP25" i="1" s="1"/>
  <c r="IH35" i="1"/>
  <c r="PR23" i="1"/>
  <c r="PN23" i="1"/>
  <c r="NX11" i="1"/>
  <c r="NU11" i="1"/>
  <c r="NW11" i="1"/>
  <c r="HU13" i="1"/>
  <c r="HV13" i="1" s="1"/>
  <c r="ON13" i="1"/>
  <c r="OR13" i="1"/>
  <c r="PO17" i="1"/>
  <c r="PP17" i="1" s="1"/>
  <c r="OR14" i="1"/>
  <c r="ON14" i="1"/>
  <c r="ON25" i="1"/>
  <c r="OR25" i="1"/>
  <c r="OA35" i="1"/>
  <c r="OE35" i="1"/>
  <c r="HH21" i="1"/>
  <c r="HI21" i="1" s="1"/>
  <c r="GU23" i="1"/>
  <c r="GV23" i="1" s="1"/>
  <c r="RB16" i="1"/>
  <c r="RC16" i="1" s="1"/>
  <c r="HC19" i="1"/>
  <c r="HA19" i="1"/>
  <c r="HD19" i="1"/>
  <c r="PB13" i="1"/>
  <c r="HK35" i="1"/>
  <c r="HG35" i="1"/>
  <c r="GK18" i="1"/>
  <c r="GG18" i="1"/>
  <c r="GX33" i="1"/>
  <c r="GT33" i="1"/>
  <c r="PE32" i="1"/>
  <c r="PA32" i="1"/>
  <c r="GX40" i="1"/>
  <c r="GT40" i="1"/>
  <c r="GU15" i="1"/>
  <c r="OA14" i="1"/>
  <c r="OE14" i="1"/>
  <c r="HX36" i="1"/>
  <c r="HT36" i="1"/>
  <c r="IR38" i="1"/>
  <c r="IS38" i="1" s="1"/>
  <c r="PB15" i="1"/>
  <c r="PC15" i="1" s="1"/>
  <c r="OA11" i="1"/>
  <c r="OE11" i="1"/>
  <c r="GJ28" i="1"/>
  <c r="HX38" i="1"/>
  <c r="HT38" i="1"/>
  <c r="IH19" i="1"/>
  <c r="HX12" i="1"/>
  <c r="HT12" i="1"/>
  <c r="HH24" i="1"/>
  <c r="HI24" i="1" s="1"/>
  <c r="HE39" i="1"/>
  <c r="HF39" i="1" s="1"/>
  <c r="GW26" i="1"/>
  <c r="HH11" i="1"/>
  <c r="HI11" i="1" s="1"/>
  <c r="QB22" i="1"/>
  <c r="OH19" i="1"/>
  <c r="OK19" i="1"/>
  <c r="OJ19" i="1"/>
  <c r="NH33" i="1"/>
  <c r="NJ33" i="1"/>
  <c r="NK33" i="1"/>
  <c r="GU22" i="1"/>
  <c r="GV22" i="1" s="1"/>
  <c r="GX20" i="1"/>
  <c r="GT20" i="1"/>
  <c r="QQ16" i="1"/>
  <c r="PE34" i="1"/>
  <c r="PA34" i="1"/>
  <c r="HE29" i="1"/>
  <c r="HF29" i="1" s="1"/>
  <c r="HJ36" i="1"/>
  <c r="PL21" i="1"/>
  <c r="PM21" i="1" s="1"/>
  <c r="PE29" i="1"/>
  <c r="PA29" i="1"/>
  <c r="OU34" i="1"/>
  <c r="HH20" i="1"/>
  <c r="HI20" i="1" s="1"/>
  <c r="PY34" i="1"/>
  <c r="OY35" i="1"/>
  <c r="OZ35" i="1" s="1"/>
  <c r="OQ18" i="1"/>
  <c r="OA33" i="1"/>
  <c r="OE33" i="1"/>
  <c r="PD40" i="1"/>
  <c r="OO36" i="1"/>
  <c r="OP36" i="1" s="1"/>
  <c r="GP19" i="1"/>
  <c r="GN19" i="1"/>
  <c r="GQ19" i="1"/>
  <c r="HR33" i="1"/>
  <c r="GW17" i="1"/>
  <c r="PB27" i="1"/>
  <c r="PC27" i="1" s="1"/>
  <c r="GG39" i="1"/>
  <c r="GK39" i="1"/>
  <c r="GW24" i="1"/>
  <c r="IF38" i="1"/>
  <c r="PL15" i="1"/>
  <c r="PM15" i="1" s="1"/>
  <c r="OR32" i="1"/>
  <c r="ON32" i="1"/>
  <c r="GI28" i="1"/>
  <c r="HY38" i="1"/>
  <c r="HW38" i="1"/>
  <c r="OQ15" i="1"/>
  <c r="HR24" i="1"/>
  <c r="HS24" i="1" s="1"/>
  <c r="NH20" i="1"/>
  <c r="NK20" i="1"/>
  <c r="NJ20" i="1"/>
  <c r="GS39" i="1"/>
  <c r="GV26" i="1"/>
  <c r="GY26" i="1" s="1"/>
  <c r="HR11" i="1"/>
  <c r="OG18" i="1"/>
  <c r="OI18" i="1" s="1"/>
  <c r="HE22" i="1"/>
  <c r="HF22" i="1" s="1"/>
  <c r="FQ39" i="1"/>
  <c r="FN39" i="1"/>
  <c r="FP39" i="1"/>
  <c r="QB23" i="1"/>
  <c r="QC23" i="1" s="1"/>
  <c r="IE17" i="1"/>
  <c r="GN13" i="1"/>
  <c r="GP13" i="1"/>
  <c r="GQ13" i="1"/>
  <c r="QP16" i="1"/>
  <c r="QS16" i="1" s="1"/>
  <c r="PD34" i="1"/>
  <c r="PF34" i="1"/>
  <c r="IK31" i="1"/>
  <c r="IG31" i="1"/>
  <c r="FT23" i="1"/>
  <c r="FX23" i="1"/>
  <c r="PD28" i="1"/>
  <c r="HR20" i="1"/>
  <c r="HS20" i="1" s="1"/>
  <c r="GU16" i="1"/>
  <c r="GC33" i="1"/>
  <c r="GA33" i="1"/>
  <c r="GD33" i="1"/>
  <c r="OP18" i="1"/>
  <c r="OS18" i="1" s="1"/>
  <c r="PC40" i="1"/>
  <c r="GJ14" i="1"/>
  <c r="GJ30" i="1"/>
  <c r="OY36" i="1"/>
  <c r="OZ36" i="1" s="1"/>
  <c r="HR40" i="1"/>
  <c r="HS40" i="1" s="1"/>
  <c r="PG23" i="1"/>
  <c r="PI23" i="1" s="1"/>
  <c r="GU30" i="1"/>
  <c r="PL27" i="1"/>
  <c r="GJ39" i="1"/>
  <c r="GL39" i="1"/>
  <c r="GV24" i="1"/>
  <c r="GY24" i="1" s="1"/>
  <c r="PQ23" i="1"/>
  <c r="PS23" i="1"/>
  <c r="HK12" i="1"/>
  <c r="HG12" i="1"/>
  <c r="OB30" i="1"/>
  <c r="FD15" i="1"/>
  <c r="FA15" i="1"/>
  <c r="FC15" i="1"/>
  <c r="GA37" i="1"/>
  <c r="GC37" i="1"/>
  <c r="GD37" i="1"/>
  <c r="OQ32" i="1"/>
  <c r="OS32" i="1"/>
  <c r="PL26" i="1"/>
  <c r="PM26" i="1" s="1"/>
  <c r="OP15" i="1"/>
  <c r="OS15" i="1" s="1"/>
  <c r="GJ22" i="1"/>
  <c r="GL22" i="1"/>
  <c r="GC18" i="1"/>
  <c r="GW28" i="1"/>
  <c r="GY28" i="1"/>
  <c r="QL23" i="1"/>
  <c r="QM23" i="1" s="1"/>
  <c r="HS17" i="1"/>
  <c r="OD38" i="1"/>
  <c r="OF38" i="1"/>
  <c r="IJ31" i="1"/>
  <c r="IL31" i="1"/>
  <c r="FW23" i="1"/>
  <c r="FY23" i="1"/>
  <c r="PC28" i="1"/>
  <c r="PF28" i="1" s="1"/>
  <c r="OA13" i="1"/>
  <c r="OE13" i="1"/>
  <c r="OG13" i="1" s="1"/>
  <c r="OI13" i="1" s="1"/>
  <c r="NT38" i="1"/>
  <c r="NV38" i="1" s="1"/>
  <c r="PH12" i="1"/>
  <c r="PK12" i="1"/>
  <c r="PJ12" i="1"/>
  <c r="GY14" i="1"/>
  <c r="GW14" i="1"/>
  <c r="NX39" i="1"/>
  <c r="GI14" i="1"/>
  <c r="GL14" i="1" s="1"/>
  <c r="OG21" i="1"/>
  <c r="OI21" i="1" s="1"/>
  <c r="GI30" i="1"/>
  <c r="HF40" i="1"/>
  <c r="HE30" i="1"/>
  <c r="HF30" i="1" s="1"/>
  <c r="GG11" i="1"/>
  <c r="GK11" i="1"/>
  <c r="GM11" i="1" s="1"/>
  <c r="GO11" i="1" s="1"/>
  <c r="OO26" i="1"/>
  <c r="OO21" i="1"/>
  <c r="OP21" i="1" s="1"/>
  <c r="PO32" i="1"/>
  <c r="PP32" i="1" s="1"/>
  <c r="GK40" i="1"/>
  <c r="GG40" i="1"/>
  <c r="GU11" i="1"/>
  <c r="GV11" i="1" s="1"/>
  <c r="FX39" i="1"/>
  <c r="FT39" i="1"/>
  <c r="GL18" i="1"/>
  <c r="GJ18" i="1"/>
  <c r="PB26" i="1"/>
  <c r="PL14" i="1"/>
  <c r="PQ22" i="1"/>
  <c r="HE15" i="1"/>
  <c r="HF15" i="1" s="1"/>
  <c r="GG22" i="1"/>
  <c r="GK22" i="1"/>
  <c r="OQ25" i="1"/>
  <c r="OS25" i="1"/>
  <c r="GT28" i="1"/>
  <c r="GX28" i="1"/>
  <c r="OD15" i="1"/>
  <c r="OF15" i="1"/>
  <c r="JE31" i="1"/>
  <c r="JF31" i="1" s="1"/>
  <c r="FW15" i="1"/>
  <c r="FY15" i="1"/>
  <c r="OF14" i="1"/>
  <c r="OD14" i="1"/>
  <c r="GW33" i="1"/>
  <c r="GY33" i="1"/>
  <c r="OE38" i="1"/>
  <c r="OA38" i="1"/>
  <c r="NT24" i="1"/>
  <c r="NV24" i="1" s="1"/>
  <c r="OY38" i="1"/>
  <c r="OZ38" i="1" s="1"/>
  <c r="IE13" i="1"/>
  <c r="IF13" i="1" s="1"/>
  <c r="GX14" i="1"/>
  <c r="GT14" i="1"/>
  <c r="NW26" i="1"/>
  <c r="NU26" i="1"/>
  <c r="NX26" i="1"/>
  <c r="GY40" i="1"/>
  <c r="GW40" i="1"/>
  <c r="OF35" i="1"/>
  <c r="OD35" i="1"/>
  <c r="GJ34" i="1"/>
  <c r="GL34" i="1"/>
  <c r="IR35" i="1"/>
  <c r="IS35" i="1" s="1"/>
  <c r="PY29" i="1"/>
  <c r="PZ29" i="1" s="1"/>
  <c r="GM16" i="1"/>
  <c r="GO16" i="1" s="1"/>
  <c r="HR21" i="1"/>
  <c r="HJ17" i="1"/>
  <c r="HL17" i="1"/>
  <c r="HW36" i="1"/>
  <c r="HY36" i="1"/>
  <c r="OQ14" i="1"/>
  <c r="OS14" i="1"/>
  <c r="QA12" i="1"/>
  <c r="QE12" i="1"/>
  <c r="NH30" i="1"/>
  <c r="NJ30" i="1"/>
  <c r="NK30" i="1"/>
  <c r="OO27" i="1"/>
  <c r="OP27" i="1" s="1"/>
  <c r="PY32" i="1"/>
  <c r="GJ40" i="1"/>
  <c r="GL40" i="1"/>
  <c r="HH14" i="1"/>
  <c r="HI14" i="1" s="1"/>
  <c r="FY39" i="1"/>
  <c r="FW39" i="1"/>
  <c r="OZ14" i="1"/>
  <c r="PP22" i="1"/>
  <c r="PS22" i="1" s="1"/>
  <c r="GW37" i="1"/>
  <c r="FP22" i="1"/>
  <c r="FN22" i="1"/>
  <c r="FQ22" i="1"/>
  <c r="OA15" i="1"/>
  <c r="OE15" i="1"/>
  <c r="GH29" i="1"/>
  <c r="GI29" i="1" s="1"/>
  <c r="HH37" i="1"/>
  <c r="NU36" i="1"/>
  <c r="NW36" i="1"/>
  <c r="NX36" i="1"/>
  <c r="GU25" i="1"/>
  <c r="GV25" i="1" s="1"/>
  <c r="HG13" i="1"/>
  <c r="HK13" i="1"/>
  <c r="HU26" i="1"/>
  <c r="OB20" i="1"/>
  <c r="OC20" i="1" s="1"/>
  <c r="PL13" i="1"/>
  <c r="PM13" i="1" s="1"/>
  <c r="PO19" i="1"/>
  <c r="PP19" i="1" s="1"/>
  <c r="OE36" i="1"/>
  <c r="OA36" i="1"/>
  <c r="GA21" i="1"/>
  <c r="GC21" i="1"/>
  <c r="GD21" i="1"/>
  <c r="OY20" i="1"/>
  <c r="OZ20" i="1" s="1"/>
  <c r="HR16" i="1"/>
  <c r="HS16" i="1" s="1"/>
  <c r="OS13" i="1"/>
  <c r="OQ13" i="1"/>
  <c r="PY25" i="1"/>
  <c r="PZ25" i="1" s="1"/>
  <c r="QL19" i="1"/>
  <c r="QM19" i="1" s="1"/>
  <c r="GK34" i="1"/>
  <c r="GG34" i="1"/>
  <c r="PB18" i="1"/>
  <c r="PC18" i="1" s="1"/>
  <c r="PO29" i="1"/>
  <c r="PP29" i="1" s="1"/>
  <c r="HE18" i="1"/>
  <c r="HF18" i="1" s="1"/>
  <c r="HD31" i="1"/>
  <c r="HA31" i="1"/>
  <c r="HC31" i="1"/>
  <c r="GK25" i="1"/>
  <c r="GG25" i="1"/>
  <c r="HK19" i="1"/>
  <c r="HG19" i="1"/>
  <c r="ON29" i="1"/>
  <c r="OR29" i="1"/>
  <c r="OT29" i="1" s="1"/>
  <c r="OV29" i="1" s="1"/>
  <c r="OH29" i="1"/>
  <c r="OJ29" i="1"/>
  <c r="OK29" i="1"/>
  <c r="HR14" i="1"/>
  <c r="HS14" i="1" s="1"/>
  <c r="OD39" i="1"/>
  <c r="OF39" i="1"/>
  <c r="GV37" i="1"/>
  <c r="GY37" i="1" s="1"/>
  <c r="IR12" i="1"/>
  <c r="IS12" i="1" s="1"/>
  <c r="OY39" i="1"/>
  <c r="OZ39" i="1" s="1"/>
  <c r="HR37" i="1"/>
  <c r="HS37" i="1" s="1"/>
  <c r="HJ26" i="1"/>
  <c r="HL26" i="1"/>
  <c r="HE25" i="1"/>
  <c r="HF25" i="1" s="1"/>
  <c r="HL13" i="1"/>
  <c r="HJ13" i="1"/>
  <c r="IE26" i="1"/>
  <c r="IF26" i="1" s="1"/>
  <c r="OO11" i="1"/>
  <c r="OP11" i="1" s="1"/>
  <c r="OD36" i="1"/>
  <c r="OF36" i="1"/>
  <c r="HF16" i="1"/>
  <c r="PL11" i="1"/>
  <c r="PG19" i="1"/>
  <c r="PI19" i="1" s="1"/>
  <c r="PL18" i="1"/>
  <c r="PY28" i="1"/>
  <c r="PZ28" i="1" s="1"/>
  <c r="GJ25" i="1"/>
  <c r="GL25" i="1"/>
  <c r="GG21" i="1"/>
  <c r="GK21" i="1"/>
  <c r="GM21" i="1" s="1"/>
  <c r="GO21" i="1" s="1"/>
  <c r="OO30" i="1"/>
  <c r="OP30" i="1" s="1"/>
  <c r="HH34" i="1"/>
  <c r="HI34" i="1" s="1"/>
  <c r="OK28" i="1"/>
  <c r="OH28" i="1"/>
  <c r="OJ28" i="1"/>
  <c r="HE23" i="1"/>
  <c r="OA39" i="1"/>
  <c r="OE39" i="1"/>
  <c r="RB12" i="1"/>
  <c r="RC12" i="1" s="1"/>
  <c r="IH12" i="1"/>
  <c r="II12" i="1" s="1"/>
  <c r="OO39" i="1"/>
  <c r="GT21" i="1"/>
  <c r="GX21" i="1"/>
  <c r="HG26" i="1"/>
  <c r="HK26" i="1"/>
  <c r="IH36" i="1"/>
  <c r="II36" i="1" s="1"/>
  <c r="OY24" i="1"/>
  <c r="OQ17" i="1"/>
  <c r="OS17" i="1"/>
  <c r="PD32" i="1"/>
  <c r="PF32" i="1"/>
  <c r="OE26" i="1"/>
  <c r="OA26" i="1"/>
  <c r="PY40" i="1"/>
  <c r="HJ35" i="1"/>
  <c r="HL35" i="1"/>
  <c r="HT35" i="1"/>
  <c r="HX35" i="1"/>
  <c r="HA35" i="1"/>
  <c r="PY17" i="1"/>
  <c r="PZ17" i="1" s="1"/>
  <c r="PB11" i="1"/>
  <c r="PC11" i="1" s="1"/>
  <c r="OO33" i="1"/>
  <c r="OP33" i="1" s="1"/>
  <c r="OX19" i="1"/>
  <c r="OW19" i="1"/>
  <c r="OU19" i="1"/>
  <c r="PO28" i="1"/>
  <c r="PP28" i="1" s="1"/>
  <c r="HR28" i="1"/>
  <c r="PD25" i="1"/>
  <c r="GJ15" i="1"/>
  <c r="GG23" i="1"/>
  <c r="GK23" i="1"/>
  <c r="QN12" i="1"/>
  <c r="QR12" i="1"/>
  <c r="GU34" i="1"/>
  <c r="GV34" i="1" s="1"/>
  <c r="HU19" i="1"/>
  <c r="HV19" i="1" s="1"/>
  <c r="GD22" i="1"/>
  <c r="NH24" i="1"/>
  <c r="NJ24" i="1"/>
  <c r="NK24" i="1"/>
  <c r="OY30" i="1"/>
  <c r="OZ30" i="1" s="1"/>
  <c r="HR34" i="1"/>
  <c r="HS34" i="1" s="1"/>
  <c r="IR19" i="1"/>
  <c r="IS19" i="1" s="1"/>
  <c r="HY12" i="1"/>
  <c r="HW12" i="1"/>
  <c r="GA11" i="1"/>
  <c r="GD11" i="1"/>
  <c r="GC11" i="1"/>
  <c r="GZ13" i="1"/>
  <c r="HB13" i="1" s="1"/>
  <c r="QL22" i="1"/>
  <c r="QM22" i="1" s="1"/>
  <c r="OE27" i="1"/>
  <c r="OG27" i="1" s="1"/>
  <c r="OI27" i="1" s="1"/>
  <c r="OA27" i="1"/>
  <c r="OB24" i="1"/>
  <c r="OC24" i="1" s="1"/>
  <c r="GW21" i="1"/>
  <c r="GY21" i="1"/>
  <c r="GW20" i="1"/>
  <c r="GZ20" i="1" s="1"/>
  <c r="HB20" i="1" s="1"/>
  <c r="GY20" i="1"/>
  <c r="IR36" i="1"/>
  <c r="IS36" i="1" s="1"/>
  <c r="OM24" i="1"/>
  <c r="GS29" i="1"/>
  <c r="HI36" i="1"/>
  <c r="OZ21" i="1"/>
  <c r="PD29" i="1"/>
  <c r="PF29" i="1"/>
  <c r="GK24" i="1"/>
  <c r="GG24" i="1"/>
  <c r="NW14" i="1"/>
  <c r="NU14" i="1"/>
  <c r="OF26" i="1"/>
  <c r="OD26" i="1"/>
  <c r="PM34" i="1"/>
  <c r="OM35" i="1"/>
  <c r="PB17" i="1"/>
  <c r="HW35" i="1"/>
  <c r="HY35" i="1"/>
  <c r="OF33" i="1"/>
  <c r="OD33" i="1"/>
  <c r="OF11" i="1"/>
  <c r="OY33" i="1"/>
  <c r="OZ33" i="1" s="1"/>
  <c r="HF33" i="1"/>
  <c r="HF28" i="1"/>
  <c r="GV17" i="1"/>
  <c r="PC25" i="1"/>
  <c r="GI15" i="1"/>
  <c r="GL23" i="1"/>
  <c r="GJ23" i="1"/>
  <c r="QS12" i="1"/>
  <c r="QQ12" i="1"/>
  <c r="OO10" i="1"/>
  <c r="OP10" i="1" s="1"/>
  <c r="GH10" i="1"/>
  <c r="MX10" i="1"/>
  <c r="MW10" i="1"/>
  <c r="MU10" i="1"/>
  <c r="FX10" i="1"/>
  <c r="FZ10" i="1" s="1"/>
  <c r="GB10" i="1" s="1"/>
  <c r="FT10" i="1"/>
  <c r="OY10" i="1"/>
  <c r="OZ10" i="1" s="1"/>
  <c r="NQ10" i="1"/>
  <c r="NP10" i="1"/>
  <c r="HE10" i="1"/>
  <c r="HF10" i="1" s="1"/>
  <c r="OB10" i="1"/>
  <c r="FY10" i="1"/>
  <c r="GS10" i="1"/>
  <c r="GD14" i="1" l="1"/>
  <c r="GM24" i="1"/>
  <c r="GO24" i="1" s="1"/>
  <c r="GZ32" i="1"/>
  <c r="HD32" i="1" s="1"/>
  <c r="A28" i="12"/>
  <c r="A27" i="7"/>
  <c r="A27" i="4"/>
  <c r="A27" i="3"/>
  <c r="R27" i="3" s="1"/>
  <c r="GA18" i="1"/>
  <c r="NW39" i="1"/>
  <c r="NW15" i="1"/>
  <c r="NX14" i="1"/>
  <c r="GC22" i="1"/>
  <c r="NU39" i="1"/>
  <c r="NU15" i="1"/>
  <c r="GA22" i="1"/>
  <c r="NW18" i="1"/>
  <c r="GD18" i="1"/>
  <c r="NU18" i="1"/>
  <c r="GA25" i="1"/>
  <c r="NX15" i="1"/>
  <c r="GP17" i="1"/>
  <c r="NX18" i="1"/>
  <c r="OK37" i="1"/>
  <c r="GM25" i="1"/>
  <c r="GO25" i="1" s="1"/>
  <c r="GN17" i="1"/>
  <c r="A27" i="11"/>
  <c r="R27" i="11" s="1"/>
  <c r="A28" i="10"/>
  <c r="R28" i="10" s="1"/>
  <c r="A27" i="9"/>
  <c r="A27" i="8"/>
  <c r="A27" i="6"/>
  <c r="A27" i="5"/>
  <c r="R27" i="5" s="1"/>
  <c r="AD71" i="15"/>
  <c r="R71" i="15"/>
  <c r="A27" i="2"/>
  <c r="F28" i="12"/>
  <c r="B29" i="12"/>
  <c r="BR28" i="12"/>
  <c r="V28" i="12" s="1"/>
  <c r="U28" i="12"/>
  <c r="BR27" i="11"/>
  <c r="V27" i="11" s="1"/>
  <c r="F27" i="11"/>
  <c r="B28" i="11"/>
  <c r="U27" i="11"/>
  <c r="BR28" i="10"/>
  <c r="V28" i="10" s="1"/>
  <c r="F28" i="10"/>
  <c r="U28" i="10"/>
  <c r="B29" i="10"/>
  <c r="F27" i="9"/>
  <c r="B28" i="9"/>
  <c r="BR27" i="9"/>
  <c r="V27" i="9" s="1"/>
  <c r="U27" i="9"/>
  <c r="B28" i="8"/>
  <c r="BR27" i="8"/>
  <c r="V27" i="8" s="1"/>
  <c r="F27" i="8"/>
  <c r="U27" i="8"/>
  <c r="B28" i="7"/>
  <c r="F27" i="7"/>
  <c r="BR27" i="7"/>
  <c r="V27" i="7" s="1"/>
  <c r="U27" i="7"/>
  <c r="F27" i="6"/>
  <c r="B28" i="6"/>
  <c r="BR27" i="6"/>
  <c r="V27" i="6" s="1"/>
  <c r="U27" i="6"/>
  <c r="B28" i="5"/>
  <c r="F27" i="5"/>
  <c r="U27" i="5"/>
  <c r="BR27" i="5"/>
  <c r="V27" i="5" s="1"/>
  <c r="BR27" i="4"/>
  <c r="V27" i="4" s="1"/>
  <c r="F27" i="4"/>
  <c r="U27" i="4"/>
  <c r="B28" i="4"/>
  <c r="U27" i="3"/>
  <c r="BR27" i="3"/>
  <c r="V27" i="3" s="1"/>
  <c r="B28" i="3"/>
  <c r="F27" i="3"/>
  <c r="F27" i="2"/>
  <c r="U27" i="2"/>
  <c r="B28" i="2"/>
  <c r="BR27" i="2"/>
  <c r="V27" i="2" s="1"/>
  <c r="ID31" i="1"/>
  <c r="NX30" i="1"/>
  <c r="IA31" i="1"/>
  <c r="NW30" i="1"/>
  <c r="NU30" i="1"/>
  <c r="IC31" i="1"/>
  <c r="GA30" i="1"/>
  <c r="GC30" i="1"/>
  <c r="GD30" i="1"/>
  <c r="GQ33" i="1"/>
  <c r="GC14" i="1"/>
  <c r="NW33" i="1"/>
  <c r="GP33" i="1"/>
  <c r="GA14" i="1"/>
  <c r="NU33" i="1"/>
  <c r="FP29" i="1"/>
  <c r="FO29" i="1"/>
  <c r="GC28" i="1"/>
  <c r="GN33" i="1"/>
  <c r="NX33" i="1"/>
  <c r="OJ37" i="1"/>
  <c r="PH22" i="1"/>
  <c r="PI22" i="1"/>
  <c r="GA28" i="1"/>
  <c r="GQ17" i="1"/>
  <c r="FQ18" i="1"/>
  <c r="OH37" i="1"/>
  <c r="OU28" i="1"/>
  <c r="OV28" i="1"/>
  <c r="GD28" i="1"/>
  <c r="FP18" i="1"/>
  <c r="GN37" i="1"/>
  <c r="GO37" i="1"/>
  <c r="FN18" i="1"/>
  <c r="HP38" i="1"/>
  <c r="HO38" i="1"/>
  <c r="OU40" i="1"/>
  <c r="OV40" i="1"/>
  <c r="NU20" i="1"/>
  <c r="NV20" i="1"/>
  <c r="GN20" i="1"/>
  <c r="GO20" i="1"/>
  <c r="QH16" i="1"/>
  <c r="QI16" i="1"/>
  <c r="HM19" i="1"/>
  <c r="HO19" i="1" s="1"/>
  <c r="FN10" i="1"/>
  <c r="FO10" i="1"/>
  <c r="GC16" i="1"/>
  <c r="GB16" i="1"/>
  <c r="HM12" i="1"/>
  <c r="HO12" i="1" s="1"/>
  <c r="QG12" i="1"/>
  <c r="QI12" i="1" s="1"/>
  <c r="OG11" i="1"/>
  <c r="OI11" i="1" s="1"/>
  <c r="GD25" i="1"/>
  <c r="NW20" i="1"/>
  <c r="GC25" i="1"/>
  <c r="OX28" i="1"/>
  <c r="OW28" i="1"/>
  <c r="PJ22" i="1"/>
  <c r="PK22" i="1"/>
  <c r="OW40" i="1"/>
  <c r="GQ20" i="1"/>
  <c r="GP20" i="1"/>
  <c r="OT13" i="1"/>
  <c r="OV13" i="1" s="1"/>
  <c r="HZ36" i="1"/>
  <c r="NU35" i="1"/>
  <c r="HA32" i="1"/>
  <c r="QJ16" i="1"/>
  <c r="GM23" i="1"/>
  <c r="GO23" i="1" s="1"/>
  <c r="OG36" i="1"/>
  <c r="OJ36" i="1" s="1"/>
  <c r="FZ15" i="1"/>
  <c r="GB15" i="1" s="1"/>
  <c r="NT31" i="1"/>
  <c r="FQ29" i="1"/>
  <c r="FN29" i="1"/>
  <c r="OX34" i="1"/>
  <c r="GZ14" i="1"/>
  <c r="HB14" i="1" s="1"/>
  <c r="OW34" i="1"/>
  <c r="OT25" i="1"/>
  <c r="OV25" i="1" s="1"/>
  <c r="GC29" i="1"/>
  <c r="FZ39" i="1"/>
  <c r="GD29" i="1"/>
  <c r="HN38" i="1"/>
  <c r="HZ12" i="1"/>
  <c r="GA29" i="1"/>
  <c r="HQ38" i="1"/>
  <c r="OG31" i="1"/>
  <c r="GM39" i="1"/>
  <c r="GO39" i="1" s="1"/>
  <c r="GD16" i="1"/>
  <c r="GN32" i="1"/>
  <c r="GP32" i="1"/>
  <c r="GQ32" i="1"/>
  <c r="PO31" i="1"/>
  <c r="OQ31" i="1"/>
  <c r="PD31" i="1"/>
  <c r="QK16" i="1"/>
  <c r="OT17" i="1"/>
  <c r="OV17" i="1" s="1"/>
  <c r="QY37" i="1"/>
  <c r="QZ37" i="1" s="1"/>
  <c r="RB37" i="1" s="1"/>
  <c r="RC37" i="1" s="1"/>
  <c r="HM17" i="1"/>
  <c r="GA16" i="1"/>
  <c r="PC31" i="1"/>
  <c r="HM35" i="1"/>
  <c r="GM40" i="1"/>
  <c r="GO40" i="1" s="1"/>
  <c r="OG35" i="1"/>
  <c r="GQ37" i="1"/>
  <c r="HZ38" i="1"/>
  <c r="GP37" i="1"/>
  <c r="PY31" i="1"/>
  <c r="QL31" i="1" s="1"/>
  <c r="OT32" i="1"/>
  <c r="OV32" i="1" s="1"/>
  <c r="GC32" i="1"/>
  <c r="GA32" i="1"/>
  <c r="GD32" i="1"/>
  <c r="NK10" i="1"/>
  <c r="OT14" i="1"/>
  <c r="OV14" i="1" s="1"/>
  <c r="PG29" i="1"/>
  <c r="PZ37" i="1"/>
  <c r="QB37" i="1" s="1"/>
  <c r="QC37" i="1" s="1"/>
  <c r="HH32" i="1"/>
  <c r="HI32" i="1" s="1"/>
  <c r="PG32" i="1"/>
  <c r="OP31" i="1"/>
  <c r="OS31" i="1" s="1"/>
  <c r="NJ31" i="1"/>
  <c r="NH31" i="1"/>
  <c r="NK31" i="1"/>
  <c r="HS32" i="1"/>
  <c r="HU32" i="1" s="1"/>
  <c r="IE32" i="1"/>
  <c r="IF32" i="1" s="1"/>
  <c r="OG33" i="1"/>
  <c r="OG26" i="1"/>
  <c r="OI26" i="1" s="1"/>
  <c r="GM34" i="1"/>
  <c r="GO34" i="1" s="1"/>
  <c r="GM18" i="1"/>
  <c r="PE37" i="1"/>
  <c r="PG37" i="1" s="1"/>
  <c r="PI37" i="1" s="1"/>
  <c r="PA37" i="1"/>
  <c r="PO37" i="1"/>
  <c r="PP37" i="1" s="1"/>
  <c r="FP10" i="1"/>
  <c r="OW37" i="1"/>
  <c r="OX37" i="1"/>
  <c r="OU37" i="1"/>
  <c r="GZ21" i="1"/>
  <c r="HB21" i="1" s="1"/>
  <c r="QT12" i="1"/>
  <c r="QV12" i="1" s="1"/>
  <c r="OG39" i="1"/>
  <c r="OG14" i="1"/>
  <c r="FZ23" i="1"/>
  <c r="GB23" i="1" s="1"/>
  <c r="PT23" i="1"/>
  <c r="PV23" i="1" s="1"/>
  <c r="PF37" i="1"/>
  <c r="FQ10" i="1"/>
  <c r="NH10" i="1"/>
  <c r="NJ10" i="1"/>
  <c r="QB17" i="1"/>
  <c r="QC17" i="1" s="1"/>
  <c r="OK27" i="1"/>
  <c r="OH27" i="1"/>
  <c r="OJ27" i="1"/>
  <c r="QB28" i="1"/>
  <c r="QC28" i="1" s="1"/>
  <c r="IU12" i="1"/>
  <c r="IV12" i="1" s="1"/>
  <c r="OW29" i="1"/>
  <c r="OU29" i="1"/>
  <c r="OX29" i="1"/>
  <c r="QK12" i="1"/>
  <c r="RA16" i="1"/>
  <c r="RE16" i="1"/>
  <c r="QB25" i="1"/>
  <c r="QC25" i="1" s="1"/>
  <c r="PR32" i="1"/>
  <c r="PN32" i="1"/>
  <c r="HH39" i="1"/>
  <c r="HI39" i="1" s="1"/>
  <c r="HX13" i="1"/>
  <c r="HT13" i="1"/>
  <c r="IU19" i="1"/>
  <c r="IV19" i="1" s="1"/>
  <c r="HH18" i="1"/>
  <c r="HI18" i="1" s="1"/>
  <c r="QE23" i="1"/>
  <c r="QA23" i="1"/>
  <c r="PO21" i="1"/>
  <c r="PP21" i="1" s="1"/>
  <c r="PN25" i="1"/>
  <c r="PR25" i="1"/>
  <c r="QO23" i="1"/>
  <c r="QP23" i="1" s="1"/>
  <c r="HK21" i="1"/>
  <c r="HG21" i="1"/>
  <c r="IG36" i="1"/>
  <c r="IK36" i="1"/>
  <c r="PB35" i="1"/>
  <c r="PC35" i="1" s="1"/>
  <c r="IX31" i="1"/>
  <c r="IT31" i="1"/>
  <c r="IH26" i="1"/>
  <c r="II26" i="1" s="1"/>
  <c r="GN11" i="1"/>
  <c r="GQ11" i="1"/>
  <c r="GP11" i="1"/>
  <c r="OR36" i="1"/>
  <c r="ON36" i="1"/>
  <c r="PN40" i="1"/>
  <c r="PR40" i="1"/>
  <c r="HK11" i="1"/>
  <c r="HG11" i="1"/>
  <c r="PR17" i="1"/>
  <c r="PN17" i="1"/>
  <c r="HH28" i="1"/>
  <c r="HI28" i="1" s="1"/>
  <c r="HZ35" i="1"/>
  <c r="PB21" i="1"/>
  <c r="PC21" i="1" s="1"/>
  <c r="HC13" i="1"/>
  <c r="HA13" i="1"/>
  <c r="HD13" i="1"/>
  <c r="GY34" i="1"/>
  <c r="GW34" i="1"/>
  <c r="HJ34" i="1"/>
  <c r="HL34" i="1"/>
  <c r="IE37" i="1"/>
  <c r="IF37" i="1" s="1"/>
  <c r="IE14" i="1"/>
  <c r="IF14" i="1" s="1"/>
  <c r="PY13" i="1"/>
  <c r="PZ13" i="1" s="1"/>
  <c r="HL14" i="1"/>
  <c r="HJ14" i="1"/>
  <c r="JE35" i="1"/>
  <c r="JF35" i="1" s="1"/>
  <c r="GZ40" i="1"/>
  <c r="HB40" i="1" s="1"/>
  <c r="IR13" i="1"/>
  <c r="IS13" i="1" s="1"/>
  <c r="GZ33" i="1"/>
  <c r="HB33" i="1" s="1"/>
  <c r="HR15" i="1"/>
  <c r="HS15" i="1" s="1"/>
  <c r="HR30" i="1"/>
  <c r="HS30" i="1" s="1"/>
  <c r="NU38" i="1"/>
  <c r="NW38" i="1"/>
  <c r="NX38" i="1"/>
  <c r="ON15" i="1"/>
  <c r="OR15" i="1"/>
  <c r="OT15" i="1" s="1"/>
  <c r="OV15" i="1" s="1"/>
  <c r="PL36" i="1"/>
  <c r="PM36" i="1" s="1"/>
  <c r="GT26" i="1"/>
  <c r="GX26" i="1"/>
  <c r="GZ26" i="1" s="1"/>
  <c r="HB26" i="1" s="1"/>
  <c r="IE24" i="1"/>
  <c r="IF24" i="1" s="1"/>
  <c r="HL20" i="1"/>
  <c r="HJ20" i="1"/>
  <c r="QD19" i="1"/>
  <c r="QF19" i="1"/>
  <c r="HH33" i="1"/>
  <c r="HI33" i="1" s="1"/>
  <c r="GN24" i="1"/>
  <c r="GP24" i="1"/>
  <c r="HG36" i="1"/>
  <c r="HK36" i="1"/>
  <c r="HM36" i="1" s="1"/>
  <c r="HO36" i="1" s="1"/>
  <c r="HU34" i="1"/>
  <c r="HV34" i="1" s="1"/>
  <c r="QL17" i="1"/>
  <c r="QM17" i="1" s="1"/>
  <c r="IJ36" i="1"/>
  <c r="IL36" i="1"/>
  <c r="HG34" i="1"/>
  <c r="HK34" i="1"/>
  <c r="QL28" i="1"/>
  <c r="QM28" i="1" s="1"/>
  <c r="IR26" i="1"/>
  <c r="IS26" i="1" s="1"/>
  <c r="HU37" i="1"/>
  <c r="HV37" i="1" s="1"/>
  <c r="PN29" i="1"/>
  <c r="PR29" i="1"/>
  <c r="OA20" i="1"/>
  <c r="OE20" i="1"/>
  <c r="HJ37" i="1"/>
  <c r="IU35" i="1"/>
  <c r="IV35" i="1" s="1"/>
  <c r="IH13" i="1"/>
  <c r="II13" i="1" s="1"/>
  <c r="JH31" i="1"/>
  <c r="JI31" i="1" s="1"/>
  <c r="ON21" i="1"/>
  <c r="OR21" i="1"/>
  <c r="HH40" i="1"/>
  <c r="HI40" i="1" s="1"/>
  <c r="OK13" i="1"/>
  <c r="OH13" i="1"/>
  <c r="OJ13" i="1"/>
  <c r="PO26" i="1"/>
  <c r="PP26" i="1" s="1"/>
  <c r="PY27" i="1"/>
  <c r="PZ27" i="1" s="1"/>
  <c r="PB36" i="1"/>
  <c r="PC36" i="1" s="1"/>
  <c r="GW16" i="1"/>
  <c r="GQ21" i="1"/>
  <c r="GP21" i="1"/>
  <c r="GN21" i="1"/>
  <c r="GG28" i="1"/>
  <c r="GK28" i="1"/>
  <c r="GM28" i="1" s="1"/>
  <c r="GO28" i="1" s="1"/>
  <c r="IE33" i="1"/>
  <c r="IF33" i="1" s="1"/>
  <c r="PL35" i="1"/>
  <c r="PM35" i="1" s="1"/>
  <c r="HK20" i="1"/>
  <c r="HG20" i="1"/>
  <c r="PY21" i="1"/>
  <c r="PZ21" i="1" s="1"/>
  <c r="HL11" i="1"/>
  <c r="HJ11" i="1"/>
  <c r="RF16" i="1"/>
  <c r="RD16" i="1"/>
  <c r="PS17" i="1"/>
  <c r="PQ17" i="1"/>
  <c r="PQ25" i="1"/>
  <c r="PS25" i="1"/>
  <c r="QE19" i="1"/>
  <c r="QA19" i="1"/>
  <c r="PB33" i="1"/>
  <c r="PC33" i="1" s="1"/>
  <c r="PD17" i="1"/>
  <c r="GU29" i="1"/>
  <c r="GV29" i="1" s="1"/>
  <c r="OE24" i="1"/>
  <c r="OA24" i="1"/>
  <c r="IE34" i="1"/>
  <c r="IF34" i="1" s="1"/>
  <c r="OQ39" i="1"/>
  <c r="HR23" i="1"/>
  <c r="HS23" i="1" s="1"/>
  <c r="OR30" i="1"/>
  <c r="ON30" i="1"/>
  <c r="PY18" i="1"/>
  <c r="PZ18" i="1" s="1"/>
  <c r="OR11" i="1"/>
  <c r="ON11" i="1"/>
  <c r="HM13" i="1"/>
  <c r="HO13" i="1" s="1"/>
  <c r="PB39" i="1"/>
  <c r="PC39" i="1" s="1"/>
  <c r="PQ29" i="1"/>
  <c r="PS29" i="1"/>
  <c r="OD20" i="1"/>
  <c r="OF20" i="1"/>
  <c r="HI37" i="1"/>
  <c r="PB38" i="1"/>
  <c r="PC38" i="1" s="1"/>
  <c r="OS21" i="1"/>
  <c r="OQ21" i="1"/>
  <c r="GG30" i="1"/>
  <c r="GK30" i="1"/>
  <c r="GM30" i="1" s="1"/>
  <c r="GO30" i="1" s="1"/>
  <c r="OG38" i="1"/>
  <c r="OI38" i="1" s="1"/>
  <c r="PY26" i="1"/>
  <c r="PZ26" i="1" s="1"/>
  <c r="PM27" i="1"/>
  <c r="GL30" i="1"/>
  <c r="PE40" i="1"/>
  <c r="PG40" i="1" s="1"/>
  <c r="PI40" i="1" s="1"/>
  <c r="PA40" i="1"/>
  <c r="GV16" i="1"/>
  <c r="IR17" i="1"/>
  <c r="IS17" i="1" s="1"/>
  <c r="GU39" i="1"/>
  <c r="GV39" i="1" s="1"/>
  <c r="HS33" i="1"/>
  <c r="PF40" i="1"/>
  <c r="HL36" i="1"/>
  <c r="IJ19" i="1"/>
  <c r="PA15" i="1"/>
  <c r="PE15" i="1"/>
  <c r="PD13" i="1"/>
  <c r="GX23" i="1"/>
  <c r="GT23" i="1"/>
  <c r="QQ37" i="1"/>
  <c r="OR20" i="1"/>
  <c r="ON20" i="1"/>
  <c r="GN23" i="1"/>
  <c r="GP23" i="1"/>
  <c r="GQ23" i="1"/>
  <c r="PL33" i="1"/>
  <c r="PM33" i="1" s="1"/>
  <c r="PC17" i="1"/>
  <c r="PF17" i="1" s="1"/>
  <c r="OO24" i="1"/>
  <c r="OP24" i="1" s="1"/>
  <c r="OD24" i="1"/>
  <c r="OF24" i="1"/>
  <c r="PB30" i="1"/>
  <c r="PC30" i="1" s="1"/>
  <c r="IE28" i="1"/>
  <c r="IF28" i="1" s="1"/>
  <c r="OP39" i="1"/>
  <c r="OS39" i="1" s="1"/>
  <c r="HF23" i="1"/>
  <c r="OS30" i="1"/>
  <c r="OQ30" i="1"/>
  <c r="PM18" i="1"/>
  <c r="OS11" i="1"/>
  <c r="OQ11" i="1"/>
  <c r="PL39" i="1"/>
  <c r="PM39" i="1" s="1"/>
  <c r="PE18" i="1"/>
  <c r="PA18" i="1"/>
  <c r="HU16" i="1"/>
  <c r="HV16" i="1" s="1"/>
  <c r="HW26" i="1"/>
  <c r="GX25" i="1"/>
  <c r="GT25" i="1"/>
  <c r="GG29" i="1"/>
  <c r="GK29" i="1"/>
  <c r="PN22" i="1"/>
  <c r="PR22" i="1"/>
  <c r="PT22" i="1" s="1"/>
  <c r="PV22" i="1" s="1"/>
  <c r="QL32" i="1"/>
  <c r="QM32" i="1" s="1"/>
  <c r="IE21" i="1"/>
  <c r="IF21" i="1" s="1"/>
  <c r="PL38" i="1"/>
  <c r="PY14" i="1"/>
  <c r="PZ14" i="1" s="1"/>
  <c r="GT11" i="1"/>
  <c r="GX11" i="1"/>
  <c r="OQ26" i="1"/>
  <c r="OK21" i="1"/>
  <c r="OJ21" i="1"/>
  <c r="OH21" i="1"/>
  <c r="PA28" i="1"/>
  <c r="PE28" i="1"/>
  <c r="PG28" i="1" s="1"/>
  <c r="PI28" i="1" s="1"/>
  <c r="HU17" i="1"/>
  <c r="HV17" i="1" s="1"/>
  <c r="GW30" i="1"/>
  <c r="HU20" i="1"/>
  <c r="HV20" i="1" s="1"/>
  <c r="IF17" i="1"/>
  <c r="HH22" i="1"/>
  <c r="HI22" i="1" s="1"/>
  <c r="II19" i="1"/>
  <c r="IL19" i="1" s="1"/>
  <c r="PF15" i="1"/>
  <c r="PD15" i="1"/>
  <c r="PC13" i="1"/>
  <c r="GW23" i="1"/>
  <c r="GY23" i="1"/>
  <c r="QP37" i="1"/>
  <c r="QS37" i="1" s="1"/>
  <c r="OQ20" i="1"/>
  <c r="OS20" i="1"/>
  <c r="OO35" i="1"/>
  <c r="OP35" i="1" s="1"/>
  <c r="JE36" i="1"/>
  <c r="JF36" i="1" s="1"/>
  <c r="PL30" i="1"/>
  <c r="PM30" i="1" s="1"/>
  <c r="HS28" i="1"/>
  <c r="OS33" i="1"/>
  <c r="OQ33" i="1"/>
  <c r="IL12" i="1"/>
  <c r="IJ12" i="1"/>
  <c r="PJ19" i="1"/>
  <c r="PK19" i="1"/>
  <c r="PH19" i="1"/>
  <c r="HR25" i="1"/>
  <c r="HS25" i="1" s="1"/>
  <c r="PF18" i="1"/>
  <c r="PD18" i="1"/>
  <c r="IE16" i="1"/>
  <c r="IF16" i="1" s="1"/>
  <c r="HV26" i="1"/>
  <c r="GY25" i="1"/>
  <c r="GW25" i="1"/>
  <c r="GJ29" i="1"/>
  <c r="GL29" i="1"/>
  <c r="PB14" i="1"/>
  <c r="PC14" i="1" s="1"/>
  <c r="PZ32" i="1"/>
  <c r="HS21" i="1"/>
  <c r="NU24" i="1"/>
  <c r="NW24" i="1"/>
  <c r="NX24" i="1"/>
  <c r="OG15" i="1"/>
  <c r="OI15" i="1" s="1"/>
  <c r="PM14" i="1"/>
  <c r="GW11" i="1"/>
  <c r="GY11" i="1"/>
  <c r="OP26" i="1"/>
  <c r="GG14" i="1"/>
  <c r="GK14" i="1"/>
  <c r="GM14" i="1" s="1"/>
  <c r="GO14" i="1" s="1"/>
  <c r="GT24" i="1"/>
  <c r="GX24" i="1"/>
  <c r="GZ24" i="1" s="1"/>
  <c r="HB24" i="1" s="1"/>
  <c r="GV30" i="1"/>
  <c r="GY30" i="1" s="1"/>
  <c r="IE20" i="1"/>
  <c r="IF20" i="1" s="1"/>
  <c r="PG34" i="1"/>
  <c r="PI34" i="1" s="1"/>
  <c r="HR22" i="1"/>
  <c r="HS22" i="1" s="1"/>
  <c r="PY15" i="1"/>
  <c r="PZ15" i="1" s="1"/>
  <c r="HR29" i="1"/>
  <c r="HS29" i="1" s="1"/>
  <c r="GY22" i="1"/>
  <c r="GW22" i="1"/>
  <c r="JE38" i="1"/>
  <c r="JF38" i="1" s="1"/>
  <c r="OS38" i="1"/>
  <c r="OQ38" i="1"/>
  <c r="GK15" i="1"/>
  <c r="GG15" i="1"/>
  <c r="PO34" i="1"/>
  <c r="PP34" i="1" s="1"/>
  <c r="IU36" i="1"/>
  <c r="IV36" i="1" s="1"/>
  <c r="HX19" i="1"/>
  <c r="HT19" i="1"/>
  <c r="GL15" i="1"/>
  <c r="ON33" i="1"/>
  <c r="OR33" i="1"/>
  <c r="IG12" i="1"/>
  <c r="IK12" i="1"/>
  <c r="PY11" i="1"/>
  <c r="PZ11" i="1" s="1"/>
  <c r="HH25" i="1"/>
  <c r="HI25" i="1" s="1"/>
  <c r="JE12" i="1"/>
  <c r="JF12" i="1" s="1"/>
  <c r="QO19" i="1"/>
  <c r="QP19" i="1" s="1"/>
  <c r="PB20" i="1"/>
  <c r="PC20" i="1" s="1"/>
  <c r="PN19" i="1"/>
  <c r="PR19" i="1"/>
  <c r="GC39" i="1"/>
  <c r="GD39" i="1"/>
  <c r="OR27" i="1"/>
  <c r="ON27" i="1"/>
  <c r="GN16" i="1"/>
  <c r="GP16" i="1"/>
  <c r="GQ16" i="1"/>
  <c r="PD26" i="1"/>
  <c r="QY23" i="1"/>
  <c r="QZ23" i="1" s="1"/>
  <c r="GM22" i="1"/>
  <c r="GO22" i="1" s="1"/>
  <c r="PJ23" i="1"/>
  <c r="PH23" i="1"/>
  <c r="PK23" i="1"/>
  <c r="QN16" i="1"/>
  <c r="QR16" i="1"/>
  <c r="QD23" i="1"/>
  <c r="QF23" i="1"/>
  <c r="OH18" i="1"/>
  <c r="OK18" i="1"/>
  <c r="OJ18" i="1"/>
  <c r="PO15" i="1"/>
  <c r="PP15" i="1" s="1"/>
  <c r="PA27" i="1"/>
  <c r="PE27" i="1"/>
  <c r="HH29" i="1"/>
  <c r="HI29" i="1" s="1"/>
  <c r="GX22" i="1"/>
  <c r="GT22" i="1"/>
  <c r="HR39" i="1"/>
  <c r="HS39" i="1" s="1"/>
  <c r="IU38" i="1"/>
  <c r="IV38" i="1" s="1"/>
  <c r="HJ21" i="1"/>
  <c r="HL21" i="1"/>
  <c r="HY13" i="1"/>
  <c r="HW13" i="1"/>
  <c r="PS40" i="1"/>
  <c r="PQ40" i="1"/>
  <c r="IW31" i="1"/>
  <c r="IY31" i="1"/>
  <c r="ON38" i="1"/>
  <c r="OR38" i="1"/>
  <c r="PE25" i="1"/>
  <c r="PG25" i="1" s="1"/>
  <c r="PI25" i="1" s="1"/>
  <c r="PA25" i="1"/>
  <c r="OJ26" i="1"/>
  <c r="OH26" i="1"/>
  <c r="OK26" i="1"/>
  <c r="QO22" i="1"/>
  <c r="QP22" i="1" s="1"/>
  <c r="HW19" i="1"/>
  <c r="HY19" i="1"/>
  <c r="PN28" i="1"/>
  <c r="PR28" i="1"/>
  <c r="PE11" i="1"/>
  <c r="PA11" i="1"/>
  <c r="QL40" i="1"/>
  <c r="QM40" i="1" s="1"/>
  <c r="PL24" i="1"/>
  <c r="PM24" i="1" s="1"/>
  <c r="RA12" i="1"/>
  <c r="RE12" i="1"/>
  <c r="PM11" i="1"/>
  <c r="GX37" i="1"/>
  <c r="GZ37" i="1" s="1"/>
  <c r="HB37" i="1" s="1"/>
  <c r="GT37" i="1"/>
  <c r="QY19" i="1"/>
  <c r="QZ19" i="1" s="1"/>
  <c r="PL20" i="1"/>
  <c r="PM20" i="1" s="1"/>
  <c r="PQ19" i="1"/>
  <c r="PS19" i="1"/>
  <c r="OS27" i="1"/>
  <c r="OQ27" i="1"/>
  <c r="OW14" i="1"/>
  <c r="OU14" i="1"/>
  <c r="OX14" i="1"/>
  <c r="QB29" i="1"/>
  <c r="OH35" i="1"/>
  <c r="PC26" i="1"/>
  <c r="PF26" i="1" s="1"/>
  <c r="OD30" i="1"/>
  <c r="GP39" i="1"/>
  <c r="GN39" i="1"/>
  <c r="GQ39" i="1"/>
  <c r="HU40" i="1"/>
  <c r="HV40" i="1" s="1"/>
  <c r="IE11" i="1"/>
  <c r="IF11" i="1" s="1"/>
  <c r="IH38" i="1"/>
  <c r="II38" i="1" s="1"/>
  <c r="PD27" i="1"/>
  <c r="PF27" i="1"/>
  <c r="QL34" i="1"/>
  <c r="QM34" i="1" s="1"/>
  <c r="QD22" i="1"/>
  <c r="HG24" i="1"/>
  <c r="HK24" i="1"/>
  <c r="GL28" i="1"/>
  <c r="GW15" i="1"/>
  <c r="IJ35" i="1"/>
  <c r="GX18" i="1"/>
  <c r="GT18" i="1"/>
  <c r="GT17" i="1"/>
  <c r="GX17" i="1"/>
  <c r="HA20" i="1"/>
  <c r="HC20" i="1"/>
  <c r="HD20" i="1"/>
  <c r="QY22" i="1"/>
  <c r="QZ22" i="1" s="1"/>
  <c r="JE19" i="1"/>
  <c r="JF19" i="1" s="1"/>
  <c r="GX34" i="1"/>
  <c r="GT34" i="1"/>
  <c r="PF25" i="1"/>
  <c r="PQ28" i="1"/>
  <c r="PS28" i="1"/>
  <c r="PF11" i="1"/>
  <c r="PD11" i="1"/>
  <c r="PZ40" i="1"/>
  <c r="OZ24" i="1"/>
  <c r="RD12" i="1"/>
  <c r="RF12" i="1"/>
  <c r="HH16" i="1"/>
  <c r="HI16" i="1" s="1"/>
  <c r="HM26" i="1"/>
  <c r="HO26" i="1" s="1"/>
  <c r="HU14" i="1"/>
  <c r="HV14" i="1" s="1"/>
  <c r="HR18" i="1"/>
  <c r="HS18" i="1" s="1"/>
  <c r="QL25" i="1"/>
  <c r="QM25" i="1" s="1"/>
  <c r="PO13" i="1"/>
  <c r="PP13" i="1" s="1"/>
  <c r="HG14" i="1"/>
  <c r="HK14" i="1"/>
  <c r="QL29" i="1"/>
  <c r="QM29" i="1" s="1"/>
  <c r="HH15" i="1"/>
  <c r="HI15" i="1" s="1"/>
  <c r="PQ32" i="1"/>
  <c r="PS32" i="1"/>
  <c r="HH30" i="1"/>
  <c r="HI30" i="1" s="1"/>
  <c r="IM31" i="1"/>
  <c r="IO31" i="1" s="1"/>
  <c r="GZ28" i="1"/>
  <c r="HB28" i="1" s="1"/>
  <c r="OC30" i="1"/>
  <c r="OF30" i="1" s="1"/>
  <c r="IE40" i="1"/>
  <c r="IF40" i="1" s="1"/>
  <c r="ON18" i="1"/>
  <c r="OR18" i="1"/>
  <c r="HS11" i="1"/>
  <c r="HU24" i="1"/>
  <c r="HV24" i="1" s="1"/>
  <c r="GY17" i="1"/>
  <c r="OS36" i="1"/>
  <c r="OQ36" i="1"/>
  <c r="PZ34" i="1"/>
  <c r="QC22" i="1"/>
  <c r="QF22" i="1" s="1"/>
  <c r="HL24" i="1"/>
  <c r="HJ24" i="1"/>
  <c r="GV15" i="1"/>
  <c r="GY15" i="1" s="1"/>
  <c r="II35" i="1"/>
  <c r="IL35" i="1" s="1"/>
  <c r="GW18" i="1"/>
  <c r="GY18" i="1"/>
  <c r="GD10" i="1"/>
  <c r="GC10" i="1"/>
  <c r="GA10" i="1"/>
  <c r="HH10" i="1"/>
  <c r="ON10" i="1"/>
  <c r="OR10" i="1"/>
  <c r="GU10" i="1"/>
  <c r="HR10" i="1"/>
  <c r="PL10" i="1"/>
  <c r="OD10" i="1"/>
  <c r="NN10" i="1"/>
  <c r="NR10" i="1"/>
  <c r="PB10" i="1"/>
  <c r="GJ10" i="1"/>
  <c r="OC10" i="1"/>
  <c r="OF10" i="1" s="1"/>
  <c r="NS10" i="1"/>
  <c r="GI10" i="1"/>
  <c r="GL10" i="1" s="1"/>
  <c r="OS10" i="1"/>
  <c r="OQ10" i="1"/>
  <c r="HQ19" i="1" l="1"/>
  <c r="HN12" i="1"/>
  <c r="HQ12" i="1"/>
  <c r="HP12" i="1"/>
  <c r="GD23" i="1"/>
  <c r="GQ25" i="1"/>
  <c r="GQ24" i="1"/>
  <c r="HC32" i="1"/>
  <c r="HB32" i="1"/>
  <c r="A28" i="9"/>
  <c r="A28" i="3"/>
  <c r="OU17" i="1"/>
  <c r="OW17" i="1"/>
  <c r="GA15" i="1"/>
  <c r="GC15" i="1"/>
  <c r="GD15" i="1"/>
  <c r="GN25" i="1"/>
  <c r="HN19" i="1"/>
  <c r="GP25" i="1"/>
  <c r="PX23" i="1"/>
  <c r="OK11" i="1"/>
  <c r="HP19" i="1"/>
  <c r="PW23" i="1"/>
  <c r="OH11" i="1"/>
  <c r="GA23" i="1"/>
  <c r="PU23" i="1"/>
  <c r="GC23" i="1"/>
  <c r="GP34" i="1"/>
  <c r="OX13" i="1"/>
  <c r="GN34" i="1"/>
  <c r="OU13" i="1"/>
  <c r="GQ34" i="1"/>
  <c r="OX25" i="1"/>
  <c r="OU25" i="1"/>
  <c r="OW25" i="1"/>
  <c r="A29" i="12"/>
  <c r="R29" i="12" s="1"/>
  <c r="A28" i="11"/>
  <c r="A29" i="10"/>
  <c r="A28" i="8"/>
  <c r="R28" i="8" s="1"/>
  <c r="A28" i="7"/>
  <c r="R28" i="7" s="1"/>
  <c r="A28" i="6"/>
  <c r="A28" i="5"/>
  <c r="A28" i="4"/>
  <c r="R28" i="4" s="1"/>
  <c r="AD72" i="15"/>
  <c r="R72" i="15"/>
  <c r="A28" i="2"/>
  <c r="HD21" i="1"/>
  <c r="OX17" i="1"/>
  <c r="BR29" i="12"/>
  <c r="V29" i="12" s="1"/>
  <c r="F29" i="12"/>
  <c r="B30" i="12"/>
  <c r="U29" i="12"/>
  <c r="B29" i="11"/>
  <c r="BR28" i="11"/>
  <c r="V28" i="11" s="1"/>
  <c r="F28" i="11"/>
  <c r="U28" i="11"/>
  <c r="BR29" i="10"/>
  <c r="V29" i="10" s="1"/>
  <c r="F29" i="10"/>
  <c r="B30" i="10"/>
  <c r="U29" i="10"/>
  <c r="BR28" i="9"/>
  <c r="V28" i="9" s="1"/>
  <c r="B29" i="9"/>
  <c r="U28" i="9"/>
  <c r="F28" i="9"/>
  <c r="B29" i="8"/>
  <c r="F28" i="8"/>
  <c r="BR28" i="8"/>
  <c r="V28" i="8" s="1"/>
  <c r="U28" i="8"/>
  <c r="F28" i="7"/>
  <c r="U28" i="7"/>
  <c r="B29" i="7"/>
  <c r="BR28" i="7"/>
  <c r="V28" i="7" s="1"/>
  <c r="B29" i="6"/>
  <c r="BR28" i="6"/>
  <c r="V28" i="6" s="1"/>
  <c r="F28" i="6"/>
  <c r="U28" i="6"/>
  <c r="B29" i="5"/>
  <c r="BR28" i="5"/>
  <c r="V28" i="5" s="1"/>
  <c r="F28" i="5"/>
  <c r="U28" i="5"/>
  <c r="B29" i="4"/>
  <c r="F28" i="4"/>
  <c r="U28" i="4"/>
  <c r="BR28" i="4"/>
  <c r="V28" i="4" s="1"/>
  <c r="B29" i="3"/>
  <c r="BR28" i="3"/>
  <c r="V28" i="3" s="1"/>
  <c r="F28" i="3"/>
  <c r="U28" i="3"/>
  <c r="B29" i="2"/>
  <c r="BR28" i="2"/>
  <c r="V28" i="2" s="1"/>
  <c r="F28" i="2"/>
  <c r="U28" i="2"/>
  <c r="PH29" i="1"/>
  <c r="PI29" i="1"/>
  <c r="OJ11" i="1"/>
  <c r="OH39" i="1"/>
  <c r="OI39" i="1"/>
  <c r="IC38" i="1"/>
  <c r="IB38" i="1"/>
  <c r="HC21" i="1"/>
  <c r="GA39" i="1"/>
  <c r="GB39" i="1"/>
  <c r="NW31" i="1"/>
  <c r="NV31" i="1"/>
  <c r="IA36" i="1"/>
  <c r="IB36" i="1"/>
  <c r="HA21" i="1"/>
  <c r="OH31" i="1"/>
  <c r="OI31" i="1"/>
  <c r="OK36" i="1"/>
  <c r="OI36" i="1"/>
  <c r="PH32" i="1"/>
  <c r="PI32" i="1"/>
  <c r="QH12" i="1"/>
  <c r="OH33" i="1"/>
  <c r="OI33" i="1"/>
  <c r="QJ12" i="1"/>
  <c r="OJ14" i="1"/>
  <c r="OI14" i="1"/>
  <c r="GQ18" i="1"/>
  <c r="GO18" i="1"/>
  <c r="HP17" i="1"/>
  <c r="HO17" i="1"/>
  <c r="IA12" i="1"/>
  <c r="IB12" i="1"/>
  <c r="IC12" i="1"/>
  <c r="ID12" i="1"/>
  <c r="QW12" i="1"/>
  <c r="GM15" i="1"/>
  <c r="GO15" i="1" s="1"/>
  <c r="OT18" i="1"/>
  <c r="OV18" i="1" s="1"/>
  <c r="GZ17" i="1"/>
  <c r="HB17" i="1" s="1"/>
  <c r="QT16" i="1"/>
  <c r="QV16" i="1" s="1"/>
  <c r="QX12" i="1"/>
  <c r="QU12" i="1"/>
  <c r="OH36" i="1"/>
  <c r="OT36" i="1"/>
  <c r="OV36" i="1" s="1"/>
  <c r="OK39" i="1"/>
  <c r="OJ39" i="1"/>
  <c r="HM21" i="1"/>
  <c r="HO21" i="1" s="1"/>
  <c r="HC14" i="1"/>
  <c r="GN40" i="1"/>
  <c r="PT17" i="1"/>
  <c r="PV17" i="1" s="1"/>
  <c r="OW13" i="1"/>
  <c r="ID36" i="1"/>
  <c r="HA14" i="1"/>
  <c r="GQ40" i="1"/>
  <c r="OU32" i="1"/>
  <c r="HD14" i="1"/>
  <c r="GP40" i="1"/>
  <c r="IC36" i="1"/>
  <c r="QG23" i="1"/>
  <c r="QI23" i="1" s="1"/>
  <c r="OX32" i="1"/>
  <c r="OW32" i="1"/>
  <c r="PZ31" i="1"/>
  <c r="QB31" i="1" s="1"/>
  <c r="QC31" i="1" s="1"/>
  <c r="QF31" i="1" s="1"/>
  <c r="PK32" i="1"/>
  <c r="PJ32" i="1"/>
  <c r="GN18" i="1"/>
  <c r="NX31" i="1"/>
  <c r="GP18" i="1"/>
  <c r="IZ31" i="1"/>
  <c r="ID38" i="1"/>
  <c r="GM29" i="1"/>
  <c r="GO29" i="1" s="1"/>
  <c r="HN35" i="1"/>
  <c r="OK31" i="1"/>
  <c r="PK29" i="1"/>
  <c r="PG27" i="1"/>
  <c r="HN17" i="1"/>
  <c r="OJ31" i="1"/>
  <c r="IA38" i="1"/>
  <c r="HQ17" i="1"/>
  <c r="HM34" i="1"/>
  <c r="HO34" i="1" s="1"/>
  <c r="PG11" i="1"/>
  <c r="PI11" i="1" s="1"/>
  <c r="PJ29" i="1"/>
  <c r="HZ13" i="1"/>
  <c r="NU31" i="1"/>
  <c r="PG18" i="1"/>
  <c r="PI18" i="1" s="1"/>
  <c r="PT32" i="1"/>
  <c r="PV32" i="1" s="1"/>
  <c r="OT27" i="1"/>
  <c r="OV27" i="1" s="1"/>
  <c r="RG16" i="1"/>
  <c r="RI16" i="1" s="1"/>
  <c r="OG20" i="1"/>
  <c r="OI20" i="1" s="1"/>
  <c r="HG32" i="1"/>
  <c r="HK32" i="1"/>
  <c r="GZ18" i="1"/>
  <c r="IH32" i="1"/>
  <c r="II32" i="1" s="1"/>
  <c r="PE31" i="1"/>
  <c r="PG31" i="1" s="1"/>
  <c r="PI31" i="1" s="1"/>
  <c r="PA31" i="1"/>
  <c r="OT21" i="1"/>
  <c r="OV21" i="1" s="1"/>
  <c r="IR32" i="1"/>
  <c r="JE32" i="1" s="1"/>
  <c r="JF32" i="1" s="1"/>
  <c r="JH32" i="1" s="1"/>
  <c r="JI32" i="1" s="1"/>
  <c r="QM31" i="1"/>
  <c r="QO31" i="1" s="1"/>
  <c r="QY31" i="1"/>
  <c r="QZ31" i="1" s="1"/>
  <c r="HV32" i="1"/>
  <c r="HY32" i="1" s="1"/>
  <c r="HW32" i="1"/>
  <c r="PQ31" i="1"/>
  <c r="PP31" i="1"/>
  <c r="PS31" i="1" s="1"/>
  <c r="HJ32" i="1"/>
  <c r="HL32" i="1"/>
  <c r="ON31" i="1"/>
  <c r="OR31" i="1"/>
  <c r="OT31" i="1" s="1"/>
  <c r="OV31" i="1" s="1"/>
  <c r="PF31" i="1"/>
  <c r="PJ37" i="1"/>
  <c r="PH37" i="1"/>
  <c r="PK37" i="1"/>
  <c r="QE37" i="1"/>
  <c r="QA37" i="1"/>
  <c r="PN37" i="1"/>
  <c r="PR37" i="1"/>
  <c r="HZ19" i="1"/>
  <c r="OT20" i="1"/>
  <c r="OV20" i="1" s="1"/>
  <c r="HM11" i="1"/>
  <c r="PS37" i="1"/>
  <c r="PQ37" i="1"/>
  <c r="PT29" i="1"/>
  <c r="PV29" i="1" s="1"/>
  <c r="OK14" i="1"/>
  <c r="QD37" i="1"/>
  <c r="QF37" i="1"/>
  <c r="HM24" i="1"/>
  <c r="HO24" i="1" s="1"/>
  <c r="RG12" i="1"/>
  <c r="OJ33" i="1"/>
  <c r="OH14" i="1"/>
  <c r="PT25" i="1"/>
  <c r="IM36" i="1"/>
  <c r="IQ36" i="1" s="1"/>
  <c r="OK33" i="1"/>
  <c r="OT30" i="1"/>
  <c r="OV30" i="1" s="1"/>
  <c r="PT40" i="1"/>
  <c r="PV40" i="1" s="1"/>
  <c r="NT10" i="1"/>
  <c r="PA30" i="1"/>
  <c r="PE30" i="1"/>
  <c r="GX39" i="1"/>
  <c r="GT39" i="1"/>
  <c r="IU26" i="1"/>
  <c r="IV26" i="1" s="1"/>
  <c r="IH24" i="1"/>
  <c r="II24" i="1" s="1"/>
  <c r="HK28" i="1"/>
  <c r="HG28" i="1"/>
  <c r="PR21" i="1"/>
  <c r="PN21" i="1"/>
  <c r="HG39" i="1"/>
  <c r="HK39" i="1"/>
  <c r="HG15" i="1"/>
  <c r="HK15" i="1"/>
  <c r="HU18" i="1"/>
  <c r="QO40" i="1"/>
  <c r="QP40" i="1" s="1"/>
  <c r="JH38" i="1"/>
  <c r="IU17" i="1"/>
  <c r="IV17" i="1" s="1"/>
  <c r="QB21" i="1"/>
  <c r="QC21" i="1" s="1"/>
  <c r="QB13" i="1"/>
  <c r="QC13" i="1" s="1"/>
  <c r="IG26" i="1"/>
  <c r="IK26" i="1"/>
  <c r="QR23" i="1"/>
  <c r="QN23" i="1"/>
  <c r="HT24" i="1"/>
  <c r="HX24" i="1"/>
  <c r="HG30" i="1"/>
  <c r="HK30" i="1"/>
  <c r="IG38" i="1"/>
  <c r="IK38" i="1"/>
  <c r="PA36" i="1"/>
  <c r="PE36" i="1"/>
  <c r="IH14" i="1"/>
  <c r="II14" i="1" s="1"/>
  <c r="IH11" i="1"/>
  <c r="II11" i="1" s="1"/>
  <c r="RB23" i="1"/>
  <c r="RC23" i="1" s="1"/>
  <c r="PA20" i="1"/>
  <c r="PE20" i="1"/>
  <c r="OR24" i="1"/>
  <c r="ON24" i="1"/>
  <c r="GX29" i="1"/>
  <c r="GT29" i="1"/>
  <c r="QB27" i="1"/>
  <c r="IK13" i="1"/>
  <c r="IG13" i="1"/>
  <c r="QO17" i="1"/>
  <c r="QP17" i="1" s="1"/>
  <c r="PO36" i="1"/>
  <c r="PP36" i="1" s="1"/>
  <c r="HU30" i="1"/>
  <c r="HV30" i="1" s="1"/>
  <c r="HG18" i="1"/>
  <c r="HK18" i="1"/>
  <c r="QE25" i="1"/>
  <c r="QA25" i="1"/>
  <c r="HT40" i="1"/>
  <c r="HX40" i="1"/>
  <c r="HU29" i="1"/>
  <c r="IH16" i="1"/>
  <c r="II16" i="1" s="1"/>
  <c r="JH36" i="1"/>
  <c r="HX20" i="1"/>
  <c r="HT20" i="1"/>
  <c r="QO32" i="1"/>
  <c r="HT16" i="1"/>
  <c r="HX16" i="1"/>
  <c r="PO35" i="1"/>
  <c r="PP35" i="1" s="1"/>
  <c r="HT34" i="1"/>
  <c r="HX34" i="1"/>
  <c r="HU15" i="1"/>
  <c r="HV15" i="1" s="1"/>
  <c r="IH37" i="1"/>
  <c r="II37" i="1" s="1"/>
  <c r="PE35" i="1"/>
  <c r="PA35" i="1"/>
  <c r="QB15" i="1"/>
  <c r="QC15" i="1" s="1"/>
  <c r="PE14" i="1"/>
  <c r="PA14" i="1"/>
  <c r="ON35" i="1"/>
  <c r="OR35" i="1"/>
  <c r="PX22" i="1"/>
  <c r="PU22" i="1"/>
  <c r="PW22" i="1"/>
  <c r="PO33" i="1"/>
  <c r="PP33" i="1" s="1"/>
  <c r="PA39" i="1"/>
  <c r="PE39" i="1"/>
  <c r="HU23" i="1"/>
  <c r="HV23" i="1" s="1"/>
  <c r="IH40" i="1"/>
  <c r="II40" i="1" s="1"/>
  <c r="PN13" i="1"/>
  <c r="PR13" i="1"/>
  <c r="HG16" i="1"/>
  <c r="HK16" i="1"/>
  <c r="JH12" i="1"/>
  <c r="JI12" i="1" s="1"/>
  <c r="IX36" i="1"/>
  <c r="IT36" i="1"/>
  <c r="GN15" i="1"/>
  <c r="GP15" i="1"/>
  <c r="GQ15" i="1"/>
  <c r="PK28" i="1"/>
  <c r="PJ28" i="1"/>
  <c r="PH28" i="1"/>
  <c r="JK31" i="1"/>
  <c r="JG31" i="1"/>
  <c r="RA37" i="1"/>
  <c r="RE37" i="1"/>
  <c r="QO34" i="1"/>
  <c r="PH25" i="1"/>
  <c r="PJ25" i="1"/>
  <c r="PK25" i="1"/>
  <c r="QB14" i="1"/>
  <c r="QC14" i="1" s="1"/>
  <c r="PO39" i="1"/>
  <c r="PP39" i="1" s="1"/>
  <c r="IH28" i="1"/>
  <c r="II28" i="1" s="1"/>
  <c r="HT37" i="1"/>
  <c r="HX37" i="1"/>
  <c r="HK33" i="1"/>
  <c r="HG33" i="1"/>
  <c r="QA17" i="1"/>
  <c r="QE17" i="1"/>
  <c r="IK35" i="1"/>
  <c r="IM35" i="1" s="1"/>
  <c r="IG35" i="1"/>
  <c r="QY29" i="1"/>
  <c r="QZ29" i="1" s="1"/>
  <c r="PY20" i="1"/>
  <c r="PY24" i="1"/>
  <c r="PZ24" i="1" s="1"/>
  <c r="IE39" i="1"/>
  <c r="IF39" i="1" s="1"/>
  <c r="PQ15" i="1"/>
  <c r="PS15" i="1"/>
  <c r="HL25" i="1"/>
  <c r="HJ25" i="1"/>
  <c r="PQ34" i="1"/>
  <c r="PS34" i="1"/>
  <c r="OT38" i="1"/>
  <c r="OV38" i="1" s="1"/>
  <c r="GN14" i="1"/>
  <c r="GQ14" i="1"/>
  <c r="GP14" i="1"/>
  <c r="GZ11" i="1"/>
  <c r="HB11" i="1" s="1"/>
  <c r="QB32" i="1"/>
  <c r="QC32" i="1" s="1"/>
  <c r="HT26" i="1"/>
  <c r="HX26" i="1"/>
  <c r="HZ26" i="1" s="1"/>
  <c r="IB26" i="1" s="1"/>
  <c r="PY30" i="1"/>
  <c r="PZ30" i="1" s="1"/>
  <c r="QN37" i="1"/>
  <c r="QR37" i="1"/>
  <c r="QT37" i="1" s="1"/>
  <c r="QV37" i="1" s="1"/>
  <c r="PK40" i="1"/>
  <c r="PJ40" i="1"/>
  <c r="PH40" i="1"/>
  <c r="HY26" i="1"/>
  <c r="OT11" i="1"/>
  <c r="OV11" i="1" s="1"/>
  <c r="QL26" i="1"/>
  <c r="QM26" i="1" s="1"/>
  <c r="HP13" i="1"/>
  <c r="HQ13" i="1"/>
  <c r="HN13" i="1"/>
  <c r="PS26" i="1"/>
  <c r="PQ26" i="1"/>
  <c r="JE13" i="1"/>
  <c r="JF13" i="1" s="1"/>
  <c r="HM14" i="1"/>
  <c r="HO14" i="1" s="1"/>
  <c r="IW19" i="1"/>
  <c r="IY19" i="1"/>
  <c r="GT15" i="1"/>
  <c r="GX15" i="1"/>
  <c r="PX32" i="1"/>
  <c r="QO29" i="1"/>
  <c r="QP29" i="1" s="1"/>
  <c r="IE18" i="1"/>
  <c r="IF18" i="1" s="1"/>
  <c r="QB40" i="1"/>
  <c r="QC40" i="1" s="1"/>
  <c r="IR11" i="1"/>
  <c r="IS11" i="1" s="1"/>
  <c r="PO24" i="1"/>
  <c r="PP24" i="1" s="1"/>
  <c r="QL11" i="1"/>
  <c r="QM11" i="1" s="1"/>
  <c r="PR34" i="1"/>
  <c r="PN34" i="1"/>
  <c r="QL15" i="1"/>
  <c r="QM15" i="1" s="1"/>
  <c r="GX30" i="1"/>
  <c r="GZ30" i="1" s="1"/>
  <c r="HB30" i="1" s="1"/>
  <c r="GT30" i="1"/>
  <c r="PO14" i="1"/>
  <c r="PP14" i="1" s="1"/>
  <c r="PO30" i="1"/>
  <c r="PP30" i="1" s="1"/>
  <c r="HL22" i="1"/>
  <c r="HJ22" i="1"/>
  <c r="QY32" i="1"/>
  <c r="QZ32" i="1" s="1"/>
  <c r="PY33" i="1"/>
  <c r="PZ33" i="1" s="1"/>
  <c r="JE17" i="1"/>
  <c r="JF17" i="1" s="1"/>
  <c r="OK38" i="1"/>
  <c r="OH38" i="1"/>
  <c r="OJ38" i="1"/>
  <c r="PU29" i="1"/>
  <c r="PW29" i="1"/>
  <c r="PX29" i="1"/>
  <c r="QL21" i="1"/>
  <c r="QM21" i="1" s="1"/>
  <c r="PN26" i="1"/>
  <c r="PR26" i="1"/>
  <c r="IL13" i="1"/>
  <c r="IJ13" i="1"/>
  <c r="JE26" i="1"/>
  <c r="JF26" i="1" s="1"/>
  <c r="QG19" i="1"/>
  <c r="QI19" i="1" s="1"/>
  <c r="HA40" i="1"/>
  <c r="HC40" i="1"/>
  <c r="HD40" i="1"/>
  <c r="IR37" i="1"/>
  <c r="IS37" i="1" s="1"/>
  <c r="IL26" i="1"/>
  <c r="IJ26" i="1"/>
  <c r="IT19" i="1"/>
  <c r="IX19" i="1"/>
  <c r="QD25" i="1"/>
  <c r="QF25" i="1"/>
  <c r="GN28" i="1"/>
  <c r="GP28" i="1"/>
  <c r="GQ28" i="1"/>
  <c r="IR40" i="1"/>
  <c r="IS40" i="1" s="1"/>
  <c r="HW14" i="1"/>
  <c r="HY14" i="1"/>
  <c r="PH11" i="1"/>
  <c r="PK11" i="1"/>
  <c r="PJ11" i="1"/>
  <c r="JH19" i="1"/>
  <c r="JI19" i="1" s="1"/>
  <c r="RB19" i="1"/>
  <c r="RC19" i="1" s="1"/>
  <c r="QH23" i="1"/>
  <c r="QJ23" i="1"/>
  <c r="QK23" i="1"/>
  <c r="PD20" i="1"/>
  <c r="PF20" i="1"/>
  <c r="QB11" i="1"/>
  <c r="QC11" i="1" s="1"/>
  <c r="OX15" i="1"/>
  <c r="OU15" i="1"/>
  <c r="OW15" i="1"/>
  <c r="PF14" i="1"/>
  <c r="PD14" i="1"/>
  <c r="IR16" i="1"/>
  <c r="IS16" i="1" s="1"/>
  <c r="GZ23" i="1"/>
  <c r="HB23" i="1" s="1"/>
  <c r="HG22" i="1"/>
  <c r="HK22" i="1"/>
  <c r="QL14" i="1"/>
  <c r="QM14" i="1" s="1"/>
  <c r="PO18" i="1"/>
  <c r="PP18" i="1" s="1"/>
  <c r="PD30" i="1"/>
  <c r="PF30" i="1"/>
  <c r="HA26" i="1"/>
  <c r="HC26" i="1"/>
  <c r="HD26" i="1"/>
  <c r="GT16" i="1"/>
  <c r="GX16" i="1"/>
  <c r="IR33" i="1"/>
  <c r="GY16" i="1"/>
  <c r="IY35" i="1"/>
  <c r="IW35" i="1"/>
  <c r="HM20" i="1"/>
  <c r="HO20" i="1" s="1"/>
  <c r="PY36" i="1"/>
  <c r="PZ36" i="1" s="1"/>
  <c r="HD24" i="1"/>
  <c r="HA24" i="1"/>
  <c r="HC24" i="1"/>
  <c r="OE30" i="1"/>
  <c r="OG30" i="1" s="1"/>
  <c r="OI30" i="1" s="1"/>
  <c r="OA30" i="1"/>
  <c r="HT14" i="1"/>
  <c r="HX14" i="1"/>
  <c r="RJ12" i="1"/>
  <c r="RH12" i="1"/>
  <c r="RN12" i="1" s="1"/>
  <c r="RK12" i="1"/>
  <c r="RB22" i="1"/>
  <c r="RC22" i="1" s="1"/>
  <c r="QY34" i="1"/>
  <c r="QZ34" i="1" s="1"/>
  <c r="HY40" i="1"/>
  <c r="HW40" i="1"/>
  <c r="HZ40" i="1" s="1"/>
  <c r="IB40" i="1" s="1"/>
  <c r="QD29" i="1"/>
  <c r="QY40" i="1"/>
  <c r="QZ40" i="1" s="1"/>
  <c r="QN22" i="1"/>
  <c r="QR22" i="1"/>
  <c r="HG29" i="1"/>
  <c r="HK29" i="1"/>
  <c r="QN19" i="1"/>
  <c r="QR19" i="1"/>
  <c r="HU22" i="1"/>
  <c r="HV22" i="1" s="1"/>
  <c r="HD37" i="1"/>
  <c r="HA37" i="1"/>
  <c r="HC37" i="1"/>
  <c r="IM12" i="1"/>
  <c r="IO12" i="1" s="1"/>
  <c r="PA13" i="1"/>
  <c r="PE13" i="1"/>
  <c r="IH17" i="1"/>
  <c r="II17" i="1" s="1"/>
  <c r="PY38" i="1"/>
  <c r="PZ38" i="1" s="1"/>
  <c r="HY16" i="1"/>
  <c r="HW16" i="1"/>
  <c r="PA38" i="1"/>
  <c r="PE38" i="1"/>
  <c r="QB18" i="1"/>
  <c r="QC18" i="1" s="1"/>
  <c r="IH34" i="1"/>
  <c r="II34" i="1" s="1"/>
  <c r="PA33" i="1"/>
  <c r="PE33" i="1"/>
  <c r="IH33" i="1"/>
  <c r="JJ31" i="1"/>
  <c r="JL31" i="1"/>
  <c r="IX35" i="1"/>
  <c r="IT35" i="1"/>
  <c r="HL33" i="1"/>
  <c r="HJ33" i="1"/>
  <c r="IE30" i="1"/>
  <c r="JH35" i="1"/>
  <c r="JI35" i="1" s="1"/>
  <c r="QL13" i="1"/>
  <c r="HQ34" i="1"/>
  <c r="PA21" i="1"/>
  <c r="PE21" i="1"/>
  <c r="QS23" i="1"/>
  <c r="QQ23" i="1"/>
  <c r="PQ21" i="1"/>
  <c r="PS21" i="1"/>
  <c r="HD28" i="1"/>
  <c r="HA28" i="1"/>
  <c r="HC28" i="1"/>
  <c r="PB24" i="1"/>
  <c r="QC29" i="1"/>
  <c r="QF29" i="1" s="1"/>
  <c r="QQ22" i="1"/>
  <c r="QS22" i="1"/>
  <c r="HL29" i="1"/>
  <c r="HJ29" i="1"/>
  <c r="QQ19" i="1"/>
  <c r="QS19" i="1"/>
  <c r="GZ22" i="1"/>
  <c r="HB22" i="1" s="1"/>
  <c r="IE22" i="1"/>
  <c r="IF22" i="1" s="1"/>
  <c r="PG15" i="1"/>
  <c r="PI15" i="1" s="1"/>
  <c r="PM38" i="1"/>
  <c r="OG24" i="1"/>
  <c r="OI24" i="1" s="1"/>
  <c r="PF13" i="1"/>
  <c r="PD38" i="1"/>
  <c r="PF38" i="1"/>
  <c r="QL18" i="1"/>
  <c r="IR34" i="1"/>
  <c r="IS34" i="1" s="1"/>
  <c r="PD33" i="1"/>
  <c r="PF33" i="1"/>
  <c r="PD21" i="1"/>
  <c r="PF21" i="1"/>
  <c r="IW12" i="1"/>
  <c r="IY12" i="1"/>
  <c r="QE22" i="1"/>
  <c r="QG22" i="1" s="1"/>
  <c r="QI22" i="1" s="1"/>
  <c r="QA22" i="1"/>
  <c r="HW24" i="1"/>
  <c r="HY24" i="1"/>
  <c r="IN31" i="1"/>
  <c r="IP31" i="1"/>
  <c r="IQ31" i="1"/>
  <c r="PQ13" i="1"/>
  <c r="PS13" i="1"/>
  <c r="PT28" i="1"/>
  <c r="PV28" i="1" s="1"/>
  <c r="PO11" i="1"/>
  <c r="IW38" i="1"/>
  <c r="IY38" i="1"/>
  <c r="PH34" i="1"/>
  <c r="PJ34" i="1"/>
  <c r="PK34" i="1"/>
  <c r="GN29" i="1"/>
  <c r="IE25" i="1"/>
  <c r="IF25" i="1" s="1"/>
  <c r="OT33" i="1"/>
  <c r="OV33" i="1" s="1"/>
  <c r="OQ35" i="1"/>
  <c r="OS35" i="1"/>
  <c r="HY20" i="1"/>
  <c r="HW20" i="1"/>
  <c r="HW17" i="1"/>
  <c r="HY17" i="1"/>
  <c r="HH23" i="1"/>
  <c r="HI23" i="1" s="1"/>
  <c r="HU33" i="1"/>
  <c r="HV33" i="1" s="1"/>
  <c r="HG37" i="1"/>
  <c r="HK37" i="1"/>
  <c r="HM37" i="1" s="1"/>
  <c r="HO37" i="1" s="1"/>
  <c r="PY35" i="1"/>
  <c r="PZ35" i="1" s="1"/>
  <c r="PD36" i="1"/>
  <c r="PF36" i="1"/>
  <c r="HL37" i="1"/>
  <c r="QY17" i="1"/>
  <c r="QZ17" i="1" s="1"/>
  <c r="IE15" i="1"/>
  <c r="IR14" i="1"/>
  <c r="IS14" i="1" s="1"/>
  <c r="GZ34" i="1"/>
  <c r="HB34" i="1" s="1"/>
  <c r="IA35" i="1"/>
  <c r="PD35" i="1"/>
  <c r="PF35" i="1"/>
  <c r="HJ39" i="1"/>
  <c r="HM39" i="1" s="1"/>
  <c r="HO39" i="1" s="1"/>
  <c r="HL39" i="1"/>
  <c r="IT12" i="1"/>
  <c r="IX12" i="1"/>
  <c r="RF37" i="1"/>
  <c r="RD37" i="1"/>
  <c r="QB34" i="1"/>
  <c r="QC34" i="1" s="1"/>
  <c r="HU11" i="1"/>
  <c r="HV11" i="1" s="1"/>
  <c r="QY25" i="1"/>
  <c r="QZ25" i="1" s="1"/>
  <c r="HQ26" i="1"/>
  <c r="HN26" i="1"/>
  <c r="HP26" i="1"/>
  <c r="PA26" i="1"/>
  <c r="PE26" i="1"/>
  <c r="PG26" i="1" s="1"/>
  <c r="PI26" i="1" s="1"/>
  <c r="PT19" i="1"/>
  <c r="PV19" i="1" s="1"/>
  <c r="IX38" i="1"/>
  <c r="IT38" i="1"/>
  <c r="GN22" i="1"/>
  <c r="GQ22" i="1"/>
  <c r="GP22" i="1"/>
  <c r="IR20" i="1"/>
  <c r="IS20" i="1" s="1"/>
  <c r="OR26" i="1"/>
  <c r="OT26" i="1" s="1"/>
  <c r="OV26" i="1" s="1"/>
  <c r="ON26" i="1"/>
  <c r="OH15" i="1"/>
  <c r="OK15" i="1"/>
  <c r="OJ15" i="1"/>
  <c r="GZ25" i="1"/>
  <c r="HB25" i="1" s="1"/>
  <c r="HU25" i="1"/>
  <c r="HV25" i="1" s="1"/>
  <c r="IK19" i="1"/>
  <c r="IG19" i="1"/>
  <c r="GN30" i="1"/>
  <c r="GP30" i="1"/>
  <c r="GQ30" i="1"/>
  <c r="HX17" i="1"/>
  <c r="HT17" i="1"/>
  <c r="OS26" i="1"/>
  <c r="IR21" i="1"/>
  <c r="IS21" i="1" s="1"/>
  <c r="ON39" i="1"/>
  <c r="OR39" i="1"/>
  <c r="OT39" i="1" s="1"/>
  <c r="OV39" i="1" s="1"/>
  <c r="OS24" i="1"/>
  <c r="OQ24" i="1"/>
  <c r="PO27" i="1"/>
  <c r="PP27" i="1" s="1"/>
  <c r="HJ40" i="1"/>
  <c r="HL40" i="1"/>
  <c r="QY28" i="1"/>
  <c r="QZ28" i="1" s="1"/>
  <c r="IR24" i="1"/>
  <c r="IS24" i="1" s="1"/>
  <c r="HC33" i="1"/>
  <c r="HA33" i="1"/>
  <c r="HD33" i="1"/>
  <c r="QD28" i="1"/>
  <c r="QF28" i="1"/>
  <c r="OW18" i="1"/>
  <c r="OU18" i="1"/>
  <c r="OX18" i="1"/>
  <c r="HJ30" i="1"/>
  <c r="HL30" i="1"/>
  <c r="HL15" i="1"/>
  <c r="HJ15" i="1"/>
  <c r="QO25" i="1"/>
  <c r="QP25" i="1" s="1"/>
  <c r="HJ16" i="1"/>
  <c r="HL16" i="1"/>
  <c r="IJ38" i="1"/>
  <c r="IL38" i="1"/>
  <c r="PO20" i="1"/>
  <c r="HU39" i="1"/>
  <c r="HV39" i="1" s="1"/>
  <c r="PN15" i="1"/>
  <c r="PR15" i="1"/>
  <c r="HK25" i="1"/>
  <c r="HG25" i="1"/>
  <c r="IW36" i="1"/>
  <c r="IY36" i="1"/>
  <c r="IE29" i="1"/>
  <c r="IF29" i="1" s="1"/>
  <c r="IH20" i="1"/>
  <c r="II20" i="1" s="1"/>
  <c r="HU21" i="1"/>
  <c r="HV21" i="1" s="1"/>
  <c r="HU28" i="1"/>
  <c r="HV28" i="1" s="1"/>
  <c r="HP36" i="1"/>
  <c r="HQ36" i="1"/>
  <c r="HN36" i="1"/>
  <c r="IH21" i="1"/>
  <c r="II21" i="1" s="1"/>
  <c r="PY39" i="1"/>
  <c r="PZ39" i="1" s="1"/>
  <c r="IR28" i="1"/>
  <c r="IS28" i="1" s="1"/>
  <c r="PA17" i="1"/>
  <c r="PE17" i="1"/>
  <c r="GW39" i="1"/>
  <c r="GY39" i="1"/>
  <c r="QB26" i="1"/>
  <c r="QC26" i="1" s="1"/>
  <c r="OK20" i="1"/>
  <c r="PF39" i="1"/>
  <c r="PD39" i="1"/>
  <c r="IE23" i="1"/>
  <c r="IF23" i="1" s="1"/>
  <c r="GW29" i="1"/>
  <c r="GY29" i="1"/>
  <c r="QL27" i="1"/>
  <c r="QM27" i="1" s="1"/>
  <c r="HG40" i="1"/>
  <c r="HK40" i="1"/>
  <c r="HW37" i="1"/>
  <c r="HY37" i="1"/>
  <c r="QO28" i="1"/>
  <c r="QP28" i="1" s="1"/>
  <c r="HW34" i="1"/>
  <c r="HZ34" i="1" s="1"/>
  <c r="IB34" i="1" s="1"/>
  <c r="HY34" i="1"/>
  <c r="IU13" i="1"/>
  <c r="IV13" i="1" s="1"/>
  <c r="HL28" i="1"/>
  <c r="HJ28" i="1"/>
  <c r="HL18" i="1"/>
  <c r="HJ18" i="1"/>
  <c r="QA28" i="1"/>
  <c r="QE28" i="1"/>
  <c r="QD17" i="1"/>
  <c r="QF17" i="1"/>
  <c r="PY10" i="1"/>
  <c r="HJ10" i="1"/>
  <c r="PM10" i="1"/>
  <c r="HI10" i="1"/>
  <c r="OE10" i="1"/>
  <c r="OA10" i="1"/>
  <c r="OT10" i="1"/>
  <c r="OV10" i="1" s="1"/>
  <c r="PD10" i="1"/>
  <c r="IE10" i="1"/>
  <c r="PC10" i="1"/>
  <c r="HS10" i="1"/>
  <c r="NX10" i="1"/>
  <c r="GW10" i="1"/>
  <c r="GK10" i="1"/>
  <c r="GM10" i="1" s="1"/>
  <c r="GO10" i="1" s="1"/>
  <c r="GG10" i="1"/>
  <c r="GV10" i="1"/>
  <c r="GY10" i="1" s="1"/>
  <c r="OJ20" i="1" l="1"/>
  <c r="OH20" i="1"/>
  <c r="QW16" i="1"/>
  <c r="RG37" i="1"/>
  <c r="RI37" i="1" s="1"/>
  <c r="OW36" i="1"/>
  <c r="PX40" i="1"/>
  <c r="OX36" i="1"/>
  <c r="PW40" i="1"/>
  <c r="OU36" i="1"/>
  <c r="OU20" i="1"/>
  <c r="PU40" i="1"/>
  <c r="OW20" i="1"/>
  <c r="OX20" i="1"/>
  <c r="HZ24" i="1"/>
  <c r="IB24" i="1" s="1"/>
  <c r="A29" i="6"/>
  <c r="PG17" i="1"/>
  <c r="PI17" i="1" s="1"/>
  <c r="HQ21" i="1"/>
  <c r="OX27" i="1"/>
  <c r="HP21" i="1"/>
  <c r="OW27" i="1"/>
  <c r="HN21" i="1"/>
  <c r="OU27" i="1"/>
  <c r="HC17" i="1"/>
  <c r="HD17" i="1"/>
  <c r="HA17" i="1"/>
  <c r="PG36" i="1"/>
  <c r="PI36" i="1" s="1"/>
  <c r="A30" i="12"/>
  <c r="R30" i="12" s="1"/>
  <c r="A29" i="11"/>
  <c r="A30" i="10"/>
  <c r="R30" i="10" s="1"/>
  <c r="A29" i="9"/>
  <c r="R29" i="9" s="1"/>
  <c r="A29" i="8"/>
  <c r="A29" i="7"/>
  <c r="R29" i="7" s="1"/>
  <c r="A29" i="5"/>
  <c r="R29" i="5" s="1"/>
  <c r="A29" i="4"/>
  <c r="R29" i="4" s="1"/>
  <c r="A29" i="3"/>
  <c r="R73" i="15"/>
  <c r="A29" i="2"/>
  <c r="GZ29" i="1"/>
  <c r="HB29" i="1" s="1"/>
  <c r="GZ39" i="1"/>
  <c r="HB39" i="1" s="1"/>
  <c r="F30" i="12"/>
  <c r="B31" i="12"/>
  <c r="BR30" i="12"/>
  <c r="V30" i="12" s="1"/>
  <c r="U30" i="12"/>
  <c r="B30" i="11"/>
  <c r="BR29" i="11"/>
  <c r="V29" i="11" s="1"/>
  <c r="F29" i="11"/>
  <c r="U29" i="11"/>
  <c r="B31" i="10"/>
  <c r="BR30" i="10"/>
  <c r="V30" i="10" s="1"/>
  <c r="F30" i="10"/>
  <c r="U30" i="10"/>
  <c r="BR29" i="9"/>
  <c r="V29" i="9" s="1"/>
  <c r="F29" i="9"/>
  <c r="B30" i="9"/>
  <c r="U29" i="9"/>
  <c r="B30" i="8"/>
  <c r="BR29" i="8"/>
  <c r="V29" i="8" s="1"/>
  <c r="F29" i="8"/>
  <c r="U29" i="8"/>
  <c r="B30" i="7"/>
  <c r="BR29" i="7"/>
  <c r="V29" i="7" s="1"/>
  <c r="F29" i="7"/>
  <c r="U29" i="7"/>
  <c r="BR29" i="6"/>
  <c r="V29" i="6" s="1"/>
  <c r="F29" i="6"/>
  <c r="B30" i="6"/>
  <c r="U29" i="6"/>
  <c r="B30" i="5"/>
  <c r="BR29" i="5"/>
  <c r="V29" i="5" s="1"/>
  <c r="F29" i="5"/>
  <c r="U29" i="5"/>
  <c r="BR29" i="4"/>
  <c r="V29" i="4" s="1"/>
  <c r="B30" i="4"/>
  <c r="F29" i="4"/>
  <c r="U29" i="4"/>
  <c r="B30" i="3"/>
  <c r="BR29" i="3"/>
  <c r="V29" i="3" s="1"/>
  <c r="F29" i="3"/>
  <c r="U29" i="3"/>
  <c r="BR29" i="2"/>
  <c r="V29" i="2" s="1"/>
  <c r="F29" i="2"/>
  <c r="B30" i="2"/>
  <c r="U29" i="2"/>
  <c r="GQ29" i="1"/>
  <c r="PW32" i="1"/>
  <c r="GP29" i="1"/>
  <c r="OW30" i="1"/>
  <c r="PU32" i="1"/>
  <c r="OX30" i="1"/>
  <c r="OU30" i="1"/>
  <c r="HM30" i="1"/>
  <c r="HO30" i="1" s="1"/>
  <c r="AD73" i="15"/>
  <c r="OW21" i="1"/>
  <c r="QX16" i="1"/>
  <c r="OU21" i="1"/>
  <c r="OX21" i="1"/>
  <c r="JA31" i="1"/>
  <c r="JB31" i="1"/>
  <c r="HP34" i="1"/>
  <c r="IN36" i="1"/>
  <c r="IO36" i="1"/>
  <c r="PH27" i="1"/>
  <c r="PI27" i="1"/>
  <c r="PG35" i="1"/>
  <c r="HN34" i="1"/>
  <c r="QU16" i="1"/>
  <c r="PU25" i="1"/>
  <c r="PV25" i="1"/>
  <c r="PX17" i="1"/>
  <c r="PW17" i="1"/>
  <c r="PU17" i="1"/>
  <c r="HM16" i="1"/>
  <c r="HO16" i="1" s="1"/>
  <c r="RL12" i="1"/>
  <c r="RM12" i="1" s="1"/>
  <c r="RI12" i="1"/>
  <c r="NW10" i="1"/>
  <c r="NV10" i="1"/>
  <c r="HA18" i="1"/>
  <c r="HB18" i="1"/>
  <c r="IM19" i="1"/>
  <c r="IO19" i="1" s="1"/>
  <c r="HQ11" i="1"/>
  <c r="HO11" i="1"/>
  <c r="IC19" i="1"/>
  <c r="IB19" i="1"/>
  <c r="IA13" i="1"/>
  <c r="IB13" i="1"/>
  <c r="GZ16" i="1"/>
  <c r="HB16" i="1" s="1"/>
  <c r="IC13" i="1"/>
  <c r="ID13" i="1"/>
  <c r="PG13" i="1"/>
  <c r="PI13" i="1" s="1"/>
  <c r="PH18" i="1"/>
  <c r="HZ16" i="1"/>
  <c r="IB16" i="1" s="1"/>
  <c r="PK18" i="1"/>
  <c r="PJ18" i="1"/>
  <c r="GZ15" i="1"/>
  <c r="HB15" i="1" s="1"/>
  <c r="QG17" i="1"/>
  <c r="QI17" i="1" s="1"/>
  <c r="RK16" i="1"/>
  <c r="RQ16" i="1" s="1"/>
  <c r="RL16" i="1"/>
  <c r="RM16" i="1" s="1"/>
  <c r="HM32" i="1"/>
  <c r="HO32" i="1" s="1"/>
  <c r="QD31" i="1"/>
  <c r="IP36" i="1"/>
  <c r="RJ16" i="1"/>
  <c r="RP16" i="1" s="1"/>
  <c r="HN24" i="1"/>
  <c r="HN11" i="1"/>
  <c r="PK27" i="1"/>
  <c r="HQ24" i="1"/>
  <c r="HP24" i="1"/>
  <c r="HM15" i="1"/>
  <c r="HO15" i="1" s="1"/>
  <c r="OT35" i="1"/>
  <c r="IM38" i="1"/>
  <c r="IO38" i="1" s="1"/>
  <c r="HM18" i="1"/>
  <c r="HO18" i="1" s="1"/>
  <c r="PG39" i="1"/>
  <c r="PI39" i="1" s="1"/>
  <c r="QT23" i="1"/>
  <c r="QV23" i="1" s="1"/>
  <c r="HZ20" i="1"/>
  <c r="IB20" i="1" s="1"/>
  <c r="HD18" i="1"/>
  <c r="RO16" i="1"/>
  <c r="HC18" i="1"/>
  <c r="JD31" i="1"/>
  <c r="PG20" i="1"/>
  <c r="PI20" i="1" s="1"/>
  <c r="PG30" i="1"/>
  <c r="PI30" i="1" s="1"/>
  <c r="JC31" i="1"/>
  <c r="PJ27" i="1"/>
  <c r="QT22" i="1"/>
  <c r="QU22" i="1" s="1"/>
  <c r="RH16" i="1"/>
  <c r="RN16" i="1" s="1"/>
  <c r="IZ38" i="1"/>
  <c r="JC38" i="1" s="1"/>
  <c r="IZ12" i="1"/>
  <c r="IG32" i="1"/>
  <c r="IK32" i="1"/>
  <c r="PT37" i="1"/>
  <c r="PU37" i="1" s="1"/>
  <c r="QP31" i="1"/>
  <c r="QS31" i="1" s="1"/>
  <c r="QQ31" i="1"/>
  <c r="IM26" i="1"/>
  <c r="IO26" i="1" s="1"/>
  <c r="IS32" i="1"/>
  <c r="IU32" i="1" s="1"/>
  <c r="RB31" i="1"/>
  <c r="IZ19" i="1"/>
  <c r="PJ31" i="1"/>
  <c r="PK31" i="1"/>
  <c r="PH31" i="1"/>
  <c r="HT32" i="1"/>
  <c r="HX32" i="1"/>
  <c r="HZ32" i="1" s="1"/>
  <c r="IB32" i="1" s="1"/>
  <c r="IZ36" i="1"/>
  <c r="JB36" i="1" s="1"/>
  <c r="QT19" i="1"/>
  <c r="QG37" i="1"/>
  <c r="PN31" i="1"/>
  <c r="PR31" i="1"/>
  <c r="PT31" i="1" s="1"/>
  <c r="PV31" i="1" s="1"/>
  <c r="HM28" i="1"/>
  <c r="HO28" i="1" s="1"/>
  <c r="HZ37" i="1"/>
  <c r="IB37" i="1" s="1"/>
  <c r="PG21" i="1"/>
  <c r="PI21" i="1" s="1"/>
  <c r="OW31" i="1"/>
  <c r="OX31" i="1"/>
  <c r="OU31" i="1"/>
  <c r="QE31" i="1"/>
  <c r="QA31" i="1"/>
  <c r="HP11" i="1"/>
  <c r="PT21" i="1"/>
  <c r="PU21" i="1" s="1"/>
  <c r="IJ32" i="1"/>
  <c r="IL32" i="1"/>
  <c r="HM40" i="1"/>
  <c r="JM31" i="1"/>
  <c r="PX25" i="1"/>
  <c r="IA19" i="1"/>
  <c r="OT24" i="1"/>
  <c r="OV24" i="1" s="1"/>
  <c r="PG14" i="1"/>
  <c r="PH14" i="1" s="1"/>
  <c r="ID19" i="1"/>
  <c r="PW25" i="1"/>
  <c r="PG38" i="1"/>
  <c r="PI38" i="1" s="1"/>
  <c r="HZ14" i="1"/>
  <c r="IB14" i="1" s="1"/>
  <c r="QG25" i="1"/>
  <c r="PT34" i="1"/>
  <c r="NU10" i="1"/>
  <c r="OG10" i="1"/>
  <c r="OI10" i="1" s="1"/>
  <c r="QN28" i="1"/>
  <c r="QR28" i="1"/>
  <c r="OK30" i="1"/>
  <c r="OH30" i="1"/>
  <c r="OJ30" i="1"/>
  <c r="QA32" i="1"/>
  <c r="QE32" i="1"/>
  <c r="HT39" i="1"/>
  <c r="HX39" i="1"/>
  <c r="HX33" i="1"/>
  <c r="HT33" i="1"/>
  <c r="QB36" i="1"/>
  <c r="QC36" i="1" s="1"/>
  <c r="RE19" i="1"/>
  <c r="RA19" i="1"/>
  <c r="QO21" i="1"/>
  <c r="QP21" i="1" s="1"/>
  <c r="RB32" i="1"/>
  <c r="RC32" i="1" s="1"/>
  <c r="QO15" i="1"/>
  <c r="QP15" i="1" s="1"/>
  <c r="PN24" i="1"/>
  <c r="PR24" i="1"/>
  <c r="RB29" i="1"/>
  <c r="QB35" i="1"/>
  <c r="QC35" i="1" s="1"/>
  <c r="QO14" i="1"/>
  <c r="QP14" i="1" s="1"/>
  <c r="JK19" i="1"/>
  <c r="JG19" i="1"/>
  <c r="HK23" i="1"/>
  <c r="HG23" i="1"/>
  <c r="PH26" i="1"/>
  <c r="PK26" i="1"/>
  <c r="PJ26" i="1"/>
  <c r="IU14" i="1"/>
  <c r="IV14" i="1" s="1"/>
  <c r="IK17" i="1"/>
  <c r="IG17" i="1"/>
  <c r="JH26" i="1"/>
  <c r="JI26" i="1" s="1"/>
  <c r="PR30" i="1"/>
  <c r="PN30" i="1"/>
  <c r="QO11" i="1"/>
  <c r="QP11" i="1" s="1"/>
  <c r="QE15" i="1"/>
  <c r="QA15" i="1"/>
  <c r="IG16" i="1"/>
  <c r="IK16" i="1"/>
  <c r="QA13" i="1"/>
  <c r="QE13" i="1"/>
  <c r="PK17" i="1"/>
  <c r="PJ17" i="1"/>
  <c r="PH17" i="1"/>
  <c r="QK22" i="1"/>
  <c r="QH22" i="1"/>
  <c r="QJ22" i="1"/>
  <c r="IU34" i="1"/>
  <c r="IV34" i="1" s="1"/>
  <c r="QB30" i="1"/>
  <c r="QC30" i="1" s="1"/>
  <c r="IG24" i="1"/>
  <c r="IK24" i="1"/>
  <c r="HT21" i="1"/>
  <c r="HX21" i="1"/>
  <c r="QA34" i="1"/>
  <c r="QE34" i="1"/>
  <c r="RB17" i="1"/>
  <c r="RB34" i="1"/>
  <c r="RC34" i="1" s="1"/>
  <c r="IU16" i="1"/>
  <c r="JH17" i="1"/>
  <c r="JI17" i="1" s="1"/>
  <c r="IU11" i="1"/>
  <c r="IV11" i="1" s="1"/>
  <c r="IK28" i="1"/>
  <c r="IG28" i="1"/>
  <c r="JK32" i="1"/>
  <c r="JG32" i="1"/>
  <c r="IU28" i="1"/>
  <c r="IV28" i="1" s="1"/>
  <c r="QB33" i="1"/>
  <c r="QC33" i="1" s="1"/>
  <c r="QA40" i="1"/>
  <c r="QE40" i="1"/>
  <c r="QB24" i="1"/>
  <c r="QC24" i="1" s="1"/>
  <c r="IN35" i="1"/>
  <c r="IK37" i="1"/>
  <c r="IG37" i="1"/>
  <c r="ID34" i="1"/>
  <c r="IA34" i="1"/>
  <c r="IC34" i="1"/>
  <c r="QY27" i="1"/>
  <c r="QZ27" i="1" s="1"/>
  <c r="HW28" i="1"/>
  <c r="HY28" i="1"/>
  <c r="QG28" i="1"/>
  <c r="QI28" i="1" s="1"/>
  <c r="HZ17" i="1"/>
  <c r="IB17" i="1" s="1"/>
  <c r="PU28" i="1"/>
  <c r="PW28" i="1"/>
  <c r="PX28" i="1"/>
  <c r="PJ21" i="1"/>
  <c r="PK21" i="1"/>
  <c r="PH21" i="1"/>
  <c r="HD22" i="1"/>
  <c r="HA22" i="1"/>
  <c r="HC22" i="1"/>
  <c r="JJ35" i="1"/>
  <c r="JL35" i="1"/>
  <c r="HM33" i="1"/>
  <c r="HO33" i="1" s="1"/>
  <c r="QL38" i="1"/>
  <c r="QM38" i="1" s="1"/>
  <c r="HC23" i="1"/>
  <c r="HA23" i="1"/>
  <c r="HD23" i="1"/>
  <c r="JE40" i="1"/>
  <c r="JF40" i="1" s="1"/>
  <c r="QS29" i="1"/>
  <c r="QQ29" i="1"/>
  <c r="IJ40" i="1"/>
  <c r="IL40" i="1"/>
  <c r="QQ40" i="1"/>
  <c r="QS40" i="1"/>
  <c r="QS25" i="1"/>
  <c r="QQ25" i="1"/>
  <c r="JE21" i="1"/>
  <c r="JF21" i="1" s="1"/>
  <c r="HJ23" i="1"/>
  <c r="HL23" i="1"/>
  <c r="HN37" i="1"/>
  <c r="HQ37" i="1"/>
  <c r="HP37" i="1"/>
  <c r="PK38" i="1"/>
  <c r="PH38" i="1"/>
  <c r="JG35" i="1"/>
  <c r="JK35" i="1"/>
  <c r="QL36" i="1"/>
  <c r="QM36" i="1" s="1"/>
  <c r="OX39" i="1"/>
  <c r="OU39" i="1"/>
  <c r="OW39" i="1"/>
  <c r="PH30" i="1"/>
  <c r="QD11" i="1"/>
  <c r="QF11" i="1"/>
  <c r="IP26" i="1"/>
  <c r="IN26" i="1"/>
  <c r="IQ26" i="1"/>
  <c r="QJ19" i="1"/>
  <c r="QH19" i="1"/>
  <c r="QK19" i="1"/>
  <c r="QY21" i="1"/>
  <c r="QZ21" i="1" s="1"/>
  <c r="QL33" i="1"/>
  <c r="QM33" i="1" s="1"/>
  <c r="PQ14" i="1"/>
  <c r="PS14" i="1"/>
  <c r="QD40" i="1"/>
  <c r="QF40" i="1"/>
  <c r="QN29" i="1"/>
  <c r="QR29" i="1"/>
  <c r="HC30" i="1"/>
  <c r="HD30" i="1"/>
  <c r="HA30" i="1"/>
  <c r="QL30" i="1"/>
  <c r="QM30" i="1" s="1"/>
  <c r="PT15" i="1"/>
  <c r="PV15" i="1" s="1"/>
  <c r="IJ28" i="1"/>
  <c r="IL28" i="1"/>
  <c r="IG40" i="1"/>
  <c r="IK40" i="1"/>
  <c r="QD15" i="1"/>
  <c r="QF15" i="1"/>
  <c r="JJ32" i="1"/>
  <c r="JL32" i="1"/>
  <c r="QD13" i="1"/>
  <c r="QF13" i="1"/>
  <c r="QR40" i="1"/>
  <c r="QN40" i="1"/>
  <c r="QQ28" i="1"/>
  <c r="QS28" i="1"/>
  <c r="HD29" i="1"/>
  <c r="HA29" i="1"/>
  <c r="HC29" i="1"/>
  <c r="JE28" i="1"/>
  <c r="JF28" i="1" s="1"/>
  <c r="HW21" i="1"/>
  <c r="HY21" i="1"/>
  <c r="QR25" i="1"/>
  <c r="QN25" i="1"/>
  <c r="IU21" i="1"/>
  <c r="IV21" i="1" s="1"/>
  <c r="PW19" i="1"/>
  <c r="PU19" i="1"/>
  <c r="PX19" i="1"/>
  <c r="RB25" i="1"/>
  <c r="PQ11" i="1"/>
  <c r="IA24" i="1"/>
  <c r="ID24" i="1"/>
  <c r="IC24" i="1"/>
  <c r="IR30" i="1"/>
  <c r="IS30" i="1" s="1"/>
  <c r="HA16" i="1"/>
  <c r="HC16" i="1"/>
  <c r="IJ17" i="1"/>
  <c r="IL17" i="1"/>
  <c r="IA40" i="1"/>
  <c r="IC40" i="1"/>
  <c r="ID40" i="1"/>
  <c r="HQ20" i="1"/>
  <c r="HN20" i="1"/>
  <c r="HP20" i="1"/>
  <c r="PN18" i="1"/>
  <c r="PR18" i="1"/>
  <c r="JE16" i="1"/>
  <c r="JF16" i="1" s="1"/>
  <c r="QA11" i="1"/>
  <c r="QE11" i="1"/>
  <c r="ID26" i="1"/>
  <c r="IC26" i="1"/>
  <c r="IA26" i="1"/>
  <c r="PN14" i="1"/>
  <c r="PR14" i="1"/>
  <c r="QY11" i="1"/>
  <c r="QZ11" i="1" s="1"/>
  <c r="HN14" i="1"/>
  <c r="HP14" i="1"/>
  <c r="HQ14" i="1"/>
  <c r="IH39" i="1"/>
  <c r="PN39" i="1"/>
  <c r="PR39" i="1"/>
  <c r="QQ34" i="1"/>
  <c r="JG12" i="1"/>
  <c r="JK12" i="1"/>
  <c r="HX23" i="1"/>
  <c r="HT23" i="1"/>
  <c r="PN35" i="1"/>
  <c r="PR35" i="1"/>
  <c r="JJ36" i="1"/>
  <c r="HX30" i="1"/>
  <c r="HT30" i="1"/>
  <c r="QD27" i="1"/>
  <c r="RE23" i="1"/>
  <c r="RA23" i="1"/>
  <c r="IG14" i="1"/>
  <c r="IK14" i="1"/>
  <c r="QA21" i="1"/>
  <c r="QE21" i="1"/>
  <c r="HW18" i="1"/>
  <c r="HP28" i="1"/>
  <c r="IH23" i="1"/>
  <c r="II23" i="1" s="1"/>
  <c r="QA26" i="1"/>
  <c r="QE26" i="1"/>
  <c r="QB39" i="1"/>
  <c r="IG20" i="1"/>
  <c r="IK20" i="1"/>
  <c r="PQ20" i="1"/>
  <c r="PR27" i="1"/>
  <c r="PN27" i="1"/>
  <c r="HT11" i="1"/>
  <c r="HX11" i="1"/>
  <c r="HA34" i="1"/>
  <c r="HC34" i="1"/>
  <c r="HD34" i="1"/>
  <c r="PP11" i="1"/>
  <c r="PS11" i="1" s="1"/>
  <c r="PG33" i="1"/>
  <c r="PI33" i="1" s="1"/>
  <c r="OJ24" i="1"/>
  <c r="OK24" i="1"/>
  <c r="OH24" i="1"/>
  <c r="HM29" i="1"/>
  <c r="HO29" i="1" s="1"/>
  <c r="IF30" i="1"/>
  <c r="IJ33" i="1"/>
  <c r="IG34" i="1"/>
  <c r="IK34" i="1"/>
  <c r="IZ35" i="1"/>
  <c r="PQ18" i="1"/>
  <c r="PS18" i="1"/>
  <c r="IU37" i="1"/>
  <c r="IV37" i="1" s="1"/>
  <c r="JH13" i="1"/>
  <c r="JI13" i="1" s="1"/>
  <c r="QO26" i="1"/>
  <c r="QP26" i="1" s="1"/>
  <c r="OU38" i="1"/>
  <c r="OX38" i="1"/>
  <c r="OW38" i="1"/>
  <c r="IR39" i="1"/>
  <c r="IS39" i="1" s="1"/>
  <c r="PQ39" i="1"/>
  <c r="PS39" i="1"/>
  <c r="QP34" i="1"/>
  <c r="QS34" i="1" s="1"/>
  <c r="JJ12" i="1"/>
  <c r="JL12" i="1"/>
  <c r="HW23" i="1"/>
  <c r="HY23" i="1"/>
  <c r="PQ35" i="1"/>
  <c r="PS35" i="1"/>
  <c r="JI36" i="1"/>
  <c r="JL36" i="1" s="1"/>
  <c r="HW30" i="1"/>
  <c r="HY30" i="1"/>
  <c r="QC27" i="1"/>
  <c r="QF27" i="1" s="1"/>
  <c r="RF23" i="1"/>
  <c r="RD23" i="1"/>
  <c r="IJ14" i="1"/>
  <c r="IL14" i="1"/>
  <c r="QD21" i="1"/>
  <c r="QF21" i="1"/>
  <c r="HV18" i="1"/>
  <c r="HY18" i="1" s="1"/>
  <c r="IR23" i="1"/>
  <c r="IS23" i="1" s="1"/>
  <c r="QF26" i="1"/>
  <c r="QD26" i="1"/>
  <c r="QL39" i="1"/>
  <c r="QM39" i="1" s="1"/>
  <c r="IJ20" i="1"/>
  <c r="IL20" i="1"/>
  <c r="PP20" i="1"/>
  <c r="PQ27" i="1"/>
  <c r="PS27" i="1"/>
  <c r="HW25" i="1"/>
  <c r="HY25" i="1"/>
  <c r="HW11" i="1"/>
  <c r="HY11" i="1"/>
  <c r="HN39" i="1"/>
  <c r="HP39" i="1"/>
  <c r="HQ39" i="1"/>
  <c r="PH36" i="1"/>
  <c r="PJ36" i="1"/>
  <c r="PK36" i="1"/>
  <c r="PT13" i="1"/>
  <c r="PV13" i="1" s="1"/>
  <c r="PO38" i="1"/>
  <c r="PP38" i="1" s="1"/>
  <c r="QE29" i="1"/>
  <c r="QG29" i="1" s="1"/>
  <c r="QI29" i="1" s="1"/>
  <c r="QA29" i="1"/>
  <c r="II33" i="1"/>
  <c r="IL33" i="1" s="1"/>
  <c r="IJ34" i="1"/>
  <c r="IL34" i="1"/>
  <c r="PH20" i="1"/>
  <c r="PK20" i="1"/>
  <c r="JE37" i="1"/>
  <c r="JF37" i="1" s="1"/>
  <c r="IM13" i="1"/>
  <c r="IO13" i="1" s="1"/>
  <c r="QY26" i="1"/>
  <c r="QZ26" i="1" s="1"/>
  <c r="QF14" i="1"/>
  <c r="QD14" i="1"/>
  <c r="PQ36" i="1"/>
  <c r="PS36" i="1"/>
  <c r="IJ11" i="1"/>
  <c r="IL11" i="1"/>
  <c r="IW17" i="1"/>
  <c r="IY17" i="1"/>
  <c r="IY13" i="1"/>
  <c r="IW13" i="1"/>
  <c r="PK39" i="1"/>
  <c r="PH39" i="1"/>
  <c r="IL21" i="1"/>
  <c r="IJ21" i="1"/>
  <c r="IR29" i="1"/>
  <c r="IS29" i="1" s="1"/>
  <c r="JE24" i="1"/>
  <c r="JF24" i="1" s="1"/>
  <c r="HT25" i="1"/>
  <c r="HX25" i="1"/>
  <c r="JE20" i="1"/>
  <c r="JF20" i="1" s="1"/>
  <c r="JE14" i="1"/>
  <c r="JF14" i="1" s="1"/>
  <c r="OX33" i="1"/>
  <c r="OU33" i="1"/>
  <c r="OW33" i="1"/>
  <c r="JE34" i="1"/>
  <c r="JF34" i="1" s="1"/>
  <c r="PK15" i="1"/>
  <c r="PH15" i="1"/>
  <c r="PJ15" i="1"/>
  <c r="HA15" i="1"/>
  <c r="QD18" i="1"/>
  <c r="QF18" i="1"/>
  <c r="IC16" i="1"/>
  <c r="ID16" i="1"/>
  <c r="IA16" i="1"/>
  <c r="IN12" i="1"/>
  <c r="IQ12" i="1"/>
  <c r="IP12" i="1"/>
  <c r="QY14" i="1"/>
  <c r="QZ14" i="1" s="1"/>
  <c r="HM22" i="1"/>
  <c r="HO22" i="1" s="1"/>
  <c r="PT26" i="1"/>
  <c r="PV26" i="1" s="1"/>
  <c r="QF32" i="1"/>
  <c r="QD32" i="1"/>
  <c r="QG32" i="1" s="1"/>
  <c r="QI32" i="1" s="1"/>
  <c r="QL24" i="1"/>
  <c r="QM24" i="1" s="1"/>
  <c r="QA14" i="1"/>
  <c r="QE14" i="1"/>
  <c r="IJ37" i="1"/>
  <c r="IL37" i="1"/>
  <c r="IJ16" i="1"/>
  <c r="IL16" i="1"/>
  <c r="PR36" i="1"/>
  <c r="PN36" i="1"/>
  <c r="IK11" i="1"/>
  <c r="IG11" i="1"/>
  <c r="IT17" i="1"/>
  <c r="IX17" i="1"/>
  <c r="IJ24" i="1"/>
  <c r="IL24" i="1"/>
  <c r="QK17" i="1"/>
  <c r="QH17" i="1"/>
  <c r="IT13" i="1"/>
  <c r="IX13" i="1"/>
  <c r="HD39" i="1"/>
  <c r="IK21" i="1"/>
  <c r="IG21" i="1"/>
  <c r="IH29" i="1"/>
  <c r="II29" i="1" s="1"/>
  <c r="HY39" i="1"/>
  <c r="HW39" i="1"/>
  <c r="IN38" i="1"/>
  <c r="IP38" i="1"/>
  <c r="IQ38" i="1"/>
  <c r="IU24" i="1"/>
  <c r="IV24" i="1" s="1"/>
  <c r="HC25" i="1"/>
  <c r="HD25" i="1"/>
  <c r="HA25" i="1"/>
  <c r="IU20" i="1"/>
  <c r="IV20" i="1" s="1"/>
  <c r="QF34" i="1"/>
  <c r="QD34" i="1"/>
  <c r="IR15" i="1"/>
  <c r="IS15" i="1" s="1"/>
  <c r="QL35" i="1"/>
  <c r="QM35" i="1" s="1"/>
  <c r="HY33" i="1"/>
  <c r="HW33" i="1"/>
  <c r="OU26" i="1"/>
  <c r="OW26" i="1"/>
  <c r="OX26" i="1"/>
  <c r="IH25" i="1"/>
  <c r="QY18" i="1"/>
  <c r="QZ18" i="1" s="1"/>
  <c r="IH22" i="1"/>
  <c r="II22" i="1" s="1"/>
  <c r="PD24" i="1"/>
  <c r="QY13" i="1"/>
  <c r="QZ13" i="1" s="1"/>
  <c r="QE18" i="1"/>
  <c r="QA18" i="1"/>
  <c r="HT22" i="1"/>
  <c r="HX22" i="1"/>
  <c r="RB40" i="1"/>
  <c r="RC40" i="1" s="1"/>
  <c r="RE22" i="1"/>
  <c r="RA22" i="1"/>
  <c r="JE33" i="1"/>
  <c r="JF33" i="1" s="1"/>
  <c r="RD19" i="1"/>
  <c r="RF19" i="1"/>
  <c r="QK25" i="1"/>
  <c r="QY15" i="1"/>
  <c r="QZ15" i="1" s="1"/>
  <c r="JE11" i="1"/>
  <c r="JF11" i="1" s="1"/>
  <c r="IH18" i="1"/>
  <c r="II18" i="1" s="1"/>
  <c r="QU37" i="1"/>
  <c r="QX37" i="1"/>
  <c r="QW37" i="1"/>
  <c r="HC11" i="1"/>
  <c r="HD11" i="1"/>
  <c r="HA11" i="1"/>
  <c r="HM25" i="1"/>
  <c r="HO25" i="1" s="1"/>
  <c r="QL20" i="1"/>
  <c r="QM20" i="1" s="1"/>
  <c r="PN33" i="1"/>
  <c r="PR33" i="1"/>
  <c r="HX15" i="1"/>
  <c r="HT15" i="1"/>
  <c r="QQ32" i="1"/>
  <c r="HW29" i="1"/>
  <c r="QN17" i="1"/>
  <c r="QR17" i="1"/>
  <c r="JJ38" i="1"/>
  <c r="IX26" i="1"/>
  <c r="IT26" i="1"/>
  <c r="QO27" i="1"/>
  <c r="QP27" i="1" s="1"/>
  <c r="HT28" i="1"/>
  <c r="HX28" i="1"/>
  <c r="RB28" i="1"/>
  <c r="RC28" i="1" s="1"/>
  <c r="RJ37" i="1"/>
  <c r="RK37" i="1"/>
  <c r="RH37" i="1"/>
  <c r="IF15" i="1"/>
  <c r="PH13" i="1"/>
  <c r="IR25" i="1"/>
  <c r="IS25" i="1" s="1"/>
  <c r="QM18" i="1"/>
  <c r="IR22" i="1"/>
  <c r="IS22" i="1" s="1"/>
  <c r="PC24" i="1"/>
  <c r="PF24" i="1" s="1"/>
  <c r="QM13" i="1"/>
  <c r="QB38" i="1"/>
  <c r="QC38" i="1" s="1"/>
  <c r="HW22" i="1"/>
  <c r="HY22" i="1"/>
  <c r="RD22" i="1"/>
  <c r="RF22" i="1"/>
  <c r="IS33" i="1"/>
  <c r="JJ19" i="1"/>
  <c r="JL19" i="1"/>
  <c r="IU40" i="1"/>
  <c r="IV40" i="1" s="1"/>
  <c r="PQ30" i="1"/>
  <c r="PS30" i="1"/>
  <c r="PQ24" i="1"/>
  <c r="PS24" i="1"/>
  <c r="IR18" i="1"/>
  <c r="IS18" i="1" s="1"/>
  <c r="OW11" i="1"/>
  <c r="OX11" i="1"/>
  <c r="OU11" i="1"/>
  <c r="PZ20" i="1"/>
  <c r="PQ33" i="1"/>
  <c r="PS33" i="1"/>
  <c r="HW15" i="1"/>
  <c r="HY15" i="1"/>
  <c r="QP32" i="1"/>
  <c r="HV29" i="1"/>
  <c r="QQ17" i="1"/>
  <c r="QS17" i="1"/>
  <c r="JI38" i="1"/>
  <c r="IW26" i="1"/>
  <c r="IY26" i="1"/>
  <c r="GN10" i="1"/>
  <c r="GQ10" i="1"/>
  <c r="GP10" i="1"/>
  <c r="IR10" i="1"/>
  <c r="IS10" i="1" s="1"/>
  <c r="HK10" i="1"/>
  <c r="HG10" i="1"/>
  <c r="OJ10" i="1"/>
  <c r="IF10" i="1"/>
  <c r="PO10" i="1"/>
  <c r="PP10" i="1" s="1"/>
  <c r="PE10" i="1"/>
  <c r="PG10" i="1" s="1"/>
  <c r="PI10" i="1" s="1"/>
  <c r="PA10" i="1"/>
  <c r="PF10" i="1"/>
  <c r="HL10" i="1"/>
  <c r="OW10" i="1"/>
  <c r="OU10" i="1"/>
  <c r="OX10" i="1"/>
  <c r="QL10" i="1"/>
  <c r="GT10" i="1"/>
  <c r="GX10" i="1"/>
  <c r="GZ10" i="1" s="1"/>
  <c r="HB10" i="1" s="1"/>
  <c r="PZ10" i="1"/>
  <c r="HU10" i="1"/>
  <c r="HV10" i="1" s="1"/>
  <c r="JA36" i="1" l="1"/>
  <c r="JD36" i="1"/>
  <c r="JC36" i="1"/>
  <c r="PT24" i="1"/>
  <c r="PV24" i="1" s="1"/>
  <c r="HP18" i="1"/>
  <c r="A30" i="11"/>
  <c r="A30" i="3"/>
  <c r="HZ11" i="1"/>
  <c r="IB11" i="1" s="1"/>
  <c r="HQ18" i="1"/>
  <c r="HQ15" i="1"/>
  <c r="HC15" i="1"/>
  <c r="HN15" i="1"/>
  <c r="HP15" i="1"/>
  <c r="HD15" i="1"/>
  <c r="PH35" i="1"/>
  <c r="HA39" i="1"/>
  <c r="PJ39" i="1"/>
  <c r="HC39" i="1"/>
  <c r="HP16" i="1"/>
  <c r="HN16" i="1"/>
  <c r="QJ17" i="1"/>
  <c r="HQ16" i="1"/>
  <c r="IN19" i="1"/>
  <c r="PW37" i="1"/>
  <c r="HQ28" i="1"/>
  <c r="ID20" i="1"/>
  <c r="IC20" i="1"/>
  <c r="PJ13" i="1"/>
  <c r="IA20" i="1"/>
  <c r="HN28" i="1"/>
  <c r="QU23" i="1"/>
  <c r="OX24" i="1"/>
  <c r="OU24" i="1"/>
  <c r="PK13" i="1"/>
  <c r="A31" i="12"/>
  <c r="A31" i="10"/>
  <c r="A30" i="9"/>
  <c r="R30" i="9" s="1"/>
  <c r="A30" i="8"/>
  <c r="A30" i="7"/>
  <c r="A30" i="6"/>
  <c r="R30" i="6" s="1"/>
  <c r="A30" i="5"/>
  <c r="A30" i="4"/>
  <c r="AD74" i="15"/>
  <c r="R74" i="15"/>
  <c r="A30" i="2"/>
  <c r="HN30" i="1"/>
  <c r="HD16" i="1"/>
  <c r="PJ38" i="1"/>
  <c r="IQ19" i="1"/>
  <c r="IM37" i="1"/>
  <c r="IO37" i="1" s="1"/>
  <c r="OW24" i="1"/>
  <c r="PJ20" i="1"/>
  <c r="IP19" i="1"/>
  <c r="HZ21" i="1"/>
  <c r="IB21" i="1" s="1"/>
  <c r="HN18" i="1"/>
  <c r="B32" i="12"/>
  <c r="BR31" i="12"/>
  <c r="V31" i="12" s="1"/>
  <c r="F31" i="12"/>
  <c r="U31" i="12"/>
  <c r="B31" i="11"/>
  <c r="BR30" i="11"/>
  <c r="V30" i="11" s="1"/>
  <c r="U30" i="11"/>
  <c r="F30" i="11"/>
  <c r="B32" i="10"/>
  <c r="F31" i="10"/>
  <c r="BR31" i="10"/>
  <c r="V31" i="10" s="1"/>
  <c r="U31" i="10"/>
  <c r="B31" i="9"/>
  <c r="F30" i="9"/>
  <c r="BR30" i="9"/>
  <c r="V30" i="9" s="1"/>
  <c r="U30" i="9"/>
  <c r="BR30" i="8"/>
  <c r="V30" i="8" s="1"/>
  <c r="B31" i="8"/>
  <c r="F30" i="8"/>
  <c r="U30" i="8"/>
  <c r="B31" i="7"/>
  <c r="BR30" i="7"/>
  <c r="V30" i="7" s="1"/>
  <c r="U30" i="7"/>
  <c r="F30" i="7"/>
  <c r="BR30" i="6"/>
  <c r="V30" i="6" s="1"/>
  <c r="F30" i="6"/>
  <c r="B31" i="6"/>
  <c r="U30" i="6"/>
  <c r="U30" i="5"/>
  <c r="BR30" i="5"/>
  <c r="V30" i="5" s="1"/>
  <c r="B31" i="5"/>
  <c r="F30" i="5"/>
  <c r="B31" i="4"/>
  <c r="BR30" i="4"/>
  <c r="V30" i="4" s="1"/>
  <c r="F30" i="4"/>
  <c r="U30" i="4"/>
  <c r="B31" i="3"/>
  <c r="BR30" i="3"/>
  <c r="V30" i="3" s="1"/>
  <c r="U30" i="3"/>
  <c r="F30" i="3"/>
  <c r="B31" i="2"/>
  <c r="F30" i="2"/>
  <c r="BR30" i="2"/>
  <c r="V30" i="2" s="1"/>
  <c r="U30" i="2"/>
  <c r="HP30" i="1"/>
  <c r="HQ30" i="1"/>
  <c r="PJ30" i="1"/>
  <c r="PK30" i="1"/>
  <c r="PU34" i="1"/>
  <c r="PV34" i="1"/>
  <c r="QH25" i="1"/>
  <c r="QI25" i="1"/>
  <c r="JP31" i="1"/>
  <c r="JO31" i="1"/>
  <c r="PX37" i="1"/>
  <c r="PV37" i="1"/>
  <c r="QX22" i="1"/>
  <c r="QV22" i="1"/>
  <c r="HQ40" i="1"/>
  <c r="HO40" i="1"/>
  <c r="PX34" i="1"/>
  <c r="QK37" i="1"/>
  <c r="QI37" i="1"/>
  <c r="HQ32" i="1"/>
  <c r="HN32" i="1"/>
  <c r="JD38" i="1"/>
  <c r="JB38" i="1"/>
  <c r="PW21" i="1"/>
  <c r="PV21" i="1"/>
  <c r="QU19" i="1"/>
  <c r="QV19" i="1"/>
  <c r="PJ14" i="1"/>
  <c r="PI14" i="1"/>
  <c r="JD12" i="1"/>
  <c r="JB12" i="1"/>
  <c r="JA19" i="1"/>
  <c r="JB19" i="1"/>
  <c r="JC12" i="1"/>
  <c r="JA12" i="1"/>
  <c r="QG31" i="1"/>
  <c r="QI31" i="1" s="1"/>
  <c r="HP32" i="1"/>
  <c r="QX23" i="1"/>
  <c r="QW23" i="1"/>
  <c r="OU35" i="1"/>
  <c r="JC19" i="1"/>
  <c r="JD19" i="1"/>
  <c r="HZ30" i="1"/>
  <c r="PX21" i="1"/>
  <c r="PW34" i="1"/>
  <c r="QT28" i="1"/>
  <c r="QV28" i="1" s="1"/>
  <c r="QX19" i="1"/>
  <c r="JA38" i="1"/>
  <c r="QJ37" i="1"/>
  <c r="IM32" i="1"/>
  <c r="IO32" i="1" s="1"/>
  <c r="IA37" i="1"/>
  <c r="QW19" i="1"/>
  <c r="ID37" i="1"/>
  <c r="IC37" i="1"/>
  <c r="PK14" i="1"/>
  <c r="QW22" i="1"/>
  <c r="QH37" i="1"/>
  <c r="PT18" i="1"/>
  <c r="PW18" i="1" s="1"/>
  <c r="RG19" i="1"/>
  <c r="RJ19" i="1" s="1"/>
  <c r="RP19" i="1" s="1"/>
  <c r="QG11" i="1"/>
  <c r="HZ22" i="1"/>
  <c r="IB22" i="1" s="1"/>
  <c r="IM24" i="1"/>
  <c r="PT36" i="1"/>
  <c r="IA32" i="1"/>
  <c r="IC32" i="1"/>
  <c r="ID32" i="1"/>
  <c r="PW31" i="1"/>
  <c r="PX31" i="1"/>
  <c r="PU31" i="1"/>
  <c r="PT33" i="1"/>
  <c r="QG34" i="1"/>
  <c r="QI34" i="1" s="1"/>
  <c r="HZ39" i="1"/>
  <c r="IA39" i="1" s="1"/>
  <c r="IM16" i="1"/>
  <c r="IM20" i="1"/>
  <c r="IO20" i="1" s="1"/>
  <c r="JM35" i="1"/>
  <c r="RD31" i="1"/>
  <c r="IV32" i="1"/>
  <c r="IY32" i="1" s="1"/>
  <c r="IW32" i="1"/>
  <c r="HM23" i="1"/>
  <c r="HO23" i="1" s="1"/>
  <c r="QR31" i="1"/>
  <c r="QT31" i="1" s="1"/>
  <c r="QV31" i="1" s="1"/>
  <c r="QN31" i="1"/>
  <c r="QG40" i="1"/>
  <c r="QI40" i="1" s="1"/>
  <c r="IZ26" i="1"/>
  <c r="RG23" i="1"/>
  <c r="RI23" i="1" s="1"/>
  <c r="RC31" i="1"/>
  <c r="RF31" i="1" s="1"/>
  <c r="HZ23" i="1"/>
  <c r="IB23" i="1" s="1"/>
  <c r="HN40" i="1"/>
  <c r="IA14" i="1"/>
  <c r="HZ33" i="1"/>
  <c r="QG14" i="1"/>
  <c r="IM17" i="1"/>
  <c r="QT40" i="1"/>
  <c r="PT30" i="1"/>
  <c r="PV30" i="1" s="1"/>
  <c r="ID14" i="1"/>
  <c r="HP40" i="1"/>
  <c r="QG13" i="1"/>
  <c r="IM28" i="1"/>
  <c r="JN31" i="1"/>
  <c r="QT25" i="1"/>
  <c r="QV25" i="1" s="1"/>
  <c r="IC14" i="1"/>
  <c r="JQ31" i="1"/>
  <c r="QJ25" i="1"/>
  <c r="IM34" i="1"/>
  <c r="IO34" i="1" s="1"/>
  <c r="PT27" i="1"/>
  <c r="PV27" i="1" s="1"/>
  <c r="QG21" i="1"/>
  <c r="JM32" i="1"/>
  <c r="PT39" i="1"/>
  <c r="PV39" i="1" s="1"/>
  <c r="JM19" i="1"/>
  <c r="JO19" i="1" s="1"/>
  <c r="QG15" i="1"/>
  <c r="OH10" i="1"/>
  <c r="HM10" i="1"/>
  <c r="HO10" i="1" s="1"/>
  <c r="OK10" i="1"/>
  <c r="JH34" i="1"/>
  <c r="JI34" i="1" s="1"/>
  <c r="RB26" i="1"/>
  <c r="RC26" i="1" s="1"/>
  <c r="QO33" i="1"/>
  <c r="QP33" i="1" s="1"/>
  <c r="RB14" i="1"/>
  <c r="RC14" i="1" s="1"/>
  <c r="QO30" i="1"/>
  <c r="QP30" i="1" s="1"/>
  <c r="RB21" i="1"/>
  <c r="RC21" i="1" s="1"/>
  <c r="RE34" i="1"/>
  <c r="RA34" i="1"/>
  <c r="JK26" i="1"/>
  <c r="JG26" i="1"/>
  <c r="IT20" i="1"/>
  <c r="IX20" i="1"/>
  <c r="IU18" i="1"/>
  <c r="IV18" i="1" s="1"/>
  <c r="RE28" i="1"/>
  <c r="RA28" i="1"/>
  <c r="JG13" i="1"/>
  <c r="JK13" i="1"/>
  <c r="IT34" i="1"/>
  <c r="IX34" i="1"/>
  <c r="JH33" i="1"/>
  <c r="JI33" i="1" s="1"/>
  <c r="RB13" i="1"/>
  <c r="RC13" i="1" s="1"/>
  <c r="RB18" i="1"/>
  <c r="RC18" i="1" s="1"/>
  <c r="QK29" i="1"/>
  <c r="QJ29" i="1"/>
  <c r="QH29" i="1"/>
  <c r="IX14" i="1"/>
  <c r="IT14" i="1"/>
  <c r="JH14" i="1"/>
  <c r="JI14" i="1" s="1"/>
  <c r="JH24" i="1"/>
  <c r="JH28" i="1"/>
  <c r="JI28" i="1" s="1"/>
  <c r="RA32" i="1"/>
  <c r="RE32" i="1"/>
  <c r="IG18" i="1"/>
  <c r="IK18" i="1"/>
  <c r="JH20" i="1"/>
  <c r="JI20" i="1" s="1"/>
  <c r="JH21" i="1"/>
  <c r="JI21" i="1" s="1"/>
  <c r="RB27" i="1"/>
  <c r="RC27" i="1" s="1"/>
  <c r="QN11" i="1"/>
  <c r="QR11" i="1"/>
  <c r="JH11" i="1"/>
  <c r="JI11" i="1" s="1"/>
  <c r="RA40" i="1"/>
  <c r="RE40" i="1"/>
  <c r="IG23" i="1"/>
  <c r="IK23" i="1"/>
  <c r="JK17" i="1"/>
  <c r="JG17" i="1"/>
  <c r="QE35" i="1"/>
  <c r="QA35" i="1"/>
  <c r="QT17" i="1"/>
  <c r="QV17" i="1" s="1"/>
  <c r="RG22" i="1"/>
  <c r="RI22" i="1" s="1"/>
  <c r="JE22" i="1"/>
  <c r="JF22" i="1" s="1"/>
  <c r="IH15" i="1"/>
  <c r="II15" i="1" s="1"/>
  <c r="JE15" i="1"/>
  <c r="JF15" i="1" s="1"/>
  <c r="IM14" i="1"/>
  <c r="IO14" i="1" s="1"/>
  <c r="PT35" i="1"/>
  <c r="JE39" i="1"/>
  <c r="JF39" i="1" s="1"/>
  <c r="JE30" i="1"/>
  <c r="JF30" i="1" s="1"/>
  <c r="HT29" i="1"/>
  <c r="HX29" i="1"/>
  <c r="HZ29" i="1" s="1"/>
  <c r="IB29" i="1" s="1"/>
  <c r="QO18" i="1"/>
  <c r="QP18" i="1" s="1"/>
  <c r="QN27" i="1"/>
  <c r="QR27" i="1"/>
  <c r="HY29" i="1"/>
  <c r="QO20" i="1"/>
  <c r="RB15" i="1"/>
  <c r="RC15" i="1" s="1"/>
  <c r="RD40" i="1"/>
  <c r="RF40" i="1"/>
  <c r="IU15" i="1"/>
  <c r="IV15" i="1" s="1"/>
  <c r="IW20" i="1"/>
  <c r="IY20" i="1"/>
  <c r="IN20" i="1"/>
  <c r="RK23" i="1"/>
  <c r="IU39" i="1"/>
  <c r="IV39" i="1" s="1"/>
  <c r="JL13" i="1"/>
  <c r="JJ13" i="1"/>
  <c r="PJ33" i="1"/>
  <c r="PH33" i="1"/>
  <c r="PK33" i="1"/>
  <c r="IX21" i="1"/>
  <c r="IT21" i="1"/>
  <c r="QY30" i="1"/>
  <c r="QZ30" i="1" s="1"/>
  <c r="QY33" i="1"/>
  <c r="QZ33" i="1" s="1"/>
  <c r="HZ28" i="1"/>
  <c r="IB28" i="1" s="1"/>
  <c r="RD34" i="1"/>
  <c r="RF34" i="1"/>
  <c r="QS11" i="1"/>
  <c r="QQ11" i="1"/>
  <c r="IY14" i="1"/>
  <c r="IW14" i="1"/>
  <c r="QN32" i="1"/>
  <c r="QR32" i="1"/>
  <c r="QT32" i="1" s="1"/>
  <c r="QV32" i="1" s="1"/>
  <c r="IT40" i="1"/>
  <c r="IX40" i="1"/>
  <c r="IU25" i="1"/>
  <c r="IV25" i="1" s="1"/>
  <c r="QQ27" i="1"/>
  <c r="QS27" i="1"/>
  <c r="QY20" i="1"/>
  <c r="QZ20" i="1" s="1"/>
  <c r="IG29" i="1"/>
  <c r="IK29" i="1"/>
  <c r="IU29" i="1"/>
  <c r="IV29" i="1" s="1"/>
  <c r="IZ13" i="1"/>
  <c r="JB13" i="1" s="1"/>
  <c r="QJ14" i="1"/>
  <c r="PR38" i="1"/>
  <c r="PN38" i="1"/>
  <c r="IA11" i="1"/>
  <c r="IC11" i="1"/>
  <c r="ID11" i="1"/>
  <c r="QO39" i="1"/>
  <c r="QP39" i="1" s="1"/>
  <c r="IT37" i="1"/>
  <c r="IX37" i="1"/>
  <c r="JA35" i="1"/>
  <c r="PN11" i="1"/>
  <c r="PR11" i="1"/>
  <c r="PT11" i="1" s="1"/>
  <c r="PV11" i="1" s="1"/>
  <c r="IY21" i="1"/>
  <c r="IW21" i="1"/>
  <c r="IC21" i="1"/>
  <c r="ID21" i="1"/>
  <c r="IA21" i="1"/>
  <c r="QX25" i="1"/>
  <c r="QA33" i="1"/>
  <c r="QE33" i="1"/>
  <c r="IX11" i="1"/>
  <c r="IT11" i="1"/>
  <c r="RD17" i="1"/>
  <c r="QA30" i="1"/>
  <c r="QE30" i="1"/>
  <c r="QN14" i="1"/>
  <c r="QR14" i="1"/>
  <c r="QN15" i="1"/>
  <c r="QR15" i="1"/>
  <c r="QA36" i="1"/>
  <c r="QE36" i="1"/>
  <c r="IW40" i="1"/>
  <c r="IY40" i="1"/>
  <c r="QA38" i="1"/>
  <c r="QE38" i="1"/>
  <c r="JE25" i="1"/>
  <c r="JF25" i="1" s="1"/>
  <c r="HN25" i="1"/>
  <c r="HP25" i="1"/>
  <c r="HQ25" i="1"/>
  <c r="RH19" i="1"/>
  <c r="RN19" i="1" s="1"/>
  <c r="RO19" i="1"/>
  <c r="IJ29" i="1"/>
  <c r="IL29" i="1"/>
  <c r="IP37" i="1"/>
  <c r="IQ37" i="1"/>
  <c r="IN37" i="1"/>
  <c r="QG18" i="1"/>
  <c r="QI18" i="1" s="1"/>
  <c r="JE29" i="1"/>
  <c r="JF29" i="1" s="1"/>
  <c r="PQ38" i="1"/>
  <c r="PS38" i="1"/>
  <c r="QY39" i="1"/>
  <c r="QZ39" i="1" s="1"/>
  <c r="QE27" i="1"/>
  <c r="QG27" i="1" s="1"/>
  <c r="QI27" i="1" s="1"/>
  <c r="QA27" i="1"/>
  <c r="IW37" i="1"/>
  <c r="IY37" i="1"/>
  <c r="QD39" i="1"/>
  <c r="RB11" i="1"/>
  <c r="RC11" i="1" s="1"/>
  <c r="RD25" i="1"/>
  <c r="IM40" i="1"/>
  <c r="IO40" i="1" s="1"/>
  <c r="QD33" i="1"/>
  <c r="QF33" i="1"/>
  <c r="IY11" i="1"/>
  <c r="IW11" i="1"/>
  <c r="RC17" i="1"/>
  <c r="RF17" i="1" s="1"/>
  <c r="QD30" i="1"/>
  <c r="QF30" i="1"/>
  <c r="QS14" i="1"/>
  <c r="QQ14" i="1"/>
  <c r="QQ15" i="1"/>
  <c r="QS15" i="1"/>
  <c r="QF36" i="1"/>
  <c r="QD36" i="1"/>
  <c r="HZ15" i="1"/>
  <c r="IB15" i="1" s="1"/>
  <c r="QD38" i="1"/>
  <c r="QF38" i="1"/>
  <c r="QS32" i="1"/>
  <c r="QH32" i="1"/>
  <c r="QJ32" i="1"/>
  <c r="QK32" i="1"/>
  <c r="IM21" i="1"/>
  <c r="IO21" i="1" s="1"/>
  <c r="PX13" i="1"/>
  <c r="PU13" i="1"/>
  <c r="PW13" i="1"/>
  <c r="HZ25" i="1"/>
  <c r="IB25" i="1" s="1"/>
  <c r="QG26" i="1"/>
  <c r="QI26" i="1" s="1"/>
  <c r="HT18" i="1"/>
  <c r="HX18" i="1"/>
  <c r="JM12" i="1"/>
  <c r="HN29" i="1"/>
  <c r="HP29" i="1"/>
  <c r="HQ29" i="1"/>
  <c r="QC39" i="1"/>
  <c r="QF39" i="1" s="1"/>
  <c r="RC25" i="1"/>
  <c r="QT29" i="1"/>
  <c r="QV29" i="1" s="1"/>
  <c r="IW28" i="1"/>
  <c r="IY28" i="1"/>
  <c r="JE18" i="1"/>
  <c r="JF18" i="1" s="1"/>
  <c r="QO13" i="1"/>
  <c r="QP13" i="1" s="1"/>
  <c r="IL18" i="1"/>
  <c r="IJ18" i="1"/>
  <c r="IZ17" i="1"/>
  <c r="JB17" i="1" s="1"/>
  <c r="QN34" i="1"/>
  <c r="QR34" i="1"/>
  <c r="QT34" i="1" s="1"/>
  <c r="QV34" i="1" s="1"/>
  <c r="IJ39" i="1"/>
  <c r="JH16" i="1"/>
  <c r="JI16" i="1" s="1"/>
  <c r="QO38" i="1"/>
  <c r="QP38" i="1" s="1"/>
  <c r="IX28" i="1"/>
  <c r="IT28" i="1"/>
  <c r="JL17" i="1"/>
  <c r="JJ17" i="1"/>
  <c r="IW34" i="1"/>
  <c r="IY34" i="1"/>
  <c r="JJ26" i="1"/>
  <c r="JL26" i="1"/>
  <c r="QD35" i="1"/>
  <c r="QF35" i="1"/>
  <c r="RD32" i="1"/>
  <c r="RF32" i="1"/>
  <c r="JG38" i="1"/>
  <c r="JK38" i="1"/>
  <c r="JM38" i="1" s="1"/>
  <c r="JO38" i="1" s="1"/>
  <c r="IU33" i="1"/>
  <c r="PA24" i="1"/>
  <c r="PE24" i="1"/>
  <c r="PG24" i="1" s="1"/>
  <c r="PI24" i="1" s="1"/>
  <c r="RD28" i="1"/>
  <c r="RF28" i="1"/>
  <c r="JL38" i="1"/>
  <c r="IG22" i="1"/>
  <c r="IK22" i="1"/>
  <c r="IJ25" i="1"/>
  <c r="QO35" i="1"/>
  <c r="QP35" i="1" s="1"/>
  <c r="QH34" i="1"/>
  <c r="QJ34" i="1"/>
  <c r="IX24" i="1"/>
  <c r="IT24" i="1"/>
  <c r="QO24" i="1"/>
  <c r="QP24" i="1" s="1"/>
  <c r="PX26" i="1"/>
  <c r="PU26" i="1"/>
  <c r="PW26" i="1"/>
  <c r="IN13" i="1"/>
  <c r="IQ13" i="1"/>
  <c r="IP13" i="1"/>
  <c r="IU23" i="1"/>
  <c r="IV23" i="1" s="1"/>
  <c r="QH21" i="1"/>
  <c r="JK36" i="1"/>
  <c r="JM36" i="1" s="1"/>
  <c r="JO36" i="1" s="1"/>
  <c r="JG36" i="1"/>
  <c r="QN26" i="1"/>
  <c r="QR26" i="1"/>
  <c r="II39" i="1"/>
  <c r="QO36" i="1"/>
  <c r="QP36" i="1" s="1"/>
  <c r="JH40" i="1"/>
  <c r="QY38" i="1"/>
  <c r="QZ38" i="1" s="1"/>
  <c r="IC17" i="1"/>
  <c r="ID17" i="1"/>
  <c r="IA17" i="1"/>
  <c r="QA24" i="1"/>
  <c r="QE24" i="1"/>
  <c r="IW16" i="1"/>
  <c r="RD29" i="1"/>
  <c r="QR21" i="1"/>
  <c r="QN21" i="1"/>
  <c r="QB20" i="1"/>
  <c r="PX24" i="1"/>
  <c r="PU24" i="1"/>
  <c r="PW24" i="1"/>
  <c r="IU22" i="1"/>
  <c r="IV22" i="1" s="1"/>
  <c r="IJ22" i="1"/>
  <c r="IL22" i="1"/>
  <c r="II25" i="1"/>
  <c r="IL25" i="1" s="1"/>
  <c r="QY35" i="1"/>
  <c r="QZ35" i="1" s="1"/>
  <c r="IW24" i="1"/>
  <c r="IY24" i="1"/>
  <c r="QY24" i="1"/>
  <c r="QZ24" i="1" s="1"/>
  <c r="HN22" i="1"/>
  <c r="HP22" i="1"/>
  <c r="HQ22" i="1"/>
  <c r="IM11" i="1"/>
  <c r="IO11" i="1" s="1"/>
  <c r="JH37" i="1"/>
  <c r="JI37" i="1" s="1"/>
  <c r="IK33" i="1"/>
  <c r="IM33" i="1" s="1"/>
  <c r="IO33" i="1" s="1"/>
  <c r="IG33" i="1"/>
  <c r="PR20" i="1"/>
  <c r="PT20" i="1" s="1"/>
  <c r="PV20" i="1" s="1"/>
  <c r="PN20" i="1"/>
  <c r="JE23" i="1"/>
  <c r="JF23" i="1" s="1"/>
  <c r="QQ26" i="1"/>
  <c r="QS26" i="1"/>
  <c r="IH30" i="1"/>
  <c r="II30" i="1" s="1"/>
  <c r="PS20" i="1"/>
  <c r="IJ23" i="1"/>
  <c r="IL23" i="1"/>
  <c r="IU30" i="1"/>
  <c r="IV30" i="1" s="1"/>
  <c r="PW15" i="1"/>
  <c r="PU15" i="1"/>
  <c r="PX15" i="1"/>
  <c r="PT14" i="1"/>
  <c r="PV14" i="1" s="1"/>
  <c r="QY36" i="1"/>
  <c r="QZ36" i="1" s="1"/>
  <c r="HP23" i="1"/>
  <c r="HQ23" i="1"/>
  <c r="HP33" i="1"/>
  <c r="HQ33" i="1"/>
  <c r="HN33" i="1"/>
  <c r="QK28" i="1"/>
  <c r="QH28" i="1"/>
  <c r="QJ28" i="1"/>
  <c r="QF24" i="1"/>
  <c r="QD24" i="1"/>
  <c r="IV16" i="1"/>
  <c r="RC29" i="1"/>
  <c r="QS21" i="1"/>
  <c r="QQ21" i="1"/>
  <c r="PR10" i="1"/>
  <c r="PN10" i="1"/>
  <c r="IU10" i="1"/>
  <c r="HD10" i="1"/>
  <c r="HC10" i="1"/>
  <c r="HA10" i="1"/>
  <c r="IH10" i="1"/>
  <c r="PK10" i="1"/>
  <c r="PJ10" i="1"/>
  <c r="PH10" i="1"/>
  <c r="JE10" i="1"/>
  <c r="JF10" i="1" s="1"/>
  <c r="QY10" i="1"/>
  <c r="QZ10" i="1" s="1"/>
  <c r="PS10" i="1"/>
  <c r="PQ10" i="1"/>
  <c r="QB10" i="1"/>
  <c r="QM10" i="1"/>
  <c r="HT10" i="1"/>
  <c r="HX10" i="1"/>
  <c r="HY10" i="1"/>
  <c r="HW10" i="1"/>
  <c r="PW27" i="1" l="1"/>
  <c r="QX28" i="1"/>
  <c r="QU28" i="1"/>
  <c r="QW28" i="1"/>
  <c r="A31" i="8"/>
  <c r="A31" i="3"/>
  <c r="R31" i="3" s="1"/>
  <c r="HZ18" i="1"/>
  <c r="IB18" i="1" s="1"/>
  <c r="JR35" i="1"/>
  <c r="JS35" i="1" s="1"/>
  <c r="PU27" i="1"/>
  <c r="HN23" i="1"/>
  <c r="PX27" i="1"/>
  <c r="IN34" i="1"/>
  <c r="IP34" i="1"/>
  <c r="IQ34" i="1"/>
  <c r="QK34" i="1"/>
  <c r="IZ34" i="1"/>
  <c r="JB34" i="1" s="1"/>
  <c r="RK19" i="1"/>
  <c r="RQ19" i="1" s="1"/>
  <c r="QW25" i="1"/>
  <c r="QU25" i="1"/>
  <c r="JN35" i="1"/>
  <c r="JT35" i="1" s="1"/>
  <c r="A32" i="12"/>
  <c r="R32" i="12" s="1"/>
  <c r="A31" i="11"/>
  <c r="R31" i="11" s="1"/>
  <c r="A32" i="10"/>
  <c r="A31" i="9"/>
  <c r="A31" i="7"/>
  <c r="R31" i="7" s="1"/>
  <c r="A31" i="6"/>
  <c r="R31" i="6" s="1"/>
  <c r="A31" i="5"/>
  <c r="A31" i="4"/>
  <c r="R31" i="4" s="1"/>
  <c r="AD75" i="15"/>
  <c r="R75" i="15"/>
  <c r="A31" i="2"/>
  <c r="R31" i="2" s="1"/>
  <c r="F32" i="12"/>
  <c r="U32" i="12"/>
  <c r="B33" i="12"/>
  <c r="BR32" i="12"/>
  <c r="V32" i="12" s="1"/>
  <c r="B32" i="11"/>
  <c r="BR31" i="11"/>
  <c r="V31" i="11" s="1"/>
  <c r="F31" i="11"/>
  <c r="U31" i="11"/>
  <c r="BR32" i="10"/>
  <c r="V32" i="10" s="1"/>
  <c r="B33" i="10"/>
  <c r="F32" i="10"/>
  <c r="U32" i="10"/>
  <c r="F31" i="9"/>
  <c r="B32" i="9"/>
  <c r="BR31" i="9"/>
  <c r="V31" i="9" s="1"/>
  <c r="U31" i="9"/>
  <c r="B32" i="8"/>
  <c r="F31" i="8"/>
  <c r="U31" i="8"/>
  <c r="BR31" i="8"/>
  <c r="V31" i="8" s="1"/>
  <c r="B32" i="7"/>
  <c r="BR31" i="7"/>
  <c r="V31" i="7" s="1"/>
  <c r="F31" i="7"/>
  <c r="U31" i="7"/>
  <c r="B32" i="6"/>
  <c r="BR31" i="6"/>
  <c r="V31" i="6" s="1"/>
  <c r="F31" i="6"/>
  <c r="U31" i="6"/>
  <c r="B32" i="5"/>
  <c r="BR31" i="5"/>
  <c r="V31" i="5" s="1"/>
  <c r="F31" i="5"/>
  <c r="U31" i="5"/>
  <c r="BR31" i="4"/>
  <c r="V31" i="4" s="1"/>
  <c r="F31" i="4"/>
  <c r="U31" i="4"/>
  <c r="B32" i="4"/>
  <c r="F31" i="3"/>
  <c r="B32" i="3"/>
  <c r="BR31" i="3"/>
  <c r="V31" i="3" s="1"/>
  <c r="U31" i="3"/>
  <c r="BR31" i="2"/>
  <c r="V31" i="2" s="1"/>
  <c r="B32" i="2"/>
  <c r="U31" i="2"/>
  <c r="F31" i="2"/>
  <c r="QJ31" i="1"/>
  <c r="QH31" i="1"/>
  <c r="QK31" i="1"/>
  <c r="PX36" i="1"/>
  <c r="PV36" i="1"/>
  <c r="RJ23" i="1"/>
  <c r="JC26" i="1"/>
  <c r="JB26" i="1"/>
  <c r="IN24" i="1"/>
  <c r="IO24" i="1"/>
  <c r="RH23" i="1"/>
  <c r="JP32" i="1"/>
  <c r="JO32" i="1"/>
  <c r="QJ21" i="1"/>
  <c r="QI21" i="1"/>
  <c r="IN28" i="1"/>
  <c r="IO28" i="1"/>
  <c r="IA33" i="1"/>
  <c r="IB33" i="1"/>
  <c r="IZ24" i="1"/>
  <c r="JB24" i="1" s="1"/>
  <c r="JP19" i="1"/>
  <c r="JV19" i="1" s="1"/>
  <c r="PW36" i="1"/>
  <c r="IC39" i="1"/>
  <c r="IB39" i="1"/>
  <c r="IA30" i="1"/>
  <c r="IB30" i="1"/>
  <c r="QX40" i="1"/>
  <c r="QV40" i="1"/>
  <c r="PW33" i="1"/>
  <c r="PV33" i="1"/>
  <c r="QK11" i="1"/>
  <c r="QI11" i="1"/>
  <c r="RL19" i="1"/>
  <c r="RM19" i="1" s="1"/>
  <c r="RI19" i="1"/>
  <c r="QJ13" i="1"/>
  <c r="QI13" i="1"/>
  <c r="QK14" i="1"/>
  <c r="QI14" i="1"/>
  <c r="QJ15" i="1"/>
  <c r="QI15" i="1"/>
  <c r="PX18" i="1"/>
  <c r="PV18" i="1"/>
  <c r="IN17" i="1"/>
  <c r="IO17" i="1"/>
  <c r="JR12" i="1"/>
  <c r="JS12" i="1" s="1"/>
  <c r="JO12" i="1"/>
  <c r="IN16" i="1"/>
  <c r="IO16" i="1"/>
  <c r="JQ19" i="1"/>
  <c r="JW19" i="1" s="1"/>
  <c r="JR19" i="1"/>
  <c r="JS19" i="1" s="1"/>
  <c r="IP16" i="1"/>
  <c r="QH11" i="1"/>
  <c r="QJ11" i="1"/>
  <c r="PX39" i="1"/>
  <c r="JM26" i="1"/>
  <c r="ID39" i="1"/>
  <c r="JM13" i="1"/>
  <c r="JN13" i="1" s="1"/>
  <c r="JT13" i="1" s="1"/>
  <c r="JN32" i="1"/>
  <c r="ID30" i="1"/>
  <c r="IZ40" i="1"/>
  <c r="JB40" i="1" s="1"/>
  <c r="IC30" i="1"/>
  <c r="PW30" i="1"/>
  <c r="ID23" i="1"/>
  <c r="PU18" i="1"/>
  <c r="PU30" i="1"/>
  <c r="JA26" i="1"/>
  <c r="QH15" i="1"/>
  <c r="ID22" i="1"/>
  <c r="JD26" i="1"/>
  <c r="IZ21" i="1"/>
  <c r="JB21" i="1" s="1"/>
  <c r="IC22" i="1"/>
  <c r="PX30" i="1"/>
  <c r="PU36" i="1"/>
  <c r="HP10" i="1"/>
  <c r="IA22" i="1"/>
  <c r="QT11" i="1"/>
  <c r="QV11" i="1" s="1"/>
  <c r="QW40" i="1"/>
  <c r="PU39" i="1"/>
  <c r="PU33" i="1"/>
  <c r="QK40" i="1"/>
  <c r="JU19" i="1"/>
  <c r="IQ20" i="1"/>
  <c r="QH40" i="1"/>
  <c r="PW39" i="1"/>
  <c r="PX33" i="1"/>
  <c r="QG35" i="1"/>
  <c r="QJ40" i="1"/>
  <c r="JN19" i="1"/>
  <c r="JT19" i="1" s="1"/>
  <c r="QK15" i="1"/>
  <c r="QH14" i="1"/>
  <c r="RG34" i="1"/>
  <c r="RI34" i="1" s="1"/>
  <c r="QU40" i="1"/>
  <c r="IP20" i="1"/>
  <c r="JQ32" i="1"/>
  <c r="HQ10" i="1"/>
  <c r="ID33" i="1"/>
  <c r="IQ24" i="1"/>
  <c r="IP24" i="1"/>
  <c r="IC33" i="1"/>
  <c r="IQ28" i="1"/>
  <c r="IP28" i="1"/>
  <c r="QK21" i="1"/>
  <c r="IQ16" i="1"/>
  <c r="IN32" i="1"/>
  <c r="IP32" i="1"/>
  <c r="IQ32" i="1"/>
  <c r="PT38" i="1"/>
  <c r="PW38" i="1" s="1"/>
  <c r="IZ14" i="1"/>
  <c r="QW31" i="1"/>
  <c r="QX31" i="1"/>
  <c r="QU31" i="1"/>
  <c r="QG36" i="1"/>
  <c r="QI36" i="1" s="1"/>
  <c r="QT15" i="1"/>
  <c r="QU15" i="1" s="1"/>
  <c r="IX32" i="1"/>
  <c r="IZ32" i="1" s="1"/>
  <c r="JB32" i="1" s="1"/>
  <c r="IT32" i="1"/>
  <c r="HZ10" i="1"/>
  <c r="IB10" i="1" s="1"/>
  <c r="RG28" i="1"/>
  <c r="RK28" i="1" s="1"/>
  <c r="IM18" i="1"/>
  <c r="IP18" i="1" s="1"/>
  <c r="QG38" i="1"/>
  <c r="QI38" i="1" s="1"/>
  <c r="RE31" i="1"/>
  <c r="RG31" i="1" s="1"/>
  <c r="RI31" i="1" s="1"/>
  <c r="RA31" i="1"/>
  <c r="QG30" i="1"/>
  <c r="IC23" i="1"/>
  <c r="IQ17" i="1"/>
  <c r="IA23" i="1"/>
  <c r="IM22" i="1"/>
  <c r="IN22" i="1" s="1"/>
  <c r="IM29" i="1"/>
  <c r="IP17" i="1"/>
  <c r="QH13" i="1"/>
  <c r="QK13" i="1"/>
  <c r="JM17" i="1"/>
  <c r="JO17" i="1" s="1"/>
  <c r="IM23" i="1"/>
  <c r="RG32" i="1"/>
  <c r="RK32" i="1" s="1"/>
  <c r="QT27" i="1"/>
  <c r="QV27" i="1" s="1"/>
  <c r="HN10" i="1"/>
  <c r="PT10" i="1"/>
  <c r="RB35" i="1"/>
  <c r="RC35" i="1" s="1"/>
  <c r="RB39" i="1"/>
  <c r="RC39" i="1" s="1"/>
  <c r="QX32" i="1"/>
  <c r="QU32" i="1"/>
  <c r="QW32" i="1"/>
  <c r="QN18" i="1"/>
  <c r="QR18" i="1"/>
  <c r="JG28" i="1"/>
  <c r="JK28" i="1"/>
  <c r="JG16" i="1"/>
  <c r="JK16" i="1"/>
  <c r="IT22" i="1"/>
  <c r="IX22" i="1"/>
  <c r="QR35" i="1"/>
  <c r="QN35" i="1"/>
  <c r="PH24" i="1"/>
  <c r="PK24" i="1"/>
  <c r="PJ24" i="1"/>
  <c r="JK14" i="1"/>
  <c r="JG14" i="1"/>
  <c r="IQ33" i="1"/>
  <c r="IN33" i="1"/>
  <c r="IP33" i="1"/>
  <c r="QN24" i="1"/>
  <c r="QR24" i="1"/>
  <c r="RE15" i="1"/>
  <c r="RA15" i="1"/>
  <c r="JH30" i="1"/>
  <c r="JI30" i="1" s="1"/>
  <c r="RE26" i="1"/>
  <c r="RA26" i="1"/>
  <c r="JK37" i="1"/>
  <c r="JG37" i="1"/>
  <c r="JN36" i="1"/>
  <c r="JQ36" i="1"/>
  <c r="JP36" i="1"/>
  <c r="JH15" i="1"/>
  <c r="JI15" i="1" s="1"/>
  <c r="RE21" i="1"/>
  <c r="RA21" i="1"/>
  <c r="QN36" i="1"/>
  <c r="QR36" i="1"/>
  <c r="ID29" i="1"/>
  <c r="IA29" i="1"/>
  <c r="IC29" i="1"/>
  <c r="JH39" i="1"/>
  <c r="IG15" i="1"/>
  <c r="IK15" i="1"/>
  <c r="IT18" i="1"/>
  <c r="IX18" i="1"/>
  <c r="IY30" i="1"/>
  <c r="IW30" i="1"/>
  <c r="QT26" i="1"/>
  <c r="QV26" i="1" s="1"/>
  <c r="IG25" i="1"/>
  <c r="IK25" i="1"/>
  <c r="IM25" i="1" s="1"/>
  <c r="IO25" i="1" s="1"/>
  <c r="QU29" i="1"/>
  <c r="QW29" i="1"/>
  <c r="QX29" i="1"/>
  <c r="IN21" i="1"/>
  <c r="IP21" i="1"/>
  <c r="IQ21" i="1"/>
  <c r="JC21" i="1"/>
  <c r="JD13" i="1"/>
  <c r="JA13" i="1"/>
  <c r="JC13" i="1"/>
  <c r="PU35" i="1"/>
  <c r="RD18" i="1"/>
  <c r="RF18" i="1"/>
  <c r="RD14" i="1"/>
  <c r="RF14" i="1"/>
  <c r="RA29" i="1"/>
  <c r="RE29" i="1"/>
  <c r="RG29" i="1" s="1"/>
  <c r="RI29" i="1" s="1"/>
  <c r="RB36" i="1"/>
  <c r="RC36" i="1" s="1"/>
  <c r="IX30" i="1"/>
  <c r="IT30" i="1"/>
  <c r="QD20" i="1"/>
  <c r="JJ40" i="1"/>
  <c r="IX23" i="1"/>
  <c r="IT23" i="1"/>
  <c r="JN38" i="1"/>
  <c r="JQ38" i="1"/>
  <c r="JP38" i="1"/>
  <c r="JH18" i="1"/>
  <c r="RA25" i="1"/>
  <c r="RE25" i="1"/>
  <c r="RG25" i="1" s="1"/>
  <c r="RI25" i="1" s="1"/>
  <c r="JA40" i="1"/>
  <c r="JC40" i="1"/>
  <c r="JD40" i="1"/>
  <c r="IT29" i="1"/>
  <c r="IX29" i="1"/>
  <c r="QW27" i="1"/>
  <c r="RF15" i="1"/>
  <c r="RD15" i="1"/>
  <c r="IN14" i="1"/>
  <c r="IQ14" i="1"/>
  <c r="IP14" i="1"/>
  <c r="IJ15" i="1"/>
  <c r="IL15" i="1"/>
  <c r="JJ14" i="1"/>
  <c r="JL14" i="1"/>
  <c r="RA18" i="1"/>
  <c r="RE18" i="1"/>
  <c r="RA14" i="1"/>
  <c r="RE14" i="1"/>
  <c r="IX16" i="1"/>
  <c r="IZ16" i="1" s="1"/>
  <c r="JB16" i="1" s="1"/>
  <c r="IT16" i="1"/>
  <c r="RB24" i="1"/>
  <c r="RC24" i="1" s="1"/>
  <c r="IQ22" i="1"/>
  <c r="QC20" i="1"/>
  <c r="QF20" i="1" s="1"/>
  <c r="JI40" i="1"/>
  <c r="IY23" i="1"/>
  <c r="IW23" i="1"/>
  <c r="QN38" i="1"/>
  <c r="QR38" i="1"/>
  <c r="QR13" i="1"/>
  <c r="QN13" i="1"/>
  <c r="QE39" i="1"/>
  <c r="QG39" i="1" s="1"/>
  <c r="QI39" i="1" s="1"/>
  <c r="QA39" i="1"/>
  <c r="QJ26" i="1"/>
  <c r="QH26" i="1"/>
  <c r="QK26" i="1"/>
  <c r="QT14" i="1"/>
  <c r="QV14" i="1" s="1"/>
  <c r="QG33" i="1"/>
  <c r="QI33" i="1" s="1"/>
  <c r="JH29" i="1"/>
  <c r="JI29" i="1" s="1"/>
  <c r="PU11" i="1"/>
  <c r="PX11" i="1"/>
  <c r="PW11" i="1"/>
  <c r="IW29" i="1"/>
  <c r="IY29" i="1"/>
  <c r="IT25" i="1"/>
  <c r="IX25" i="1"/>
  <c r="IC28" i="1"/>
  <c r="ID28" i="1"/>
  <c r="IA28" i="1"/>
  <c r="QQ20" i="1"/>
  <c r="JH22" i="1"/>
  <c r="JI22" i="1" s="1"/>
  <c r="RE27" i="1"/>
  <c r="RA27" i="1"/>
  <c r="RE13" i="1"/>
  <c r="RA13" i="1"/>
  <c r="QR33" i="1"/>
  <c r="QN33" i="1"/>
  <c r="QG24" i="1"/>
  <c r="QI24" i="1" s="1"/>
  <c r="PU14" i="1"/>
  <c r="PX14" i="1"/>
  <c r="PW14" i="1"/>
  <c r="JN26" i="1"/>
  <c r="JP26" i="1"/>
  <c r="QQ38" i="1"/>
  <c r="QS38" i="1"/>
  <c r="QQ13" i="1"/>
  <c r="QS13" i="1"/>
  <c r="IA25" i="1"/>
  <c r="ID25" i="1"/>
  <c r="IC25" i="1"/>
  <c r="IQ40" i="1"/>
  <c r="IN40" i="1"/>
  <c r="IP40" i="1"/>
  <c r="IZ37" i="1"/>
  <c r="JB37" i="1" s="1"/>
  <c r="IY25" i="1"/>
  <c r="IW25" i="1"/>
  <c r="IZ20" i="1"/>
  <c r="JB20" i="1" s="1"/>
  <c r="QP20" i="1"/>
  <c r="RD27" i="1"/>
  <c r="RF27" i="1"/>
  <c r="RD13" i="1"/>
  <c r="RF13" i="1"/>
  <c r="QQ33" i="1"/>
  <c r="QS33" i="1"/>
  <c r="JJ37" i="1"/>
  <c r="JL37" i="1"/>
  <c r="IY22" i="1"/>
  <c r="IW22" i="1"/>
  <c r="QQ36" i="1"/>
  <c r="QS36" i="1"/>
  <c r="QQ24" i="1"/>
  <c r="QS24" i="1"/>
  <c r="QS35" i="1"/>
  <c r="QQ35" i="1"/>
  <c r="QH38" i="1"/>
  <c r="QK38" i="1"/>
  <c r="QJ38" i="1"/>
  <c r="RF25" i="1"/>
  <c r="QH18" i="1"/>
  <c r="QJ18" i="1"/>
  <c r="QK18" i="1"/>
  <c r="QQ39" i="1"/>
  <c r="QS39" i="1"/>
  <c r="JC14" i="1"/>
  <c r="RB33" i="1"/>
  <c r="RC33" i="1" s="1"/>
  <c r="IW39" i="1"/>
  <c r="IY39" i="1"/>
  <c r="IW15" i="1"/>
  <c r="IY15" i="1"/>
  <c r="RJ22" i="1"/>
  <c r="RK22" i="1"/>
  <c r="RH22" i="1"/>
  <c r="JL21" i="1"/>
  <c r="JJ21" i="1"/>
  <c r="JL33" i="1"/>
  <c r="JJ33" i="1"/>
  <c r="IG30" i="1"/>
  <c r="IK30" i="1"/>
  <c r="JH23" i="1"/>
  <c r="JI23" i="1" s="1"/>
  <c r="IQ11" i="1"/>
  <c r="IN11" i="1"/>
  <c r="IP11" i="1"/>
  <c r="IK39" i="1"/>
  <c r="IM39" i="1" s="1"/>
  <c r="IO39" i="1" s="1"/>
  <c r="IG39" i="1"/>
  <c r="JJ16" i="1"/>
  <c r="JL16" i="1"/>
  <c r="ID15" i="1"/>
  <c r="IA15" i="1"/>
  <c r="IC15" i="1"/>
  <c r="JH25" i="1"/>
  <c r="JI25" i="1" s="1"/>
  <c r="QR39" i="1"/>
  <c r="QN39" i="1"/>
  <c r="RB20" i="1"/>
  <c r="RC20" i="1" s="1"/>
  <c r="RB30" i="1"/>
  <c r="RC30" i="1" s="1"/>
  <c r="IT39" i="1"/>
  <c r="IX39" i="1"/>
  <c r="IX15" i="1"/>
  <c r="IT15" i="1"/>
  <c r="PX20" i="1"/>
  <c r="PU20" i="1"/>
  <c r="PW20" i="1"/>
  <c r="QU17" i="1"/>
  <c r="QW17" i="1"/>
  <c r="QX17" i="1"/>
  <c r="JG21" i="1"/>
  <c r="JK21" i="1"/>
  <c r="JL28" i="1"/>
  <c r="JJ28" i="1"/>
  <c r="JG33" i="1"/>
  <c r="JK33" i="1"/>
  <c r="IW18" i="1"/>
  <c r="IY18" i="1"/>
  <c r="RF21" i="1"/>
  <c r="RD21" i="1"/>
  <c r="RD26" i="1"/>
  <c r="RF26" i="1"/>
  <c r="IJ30" i="1"/>
  <c r="IL30" i="1"/>
  <c r="RF29" i="1"/>
  <c r="QH27" i="1"/>
  <c r="QJ27" i="1"/>
  <c r="QK27" i="1"/>
  <c r="IW33" i="1"/>
  <c r="JC17" i="1"/>
  <c r="JA17" i="1"/>
  <c r="JD17" i="1"/>
  <c r="QH36" i="1"/>
  <c r="QK36" i="1"/>
  <c r="RA17" i="1"/>
  <c r="RE17" i="1"/>
  <c r="RA11" i="1"/>
  <c r="RE11" i="1"/>
  <c r="JG11" i="1"/>
  <c r="JK11" i="1"/>
  <c r="JK20" i="1"/>
  <c r="JG20" i="1"/>
  <c r="JJ24" i="1"/>
  <c r="QR30" i="1"/>
  <c r="QN30" i="1"/>
  <c r="JK34" i="1"/>
  <c r="JG34" i="1"/>
  <c r="QT21" i="1"/>
  <c r="QV21" i="1" s="1"/>
  <c r="IY16" i="1"/>
  <c r="RB38" i="1"/>
  <c r="RC38" i="1" s="1"/>
  <c r="ID18" i="1"/>
  <c r="IA18" i="1"/>
  <c r="IC18" i="1"/>
  <c r="IV33" i="1"/>
  <c r="RJ32" i="1"/>
  <c r="RP32" i="1" s="1"/>
  <c r="IL39" i="1"/>
  <c r="IZ28" i="1"/>
  <c r="JB28" i="1" s="1"/>
  <c r="JN12" i="1"/>
  <c r="JT12" i="1" s="1"/>
  <c r="JP12" i="1"/>
  <c r="JQ12" i="1"/>
  <c r="IZ11" i="1"/>
  <c r="JB11" i="1" s="1"/>
  <c r="RD11" i="1"/>
  <c r="RF11" i="1"/>
  <c r="QX34" i="1"/>
  <c r="QU34" i="1"/>
  <c r="QW34" i="1"/>
  <c r="RG40" i="1"/>
  <c r="RI40" i="1" s="1"/>
  <c r="QQ18" i="1"/>
  <c r="QS18" i="1"/>
  <c r="JJ11" i="1"/>
  <c r="JL11" i="1"/>
  <c r="JJ20" i="1"/>
  <c r="JL20" i="1"/>
  <c r="JI24" i="1"/>
  <c r="JL24" i="1" s="1"/>
  <c r="QS30" i="1"/>
  <c r="QQ30" i="1"/>
  <c r="JJ34" i="1"/>
  <c r="JL34" i="1"/>
  <c r="RB10" i="1"/>
  <c r="JH10" i="1"/>
  <c r="JI10" i="1" s="1"/>
  <c r="IW10" i="1"/>
  <c r="IV10" i="1"/>
  <c r="IJ10" i="1"/>
  <c r="II10" i="1"/>
  <c r="QO10" i="1"/>
  <c r="QP10" i="1" s="1"/>
  <c r="QD10" i="1"/>
  <c r="QC10" i="1"/>
  <c r="RG26" i="1" l="1"/>
  <c r="RI26" i="1" s="1"/>
  <c r="JA24" i="1"/>
  <c r="JD24" i="1"/>
  <c r="JC24" i="1"/>
  <c r="RQ32" i="1"/>
  <c r="RI32" i="1"/>
  <c r="RO32" i="1" s="1"/>
  <c r="RL32" i="1"/>
  <c r="RM32" i="1" s="1"/>
  <c r="RH32" i="1"/>
  <c r="RN32" i="1" s="1"/>
  <c r="JR32" i="1"/>
  <c r="JS32" i="1" s="1"/>
  <c r="A33" i="10"/>
  <c r="A32" i="5"/>
  <c r="A32" i="3"/>
  <c r="R32" i="3" s="1"/>
  <c r="JD34" i="1"/>
  <c r="JA34" i="1"/>
  <c r="JC34" i="1"/>
  <c r="JP13" i="1"/>
  <c r="RH34" i="1"/>
  <c r="A33" i="12"/>
  <c r="A32" i="11"/>
  <c r="R32" i="11" s="1"/>
  <c r="A32" i="9"/>
  <c r="R32" i="9" s="1"/>
  <c r="A32" i="8"/>
  <c r="R32" i="8" s="1"/>
  <c r="A32" i="7"/>
  <c r="A32" i="6"/>
  <c r="A32" i="4"/>
  <c r="AD76" i="15"/>
  <c r="R76" i="15"/>
  <c r="A32" i="2"/>
  <c r="R32" i="2" s="1"/>
  <c r="JD21" i="1"/>
  <c r="QH35" i="1"/>
  <c r="JA21" i="1"/>
  <c r="JQ13" i="1"/>
  <c r="QX27" i="1"/>
  <c r="IM15" i="1"/>
  <c r="IO15" i="1" s="1"/>
  <c r="QU27" i="1"/>
  <c r="BR33" i="12"/>
  <c r="V33" i="12" s="1"/>
  <c r="F33" i="12"/>
  <c r="B34" i="12"/>
  <c r="U33" i="12"/>
  <c r="B33" i="11"/>
  <c r="BR32" i="11"/>
  <c r="V32" i="11" s="1"/>
  <c r="F32" i="11"/>
  <c r="U32" i="11"/>
  <c r="BR33" i="10"/>
  <c r="V33" i="10" s="1"/>
  <c r="F33" i="10"/>
  <c r="B34" i="10"/>
  <c r="U33" i="10"/>
  <c r="BR32" i="9"/>
  <c r="V32" i="9" s="1"/>
  <c r="F32" i="9"/>
  <c r="U32" i="9"/>
  <c r="B33" i="9"/>
  <c r="F32" i="8"/>
  <c r="B33" i="8"/>
  <c r="U32" i="8"/>
  <c r="BR32" i="8"/>
  <c r="V32" i="8" s="1"/>
  <c r="B33" i="7"/>
  <c r="BR32" i="7"/>
  <c r="V32" i="7" s="1"/>
  <c r="U32" i="7"/>
  <c r="F32" i="7"/>
  <c r="B33" i="6"/>
  <c r="BR32" i="6"/>
  <c r="V32" i="6" s="1"/>
  <c r="F32" i="6"/>
  <c r="U32" i="6"/>
  <c r="B33" i="5"/>
  <c r="U32" i="5"/>
  <c r="BR32" i="5"/>
  <c r="V32" i="5" s="1"/>
  <c r="F32" i="5"/>
  <c r="F32" i="4"/>
  <c r="B33" i="4"/>
  <c r="BR32" i="4"/>
  <c r="V32" i="4" s="1"/>
  <c r="U32" i="4"/>
  <c r="BR32" i="3"/>
  <c r="V32" i="3" s="1"/>
  <c r="B33" i="3"/>
  <c r="U32" i="3"/>
  <c r="F32" i="3"/>
  <c r="BR32" i="2"/>
  <c r="V32" i="2" s="1"/>
  <c r="B33" i="2"/>
  <c r="F32" i="2"/>
  <c r="U32" i="2"/>
  <c r="IP29" i="1"/>
  <c r="IO29" i="1"/>
  <c r="JQ26" i="1"/>
  <c r="JO26" i="1"/>
  <c r="IP22" i="1"/>
  <c r="IO22" i="1"/>
  <c r="RH28" i="1"/>
  <c r="RI28" i="1"/>
  <c r="IP23" i="1"/>
  <c r="IO23" i="1"/>
  <c r="PX38" i="1"/>
  <c r="PV38" i="1"/>
  <c r="QH30" i="1"/>
  <c r="QI30" i="1"/>
  <c r="QJ36" i="1"/>
  <c r="IQ18" i="1"/>
  <c r="PU10" i="1"/>
  <c r="PV10" i="1"/>
  <c r="QW15" i="1"/>
  <c r="QV15" i="1"/>
  <c r="JR13" i="1"/>
  <c r="JS13" i="1" s="1"/>
  <c r="JO13" i="1"/>
  <c r="IN18" i="1"/>
  <c r="IO18" i="1"/>
  <c r="JQ17" i="1"/>
  <c r="JA14" i="1"/>
  <c r="JB14" i="1"/>
  <c r="JP17" i="1"/>
  <c r="JR17" i="1"/>
  <c r="JS17" i="1" s="1"/>
  <c r="RG17" i="1"/>
  <c r="RJ17" i="1" s="1"/>
  <c r="RP17" i="1" s="1"/>
  <c r="JM11" i="1"/>
  <c r="JO11" i="1" s="1"/>
  <c r="RK34" i="1"/>
  <c r="QX15" i="1"/>
  <c r="RJ34" i="1"/>
  <c r="IQ23" i="1"/>
  <c r="IN29" i="1"/>
  <c r="PU38" i="1"/>
  <c r="ID10" i="1"/>
  <c r="QT38" i="1"/>
  <c r="QV38" i="1" s="1"/>
  <c r="IQ29" i="1"/>
  <c r="IC10" i="1"/>
  <c r="QX11" i="1"/>
  <c r="IA10" i="1"/>
  <c r="QU11" i="1"/>
  <c r="RJ28" i="1"/>
  <c r="QW11" i="1"/>
  <c r="PW10" i="1"/>
  <c r="QK30" i="1"/>
  <c r="JD14" i="1"/>
  <c r="PX10" i="1"/>
  <c r="JN17" i="1"/>
  <c r="QJ30" i="1"/>
  <c r="IZ18" i="1"/>
  <c r="JA18" i="1" s="1"/>
  <c r="JM28" i="1"/>
  <c r="JO28" i="1" s="1"/>
  <c r="IZ25" i="1"/>
  <c r="JB25" i="1" s="1"/>
  <c r="JC32" i="1"/>
  <c r="JA32" i="1"/>
  <c r="JT32" i="1" s="1"/>
  <c r="JD32" i="1"/>
  <c r="RJ31" i="1"/>
  <c r="RH31" i="1"/>
  <c r="RK31" i="1"/>
  <c r="QT24" i="1"/>
  <c r="QV24" i="1" s="1"/>
  <c r="QT33" i="1"/>
  <c r="JM21" i="1"/>
  <c r="JN21" i="1" s="1"/>
  <c r="QT36" i="1"/>
  <c r="QV36" i="1" s="1"/>
  <c r="RG13" i="1"/>
  <c r="RI13" i="1" s="1"/>
  <c r="IZ39" i="1"/>
  <c r="QT13" i="1"/>
  <c r="RG27" i="1"/>
  <c r="RI27" i="1" s="1"/>
  <c r="JM16" i="1"/>
  <c r="IZ22" i="1"/>
  <c r="RG14" i="1"/>
  <c r="RI14" i="1" s="1"/>
  <c r="RG21" i="1"/>
  <c r="RH21" i="1" s="1"/>
  <c r="JM37" i="1"/>
  <c r="JO37" i="1" s="1"/>
  <c r="IN23" i="1"/>
  <c r="RE36" i="1"/>
  <c r="RA36" i="1"/>
  <c r="RE38" i="1"/>
  <c r="RA38" i="1"/>
  <c r="JG29" i="1"/>
  <c r="JK29" i="1"/>
  <c r="QH39" i="1"/>
  <c r="QJ39" i="1"/>
  <c r="QK39" i="1"/>
  <c r="JD16" i="1"/>
  <c r="JA16" i="1"/>
  <c r="JC16" i="1"/>
  <c r="RE30" i="1"/>
  <c r="RA30" i="1"/>
  <c r="JG23" i="1"/>
  <c r="JK23" i="1"/>
  <c r="JK22" i="1"/>
  <c r="JG22" i="1"/>
  <c r="RA39" i="1"/>
  <c r="RE39" i="1"/>
  <c r="JK15" i="1"/>
  <c r="JG15" i="1"/>
  <c r="JM20" i="1"/>
  <c r="JO20" i="1" s="1"/>
  <c r="RF20" i="1"/>
  <c r="RD20" i="1"/>
  <c r="RF33" i="1"/>
  <c r="RD33" i="1"/>
  <c r="QT35" i="1"/>
  <c r="QR20" i="1"/>
  <c r="QT20" i="1" s="1"/>
  <c r="QV20" i="1" s="1"/>
  <c r="QN20" i="1"/>
  <c r="IZ29" i="1"/>
  <c r="JB29" i="1" s="1"/>
  <c r="RD24" i="1"/>
  <c r="RF24" i="1"/>
  <c r="JM14" i="1"/>
  <c r="JD28" i="1"/>
  <c r="JA28" i="1"/>
  <c r="JC28" i="1"/>
  <c r="RF38" i="1"/>
  <c r="RD38" i="1"/>
  <c r="JC20" i="1"/>
  <c r="JD20" i="1"/>
  <c r="JA20" i="1"/>
  <c r="JK40" i="1"/>
  <c r="JG40" i="1"/>
  <c r="QJ24" i="1"/>
  <c r="QH24" i="1"/>
  <c r="QK24" i="1"/>
  <c r="JJ22" i="1"/>
  <c r="JL22" i="1"/>
  <c r="JJ29" i="1"/>
  <c r="JL29" i="1"/>
  <c r="QA20" i="1"/>
  <c r="QE20" i="1"/>
  <c r="QG20" i="1" s="1"/>
  <c r="QI20" i="1" s="1"/>
  <c r="JJ18" i="1"/>
  <c r="JJ39" i="1"/>
  <c r="JM34" i="1"/>
  <c r="JO34" i="1" s="1"/>
  <c r="RG11" i="1"/>
  <c r="IT33" i="1"/>
  <c r="IX33" i="1"/>
  <c r="IZ33" i="1" s="1"/>
  <c r="JB33" i="1" s="1"/>
  <c r="QW21" i="1"/>
  <c r="QX21" i="1"/>
  <c r="QU21" i="1"/>
  <c r="JG25" i="1"/>
  <c r="JK25" i="1"/>
  <c r="JM33" i="1"/>
  <c r="JO33" i="1" s="1"/>
  <c r="QJ33" i="1"/>
  <c r="QH33" i="1"/>
  <c r="QK33" i="1"/>
  <c r="JI18" i="1"/>
  <c r="JL18" i="1" s="1"/>
  <c r="RG18" i="1"/>
  <c r="RI18" i="1" s="1"/>
  <c r="QW26" i="1"/>
  <c r="QX26" i="1"/>
  <c r="QU26" i="1"/>
  <c r="JI39" i="1"/>
  <c r="QT30" i="1"/>
  <c r="QV30" i="1" s="1"/>
  <c r="QT18" i="1"/>
  <c r="QV18" i="1" s="1"/>
  <c r="JA11" i="1"/>
  <c r="JC11" i="1"/>
  <c r="JD11" i="1"/>
  <c r="IY33" i="1"/>
  <c r="IM30" i="1"/>
  <c r="IO30" i="1" s="1"/>
  <c r="JJ25" i="1"/>
  <c r="JL25" i="1"/>
  <c r="IZ15" i="1"/>
  <c r="JB15" i="1" s="1"/>
  <c r="QS20" i="1"/>
  <c r="QW14" i="1"/>
  <c r="QX14" i="1"/>
  <c r="QU14" i="1"/>
  <c r="IZ30" i="1"/>
  <c r="JB30" i="1" s="1"/>
  <c r="RH40" i="1"/>
  <c r="RJ40" i="1"/>
  <c r="RK40" i="1"/>
  <c r="IQ25" i="1"/>
  <c r="IN25" i="1"/>
  <c r="IP25" i="1"/>
  <c r="RH25" i="1"/>
  <c r="RK25" i="1"/>
  <c r="RJ25" i="1"/>
  <c r="JQ21" i="1"/>
  <c r="JA37" i="1"/>
  <c r="JC37" i="1"/>
  <c r="JD37" i="1"/>
  <c r="RD36" i="1"/>
  <c r="RF36" i="1"/>
  <c r="JL15" i="1"/>
  <c r="JJ15" i="1"/>
  <c r="RD39" i="1"/>
  <c r="RF39" i="1"/>
  <c r="JK24" i="1"/>
  <c r="JG24" i="1"/>
  <c r="IN39" i="1"/>
  <c r="IP39" i="1"/>
  <c r="IQ39" i="1"/>
  <c r="RH26" i="1"/>
  <c r="RJ26" i="1"/>
  <c r="RK26" i="1"/>
  <c r="RD30" i="1"/>
  <c r="RF30" i="1"/>
  <c r="RH29" i="1"/>
  <c r="RK29" i="1"/>
  <c r="RJ29" i="1"/>
  <c r="QT39" i="1"/>
  <c r="QV39" i="1" s="1"/>
  <c r="JL40" i="1"/>
  <c r="JK30" i="1"/>
  <c r="JG30" i="1"/>
  <c r="RA35" i="1"/>
  <c r="RE35" i="1"/>
  <c r="RA20" i="1"/>
  <c r="RE20" i="1"/>
  <c r="JJ23" i="1"/>
  <c r="JL23" i="1"/>
  <c r="RE33" i="1"/>
  <c r="RA33" i="1"/>
  <c r="IZ23" i="1"/>
  <c r="JB23" i="1" s="1"/>
  <c r="RE24" i="1"/>
  <c r="RA24" i="1"/>
  <c r="RG15" i="1"/>
  <c r="JM40" i="1"/>
  <c r="JO40" i="1" s="1"/>
  <c r="JL30" i="1"/>
  <c r="JJ30" i="1"/>
  <c r="RD35" i="1"/>
  <c r="RF35" i="1"/>
  <c r="JG10" i="1"/>
  <c r="JK10" i="1"/>
  <c r="QA10" i="1"/>
  <c r="QE10" i="1"/>
  <c r="IX10" i="1"/>
  <c r="IT10" i="1"/>
  <c r="QF10" i="1"/>
  <c r="QS10" i="1"/>
  <c r="QQ10" i="1"/>
  <c r="QR10" i="1"/>
  <c r="QN10" i="1"/>
  <c r="JL10" i="1"/>
  <c r="JJ10" i="1"/>
  <c r="IG10" i="1"/>
  <c r="IK10" i="1"/>
  <c r="RD10" i="1"/>
  <c r="IL10" i="1"/>
  <c r="IY10" i="1"/>
  <c r="RC10" i="1"/>
  <c r="RJ13" i="1" l="1"/>
  <c r="QU38" i="1"/>
  <c r="QU36" i="1"/>
  <c r="JM24" i="1"/>
  <c r="A33" i="3"/>
  <c r="IN15" i="1"/>
  <c r="QW36" i="1"/>
  <c r="IQ15" i="1"/>
  <c r="QX38" i="1"/>
  <c r="IP15" i="1"/>
  <c r="JP37" i="1"/>
  <c r="RK27" i="1"/>
  <c r="RH17" i="1"/>
  <c r="RN17" i="1" s="1"/>
  <c r="RJ27" i="1"/>
  <c r="A34" i="12"/>
  <c r="A33" i="11"/>
  <c r="A34" i="10"/>
  <c r="R34" i="10" s="1"/>
  <c r="A33" i="9"/>
  <c r="A33" i="8"/>
  <c r="R33" i="8" s="1"/>
  <c r="A33" i="7"/>
  <c r="A33" i="6"/>
  <c r="R33" i="6" s="1"/>
  <c r="A33" i="5"/>
  <c r="R33" i="5" s="1"/>
  <c r="A33" i="4"/>
  <c r="AD77" i="15"/>
  <c r="R77" i="15"/>
  <c r="A33" i="2"/>
  <c r="R33" i="2" s="1"/>
  <c r="JN37" i="1"/>
  <c r="JQ28" i="1"/>
  <c r="RK17" i="1"/>
  <c r="RQ17" i="1" s="1"/>
  <c r="RH27" i="1"/>
  <c r="QX36" i="1"/>
  <c r="JQ37" i="1"/>
  <c r="QW38" i="1"/>
  <c r="B35" i="12"/>
  <c r="F34" i="12"/>
  <c r="BR34" i="12"/>
  <c r="V34" i="12" s="1"/>
  <c r="U34" i="12"/>
  <c r="F33" i="11"/>
  <c r="B34" i="11"/>
  <c r="U33" i="11"/>
  <c r="BR33" i="11"/>
  <c r="V33" i="11" s="1"/>
  <c r="BR34" i="10"/>
  <c r="V34" i="10" s="1"/>
  <c r="B35" i="10"/>
  <c r="F34" i="10"/>
  <c r="U34" i="10"/>
  <c r="F33" i="9"/>
  <c r="B34" i="9"/>
  <c r="BR33" i="9"/>
  <c r="V33" i="9" s="1"/>
  <c r="U33" i="9"/>
  <c r="BR33" i="8"/>
  <c r="V33" i="8" s="1"/>
  <c r="F33" i="8"/>
  <c r="B34" i="8"/>
  <c r="U33" i="8"/>
  <c r="F33" i="7"/>
  <c r="B34" i="7"/>
  <c r="U33" i="7"/>
  <c r="BR33" i="7"/>
  <c r="V33" i="7" s="1"/>
  <c r="B34" i="6"/>
  <c r="BR33" i="6"/>
  <c r="V33" i="6" s="1"/>
  <c r="F33" i="6"/>
  <c r="U33" i="6"/>
  <c r="BR33" i="5"/>
  <c r="V33" i="5" s="1"/>
  <c r="U33" i="5"/>
  <c r="F33" i="5"/>
  <c r="B34" i="5"/>
  <c r="BR33" i="4"/>
  <c r="V33" i="4" s="1"/>
  <c r="F33" i="4"/>
  <c r="U33" i="4"/>
  <c r="B34" i="4"/>
  <c r="BR33" i="3"/>
  <c r="V33" i="3" s="1"/>
  <c r="F33" i="3"/>
  <c r="B34" i="3"/>
  <c r="U33" i="3"/>
  <c r="B34" i="2"/>
  <c r="F33" i="2"/>
  <c r="BR33" i="2"/>
  <c r="V33" i="2" s="1"/>
  <c r="U33" i="2"/>
  <c r="JA39" i="1"/>
  <c r="JB39" i="1"/>
  <c r="RJ21" i="1"/>
  <c r="RI21" i="1"/>
  <c r="JP21" i="1"/>
  <c r="JO21" i="1"/>
  <c r="JA22" i="1"/>
  <c r="JB22" i="1"/>
  <c r="QW33" i="1"/>
  <c r="QV33" i="1"/>
  <c r="RL15" i="1"/>
  <c r="RM15" i="1" s="1"/>
  <c r="RI15" i="1"/>
  <c r="RL17" i="1"/>
  <c r="RM17" i="1" s="1"/>
  <c r="RI17" i="1"/>
  <c r="RO17" i="1" s="1"/>
  <c r="RL11" i="1"/>
  <c r="RI11" i="1"/>
  <c r="QU13" i="1"/>
  <c r="QV13" i="1"/>
  <c r="JP11" i="1"/>
  <c r="JR14" i="1"/>
  <c r="JS14" i="1" s="1"/>
  <c r="JO14" i="1"/>
  <c r="JC18" i="1"/>
  <c r="JB18" i="1"/>
  <c r="JR16" i="1"/>
  <c r="JS16" i="1" s="1"/>
  <c r="JO16" i="1"/>
  <c r="JU16" i="1" s="1"/>
  <c r="JQ16" i="1"/>
  <c r="JW16" i="1" s="1"/>
  <c r="RO14" i="1"/>
  <c r="RL14" i="1"/>
  <c r="RM14" i="1" s="1"/>
  <c r="RK13" i="1"/>
  <c r="RL13" i="1"/>
  <c r="RM13" i="1" s="1"/>
  <c r="JP16" i="1"/>
  <c r="JV16" i="1" s="1"/>
  <c r="RL18" i="1"/>
  <c r="RM18" i="1" s="1"/>
  <c r="JN16" i="1"/>
  <c r="JT16" i="1" s="1"/>
  <c r="JU11" i="1"/>
  <c r="JR11" i="1"/>
  <c r="JS11" i="1" s="1"/>
  <c r="JV11" i="1"/>
  <c r="JN11" i="1"/>
  <c r="JT11" i="1" s="1"/>
  <c r="JQ11" i="1"/>
  <c r="JW11" i="1" s="1"/>
  <c r="RJ14" i="1"/>
  <c r="RP14" i="1" s="1"/>
  <c r="QW13" i="1"/>
  <c r="JM30" i="1"/>
  <c r="JQ30" i="1" s="1"/>
  <c r="JD25" i="1"/>
  <c r="RK14" i="1"/>
  <c r="RQ14" i="1" s="1"/>
  <c r="RH14" i="1"/>
  <c r="RN14" i="1" s="1"/>
  <c r="QU33" i="1"/>
  <c r="QX33" i="1"/>
  <c r="RK21" i="1"/>
  <c r="QX24" i="1"/>
  <c r="JC25" i="1"/>
  <c r="QU24" i="1"/>
  <c r="JA25" i="1"/>
  <c r="QW24" i="1"/>
  <c r="QX13" i="1"/>
  <c r="JD39" i="1"/>
  <c r="JP28" i="1"/>
  <c r="JC39" i="1"/>
  <c r="RH13" i="1"/>
  <c r="RN13" i="1" s="1"/>
  <c r="JN28" i="1"/>
  <c r="JD18" i="1"/>
  <c r="RG24" i="1"/>
  <c r="RG30" i="1"/>
  <c r="RL30" i="1" s="1"/>
  <c r="RM30" i="1" s="1"/>
  <c r="RG36" i="1"/>
  <c r="RG35" i="1"/>
  <c r="JC22" i="1"/>
  <c r="JD22" i="1"/>
  <c r="JM22" i="1"/>
  <c r="IM10" i="1"/>
  <c r="JM10" i="1"/>
  <c r="IZ10" i="1"/>
  <c r="QG10" i="1"/>
  <c r="QT10" i="1"/>
  <c r="QV10" i="1" s="1"/>
  <c r="QX20" i="1"/>
  <c r="QU20" i="1"/>
  <c r="QW20" i="1"/>
  <c r="JA33" i="1"/>
  <c r="JD33" i="1"/>
  <c r="JC33" i="1"/>
  <c r="JN40" i="1"/>
  <c r="JP40" i="1"/>
  <c r="JQ40" i="1"/>
  <c r="JM23" i="1"/>
  <c r="JO23" i="1" s="1"/>
  <c r="IN30" i="1"/>
  <c r="IP30" i="1"/>
  <c r="IQ30" i="1"/>
  <c r="JG39" i="1"/>
  <c r="JK39" i="1"/>
  <c r="JM39" i="1" s="1"/>
  <c r="JO39" i="1" s="1"/>
  <c r="JL39" i="1"/>
  <c r="RG38" i="1"/>
  <c r="RI38" i="1" s="1"/>
  <c r="RG20" i="1"/>
  <c r="RI20" i="1" s="1"/>
  <c r="RJ15" i="1"/>
  <c r="RP15" i="1" s="1"/>
  <c r="RK15" i="1"/>
  <c r="RQ15" i="1" s="1"/>
  <c r="RH15" i="1"/>
  <c r="RN15" i="1" s="1"/>
  <c r="RO15" i="1"/>
  <c r="RG39" i="1"/>
  <c r="RI39" i="1" s="1"/>
  <c r="JA29" i="1"/>
  <c r="JC29" i="1"/>
  <c r="JD29" i="1"/>
  <c r="JN24" i="1"/>
  <c r="JT24" i="1" s="1"/>
  <c r="JP24" i="1"/>
  <c r="JQ24" i="1"/>
  <c r="JM15" i="1"/>
  <c r="JM29" i="1"/>
  <c r="JO29" i="1" s="1"/>
  <c r="JQ20" i="1"/>
  <c r="JP20" i="1"/>
  <c r="JN20" i="1"/>
  <c r="JA23" i="1"/>
  <c r="JC23" i="1"/>
  <c r="JD23" i="1"/>
  <c r="QU39" i="1"/>
  <c r="QW39" i="1"/>
  <c r="QX39" i="1"/>
  <c r="JQ33" i="1"/>
  <c r="JN33" i="1"/>
  <c r="JP33" i="1"/>
  <c r="JD15" i="1"/>
  <c r="JA15" i="1"/>
  <c r="JC15" i="1"/>
  <c r="RK18" i="1"/>
  <c r="RH18" i="1"/>
  <c r="RJ18" i="1"/>
  <c r="QU35" i="1"/>
  <c r="QU18" i="1"/>
  <c r="QW18" i="1"/>
  <c r="QX18" i="1"/>
  <c r="JG18" i="1"/>
  <c r="JK18" i="1"/>
  <c r="RO11" i="1"/>
  <c r="RJ11" i="1"/>
  <c r="RP11" i="1" s="1"/>
  <c r="RH11" i="1"/>
  <c r="RN11" i="1" s="1"/>
  <c r="RK11" i="1"/>
  <c r="RQ11" i="1" s="1"/>
  <c r="QH20" i="1"/>
  <c r="QJ20" i="1"/>
  <c r="QK20" i="1"/>
  <c r="RG33" i="1"/>
  <c r="RI33" i="1" s="1"/>
  <c r="JD30" i="1"/>
  <c r="JA30" i="1"/>
  <c r="JC30" i="1"/>
  <c r="JM25" i="1"/>
  <c r="JO25" i="1" s="1"/>
  <c r="QW30" i="1"/>
  <c r="QU30" i="1"/>
  <c r="QX30" i="1"/>
  <c r="JN34" i="1"/>
  <c r="JP34" i="1"/>
  <c r="JQ34" i="1"/>
  <c r="JP14" i="1"/>
  <c r="JV14" i="1" s="1"/>
  <c r="JN14" i="1"/>
  <c r="JT14" i="1" s="1"/>
  <c r="JU14" i="1"/>
  <c r="JQ14" i="1"/>
  <c r="JW14" i="1" s="1"/>
  <c r="RA10" i="1"/>
  <c r="RE10" i="1"/>
  <c r="RG10" i="1" s="1"/>
  <c r="RI10" i="1" s="1"/>
  <c r="JR10" i="1"/>
  <c r="JS10" i="1" s="1"/>
  <c r="RF10" i="1"/>
  <c r="RJ24" i="1" l="1"/>
  <c r="RP24" i="1" s="1"/>
  <c r="RL24" i="1"/>
  <c r="RM24" i="1" s="1"/>
  <c r="JO24" i="1"/>
  <c r="JR24" i="1"/>
  <c r="JS24" i="1" s="1"/>
  <c r="A35" i="12"/>
  <c r="A34" i="7"/>
  <c r="A34" i="4"/>
  <c r="RN18" i="1"/>
  <c r="RL35" i="1"/>
  <c r="RM35" i="1" s="1"/>
  <c r="A34" i="11"/>
  <c r="R34" i="11" s="1"/>
  <c r="A35" i="10"/>
  <c r="R35" i="10" s="1"/>
  <c r="A34" i="9"/>
  <c r="A34" i="8"/>
  <c r="A34" i="6"/>
  <c r="A34" i="5"/>
  <c r="R34" i="5" s="1"/>
  <c r="A34" i="3"/>
  <c r="R34" i="3" s="1"/>
  <c r="R78" i="15"/>
  <c r="A34" i="2"/>
  <c r="B36" i="12"/>
  <c r="F35" i="12"/>
  <c r="U35" i="12"/>
  <c r="BR35" i="12"/>
  <c r="V35" i="12" s="1"/>
  <c r="BR34" i="11"/>
  <c r="V34" i="11" s="1"/>
  <c r="B35" i="11"/>
  <c r="F34" i="11"/>
  <c r="U34" i="11"/>
  <c r="BR35" i="10"/>
  <c r="V35" i="10" s="1"/>
  <c r="U35" i="10"/>
  <c r="B36" i="10"/>
  <c r="F35" i="10"/>
  <c r="BR34" i="9"/>
  <c r="V34" i="9" s="1"/>
  <c r="U34" i="9"/>
  <c r="F34" i="9"/>
  <c r="B35" i="9"/>
  <c r="B35" i="8"/>
  <c r="BR34" i="8"/>
  <c r="V34" i="8" s="1"/>
  <c r="F34" i="8"/>
  <c r="U34" i="8"/>
  <c r="B35" i="7"/>
  <c r="BR34" i="7"/>
  <c r="V34" i="7" s="1"/>
  <c r="F34" i="7"/>
  <c r="U34" i="7"/>
  <c r="B35" i="6"/>
  <c r="U34" i="6"/>
  <c r="F34" i="6"/>
  <c r="BR34" i="6"/>
  <c r="V34" i="6" s="1"/>
  <c r="F34" i="5"/>
  <c r="U34" i="5"/>
  <c r="BR34" i="5"/>
  <c r="V34" i="5" s="1"/>
  <c r="B35" i="5"/>
  <c r="B35" i="4"/>
  <c r="BR34" i="4"/>
  <c r="V34" i="4" s="1"/>
  <c r="F34" i="4"/>
  <c r="U34" i="4"/>
  <c r="B35" i="3"/>
  <c r="BR34" i="3"/>
  <c r="V34" i="3" s="1"/>
  <c r="F34" i="3"/>
  <c r="U34" i="3"/>
  <c r="BR34" i="2"/>
  <c r="V34" i="2" s="1"/>
  <c r="B35" i="2"/>
  <c r="F34" i="2"/>
  <c r="U34" i="2"/>
  <c r="JP30" i="1"/>
  <c r="JV30" i="1" s="1"/>
  <c r="JW30" i="1"/>
  <c r="JO30" i="1"/>
  <c r="JU30" i="1" s="1"/>
  <c r="JR30" i="1"/>
  <c r="JS30" i="1" s="1"/>
  <c r="AD78" i="15"/>
  <c r="JN30" i="1"/>
  <c r="JT30" i="1" s="1"/>
  <c r="JN22" i="1"/>
  <c r="JO22" i="1"/>
  <c r="RH35" i="1"/>
  <c r="RN35" i="1" s="1"/>
  <c r="RJ30" i="1"/>
  <c r="RP30" i="1" s="1"/>
  <c r="RI30" i="1"/>
  <c r="RO30" i="1" s="1"/>
  <c r="RH36" i="1"/>
  <c r="RI36" i="1"/>
  <c r="RK36" i="1"/>
  <c r="RH24" i="1"/>
  <c r="RN24" i="1" s="1"/>
  <c r="RI24" i="1"/>
  <c r="RO24" i="1" s="1"/>
  <c r="RM11" i="1"/>
  <c r="AE11" i="1" s="1"/>
  <c r="QK10" i="1"/>
  <c r="QI10" i="1"/>
  <c r="JM18" i="1"/>
  <c r="JN18" i="1" s="1"/>
  <c r="JR15" i="1"/>
  <c r="JS15" i="1" s="1"/>
  <c r="JO15" i="1"/>
  <c r="JU15" i="1" s="1"/>
  <c r="JD10" i="1"/>
  <c r="JB10" i="1"/>
  <c r="JU10" i="1"/>
  <c r="JO10" i="1"/>
  <c r="IP10" i="1"/>
  <c r="IO10" i="1"/>
  <c r="RP18" i="1"/>
  <c r="RO18" i="1"/>
  <c r="RQ18" i="1"/>
  <c r="RH30" i="1"/>
  <c r="RN30" i="1" s="1"/>
  <c r="RK24" i="1"/>
  <c r="RQ24" i="1" s="1"/>
  <c r="RK30" i="1"/>
  <c r="RQ30" i="1" s="1"/>
  <c r="JQ22" i="1"/>
  <c r="JP22" i="1"/>
  <c r="IQ10" i="1"/>
  <c r="JN10" i="1"/>
  <c r="RJ36" i="1"/>
  <c r="QW10" i="1"/>
  <c r="JP10" i="1"/>
  <c r="JV10" i="1" s="1"/>
  <c r="JA10" i="1"/>
  <c r="JQ10" i="1"/>
  <c r="JW10" i="1" s="1"/>
  <c r="JC10" i="1"/>
  <c r="IN10" i="1"/>
  <c r="QX10" i="1"/>
  <c r="QH10" i="1"/>
  <c r="QJ10" i="1"/>
  <c r="QU10" i="1"/>
  <c r="RJ39" i="1"/>
  <c r="RK39" i="1"/>
  <c r="RH39" i="1"/>
  <c r="JP25" i="1"/>
  <c r="JN25" i="1"/>
  <c r="JQ25" i="1"/>
  <c r="RJ20" i="1"/>
  <c r="RK20" i="1"/>
  <c r="RH20" i="1"/>
  <c r="RK38" i="1"/>
  <c r="RJ38" i="1"/>
  <c r="RH38" i="1"/>
  <c r="JN23" i="1"/>
  <c r="JP23" i="1"/>
  <c r="JQ23" i="1"/>
  <c r="JP29" i="1"/>
  <c r="JN29" i="1"/>
  <c r="JQ29" i="1"/>
  <c r="JQ39" i="1"/>
  <c r="JP39" i="1"/>
  <c r="JN39" i="1"/>
  <c r="RH33" i="1"/>
  <c r="RJ33" i="1"/>
  <c r="RK33" i="1"/>
  <c r="JQ15" i="1"/>
  <c r="JW15" i="1" s="1"/>
  <c r="JP15" i="1"/>
  <c r="JV15" i="1" s="1"/>
  <c r="JN15" i="1"/>
  <c r="JT15" i="1" s="1"/>
  <c r="RH10" i="1"/>
  <c r="RL10" i="1"/>
  <c r="RM10" i="1" s="1"/>
  <c r="RK10" i="1"/>
  <c r="RJ10" i="1"/>
  <c r="JT10" i="1"/>
  <c r="A35" i="9" l="1"/>
  <c r="A35" i="3"/>
  <c r="JP18" i="1"/>
  <c r="A36" i="12"/>
  <c r="R36" i="12" s="1"/>
  <c r="A35" i="11"/>
  <c r="A36" i="10"/>
  <c r="A35" i="8"/>
  <c r="R35" i="8" s="1"/>
  <c r="A35" i="7"/>
  <c r="R35" i="7" s="1"/>
  <c r="A35" i="6"/>
  <c r="A35" i="5"/>
  <c r="A35" i="4"/>
  <c r="R35" i="4" s="1"/>
  <c r="AD79" i="15"/>
  <c r="R79" i="15"/>
  <c r="A35" i="2"/>
  <c r="JQ18" i="1"/>
  <c r="BR36" i="12"/>
  <c r="V36" i="12" s="1"/>
  <c r="U36" i="12"/>
  <c r="B37" i="12"/>
  <c r="F36" i="12"/>
  <c r="B36" i="11"/>
  <c r="F35" i="11"/>
  <c r="U35" i="11"/>
  <c r="BR35" i="11"/>
  <c r="V35" i="11" s="1"/>
  <c r="B37" i="10"/>
  <c r="BR36" i="10"/>
  <c r="V36" i="10" s="1"/>
  <c r="F36" i="10"/>
  <c r="U36" i="10"/>
  <c r="BR35" i="9"/>
  <c r="V35" i="9" s="1"/>
  <c r="B36" i="9"/>
  <c r="F35" i="9"/>
  <c r="U35" i="9"/>
  <c r="BR35" i="8"/>
  <c r="V35" i="8" s="1"/>
  <c r="B36" i="8"/>
  <c r="F35" i="8"/>
  <c r="U35" i="8"/>
  <c r="B36" i="7"/>
  <c r="BR35" i="7"/>
  <c r="V35" i="7" s="1"/>
  <c r="F35" i="7"/>
  <c r="U35" i="7"/>
  <c r="B36" i="6"/>
  <c r="F35" i="6"/>
  <c r="BR35" i="6"/>
  <c r="V35" i="6" s="1"/>
  <c r="U35" i="6"/>
  <c r="BR35" i="5"/>
  <c r="V35" i="5" s="1"/>
  <c r="F35" i="5"/>
  <c r="U35" i="5"/>
  <c r="B36" i="5"/>
  <c r="BR35" i="4"/>
  <c r="V35" i="4" s="1"/>
  <c r="F35" i="4"/>
  <c r="U35" i="4"/>
  <c r="B36" i="4"/>
  <c r="B36" i="3"/>
  <c r="BR35" i="3"/>
  <c r="V35" i="3" s="1"/>
  <c r="U35" i="3"/>
  <c r="F35" i="3"/>
  <c r="B36" i="2"/>
  <c r="F35" i="2"/>
  <c r="BR35" i="2"/>
  <c r="V35" i="2" s="1"/>
  <c r="U35" i="2"/>
  <c r="JR18" i="1"/>
  <c r="JS18" i="1" s="1"/>
  <c r="JO18" i="1"/>
  <c r="RN10" i="1"/>
  <c r="A37" i="12" l="1"/>
  <c r="R37" i="12" s="1"/>
  <c r="A37" i="10"/>
  <c r="R37" i="10" s="1"/>
  <c r="A36" i="6"/>
  <c r="A36" i="3"/>
  <c r="A36" i="2"/>
  <c r="A36" i="11"/>
  <c r="A36" i="9"/>
  <c r="R36" i="9" s="1"/>
  <c r="A36" i="8"/>
  <c r="A36" i="7"/>
  <c r="R36" i="7" s="1"/>
  <c r="A36" i="5"/>
  <c r="R36" i="5" s="1"/>
  <c r="A36" i="4"/>
  <c r="R36" i="4" s="1"/>
  <c r="AD80" i="15"/>
  <c r="B38" i="12"/>
  <c r="BR37" i="12"/>
  <c r="V37" i="12" s="1"/>
  <c r="F37" i="12"/>
  <c r="U37" i="12"/>
  <c r="B37" i="11"/>
  <c r="BR36" i="11"/>
  <c r="V36" i="11" s="1"/>
  <c r="F36" i="11"/>
  <c r="U36" i="11"/>
  <c r="B38" i="10"/>
  <c r="BR37" i="10"/>
  <c r="V37" i="10" s="1"/>
  <c r="F37" i="10"/>
  <c r="U37" i="10"/>
  <c r="BR36" i="9"/>
  <c r="V36" i="9" s="1"/>
  <c r="B37" i="9"/>
  <c r="F36" i="9"/>
  <c r="U36" i="9"/>
  <c r="BR36" i="8"/>
  <c r="V36" i="8" s="1"/>
  <c r="F36" i="8"/>
  <c r="B37" i="8"/>
  <c r="U36" i="8"/>
  <c r="B37" i="7"/>
  <c r="F36" i="7"/>
  <c r="BR36" i="7"/>
  <c r="V36" i="7" s="1"/>
  <c r="U36" i="7"/>
  <c r="B37" i="6"/>
  <c r="BR36" i="6"/>
  <c r="V36" i="6" s="1"/>
  <c r="F36" i="6"/>
  <c r="U36" i="6"/>
  <c r="B37" i="5"/>
  <c r="F36" i="5"/>
  <c r="BR36" i="5"/>
  <c r="V36" i="5" s="1"/>
  <c r="U36" i="5"/>
  <c r="F36" i="4"/>
  <c r="B37" i="4"/>
  <c r="BR36" i="4"/>
  <c r="V36" i="4" s="1"/>
  <c r="U36" i="4"/>
  <c r="U36" i="3"/>
  <c r="B37" i="3"/>
  <c r="BR36" i="3"/>
  <c r="V36" i="3" s="1"/>
  <c r="F36" i="3"/>
  <c r="B37" i="2"/>
  <c r="BR36" i="2"/>
  <c r="V36" i="2" s="1"/>
  <c r="U36" i="2"/>
  <c r="F36" i="2"/>
  <c r="R80" i="15"/>
  <c r="A38" i="12" l="1"/>
  <c r="R38" i="12" s="1"/>
  <c r="A37" i="11"/>
  <c r="A38" i="10"/>
  <c r="A37" i="9"/>
  <c r="R37" i="9" s="1"/>
  <c r="A37" i="8"/>
  <c r="A37" i="7"/>
  <c r="A37" i="6"/>
  <c r="R37" i="6" s="1"/>
  <c r="A37" i="5"/>
  <c r="A37" i="4"/>
  <c r="A37" i="3"/>
  <c r="A37" i="2"/>
  <c r="AD81" i="15"/>
  <c r="R81" i="15"/>
  <c r="U38" i="12"/>
  <c r="B39" i="12"/>
  <c r="BR38" i="12"/>
  <c r="V38" i="12" s="1"/>
  <c r="F38" i="12"/>
  <c r="B38" i="11"/>
  <c r="F37" i="11"/>
  <c r="BR37" i="11"/>
  <c r="V37" i="11" s="1"/>
  <c r="U37" i="11"/>
  <c r="BR38" i="10"/>
  <c r="V38" i="10" s="1"/>
  <c r="U38" i="10"/>
  <c r="B39" i="10"/>
  <c r="F38" i="10"/>
  <c r="B38" i="9"/>
  <c r="BR37" i="9"/>
  <c r="V37" i="9" s="1"/>
  <c r="F37" i="9"/>
  <c r="U37" i="9"/>
  <c r="F37" i="8"/>
  <c r="BR37" i="8"/>
  <c r="V37" i="8" s="1"/>
  <c r="B38" i="8"/>
  <c r="U37" i="8"/>
  <c r="B38" i="7"/>
  <c r="F37" i="7"/>
  <c r="U37" i="7"/>
  <c r="BR37" i="7"/>
  <c r="V37" i="7" s="1"/>
  <c r="B38" i="6"/>
  <c r="F37" i="6"/>
  <c r="BR37" i="6"/>
  <c r="V37" i="6" s="1"/>
  <c r="U37" i="6"/>
  <c r="B38" i="5"/>
  <c r="BR37" i="5"/>
  <c r="V37" i="5" s="1"/>
  <c r="F37" i="5"/>
  <c r="U37" i="5"/>
  <c r="B38" i="4"/>
  <c r="BR37" i="4"/>
  <c r="V37" i="4" s="1"/>
  <c r="U37" i="4"/>
  <c r="F37" i="4"/>
  <c r="B38" i="3"/>
  <c r="F37" i="3"/>
  <c r="BR37" i="3"/>
  <c r="V37" i="3" s="1"/>
  <c r="U37" i="3"/>
  <c r="BR37" i="2"/>
  <c r="V37" i="2" s="1"/>
  <c r="F37" i="2"/>
  <c r="B38" i="2"/>
  <c r="U37" i="2"/>
  <c r="A39" i="12" l="1"/>
  <c r="R39" i="12" s="1"/>
  <c r="A38" i="11"/>
  <c r="R38" i="11" s="1"/>
  <c r="A39" i="10"/>
  <c r="A38" i="9"/>
  <c r="A38" i="8"/>
  <c r="A38" i="7"/>
  <c r="R38" i="7" s="1"/>
  <c r="A38" i="6"/>
  <c r="R38" i="6" s="1"/>
  <c r="A38" i="5"/>
  <c r="A38" i="4"/>
  <c r="R38" i="4" s="1"/>
  <c r="A38" i="3"/>
  <c r="R38" i="3" s="1"/>
  <c r="A38" i="2"/>
  <c r="R38" i="2" s="1"/>
  <c r="R82" i="15"/>
  <c r="B40" i="12"/>
  <c r="BR39" i="12"/>
  <c r="V39" i="12" s="1"/>
  <c r="U39" i="12"/>
  <c r="F39" i="12"/>
  <c r="BR38" i="11"/>
  <c r="V38" i="11" s="1"/>
  <c r="B39" i="11"/>
  <c r="U38" i="11"/>
  <c r="F38" i="11"/>
  <c r="B40" i="10"/>
  <c r="F39" i="10"/>
  <c r="BR39" i="10"/>
  <c r="V39" i="10" s="1"/>
  <c r="U39" i="10"/>
  <c r="BR38" i="9"/>
  <c r="V38" i="9" s="1"/>
  <c r="F38" i="9"/>
  <c r="B39" i="9"/>
  <c r="U38" i="9"/>
  <c r="BR38" i="8"/>
  <c r="V38" i="8" s="1"/>
  <c r="U38" i="8"/>
  <c r="B39" i="8"/>
  <c r="F38" i="8"/>
  <c r="B39" i="7"/>
  <c r="U38" i="7"/>
  <c r="F38" i="7"/>
  <c r="BR38" i="7"/>
  <c r="V38" i="7" s="1"/>
  <c r="B39" i="6"/>
  <c r="U38" i="6"/>
  <c r="BR38" i="6"/>
  <c r="V38" i="6" s="1"/>
  <c r="F38" i="6"/>
  <c r="U38" i="5"/>
  <c r="BR38" i="5"/>
  <c r="V38" i="5" s="1"/>
  <c r="B39" i="5"/>
  <c r="F38" i="5"/>
  <c r="B39" i="4"/>
  <c r="BR38" i="4"/>
  <c r="V38" i="4" s="1"/>
  <c r="F38" i="4"/>
  <c r="U38" i="4"/>
  <c r="B39" i="3"/>
  <c r="BR38" i="3"/>
  <c r="V38" i="3" s="1"/>
  <c r="F38" i="3"/>
  <c r="U38" i="3"/>
  <c r="AD82" i="15"/>
  <c r="B39" i="2"/>
  <c r="AK39" i="2" s="1"/>
  <c r="U38" i="2"/>
  <c r="BR38" i="2"/>
  <c r="V38" i="2" s="1"/>
  <c r="F38" i="2"/>
  <c r="A40" i="12" l="1"/>
  <c r="R40" i="12" s="1"/>
  <c r="A39" i="11"/>
  <c r="R39" i="11" s="1"/>
  <c r="A40" i="10"/>
  <c r="A39" i="9"/>
  <c r="R39" i="9" s="1"/>
  <c r="A39" i="8"/>
  <c r="R39" i="8" s="1"/>
  <c r="A39" i="7"/>
  <c r="A39" i="6"/>
  <c r="A39" i="5"/>
  <c r="A39" i="4"/>
  <c r="A39" i="3"/>
  <c r="R39" i="3" s="1"/>
  <c r="R39" i="2"/>
  <c r="A39" i="2"/>
  <c r="AD83" i="15"/>
  <c r="R83" i="15"/>
  <c r="U40" i="12"/>
  <c r="U41" i="12" s="1"/>
  <c r="BR40" i="12"/>
  <c r="V40" i="12" s="1"/>
  <c r="V41" i="12" s="1"/>
  <c r="F40" i="12"/>
  <c r="B40" i="11"/>
  <c r="AK40" i="11" s="1"/>
  <c r="BR39" i="11"/>
  <c r="V39" i="11" s="1"/>
  <c r="F39" i="11"/>
  <c r="U39" i="11"/>
  <c r="U40" i="10"/>
  <c r="U41" i="10" s="1"/>
  <c r="BR40" i="10"/>
  <c r="V40" i="10" s="1"/>
  <c r="V41" i="10" s="1"/>
  <c r="F40" i="10"/>
  <c r="B40" i="9"/>
  <c r="AK40" i="9" s="1"/>
  <c r="BR39" i="9"/>
  <c r="V39" i="9" s="1"/>
  <c r="U39" i="9"/>
  <c r="F39" i="9"/>
  <c r="B40" i="8"/>
  <c r="BR39" i="8"/>
  <c r="V39" i="8" s="1"/>
  <c r="F39" i="8"/>
  <c r="U39" i="8"/>
  <c r="F39" i="7"/>
  <c r="BR39" i="7"/>
  <c r="V39" i="7" s="1"/>
  <c r="B40" i="7"/>
  <c r="U39" i="7"/>
  <c r="B40" i="6"/>
  <c r="AK40" i="6" s="1"/>
  <c r="F39" i="6"/>
  <c r="BR39" i="6"/>
  <c r="V39" i="6" s="1"/>
  <c r="U39" i="6"/>
  <c r="B40" i="5"/>
  <c r="BR39" i="5"/>
  <c r="V39" i="5" s="1"/>
  <c r="F39" i="5"/>
  <c r="U39" i="5"/>
  <c r="B40" i="4"/>
  <c r="AK40" i="4" s="1"/>
  <c r="BR39" i="4"/>
  <c r="V39" i="4" s="1"/>
  <c r="U39" i="4"/>
  <c r="F39" i="4"/>
  <c r="B40" i="3"/>
  <c r="U39" i="3"/>
  <c r="F39" i="3"/>
  <c r="BR39" i="3"/>
  <c r="V39" i="3" s="1"/>
  <c r="V39" i="2"/>
  <c r="F39" i="2"/>
  <c r="U39" i="2"/>
  <c r="BW39" i="2"/>
  <c r="B40" i="2"/>
  <c r="AK40" i="2" s="1"/>
  <c r="BR39" i="2"/>
  <c r="C39" i="2"/>
  <c r="A40" i="11" l="1"/>
  <c r="A40" i="9"/>
  <c r="A40" i="8"/>
  <c r="R40" i="8" s="1"/>
  <c r="A40" i="7"/>
  <c r="A40" i="6"/>
  <c r="A40" i="5"/>
  <c r="R40" i="5" s="1"/>
  <c r="A40" i="3"/>
  <c r="R40" i="4"/>
  <c r="A40" i="4"/>
  <c r="R40" i="11"/>
  <c r="R40" i="9"/>
  <c r="R40" i="6"/>
  <c r="R40" i="2"/>
  <c r="A40" i="2"/>
  <c r="AD84" i="15"/>
  <c r="R84" i="15"/>
  <c r="U40" i="11"/>
  <c r="U41" i="11" s="1"/>
  <c r="BW40" i="11"/>
  <c r="BR40" i="11"/>
  <c r="C40" i="11"/>
  <c r="V40" i="11"/>
  <c r="V41" i="11" s="1"/>
  <c r="F40" i="11"/>
  <c r="U40" i="9"/>
  <c r="U41" i="9" s="1"/>
  <c r="BW40" i="9"/>
  <c r="C40" i="9"/>
  <c r="BR40" i="9"/>
  <c r="V40" i="9"/>
  <c r="V41" i="9" s="1"/>
  <c r="F40" i="9"/>
  <c r="U40" i="8"/>
  <c r="U41" i="8" s="1"/>
  <c r="BR40" i="8"/>
  <c r="V40" i="8" s="1"/>
  <c r="V41" i="8" s="1"/>
  <c r="F40" i="8"/>
  <c r="BR40" i="7"/>
  <c r="V40" i="7" s="1"/>
  <c r="V41" i="7" s="1"/>
  <c r="U40" i="7"/>
  <c r="U41" i="7" s="1"/>
  <c r="F40" i="7"/>
  <c r="BW40" i="6"/>
  <c r="C40" i="6"/>
  <c r="BR40" i="6"/>
  <c r="V40" i="6"/>
  <c r="V41" i="6" s="1"/>
  <c r="U40" i="6"/>
  <c r="U41" i="6" s="1"/>
  <c r="F40" i="6"/>
  <c r="U40" i="5"/>
  <c r="U41" i="5" s="1"/>
  <c r="BR40" i="5"/>
  <c r="V40" i="5" s="1"/>
  <c r="V41" i="5" s="1"/>
  <c r="F40" i="5"/>
  <c r="U40" i="4"/>
  <c r="U41" i="4" s="1"/>
  <c r="BW40" i="4"/>
  <c r="C40" i="4"/>
  <c r="V40" i="4"/>
  <c r="V41" i="4" s="1"/>
  <c r="BR40" i="4"/>
  <c r="F40" i="4"/>
  <c r="U40" i="3"/>
  <c r="U41" i="3" s="1"/>
  <c r="BR40" i="3"/>
  <c r="V40" i="3" s="1"/>
  <c r="V41" i="3" s="1"/>
  <c r="F40" i="3"/>
  <c r="BW40" i="2"/>
  <c r="C40" i="2"/>
  <c r="BR40" i="2"/>
  <c r="U40" i="2"/>
  <c r="U41" i="2" s="1"/>
  <c r="F40" i="2"/>
  <c r="V40" i="2"/>
  <c r="V41" i="2" s="1"/>
  <c r="BY39" i="2"/>
  <c r="BT39" i="2" s="1"/>
  <c r="BH39" i="2"/>
  <c r="BZ39" i="2"/>
  <c r="CA39" i="2" s="1"/>
  <c r="P39" i="2"/>
  <c r="Q39" i="2" l="1"/>
  <c r="BH40" i="11"/>
  <c r="P40" i="11"/>
  <c r="BZ40" i="11"/>
  <c r="CA40" i="11" s="1"/>
  <c r="BY40" i="11"/>
  <c r="BH40" i="9"/>
  <c r="P40" i="9"/>
  <c r="BZ40" i="9"/>
  <c r="CA40" i="9" s="1"/>
  <c r="BY40" i="9"/>
  <c r="BH40" i="6"/>
  <c r="BZ40" i="6"/>
  <c r="BY40" i="6"/>
  <c r="P40" i="6"/>
  <c r="BH40" i="4"/>
  <c r="P40" i="4"/>
  <c r="BZ40" i="4"/>
  <c r="CA40" i="4" s="1"/>
  <c r="BY40" i="4"/>
  <c r="BZ40" i="2"/>
  <c r="CA40" i="2" s="1"/>
  <c r="P40" i="2"/>
  <c r="BY40" i="2"/>
  <c r="BH40" i="2"/>
  <c r="Q40" i="11" l="1"/>
  <c r="Q40" i="9"/>
  <c r="Q40" i="6"/>
  <c r="CA40" i="6"/>
  <c r="Q40" i="4"/>
  <c r="Q40" i="2"/>
  <c r="BT40" i="11"/>
  <c r="BT40" i="9"/>
  <c r="BT40" i="6"/>
  <c r="BT40" i="4"/>
  <c r="RR39" i="2"/>
  <c r="X39" i="2"/>
  <c r="BT40" i="2"/>
  <c r="C52" i="1"/>
  <c r="F50" i="1"/>
  <c r="BP40" i="1"/>
  <c r="BN40" i="1"/>
  <c r="BM40" i="1"/>
  <c r="BL40" i="1"/>
  <c r="BG40" i="1"/>
  <c r="BE40" i="1"/>
  <c r="BB40" i="1"/>
  <c r="BD40" i="1" s="1"/>
  <c r="AZ40" i="1"/>
  <c r="AY40" i="1"/>
  <c r="AX40" i="1"/>
  <c r="AT40" i="1"/>
  <c r="AN40" i="1"/>
  <c r="AM40" i="1"/>
  <c r="AL40" i="1"/>
  <c r="AI40" i="1"/>
  <c r="AH40" i="1" s="1"/>
  <c r="AG40" i="1" s="1"/>
  <c r="AE40" i="1"/>
  <c r="AC40" i="1"/>
  <c r="AE39" i="1"/>
  <c r="BP39" i="1"/>
  <c r="BN39" i="1"/>
  <c r="BM39" i="1"/>
  <c r="BL39" i="1"/>
  <c r="BG39" i="1"/>
  <c r="BE39" i="1"/>
  <c r="BB39" i="1"/>
  <c r="BD39" i="1" s="1"/>
  <c r="AZ39" i="1"/>
  <c r="AY39" i="1"/>
  <c r="AX39" i="1"/>
  <c r="AT39" i="1"/>
  <c r="AN39" i="1"/>
  <c r="AM39" i="1"/>
  <c r="AL39" i="1"/>
  <c r="AI39" i="1"/>
  <c r="AH39" i="1" s="1"/>
  <c r="AG39" i="1" s="1"/>
  <c r="AC39" i="1"/>
  <c r="AE38" i="1"/>
  <c r="BP38" i="1"/>
  <c r="BN38" i="1"/>
  <c r="BM38" i="1"/>
  <c r="BL38" i="1"/>
  <c r="BG38" i="1"/>
  <c r="BE38" i="1"/>
  <c r="BB38" i="1"/>
  <c r="BD38" i="1" s="1"/>
  <c r="AZ38" i="1"/>
  <c r="AY38" i="1"/>
  <c r="AX38" i="1"/>
  <c r="AT38" i="1"/>
  <c r="AN38" i="1"/>
  <c r="AM38" i="1"/>
  <c r="AL38" i="1"/>
  <c r="AI38" i="1"/>
  <c r="AH38" i="1" s="1"/>
  <c r="AG38" i="1" s="1"/>
  <c r="AC38" i="1"/>
  <c r="AC37" i="1"/>
  <c r="BP37" i="1"/>
  <c r="BN37" i="1"/>
  <c r="BM37" i="1"/>
  <c r="BL37" i="1"/>
  <c r="BG37" i="1"/>
  <c r="BE37" i="1"/>
  <c r="BB37" i="1"/>
  <c r="BD37" i="1" s="1"/>
  <c r="AZ37" i="1"/>
  <c r="AY37" i="1"/>
  <c r="AX37" i="1"/>
  <c r="AT37" i="1"/>
  <c r="AN37" i="1"/>
  <c r="AM37" i="1"/>
  <c r="AL37" i="1"/>
  <c r="AI37" i="1"/>
  <c r="AH37" i="1" s="1"/>
  <c r="AG37" i="1" s="1"/>
  <c r="AE37" i="1"/>
  <c r="AC36" i="1"/>
  <c r="BP36" i="1"/>
  <c r="BN36" i="1"/>
  <c r="BM36" i="1"/>
  <c r="BL36" i="1"/>
  <c r="BG36" i="1"/>
  <c r="BE36" i="1"/>
  <c r="BB36" i="1"/>
  <c r="BD36" i="1" s="1"/>
  <c r="AZ36" i="1"/>
  <c r="AY36" i="1"/>
  <c r="AX36" i="1"/>
  <c r="AT36" i="1"/>
  <c r="AN36" i="1"/>
  <c r="AM36" i="1"/>
  <c r="AL36" i="1"/>
  <c r="AI36" i="1"/>
  <c r="AH36" i="1" s="1"/>
  <c r="AG36" i="1" s="1"/>
  <c r="AE36" i="1"/>
  <c r="AE35" i="1"/>
  <c r="BP35" i="1"/>
  <c r="BN35" i="1"/>
  <c r="BM35" i="1"/>
  <c r="BL35" i="1"/>
  <c r="BG35" i="1"/>
  <c r="BE35" i="1"/>
  <c r="BB35" i="1"/>
  <c r="BD35" i="1" s="1"/>
  <c r="AZ35" i="1"/>
  <c r="AY35" i="1"/>
  <c r="AX35" i="1"/>
  <c r="AT35" i="1"/>
  <c r="AN35" i="1"/>
  <c r="AM35" i="1"/>
  <c r="AL35" i="1"/>
  <c r="AI35" i="1"/>
  <c r="AC35" i="1"/>
  <c r="AE34" i="1"/>
  <c r="BP34" i="1"/>
  <c r="BN34" i="1"/>
  <c r="BM34" i="1"/>
  <c r="BL34" i="1"/>
  <c r="BG34" i="1"/>
  <c r="BE34" i="1"/>
  <c r="BB34" i="1"/>
  <c r="BD34" i="1" s="1"/>
  <c r="AZ34" i="1"/>
  <c r="AY34" i="1"/>
  <c r="AX34" i="1"/>
  <c r="AT34" i="1"/>
  <c r="AN34" i="1"/>
  <c r="AM34" i="1"/>
  <c r="AL34" i="1"/>
  <c r="AI34" i="1"/>
  <c r="AH34" i="1" s="1"/>
  <c r="AG34" i="1" s="1"/>
  <c r="AC34" i="1"/>
  <c r="AE33" i="1"/>
  <c r="BP33" i="1"/>
  <c r="BN33" i="1"/>
  <c r="BM33" i="1"/>
  <c r="BL33" i="1"/>
  <c r="BG33" i="1"/>
  <c r="BE33" i="1"/>
  <c r="BB33" i="1"/>
  <c r="BD33" i="1" s="1"/>
  <c r="AZ33" i="1"/>
  <c r="AY33" i="1"/>
  <c r="AX33" i="1"/>
  <c r="AT33" i="1"/>
  <c r="AN33" i="1"/>
  <c r="AM33" i="1"/>
  <c r="AL33" i="1"/>
  <c r="AI33" i="1"/>
  <c r="AH33" i="1" s="1"/>
  <c r="AG33" i="1" s="1"/>
  <c r="AC33" i="1"/>
  <c r="AE32" i="1"/>
  <c r="BP32" i="1"/>
  <c r="BN32" i="1"/>
  <c r="BM32" i="1"/>
  <c r="BL32" i="1"/>
  <c r="BG32" i="1"/>
  <c r="BE32" i="1"/>
  <c r="BB32" i="1"/>
  <c r="BD32" i="1" s="1"/>
  <c r="AZ32" i="1"/>
  <c r="AY32" i="1"/>
  <c r="AX32" i="1"/>
  <c r="AT32" i="1"/>
  <c r="AN32" i="1"/>
  <c r="AM32" i="1"/>
  <c r="AL32" i="1"/>
  <c r="AI32" i="1"/>
  <c r="AC32" i="1"/>
  <c r="AE31" i="1"/>
  <c r="BP31" i="1"/>
  <c r="BN31" i="1"/>
  <c r="BM31" i="1"/>
  <c r="BL31" i="1"/>
  <c r="BG31" i="1"/>
  <c r="BE31" i="1"/>
  <c r="BB31" i="1"/>
  <c r="BD31" i="1" s="1"/>
  <c r="AZ31" i="1"/>
  <c r="AY31" i="1"/>
  <c r="AX31" i="1"/>
  <c r="AT31" i="1"/>
  <c r="AN31" i="1"/>
  <c r="AM31" i="1"/>
  <c r="AL31" i="1"/>
  <c r="AI31" i="1"/>
  <c r="AH31" i="1" s="1"/>
  <c r="AG31" i="1" s="1"/>
  <c r="AC31" i="1"/>
  <c r="BP30" i="1"/>
  <c r="BN30" i="1"/>
  <c r="BM30" i="1"/>
  <c r="BL30" i="1"/>
  <c r="BG30" i="1"/>
  <c r="BE30" i="1"/>
  <c r="BB30" i="1"/>
  <c r="BD30" i="1" s="1"/>
  <c r="AZ30" i="1"/>
  <c r="AY30" i="1"/>
  <c r="AX30" i="1"/>
  <c r="AT30" i="1"/>
  <c r="AN30" i="1"/>
  <c r="AM30" i="1"/>
  <c r="AL30" i="1"/>
  <c r="AI30" i="1"/>
  <c r="AE30" i="1"/>
  <c r="AC30" i="1"/>
  <c r="AE29" i="1"/>
  <c r="AC29" i="1"/>
  <c r="BP29" i="1"/>
  <c r="BN29" i="1"/>
  <c r="BM29" i="1"/>
  <c r="BL29" i="1"/>
  <c r="BG29" i="1"/>
  <c r="BE29" i="1"/>
  <c r="BB29" i="1"/>
  <c r="BD29" i="1" s="1"/>
  <c r="AZ29" i="1"/>
  <c r="AY29" i="1"/>
  <c r="AX29" i="1"/>
  <c r="AT29" i="1"/>
  <c r="AN29" i="1"/>
  <c r="AM29" i="1"/>
  <c r="AL29" i="1"/>
  <c r="AI29" i="1"/>
  <c r="AH29" i="1" s="1"/>
  <c r="AG29" i="1" s="1"/>
  <c r="AE28" i="1"/>
  <c r="AC28" i="1"/>
  <c r="BP28" i="1"/>
  <c r="BN28" i="1"/>
  <c r="BM28" i="1"/>
  <c r="BL28" i="1"/>
  <c r="BG28" i="1"/>
  <c r="BE28" i="1"/>
  <c r="BB28" i="1"/>
  <c r="BD28" i="1" s="1"/>
  <c r="AZ28" i="1"/>
  <c r="AY28" i="1"/>
  <c r="AX28" i="1"/>
  <c r="AT28" i="1"/>
  <c r="AN28" i="1"/>
  <c r="AM28" i="1"/>
  <c r="AL28" i="1"/>
  <c r="AI28" i="1"/>
  <c r="AH28" i="1" s="1"/>
  <c r="AG28" i="1" s="1"/>
  <c r="AC27" i="1"/>
  <c r="BP27" i="1"/>
  <c r="BN27" i="1"/>
  <c r="BM27" i="1"/>
  <c r="BL27" i="1"/>
  <c r="BG27" i="1"/>
  <c r="BE27" i="1"/>
  <c r="BB27" i="1"/>
  <c r="BD27" i="1" s="1"/>
  <c r="AZ27" i="1"/>
  <c r="AY27" i="1"/>
  <c r="AX27" i="1"/>
  <c r="AT27" i="1"/>
  <c r="AN27" i="1"/>
  <c r="AM27" i="1"/>
  <c r="AL27" i="1"/>
  <c r="AI27" i="1"/>
  <c r="AH27" i="1" s="1"/>
  <c r="AG27" i="1" s="1"/>
  <c r="AE27" i="1"/>
  <c r="AE26" i="1"/>
  <c r="AC26" i="1"/>
  <c r="BP26" i="1"/>
  <c r="BN26" i="1"/>
  <c r="BM26" i="1"/>
  <c r="BL26" i="1"/>
  <c r="BG26" i="1"/>
  <c r="BE26" i="1"/>
  <c r="BB26" i="1"/>
  <c r="BD26" i="1" s="1"/>
  <c r="AZ26" i="1"/>
  <c r="AY26" i="1"/>
  <c r="AX26" i="1"/>
  <c r="AT26" i="1"/>
  <c r="AN26" i="1"/>
  <c r="AM26" i="1"/>
  <c r="AL26" i="1"/>
  <c r="AI26" i="1"/>
  <c r="AH26" i="1" s="1"/>
  <c r="AG26" i="1" s="1"/>
  <c r="AE25" i="1"/>
  <c r="AC25" i="1"/>
  <c r="BP25" i="1"/>
  <c r="BN25" i="1"/>
  <c r="BM25" i="1"/>
  <c r="BL25" i="1"/>
  <c r="BG25" i="1"/>
  <c r="BE25" i="1"/>
  <c r="BB25" i="1"/>
  <c r="BD25" i="1" s="1"/>
  <c r="AZ25" i="1"/>
  <c r="AY25" i="1"/>
  <c r="AX25" i="1"/>
  <c r="AT25" i="1"/>
  <c r="AN25" i="1"/>
  <c r="AM25" i="1"/>
  <c r="AL25" i="1"/>
  <c r="AI25" i="1"/>
  <c r="AH25" i="1" s="1"/>
  <c r="AG25" i="1" s="1"/>
  <c r="AE24" i="1"/>
  <c r="AC24" i="1"/>
  <c r="BP24" i="1"/>
  <c r="BN24" i="1"/>
  <c r="BM24" i="1"/>
  <c r="BL24" i="1"/>
  <c r="BG24" i="1"/>
  <c r="BE24" i="1"/>
  <c r="BB24" i="1"/>
  <c r="BD24" i="1" s="1"/>
  <c r="AZ24" i="1"/>
  <c r="AY24" i="1"/>
  <c r="AX24" i="1"/>
  <c r="AT24" i="1"/>
  <c r="AN24" i="1"/>
  <c r="AM24" i="1"/>
  <c r="AL24" i="1"/>
  <c r="AI24" i="1"/>
  <c r="AE23" i="1"/>
  <c r="BP23" i="1"/>
  <c r="BN23" i="1"/>
  <c r="BM23" i="1"/>
  <c r="BL23" i="1"/>
  <c r="BG23" i="1"/>
  <c r="BE23" i="1"/>
  <c r="BB23" i="1"/>
  <c r="BD23" i="1" s="1"/>
  <c r="AZ23" i="1"/>
  <c r="AY23" i="1"/>
  <c r="AX23" i="1"/>
  <c r="AT23" i="1"/>
  <c r="AN23" i="1"/>
  <c r="AM23" i="1"/>
  <c r="AL23" i="1"/>
  <c r="AI23" i="1"/>
  <c r="AH23" i="1" s="1"/>
  <c r="AG23" i="1" s="1"/>
  <c r="AC23" i="1"/>
  <c r="AE22" i="1"/>
  <c r="AC22" i="1"/>
  <c r="BP22" i="1"/>
  <c r="BN22" i="1"/>
  <c r="BM22" i="1"/>
  <c r="BL22" i="1"/>
  <c r="BE22" i="1"/>
  <c r="BB22" i="1"/>
  <c r="BD22" i="1" s="1"/>
  <c r="AZ22" i="1"/>
  <c r="AY22" i="1"/>
  <c r="AX22" i="1"/>
  <c r="AT22" i="1"/>
  <c r="AN22" i="1"/>
  <c r="AM22" i="1"/>
  <c r="AL22" i="1"/>
  <c r="AI22" i="1"/>
  <c r="AH22" i="1" s="1"/>
  <c r="AG22" i="1" s="1"/>
  <c r="AE21" i="1"/>
  <c r="AC21" i="1"/>
  <c r="BP21" i="1"/>
  <c r="BN21" i="1"/>
  <c r="BM21" i="1"/>
  <c r="BL21" i="1"/>
  <c r="BE21" i="1"/>
  <c r="BB21" i="1"/>
  <c r="BD21" i="1" s="1"/>
  <c r="AZ21" i="1"/>
  <c r="AY21" i="1"/>
  <c r="AX21" i="1"/>
  <c r="AT21" i="1"/>
  <c r="AN21" i="1"/>
  <c r="AM21" i="1"/>
  <c r="AL21" i="1"/>
  <c r="AI21" i="1"/>
  <c r="AH21" i="1" s="1"/>
  <c r="AG21" i="1" s="1"/>
  <c r="AE20" i="1"/>
  <c r="BP20" i="1"/>
  <c r="BN20" i="1"/>
  <c r="BM20" i="1"/>
  <c r="BL20" i="1"/>
  <c r="BG20" i="1"/>
  <c r="BE20" i="1"/>
  <c r="BB20" i="1"/>
  <c r="BD20" i="1" s="1"/>
  <c r="AZ20" i="1"/>
  <c r="AY20" i="1"/>
  <c r="AX20" i="1"/>
  <c r="AT20" i="1"/>
  <c r="AN20" i="1"/>
  <c r="AM20" i="1"/>
  <c r="AL20" i="1"/>
  <c r="AI20" i="1"/>
  <c r="AH20" i="1" s="1"/>
  <c r="AG20" i="1" s="1"/>
  <c r="AC20" i="1"/>
  <c r="AE19" i="1"/>
  <c r="BP19" i="1"/>
  <c r="BN19" i="1"/>
  <c r="BM19" i="1"/>
  <c r="BL19" i="1"/>
  <c r="BG19" i="1"/>
  <c r="BE19" i="1"/>
  <c r="BB19" i="1"/>
  <c r="BD19" i="1" s="1"/>
  <c r="AZ19" i="1"/>
  <c r="AY19" i="1"/>
  <c r="AX19" i="1"/>
  <c r="AT19" i="1"/>
  <c r="AN19" i="1"/>
  <c r="AM19" i="1"/>
  <c r="AL19" i="1"/>
  <c r="AI19" i="1"/>
  <c r="AC19" i="1"/>
  <c r="AE18" i="1"/>
  <c r="BP18" i="1"/>
  <c r="BN18" i="1"/>
  <c r="BM18" i="1"/>
  <c r="BL18" i="1"/>
  <c r="BG18" i="1"/>
  <c r="BE18" i="1"/>
  <c r="BB18" i="1"/>
  <c r="BD18" i="1" s="1"/>
  <c r="AZ18" i="1"/>
  <c r="AY18" i="1"/>
  <c r="AX18" i="1"/>
  <c r="AT18" i="1"/>
  <c r="AN18" i="1"/>
  <c r="AM18" i="1"/>
  <c r="AL18" i="1"/>
  <c r="AI18" i="1"/>
  <c r="AC18" i="1"/>
  <c r="AE17" i="1"/>
  <c r="AC17" i="1"/>
  <c r="BP17" i="1"/>
  <c r="BN17" i="1"/>
  <c r="BM17" i="1"/>
  <c r="BL17" i="1"/>
  <c r="BG17" i="1"/>
  <c r="BE17" i="1"/>
  <c r="BB17" i="1"/>
  <c r="BD17" i="1" s="1"/>
  <c r="AZ17" i="1"/>
  <c r="AY17" i="1"/>
  <c r="AX17" i="1"/>
  <c r="AT17" i="1"/>
  <c r="AN17" i="1"/>
  <c r="AM17" i="1"/>
  <c r="AL17" i="1"/>
  <c r="AI17" i="1"/>
  <c r="BN16" i="1"/>
  <c r="BM16" i="1"/>
  <c r="BL16" i="1"/>
  <c r="BG16" i="1"/>
  <c r="BE16" i="1"/>
  <c r="BB16" i="1"/>
  <c r="BD16" i="1" s="1"/>
  <c r="AZ16" i="1"/>
  <c r="AY16" i="1"/>
  <c r="AX16" i="1"/>
  <c r="AT16" i="1"/>
  <c r="AN16" i="1"/>
  <c r="AM16" i="1"/>
  <c r="AL16" i="1"/>
  <c r="AI16" i="1"/>
  <c r="BP15" i="1"/>
  <c r="BN15" i="1"/>
  <c r="BM15" i="1"/>
  <c r="BL15" i="1"/>
  <c r="BG15" i="1"/>
  <c r="BE15" i="1"/>
  <c r="BB15" i="1"/>
  <c r="BD15" i="1" s="1"/>
  <c r="AZ15" i="1"/>
  <c r="AY15" i="1"/>
  <c r="AX15" i="1"/>
  <c r="AT15" i="1"/>
  <c r="AN15" i="1"/>
  <c r="AM15" i="1"/>
  <c r="AL15" i="1"/>
  <c r="AI15" i="1"/>
  <c r="AE14" i="1"/>
  <c r="AC14" i="1"/>
  <c r="BP14" i="1"/>
  <c r="BN14" i="1"/>
  <c r="BM14" i="1"/>
  <c r="BL14" i="1"/>
  <c r="BG14" i="1"/>
  <c r="BE14" i="1"/>
  <c r="BB14" i="1"/>
  <c r="BD14" i="1" s="1"/>
  <c r="AZ14" i="1"/>
  <c r="AY14" i="1"/>
  <c r="AX14" i="1"/>
  <c r="AT14" i="1"/>
  <c r="AN14" i="1"/>
  <c r="AM14" i="1"/>
  <c r="AL14" i="1"/>
  <c r="AI14" i="1"/>
  <c r="AC13" i="1"/>
  <c r="BP13" i="1"/>
  <c r="BN13" i="1"/>
  <c r="BM13" i="1"/>
  <c r="BL13" i="1"/>
  <c r="BG13" i="1"/>
  <c r="BE13" i="1"/>
  <c r="BB13" i="1"/>
  <c r="BD13" i="1" s="1"/>
  <c r="AZ13" i="1"/>
  <c r="AY13" i="1"/>
  <c r="AX13" i="1"/>
  <c r="AT13" i="1"/>
  <c r="AN13" i="1"/>
  <c r="AM13" i="1"/>
  <c r="AL13" i="1"/>
  <c r="AI13" i="1"/>
  <c r="AE13" i="1"/>
  <c r="BP12" i="1"/>
  <c r="BN12" i="1"/>
  <c r="BM12" i="1"/>
  <c r="BL12" i="1"/>
  <c r="BG12" i="1"/>
  <c r="BE12" i="1"/>
  <c r="BB12" i="1"/>
  <c r="BD12" i="1" s="1"/>
  <c r="AZ12" i="1"/>
  <c r="AY12" i="1"/>
  <c r="AX12" i="1"/>
  <c r="AT12" i="1"/>
  <c r="AN12" i="1"/>
  <c r="AM12" i="1"/>
  <c r="AL12" i="1"/>
  <c r="AI12" i="1"/>
  <c r="BP11" i="1"/>
  <c r="BN11" i="1"/>
  <c r="BM11" i="1"/>
  <c r="BL11" i="1"/>
  <c r="BG11" i="1"/>
  <c r="BE11" i="1"/>
  <c r="BB11" i="1"/>
  <c r="BD11" i="1" s="1"/>
  <c r="AZ11" i="1"/>
  <c r="AY11" i="1"/>
  <c r="AX11" i="1"/>
  <c r="AT11" i="1"/>
  <c r="AN11" i="1"/>
  <c r="AM11" i="1"/>
  <c r="AL11" i="1"/>
  <c r="AI11" i="1"/>
  <c r="BP10" i="1"/>
  <c r="BN10" i="1"/>
  <c r="BM10" i="1"/>
  <c r="BL10" i="1"/>
  <c r="BG10" i="1"/>
  <c r="BE10" i="1"/>
  <c r="BB10" i="1"/>
  <c r="BD10" i="1" s="1"/>
  <c r="AZ10" i="1"/>
  <c r="AY10" i="1"/>
  <c r="AX10" i="1"/>
  <c r="AT10" i="1"/>
  <c r="AN10" i="1"/>
  <c r="AM10" i="1"/>
  <c r="AL10" i="1"/>
  <c r="AI10" i="1"/>
  <c r="BD8" i="1"/>
  <c r="CI7" i="1"/>
  <c r="CH7" i="1"/>
  <c r="CG7" i="1"/>
  <c r="CF7" i="1"/>
  <c r="C3" i="1"/>
  <c r="BS5" i="1"/>
  <c r="BV4" i="1"/>
  <c r="Q4" i="1"/>
  <c r="Q3" i="1"/>
  <c r="Q2" i="1"/>
  <c r="J2" i="1"/>
  <c r="E2" i="1"/>
  <c r="CN18" i="1" l="1"/>
  <c r="JT18" i="1" s="1"/>
  <c r="CN17" i="1"/>
  <c r="JT17" i="1" s="1"/>
  <c r="AJ36" i="1"/>
  <c r="AF36" i="1" s="1"/>
  <c r="X40" i="11"/>
  <c r="RR40" i="11"/>
  <c r="RS40" i="11" s="1"/>
  <c r="X40" i="9"/>
  <c r="RR40" i="9"/>
  <c r="RS40" i="9" s="1"/>
  <c r="RR40" i="6"/>
  <c r="RS40" i="6" s="1"/>
  <c r="X40" i="6"/>
  <c r="RR40" i="4"/>
  <c r="RS40" i="4" s="1"/>
  <c r="X40" i="4"/>
  <c r="RR40" i="2"/>
  <c r="X40" i="2"/>
  <c r="AS36" i="1"/>
  <c r="D3" i="1"/>
  <c r="AI41" i="1"/>
  <c r="AJ13" i="1"/>
  <c r="CB13" i="1" s="1"/>
  <c r="AS38" i="1"/>
  <c r="BA39" i="1"/>
  <c r="BC39" i="1" s="1"/>
  <c r="BF39" i="1" s="1"/>
  <c r="BJ39" i="1" s="1"/>
  <c r="T35" i="1"/>
  <c r="AO40" i="1"/>
  <c r="BA24" i="1"/>
  <c r="BC24" i="1" s="1"/>
  <c r="AO29" i="1"/>
  <c r="AQ29" i="1" s="1"/>
  <c r="BA40" i="1"/>
  <c r="BC40" i="1" s="1"/>
  <c r="BF40" i="1" s="1"/>
  <c r="BJ40" i="1" s="1"/>
  <c r="BA33" i="1"/>
  <c r="BC33" i="1" s="1"/>
  <c r="BF33" i="1" s="1"/>
  <c r="AO39" i="1"/>
  <c r="AQ39" i="1" s="1"/>
  <c r="T14" i="1"/>
  <c r="BA36" i="1"/>
  <c r="BC36" i="1" s="1"/>
  <c r="BF36" i="1" s="1"/>
  <c r="BJ36" i="1" s="1"/>
  <c r="T40" i="1"/>
  <c r="AO35" i="1"/>
  <c r="AQ35" i="1" s="1"/>
  <c r="AR36" i="1"/>
  <c r="AJ26" i="1"/>
  <c r="BA27" i="1"/>
  <c r="BC27" i="1" s="1"/>
  <c r="BF27" i="1" s="1"/>
  <c r="BJ27" i="1" s="1"/>
  <c r="T16" i="1"/>
  <c r="T17" i="1"/>
  <c r="AS35" i="1"/>
  <c r="BA17" i="1"/>
  <c r="BC17" i="1" s="1"/>
  <c r="BF17" i="1" s="1"/>
  <c r="BJ17" i="1" s="1"/>
  <c r="BA21" i="1"/>
  <c r="BC21" i="1" s="1"/>
  <c r="BA34" i="1"/>
  <c r="BK34" i="1" s="1"/>
  <c r="N34" i="1" s="1"/>
  <c r="BA37" i="1"/>
  <c r="BC37" i="1" s="1"/>
  <c r="BF37" i="1" s="1"/>
  <c r="BJ37" i="1" s="1"/>
  <c r="BA22" i="1"/>
  <c r="BC22" i="1" s="1"/>
  <c r="AR27" i="1"/>
  <c r="BA10" i="1"/>
  <c r="BC10" i="1" s="1"/>
  <c r="BF10" i="1" s="1"/>
  <c r="BJ10" i="1" s="1"/>
  <c r="BA12" i="1"/>
  <c r="BC12" i="1" s="1"/>
  <c r="BF12" i="1" s="1"/>
  <c r="BJ12" i="1" s="1"/>
  <c r="AJ17" i="1"/>
  <c r="AO27" i="1"/>
  <c r="AQ27" i="1" s="1"/>
  <c r="BA38" i="1"/>
  <c r="BK38" i="1" s="1"/>
  <c r="N38" i="1" s="1"/>
  <c r="BA32" i="1"/>
  <c r="BC32" i="1" s="1"/>
  <c r="BF32" i="1" s="1"/>
  <c r="BJ32" i="1" s="1"/>
  <c r="AR29" i="1"/>
  <c r="AS37" i="1"/>
  <c r="BA19" i="1"/>
  <c r="BC19" i="1" s="1"/>
  <c r="BF19" i="1" s="1"/>
  <c r="BJ19" i="1" s="1"/>
  <c r="AS21" i="1"/>
  <c r="AJ29" i="1"/>
  <c r="AO34" i="1"/>
  <c r="AQ34" i="1" s="1"/>
  <c r="AS34" i="1"/>
  <c r="BA35" i="1"/>
  <c r="BC35" i="1" s="1"/>
  <c r="BF35" i="1" s="1"/>
  <c r="BJ35" i="1" s="1"/>
  <c r="AR13" i="1"/>
  <c r="AS24" i="1"/>
  <c r="T26" i="1"/>
  <c r="AO13" i="1"/>
  <c r="AQ13" i="1" s="1"/>
  <c r="BA16" i="1"/>
  <c r="BC16" i="1" s="1"/>
  <c r="BF16" i="1" s="1"/>
  <c r="BJ16" i="1" s="1"/>
  <c r="AS39" i="1"/>
  <c r="AO14" i="1"/>
  <c r="AQ14" i="1" s="1"/>
  <c r="BA20" i="1"/>
  <c r="BC20" i="1" s="1"/>
  <c r="BF20" i="1" s="1"/>
  <c r="BJ20" i="1" s="1"/>
  <c r="AO22" i="1"/>
  <c r="AQ22" i="1" s="1"/>
  <c r="BA23" i="1"/>
  <c r="BC23" i="1" s="1"/>
  <c r="AJ40" i="1"/>
  <c r="AR17" i="1"/>
  <c r="AQ40" i="1"/>
  <c r="AS40" i="1"/>
  <c r="BA13" i="1"/>
  <c r="BC13" i="1" s="1"/>
  <c r="BF13" i="1" s="1"/>
  <c r="BJ13" i="1" s="1"/>
  <c r="BA14" i="1"/>
  <c r="BK14" i="1" s="1"/>
  <c r="N14" i="1" s="1"/>
  <c r="AS17" i="1"/>
  <c r="AJ23" i="1"/>
  <c r="T25" i="1"/>
  <c r="AS26" i="1"/>
  <c r="AR12" i="1"/>
  <c r="T18" i="1"/>
  <c r="AO19" i="1"/>
  <c r="AQ19" i="1" s="1"/>
  <c r="T20" i="1"/>
  <c r="AO24" i="1"/>
  <c r="AQ24" i="1" s="1"/>
  <c r="AS28" i="1"/>
  <c r="T36" i="1"/>
  <c r="AO37" i="1"/>
  <c r="AQ37" i="1" s="1"/>
  <c r="AO38" i="1"/>
  <c r="AQ38" i="1" s="1"/>
  <c r="T10" i="1"/>
  <c r="T11" i="1"/>
  <c r="T15" i="1"/>
  <c r="T23" i="1"/>
  <c r="T27" i="1"/>
  <c r="BA29" i="1"/>
  <c r="BK29" i="1" s="1"/>
  <c r="N29" i="1" s="1"/>
  <c r="T29" i="1"/>
  <c r="BA31" i="1"/>
  <c r="BC31" i="1" s="1"/>
  <c r="BF31" i="1" s="1"/>
  <c r="BJ31" i="1" s="1"/>
  <c r="T31" i="1"/>
  <c r="T33" i="1"/>
  <c r="AR38" i="1"/>
  <c r="T39" i="1"/>
  <c r="AR37" i="1"/>
  <c r="T12" i="1"/>
  <c r="AO17" i="1"/>
  <c r="AQ17" i="1" s="1"/>
  <c r="T19" i="1"/>
  <c r="AO20" i="1"/>
  <c r="AQ20" i="1" s="1"/>
  <c r="BA26" i="1"/>
  <c r="BC26" i="1" s="1"/>
  <c r="BF26" i="1" s="1"/>
  <c r="BJ26" i="1" s="1"/>
  <c r="BA28" i="1"/>
  <c r="BC28" i="1" s="1"/>
  <c r="BF28" i="1" s="1"/>
  <c r="BJ28" i="1" s="1"/>
  <c r="T28" i="1"/>
  <c r="T24" i="1"/>
  <c r="AO36" i="1"/>
  <c r="AQ36" i="1" s="1"/>
  <c r="T38" i="1"/>
  <c r="T13" i="1"/>
  <c r="T21" i="1"/>
  <c r="T22" i="1"/>
  <c r="AJ31" i="1"/>
  <c r="T34" i="1"/>
  <c r="T37" i="1"/>
  <c r="BA30" i="1"/>
  <c r="BC30" i="1" s="1"/>
  <c r="BF30" i="1" s="1"/>
  <c r="BJ30" i="1" s="1"/>
  <c r="T30" i="1"/>
  <c r="T32" i="1"/>
  <c r="AR21" i="1"/>
  <c r="AS14" i="1"/>
  <c r="BA15" i="1"/>
  <c r="BC15" i="1" s="1"/>
  <c r="BF15" i="1" s="1"/>
  <c r="AS18" i="1"/>
  <c r="AO16" i="1"/>
  <c r="AQ16" i="1" s="1"/>
  <c r="AR16" i="1"/>
  <c r="AR15" i="1"/>
  <c r="AR23" i="1"/>
  <c r="AR24" i="1"/>
  <c r="AS11" i="1"/>
  <c r="AS29" i="1"/>
  <c r="AS16" i="1"/>
  <c r="AS12" i="1"/>
  <c r="AR14" i="1"/>
  <c r="AR39" i="1"/>
  <c r="BE8" i="1"/>
  <c r="AR28" i="1"/>
  <c r="AR30" i="1"/>
  <c r="AS15" i="1"/>
  <c r="AS27" i="1"/>
  <c r="AR31" i="1"/>
  <c r="AJ21" i="1"/>
  <c r="AJ25" i="1"/>
  <c r="AJ33" i="1"/>
  <c r="AJ35" i="1"/>
  <c r="AJ38" i="1"/>
  <c r="AJ39" i="1"/>
  <c r="AJ30" i="1"/>
  <c r="AJ18" i="1"/>
  <c r="AJ34" i="1"/>
  <c r="AJ14" i="1"/>
  <c r="AJ28" i="1"/>
  <c r="AJ32" i="1"/>
  <c r="AJ20" i="1"/>
  <c r="AJ22" i="1"/>
  <c r="BA11" i="1"/>
  <c r="BC11" i="1" s="1"/>
  <c r="BF11" i="1" s="1"/>
  <c r="BJ11" i="1" s="1"/>
  <c r="AS10" i="1"/>
  <c r="BL8" i="1"/>
  <c r="AR10" i="1"/>
  <c r="AO10" i="1"/>
  <c r="AQ10" i="1" s="1"/>
  <c r="AO11" i="1"/>
  <c r="AQ11" i="1" s="1"/>
  <c r="AR11" i="1"/>
  <c r="AS13" i="1"/>
  <c r="AO12" i="1"/>
  <c r="AQ12" i="1" s="1"/>
  <c r="AO15" i="1"/>
  <c r="AQ15" i="1" s="1"/>
  <c r="BA18" i="1"/>
  <c r="AR18" i="1"/>
  <c r="AO18" i="1"/>
  <c r="AQ18" i="1" s="1"/>
  <c r="AJ19" i="1"/>
  <c r="AS20" i="1"/>
  <c r="AR22" i="1"/>
  <c r="AJ24" i="1"/>
  <c r="AR19" i="1"/>
  <c r="AR20" i="1"/>
  <c r="AS23" i="1"/>
  <c r="AO23" i="1"/>
  <c r="AQ23" i="1" s="1"/>
  <c r="AS19" i="1"/>
  <c r="AO21" i="1"/>
  <c r="AQ21" i="1" s="1"/>
  <c r="AS22" i="1"/>
  <c r="AR25" i="1"/>
  <c r="AO25" i="1"/>
  <c r="AQ25" i="1" s="1"/>
  <c r="AS25" i="1"/>
  <c r="AR26" i="1"/>
  <c r="AO26" i="1"/>
  <c r="AQ26" i="1" s="1"/>
  <c r="BA25" i="1"/>
  <c r="BC25" i="1" s="1"/>
  <c r="BF25" i="1" s="1"/>
  <c r="BJ25" i="1" s="1"/>
  <c r="AJ27" i="1"/>
  <c r="AO28" i="1"/>
  <c r="AQ28" i="1" s="1"/>
  <c r="AS30" i="1"/>
  <c r="AO30" i="1"/>
  <c r="AQ30" i="1" s="1"/>
  <c r="AS31" i="1"/>
  <c r="AO31" i="1"/>
  <c r="AQ31" i="1" s="1"/>
  <c r="AS32" i="1"/>
  <c r="AO32" i="1"/>
  <c r="AQ32" i="1" s="1"/>
  <c r="AO33" i="1"/>
  <c r="AQ33" i="1" s="1"/>
  <c r="AS33" i="1"/>
  <c r="AR32" i="1"/>
  <c r="AR33" i="1"/>
  <c r="AR34" i="1"/>
  <c r="AR35" i="1"/>
  <c r="AJ37" i="1"/>
  <c r="AR40" i="1"/>
  <c r="BK40" i="1" l="1"/>
  <c r="N40" i="1" s="1"/>
  <c r="AD42" i="1"/>
  <c r="CB36" i="1"/>
  <c r="BK33" i="1"/>
  <c r="N33" i="1" s="1"/>
  <c r="BK39" i="1"/>
  <c r="N39" i="1" s="1"/>
  <c r="BF23" i="1"/>
  <c r="BK30" i="1"/>
  <c r="N30" i="1" s="1"/>
  <c r="BC29" i="1"/>
  <c r="BF29" i="1" s="1"/>
  <c r="BJ29" i="1" s="1"/>
  <c r="O29" i="1" s="1"/>
  <c r="BF24" i="1"/>
  <c r="BK10" i="1"/>
  <c r="N10" i="1" s="1"/>
  <c r="AU36" i="1"/>
  <c r="AW36" i="1" s="1"/>
  <c r="AU26" i="1"/>
  <c r="AW26" i="1" s="1"/>
  <c r="BK24" i="1"/>
  <c r="N24" i="1" s="1"/>
  <c r="AU38" i="1"/>
  <c r="AW38" i="1" s="1"/>
  <c r="BK21" i="1"/>
  <c r="N21" i="1" s="1"/>
  <c r="AD41" i="1"/>
  <c r="AD43" i="1"/>
  <c r="AF13" i="1"/>
  <c r="AF37" i="1"/>
  <c r="CB37" i="1"/>
  <c r="AF24" i="1"/>
  <c r="CB24" i="1"/>
  <c r="AF28" i="1"/>
  <c r="CB28" i="1"/>
  <c r="AF31" i="1"/>
  <c r="CB31" i="1"/>
  <c r="AF34" i="1"/>
  <c r="CB34" i="1"/>
  <c r="AF21" i="1"/>
  <c r="CB21" i="1"/>
  <c r="AF27" i="1"/>
  <c r="CB27" i="1"/>
  <c r="AF33" i="1"/>
  <c r="CB33" i="1"/>
  <c r="AF26" i="1"/>
  <c r="CB26" i="1"/>
  <c r="AF25" i="1"/>
  <c r="CB25" i="1"/>
  <c r="AF29" i="1"/>
  <c r="CB29" i="1"/>
  <c r="AF17" i="1"/>
  <c r="CB17" i="1"/>
  <c r="AF19" i="1"/>
  <c r="CB19" i="1"/>
  <c r="AF30" i="1"/>
  <c r="CB30" i="1"/>
  <c r="AF18" i="1"/>
  <c r="CB18" i="1"/>
  <c r="AF22" i="1"/>
  <c r="CB22" i="1"/>
  <c r="AF39" i="1"/>
  <c r="CB39" i="1"/>
  <c r="AF40" i="1"/>
  <c r="CB40" i="1"/>
  <c r="AF20" i="1"/>
  <c r="CB20" i="1"/>
  <c r="AF38" i="1"/>
  <c r="CB38" i="1"/>
  <c r="AF23" i="1"/>
  <c r="CB23" i="1"/>
  <c r="AF32" i="1"/>
  <c r="CB32" i="1"/>
  <c r="AF35" i="1"/>
  <c r="CB35" i="1"/>
  <c r="AF14" i="1"/>
  <c r="CB14" i="1"/>
  <c r="BK16" i="1"/>
  <c r="N16" i="1" s="1"/>
  <c r="BK12" i="1"/>
  <c r="N12" i="1" s="1"/>
  <c r="BK26" i="1"/>
  <c r="N26" i="1" s="1"/>
  <c r="BK22" i="1"/>
  <c r="N22" i="1" s="1"/>
  <c r="BK17" i="1"/>
  <c r="N17" i="1" s="1"/>
  <c r="BK32" i="1"/>
  <c r="N32" i="1" s="1"/>
  <c r="BK20" i="1"/>
  <c r="N20" i="1" s="1"/>
  <c r="AU35" i="1"/>
  <c r="AW35" i="1" s="1"/>
  <c r="AU37" i="1"/>
  <c r="AW37" i="1" s="1"/>
  <c r="AU27" i="1"/>
  <c r="AW27" i="1" s="1"/>
  <c r="AU28" i="1"/>
  <c r="AW28" i="1" s="1"/>
  <c r="BK36" i="1"/>
  <c r="N36" i="1" s="1"/>
  <c r="BK28" i="1"/>
  <c r="N28" i="1" s="1"/>
  <c r="BK35" i="1"/>
  <c r="N35" i="1" s="1"/>
  <c r="AU17" i="1"/>
  <c r="AW17" i="1" s="1"/>
  <c r="AU12" i="1"/>
  <c r="AW12" i="1" s="1"/>
  <c r="AU31" i="1"/>
  <c r="AW31" i="1" s="1"/>
  <c r="AU29" i="1"/>
  <c r="AW29" i="1" s="1"/>
  <c r="AU21" i="1"/>
  <c r="AW21" i="1" s="1"/>
  <c r="BF21" i="1" s="1"/>
  <c r="AU40" i="1"/>
  <c r="AW40" i="1" s="1"/>
  <c r="BK37" i="1"/>
  <c r="N37" i="1" s="1"/>
  <c r="BC38" i="1"/>
  <c r="BF38" i="1" s="1"/>
  <c r="BJ38" i="1" s="1"/>
  <c r="O38" i="1" s="1"/>
  <c r="AU39" i="1"/>
  <c r="AW39" i="1" s="1"/>
  <c r="BC34" i="1"/>
  <c r="BF34" i="1" s="1"/>
  <c r="BJ34" i="1" s="1"/>
  <c r="O34" i="1" s="1"/>
  <c r="BK31" i="1"/>
  <c r="N31" i="1" s="1"/>
  <c r="BK13" i="1"/>
  <c r="N13" i="1" s="1"/>
  <c r="BK27" i="1"/>
  <c r="N27" i="1" s="1"/>
  <c r="AU34" i="1"/>
  <c r="AW34" i="1" s="1"/>
  <c r="AU13" i="1"/>
  <c r="AW13" i="1" s="1"/>
  <c r="BK19" i="1"/>
  <c r="N19" i="1" s="1"/>
  <c r="AU14" i="1"/>
  <c r="AW14" i="1" s="1"/>
  <c r="BK11" i="1"/>
  <c r="N11" i="1" s="1"/>
  <c r="AU23" i="1"/>
  <c r="AW23" i="1" s="1"/>
  <c r="BC14" i="1"/>
  <c r="BF14" i="1" s="1"/>
  <c r="BJ14" i="1" s="1"/>
  <c r="O14" i="1" s="1"/>
  <c r="BK23" i="1"/>
  <c r="N23" i="1" s="1"/>
  <c r="AU24" i="1"/>
  <c r="AW24" i="1" s="1"/>
  <c r="AU18" i="1"/>
  <c r="AW18" i="1" s="1"/>
  <c r="BK15" i="1"/>
  <c r="N15" i="1" s="1"/>
  <c r="AU11" i="1"/>
  <c r="AW11" i="1" s="1"/>
  <c r="AU30" i="1"/>
  <c r="AW30" i="1" s="1"/>
  <c r="AU16" i="1"/>
  <c r="AW16" i="1" s="1"/>
  <c r="AU15" i="1"/>
  <c r="AW15" i="1" s="1"/>
  <c r="AU22" i="1"/>
  <c r="AW22" i="1" s="1"/>
  <c r="BF22" i="1" s="1"/>
  <c r="AU10" i="1"/>
  <c r="AW10" i="1" s="1"/>
  <c r="AU32" i="1"/>
  <c r="AW32" i="1" s="1"/>
  <c r="AU20" i="1"/>
  <c r="AW20" i="1" s="1"/>
  <c r="O36" i="1"/>
  <c r="O11" i="1"/>
  <c r="O10" i="1"/>
  <c r="O37" i="1"/>
  <c r="O16" i="1"/>
  <c r="O17" i="1"/>
  <c r="O35" i="1"/>
  <c r="O27" i="1"/>
  <c r="O26" i="1"/>
  <c r="BK25" i="1"/>
  <c r="N25" i="1" s="1"/>
  <c r="O20" i="1"/>
  <c r="O13" i="1"/>
  <c r="O30" i="1"/>
  <c r="BC18" i="1"/>
  <c r="BF18" i="1" s="1"/>
  <c r="BJ18" i="1" s="1"/>
  <c r="BK18" i="1"/>
  <c r="N18" i="1" s="1"/>
  <c r="O19" i="1"/>
  <c r="O40" i="1"/>
  <c r="O28" i="1"/>
  <c r="O12" i="1"/>
  <c r="O31" i="1"/>
  <c r="O39" i="1"/>
  <c r="AU33" i="1"/>
  <c r="AW33" i="1" s="1"/>
  <c r="AU25" i="1"/>
  <c r="AW25" i="1" s="1"/>
  <c r="O25" i="1"/>
  <c r="O32" i="1"/>
  <c r="AU19" i="1"/>
  <c r="AW19" i="1" s="1"/>
  <c r="B10" i="1"/>
  <c r="E3" i="1"/>
  <c r="J3" i="1" s="1"/>
  <c r="A10" i="1" l="1"/>
  <c r="R10" i="1" s="1"/>
  <c r="BJ24" i="1"/>
  <c r="O24" i="1" s="1"/>
  <c r="BJ23" i="1"/>
  <c r="O23" i="1" s="1"/>
  <c r="KJ10" i="1"/>
  <c r="KW10" i="1"/>
  <c r="LJ10" i="1"/>
  <c r="O18" i="1"/>
  <c r="BR10" i="1"/>
  <c r="B11" i="1"/>
  <c r="F10" i="1"/>
  <c r="A11" i="1" l="1"/>
  <c r="R11" i="1" s="1"/>
  <c r="U11" i="1"/>
  <c r="RO10" i="1"/>
  <c r="U10" i="1" s="1"/>
  <c r="RP10" i="1"/>
  <c r="V10" i="1" s="1"/>
  <c r="KK10" i="1"/>
  <c r="KX10" i="1"/>
  <c r="LK10" i="1"/>
  <c r="B12" i="1"/>
  <c r="BR11" i="1"/>
  <c r="V11" i="1" s="1"/>
  <c r="F11" i="1"/>
  <c r="AH10" i="1"/>
  <c r="AG10" i="1" s="1"/>
  <c r="A12" i="1" l="1"/>
  <c r="R12" i="1" s="1"/>
  <c r="CO12" i="1"/>
  <c r="JU12" i="1" s="1"/>
  <c r="KI12" i="1"/>
  <c r="RO12" i="1" s="1"/>
  <c r="CP12" i="1"/>
  <c r="JV12" i="1" s="1"/>
  <c r="KJ12" i="1"/>
  <c r="RP12" i="1" s="1"/>
  <c r="RQ10" i="1"/>
  <c r="B13" i="1"/>
  <c r="BR12" i="1"/>
  <c r="F12" i="1"/>
  <c r="A13" i="1" l="1"/>
  <c r="R13" i="1" s="1"/>
  <c r="CO13" i="1"/>
  <c r="JU13" i="1" s="1"/>
  <c r="KI13" i="1"/>
  <c r="CP13" i="1"/>
  <c r="JV13" i="1" s="1"/>
  <c r="U12" i="1"/>
  <c r="KJ13" i="1"/>
  <c r="RP13" i="1" s="1"/>
  <c r="V12" i="1"/>
  <c r="BR13" i="1"/>
  <c r="F13" i="1"/>
  <c r="B14" i="1"/>
  <c r="A14" i="1" l="1"/>
  <c r="R14" i="1" s="1"/>
  <c r="RO13" i="1"/>
  <c r="U13" i="1" s="1"/>
  <c r="V13" i="1"/>
  <c r="U14" i="1"/>
  <c r="B15" i="1"/>
  <c r="BR14" i="1"/>
  <c r="V14" i="1" s="1"/>
  <c r="F14" i="1"/>
  <c r="A15" i="1" l="1"/>
  <c r="R15" i="1" s="1"/>
  <c r="U15" i="1"/>
  <c r="B16" i="1"/>
  <c r="BR15" i="1"/>
  <c r="V15" i="1" s="1"/>
  <c r="F15" i="1"/>
  <c r="A16" i="1" l="1"/>
  <c r="U16" i="1"/>
  <c r="B17" i="1"/>
  <c r="F16" i="1"/>
  <c r="BR16" i="1"/>
  <c r="V16" i="1" s="1"/>
  <c r="A17" i="1" l="1"/>
  <c r="CO17" i="1"/>
  <c r="JU17" i="1" s="1"/>
  <c r="U17" i="1" s="1"/>
  <c r="CP17" i="1"/>
  <c r="JV17" i="1" s="1"/>
  <c r="BR17" i="1"/>
  <c r="F17" i="1"/>
  <c r="B18" i="1"/>
  <c r="M27" i="13"/>
  <c r="N27" i="13"/>
  <c r="O27" i="13"/>
  <c r="M28" i="13"/>
  <c r="N28" i="13"/>
  <c r="O28" i="13"/>
  <c r="M29" i="13"/>
  <c r="N29" i="13"/>
  <c r="O29" i="13"/>
  <c r="A18" i="1" l="1"/>
  <c r="CP18" i="1"/>
  <c r="JV18" i="1" s="1"/>
  <c r="CO18" i="1"/>
  <c r="JU18" i="1" s="1"/>
  <c r="U18" i="1" s="1"/>
  <c r="V17" i="1"/>
  <c r="BR18" i="1"/>
  <c r="F18" i="1"/>
  <c r="B19" i="1"/>
  <c r="A19" i="1" l="1"/>
  <c r="V18" i="1"/>
  <c r="U19" i="1"/>
  <c r="BR19" i="1"/>
  <c r="V19" i="1" s="1"/>
  <c r="F19" i="1"/>
  <c r="B20" i="1"/>
  <c r="A20" i="1" l="1"/>
  <c r="R20" i="1" s="1"/>
  <c r="U20" i="1"/>
  <c r="BR20" i="1"/>
  <c r="V20" i="1" s="1"/>
  <c r="F20" i="1"/>
  <c r="B21" i="1"/>
  <c r="A21" i="1" l="1"/>
  <c r="R21" i="1" s="1"/>
  <c r="U21" i="1"/>
  <c r="B22" i="1"/>
  <c r="F21" i="1"/>
  <c r="A22" i="1" l="1"/>
  <c r="R22" i="1" s="1"/>
  <c r="U22" i="1"/>
  <c r="AC12" i="1"/>
  <c r="BR22" i="1"/>
  <c r="V22" i="1" s="1"/>
  <c r="F22" i="1"/>
  <c r="B23" i="1"/>
  <c r="A23" i="1" l="1"/>
  <c r="U23" i="1"/>
  <c r="BR23" i="1"/>
  <c r="V23" i="1" s="1"/>
  <c r="F23" i="1"/>
  <c r="B24" i="1"/>
  <c r="CP24" i="1" l="1"/>
  <c r="JV24" i="1" s="1"/>
  <c r="CO24" i="1"/>
  <c r="JU24" i="1" s="1"/>
  <c r="U24" i="1" s="1"/>
  <c r="A24" i="1"/>
  <c r="AC10" i="1"/>
  <c r="BR24" i="1"/>
  <c r="F24" i="1"/>
  <c r="B25" i="1"/>
  <c r="AP98" i="15"/>
  <c r="Z98" i="15"/>
  <c r="AX97" i="15"/>
  <c r="Z97" i="15"/>
  <c r="V24" i="1" l="1"/>
  <c r="A25" i="1"/>
  <c r="U25" i="1"/>
  <c r="AC16" i="1"/>
  <c r="AC11" i="1"/>
  <c r="B26" i="1"/>
  <c r="BR25" i="1"/>
  <c r="V25" i="1" s="1"/>
  <c r="F25" i="1"/>
  <c r="AC15" i="1"/>
  <c r="A26" i="1" l="1"/>
  <c r="U26" i="1"/>
  <c r="F26" i="1"/>
  <c r="B27" i="1"/>
  <c r="BR26" i="1"/>
  <c r="V26" i="1" s="1"/>
  <c r="AE12" i="1"/>
  <c r="AJ12" i="1" s="1"/>
  <c r="CB12" i="1" s="1"/>
  <c r="A27" i="1" l="1"/>
  <c r="R27" i="1" s="1"/>
  <c r="U27" i="1"/>
  <c r="AF12" i="1"/>
  <c r="B28" i="1"/>
  <c r="BR27" i="1"/>
  <c r="V27" i="1" s="1"/>
  <c r="F27" i="1"/>
  <c r="A28" i="1" l="1"/>
  <c r="R28" i="1" s="1"/>
  <c r="U28" i="1"/>
  <c r="BR28" i="1"/>
  <c r="V28" i="1" s="1"/>
  <c r="F28" i="1"/>
  <c r="B29" i="1"/>
  <c r="A29" i="1" l="1"/>
  <c r="R29" i="1" s="1"/>
  <c r="U29" i="1"/>
  <c r="BR29" i="1"/>
  <c r="V29" i="1" s="1"/>
  <c r="F29" i="1"/>
  <c r="B30" i="1"/>
  <c r="AE16" i="1"/>
  <c r="AJ16" i="1" s="1"/>
  <c r="CB16" i="1" s="1"/>
  <c r="A30" i="1" l="1"/>
  <c r="U30" i="1"/>
  <c r="T41" i="1"/>
  <c r="AJ11" i="1"/>
  <c r="CB11" i="1" s="1"/>
  <c r="AE15" i="1"/>
  <c r="AJ15" i="1" s="1"/>
  <c r="CB15" i="1" s="1"/>
  <c r="AF16" i="1"/>
  <c r="F30" i="1"/>
  <c r="B31" i="1"/>
  <c r="BR30" i="1"/>
  <c r="V30" i="1" s="1"/>
  <c r="A31" i="1" l="1"/>
  <c r="U31" i="1"/>
  <c r="AE10" i="1"/>
  <c r="AJ10" i="1" s="1"/>
  <c r="CB10" i="1" s="1"/>
  <c r="AF15" i="1"/>
  <c r="BR31" i="1"/>
  <c r="V31" i="1" s="1"/>
  <c r="F31" i="1"/>
  <c r="B32" i="1"/>
  <c r="AF11" i="1"/>
  <c r="CO32" i="1" l="1"/>
  <c r="JU32" i="1" s="1"/>
  <c r="U32" i="1" s="1"/>
  <c r="CP32" i="1"/>
  <c r="JV32" i="1" s="1"/>
  <c r="A32" i="1"/>
  <c r="AF10" i="1"/>
  <c r="BR32" i="1"/>
  <c r="F32" i="1"/>
  <c r="B33" i="1"/>
  <c r="V32" i="1" l="1"/>
  <c r="A33" i="1"/>
  <c r="U33" i="1"/>
  <c r="B34" i="1"/>
  <c r="F33" i="1"/>
  <c r="A34" i="1" l="1"/>
  <c r="R34" i="1" s="1"/>
  <c r="U34" i="1"/>
  <c r="B35" i="1"/>
  <c r="BR34" i="1"/>
  <c r="V34" i="1" s="1"/>
  <c r="F34" i="1"/>
  <c r="A35" i="1" l="1"/>
  <c r="R35" i="1" s="1"/>
  <c r="KI35" i="1"/>
  <c r="KJ35" i="1"/>
  <c r="CP35" i="1"/>
  <c r="DB35" i="1"/>
  <c r="CO35" i="1"/>
  <c r="DP35" i="1"/>
  <c r="DC35" i="1"/>
  <c r="EB35" i="1"/>
  <c r="DO35" i="1"/>
  <c r="EC35" i="1"/>
  <c r="EO35" i="1"/>
  <c r="EP35" i="1"/>
  <c r="LI35" i="1"/>
  <c r="FB35" i="1"/>
  <c r="FC35" i="1"/>
  <c r="KW35" i="1"/>
  <c r="LJ35" i="1"/>
  <c r="LV35" i="1"/>
  <c r="KV35" i="1"/>
  <c r="LW35" i="1"/>
  <c r="FP35" i="1"/>
  <c r="FO35" i="1"/>
  <c r="GB35" i="1"/>
  <c r="MJ35" i="1"/>
  <c r="GC35" i="1"/>
  <c r="MI35" i="1"/>
  <c r="GO35" i="1"/>
  <c r="GP35" i="1"/>
  <c r="MW35" i="1"/>
  <c r="MV35" i="1"/>
  <c r="HB35" i="1"/>
  <c r="HC35" i="1"/>
  <c r="NJ35" i="1"/>
  <c r="NI35" i="1"/>
  <c r="NW35" i="1"/>
  <c r="NV35" i="1"/>
  <c r="IB35" i="1"/>
  <c r="IC35" i="1"/>
  <c r="OJ35" i="1"/>
  <c r="OI35" i="1"/>
  <c r="HP35" i="1"/>
  <c r="HO35" i="1"/>
  <c r="IO35" i="1"/>
  <c r="IP35" i="1"/>
  <c r="OV35" i="1"/>
  <c r="JB35" i="1"/>
  <c r="PI35" i="1"/>
  <c r="PJ35" i="1"/>
  <c r="JC35" i="1"/>
  <c r="OW35" i="1"/>
  <c r="PV35" i="1"/>
  <c r="JO35" i="1"/>
  <c r="PW35" i="1"/>
  <c r="JP35" i="1"/>
  <c r="JV35" i="1" s="1"/>
  <c r="QI35" i="1"/>
  <c r="QJ35" i="1"/>
  <c r="QV35" i="1"/>
  <c r="QW35" i="1"/>
  <c r="RI35" i="1"/>
  <c r="RJ35" i="1"/>
  <c r="B36" i="1"/>
  <c r="BR35" i="1"/>
  <c r="F35" i="1"/>
  <c r="A36" i="1" l="1"/>
  <c r="R36" i="1" s="1"/>
  <c r="RO35" i="1"/>
  <c r="RP35" i="1"/>
  <c r="V35" i="1" s="1"/>
  <c r="JU35" i="1"/>
  <c r="U36" i="1"/>
  <c r="B37" i="1"/>
  <c r="BR36" i="1"/>
  <c r="V36" i="1" s="1"/>
  <c r="F36" i="1"/>
  <c r="U35" i="1" l="1"/>
  <c r="A37" i="1"/>
  <c r="BR37" i="1"/>
  <c r="V37" i="1" s="1"/>
  <c r="U37" i="1"/>
  <c r="F37" i="1"/>
  <c r="B38" i="1"/>
  <c r="A38" i="1" l="1"/>
  <c r="BR38" i="1"/>
  <c r="V38" i="1" s="1"/>
  <c r="U38" i="1"/>
  <c r="F38" i="1"/>
  <c r="B39" i="1"/>
  <c r="A39" i="1" l="1"/>
  <c r="BR39" i="1"/>
  <c r="V39" i="1" s="1"/>
  <c r="U39" i="1"/>
  <c r="B40" i="1"/>
  <c r="F39" i="1"/>
  <c r="A40" i="1" l="1"/>
  <c r="BR40" i="1"/>
  <c r="V40" i="1" s="1"/>
  <c r="U40" i="1"/>
  <c r="U41" i="1" s="1"/>
  <c r="F40" i="1"/>
  <c r="BP1" i="12" l="1"/>
  <c r="BP1" i="11"/>
  <c r="BP1" i="10"/>
  <c r="BP1" i="9"/>
  <c r="BP1" i="8"/>
  <c r="BP1" i="7"/>
  <c r="BP1" i="6"/>
  <c r="BP1" i="5"/>
  <c r="BP1" i="4"/>
  <c r="BP1" i="3"/>
  <c r="BP1" i="2"/>
  <c r="BP1" i="1"/>
  <c r="E59" i="13" l="1"/>
  <c r="I59" i="13"/>
  <c r="D22" i="17" l="1"/>
  <c r="C19" i="17"/>
  <c r="C18" i="17"/>
  <c r="C17" i="17"/>
  <c r="C13" i="17"/>
  <c r="E12" i="17"/>
  <c r="B51" i="13" l="1"/>
  <c r="Q14" i="13"/>
  <c r="Q15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P18" i="13"/>
  <c r="C23" i="13"/>
  <c r="B14" i="13"/>
  <c r="I6" i="13" s="1"/>
  <c r="B18" i="13"/>
  <c r="B19" i="13"/>
  <c r="A1" i="14"/>
  <c r="B5" i="14" s="1"/>
  <c r="B9" i="14" s="1"/>
  <c r="A9" i="14" s="1"/>
  <c r="B53" i="13"/>
  <c r="B54" i="13"/>
  <c r="B55" i="13"/>
  <c r="B56" i="13"/>
  <c r="B57" i="13"/>
  <c r="B58" i="13"/>
  <c r="H9" i="13"/>
  <c r="T3" i="14"/>
  <c r="T8" i="14"/>
  <c r="U8" i="14" s="1"/>
  <c r="T5" i="14"/>
  <c r="T10" i="14"/>
  <c r="U10" i="14" s="1"/>
  <c r="U18" i="14"/>
  <c r="X23" i="13"/>
  <c r="P23" i="13" s="1"/>
  <c r="AX94" i="15"/>
  <c r="AX95" i="15"/>
  <c r="AX96" i="15"/>
  <c r="AX93" i="15"/>
  <c r="BB94" i="15"/>
  <c r="BB95" i="15"/>
  <c r="BB96" i="15"/>
  <c r="BB97" i="15"/>
  <c r="BB93" i="15"/>
  <c r="AP93" i="15"/>
  <c r="Z93" i="15"/>
  <c r="BB92" i="15"/>
  <c r="AP92" i="15"/>
  <c r="AX92" i="15"/>
  <c r="Z92" i="15"/>
  <c r="AP94" i="15"/>
  <c r="AP95" i="15"/>
  <c r="AP96" i="15"/>
  <c r="AP97" i="15"/>
  <c r="Z94" i="15"/>
  <c r="Z95" i="15"/>
  <c r="Z96" i="15"/>
  <c r="F92" i="15"/>
  <c r="F93" i="15"/>
  <c r="F94" i="15"/>
  <c r="F95" i="15"/>
  <c r="F96" i="15"/>
  <c r="F97" i="15"/>
  <c r="R93" i="15"/>
  <c r="R94" i="15"/>
  <c r="R95" i="15"/>
  <c r="R96" i="15"/>
  <c r="R97" i="15"/>
  <c r="R92" i="15"/>
  <c r="F91" i="15"/>
  <c r="F46" i="15"/>
  <c r="BN53" i="15"/>
  <c r="BT53" i="15"/>
  <c r="AU4" i="15" s="1"/>
  <c r="AX4" i="15" s="1"/>
  <c r="BQ53" i="15"/>
  <c r="AQ4" i="15" s="1"/>
  <c r="AT4" i="15" s="1"/>
  <c r="BK53" i="15"/>
  <c r="BH53" i="15"/>
  <c r="AE4" i="15" s="1"/>
  <c r="AH4" i="15" s="1"/>
  <c r="BE53" i="15"/>
  <c r="AA4" i="15" s="1"/>
  <c r="AD4" i="15" s="1"/>
  <c r="BB53" i="15"/>
  <c r="W4" i="15" s="1"/>
  <c r="Z4" i="15" s="1"/>
  <c r="AY53" i="15"/>
  <c r="S4" i="15" s="1"/>
  <c r="V4" i="15" s="1"/>
  <c r="AP53" i="15"/>
  <c r="O4" i="15" s="1"/>
  <c r="R4" i="15" s="1"/>
  <c r="AD53" i="15"/>
  <c r="K4" i="15" s="1"/>
  <c r="N4" i="15" s="1"/>
  <c r="R53" i="15"/>
  <c r="G4" i="15" s="1"/>
  <c r="J4" i="15" s="1"/>
  <c r="F53" i="15"/>
  <c r="C4" i="15" s="1"/>
  <c r="F4" i="15" s="1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5" i="15"/>
  <c r="F45" i="15"/>
  <c r="F44" i="15"/>
  <c r="B2" i="15"/>
  <c r="N53" i="13"/>
  <c r="L53" i="13"/>
  <c r="I53" i="13"/>
  <c r="E53" i="13"/>
  <c r="D53" i="13"/>
  <c r="N55" i="13"/>
  <c r="N56" i="13"/>
  <c r="N57" i="13"/>
  <c r="N58" i="13"/>
  <c r="L55" i="13"/>
  <c r="L56" i="13"/>
  <c r="L57" i="13"/>
  <c r="L58" i="13"/>
  <c r="L54" i="13"/>
  <c r="N54" i="13"/>
  <c r="I55" i="13"/>
  <c r="I56" i="13"/>
  <c r="I57" i="13"/>
  <c r="I58" i="13"/>
  <c r="E55" i="13"/>
  <c r="E56" i="13"/>
  <c r="E57" i="13"/>
  <c r="E58" i="13"/>
  <c r="I54" i="13"/>
  <c r="E54" i="13"/>
  <c r="D55" i="13"/>
  <c r="D56" i="13"/>
  <c r="D57" i="13"/>
  <c r="D58" i="13"/>
  <c r="D54" i="13"/>
  <c r="N54" i="15"/>
  <c r="B51" i="15"/>
  <c r="BJ55" i="15"/>
  <c r="BM55" i="15"/>
  <c r="BP55" i="15"/>
  <c r="BS55" i="15"/>
  <c r="BV55" i="15"/>
  <c r="BJ56" i="15"/>
  <c r="BM56" i="15"/>
  <c r="BP56" i="15"/>
  <c r="BS56" i="15"/>
  <c r="BV56" i="15"/>
  <c r="BJ57" i="15"/>
  <c r="BM57" i="15"/>
  <c r="BP57" i="15"/>
  <c r="BS57" i="15"/>
  <c r="BV57" i="15"/>
  <c r="BJ58" i="15"/>
  <c r="BM58" i="15"/>
  <c r="BP58" i="15"/>
  <c r="BS58" i="15"/>
  <c r="BV58" i="15"/>
  <c r="BJ59" i="15"/>
  <c r="BM59" i="15"/>
  <c r="BP59" i="15"/>
  <c r="BS59" i="15"/>
  <c r="BV59" i="15"/>
  <c r="BJ60" i="15"/>
  <c r="BM60" i="15"/>
  <c r="BP60" i="15"/>
  <c r="BS60" i="15"/>
  <c r="BV60" i="15"/>
  <c r="BJ61" i="15"/>
  <c r="BM61" i="15"/>
  <c r="BP61" i="15"/>
  <c r="BS61" i="15"/>
  <c r="BV61" i="15"/>
  <c r="BJ62" i="15"/>
  <c r="BM62" i="15"/>
  <c r="BP62" i="15"/>
  <c r="BS62" i="15"/>
  <c r="BV62" i="15"/>
  <c r="BJ63" i="15"/>
  <c r="BM63" i="15"/>
  <c r="BP63" i="15"/>
  <c r="BS63" i="15"/>
  <c r="BV63" i="15"/>
  <c r="BJ64" i="15"/>
  <c r="BM64" i="15"/>
  <c r="BP64" i="15"/>
  <c r="BS64" i="15"/>
  <c r="BV64" i="15"/>
  <c r="BJ65" i="15"/>
  <c r="BM65" i="15"/>
  <c r="BP65" i="15"/>
  <c r="BS65" i="15"/>
  <c r="BV65" i="15"/>
  <c r="BJ66" i="15"/>
  <c r="BM66" i="15"/>
  <c r="BP66" i="15"/>
  <c r="BS66" i="15"/>
  <c r="BV66" i="15"/>
  <c r="BJ67" i="15"/>
  <c r="BM67" i="15"/>
  <c r="BP67" i="15"/>
  <c r="BS67" i="15"/>
  <c r="BV67" i="15"/>
  <c r="BJ68" i="15"/>
  <c r="BM68" i="15"/>
  <c r="BP68" i="15"/>
  <c r="BS68" i="15"/>
  <c r="BV68" i="15"/>
  <c r="BJ69" i="15"/>
  <c r="BM69" i="15"/>
  <c r="BP69" i="15"/>
  <c r="BS69" i="15"/>
  <c r="BV69" i="15"/>
  <c r="BJ70" i="15"/>
  <c r="BM70" i="15"/>
  <c r="BP70" i="15"/>
  <c r="BS70" i="15"/>
  <c r="BV70" i="15"/>
  <c r="BJ71" i="15"/>
  <c r="BM71" i="15"/>
  <c r="BP71" i="15"/>
  <c r="BS71" i="15"/>
  <c r="BV71" i="15"/>
  <c r="BJ72" i="15"/>
  <c r="BM72" i="15"/>
  <c r="BP72" i="15"/>
  <c r="BS72" i="15"/>
  <c r="BV72" i="15"/>
  <c r="BJ73" i="15"/>
  <c r="BM73" i="15"/>
  <c r="BP73" i="15"/>
  <c r="BS73" i="15"/>
  <c r="BV73" i="15"/>
  <c r="BJ74" i="15"/>
  <c r="BM74" i="15"/>
  <c r="BP74" i="15"/>
  <c r="BS74" i="15"/>
  <c r="BV74" i="15"/>
  <c r="BJ75" i="15"/>
  <c r="BM75" i="15"/>
  <c r="BP75" i="15"/>
  <c r="BS75" i="15"/>
  <c r="BV75" i="15"/>
  <c r="BJ76" i="15"/>
  <c r="BM76" i="15"/>
  <c r="BP76" i="15"/>
  <c r="BS76" i="15"/>
  <c r="BV76" i="15"/>
  <c r="BJ77" i="15"/>
  <c r="BM77" i="15"/>
  <c r="BP77" i="15"/>
  <c r="BS77" i="15"/>
  <c r="BV77" i="15"/>
  <c r="BJ78" i="15"/>
  <c r="BM78" i="15"/>
  <c r="BP78" i="15"/>
  <c r="BS78" i="15"/>
  <c r="BV78" i="15"/>
  <c r="BJ79" i="15"/>
  <c r="BM79" i="15"/>
  <c r="BP79" i="15"/>
  <c r="BS79" i="15"/>
  <c r="BV79" i="15"/>
  <c r="BJ80" i="15"/>
  <c r="BM80" i="15"/>
  <c r="BP80" i="15"/>
  <c r="BS80" i="15"/>
  <c r="BV80" i="15"/>
  <c r="BJ81" i="15"/>
  <c r="BM81" i="15"/>
  <c r="BP81" i="15"/>
  <c r="BS81" i="15"/>
  <c r="BV81" i="15"/>
  <c r="BJ82" i="15"/>
  <c r="BM82" i="15"/>
  <c r="BP82" i="15"/>
  <c r="BS82" i="15"/>
  <c r="BV82" i="15"/>
  <c r="BJ83" i="15"/>
  <c r="BM83" i="15"/>
  <c r="BP83" i="15"/>
  <c r="BS83" i="15"/>
  <c r="BV83" i="15"/>
  <c r="BJ84" i="15"/>
  <c r="BM84" i="15"/>
  <c r="BP84" i="15"/>
  <c r="BS84" i="15"/>
  <c r="BV84" i="15"/>
  <c r="BV54" i="15"/>
  <c r="BS54" i="15"/>
  <c r="BP54" i="15"/>
  <c r="BM54" i="15"/>
  <c r="BJ54" i="15"/>
  <c r="AX55" i="15"/>
  <c r="BA55" i="15"/>
  <c r="BD55" i="15"/>
  <c r="BG55" i="15"/>
  <c r="AX56" i="15"/>
  <c r="BA56" i="15"/>
  <c r="BD56" i="15"/>
  <c r="BG56" i="15"/>
  <c r="AX57" i="15"/>
  <c r="BA57" i="15"/>
  <c r="BD57" i="15"/>
  <c r="BG57" i="15"/>
  <c r="AX58" i="15"/>
  <c r="BA58" i="15"/>
  <c r="BD58" i="15"/>
  <c r="BG58" i="15"/>
  <c r="AX59" i="15"/>
  <c r="BA59" i="15"/>
  <c r="BD59" i="15"/>
  <c r="BG59" i="15"/>
  <c r="AX60" i="15"/>
  <c r="BA60" i="15"/>
  <c r="BD60" i="15"/>
  <c r="BG60" i="15"/>
  <c r="AX61" i="15"/>
  <c r="BA61" i="15"/>
  <c r="BD61" i="15"/>
  <c r="BG61" i="15"/>
  <c r="AX62" i="15"/>
  <c r="BA62" i="15"/>
  <c r="BD62" i="15"/>
  <c r="BG62" i="15"/>
  <c r="AX63" i="15"/>
  <c r="BA63" i="15"/>
  <c r="BD63" i="15"/>
  <c r="BG63" i="15"/>
  <c r="AX64" i="15"/>
  <c r="BA64" i="15"/>
  <c r="BD64" i="15"/>
  <c r="BG64" i="15"/>
  <c r="AX65" i="15"/>
  <c r="BA65" i="15"/>
  <c r="BD65" i="15"/>
  <c r="BG65" i="15"/>
  <c r="AX66" i="15"/>
  <c r="BA66" i="15"/>
  <c r="BD66" i="15"/>
  <c r="BG66" i="15"/>
  <c r="AX67" i="15"/>
  <c r="BA67" i="15"/>
  <c r="BD67" i="15"/>
  <c r="BG67" i="15"/>
  <c r="AX68" i="15"/>
  <c r="BA68" i="15"/>
  <c r="BD68" i="15"/>
  <c r="BG68" i="15"/>
  <c r="AX69" i="15"/>
  <c r="BA69" i="15"/>
  <c r="BD69" i="15"/>
  <c r="BG69" i="15"/>
  <c r="AX70" i="15"/>
  <c r="BA70" i="15"/>
  <c r="BD70" i="15"/>
  <c r="BG70" i="15"/>
  <c r="AX71" i="15"/>
  <c r="BA71" i="15"/>
  <c r="BD71" i="15"/>
  <c r="BG71" i="15"/>
  <c r="AX72" i="15"/>
  <c r="BA72" i="15"/>
  <c r="BD72" i="15"/>
  <c r="BG72" i="15"/>
  <c r="AX73" i="15"/>
  <c r="BA73" i="15"/>
  <c r="BD73" i="15"/>
  <c r="BG73" i="15"/>
  <c r="AX74" i="15"/>
  <c r="BA74" i="15"/>
  <c r="BD74" i="15"/>
  <c r="BG74" i="15"/>
  <c r="AX75" i="15"/>
  <c r="BA75" i="15"/>
  <c r="BD75" i="15"/>
  <c r="BG75" i="15"/>
  <c r="AX76" i="15"/>
  <c r="BA76" i="15"/>
  <c r="BD76" i="15"/>
  <c r="BG76" i="15"/>
  <c r="AX77" i="15"/>
  <c r="BA77" i="15"/>
  <c r="BD77" i="15"/>
  <c r="BG77" i="15"/>
  <c r="AX78" i="15"/>
  <c r="BA78" i="15"/>
  <c r="BD78" i="15"/>
  <c r="BG78" i="15"/>
  <c r="AX79" i="15"/>
  <c r="BA79" i="15"/>
  <c r="BD79" i="15"/>
  <c r="BG79" i="15"/>
  <c r="AX80" i="15"/>
  <c r="BA80" i="15"/>
  <c r="BD80" i="15"/>
  <c r="BG80" i="15"/>
  <c r="AX81" i="15"/>
  <c r="BA81" i="15"/>
  <c r="BD81" i="15"/>
  <c r="BG81" i="15"/>
  <c r="AX82" i="15"/>
  <c r="BA82" i="15"/>
  <c r="BD82" i="15"/>
  <c r="BG82" i="15"/>
  <c r="AX83" i="15"/>
  <c r="BA83" i="15"/>
  <c r="BD83" i="15"/>
  <c r="BG83" i="15"/>
  <c r="AX84" i="15"/>
  <c r="BA84" i="15"/>
  <c r="BD84" i="15"/>
  <c r="BG84" i="15"/>
  <c r="BG54" i="15"/>
  <c r="BD54" i="15"/>
  <c r="BA54" i="15"/>
  <c r="AX54" i="15"/>
  <c r="N55" i="15"/>
  <c r="N56" i="15"/>
  <c r="N57" i="15"/>
  <c r="N58" i="15"/>
  <c r="N59" i="15"/>
  <c r="N60" i="15"/>
  <c r="N61" i="15"/>
  <c r="N62" i="15"/>
  <c r="N63" i="15"/>
  <c r="N64" i="15"/>
  <c r="N65" i="15"/>
  <c r="N66" i="15"/>
  <c r="N67" i="15"/>
  <c r="N68" i="15"/>
  <c r="N69" i="15"/>
  <c r="N70" i="15"/>
  <c r="N71" i="15"/>
  <c r="N72" i="15"/>
  <c r="N73" i="15"/>
  <c r="N74" i="15"/>
  <c r="N75" i="15"/>
  <c r="N76" i="15"/>
  <c r="N77" i="15"/>
  <c r="N78" i="15"/>
  <c r="N79" i="15"/>
  <c r="N80" i="15"/>
  <c r="N81" i="15"/>
  <c r="N82" i="15"/>
  <c r="N83" i="15"/>
  <c r="N84" i="15"/>
  <c r="AA18" i="13"/>
  <c r="AA19" i="13"/>
  <c r="AA17" i="13"/>
  <c r="T9" i="14"/>
  <c r="U9" i="14" s="1"/>
  <c r="S19" i="13"/>
  <c r="O22" i="13" s="1"/>
  <c r="S18" i="13"/>
  <c r="N22" i="13" s="1"/>
  <c r="S17" i="13"/>
  <c r="M22" i="13" s="1"/>
  <c r="U5" i="14"/>
  <c r="T4" i="14"/>
  <c r="L29" i="13"/>
  <c r="L28" i="13"/>
  <c r="L27" i="13"/>
  <c r="O26" i="13"/>
  <c r="N26" i="13"/>
  <c r="M26" i="13"/>
  <c r="L26" i="13"/>
  <c r="L25" i="13"/>
  <c r="L24" i="13"/>
  <c r="L23" i="13"/>
  <c r="R15" i="13"/>
  <c r="BW14" i="11"/>
  <c r="BW36" i="10"/>
  <c r="BW13" i="2"/>
  <c r="BW22" i="8"/>
  <c r="BW38" i="2"/>
  <c r="BW10" i="9"/>
  <c r="BW10" i="5"/>
  <c r="BW32" i="4"/>
  <c r="BX10" i="12" l="1"/>
  <c r="BX10" i="10"/>
  <c r="BX10" i="5"/>
  <c r="BX10" i="11"/>
  <c r="BX10" i="8"/>
  <c r="BX10" i="4"/>
  <c r="BX10" i="2"/>
  <c r="BX10" i="6"/>
  <c r="BX11" i="12"/>
  <c r="BX10" i="7"/>
  <c r="BX10" i="3"/>
  <c r="BX11" i="10"/>
  <c r="BX10" i="9"/>
  <c r="BX11" i="11"/>
  <c r="BX11" i="4"/>
  <c r="BX11" i="2"/>
  <c r="BX12" i="12"/>
  <c r="BX11" i="5"/>
  <c r="BX11" i="8"/>
  <c r="BX11" i="3"/>
  <c r="BX11" i="9"/>
  <c r="BX12" i="10"/>
  <c r="BX11" i="6"/>
  <c r="BX11" i="7"/>
  <c r="BX12" i="9"/>
  <c r="BX12" i="4"/>
  <c r="BX13" i="10"/>
  <c r="BX12" i="5"/>
  <c r="BX12" i="6"/>
  <c r="BX12" i="2"/>
  <c r="BX12" i="3"/>
  <c r="BX13" i="12"/>
  <c r="BX12" i="11"/>
  <c r="BX12" i="7"/>
  <c r="BX12" i="8"/>
  <c r="BX13" i="9"/>
  <c r="BX13" i="2"/>
  <c r="BX13" i="5"/>
  <c r="BX13" i="3"/>
  <c r="BX13" i="11"/>
  <c r="BX14" i="10"/>
  <c r="BX13" i="4"/>
  <c r="BX13" i="8"/>
  <c r="BX14" i="12"/>
  <c r="BX13" i="6"/>
  <c r="BX13" i="7"/>
  <c r="BX15" i="10"/>
  <c r="BX14" i="9"/>
  <c r="BX14" i="5"/>
  <c r="BX14" i="11"/>
  <c r="BX14" i="7"/>
  <c r="BX14" i="4"/>
  <c r="BX14" i="3"/>
  <c r="BX15" i="12"/>
  <c r="BX14" i="6"/>
  <c r="BX14" i="8"/>
  <c r="BX14" i="2"/>
  <c r="BX16" i="10"/>
  <c r="BX15" i="5"/>
  <c r="BX15" i="4"/>
  <c r="BX15" i="11"/>
  <c r="BX15" i="2"/>
  <c r="BX15" i="6"/>
  <c r="BX16" i="12"/>
  <c r="BX15" i="3"/>
  <c r="BX15" i="8"/>
  <c r="BX15" i="7"/>
  <c r="BX15" i="9"/>
  <c r="BX17" i="10"/>
  <c r="BX17" i="12"/>
  <c r="BX16" i="11"/>
  <c r="BX16" i="5"/>
  <c r="BX16" i="2"/>
  <c r="BX16" i="9"/>
  <c r="BX16" i="7"/>
  <c r="BX16" i="8"/>
  <c r="BX16" i="6"/>
  <c r="BX16" i="4"/>
  <c r="BX16" i="3"/>
  <c r="BX18" i="10"/>
  <c r="BX17" i="9"/>
  <c r="BX18" i="12"/>
  <c r="BX17" i="6"/>
  <c r="BX17" i="5"/>
  <c r="BX17" i="4"/>
  <c r="BX17" i="11"/>
  <c r="BX17" i="7"/>
  <c r="BX17" i="3"/>
  <c r="BX17" i="8"/>
  <c r="BX17" i="2"/>
  <c r="BX18" i="9"/>
  <c r="BX19" i="10"/>
  <c r="BX18" i="8"/>
  <c r="BX18" i="3"/>
  <c r="BX18" i="2"/>
  <c r="BX18" i="4"/>
  <c r="BX19" i="12"/>
  <c r="BX18" i="11"/>
  <c r="BX18" i="7"/>
  <c r="BX18" i="6"/>
  <c r="BX18" i="5"/>
  <c r="BX19" i="6"/>
  <c r="BX19" i="3"/>
  <c r="BX20" i="12"/>
  <c r="BX19" i="11"/>
  <c r="BX19" i="5"/>
  <c r="BX19" i="8"/>
  <c r="BX19" i="2"/>
  <c r="BX19" i="9"/>
  <c r="BX19" i="7"/>
  <c r="BX20" i="10"/>
  <c r="BX19" i="4"/>
  <c r="BX21" i="10"/>
  <c r="BX20" i="4"/>
  <c r="BX20" i="5"/>
  <c r="BX20" i="2"/>
  <c r="BX21" i="12"/>
  <c r="BX20" i="11"/>
  <c r="BX20" i="7"/>
  <c r="BX20" i="8"/>
  <c r="BX20" i="6"/>
  <c r="BX20" i="9"/>
  <c r="BX20" i="3"/>
  <c r="BX21" i="8"/>
  <c r="BX21" i="7"/>
  <c r="BX21" i="5"/>
  <c r="BX21" i="11"/>
  <c r="BX21" i="3"/>
  <c r="BX21" i="2"/>
  <c r="BX22" i="10"/>
  <c r="BX21" i="9"/>
  <c r="BX21" i="6"/>
  <c r="BX21" i="4"/>
  <c r="BX22" i="12"/>
  <c r="BX22" i="11"/>
  <c r="BX22" i="6"/>
  <c r="BX23" i="12"/>
  <c r="BX22" i="4"/>
  <c r="BX22" i="2"/>
  <c r="BX22" i="7"/>
  <c r="BX23" i="10"/>
  <c r="BX22" i="8"/>
  <c r="BX22" i="9"/>
  <c r="BX22" i="5"/>
  <c r="BX22" i="3"/>
  <c r="BX23" i="9"/>
  <c r="BX23" i="4"/>
  <c r="BX23" i="11"/>
  <c r="BX24" i="10"/>
  <c r="BX23" i="6"/>
  <c r="BX23" i="5"/>
  <c r="BX24" i="12"/>
  <c r="BX23" i="8"/>
  <c r="BX23" i="3"/>
  <c r="BX23" i="2"/>
  <c r="BX23" i="7"/>
  <c r="BX24" i="11"/>
  <c r="BX25" i="12"/>
  <c r="BX24" i="5"/>
  <c r="BX24" i="4"/>
  <c r="BX24" i="6"/>
  <c r="BX24" i="9"/>
  <c r="BX24" i="8"/>
  <c r="BX24" i="7"/>
  <c r="BX25" i="10"/>
  <c r="BX24" i="2"/>
  <c r="BX24" i="3"/>
  <c r="BX25" i="7"/>
  <c r="BX25" i="4"/>
  <c r="BX25" i="2"/>
  <c r="BX25" i="8"/>
  <c r="BX25" i="11"/>
  <c r="BX25" i="9"/>
  <c r="BX25" i="6"/>
  <c r="BX25" i="3"/>
  <c r="BX26" i="12"/>
  <c r="BX26" i="10"/>
  <c r="BX25" i="5"/>
  <c r="BX26" i="3"/>
  <c r="BX26" i="9"/>
  <c r="BX26" i="8"/>
  <c r="BX26" i="2"/>
  <c r="BX26" i="5"/>
  <c r="BX26" i="4"/>
  <c r="BX27" i="12"/>
  <c r="BX26" i="11"/>
  <c r="BX27" i="10"/>
  <c r="BX26" i="7"/>
  <c r="BX26" i="6"/>
  <c r="BX28" i="10"/>
  <c r="BX27" i="8"/>
  <c r="BX27" i="4"/>
  <c r="BX27" i="2"/>
  <c r="BX27" i="7"/>
  <c r="BX27" i="5"/>
  <c r="BX27" i="3"/>
  <c r="BX27" i="6"/>
  <c r="BX27" i="11"/>
  <c r="BX28" i="12"/>
  <c r="BX27" i="9"/>
  <c r="BX28" i="8"/>
  <c r="BX28" i="9"/>
  <c r="BX29" i="10"/>
  <c r="BX28" i="4"/>
  <c r="BX28" i="2"/>
  <c r="BX28" i="11"/>
  <c r="BX28" i="3"/>
  <c r="BX28" i="7"/>
  <c r="BX28" i="5"/>
  <c r="BX29" i="12"/>
  <c r="BX28" i="6"/>
  <c r="BX29" i="2"/>
  <c r="BX29" i="8"/>
  <c r="BX29" i="3"/>
  <c r="BX29" i="5"/>
  <c r="BX30" i="10"/>
  <c r="BX29" i="4"/>
  <c r="BX30" i="12"/>
  <c r="BX29" i="11"/>
  <c r="BX29" i="6"/>
  <c r="BX29" i="9"/>
  <c r="BX29" i="7"/>
  <c r="BX30" i="2"/>
  <c r="BX31" i="10"/>
  <c r="BX30" i="8"/>
  <c r="BX30" i="5"/>
  <c r="BX30" i="9"/>
  <c r="BX30" i="7"/>
  <c r="BX30" i="4"/>
  <c r="BX31" i="12"/>
  <c r="BX30" i="3"/>
  <c r="BX30" i="11"/>
  <c r="BX30" i="6"/>
  <c r="BX31" i="8"/>
  <c r="BX31" i="4"/>
  <c r="BX31" i="3"/>
  <c r="BX32" i="12"/>
  <c r="BX31" i="5"/>
  <c r="BX31" i="11"/>
  <c r="BX31" i="9"/>
  <c r="BX31" i="2"/>
  <c r="BX32" i="10"/>
  <c r="BX31" i="6"/>
  <c r="BX31" i="7"/>
  <c r="BX32" i="2"/>
  <c r="BX32" i="5"/>
  <c r="BX32" i="4"/>
  <c r="BX33" i="12"/>
  <c r="BX32" i="11"/>
  <c r="BX33" i="10"/>
  <c r="BX32" i="6"/>
  <c r="BX32" i="8"/>
  <c r="BX32" i="7"/>
  <c r="BX32" i="9"/>
  <c r="BX32" i="3"/>
  <c r="BX33" i="2"/>
  <c r="BX33" i="11"/>
  <c r="BX33" i="7"/>
  <c r="BX33" i="5"/>
  <c r="BX34" i="12"/>
  <c r="BX33" i="9"/>
  <c r="BX33" i="6"/>
  <c r="BX33" i="8"/>
  <c r="BX33" i="4"/>
  <c r="BX33" i="3"/>
  <c r="BX34" i="10"/>
  <c r="BX34" i="4"/>
  <c r="BX35" i="10"/>
  <c r="BX34" i="9"/>
  <c r="BX34" i="2"/>
  <c r="BX34" i="5"/>
  <c r="BX34" i="6"/>
  <c r="BX34" i="3"/>
  <c r="BX34" i="11"/>
  <c r="BX35" i="12"/>
  <c r="BX34" i="7"/>
  <c r="BX34" i="8"/>
  <c r="BX35" i="6"/>
  <c r="BX36" i="12"/>
  <c r="BX35" i="4"/>
  <c r="BX35" i="2"/>
  <c r="BX35" i="11"/>
  <c r="BX35" i="8"/>
  <c r="BX35" i="7"/>
  <c r="BX35" i="9"/>
  <c r="BX35" i="3"/>
  <c r="BX36" i="10"/>
  <c r="BX35" i="5"/>
  <c r="BX36" i="11"/>
  <c r="BX37" i="12"/>
  <c r="BX36" i="7"/>
  <c r="BX36" i="3"/>
  <c r="BX36" i="8"/>
  <c r="BX36" i="6"/>
  <c r="BX37" i="10"/>
  <c r="BX36" i="2"/>
  <c r="BX36" i="9"/>
  <c r="BX36" i="5"/>
  <c r="BX36" i="4"/>
  <c r="BX38" i="12"/>
  <c r="BX37" i="5"/>
  <c r="BX37" i="4"/>
  <c r="BX37" i="6"/>
  <c r="BX37" i="11"/>
  <c r="BX37" i="8"/>
  <c r="BX37" i="7"/>
  <c r="BX37" i="3"/>
  <c r="BX37" i="2"/>
  <c r="BX38" i="10"/>
  <c r="BX37" i="9"/>
  <c r="BX38" i="11"/>
  <c r="BX38" i="9"/>
  <c r="BX38" i="5"/>
  <c r="BX38" i="6"/>
  <c r="BX38" i="2"/>
  <c r="BX39" i="12"/>
  <c r="BX38" i="4"/>
  <c r="BX38" i="8"/>
  <c r="BX38" i="3"/>
  <c r="BX38" i="7"/>
  <c r="BX39" i="10"/>
  <c r="BX40" i="10"/>
  <c r="BX39" i="9"/>
  <c r="BX40" i="12"/>
  <c r="BX39" i="2"/>
  <c r="BX39" i="7"/>
  <c r="BX39" i="3"/>
  <c r="BX39" i="8"/>
  <c r="BX39" i="6"/>
  <c r="BX39" i="5"/>
  <c r="BX39" i="11"/>
  <c r="BX39" i="4"/>
  <c r="BX40" i="6"/>
  <c r="BX40" i="11"/>
  <c r="BX40" i="3"/>
  <c r="BX40" i="9"/>
  <c r="BX40" i="5"/>
  <c r="BX40" i="8"/>
  <c r="BX40" i="4"/>
  <c r="BX40" i="2"/>
  <c r="BX40" i="7"/>
  <c r="G6" i="12"/>
  <c r="G6" i="9"/>
  <c r="G6" i="11"/>
  <c r="G6" i="10"/>
  <c r="G6" i="8"/>
  <c r="G6" i="7"/>
  <c r="G6" i="4"/>
  <c r="G6" i="6"/>
  <c r="G6" i="5"/>
  <c r="G6" i="2"/>
  <c r="G6" i="3"/>
  <c r="T23" i="13"/>
  <c r="R23" i="13"/>
  <c r="S23" i="13"/>
  <c r="Q23" i="13"/>
  <c r="D20" i="13"/>
  <c r="BT4" i="1"/>
  <c r="K42" i="1" s="1"/>
  <c r="G6" i="1"/>
  <c r="BX10" i="1"/>
  <c r="BX11" i="1"/>
  <c r="BX12" i="1"/>
  <c r="BX13" i="1"/>
  <c r="BX14" i="1"/>
  <c r="BX16" i="1"/>
  <c r="BX17" i="1"/>
  <c r="BX18" i="1"/>
  <c r="BX19" i="1"/>
  <c r="BX20" i="1"/>
  <c r="BX23" i="1"/>
  <c r="BX24" i="1"/>
  <c r="BX25" i="1"/>
  <c r="BX26" i="1"/>
  <c r="BX27" i="1"/>
  <c r="BX28" i="1"/>
  <c r="BX29" i="1"/>
  <c r="BX30" i="1"/>
  <c r="BX31" i="1"/>
  <c r="BX32" i="1"/>
  <c r="BX34" i="1"/>
  <c r="BX35" i="1"/>
  <c r="BX36" i="1"/>
  <c r="BX37" i="1"/>
  <c r="BX38" i="1"/>
  <c r="BX39" i="1"/>
  <c r="BX40" i="1"/>
  <c r="J31" i="13"/>
  <c r="AI4" i="15"/>
  <c r="AL4" i="15" s="1"/>
  <c r="U17" i="13"/>
  <c r="B13" i="14"/>
  <c r="A13" i="14" s="1"/>
  <c r="B16" i="14"/>
  <c r="A16" i="14" s="1"/>
  <c r="B11" i="14"/>
  <c r="A11" i="14" s="1"/>
  <c r="AM4" i="15"/>
  <c r="AP4" i="15" s="1"/>
  <c r="BH54" i="15"/>
  <c r="AE5" i="15" s="1"/>
  <c r="B17" i="14"/>
  <c r="A17" i="14" s="1"/>
  <c r="B15" i="14"/>
  <c r="A15" i="14" s="1"/>
  <c r="B12" i="14"/>
  <c r="A12" i="14" s="1"/>
  <c r="B3" i="14"/>
  <c r="AY54" i="15"/>
  <c r="S5" i="15" s="1"/>
  <c r="S14" i="13"/>
  <c r="BW3" i="1" s="1"/>
  <c r="E19" i="17"/>
  <c r="U18" i="13"/>
  <c r="B6" i="14"/>
  <c r="A6" i="14" s="1"/>
  <c r="A5" i="14"/>
  <c r="B10" i="14"/>
  <c r="A10" i="14" s="1"/>
  <c r="B4" i="14"/>
  <c r="B8" i="14"/>
  <c r="A8" i="14" s="1"/>
  <c r="B14" i="14"/>
  <c r="A14" i="14" s="1"/>
  <c r="B7" i="14"/>
  <c r="A7" i="14" s="1"/>
  <c r="X18" i="13"/>
  <c r="Z18" i="13" s="1"/>
  <c r="X19" i="13"/>
  <c r="Z19" i="13" s="1"/>
  <c r="U19" i="13"/>
  <c r="X17" i="13"/>
  <c r="Z17" i="13" s="1"/>
  <c r="J46" i="4" l="1"/>
  <c r="J46" i="9"/>
  <c r="J46" i="11"/>
  <c r="J46" i="3"/>
  <c r="J46" i="7"/>
  <c r="J46" i="6"/>
  <c r="J46" i="2"/>
  <c r="J46" i="12"/>
  <c r="J46" i="8"/>
  <c r="J46" i="10"/>
  <c r="J46" i="5"/>
  <c r="D10" i="12"/>
  <c r="E10" i="12" s="1"/>
  <c r="BS10" i="10"/>
  <c r="BO10" i="10" s="1"/>
  <c r="W10" i="10" s="1"/>
  <c r="D10" i="10"/>
  <c r="E10" i="10" s="1"/>
  <c r="BS10" i="12"/>
  <c r="BO10" i="12" s="1"/>
  <c r="W10" i="12" s="1"/>
  <c r="BS11" i="10"/>
  <c r="BO11" i="10" s="1"/>
  <c r="W11" i="10" s="1"/>
  <c r="BS10" i="6"/>
  <c r="BO10" i="6" s="1"/>
  <c r="W10" i="6" s="1"/>
  <c r="BS10" i="4"/>
  <c r="BO10" i="4" s="1"/>
  <c r="W10" i="4" s="1"/>
  <c r="BS10" i="2"/>
  <c r="BO10" i="2" s="1"/>
  <c r="W10" i="2" s="1"/>
  <c r="D10" i="11"/>
  <c r="E10" i="11" s="1"/>
  <c r="D11" i="10"/>
  <c r="E11" i="10" s="1"/>
  <c r="BS10" i="9"/>
  <c r="BO10" i="9" s="1"/>
  <c r="W10" i="9" s="1"/>
  <c r="BS10" i="8"/>
  <c r="BO10" i="8" s="1"/>
  <c r="W10" i="8" s="1"/>
  <c r="D10" i="4"/>
  <c r="E10" i="4" s="1"/>
  <c r="BS10" i="7"/>
  <c r="BO10" i="7" s="1"/>
  <c r="W10" i="7" s="1"/>
  <c r="BS11" i="12"/>
  <c r="BO11" i="12" s="1"/>
  <c r="W11" i="12" s="1"/>
  <c r="BS10" i="5"/>
  <c r="BO10" i="5" s="1"/>
  <c r="W10" i="5" s="1"/>
  <c r="D10" i="3"/>
  <c r="E10" i="3" s="1"/>
  <c r="D10" i="9"/>
  <c r="E10" i="9" s="1"/>
  <c r="D10" i="7"/>
  <c r="E10" i="7" s="1"/>
  <c r="D10" i="6"/>
  <c r="E10" i="6" s="1"/>
  <c r="D10" i="2"/>
  <c r="E10" i="2" s="1"/>
  <c r="D11" i="12"/>
  <c r="E11" i="12" s="1"/>
  <c r="BS10" i="11"/>
  <c r="BO10" i="11" s="1"/>
  <c r="W10" i="11" s="1"/>
  <c r="D10" i="8"/>
  <c r="E10" i="8" s="1"/>
  <c r="D10" i="5"/>
  <c r="E10" i="5" s="1"/>
  <c r="BS10" i="3"/>
  <c r="BO10" i="3" s="1"/>
  <c r="W10" i="3" s="1"/>
  <c r="BS11" i="9"/>
  <c r="BO11" i="9" s="1"/>
  <c r="W11" i="9" s="1"/>
  <c r="D12" i="12"/>
  <c r="E12" i="12" s="1"/>
  <c r="D11" i="7"/>
  <c r="E11" i="7" s="1"/>
  <c r="BS11" i="11"/>
  <c r="BO11" i="11" s="1"/>
  <c r="W11" i="11" s="1"/>
  <c r="D11" i="3"/>
  <c r="E11" i="3" s="1"/>
  <c r="BS11" i="7"/>
  <c r="BO11" i="7" s="1"/>
  <c r="W11" i="7" s="1"/>
  <c r="BS11" i="5"/>
  <c r="BO11" i="5" s="1"/>
  <c r="W11" i="5" s="1"/>
  <c r="D12" i="10"/>
  <c r="E12" i="10" s="1"/>
  <c r="D11" i="6"/>
  <c r="E11" i="6" s="1"/>
  <c r="BS11" i="4"/>
  <c r="BO11" i="4" s="1"/>
  <c r="W11" i="4" s="1"/>
  <c r="BS11" i="6"/>
  <c r="BO11" i="6" s="1"/>
  <c r="W11" i="6" s="1"/>
  <c r="D11" i="4"/>
  <c r="E11" i="4" s="1"/>
  <c r="BS11" i="2"/>
  <c r="BO11" i="2" s="1"/>
  <c r="W11" i="2" s="1"/>
  <c r="D11" i="9"/>
  <c r="E11" i="9" s="1"/>
  <c r="D11" i="11"/>
  <c r="E11" i="11" s="1"/>
  <c r="BS11" i="8"/>
  <c r="BO11" i="8" s="1"/>
  <c r="W11" i="8" s="1"/>
  <c r="BS12" i="10"/>
  <c r="BO12" i="10" s="1"/>
  <c r="W12" i="10" s="1"/>
  <c r="D11" i="5"/>
  <c r="E11" i="5" s="1"/>
  <c r="BS11" i="3"/>
  <c r="BO11" i="3" s="1"/>
  <c r="W11" i="3" s="1"/>
  <c r="D11" i="2"/>
  <c r="E11" i="2" s="1"/>
  <c r="BS12" i="12"/>
  <c r="BO12" i="12" s="1"/>
  <c r="W12" i="12" s="1"/>
  <c r="D11" i="8"/>
  <c r="E11" i="8" s="1"/>
  <c r="BS13" i="10"/>
  <c r="BO13" i="10" s="1"/>
  <c r="W13" i="10" s="1"/>
  <c r="BS12" i="6"/>
  <c r="BO12" i="6" s="1"/>
  <c r="W12" i="6" s="1"/>
  <c r="D12" i="5"/>
  <c r="E12" i="5" s="1"/>
  <c r="D12" i="6"/>
  <c r="E12" i="6" s="1"/>
  <c r="BS13" i="12"/>
  <c r="BO13" i="12" s="1"/>
  <c r="W13" i="12" s="1"/>
  <c r="D13" i="10"/>
  <c r="E13" i="10" s="1"/>
  <c r="BS12" i="7"/>
  <c r="BO12" i="7" s="1"/>
  <c r="W12" i="7" s="1"/>
  <c r="D12" i="4"/>
  <c r="E12" i="4" s="1"/>
  <c r="BS12" i="9"/>
  <c r="BO12" i="9" s="1"/>
  <c r="W12" i="9" s="1"/>
  <c r="BS12" i="4"/>
  <c r="BO12" i="4" s="1"/>
  <c r="W12" i="4" s="1"/>
  <c r="D12" i="8"/>
  <c r="E12" i="8" s="1"/>
  <c r="BS12" i="3"/>
  <c r="BO12" i="3" s="1"/>
  <c r="W12" i="3" s="1"/>
  <c r="BS12" i="11"/>
  <c r="BO12" i="11" s="1"/>
  <c r="W12" i="11" s="1"/>
  <c r="BS12" i="8"/>
  <c r="BO12" i="8" s="1"/>
  <c r="W12" i="8" s="1"/>
  <c r="BS12" i="5"/>
  <c r="BO12" i="5" s="1"/>
  <c r="W12" i="5" s="1"/>
  <c r="D12" i="3"/>
  <c r="E12" i="3" s="1"/>
  <c r="BS12" i="2"/>
  <c r="BO12" i="2" s="1"/>
  <c r="W12" i="2" s="1"/>
  <c r="D13" i="12"/>
  <c r="E13" i="12" s="1"/>
  <c r="D12" i="7"/>
  <c r="E12" i="7" s="1"/>
  <c r="D12" i="2"/>
  <c r="E12" i="2" s="1"/>
  <c r="D12" i="11"/>
  <c r="E12" i="11" s="1"/>
  <c r="D12" i="9"/>
  <c r="E12" i="9" s="1"/>
  <c r="D13" i="9"/>
  <c r="E13" i="9" s="1"/>
  <c r="BS13" i="9"/>
  <c r="BO13" i="9" s="1"/>
  <c r="W13" i="9" s="1"/>
  <c r="BS13" i="8"/>
  <c r="BO13" i="8" s="1"/>
  <c r="W13" i="8" s="1"/>
  <c r="D13" i="11"/>
  <c r="E13" i="11" s="1"/>
  <c r="D13" i="7"/>
  <c r="E13" i="7" s="1"/>
  <c r="BS13" i="6"/>
  <c r="BO13" i="6" s="1"/>
  <c r="W13" i="6" s="1"/>
  <c r="D13" i="4"/>
  <c r="E13" i="4" s="1"/>
  <c r="D14" i="12"/>
  <c r="E14" i="12" s="1"/>
  <c r="BS14" i="10"/>
  <c r="BO14" i="10" s="1"/>
  <c r="W14" i="10" s="1"/>
  <c r="D13" i="8"/>
  <c r="E13" i="8" s="1"/>
  <c r="D13" i="6"/>
  <c r="E13" i="6" s="1"/>
  <c r="BS13" i="4"/>
  <c r="BO13" i="4" s="1"/>
  <c r="W13" i="4" s="1"/>
  <c r="BS13" i="3"/>
  <c r="BO13" i="3" s="1"/>
  <c r="W13" i="3" s="1"/>
  <c r="BS13" i="11"/>
  <c r="BO13" i="11" s="1"/>
  <c r="W13" i="11" s="1"/>
  <c r="D14" i="10"/>
  <c r="E14" i="10" s="1"/>
  <c r="D13" i="5"/>
  <c r="E13" i="5" s="1"/>
  <c r="BS13" i="7"/>
  <c r="BO13" i="7" s="1"/>
  <c r="W13" i="7" s="1"/>
  <c r="BS14" i="12"/>
  <c r="BO14" i="12" s="1"/>
  <c r="W14" i="12" s="1"/>
  <c r="D13" i="3"/>
  <c r="E13" i="3" s="1"/>
  <c r="D13" i="2"/>
  <c r="E13" i="2" s="1"/>
  <c r="BS13" i="5"/>
  <c r="BO13" i="5" s="1"/>
  <c r="W13" i="5" s="1"/>
  <c r="BS13" i="2"/>
  <c r="BO13" i="2" s="1"/>
  <c r="W13" i="2" s="1"/>
  <c r="D14" i="11"/>
  <c r="E14" i="11" s="1"/>
  <c r="BS14" i="6"/>
  <c r="BO14" i="6" s="1"/>
  <c r="W14" i="6" s="1"/>
  <c r="BS15" i="10"/>
  <c r="BO15" i="10" s="1"/>
  <c r="W15" i="10" s="1"/>
  <c r="D14" i="9"/>
  <c r="E14" i="9" s="1"/>
  <c r="D15" i="12"/>
  <c r="E15" i="12" s="1"/>
  <c r="D14" i="7"/>
  <c r="E14" i="7" s="1"/>
  <c r="D14" i="4"/>
  <c r="E14" i="4" s="1"/>
  <c r="D14" i="3"/>
  <c r="E14" i="3" s="1"/>
  <c r="D14" i="2"/>
  <c r="E14" i="2" s="1"/>
  <c r="BS14" i="11"/>
  <c r="BO14" i="11" s="1"/>
  <c r="W14" i="11" s="1"/>
  <c r="BS14" i="3"/>
  <c r="BO14" i="3" s="1"/>
  <c r="W14" i="3" s="1"/>
  <c r="BS14" i="2"/>
  <c r="D14" i="8"/>
  <c r="E14" i="8" s="1"/>
  <c r="BS14" i="9"/>
  <c r="BO14" i="9" s="1"/>
  <c r="W14" i="9" s="1"/>
  <c r="BS14" i="4"/>
  <c r="BO14" i="4" s="1"/>
  <c r="W14" i="4" s="1"/>
  <c r="BS15" i="12"/>
  <c r="BO15" i="12" s="1"/>
  <c r="W15" i="12" s="1"/>
  <c r="D15" i="10"/>
  <c r="E15" i="10" s="1"/>
  <c r="BS14" i="8"/>
  <c r="BO14" i="8" s="1"/>
  <c r="W14" i="8" s="1"/>
  <c r="BS14" i="7"/>
  <c r="BO14" i="7" s="1"/>
  <c r="W14" i="7" s="1"/>
  <c r="D14" i="5"/>
  <c r="E14" i="5" s="1"/>
  <c r="D14" i="6"/>
  <c r="E14" i="6" s="1"/>
  <c r="BS14" i="5"/>
  <c r="BO14" i="5" s="1"/>
  <c r="W14" i="5" s="1"/>
  <c r="D15" i="9"/>
  <c r="E15" i="9" s="1"/>
  <c r="BS15" i="2"/>
  <c r="BO15" i="2" s="1"/>
  <c r="W15" i="2" s="1"/>
  <c r="BS15" i="5"/>
  <c r="BO15" i="5" s="1"/>
  <c r="W15" i="5" s="1"/>
  <c r="BS15" i="8"/>
  <c r="BO15" i="8" s="1"/>
  <c r="W15" i="8" s="1"/>
  <c r="D15" i="2"/>
  <c r="E15" i="2" s="1"/>
  <c r="D15" i="5"/>
  <c r="E15" i="5" s="1"/>
  <c r="D15" i="4"/>
  <c r="E15" i="4" s="1"/>
  <c r="D15" i="3"/>
  <c r="E15" i="3" s="1"/>
  <c r="BS15" i="4"/>
  <c r="BO15" i="4" s="1"/>
  <c r="W15" i="4" s="1"/>
  <c r="BS16" i="12"/>
  <c r="BO16" i="12" s="1"/>
  <c r="W16" i="12" s="1"/>
  <c r="D15" i="6"/>
  <c r="E15" i="6" s="1"/>
  <c r="BS16" i="10"/>
  <c r="BO16" i="10" s="1"/>
  <c r="W16" i="10" s="1"/>
  <c r="D15" i="7"/>
  <c r="E15" i="7" s="1"/>
  <c r="BS15" i="6"/>
  <c r="BO15" i="6" s="1"/>
  <c r="W15" i="6" s="1"/>
  <c r="D16" i="12"/>
  <c r="E16" i="12" s="1"/>
  <c r="BS15" i="11"/>
  <c r="BO15" i="11" s="1"/>
  <c r="W15" i="11" s="1"/>
  <c r="BS15" i="9"/>
  <c r="BO15" i="9" s="1"/>
  <c r="W15" i="9" s="1"/>
  <c r="D15" i="8"/>
  <c r="E15" i="8" s="1"/>
  <c r="BS15" i="7"/>
  <c r="BO15" i="7" s="1"/>
  <c r="W15" i="7" s="1"/>
  <c r="BS15" i="3"/>
  <c r="BO15" i="3" s="1"/>
  <c r="W15" i="3" s="1"/>
  <c r="D15" i="11"/>
  <c r="E15" i="11" s="1"/>
  <c r="D16" i="10"/>
  <c r="E16" i="10" s="1"/>
  <c r="D16" i="7"/>
  <c r="E16" i="7" s="1"/>
  <c r="D16" i="4"/>
  <c r="E16" i="4" s="1"/>
  <c r="D16" i="9"/>
  <c r="E16" i="9" s="1"/>
  <c r="BS17" i="12"/>
  <c r="BO17" i="12" s="1"/>
  <c r="W17" i="12" s="1"/>
  <c r="D17" i="10"/>
  <c r="E17" i="10" s="1"/>
  <c r="BS16" i="9"/>
  <c r="BO16" i="9" s="1"/>
  <c r="W16" i="9" s="1"/>
  <c r="BS16" i="7"/>
  <c r="BO16" i="7" s="1"/>
  <c r="W16" i="7" s="1"/>
  <c r="D16" i="6"/>
  <c r="E16" i="6" s="1"/>
  <c r="BS16" i="2"/>
  <c r="BO16" i="2" s="1"/>
  <c r="W16" i="2" s="1"/>
  <c r="D16" i="3"/>
  <c r="E16" i="3" s="1"/>
  <c r="BS16" i="3"/>
  <c r="BO16" i="3" s="1"/>
  <c r="W16" i="3" s="1"/>
  <c r="D16" i="11"/>
  <c r="E16" i="11" s="1"/>
  <c r="D16" i="8"/>
  <c r="E16" i="8" s="1"/>
  <c r="D16" i="5"/>
  <c r="E16" i="5" s="1"/>
  <c r="BS16" i="6"/>
  <c r="BO16" i="6" s="1"/>
  <c r="W16" i="6" s="1"/>
  <c r="D17" i="12"/>
  <c r="E17" i="12" s="1"/>
  <c r="BS16" i="8"/>
  <c r="BO16" i="8" s="1"/>
  <c r="W16" i="8" s="1"/>
  <c r="BS16" i="4"/>
  <c r="BO16" i="4" s="1"/>
  <c r="W16" i="4" s="1"/>
  <c r="BS16" i="5"/>
  <c r="BS16" i="11"/>
  <c r="BO16" i="11" s="1"/>
  <c r="W16" i="11" s="1"/>
  <c r="BS17" i="10"/>
  <c r="BO17" i="10" s="1"/>
  <c r="W17" i="10" s="1"/>
  <c r="D16" i="2"/>
  <c r="E16" i="2" s="1"/>
  <c r="D17" i="11"/>
  <c r="E17" i="11" s="1"/>
  <c r="D18" i="10"/>
  <c r="E18" i="10" s="1"/>
  <c r="D17" i="4"/>
  <c r="E17" i="4" s="1"/>
  <c r="D17" i="3"/>
  <c r="E17" i="3" s="1"/>
  <c r="BS17" i="5"/>
  <c r="BO17" i="5" s="1"/>
  <c r="W17" i="5" s="1"/>
  <c r="BS17" i="2"/>
  <c r="BO17" i="2" s="1"/>
  <c r="W17" i="2" s="1"/>
  <c r="D18" i="12"/>
  <c r="E18" i="12" s="1"/>
  <c r="BS18" i="10"/>
  <c r="BO18" i="10" s="1"/>
  <c r="W18" i="10" s="1"/>
  <c r="BS17" i="4"/>
  <c r="BO17" i="4" s="1"/>
  <c r="W17" i="4" s="1"/>
  <c r="D17" i="9"/>
  <c r="E17" i="9" s="1"/>
  <c r="D17" i="8"/>
  <c r="E17" i="8" s="1"/>
  <c r="BS17" i="3"/>
  <c r="BO17" i="3" s="1"/>
  <c r="W17" i="3" s="1"/>
  <c r="BS17" i="11"/>
  <c r="BO17" i="11" s="1"/>
  <c r="W17" i="11" s="1"/>
  <c r="D17" i="7"/>
  <c r="E17" i="7" s="1"/>
  <c r="D17" i="6"/>
  <c r="E17" i="6" s="1"/>
  <c r="BS17" i="9"/>
  <c r="BO17" i="9" s="1"/>
  <c r="W17" i="9" s="1"/>
  <c r="BS17" i="7"/>
  <c r="BO17" i="7" s="1"/>
  <c r="W17" i="7" s="1"/>
  <c r="D17" i="5"/>
  <c r="E17" i="5" s="1"/>
  <c r="D17" i="2"/>
  <c r="E17" i="2" s="1"/>
  <c r="BS17" i="8"/>
  <c r="BO17" i="8" s="1"/>
  <c r="W17" i="8" s="1"/>
  <c r="BS18" i="12"/>
  <c r="BO18" i="12" s="1"/>
  <c r="W18" i="12" s="1"/>
  <c r="BS17" i="6"/>
  <c r="BO17" i="6" s="1"/>
  <c r="W17" i="6" s="1"/>
  <c r="BS18" i="6"/>
  <c r="BO18" i="6" s="1"/>
  <c r="W18" i="6" s="1"/>
  <c r="D19" i="10"/>
  <c r="E19" i="10" s="1"/>
  <c r="BS18" i="7"/>
  <c r="BO18" i="7" s="1"/>
  <c r="W18" i="7" s="1"/>
  <c r="D19" i="12"/>
  <c r="E19" i="12" s="1"/>
  <c r="D18" i="9"/>
  <c r="E18" i="9" s="1"/>
  <c r="D18" i="8"/>
  <c r="E18" i="8" s="1"/>
  <c r="BS18" i="3"/>
  <c r="BO18" i="3" s="1"/>
  <c r="W18" i="3" s="1"/>
  <c r="BS18" i="4"/>
  <c r="BO18" i="4" s="1"/>
  <c r="W18" i="4" s="1"/>
  <c r="BS18" i="2"/>
  <c r="BO18" i="2" s="1"/>
  <c r="W18" i="2" s="1"/>
  <c r="BS18" i="11"/>
  <c r="BO18" i="11" s="1"/>
  <c r="W18" i="11" s="1"/>
  <c r="BS18" i="8"/>
  <c r="BO18" i="8" s="1"/>
  <c r="W18" i="8" s="1"/>
  <c r="D18" i="3"/>
  <c r="E18" i="3" s="1"/>
  <c r="BS19" i="12"/>
  <c r="BO19" i="12" s="1"/>
  <c r="W19" i="12" s="1"/>
  <c r="BS18" i="5"/>
  <c r="BO18" i="5" s="1"/>
  <c r="W18" i="5" s="1"/>
  <c r="D18" i="4"/>
  <c r="E18" i="4" s="1"/>
  <c r="D18" i="7"/>
  <c r="E18" i="7" s="1"/>
  <c r="D18" i="6"/>
  <c r="E18" i="6" s="1"/>
  <c r="D18" i="2"/>
  <c r="E18" i="2" s="1"/>
  <c r="D18" i="5"/>
  <c r="E18" i="5" s="1"/>
  <c r="D18" i="11"/>
  <c r="E18" i="11" s="1"/>
  <c r="BS19" i="10"/>
  <c r="BO19" i="10" s="1"/>
  <c r="W19" i="10" s="1"/>
  <c r="BS18" i="9"/>
  <c r="BO18" i="9" s="1"/>
  <c r="W18" i="9" s="1"/>
  <c r="D20" i="10"/>
  <c r="E20" i="10" s="1"/>
  <c r="BS19" i="8"/>
  <c r="BO19" i="8" s="1"/>
  <c r="W19" i="8" s="1"/>
  <c r="BS19" i="6"/>
  <c r="BO19" i="6" s="1"/>
  <c r="W19" i="6" s="1"/>
  <c r="D19" i="6"/>
  <c r="E19" i="6" s="1"/>
  <c r="D19" i="5"/>
  <c r="E19" i="5" s="1"/>
  <c r="D19" i="3"/>
  <c r="E19" i="3" s="1"/>
  <c r="D20" i="12"/>
  <c r="E20" i="12" s="1"/>
  <c r="BS19" i="11"/>
  <c r="BO19" i="11" s="1"/>
  <c r="W19" i="11" s="1"/>
  <c r="D19" i="9"/>
  <c r="E19" i="9" s="1"/>
  <c r="BS19" i="5"/>
  <c r="BO19" i="5" s="1"/>
  <c r="W19" i="5" s="1"/>
  <c r="D19" i="4"/>
  <c r="E19" i="4" s="1"/>
  <c r="BS19" i="2"/>
  <c r="BO19" i="2" s="1"/>
  <c r="W19" i="2" s="1"/>
  <c r="D19" i="11"/>
  <c r="E19" i="11" s="1"/>
  <c r="D19" i="8"/>
  <c r="E19" i="8" s="1"/>
  <c r="BS19" i="3"/>
  <c r="BO19" i="3" s="1"/>
  <c r="W19" i="3" s="1"/>
  <c r="BS20" i="12"/>
  <c r="BO20" i="12" s="1"/>
  <c r="W20" i="12" s="1"/>
  <c r="BS19" i="9"/>
  <c r="BO19" i="9" s="1"/>
  <c r="W19" i="9" s="1"/>
  <c r="BS20" i="10"/>
  <c r="BO20" i="10" s="1"/>
  <c r="W20" i="10" s="1"/>
  <c r="BS19" i="7"/>
  <c r="BO19" i="7" s="1"/>
  <c r="W19" i="7" s="1"/>
  <c r="BS19" i="4"/>
  <c r="BO19" i="4" s="1"/>
  <c r="W19" i="4" s="1"/>
  <c r="D19" i="7"/>
  <c r="E19" i="7" s="1"/>
  <c r="D19" i="2"/>
  <c r="E19" i="2" s="1"/>
  <c r="D20" i="5"/>
  <c r="E20" i="5" s="1"/>
  <c r="BS20" i="4"/>
  <c r="BO20" i="4" s="1"/>
  <c r="W20" i="4" s="1"/>
  <c r="D20" i="3"/>
  <c r="E20" i="3" s="1"/>
  <c r="BS20" i="11"/>
  <c r="BO20" i="11" s="1"/>
  <c r="W20" i="11" s="1"/>
  <c r="BS21" i="10"/>
  <c r="BO21" i="10" s="1"/>
  <c r="W21" i="10" s="1"/>
  <c r="D20" i="6"/>
  <c r="E20" i="6" s="1"/>
  <c r="D20" i="8"/>
  <c r="E20" i="8" s="1"/>
  <c r="BS20" i="2"/>
  <c r="BO20" i="2" s="1"/>
  <c r="W20" i="2" s="1"/>
  <c r="D21" i="12"/>
  <c r="E21" i="12" s="1"/>
  <c r="BS20" i="7"/>
  <c r="BO20" i="7" s="1"/>
  <c r="W20" i="7" s="1"/>
  <c r="BS20" i="9"/>
  <c r="BO20" i="9" s="1"/>
  <c r="W20" i="9" s="1"/>
  <c r="D20" i="2"/>
  <c r="E20" i="2" s="1"/>
  <c r="D20" i="4"/>
  <c r="E20" i="4" s="1"/>
  <c r="BS20" i="6"/>
  <c r="BO20" i="6" s="1"/>
  <c r="W20" i="6" s="1"/>
  <c r="BS20" i="5"/>
  <c r="BO20" i="5" s="1"/>
  <c r="W20" i="5" s="1"/>
  <c r="D20" i="11"/>
  <c r="E20" i="11" s="1"/>
  <c r="D21" i="10"/>
  <c r="E21" i="10" s="1"/>
  <c r="BS20" i="8"/>
  <c r="BO20" i="8" s="1"/>
  <c r="W20" i="8" s="1"/>
  <c r="D20" i="7"/>
  <c r="E20" i="7" s="1"/>
  <c r="BS20" i="3"/>
  <c r="BO20" i="3" s="1"/>
  <c r="W20" i="3" s="1"/>
  <c r="BS21" i="12"/>
  <c r="BO21" i="12" s="1"/>
  <c r="W21" i="12" s="1"/>
  <c r="D20" i="9"/>
  <c r="E20" i="9" s="1"/>
  <c r="BS22" i="12"/>
  <c r="BO22" i="12" s="1"/>
  <c r="W22" i="12" s="1"/>
  <c r="D21" i="8"/>
  <c r="E21" i="8" s="1"/>
  <c r="BS22" i="10"/>
  <c r="BO22" i="10" s="1"/>
  <c r="W22" i="10" s="1"/>
  <c r="D21" i="7"/>
  <c r="E21" i="7" s="1"/>
  <c r="BS21" i="6"/>
  <c r="BO21" i="6" s="1"/>
  <c r="W21" i="6" s="1"/>
  <c r="D21" i="9"/>
  <c r="E21" i="9" s="1"/>
  <c r="BS21" i="4"/>
  <c r="BO21" i="4" s="1"/>
  <c r="W21" i="4" s="1"/>
  <c r="D21" i="11"/>
  <c r="E21" i="11" s="1"/>
  <c r="BS21" i="7"/>
  <c r="BO21" i="7" s="1"/>
  <c r="W21" i="7" s="1"/>
  <c r="BS21" i="3"/>
  <c r="BO21" i="3" s="1"/>
  <c r="W21" i="3" s="1"/>
  <c r="BS21" i="11"/>
  <c r="BO21" i="11" s="1"/>
  <c r="W21" i="11" s="1"/>
  <c r="BS21" i="8"/>
  <c r="BO21" i="8" s="1"/>
  <c r="W21" i="8" s="1"/>
  <c r="D21" i="6"/>
  <c r="E21" i="6" s="1"/>
  <c r="D21" i="4"/>
  <c r="E21" i="4" s="1"/>
  <c r="D22" i="12"/>
  <c r="E22" i="12" s="1"/>
  <c r="D21" i="5"/>
  <c r="E21" i="5" s="1"/>
  <c r="BS21" i="2"/>
  <c r="BO21" i="2" s="1"/>
  <c r="W21" i="2" s="1"/>
  <c r="D22" i="10"/>
  <c r="E22" i="10" s="1"/>
  <c r="D21" i="3"/>
  <c r="E21" i="3" s="1"/>
  <c r="BS21" i="9"/>
  <c r="BO21" i="9" s="1"/>
  <c r="W21" i="9" s="1"/>
  <c r="BS21" i="5"/>
  <c r="BO21" i="5" s="1"/>
  <c r="W21" i="5" s="1"/>
  <c r="D21" i="2"/>
  <c r="E21" i="2" s="1"/>
  <c r="D22" i="9"/>
  <c r="E22" i="9" s="1"/>
  <c r="BS22" i="8"/>
  <c r="BO22" i="8" s="1"/>
  <c r="W22" i="8" s="1"/>
  <c r="D22" i="7"/>
  <c r="E22" i="7" s="1"/>
  <c r="BS22" i="6"/>
  <c r="BO22" i="6" s="1"/>
  <c r="W22" i="6" s="1"/>
  <c r="D22" i="3"/>
  <c r="E22" i="3" s="1"/>
  <c r="D22" i="11"/>
  <c r="E22" i="11" s="1"/>
  <c r="D22" i="5"/>
  <c r="E22" i="5" s="1"/>
  <c r="BS22" i="4"/>
  <c r="BO22" i="4" s="1"/>
  <c r="W22" i="4" s="1"/>
  <c r="BS22" i="9"/>
  <c r="BO22" i="9" s="1"/>
  <c r="W22" i="9" s="1"/>
  <c r="BS22" i="2"/>
  <c r="BO22" i="2" s="1"/>
  <c r="W22" i="2" s="1"/>
  <c r="BS22" i="11"/>
  <c r="BO22" i="11" s="1"/>
  <c r="W22" i="11" s="1"/>
  <c r="BS23" i="10"/>
  <c r="BO23" i="10" s="1"/>
  <c r="W23" i="10" s="1"/>
  <c r="D22" i="8"/>
  <c r="E22" i="8" s="1"/>
  <c r="BS22" i="7"/>
  <c r="BO22" i="7" s="1"/>
  <c r="W22" i="7" s="1"/>
  <c r="D22" i="2"/>
  <c r="E22" i="2" s="1"/>
  <c r="BS22" i="3"/>
  <c r="BO22" i="3" s="1"/>
  <c r="W22" i="3" s="1"/>
  <c r="D23" i="12"/>
  <c r="E23" i="12" s="1"/>
  <c r="BS23" i="12"/>
  <c r="BO23" i="12" s="1"/>
  <c r="W23" i="12" s="1"/>
  <c r="D23" i="10"/>
  <c r="E23" i="10" s="1"/>
  <c r="D22" i="6"/>
  <c r="E22" i="6" s="1"/>
  <c r="BS22" i="5"/>
  <c r="BO22" i="5" s="1"/>
  <c r="W22" i="5" s="1"/>
  <c r="D22" i="4"/>
  <c r="E22" i="4" s="1"/>
  <c r="D23" i="11"/>
  <c r="E23" i="11" s="1"/>
  <c r="BS23" i="4"/>
  <c r="BO23" i="4" s="1"/>
  <c r="W23" i="4" s="1"/>
  <c r="BS23" i="7"/>
  <c r="BO23" i="7" s="1"/>
  <c r="W23" i="7" s="1"/>
  <c r="D23" i="6"/>
  <c r="E23" i="6" s="1"/>
  <c r="D23" i="5"/>
  <c r="E23" i="5" s="1"/>
  <c r="D23" i="3"/>
  <c r="E23" i="3" s="1"/>
  <c r="D23" i="8"/>
  <c r="E23" i="8" s="1"/>
  <c r="D24" i="10"/>
  <c r="E24" i="10" s="1"/>
  <c r="D23" i="9"/>
  <c r="E23" i="9" s="1"/>
  <c r="D23" i="4"/>
  <c r="E23" i="4" s="1"/>
  <c r="BS23" i="11"/>
  <c r="BO23" i="11" s="1"/>
  <c r="W23" i="11" s="1"/>
  <c r="BS24" i="10"/>
  <c r="BO24" i="10" s="1"/>
  <c r="W24" i="10" s="1"/>
  <c r="BS23" i="8"/>
  <c r="BO23" i="8" s="1"/>
  <c r="W23" i="8" s="1"/>
  <c r="BS23" i="6"/>
  <c r="BO23" i="6" s="1"/>
  <c r="W23" i="6" s="1"/>
  <c r="BS23" i="2"/>
  <c r="BO23" i="2" s="1"/>
  <c r="W23" i="2" s="1"/>
  <c r="D24" i="12"/>
  <c r="E24" i="12" s="1"/>
  <c r="BS23" i="9"/>
  <c r="BO23" i="9" s="1"/>
  <c r="W23" i="9" s="1"/>
  <c r="D23" i="7"/>
  <c r="E23" i="7" s="1"/>
  <c r="BS23" i="5"/>
  <c r="BO23" i="5" s="1"/>
  <c r="W23" i="5" s="1"/>
  <c r="BS24" i="12"/>
  <c r="BO24" i="12" s="1"/>
  <c r="W24" i="12" s="1"/>
  <c r="BS23" i="3"/>
  <c r="BO23" i="3" s="1"/>
  <c r="W23" i="3" s="1"/>
  <c r="D23" i="2"/>
  <c r="E23" i="2" s="1"/>
  <c r="D25" i="12"/>
  <c r="E25" i="12" s="1"/>
  <c r="BS24" i="6"/>
  <c r="BO24" i="6" s="1"/>
  <c r="W24" i="6" s="1"/>
  <c r="BS24" i="5"/>
  <c r="BO24" i="5" s="1"/>
  <c r="W24" i="5" s="1"/>
  <c r="D25" i="10"/>
  <c r="E25" i="10" s="1"/>
  <c r="D24" i="11"/>
  <c r="E24" i="11" s="1"/>
  <c r="D24" i="9"/>
  <c r="E24" i="9" s="1"/>
  <c r="BS24" i="3"/>
  <c r="BO24" i="3" s="1"/>
  <c r="W24" i="3" s="1"/>
  <c r="BS24" i="2"/>
  <c r="BO24" i="2" s="1"/>
  <c r="W24" i="2" s="1"/>
  <c r="D24" i="4"/>
  <c r="E24" i="4" s="1"/>
  <c r="BS25" i="12"/>
  <c r="BO25" i="12" s="1"/>
  <c r="W25" i="12" s="1"/>
  <c r="BS25" i="10"/>
  <c r="BO25" i="10" s="1"/>
  <c r="W25" i="10" s="1"/>
  <c r="BS24" i="9"/>
  <c r="BO24" i="9" s="1"/>
  <c r="W24" i="9" s="1"/>
  <c r="D24" i="8"/>
  <c r="E24" i="8" s="1"/>
  <c r="D24" i="7"/>
  <c r="E24" i="7" s="1"/>
  <c r="D24" i="3"/>
  <c r="E24" i="3" s="1"/>
  <c r="BS24" i="7"/>
  <c r="BO24" i="7" s="1"/>
  <c r="W24" i="7" s="1"/>
  <c r="BS24" i="4"/>
  <c r="BO24" i="4" s="1"/>
  <c r="W24" i="4" s="1"/>
  <c r="D24" i="2"/>
  <c r="E24" i="2" s="1"/>
  <c r="BS24" i="11"/>
  <c r="BO24" i="11" s="1"/>
  <c r="W24" i="11" s="1"/>
  <c r="BS24" i="8"/>
  <c r="BO24" i="8" s="1"/>
  <c r="W24" i="8" s="1"/>
  <c r="D24" i="6"/>
  <c r="E24" i="6" s="1"/>
  <c r="D24" i="5"/>
  <c r="E24" i="5" s="1"/>
  <c r="D26" i="10"/>
  <c r="E26" i="10" s="1"/>
  <c r="D25" i="5"/>
  <c r="E25" i="5" s="1"/>
  <c r="BS26" i="12"/>
  <c r="BO26" i="12" s="1"/>
  <c r="W26" i="12" s="1"/>
  <c r="BS25" i="8"/>
  <c r="BO25" i="8" s="1"/>
  <c r="W25" i="8" s="1"/>
  <c r="D25" i="7"/>
  <c r="E25" i="7" s="1"/>
  <c r="D25" i="4"/>
  <c r="E25" i="4" s="1"/>
  <c r="D25" i="9"/>
  <c r="E25" i="9" s="1"/>
  <c r="D25" i="6"/>
  <c r="E25" i="6" s="1"/>
  <c r="D25" i="11"/>
  <c r="E25" i="11" s="1"/>
  <c r="D25" i="3"/>
  <c r="E25" i="3" s="1"/>
  <c r="BS25" i="2"/>
  <c r="BO25" i="2" s="1"/>
  <c r="W25" i="2" s="1"/>
  <c r="BS25" i="5"/>
  <c r="BO25" i="5" s="1"/>
  <c r="W25" i="5" s="1"/>
  <c r="BS26" i="10"/>
  <c r="BO26" i="10" s="1"/>
  <c r="W26" i="10" s="1"/>
  <c r="BS25" i="6"/>
  <c r="BO25" i="6" s="1"/>
  <c r="W25" i="6" s="1"/>
  <c r="BS25" i="4"/>
  <c r="BO25" i="4" s="1"/>
  <c r="W25" i="4" s="1"/>
  <c r="D26" i="12"/>
  <c r="E26" i="12" s="1"/>
  <c r="BS25" i="7"/>
  <c r="BO25" i="7" s="1"/>
  <c r="W25" i="7" s="1"/>
  <c r="BS25" i="11"/>
  <c r="BO25" i="11" s="1"/>
  <c r="W25" i="11" s="1"/>
  <c r="BS25" i="3"/>
  <c r="BO25" i="3" s="1"/>
  <c r="W25" i="3" s="1"/>
  <c r="BS25" i="9"/>
  <c r="BO25" i="9" s="1"/>
  <c r="W25" i="9" s="1"/>
  <c r="D25" i="2"/>
  <c r="E25" i="2" s="1"/>
  <c r="D25" i="8"/>
  <c r="E25" i="8" s="1"/>
  <c r="D26" i="5"/>
  <c r="E26" i="5" s="1"/>
  <c r="BS27" i="12"/>
  <c r="BO27" i="12" s="1"/>
  <c r="W27" i="12" s="1"/>
  <c r="BS26" i="11"/>
  <c r="BO26" i="11" s="1"/>
  <c r="W26" i="11" s="1"/>
  <c r="BS26" i="9"/>
  <c r="BO26" i="9" s="1"/>
  <c r="W26" i="9" s="1"/>
  <c r="D26" i="8"/>
  <c r="E26" i="8" s="1"/>
  <c r="D26" i="11"/>
  <c r="E26" i="11" s="1"/>
  <c r="BS26" i="5"/>
  <c r="BO26" i="5" s="1"/>
  <c r="W26" i="5" s="1"/>
  <c r="D26" i="4"/>
  <c r="E26" i="4" s="1"/>
  <c r="D26" i="3"/>
  <c r="E26" i="3" s="1"/>
  <c r="BS26" i="8"/>
  <c r="BO26" i="8" s="1"/>
  <c r="W26" i="8" s="1"/>
  <c r="D26" i="7"/>
  <c r="E26" i="7" s="1"/>
  <c r="BS27" i="10"/>
  <c r="BO27" i="10" s="1"/>
  <c r="W27" i="10" s="1"/>
  <c r="D26" i="2"/>
  <c r="E26" i="2" s="1"/>
  <c r="D26" i="6"/>
  <c r="E26" i="6" s="1"/>
  <c r="D27" i="10"/>
  <c r="E27" i="10" s="1"/>
  <c r="D26" i="9"/>
  <c r="E26" i="9" s="1"/>
  <c r="BS26" i="7"/>
  <c r="BO26" i="7" s="1"/>
  <c r="W26" i="7" s="1"/>
  <c r="BS26" i="4"/>
  <c r="BO26" i="4" s="1"/>
  <c r="W26" i="4" s="1"/>
  <c r="BS26" i="3"/>
  <c r="BO26" i="3" s="1"/>
  <c r="W26" i="3" s="1"/>
  <c r="D27" i="12"/>
  <c r="E27" i="12" s="1"/>
  <c r="BS26" i="6"/>
  <c r="BO26" i="6" s="1"/>
  <c r="W26" i="6" s="1"/>
  <c r="BS26" i="2"/>
  <c r="BO26" i="2" s="1"/>
  <c r="W26" i="2" s="1"/>
  <c r="D27" i="11"/>
  <c r="E27" i="11" s="1"/>
  <c r="BS27" i="2"/>
  <c r="BO27" i="2" s="1"/>
  <c r="W27" i="2" s="1"/>
  <c r="BS27" i="3"/>
  <c r="BO27" i="3" s="1"/>
  <c r="W27" i="3" s="1"/>
  <c r="BS28" i="12"/>
  <c r="BO28" i="12" s="1"/>
  <c r="W28" i="12" s="1"/>
  <c r="D27" i="8"/>
  <c r="E27" i="8" s="1"/>
  <c r="D27" i="7"/>
  <c r="E27" i="7" s="1"/>
  <c r="BS27" i="11"/>
  <c r="BO27" i="11" s="1"/>
  <c r="W27" i="11" s="1"/>
  <c r="BS28" i="10"/>
  <c r="BO28" i="10" s="1"/>
  <c r="W28" i="10" s="1"/>
  <c r="BS27" i="6"/>
  <c r="BO27" i="6" s="1"/>
  <c r="W27" i="6" s="1"/>
  <c r="D27" i="3"/>
  <c r="E27" i="3" s="1"/>
  <c r="D28" i="12"/>
  <c r="E28" i="12" s="1"/>
  <c r="BS27" i="8"/>
  <c r="BO27" i="8" s="1"/>
  <c r="W27" i="8" s="1"/>
  <c r="D27" i="5"/>
  <c r="E27" i="5" s="1"/>
  <c r="BS27" i="4"/>
  <c r="BO27" i="4" s="1"/>
  <c r="W27" i="4" s="1"/>
  <c r="BS27" i="9"/>
  <c r="BO27" i="9" s="1"/>
  <c r="W27" i="9" s="1"/>
  <c r="D27" i="6"/>
  <c r="E27" i="6" s="1"/>
  <c r="D27" i="4"/>
  <c r="E27" i="4" s="1"/>
  <c r="D27" i="2"/>
  <c r="E27" i="2" s="1"/>
  <c r="BS27" i="7"/>
  <c r="BO27" i="7" s="1"/>
  <c r="W27" i="7" s="1"/>
  <c r="D28" i="10"/>
  <c r="E28" i="10" s="1"/>
  <c r="D27" i="9"/>
  <c r="E27" i="9" s="1"/>
  <c r="BS27" i="5"/>
  <c r="BO27" i="5" s="1"/>
  <c r="W27" i="5" s="1"/>
  <c r="BS29" i="10"/>
  <c r="BO29" i="10" s="1"/>
  <c r="W29" i="10" s="1"/>
  <c r="BS28" i="8"/>
  <c r="BO28" i="8" s="1"/>
  <c r="W28" i="8" s="1"/>
  <c r="BS28" i="7"/>
  <c r="BO28" i="7" s="1"/>
  <c r="W28" i="7" s="1"/>
  <c r="BS29" i="12"/>
  <c r="BO29" i="12" s="1"/>
  <c r="W29" i="12" s="1"/>
  <c r="BS28" i="3"/>
  <c r="BO28" i="3" s="1"/>
  <c r="W28" i="3" s="1"/>
  <c r="D28" i="9"/>
  <c r="E28" i="9" s="1"/>
  <c r="BS28" i="11"/>
  <c r="BO28" i="11" s="1"/>
  <c r="W28" i="11" s="1"/>
  <c r="BS28" i="5"/>
  <c r="BO28" i="5" s="1"/>
  <c r="W28" i="5" s="1"/>
  <c r="D28" i="6"/>
  <c r="E28" i="6" s="1"/>
  <c r="BS28" i="4"/>
  <c r="BO28" i="4" s="1"/>
  <c r="W28" i="4" s="1"/>
  <c r="D28" i="5"/>
  <c r="E28" i="5" s="1"/>
  <c r="D28" i="7"/>
  <c r="E28" i="7" s="1"/>
  <c r="D28" i="4"/>
  <c r="E28" i="4" s="1"/>
  <c r="D28" i="8"/>
  <c r="E28" i="8" s="1"/>
  <c r="BS28" i="2"/>
  <c r="BO28" i="2" s="1"/>
  <c r="W28" i="2" s="1"/>
  <c r="BS28" i="6"/>
  <c r="BO28" i="6" s="1"/>
  <c r="W28" i="6" s="1"/>
  <c r="D29" i="12"/>
  <c r="E29" i="12" s="1"/>
  <c r="D28" i="11"/>
  <c r="E28" i="11" s="1"/>
  <c r="D29" i="10"/>
  <c r="E29" i="10" s="1"/>
  <c r="BS28" i="9"/>
  <c r="BO28" i="9" s="1"/>
  <c r="W28" i="9" s="1"/>
  <c r="D28" i="3"/>
  <c r="E28" i="3" s="1"/>
  <c r="D28" i="2"/>
  <c r="E28" i="2" s="1"/>
  <c r="D29" i="9"/>
  <c r="E29" i="9" s="1"/>
  <c r="BS29" i="2"/>
  <c r="BO29" i="2" s="1"/>
  <c r="W29" i="2" s="1"/>
  <c r="D29" i="4"/>
  <c r="E29" i="4" s="1"/>
  <c r="D30" i="10"/>
  <c r="E30" i="10" s="1"/>
  <c r="D29" i="8"/>
  <c r="E29" i="8" s="1"/>
  <c r="D29" i="7"/>
  <c r="E29" i="7" s="1"/>
  <c r="D29" i="5"/>
  <c r="E29" i="5" s="1"/>
  <c r="BS29" i="4"/>
  <c r="BO29" i="4" s="1"/>
  <c r="W29" i="4" s="1"/>
  <c r="D29" i="2"/>
  <c r="E29" i="2" s="1"/>
  <c r="BS29" i="8"/>
  <c r="BO29" i="8" s="1"/>
  <c r="W29" i="8" s="1"/>
  <c r="BS29" i="11"/>
  <c r="BO29" i="11" s="1"/>
  <c r="W29" i="11" s="1"/>
  <c r="BS29" i="9"/>
  <c r="BO29" i="9" s="1"/>
  <c r="W29" i="9" s="1"/>
  <c r="BS29" i="7"/>
  <c r="BO29" i="7" s="1"/>
  <c r="W29" i="7" s="1"/>
  <c r="D29" i="6"/>
  <c r="E29" i="6" s="1"/>
  <c r="BS29" i="5"/>
  <c r="BO29" i="5" s="1"/>
  <c r="W29" i="5" s="1"/>
  <c r="BS30" i="12"/>
  <c r="BO30" i="12" s="1"/>
  <c r="W30" i="12" s="1"/>
  <c r="BS29" i="3"/>
  <c r="BO29" i="3" s="1"/>
  <c r="W29" i="3" s="1"/>
  <c r="D30" i="12"/>
  <c r="E30" i="12" s="1"/>
  <c r="D29" i="11"/>
  <c r="E29" i="11" s="1"/>
  <c r="BS30" i="10"/>
  <c r="BO30" i="10" s="1"/>
  <c r="W30" i="10" s="1"/>
  <c r="BS29" i="6"/>
  <c r="BO29" i="6" s="1"/>
  <c r="W29" i="6" s="1"/>
  <c r="D29" i="3"/>
  <c r="E29" i="3" s="1"/>
  <c r="BS31" i="12"/>
  <c r="BO31" i="12" s="1"/>
  <c r="W31" i="12" s="1"/>
  <c r="BS30" i="9"/>
  <c r="BO30" i="9" s="1"/>
  <c r="W30" i="9" s="1"/>
  <c r="D30" i="8"/>
  <c r="E30" i="8" s="1"/>
  <c r="BS30" i="7"/>
  <c r="BO30" i="7" s="1"/>
  <c r="W30" i="7" s="1"/>
  <c r="D30" i="4"/>
  <c r="E30" i="4" s="1"/>
  <c r="BS30" i="3"/>
  <c r="BO30" i="3" s="1"/>
  <c r="W30" i="3" s="1"/>
  <c r="BS31" i="10"/>
  <c r="BO31" i="10" s="1"/>
  <c r="W31" i="10" s="1"/>
  <c r="BS30" i="4"/>
  <c r="BO30" i="4" s="1"/>
  <c r="W30" i="4" s="1"/>
  <c r="BS30" i="2"/>
  <c r="BO30" i="2" s="1"/>
  <c r="W30" i="2" s="1"/>
  <c r="BS30" i="11"/>
  <c r="BO30" i="11" s="1"/>
  <c r="W30" i="11" s="1"/>
  <c r="D30" i="2"/>
  <c r="E30" i="2" s="1"/>
  <c r="BS30" i="5"/>
  <c r="BO30" i="5" s="1"/>
  <c r="W30" i="5" s="1"/>
  <c r="D30" i="6"/>
  <c r="E30" i="6" s="1"/>
  <c r="BS30" i="6"/>
  <c r="BO30" i="6" s="1"/>
  <c r="W30" i="6" s="1"/>
  <c r="D30" i="9"/>
  <c r="E30" i="9" s="1"/>
  <c r="BS30" i="8"/>
  <c r="BO30" i="8" s="1"/>
  <c r="W30" i="8" s="1"/>
  <c r="D30" i="7"/>
  <c r="E30" i="7" s="1"/>
  <c r="D30" i="3"/>
  <c r="E30" i="3" s="1"/>
  <c r="D31" i="12"/>
  <c r="E31" i="12" s="1"/>
  <c r="D30" i="5"/>
  <c r="E30" i="5" s="1"/>
  <c r="D30" i="11"/>
  <c r="E30" i="11" s="1"/>
  <c r="D31" i="10"/>
  <c r="E31" i="10" s="1"/>
  <c r="D32" i="10"/>
  <c r="E32" i="10" s="1"/>
  <c r="D31" i="6"/>
  <c r="E31" i="6" s="1"/>
  <c r="BS31" i="2"/>
  <c r="BO31" i="2" s="1"/>
  <c r="W31" i="2" s="1"/>
  <c r="D32" i="12"/>
  <c r="E32" i="12" s="1"/>
  <c r="BS31" i="11"/>
  <c r="BO31" i="11" s="1"/>
  <c r="W31" i="11" s="1"/>
  <c r="BS31" i="7"/>
  <c r="BO31" i="7" s="1"/>
  <c r="W31" i="7" s="1"/>
  <c r="D31" i="4"/>
  <c r="E31" i="4" s="1"/>
  <c r="BS32" i="12"/>
  <c r="BO32" i="12" s="1"/>
  <c r="W32" i="12" s="1"/>
  <c r="BS31" i="6"/>
  <c r="BO31" i="6" s="1"/>
  <c r="W31" i="6" s="1"/>
  <c r="BS31" i="3"/>
  <c r="BO31" i="3" s="1"/>
  <c r="W31" i="3" s="1"/>
  <c r="BS31" i="5"/>
  <c r="BO31" i="5" s="1"/>
  <c r="W31" i="5" s="1"/>
  <c r="D31" i="11"/>
  <c r="E31" i="11" s="1"/>
  <c r="D31" i="9"/>
  <c r="E31" i="9" s="1"/>
  <c r="BS31" i="8"/>
  <c r="BO31" i="8" s="1"/>
  <c r="W31" i="8" s="1"/>
  <c r="D31" i="7"/>
  <c r="E31" i="7" s="1"/>
  <c r="D31" i="5"/>
  <c r="E31" i="5" s="1"/>
  <c r="BS31" i="4"/>
  <c r="BO31" i="4" s="1"/>
  <c r="W31" i="4" s="1"/>
  <c r="D31" i="3"/>
  <c r="E31" i="3" s="1"/>
  <c r="BS32" i="10"/>
  <c r="BO32" i="10" s="1"/>
  <c r="W32" i="10" s="1"/>
  <c r="BS31" i="9"/>
  <c r="BO31" i="9" s="1"/>
  <c r="W31" i="9" s="1"/>
  <c r="D31" i="8"/>
  <c r="E31" i="8" s="1"/>
  <c r="D31" i="2"/>
  <c r="E31" i="2" s="1"/>
  <c r="D32" i="8"/>
  <c r="E32" i="8" s="1"/>
  <c r="D32" i="3"/>
  <c r="E32" i="3" s="1"/>
  <c r="BS32" i="4"/>
  <c r="BO32" i="4" s="1"/>
  <c r="W32" i="4" s="1"/>
  <c r="BS33" i="12"/>
  <c r="BO33" i="12" s="1"/>
  <c r="W33" i="12" s="1"/>
  <c r="D33" i="10"/>
  <c r="E33" i="10" s="1"/>
  <c r="D32" i="2"/>
  <c r="E32" i="2" s="1"/>
  <c r="BS32" i="9"/>
  <c r="BO32" i="9" s="1"/>
  <c r="W32" i="9" s="1"/>
  <c r="D32" i="11"/>
  <c r="E32" i="11" s="1"/>
  <c r="BS32" i="7"/>
  <c r="BO32" i="7" s="1"/>
  <c r="W32" i="7" s="1"/>
  <c r="BS32" i="6"/>
  <c r="BO32" i="6" s="1"/>
  <c r="W32" i="6" s="1"/>
  <c r="D32" i="4"/>
  <c r="E32" i="4" s="1"/>
  <c r="BS32" i="2"/>
  <c r="BO32" i="2" s="1"/>
  <c r="W32" i="2" s="1"/>
  <c r="D32" i="5"/>
  <c r="E32" i="5" s="1"/>
  <c r="BS32" i="8"/>
  <c r="BO32" i="8" s="1"/>
  <c r="W32" i="8" s="1"/>
  <c r="BS32" i="11"/>
  <c r="BO32" i="11" s="1"/>
  <c r="W32" i="11" s="1"/>
  <c r="D32" i="7"/>
  <c r="E32" i="7" s="1"/>
  <c r="D32" i="6"/>
  <c r="E32" i="6" s="1"/>
  <c r="BS32" i="5"/>
  <c r="BO32" i="5" s="1"/>
  <c r="W32" i="5" s="1"/>
  <c r="BS32" i="3"/>
  <c r="BO32" i="3" s="1"/>
  <c r="W32" i="3" s="1"/>
  <c r="D33" i="12"/>
  <c r="E33" i="12" s="1"/>
  <c r="BS33" i="10"/>
  <c r="BO33" i="10" s="1"/>
  <c r="W33" i="10" s="1"/>
  <c r="D32" i="9"/>
  <c r="E32" i="9" s="1"/>
  <c r="D33" i="11"/>
  <c r="E33" i="11" s="1"/>
  <c r="BS33" i="7"/>
  <c r="BO33" i="7" s="1"/>
  <c r="W33" i="7" s="1"/>
  <c r="D34" i="12"/>
  <c r="E34" i="12" s="1"/>
  <c r="BS33" i="11"/>
  <c r="BO33" i="11" s="1"/>
  <c r="W33" i="11" s="1"/>
  <c r="D33" i="9"/>
  <c r="E33" i="9" s="1"/>
  <c r="BS33" i="3"/>
  <c r="BO33" i="3" s="1"/>
  <c r="W33" i="3" s="1"/>
  <c r="BS33" i="4"/>
  <c r="BO33" i="4" s="1"/>
  <c r="W33" i="4" s="1"/>
  <c r="BS33" i="9"/>
  <c r="BO33" i="9" s="1"/>
  <c r="W33" i="9" s="1"/>
  <c r="BS33" i="8"/>
  <c r="BO33" i="8" s="1"/>
  <c r="W33" i="8" s="1"/>
  <c r="D33" i="6"/>
  <c r="E33" i="6" s="1"/>
  <c r="D33" i="5"/>
  <c r="E33" i="5" s="1"/>
  <c r="D33" i="2"/>
  <c r="E33" i="2" s="1"/>
  <c r="D34" i="10"/>
  <c r="E34" i="10" s="1"/>
  <c r="D33" i="7"/>
  <c r="E33" i="7" s="1"/>
  <c r="D33" i="4"/>
  <c r="E33" i="4" s="1"/>
  <c r="BS33" i="2"/>
  <c r="BO33" i="2" s="1"/>
  <c r="W33" i="2" s="1"/>
  <c r="D33" i="3"/>
  <c r="E33" i="3" s="1"/>
  <c r="BS34" i="10"/>
  <c r="BO34" i="10" s="1"/>
  <c r="W34" i="10" s="1"/>
  <c r="D33" i="8"/>
  <c r="E33" i="8" s="1"/>
  <c r="BS33" i="5"/>
  <c r="BO33" i="5" s="1"/>
  <c r="W33" i="5" s="1"/>
  <c r="BS34" i="12"/>
  <c r="BO34" i="12" s="1"/>
  <c r="W34" i="12" s="1"/>
  <c r="BS33" i="6"/>
  <c r="BO33" i="6" s="1"/>
  <c r="W33" i="6" s="1"/>
  <c r="BS35" i="10"/>
  <c r="BO35" i="10" s="1"/>
  <c r="W35" i="10" s="1"/>
  <c r="BS34" i="7"/>
  <c r="BO34" i="7" s="1"/>
  <c r="W34" i="7" s="1"/>
  <c r="BS34" i="6"/>
  <c r="BO34" i="6" s="1"/>
  <c r="W34" i="6" s="1"/>
  <c r="BS34" i="4"/>
  <c r="BO34" i="4" s="1"/>
  <c r="W34" i="4" s="1"/>
  <c r="BS35" i="12"/>
  <c r="BO35" i="12" s="1"/>
  <c r="W35" i="12" s="1"/>
  <c r="D34" i="8"/>
  <c r="E34" i="8" s="1"/>
  <c r="D34" i="5"/>
  <c r="E34" i="5" s="1"/>
  <c r="D34" i="6"/>
  <c r="E34" i="6" s="1"/>
  <c r="BS34" i="2"/>
  <c r="BO34" i="2" s="1"/>
  <c r="W34" i="2" s="1"/>
  <c r="D34" i="11"/>
  <c r="E34" i="11" s="1"/>
  <c r="BS34" i="9"/>
  <c r="BO34" i="9" s="1"/>
  <c r="W34" i="9" s="1"/>
  <c r="BS34" i="5"/>
  <c r="BO34" i="5" s="1"/>
  <c r="W34" i="5" s="1"/>
  <c r="D34" i="4"/>
  <c r="E34" i="4" s="1"/>
  <c r="D34" i="2"/>
  <c r="E34" i="2" s="1"/>
  <c r="D34" i="7"/>
  <c r="E34" i="7" s="1"/>
  <c r="BS34" i="8"/>
  <c r="BO34" i="8" s="1"/>
  <c r="W34" i="8" s="1"/>
  <c r="D34" i="9"/>
  <c r="E34" i="9" s="1"/>
  <c r="BS34" i="3"/>
  <c r="BO34" i="3" s="1"/>
  <c r="W34" i="3" s="1"/>
  <c r="BS34" i="11"/>
  <c r="BO34" i="11" s="1"/>
  <c r="W34" i="11" s="1"/>
  <c r="D35" i="10"/>
  <c r="E35" i="10" s="1"/>
  <c r="D35" i="12"/>
  <c r="E35" i="12" s="1"/>
  <c r="D34" i="3"/>
  <c r="E34" i="3" s="1"/>
  <c r="D36" i="12"/>
  <c r="E36" i="12" s="1"/>
  <c r="BS35" i="9"/>
  <c r="BO35" i="9" s="1"/>
  <c r="W35" i="9" s="1"/>
  <c r="BS35" i="8"/>
  <c r="BO35" i="8" s="1"/>
  <c r="W35" i="8" s="1"/>
  <c r="D35" i="11"/>
  <c r="E35" i="11" s="1"/>
  <c r="D35" i="5"/>
  <c r="E35" i="5" s="1"/>
  <c r="D35" i="2"/>
  <c r="E35" i="2" s="1"/>
  <c r="BS35" i="7"/>
  <c r="BO35" i="7" s="1"/>
  <c r="W35" i="7" s="1"/>
  <c r="BS36" i="12"/>
  <c r="BO36" i="12" s="1"/>
  <c r="W36" i="12" s="1"/>
  <c r="BS36" i="10"/>
  <c r="BO36" i="10" s="1"/>
  <c r="W36" i="10" s="1"/>
  <c r="BS35" i="6"/>
  <c r="BO35" i="6" s="1"/>
  <c r="W35" i="6" s="1"/>
  <c r="D35" i="4"/>
  <c r="E35" i="4" s="1"/>
  <c r="D36" i="10"/>
  <c r="E36" i="10" s="1"/>
  <c r="D35" i="3"/>
  <c r="E35" i="3" s="1"/>
  <c r="BS35" i="5"/>
  <c r="BO35" i="5" s="1"/>
  <c r="W35" i="5" s="1"/>
  <c r="BS35" i="3"/>
  <c r="BO35" i="3" s="1"/>
  <c r="W35" i="3" s="1"/>
  <c r="BS35" i="2"/>
  <c r="BO35" i="2" s="1"/>
  <c r="W35" i="2" s="1"/>
  <c r="D35" i="8"/>
  <c r="E35" i="8" s="1"/>
  <c r="D35" i="9"/>
  <c r="E35" i="9" s="1"/>
  <c r="D35" i="7"/>
  <c r="E35" i="7" s="1"/>
  <c r="D35" i="6"/>
  <c r="E35" i="6" s="1"/>
  <c r="BS35" i="4"/>
  <c r="BO35" i="4" s="1"/>
  <c r="W35" i="4" s="1"/>
  <c r="BS35" i="11"/>
  <c r="BO35" i="11" s="1"/>
  <c r="W35" i="11" s="1"/>
  <c r="BS39" i="10"/>
  <c r="BO39" i="10" s="1"/>
  <c r="W39" i="10" s="1"/>
  <c r="D36" i="8"/>
  <c r="E36" i="8" s="1"/>
  <c r="BS36" i="9"/>
  <c r="BO36" i="9" s="1"/>
  <c r="W36" i="9" s="1"/>
  <c r="BS41" i="12"/>
  <c r="D37" i="12"/>
  <c r="E37" i="12" s="1"/>
  <c r="D37" i="10"/>
  <c r="E37" i="10" s="1"/>
  <c r="BS36" i="6"/>
  <c r="BO36" i="6" s="1"/>
  <c r="W36" i="6" s="1"/>
  <c r="D36" i="5"/>
  <c r="E36" i="5" s="1"/>
  <c r="BS40" i="12"/>
  <c r="BO40" i="12" s="1"/>
  <c r="W40" i="12" s="1"/>
  <c r="BS36" i="11"/>
  <c r="BO36" i="11" s="1"/>
  <c r="W36" i="11" s="1"/>
  <c r="BS36" i="7"/>
  <c r="BO36" i="7" s="1"/>
  <c r="W36" i="7" s="1"/>
  <c r="BS36" i="4"/>
  <c r="BO36" i="4" s="1"/>
  <c r="W36" i="4" s="1"/>
  <c r="BS36" i="3"/>
  <c r="BO36" i="3" s="1"/>
  <c r="W36" i="3" s="1"/>
  <c r="D36" i="2"/>
  <c r="E36" i="2" s="1"/>
  <c r="BS36" i="2"/>
  <c r="BO36" i="2" s="1"/>
  <c r="W36" i="2" s="1"/>
  <c r="BS39" i="12"/>
  <c r="BO39" i="12" s="1"/>
  <c r="W39" i="12" s="1"/>
  <c r="D36" i="4"/>
  <c r="E36" i="4" s="1"/>
  <c r="D36" i="3"/>
  <c r="E36" i="3" s="1"/>
  <c r="BS37" i="12"/>
  <c r="BO37" i="12" s="1"/>
  <c r="W37" i="12" s="1"/>
  <c r="D36" i="11"/>
  <c r="E36" i="11" s="1"/>
  <c r="BS37" i="10"/>
  <c r="BO37" i="10" s="1"/>
  <c r="W37" i="10" s="1"/>
  <c r="BS36" i="5"/>
  <c r="BO36" i="5" s="1"/>
  <c r="W36" i="5" s="1"/>
  <c r="BS40" i="10"/>
  <c r="BO40" i="10" s="1"/>
  <c r="W40" i="10" s="1"/>
  <c r="BS38" i="12"/>
  <c r="BO38" i="12" s="1"/>
  <c r="W38" i="12" s="1"/>
  <c r="BS38" i="10"/>
  <c r="BO38" i="10" s="1"/>
  <c r="W38" i="10" s="1"/>
  <c r="D36" i="9"/>
  <c r="E36" i="9" s="1"/>
  <c r="BS36" i="8"/>
  <c r="BO36" i="8" s="1"/>
  <c r="W36" i="8" s="1"/>
  <c r="D36" i="7"/>
  <c r="E36" i="7" s="1"/>
  <c r="D36" i="6"/>
  <c r="E36" i="6" s="1"/>
  <c r="BS41" i="10"/>
  <c r="BS38" i="11"/>
  <c r="BO38" i="11" s="1"/>
  <c r="W38" i="11" s="1"/>
  <c r="D38" i="10"/>
  <c r="E38" i="10" s="1"/>
  <c r="BS38" i="9"/>
  <c r="BO38" i="9" s="1"/>
  <c r="W38" i="9" s="1"/>
  <c r="BS40" i="8"/>
  <c r="BO40" i="8" s="1"/>
  <c r="W40" i="8" s="1"/>
  <c r="BS38" i="6"/>
  <c r="BO38" i="6" s="1"/>
  <c r="W38" i="6" s="1"/>
  <c r="BS41" i="5"/>
  <c r="BS39" i="5"/>
  <c r="BO39" i="5" s="1"/>
  <c r="W39" i="5" s="1"/>
  <c r="BS37" i="2"/>
  <c r="BO37" i="2" s="1"/>
  <c r="W37" i="2" s="1"/>
  <c r="BS38" i="8"/>
  <c r="BO38" i="8" s="1"/>
  <c r="W38" i="8" s="1"/>
  <c r="BS37" i="7"/>
  <c r="BO37" i="7" s="1"/>
  <c r="W37" i="7" s="1"/>
  <c r="BS37" i="4"/>
  <c r="BO37" i="4" s="1"/>
  <c r="W37" i="4" s="1"/>
  <c r="BS38" i="3"/>
  <c r="BO38" i="3" s="1"/>
  <c r="W38" i="3" s="1"/>
  <c r="BS39" i="2"/>
  <c r="BO39" i="2" s="1"/>
  <c r="W39" i="2" s="1"/>
  <c r="BS37" i="9"/>
  <c r="BO37" i="9" s="1"/>
  <c r="W37" i="9" s="1"/>
  <c r="BS39" i="8"/>
  <c r="BO39" i="8" s="1"/>
  <c r="W39" i="8" s="1"/>
  <c r="BS40" i="5"/>
  <c r="BO40" i="5" s="1"/>
  <c r="W40" i="5" s="1"/>
  <c r="BS37" i="8"/>
  <c r="BO37" i="8" s="1"/>
  <c r="W37" i="8" s="1"/>
  <c r="D37" i="7"/>
  <c r="E37" i="7" s="1"/>
  <c r="BS41" i="6"/>
  <c r="BS38" i="5"/>
  <c r="BO38" i="5" s="1"/>
  <c r="W38" i="5" s="1"/>
  <c r="BS37" i="11"/>
  <c r="BO37" i="11" s="1"/>
  <c r="W37" i="11" s="1"/>
  <c r="BS41" i="7"/>
  <c r="BS39" i="6"/>
  <c r="BO39" i="6" s="1"/>
  <c r="W39" i="6" s="1"/>
  <c r="BS41" i="11"/>
  <c r="BS40" i="9"/>
  <c r="BO40" i="9" s="1"/>
  <c r="W40" i="9" s="1"/>
  <c r="BS39" i="7"/>
  <c r="BO39" i="7" s="1"/>
  <c r="W39" i="7" s="1"/>
  <c r="BS40" i="6"/>
  <c r="BO40" i="6" s="1"/>
  <c r="W40" i="6" s="1"/>
  <c r="BS41" i="2"/>
  <c r="BS37" i="5"/>
  <c r="BO37" i="5" s="1"/>
  <c r="W37" i="5" s="1"/>
  <c r="BS41" i="4"/>
  <c r="BS41" i="9"/>
  <c r="D37" i="6"/>
  <c r="E37" i="6" s="1"/>
  <c r="D37" i="3"/>
  <c r="E37" i="3" s="1"/>
  <c r="D37" i="4"/>
  <c r="E37" i="4" s="1"/>
  <c r="D37" i="2"/>
  <c r="E37" i="2" s="1"/>
  <c r="BS40" i="11"/>
  <c r="BO40" i="11" s="1"/>
  <c r="W40" i="11" s="1"/>
  <c r="BS39" i="9"/>
  <c r="BO39" i="9" s="1"/>
  <c r="W39" i="9" s="1"/>
  <c r="BS40" i="7"/>
  <c r="BO40" i="7" s="1"/>
  <c r="W40" i="7" s="1"/>
  <c r="BS37" i="6"/>
  <c r="BO37" i="6" s="1"/>
  <c r="W37" i="6" s="1"/>
  <c r="D38" i="12"/>
  <c r="E38" i="12" s="1"/>
  <c r="BS39" i="11"/>
  <c r="BO39" i="11" s="1"/>
  <c r="W39" i="11" s="1"/>
  <c r="D37" i="11"/>
  <c r="E37" i="11" s="1"/>
  <c r="D37" i="9"/>
  <c r="E37" i="9" s="1"/>
  <c r="BS41" i="8"/>
  <c r="D37" i="8"/>
  <c r="E37" i="8" s="1"/>
  <c r="BS38" i="7"/>
  <c r="BO38" i="7" s="1"/>
  <c r="W38" i="7" s="1"/>
  <c r="BS39" i="4"/>
  <c r="BO39" i="4" s="1"/>
  <c r="W39" i="4" s="1"/>
  <c r="BS41" i="3"/>
  <c r="BS37" i="3"/>
  <c r="BO37" i="3" s="1"/>
  <c r="W37" i="3" s="1"/>
  <c r="BS40" i="2"/>
  <c r="BO40" i="2" s="1"/>
  <c r="W40" i="2" s="1"/>
  <c r="BS40" i="3"/>
  <c r="BO40" i="3" s="1"/>
  <c r="W40" i="3" s="1"/>
  <c r="D37" i="5"/>
  <c r="E37" i="5" s="1"/>
  <c r="BS40" i="4"/>
  <c r="BO40" i="4" s="1"/>
  <c r="W40" i="4" s="1"/>
  <c r="BS39" i="3"/>
  <c r="BO39" i="3" s="1"/>
  <c r="W39" i="3" s="1"/>
  <c r="BS38" i="2"/>
  <c r="BO38" i="2" s="1"/>
  <c r="W38" i="2" s="1"/>
  <c r="BS38" i="4"/>
  <c r="BO38" i="4" s="1"/>
  <c r="W38" i="4" s="1"/>
  <c r="D38" i="6"/>
  <c r="E38" i="6" s="1"/>
  <c r="D38" i="3"/>
  <c r="E38" i="3" s="1"/>
  <c r="D38" i="9"/>
  <c r="E38" i="9" s="1"/>
  <c r="D38" i="4"/>
  <c r="E38" i="4" s="1"/>
  <c r="D38" i="8"/>
  <c r="E38" i="8" s="1"/>
  <c r="D38" i="7"/>
  <c r="E38" i="7" s="1"/>
  <c r="D38" i="5"/>
  <c r="E38" i="5" s="1"/>
  <c r="D38" i="2"/>
  <c r="E38" i="2" s="1"/>
  <c r="D38" i="11"/>
  <c r="E38" i="11" s="1"/>
  <c r="D39" i="10"/>
  <c r="E39" i="10" s="1"/>
  <c r="D39" i="12"/>
  <c r="E39" i="12" s="1"/>
  <c r="D39" i="7"/>
  <c r="E39" i="7" s="1"/>
  <c r="D39" i="6"/>
  <c r="E39" i="6" s="1"/>
  <c r="D39" i="11"/>
  <c r="E39" i="11" s="1"/>
  <c r="D40" i="10"/>
  <c r="E40" i="10" s="1"/>
  <c r="D39" i="8"/>
  <c r="E39" i="8" s="1"/>
  <c r="D39" i="5"/>
  <c r="E39" i="5" s="1"/>
  <c r="D40" i="12"/>
  <c r="E40" i="12" s="1"/>
  <c r="D39" i="4"/>
  <c r="E39" i="4" s="1"/>
  <c r="D39" i="3"/>
  <c r="E39" i="3" s="1"/>
  <c r="D39" i="2"/>
  <c r="E39" i="2" s="1"/>
  <c r="D39" i="9"/>
  <c r="E39" i="9" s="1"/>
  <c r="D40" i="9"/>
  <c r="E40" i="9" s="1"/>
  <c r="D40" i="6"/>
  <c r="E40" i="6" s="1"/>
  <c r="D40" i="2"/>
  <c r="E40" i="2" s="1"/>
  <c r="D40" i="3"/>
  <c r="E40" i="3" s="1"/>
  <c r="D40" i="4"/>
  <c r="E40" i="4" s="1"/>
  <c r="D40" i="11"/>
  <c r="E40" i="11" s="1"/>
  <c r="D40" i="5"/>
  <c r="E40" i="5" s="1"/>
  <c r="D40" i="8"/>
  <c r="E40" i="8" s="1"/>
  <c r="D40" i="7"/>
  <c r="E40" i="7" s="1"/>
  <c r="W18" i="13"/>
  <c r="N25" i="13"/>
  <c r="N24" i="13"/>
  <c r="W17" i="13"/>
  <c r="M24" i="13"/>
  <c r="M25" i="13"/>
  <c r="W19" i="13"/>
  <c r="O25" i="13"/>
  <c r="O24" i="13"/>
  <c r="Y23" i="13"/>
  <c r="AA23" i="13" s="1"/>
  <c r="R14" i="13"/>
  <c r="D10" i="1"/>
  <c r="E10" i="1" s="1"/>
  <c r="BS10" i="1"/>
  <c r="BO10" i="1" s="1"/>
  <c r="W10" i="1" s="1"/>
  <c r="BS11" i="1"/>
  <c r="BO11" i="1" s="1"/>
  <c r="W11" i="1" s="1"/>
  <c r="D11" i="1"/>
  <c r="E11" i="1" s="1"/>
  <c r="BS12" i="1"/>
  <c r="D12" i="1"/>
  <c r="E12" i="1" s="1"/>
  <c r="BS13" i="1"/>
  <c r="D13" i="1"/>
  <c r="E13" i="1" s="1"/>
  <c r="D14" i="1"/>
  <c r="E14" i="1" s="1"/>
  <c r="BS14" i="1"/>
  <c r="BO14" i="1" s="1"/>
  <c r="D15" i="1"/>
  <c r="E15" i="1" s="1"/>
  <c r="BS15" i="1"/>
  <c r="BO15" i="1" s="1"/>
  <c r="W15" i="1" s="1"/>
  <c r="D16" i="1"/>
  <c r="E16" i="1" s="1"/>
  <c r="BS16" i="1"/>
  <c r="BO16" i="1" s="1"/>
  <c r="W16" i="1" s="1"/>
  <c r="D17" i="1"/>
  <c r="E17" i="1" s="1"/>
  <c r="BS17" i="1"/>
  <c r="D18" i="1"/>
  <c r="E18" i="1" s="1"/>
  <c r="BS18" i="1"/>
  <c r="D19" i="1"/>
  <c r="E19" i="1" s="1"/>
  <c r="BS19" i="1"/>
  <c r="BO19" i="1" s="1"/>
  <c r="W19" i="1" s="1"/>
  <c r="D20" i="1"/>
  <c r="E20" i="1" s="1"/>
  <c r="BS20" i="1"/>
  <c r="BO20" i="1" s="1"/>
  <c r="W20" i="1" s="1"/>
  <c r="BS21" i="1"/>
  <c r="BO21" i="1" s="1"/>
  <c r="W21" i="1" s="1"/>
  <c r="D21" i="1"/>
  <c r="E21" i="1" s="1"/>
  <c r="D22" i="1"/>
  <c r="E22" i="1" s="1"/>
  <c r="BS22" i="1"/>
  <c r="BO22" i="1" s="1"/>
  <c r="W22" i="1" s="1"/>
  <c r="D23" i="1"/>
  <c r="E23" i="1" s="1"/>
  <c r="BS23" i="1"/>
  <c r="BO23" i="1" s="1"/>
  <c r="W23" i="1" s="1"/>
  <c r="BS24" i="1"/>
  <c r="D24" i="1"/>
  <c r="E24" i="1" s="1"/>
  <c r="D25" i="1"/>
  <c r="E25" i="1" s="1"/>
  <c r="BS25" i="1"/>
  <c r="BO25" i="1" s="1"/>
  <c r="W25" i="1" s="1"/>
  <c r="D26" i="1"/>
  <c r="E26" i="1" s="1"/>
  <c r="BS26" i="1"/>
  <c r="BO26" i="1" s="1"/>
  <c r="W26" i="1" s="1"/>
  <c r="BS27" i="1"/>
  <c r="BO27" i="1" s="1"/>
  <c r="W27" i="1" s="1"/>
  <c r="D27" i="1"/>
  <c r="E27" i="1" s="1"/>
  <c r="D28" i="1"/>
  <c r="E28" i="1" s="1"/>
  <c r="BS28" i="1"/>
  <c r="BO28" i="1" s="1"/>
  <c r="W28" i="1" s="1"/>
  <c r="BS29" i="1"/>
  <c r="BO29" i="1" s="1"/>
  <c r="W29" i="1" s="1"/>
  <c r="D29" i="1"/>
  <c r="E29" i="1" s="1"/>
  <c r="BS30" i="1"/>
  <c r="BO30" i="1" s="1"/>
  <c r="W30" i="1" s="1"/>
  <c r="D30" i="1"/>
  <c r="E30" i="1" s="1"/>
  <c r="BS31" i="1"/>
  <c r="BO31" i="1" s="1"/>
  <c r="W31" i="1" s="1"/>
  <c r="D31" i="1"/>
  <c r="E31" i="1" s="1"/>
  <c r="D32" i="1"/>
  <c r="E32" i="1" s="1"/>
  <c r="BS32" i="1"/>
  <c r="BS33" i="1"/>
  <c r="BO33" i="1" s="1"/>
  <c r="W33" i="1" s="1"/>
  <c r="D33" i="1"/>
  <c r="E33" i="1" s="1"/>
  <c r="D34" i="1"/>
  <c r="E34" i="1" s="1"/>
  <c r="BS34" i="1"/>
  <c r="BO34" i="1" s="1"/>
  <c r="W34" i="1" s="1"/>
  <c r="D35" i="1"/>
  <c r="E35" i="1" s="1"/>
  <c r="BS35" i="1"/>
  <c r="D36" i="1"/>
  <c r="E36" i="1" s="1"/>
  <c r="BS36" i="1"/>
  <c r="BO36" i="1" s="1"/>
  <c r="W36" i="1" s="1"/>
  <c r="BS40" i="1"/>
  <c r="BO40" i="1" s="1"/>
  <c r="W40" i="1" s="1"/>
  <c r="BS41" i="1"/>
  <c r="BS37" i="1"/>
  <c r="BO37" i="1" s="1"/>
  <c r="W37" i="1" s="1"/>
  <c r="D37" i="1"/>
  <c r="E37" i="1" s="1"/>
  <c r="BS39" i="1"/>
  <c r="BO39" i="1" s="1"/>
  <c r="W39" i="1" s="1"/>
  <c r="BS38" i="1"/>
  <c r="BO38" i="1" s="1"/>
  <c r="W38" i="1" s="1"/>
  <c r="D38" i="1"/>
  <c r="E38" i="1" s="1"/>
  <c r="D39" i="1"/>
  <c r="E39" i="1" s="1"/>
  <c r="D40" i="1"/>
  <c r="E40" i="1" s="1"/>
  <c r="F87" i="15"/>
  <c r="F54" i="15"/>
  <c r="C5" i="15" s="1"/>
  <c r="A3" i="14"/>
  <c r="G5" i="15"/>
  <c r="BQ54" i="15"/>
  <c r="AQ5" i="15" s="1"/>
  <c r="K5" i="15"/>
  <c r="BT54" i="15"/>
  <c r="AU5" i="15" s="1"/>
  <c r="BN54" i="15"/>
  <c r="BE54" i="15"/>
  <c r="AA5" i="15" s="1"/>
  <c r="AP54" i="15"/>
  <c r="O5" i="15" s="1"/>
  <c r="BK54" i="15"/>
  <c r="AI5" i="15" s="1"/>
  <c r="BB54" i="15"/>
  <c r="W5" i="15" s="1"/>
  <c r="N23" i="13"/>
  <c r="BH55" i="15"/>
  <c r="AE6" i="15" s="1"/>
  <c r="AY55" i="15"/>
  <c r="S6" i="15" s="1"/>
  <c r="K6" i="15"/>
  <c r="BT55" i="15"/>
  <c r="AU6" i="15" s="1"/>
  <c r="G6" i="15"/>
  <c r="A4" i="14"/>
  <c r="O23" i="13"/>
  <c r="M23" i="13"/>
  <c r="C34" i="1" l="1"/>
  <c r="BO24" i="1"/>
  <c r="CQ24" i="1"/>
  <c r="JW24" i="1" s="1"/>
  <c r="BO14" i="2"/>
  <c r="CQ14" i="2"/>
  <c r="JW14" i="2" s="1"/>
  <c r="BO32" i="1"/>
  <c r="CQ32" i="1"/>
  <c r="JW32" i="1" s="1"/>
  <c r="BO16" i="5"/>
  <c r="CQ16" i="5"/>
  <c r="JW16" i="5" s="1"/>
  <c r="BO18" i="1"/>
  <c r="CQ18" i="1"/>
  <c r="JW18" i="1" s="1"/>
  <c r="BO17" i="1"/>
  <c r="CQ17" i="1"/>
  <c r="JW17" i="1" s="1"/>
  <c r="BO35" i="1"/>
  <c r="KK35" i="1"/>
  <c r="CQ35" i="1"/>
  <c r="DD35" i="1"/>
  <c r="ED35" i="1"/>
  <c r="DQ35" i="1"/>
  <c r="FD35" i="1"/>
  <c r="EQ35" i="1"/>
  <c r="KX35" i="1"/>
  <c r="LK35" i="1"/>
  <c r="LX35" i="1"/>
  <c r="FQ35" i="1"/>
  <c r="MK35" i="1"/>
  <c r="GD35" i="1"/>
  <c r="GQ35" i="1"/>
  <c r="MX35" i="1"/>
  <c r="NK35" i="1"/>
  <c r="HD35" i="1"/>
  <c r="NX35" i="1"/>
  <c r="OK35" i="1"/>
  <c r="ID35" i="1"/>
  <c r="HQ35" i="1"/>
  <c r="IQ35" i="1"/>
  <c r="PK35" i="1"/>
  <c r="OX35" i="1"/>
  <c r="JD35" i="1"/>
  <c r="JQ35" i="1"/>
  <c r="PX35" i="1"/>
  <c r="QK35" i="1"/>
  <c r="QX35" i="1"/>
  <c r="RK35" i="1"/>
  <c r="C38" i="2"/>
  <c r="C10" i="12"/>
  <c r="C10" i="10"/>
  <c r="C10" i="5"/>
  <c r="C10" i="9"/>
  <c r="C10" i="8"/>
  <c r="C10" i="3"/>
  <c r="C11" i="12"/>
  <c r="C10" i="11"/>
  <c r="C10" i="7"/>
  <c r="C10" i="6"/>
  <c r="C10" i="4"/>
  <c r="BZ10" i="4" s="1"/>
  <c r="C10" i="2"/>
  <c r="C11" i="10"/>
  <c r="C11" i="7"/>
  <c r="C11" i="2"/>
  <c r="C11" i="11"/>
  <c r="C12" i="12"/>
  <c r="C11" i="3"/>
  <c r="C11" i="4"/>
  <c r="C12" i="10"/>
  <c r="C11" i="9"/>
  <c r="C11" i="5"/>
  <c r="C11" i="6"/>
  <c r="C11" i="8"/>
  <c r="C13" i="10"/>
  <c r="C12" i="5"/>
  <c r="C12" i="4"/>
  <c r="C12" i="8"/>
  <c r="C12" i="11"/>
  <c r="C12" i="7"/>
  <c r="C12" i="9"/>
  <c r="C12" i="6"/>
  <c r="C13" i="12"/>
  <c r="C12" i="2"/>
  <c r="C12" i="3"/>
  <c r="C14" i="10"/>
  <c r="C14" i="12"/>
  <c r="C13" i="11"/>
  <c r="C13" i="6"/>
  <c r="C13" i="3"/>
  <c r="C13" i="9"/>
  <c r="C13" i="2"/>
  <c r="BZ13" i="2" s="1"/>
  <c r="C13" i="4"/>
  <c r="C13" i="8"/>
  <c r="C13" i="7"/>
  <c r="C13" i="5"/>
  <c r="C14" i="3"/>
  <c r="C14" i="11"/>
  <c r="C14" i="6"/>
  <c r="C14" i="9"/>
  <c r="C14" i="5"/>
  <c r="C14" i="4"/>
  <c r="C15" i="12"/>
  <c r="C14" i="8"/>
  <c r="C14" i="7"/>
  <c r="C15" i="10"/>
  <c r="C14" i="2"/>
  <c r="C15" i="11"/>
  <c r="C16" i="10"/>
  <c r="C15" i="2"/>
  <c r="C15" i="6"/>
  <c r="C15" i="9"/>
  <c r="C15" i="8"/>
  <c r="C15" i="7"/>
  <c r="C15" i="5"/>
  <c r="C15" i="4"/>
  <c r="C15" i="3"/>
  <c r="C16" i="12"/>
  <c r="C16" i="2"/>
  <c r="C16" i="8"/>
  <c r="C16" i="11"/>
  <c r="C17" i="10"/>
  <c r="C16" i="7"/>
  <c r="C16" i="6"/>
  <c r="C16" i="3"/>
  <c r="C16" i="5"/>
  <c r="C16" i="4"/>
  <c r="BZ16" i="4" s="1"/>
  <c r="C17" i="12"/>
  <c r="C16" i="9"/>
  <c r="C17" i="11"/>
  <c r="C18" i="10"/>
  <c r="C17" i="7"/>
  <c r="C17" i="3"/>
  <c r="C18" i="12"/>
  <c r="C17" i="9"/>
  <c r="C17" i="8"/>
  <c r="C17" i="6"/>
  <c r="C17" i="4"/>
  <c r="C17" i="5"/>
  <c r="C17" i="2"/>
  <c r="C18" i="8"/>
  <c r="C18" i="11"/>
  <c r="C19" i="12"/>
  <c r="C18" i="9"/>
  <c r="C18" i="5"/>
  <c r="C18" i="4"/>
  <c r="C19" i="10"/>
  <c r="C18" i="6"/>
  <c r="C18" i="3"/>
  <c r="C18" i="2"/>
  <c r="C18" i="7"/>
  <c r="C20" i="12"/>
  <c r="C19" i="7"/>
  <c r="C19" i="5"/>
  <c r="C19" i="3"/>
  <c r="C19" i="9"/>
  <c r="C19" i="6"/>
  <c r="C19" i="4"/>
  <c r="C19" i="11"/>
  <c r="C20" i="10"/>
  <c r="C19" i="8"/>
  <c r="C19" i="2"/>
  <c r="C20" i="9"/>
  <c r="C20" i="4"/>
  <c r="C20" i="2"/>
  <c r="BZ20" i="2" s="1"/>
  <c r="C20" i="6"/>
  <c r="C20" i="5"/>
  <c r="C20" i="3"/>
  <c r="C20" i="8"/>
  <c r="C21" i="12"/>
  <c r="C20" i="11"/>
  <c r="C21" i="10"/>
  <c r="C20" i="7"/>
  <c r="C21" i="11"/>
  <c r="C22" i="10"/>
  <c r="C21" i="8"/>
  <c r="C21" i="7"/>
  <c r="C21" i="5"/>
  <c r="C21" i="2"/>
  <c r="C21" i="9"/>
  <c r="C21" i="4"/>
  <c r="C21" i="3"/>
  <c r="C22" i="12"/>
  <c r="C21" i="6"/>
  <c r="C22" i="7"/>
  <c r="C22" i="9"/>
  <c r="C23" i="12"/>
  <c r="C22" i="11"/>
  <c r="C23" i="10"/>
  <c r="C22" i="6"/>
  <c r="C22" i="3"/>
  <c r="C22" i="5"/>
  <c r="C22" i="4"/>
  <c r="C22" i="2"/>
  <c r="C22" i="8"/>
  <c r="C24" i="12"/>
  <c r="C23" i="11"/>
  <c r="C23" i="6"/>
  <c r="C23" i="5"/>
  <c r="C23" i="2"/>
  <c r="C24" i="10"/>
  <c r="C23" i="9"/>
  <c r="C23" i="3"/>
  <c r="C23" i="8"/>
  <c r="C23" i="4"/>
  <c r="C23" i="7"/>
  <c r="C24" i="2"/>
  <c r="C24" i="9"/>
  <c r="C24" i="3"/>
  <c r="C25" i="10"/>
  <c r="C25" i="12"/>
  <c r="C24" i="11"/>
  <c r="C24" i="4"/>
  <c r="C24" i="6"/>
  <c r="C24" i="7"/>
  <c r="C24" i="8"/>
  <c r="C24" i="5"/>
  <c r="C25" i="3"/>
  <c r="C25" i="2"/>
  <c r="C25" i="4"/>
  <c r="C26" i="10"/>
  <c r="C25" i="5"/>
  <c r="C26" i="12"/>
  <c r="C25" i="9"/>
  <c r="C25" i="6"/>
  <c r="C25" i="11"/>
  <c r="C25" i="8"/>
  <c r="C25" i="7"/>
  <c r="C27" i="12"/>
  <c r="C27" i="10"/>
  <c r="C26" i="5"/>
  <c r="C26" i="8"/>
  <c r="C26" i="6"/>
  <c r="C26" i="4"/>
  <c r="C26" i="3"/>
  <c r="C26" i="7"/>
  <c r="C26" i="11"/>
  <c r="C26" i="2"/>
  <c r="C26" i="9"/>
  <c r="C28" i="10"/>
  <c r="C27" i="4"/>
  <c r="C27" i="11"/>
  <c r="C27" i="9"/>
  <c r="C27" i="8"/>
  <c r="C27" i="7"/>
  <c r="C27" i="2"/>
  <c r="BZ27" i="2" s="1"/>
  <c r="C27" i="5"/>
  <c r="BH27" i="5" s="1"/>
  <c r="C28" i="12"/>
  <c r="C27" i="6"/>
  <c r="C27" i="3"/>
  <c r="C29" i="12"/>
  <c r="C28" i="2"/>
  <c r="C28" i="9"/>
  <c r="C28" i="8"/>
  <c r="C28" i="4"/>
  <c r="C28" i="3"/>
  <c r="C28" i="7"/>
  <c r="C28" i="6"/>
  <c r="C28" i="11"/>
  <c r="C29" i="10"/>
  <c r="C28" i="5"/>
  <c r="C29" i="7"/>
  <c r="C29" i="3"/>
  <c r="C29" i="2"/>
  <c r="C30" i="12"/>
  <c r="C29" i="11"/>
  <c r="C29" i="4"/>
  <c r="C30" i="10"/>
  <c r="C29" i="8"/>
  <c r="C29" i="5"/>
  <c r="BH29" i="5" s="1"/>
  <c r="C29" i="9"/>
  <c r="C29" i="6"/>
  <c r="C30" i="11"/>
  <c r="C31" i="12"/>
  <c r="C30" i="8"/>
  <c r="C30" i="6"/>
  <c r="C30" i="4"/>
  <c r="C31" i="10"/>
  <c r="C30" i="7"/>
  <c r="C30" i="9"/>
  <c r="C30" i="2"/>
  <c r="C30" i="3"/>
  <c r="C30" i="5"/>
  <c r="C31" i="3"/>
  <c r="C31" i="9"/>
  <c r="C31" i="2"/>
  <c r="C31" i="7"/>
  <c r="C31" i="8"/>
  <c r="C32" i="12"/>
  <c r="C31" i="4"/>
  <c r="C31" i="11"/>
  <c r="C31" i="5"/>
  <c r="C32" i="10"/>
  <c r="C31" i="6"/>
  <c r="C33" i="12"/>
  <c r="C32" i="9"/>
  <c r="C32" i="5"/>
  <c r="C32" i="11"/>
  <c r="C32" i="8"/>
  <c r="C32" i="3"/>
  <c r="C33" i="10"/>
  <c r="C32" i="2"/>
  <c r="C32" i="7"/>
  <c r="C32" i="4"/>
  <c r="C32" i="6"/>
  <c r="C33" i="5"/>
  <c r="C33" i="11"/>
  <c r="C34" i="10"/>
  <c r="C33" i="8"/>
  <c r="C34" i="12"/>
  <c r="C33" i="6"/>
  <c r="C33" i="3"/>
  <c r="C33" i="9"/>
  <c r="C33" i="4"/>
  <c r="C33" i="2"/>
  <c r="C33" i="7"/>
  <c r="C34" i="8"/>
  <c r="C34" i="5"/>
  <c r="C34" i="3"/>
  <c r="C34" i="4"/>
  <c r="C34" i="9"/>
  <c r="C34" i="2"/>
  <c r="BH34" i="2" s="1"/>
  <c r="C35" i="12"/>
  <c r="C34" i="11"/>
  <c r="C34" i="7"/>
  <c r="C34" i="6"/>
  <c r="C35" i="10"/>
  <c r="C35" i="7"/>
  <c r="C36" i="12"/>
  <c r="C35" i="6"/>
  <c r="C35" i="2"/>
  <c r="C35" i="3"/>
  <c r="C35" i="11"/>
  <c r="C35" i="5"/>
  <c r="C35" i="4"/>
  <c r="C36" i="10"/>
  <c r="C35" i="8"/>
  <c r="C35" i="9"/>
  <c r="C36" i="4"/>
  <c r="C36" i="3"/>
  <c r="C36" i="8"/>
  <c r="C37" i="12"/>
  <c r="C36" i="5"/>
  <c r="C36" i="11"/>
  <c r="C36" i="7"/>
  <c r="C36" i="2"/>
  <c r="C36" i="9"/>
  <c r="C36" i="6"/>
  <c r="C37" i="10"/>
  <c r="C37" i="8"/>
  <c r="C37" i="5"/>
  <c r="C37" i="3"/>
  <c r="C38" i="12"/>
  <c r="C38" i="10"/>
  <c r="C37" i="7"/>
  <c r="C37" i="9"/>
  <c r="C37" i="11"/>
  <c r="C37" i="6"/>
  <c r="C37" i="4"/>
  <c r="C37" i="2"/>
  <c r="C39" i="12"/>
  <c r="C38" i="11"/>
  <c r="C38" i="7"/>
  <c r="C38" i="9"/>
  <c r="C38" i="3"/>
  <c r="C38" i="5"/>
  <c r="C38" i="6"/>
  <c r="C38" i="4"/>
  <c r="C39" i="10"/>
  <c r="C38" i="8"/>
  <c r="C39" i="4"/>
  <c r="C39" i="11"/>
  <c r="C39" i="5"/>
  <c r="C39" i="9"/>
  <c r="C40" i="12"/>
  <c r="C39" i="8"/>
  <c r="C40" i="10"/>
  <c r="C39" i="7"/>
  <c r="C39" i="6"/>
  <c r="C39" i="3"/>
  <c r="C40" i="3"/>
  <c r="C40" i="8"/>
  <c r="C40" i="7"/>
  <c r="C40" i="5"/>
  <c r="W41" i="11"/>
  <c r="W41" i="4"/>
  <c r="W41" i="7"/>
  <c r="W41" i="6"/>
  <c r="W41" i="8"/>
  <c r="W41" i="12"/>
  <c r="W41" i="9"/>
  <c r="W41" i="3"/>
  <c r="W41" i="10"/>
  <c r="CQ13" i="1"/>
  <c r="JW13" i="1" s="1"/>
  <c r="CQ12" i="1"/>
  <c r="JW12" i="1" s="1"/>
  <c r="BO13" i="1"/>
  <c r="KK13" i="1"/>
  <c r="RQ13" i="1" s="1"/>
  <c r="BO12" i="1"/>
  <c r="KK12" i="1"/>
  <c r="RQ12" i="1" s="1"/>
  <c r="W14" i="1"/>
  <c r="C39" i="1"/>
  <c r="Z23" i="13"/>
  <c r="AA30" i="13"/>
  <c r="A22" i="13" s="1"/>
  <c r="C35" i="1"/>
  <c r="C31" i="1"/>
  <c r="C17" i="1"/>
  <c r="C29" i="1"/>
  <c r="C25" i="1"/>
  <c r="C20" i="1"/>
  <c r="C12" i="1"/>
  <c r="C37" i="1"/>
  <c r="C36" i="1"/>
  <c r="C19" i="1"/>
  <c r="C11" i="1"/>
  <c r="C33" i="1"/>
  <c r="C13" i="1"/>
  <c r="C32" i="1"/>
  <c r="C24" i="1"/>
  <c r="C40" i="1"/>
  <c r="C28" i="1"/>
  <c r="C18" i="1"/>
  <c r="C10" i="1"/>
  <c r="C27" i="1"/>
  <c r="C23" i="1"/>
  <c r="C16" i="1"/>
  <c r="C26" i="1"/>
  <c r="C15" i="1"/>
  <c r="C38" i="1"/>
  <c r="C30" i="1"/>
  <c r="C22" i="1"/>
  <c r="C14" i="1"/>
  <c r="C21" i="1"/>
  <c r="AM5" i="15"/>
  <c r="F55" i="15"/>
  <c r="C6" i="15" s="1"/>
  <c r="BQ55" i="15"/>
  <c r="AQ6" i="15" s="1"/>
  <c r="BB55" i="15"/>
  <c r="W6" i="15" s="1"/>
  <c r="AP55" i="15"/>
  <c r="O6" i="15" s="1"/>
  <c r="BE55" i="15"/>
  <c r="AA6" i="15" s="1"/>
  <c r="BN55" i="15"/>
  <c r="BK55" i="15"/>
  <c r="AI6" i="15" s="1"/>
  <c r="BQ56" i="15"/>
  <c r="AQ7" i="15" s="1"/>
  <c r="K7" i="15"/>
  <c r="AY56" i="15"/>
  <c r="S7" i="15" s="1"/>
  <c r="BT56" i="15"/>
  <c r="AU7" i="15" s="1"/>
  <c r="BH56" i="15"/>
  <c r="AE7" i="15" s="1"/>
  <c r="BH12" i="6"/>
  <c r="BH34" i="3"/>
  <c r="BH16" i="10"/>
  <c r="BH13" i="3"/>
  <c r="BZ36" i="5"/>
  <c r="BZ19" i="6"/>
  <c r="BZ18" i="12"/>
  <c r="BZ23" i="10"/>
  <c r="BH33" i="6"/>
  <c r="BZ11" i="12"/>
  <c r="BZ27" i="3"/>
  <c r="BH14" i="8"/>
  <c r="BH32" i="12"/>
  <c r="BZ28" i="8"/>
  <c r="BH17" i="7"/>
  <c r="BH35" i="8"/>
  <c r="BZ31" i="4"/>
  <c r="BZ17" i="4"/>
  <c r="BH13" i="11"/>
  <c r="BZ26" i="6"/>
  <c r="BZ10" i="7"/>
  <c r="BH21" i="8"/>
  <c r="BH18" i="9"/>
  <c r="BH11" i="9"/>
  <c r="BH22" i="5"/>
  <c r="BH38" i="7"/>
  <c r="BH15" i="5"/>
  <c r="BH39" i="9"/>
  <c r="BZ20" i="3"/>
  <c r="BZ39" i="12"/>
  <c r="BZ25" i="12"/>
  <c r="BH32" i="9"/>
  <c r="BZ37" i="10"/>
  <c r="BZ24" i="7"/>
  <c r="BZ34" i="11"/>
  <c r="BZ38" i="4"/>
  <c r="BH31" i="7"/>
  <c r="BH20" i="11"/>
  <c r="BZ30" i="10"/>
  <c r="BZ25" i="9"/>
  <c r="BH16" i="4" l="1"/>
  <c r="BH13" i="2"/>
  <c r="BZ27" i="5"/>
  <c r="CA27" i="5" s="1"/>
  <c r="BH20" i="2"/>
  <c r="AH22" i="9"/>
  <c r="AG22" i="9" s="1"/>
  <c r="AG41" i="9" s="1"/>
  <c r="AH30" i="1"/>
  <c r="AG30" i="1" s="1"/>
  <c r="BG22" i="1"/>
  <c r="BJ22" i="1" s="1"/>
  <c r="AH35" i="1"/>
  <c r="AG35" i="1" s="1"/>
  <c r="AH24" i="1"/>
  <c r="AG24" i="1" s="1"/>
  <c r="AH32" i="1"/>
  <c r="AG32" i="1" s="1"/>
  <c r="BG21" i="1"/>
  <c r="BJ21" i="1" s="1"/>
  <c r="BZ10" i="1"/>
  <c r="Q10" i="1" s="1"/>
  <c r="AK10" i="1" s="1"/>
  <c r="W24" i="1"/>
  <c r="W14" i="2"/>
  <c r="W41" i="2" s="1"/>
  <c r="AH14" i="2"/>
  <c r="AG14" i="2" s="1"/>
  <c r="AG41" i="2" s="1"/>
  <c r="W32" i="1"/>
  <c r="AH16" i="5"/>
  <c r="AG16" i="5" s="1"/>
  <c r="AG41" i="5" s="1"/>
  <c r="W16" i="5"/>
  <c r="W41" i="5" s="1"/>
  <c r="CA18" i="12"/>
  <c r="CA11" i="12"/>
  <c r="CA39" i="12"/>
  <c r="CA25" i="12"/>
  <c r="CA34" i="11"/>
  <c r="CA23" i="10"/>
  <c r="CA37" i="10"/>
  <c r="CA30" i="10"/>
  <c r="CA25" i="9"/>
  <c r="CA28" i="8"/>
  <c r="CA10" i="7"/>
  <c r="CA24" i="7"/>
  <c r="CA19" i="6"/>
  <c r="CA26" i="6"/>
  <c r="CA36" i="5"/>
  <c r="CA38" i="4"/>
  <c r="CA10" i="4"/>
  <c r="CA31" i="4"/>
  <c r="CA16" i="4"/>
  <c r="CA17" i="4"/>
  <c r="CA27" i="3"/>
  <c r="CA20" i="3"/>
  <c r="CA27" i="2"/>
  <c r="CA13" i="2"/>
  <c r="CA20" i="2"/>
  <c r="Q18" i="12"/>
  <c r="AK18" i="12" s="1"/>
  <c r="Q11" i="12"/>
  <c r="AK11" i="12" s="1"/>
  <c r="Q39" i="12"/>
  <c r="AK39" i="12" s="1"/>
  <c r="Q25" i="12"/>
  <c r="AK25" i="12" s="1"/>
  <c r="Q34" i="11"/>
  <c r="AK34" i="11" s="1"/>
  <c r="Q23" i="10"/>
  <c r="AK23" i="10" s="1"/>
  <c r="Q37" i="10"/>
  <c r="AK37" i="10" s="1"/>
  <c r="Q30" i="10"/>
  <c r="AK30" i="10" s="1"/>
  <c r="Q25" i="9"/>
  <c r="AK25" i="9" s="1"/>
  <c r="Q28" i="8"/>
  <c r="AK28" i="8" s="1"/>
  <c r="Q10" i="7"/>
  <c r="AK10" i="7" s="1"/>
  <c r="Q24" i="7"/>
  <c r="AK24" i="7" s="1"/>
  <c r="Q19" i="6"/>
  <c r="AK19" i="6" s="1"/>
  <c r="Q26" i="6"/>
  <c r="AK26" i="6" s="1"/>
  <c r="Q36" i="5"/>
  <c r="AK36" i="5" s="1"/>
  <c r="Q38" i="4"/>
  <c r="AK38" i="4" s="1"/>
  <c r="Q10" i="4"/>
  <c r="AK10" i="4" s="1"/>
  <c r="Q31" i="4"/>
  <c r="AK31" i="4" s="1"/>
  <c r="Q16" i="4"/>
  <c r="AK16" i="4" s="1"/>
  <c r="Q17" i="4"/>
  <c r="AK17" i="4" s="1"/>
  <c r="Q27" i="3"/>
  <c r="AK27" i="3" s="1"/>
  <c r="Q20" i="3"/>
  <c r="AK20" i="3" s="1"/>
  <c r="Q27" i="2"/>
  <c r="AK27" i="2" s="1"/>
  <c r="Q13" i="2"/>
  <c r="AK13" i="2" s="1"/>
  <c r="Q20" i="2"/>
  <c r="AK20" i="2" s="1"/>
  <c r="W18" i="1"/>
  <c r="W17" i="1"/>
  <c r="RQ35" i="1"/>
  <c r="JW35" i="1"/>
  <c r="P31" i="4"/>
  <c r="BY31" i="4"/>
  <c r="BT31" i="4" s="1"/>
  <c r="BY27" i="3"/>
  <c r="BT27" i="3" s="1"/>
  <c r="P27" i="3"/>
  <c r="BY17" i="4"/>
  <c r="BT17" i="4" s="1"/>
  <c r="P17" i="4"/>
  <c r="P39" i="12"/>
  <c r="BY39" i="12"/>
  <c r="BT39" i="12" s="1"/>
  <c r="BY26" i="6"/>
  <c r="BT26" i="6" s="1"/>
  <c r="P26" i="6"/>
  <c r="P11" i="12"/>
  <c r="BY11" i="12"/>
  <c r="BT11" i="12" s="1"/>
  <c r="BY38" i="4"/>
  <c r="BT38" i="4" s="1"/>
  <c r="P38" i="4"/>
  <c r="BY25" i="9"/>
  <c r="BT25" i="9" s="1"/>
  <c r="P25" i="9"/>
  <c r="P20" i="3"/>
  <c r="BY20" i="3"/>
  <c r="BT20" i="3" s="1"/>
  <c r="BY27" i="5"/>
  <c r="BT27" i="5" s="1"/>
  <c r="P27" i="5"/>
  <c r="BY24" i="7"/>
  <c r="BT24" i="7" s="1"/>
  <c r="P24" i="7"/>
  <c r="P16" i="4"/>
  <c r="BY16" i="4"/>
  <c r="BT16" i="4" s="1"/>
  <c r="BH40" i="10"/>
  <c r="BZ40" i="10"/>
  <c r="CA40" i="10" s="1"/>
  <c r="P40" i="10"/>
  <c r="BY40" i="10"/>
  <c r="BT40" i="10" s="1"/>
  <c r="BY40" i="12"/>
  <c r="BT40" i="12" s="1"/>
  <c r="P40" i="12"/>
  <c r="BZ40" i="12"/>
  <c r="CA40" i="12" s="1"/>
  <c r="BH40" i="12"/>
  <c r="BY36" i="5"/>
  <c r="BT36" i="5" s="1"/>
  <c r="P36" i="5"/>
  <c r="BH33" i="12"/>
  <c r="P33" i="12"/>
  <c r="BZ33" i="12"/>
  <c r="CA33" i="12" s="1"/>
  <c r="BY33" i="12"/>
  <c r="BT33" i="12" s="1"/>
  <c r="P34" i="12"/>
  <c r="BY34" i="12"/>
  <c r="BT34" i="12" s="1"/>
  <c r="BH34" i="12"/>
  <c r="BZ34" i="12"/>
  <c r="CA34" i="12" s="1"/>
  <c r="P28" i="8"/>
  <c r="BY28" i="8"/>
  <c r="BT28" i="8" s="1"/>
  <c r="P27" i="2"/>
  <c r="BY27" i="2"/>
  <c r="BT27" i="2" s="1"/>
  <c r="P18" i="12"/>
  <c r="BY18" i="12"/>
  <c r="BT18" i="12" s="1"/>
  <c r="BY12" i="10"/>
  <c r="BT12" i="10" s="1"/>
  <c r="BH12" i="10"/>
  <c r="BZ12" i="10"/>
  <c r="CA12" i="10" s="1"/>
  <c r="P12" i="10"/>
  <c r="BY37" i="10"/>
  <c r="BT37" i="10" s="1"/>
  <c r="P37" i="10"/>
  <c r="P23" i="10"/>
  <c r="BY23" i="10"/>
  <c r="BT23" i="10" s="1"/>
  <c r="P20" i="2"/>
  <c r="BY20" i="2"/>
  <c r="BT20" i="2" s="1"/>
  <c r="BY19" i="6"/>
  <c r="BT19" i="6" s="1"/>
  <c r="P19" i="6"/>
  <c r="BY10" i="4"/>
  <c r="P10" i="4"/>
  <c r="BZ10" i="5"/>
  <c r="CA10" i="5" s="1"/>
  <c r="BY10" i="5"/>
  <c r="P10" i="5"/>
  <c r="BH10" i="5"/>
  <c r="P34" i="11"/>
  <c r="BY34" i="11"/>
  <c r="BT34" i="11" s="1"/>
  <c r="P30" i="10"/>
  <c r="BY30" i="10"/>
  <c r="BT30" i="10" s="1"/>
  <c r="BY13" i="2"/>
  <c r="BT13" i="2" s="1"/>
  <c r="P13" i="2"/>
  <c r="P35" i="12"/>
  <c r="BZ35" i="12"/>
  <c r="CA35" i="12" s="1"/>
  <c r="BH35" i="12"/>
  <c r="BY35" i="12"/>
  <c r="BT35" i="12" s="1"/>
  <c r="P25" i="12"/>
  <c r="BY25" i="12"/>
  <c r="BT25" i="12" s="1"/>
  <c r="P10" i="7"/>
  <c r="BY10" i="7"/>
  <c r="O21" i="1"/>
  <c r="BR21" i="1"/>
  <c r="V21" i="1" s="1"/>
  <c r="BX21" i="1"/>
  <c r="O22" i="1"/>
  <c r="BX22" i="1"/>
  <c r="AH18" i="1"/>
  <c r="AG18" i="1" s="1"/>
  <c r="AH19" i="1"/>
  <c r="AG19" i="1" s="1"/>
  <c r="AH16" i="1"/>
  <c r="AG16" i="1" s="1"/>
  <c r="AH11" i="1"/>
  <c r="AG11" i="1" s="1"/>
  <c r="AH17" i="1"/>
  <c r="AG17" i="1" s="1"/>
  <c r="AH15" i="1"/>
  <c r="AG15" i="1" s="1"/>
  <c r="AH12" i="1"/>
  <c r="AG12" i="1" s="1"/>
  <c r="BY10" i="1"/>
  <c r="BT10" i="1" s="1"/>
  <c r="W13" i="1"/>
  <c r="W12" i="1"/>
  <c r="AH14" i="1"/>
  <c r="AG14" i="1" s="1"/>
  <c r="AH13" i="1"/>
  <c r="AG13" i="1" s="1"/>
  <c r="BH10" i="1"/>
  <c r="P10" i="1"/>
  <c r="F56" i="15"/>
  <c r="C7" i="15" s="1"/>
  <c r="AM6" i="15"/>
  <c r="G7" i="15"/>
  <c r="BK56" i="15"/>
  <c r="AI7" i="15" s="1"/>
  <c r="BN56" i="15"/>
  <c r="AM7" i="15" s="1"/>
  <c r="BE56" i="15"/>
  <c r="AA7" i="15" s="1"/>
  <c r="AP56" i="15"/>
  <c r="O7" i="15" s="1"/>
  <c r="BB56" i="15"/>
  <c r="W7" i="15" s="1"/>
  <c r="BH57" i="15"/>
  <c r="AE8" i="15" s="1"/>
  <c r="BQ57" i="15"/>
  <c r="AQ8" i="15" s="1"/>
  <c r="BT57" i="15"/>
  <c r="AU8" i="15" s="1"/>
  <c r="G8" i="15"/>
  <c r="K8" i="15"/>
  <c r="AY57" i="15"/>
  <c r="S8" i="15" s="1"/>
  <c r="BZ34" i="2"/>
  <c r="BZ29" i="5"/>
  <c r="BH27" i="2"/>
  <c r="BH10" i="4"/>
  <c r="BH21" i="2"/>
  <c r="BH28" i="3"/>
  <c r="BH32" i="7"/>
  <c r="BZ12" i="9"/>
  <c r="BH36" i="8"/>
  <c r="BH25" i="7"/>
  <c r="BZ34" i="3"/>
  <c r="BZ29" i="8"/>
  <c r="BH31" i="4"/>
  <c r="BH35" i="11"/>
  <c r="BH13" i="6"/>
  <c r="BH11" i="12"/>
  <c r="BH20" i="6"/>
  <c r="BH30" i="5"/>
  <c r="BH19" i="9"/>
  <c r="BZ22" i="8"/>
  <c r="BZ26" i="12"/>
  <c r="BZ20" i="6"/>
  <c r="BZ13" i="11"/>
  <c r="BH16" i="5"/>
  <c r="BZ21" i="8"/>
  <c r="BH20" i="3"/>
  <c r="BZ12" i="12"/>
  <c r="BZ32" i="7"/>
  <c r="BZ37" i="5"/>
  <c r="BH38" i="10"/>
  <c r="BZ26" i="9"/>
  <c r="BZ21" i="11"/>
  <c r="BZ28" i="11"/>
  <c r="BZ23" i="5"/>
  <c r="BH25" i="12"/>
  <c r="BZ14" i="11"/>
  <c r="BZ32" i="12"/>
  <c r="BZ15" i="8"/>
  <c r="BH35" i="2"/>
  <c r="BH25" i="9"/>
  <c r="BZ10" i="10"/>
  <c r="BH26" i="12"/>
  <c r="BZ31" i="11"/>
  <c r="BZ11" i="4"/>
  <c r="BH37" i="10"/>
  <c r="BH18" i="4"/>
  <c r="BH21" i="3"/>
  <c r="BZ35" i="2"/>
  <c r="BH12" i="12"/>
  <c r="BZ38" i="5"/>
  <c r="BZ27" i="6"/>
  <c r="BH19" i="12"/>
  <c r="BZ33" i="6"/>
  <c r="BH17" i="10"/>
  <c r="BH27" i="3"/>
  <c r="BZ32" i="4"/>
  <c r="BH31" i="11"/>
  <c r="BZ21" i="3"/>
  <c r="BZ14" i="3"/>
  <c r="BZ17" i="10"/>
  <c r="BZ19" i="9"/>
  <c r="BZ15" i="5"/>
  <c r="BH19" i="4"/>
  <c r="BH18" i="12"/>
  <c r="BZ38" i="2"/>
  <c r="BZ39" i="4"/>
  <c r="BZ13" i="3"/>
  <c r="BH27" i="6"/>
  <c r="BZ35" i="11"/>
  <c r="BZ25" i="7"/>
  <c r="BZ16" i="5"/>
  <c r="BH23" i="10"/>
  <c r="BH15" i="8"/>
  <c r="BH21" i="11"/>
  <c r="BZ28" i="3"/>
  <c r="BH24" i="10"/>
  <c r="BZ14" i="8"/>
  <c r="BH25" i="4"/>
  <c r="BZ16" i="10"/>
  <c r="BH23" i="5"/>
  <c r="BH36" i="5"/>
  <c r="BZ18" i="7"/>
  <c r="BH33" i="9"/>
  <c r="BZ19" i="12"/>
  <c r="BH32" i="4"/>
  <c r="BH22" i="8"/>
  <c r="BH39" i="7"/>
  <c r="BH30" i="10"/>
  <c r="BH26" i="9"/>
  <c r="BH38" i="4"/>
  <c r="BH11" i="4"/>
  <c r="BZ38" i="10"/>
  <c r="BZ36" i="8"/>
  <c r="BZ18" i="9"/>
  <c r="BH38" i="5"/>
  <c r="BZ20" i="11"/>
  <c r="BZ25" i="4"/>
  <c r="BH10" i="7"/>
  <c r="BH35" i="3"/>
  <c r="BZ13" i="6"/>
  <c r="BZ31" i="10"/>
  <c r="BZ30" i="5"/>
  <c r="BZ17" i="7"/>
  <c r="BZ14" i="2"/>
  <c r="BZ11" i="9"/>
  <c r="BH10" i="10"/>
  <c r="BZ27" i="11"/>
  <c r="BH34" i="6"/>
  <c r="BH11" i="7"/>
  <c r="BH14" i="2"/>
  <c r="BZ22" i="5"/>
  <c r="BH14" i="11"/>
  <c r="BZ38" i="7"/>
  <c r="BH38" i="2"/>
  <c r="BH28" i="8"/>
  <c r="BZ18" i="4"/>
  <c r="BH26" i="6"/>
  <c r="BH28" i="2"/>
  <c r="BH27" i="11"/>
  <c r="BZ33" i="9"/>
  <c r="BZ34" i="6"/>
  <c r="BH14" i="3"/>
  <c r="BZ21" i="2"/>
  <c r="BZ32" i="9"/>
  <c r="BH19" i="6"/>
  <c r="BZ19" i="4"/>
  <c r="BZ31" i="7"/>
  <c r="BZ24" i="4"/>
  <c r="BZ35" i="8"/>
  <c r="BH24" i="4"/>
  <c r="BZ12" i="6"/>
  <c r="BH29" i="8"/>
  <c r="BH39" i="4"/>
  <c r="BH18" i="7"/>
  <c r="BH17" i="4"/>
  <c r="BZ39" i="7"/>
  <c r="BZ11" i="7"/>
  <c r="BZ28" i="2"/>
  <c r="BH24" i="7"/>
  <c r="BH37" i="5"/>
  <c r="BZ24" i="10"/>
  <c r="BH31" i="10"/>
  <c r="BH34" i="11"/>
  <c r="BH28" i="11"/>
  <c r="BH12" i="9"/>
  <c r="BZ35" i="3"/>
  <c r="BZ39" i="9"/>
  <c r="BH39" i="12"/>
  <c r="CA32" i="7" l="1"/>
  <c r="CA19" i="9"/>
  <c r="CA29" i="8"/>
  <c r="CA11" i="4"/>
  <c r="BY11" i="4"/>
  <c r="BT11" i="4" s="1"/>
  <c r="P11" i="4"/>
  <c r="CA14" i="11"/>
  <c r="P14" i="11"/>
  <c r="BY14" i="11"/>
  <c r="BT14" i="11" s="1"/>
  <c r="CA35" i="2"/>
  <c r="BY35" i="2"/>
  <c r="BT35" i="2" s="1"/>
  <c r="P35" i="2"/>
  <c r="CA39" i="7"/>
  <c r="BY39" i="7"/>
  <c r="BT39" i="7" s="1"/>
  <c r="P39" i="7"/>
  <c r="CA33" i="9"/>
  <c r="P33" i="9"/>
  <c r="BY33" i="9"/>
  <c r="BT33" i="9" s="1"/>
  <c r="CA17" i="10"/>
  <c r="P17" i="10"/>
  <c r="BY17" i="10"/>
  <c r="BT17" i="10" s="1"/>
  <c r="CA19" i="12"/>
  <c r="P19" i="12"/>
  <c r="BY19" i="12"/>
  <c r="BT19" i="12" s="1"/>
  <c r="CA34" i="3"/>
  <c r="BY34" i="3"/>
  <c r="BT34" i="3" s="1"/>
  <c r="P34" i="3"/>
  <c r="CA32" i="9"/>
  <c r="BY32" i="9"/>
  <c r="BT32" i="9" s="1"/>
  <c r="P32" i="9"/>
  <c r="Q13" i="11"/>
  <c r="AK13" i="11" s="1"/>
  <c r="BY13" i="11"/>
  <c r="BT13" i="11" s="1"/>
  <c r="P13" i="11"/>
  <c r="CA14" i="3"/>
  <c r="CA16" i="5"/>
  <c r="CA23" i="5"/>
  <c r="CA38" i="5"/>
  <c r="CA12" i="12"/>
  <c r="BY12" i="12"/>
  <c r="BT12" i="12" s="1"/>
  <c r="P12" i="12"/>
  <c r="CA21" i="3"/>
  <c r="P21" i="3"/>
  <c r="BY21" i="3"/>
  <c r="BT21" i="3" s="1"/>
  <c r="Q13" i="6"/>
  <c r="AK13" i="6" s="1"/>
  <c r="P13" i="6"/>
  <c r="BY13" i="6"/>
  <c r="BT13" i="6" s="1"/>
  <c r="CA18" i="7"/>
  <c r="P18" i="7"/>
  <c r="BY18" i="7"/>
  <c r="BT18" i="7" s="1"/>
  <c r="CA25" i="7"/>
  <c r="P25" i="7"/>
  <c r="BY25" i="7"/>
  <c r="BT25" i="7" s="1"/>
  <c r="CA38" i="10"/>
  <c r="BY38" i="10"/>
  <c r="BT38" i="10" s="1"/>
  <c r="P38" i="10"/>
  <c r="CA28" i="11"/>
  <c r="P28" i="11"/>
  <c r="BY28" i="11"/>
  <c r="BT28" i="11" s="1"/>
  <c r="CA26" i="12"/>
  <c r="P26" i="12"/>
  <c r="BY26" i="12"/>
  <c r="BT26" i="12" s="1"/>
  <c r="CA20" i="11"/>
  <c r="BY20" i="11"/>
  <c r="BT20" i="11" s="1"/>
  <c r="P20" i="11"/>
  <c r="CA18" i="9"/>
  <c r="P18" i="9"/>
  <c r="BY18" i="9"/>
  <c r="BT18" i="9" s="1"/>
  <c r="CA11" i="9"/>
  <c r="BY11" i="9"/>
  <c r="BT11" i="9" s="1"/>
  <c r="P11" i="9"/>
  <c r="CA35" i="11"/>
  <c r="CA12" i="9"/>
  <c r="CA21" i="2"/>
  <c r="CA21" i="11"/>
  <c r="CA22" i="8"/>
  <c r="CA28" i="2"/>
  <c r="CA35" i="3"/>
  <c r="CA14" i="2"/>
  <c r="CA24" i="4"/>
  <c r="P24" i="4"/>
  <c r="BY24" i="4"/>
  <c r="BT24" i="4" s="1"/>
  <c r="CA18" i="4"/>
  <c r="P18" i="4"/>
  <c r="BY18" i="4"/>
  <c r="BT18" i="4" s="1"/>
  <c r="CA32" i="4"/>
  <c r="P32" i="4"/>
  <c r="BY32" i="4"/>
  <c r="BT32" i="4" s="1"/>
  <c r="CA28" i="3"/>
  <c r="BY28" i="3"/>
  <c r="BT28" i="3" s="1"/>
  <c r="P28" i="3"/>
  <c r="CA15" i="8"/>
  <c r="BY15" i="8"/>
  <c r="BT15" i="8" s="1"/>
  <c r="P15" i="8"/>
  <c r="CA26" i="9"/>
  <c r="P26" i="9"/>
  <c r="BY26" i="9"/>
  <c r="BT26" i="9" s="1"/>
  <c r="CA10" i="10"/>
  <c r="BY10" i="10"/>
  <c r="BT10" i="10" s="1"/>
  <c r="P10" i="10"/>
  <c r="Q17" i="7"/>
  <c r="AK17" i="7" s="1"/>
  <c r="P17" i="7"/>
  <c r="BY17" i="7"/>
  <c r="BT17" i="7" s="1"/>
  <c r="CA25" i="4"/>
  <c r="CA36" i="8"/>
  <c r="CA30" i="5"/>
  <c r="CA19" i="4"/>
  <c r="CA39" i="4"/>
  <c r="BY39" i="4"/>
  <c r="BT39" i="4" s="1"/>
  <c r="P39" i="4"/>
  <c r="CA37" i="5"/>
  <c r="BY37" i="5"/>
  <c r="BT37" i="5" s="1"/>
  <c r="P37" i="5"/>
  <c r="CA11" i="7"/>
  <c r="P11" i="7"/>
  <c r="BY11" i="7"/>
  <c r="BT11" i="7" s="1"/>
  <c r="CA24" i="10"/>
  <c r="BY24" i="10"/>
  <c r="BT24" i="10" s="1"/>
  <c r="P24" i="10"/>
  <c r="CA31" i="10"/>
  <c r="P31" i="10"/>
  <c r="BY31" i="10"/>
  <c r="BT31" i="10" s="1"/>
  <c r="Q38" i="7"/>
  <c r="AK38" i="7" s="1"/>
  <c r="P38" i="7"/>
  <c r="BY38" i="7"/>
  <c r="BT38" i="7" s="1"/>
  <c r="Q33" i="6"/>
  <c r="AK33" i="6" s="1"/>
  <c r="P33" i="6"/>
  <c r="BY33" i="6"/>
  <c r="BT33" i="6" s="1"/>
  <c r="CA15" i="5"/>
  <c r="BY15" i="5"/>
  <c r="BT15" i="5" s="1"/>
  <c r="P15" i="5"/>
  <c r="CA14" i="8"/>
  <c r="P14" i="8"/>
  <c r="BY14" i="8"/>
  <c r="BT14" i="8" s="1"/>
  <c r="CA38" i="2"/>
  <c r="BY38" i="2"/>
  <c r="BT38" i="2" s="1"/>
  <c r="P38" i="2"/>
  <c r="Q38" i="2"/>
  <c r="AK38" i="2" s="1"/>
  <c r="Q11" i="9"/>
  <c r="AK11" i="9" s="1"/>
  <c r="Q14" i="8"/>
  <c r="AK14" i="8" s="1"/>
  <c r="CA13" i="11"/>
  <c r="Q18" i="7"/>
  <c r="AK18" i="7" s="1"/>
  <c r="Q18" i="9"/>
  <c r="AK18" i="9" s="1"/>
  <c r="Q38" i="10"/>
  <c r="AK38" i="10" s="1"/>
  <c r="Q34" i="3"/>
  <c r="AK34" i="3" s="1"/>
  <c r="Q20" i="11"/>
  <c r="AK20" i="11" s="1"/>
  <c r="Q15" i="5"/>
  <c r="AK15" i="5" s="1"/>
  <c r="Q32" i="9"/>
  <c r="AK32" i="9" s="1"/>
  <c r="CA33" i="6"/>
  <c r="CA17" i="7"/>
  <c r="Q31" i="10"/>
  <c r="AK31" i="10" s="1"/>
  <c r="Q27" i="5"/>
  <c r="AK27" i="5" s="1"/>
  <c r="CA38" i="7"/>
  <c r="Q10" i="10"/>
  <c r="AK10" i="10" s="1"/>
  <c r="Q26" i="12"/>
  <c r="AK26" i="12" s="1"/>
  <c r="Q21" i="3"/>
  <c r="AK21" i="3" s="1"/>
  <c r="Q35" i="2"/>
  <c r="AK35" i="2" s="1"/>
  <c r="Q15" i="8"/>
  <c r="AK15" i="8" s="1"/>
  <c r="Q26" i="9"/>
  <c r="AK26" i="9" s="1"/>
  <c r="Q17" i="10"/>
  <c r="AK17" i="10" s="1"/>
  <c r="Q39" i="7"/>
  <c r="AK39" i="7" s="1"/>
  <c r="Q28" i="11"/>
  <c r="AK28" i="11" s="1"/>
  <c r="Q24" i="10"/>
  <c r="AK24" i="10" s="1"/>
  <c r="Q19" i="12"/>
  <c r="AK19" i="12" s="1"/>
  <c r="Q25" i="7"/>
  <c r="AK25" i="7" s="1"/>
  <c r="Q33" i="9"/>
  <c r="AK33" i="9" s="1"/>
  <c r="CA13" i="6"/>
  <c r="Q28" i="3"/>
  <c r="AK28" i="3" s="1"/>
  <c r="Q11" i="7"/>
  <c r="AK11" i="7" s="1"/>
  <c r="Q37" i="5"/>
  <c r="AK37" i="5" s="1"/>
  <c r="Q39" i="4"/>
  <c r="AK39" i="4" s="1"/>
  <c r="CA10" i="1"/>
  <c r="Q32" i="4"/>
  <c r="AK32" i="4" s="1"/>
  <c r="Q18" i="4"/>
  <c r="AK18" i="4" s="1"/>
  <c r="Q21" i="8"/>
  <c r="AK21" i="8" s="1"/>
  <c r="P21" i="8"/>
  <c r="BY21" i="8"/>
  <c r="BT21" i="8" s="1"/>
  <c r="CA21" i="8"/>
  <c r="BY34" i="2"/>
  <c r="BT34" i="2" s="1"/>
  <c r="P34" i="2"/>
  <c r="CA34" i="2"/>
  <c r="Q34" i="2"/>
  <c r="AK34" i="2" s="1"/>
  <c r="BY12" i="6"/>
  <c r="BT12" i="6" s="1"/>
  <c r="P12" i="6"/>
  <c r="CA12" i="6"/>
  <c r="Q12" i="6"/>
  <c r="AK12" i="6" s="1"/>
  <c r="P31" i="7"/>
  <c r="BY31" i="7"/>
  <c r="BT31" i="7" s="1"/>
  <c r="CA31" i="7"/>
  <c r="Q31" i="7"/>
  <c r="AK31" i="7" s="1"/>
  <c r="P13" i="3"/>
  <c r="CA13" i="3"/>
  <c r="BY13" i="3"/>
  <c r="BT13" i="3" s="1"/>
  <c r="Q13" i="3"/>
  <c r="AK13" i="3" s="1"/>
  <c r="CA32" i="12"/>
  <c r="Q40" i="12"/>
  <c r="AK40" i="12" s="1"/>
  <c r="Q12" i="12"/>
  <c r="Q35" i="12"/>
  <c r="AK35" i="12" s="1"/>
  <c r="Q33" i="12"/>
  <c r="AK33" i="12" s="1"/>
  <c r="Q34" i="12"/>
  <c r="AK34" i="12" s="1"/>
  <c r="CA31" i="11"/>
  <c r="CA27" i="11"/>
  <c r="Q14" i="11"/>
  <c r="Q35" i="11"/>
  <c r="Q21" i="11"/>
  <c r="CA16" i="10"/>
  <c r="Q40" i="10"/>
  <c r="AK40" i="10" s="1"/>
  <c r="Q12" i="10"/>
  <c r="AK12" i="10" s="1"/>
  <c r="CA39" i="9"/>
  <c r="Q12" i="9"/>
  <c r="AK12" i="9" s="1"/>
  <c r="Q19" i="9"/>
  <c r="AK19" i="9" s="1"/>
  <c r="CA35" i="8"/>
  <c r="Q36" i="8"/>
  <c r="AK36" i="8" s="1"/>
  <c r="Q29" i="8"/>
  <c r="AK29" i="8" s="1"/>
  <c r="Q22" i="8"/>
  <c r="AK22" i="8" s="1"/>
  <c r="Q32" i="7"/>
  <c r="AK32" i="7" s="1"/>
  <c r="Q34" i="6"/>
  <c r="CA34" i="6"/>
  <c r="Q20" i="6"/>
  <c r="CA20" i="6"/>
  <c r="Q27" i="6"/>
  <c r="AK27" i="6" s="1"/>
  <c r="CA27" i="6"/>
  <c r="CA22" i="5"/>
  <c r="CA29" i="5"/>
  <c r="Q30" i="5"/>
  <c r="AK30" i="5" s="1"/>
  <c r="Q16" i="5"/>
  <c r="AK16" i="5" s="1"/>
  <c r="Q38" i="5"/>
  <c r="AK38" i="5" s="1"/>
  <c r="Q10" i="5"/>
  <c r="AK10" i="5" s="1"/>
  <c r="Q23" i="5"/>
  <c r="AK23" i="5" s="1"/>
  <c r="Q25" i="4"/>
  <c r="AK25" i="4" s="1"/>
  <c r="Q24" i="4"/>
  <c r="AK24" i="4" s="1"/>
  <c r="Q11" i="4"/>
  <c r="AK11" i="4" s="1"/>
  <c r="Q19" i="4"/>
  <c r="AK19" i="4" s="1"/>
  <c r="Q14" i="3"/>
  <c r="AK14" i="3" s="1"/>
  <c r="Q35" i="3"/>
  <c r="AK35" i="3" s="1"/>
  <c r="Q28" i="2"/>
  <c r="AK28" i="2" s="1"/>
  <c r="Q14" i="2"/>
  <c r="AK14" i="2" s="1"/>
  <c r="Q21" i="2"/>
  <c r="AK21" i="2" s="1"/>
  <c r="Q32" i="12"/>
  <c r="Q31" i="11"/>
  <c r="AK31" i="11" s="1"/>
  <c r="Q27" i="11"/>
  <c r="AK27" i="11" s="1"/>
  <c r="Q16" i="10"/>
  <c r="Q39" i="9"/>
  <c r="AK39" i="9" s="1"/>
  <c r="Q35" i="8"/>
  <c r="AK35" i="8" s="1"/>
  <c r="Q22" i="5"/>
  <c r="AK22" i="5" s="1"/>
  <c r="Q29" i="5"/>
  <c r="AK29" i="5" s="1"/>
  <c r="W35" i="1"/>
  <c r="W41" i="1" s="1"/>
  <c r="P27" i="6"/>
  <c r="BY27" i="6"/>
  <c r="BT27" i="6" s="1"/>
  <c r="BY14" i="3"/>
  <c r="BT14" i="3" s="1"/>
  <c r="P14" i="3"/>
  <c r="P35" i="11"/>
  <c r="BY35" i="11"/>
  <c r="BT35" i="11" s="1"/>
  <c r="BY12" i="9"/>
  <c r="BT12" i="9" s="1"/>
  <c r="P12" i="9"/>
  <c r="P21" i="2"/>
  <c r="BY21" i="2"/>
  <c r="BT21" i="2" s="1"/>
  <c r="P32" i="7"/>
  <c r="BY32" i="7"/>
  <c r="BT32" i="7" s="1"/>
  <c r="BY22" i="8"/>
  <c r="BT22" i="8" s="1"/>
  <c r="P22" i="8"/>
  <c r="P28" i="2"/>
  <c r="BY28" i="2"/>
  <c r="BT28" i="2" s="1"/>
  <c r="BY19" i="9"/>
  <c r="BT19" i="9" s="1"/>
  <c r="P19" i="9"/>
  <c r="P23" i="5"/>
  <c r="BY23" i="5"/>
  <c r="BT23" i="5" s="1"/>
  <c r="BY25" i="4"/>
  <c r="BT25" i="4" s="1"/>
  <c r="P25" i="4"/>
  <c r="BY35" i="3"/>
  <c r="BT35" i="3" s="1"/>
  <c r="P35" i="3"/>
  <c r="P36" i="8"/>
  <c r="BY36" i="8"/>
  <c r="BT36" i="8" s="1"/>
  <c r="BY14" i="2"/>
  <c r="BT14" i="2" s="1"/>
  <c r="P14" i="2"/>
  <c r="P29" i="8"/>
  <c r="BY29" i="8"/>
  <c r="BT29" i="8" s="1"/>
  <c r="P16" i="10"/>
  <c r="BY16" i="10"/>
  <c r="BT16" i="10" s="1"/>
  <c r="BY35" i="8"/>
  <c r="BT35" i="8" s="1"/>
  <c r="P35" i="8"/>
  <c r="BY32" i="12"/>
  <c r="BT32" i="12" s="1"/>
  <c r="P32" i="12"/>
  <c r="P22" i="5"/>
  <c r="BY22" i="5"/>
  <c r="BT22" i="5" s="1"/>
  <c r="BY38" i="5"/>
  <c r="BT38" i="5" s="1"/>
  <c r="P38" i="5"/>
  <c r="BY19" i="4"/>
  <c r="BT19" i="4" s="1"/>
  <c r="P19" i="4"/>
  <c r="P21" i="11"/>
  <c r="BY21" i="11"/>
  <c r="BT21" i="11" s="1"/>
  <c r="P34" i="6"/>
  <c r="BY34" i="6"/>
  <c r="BT34" i="6" s="1"/>
  <c r="BY29" i="5"/>
  <c r="BT29" i="5" s="1"/>
  <c r="P29" i="5"/>
  <c r="P39" i="9"/>
  <c r="BY39" i="9"/>
  <c r="BT39" i="9" s="1"/>
  <c r="P16" i="5"/>
  <c r="BY16" i="5"/>
  <c r="BT16" i="5" s="1"/>
  <c r="P20" i="6"/>
  <c r="BY20" i="6"/>
  <c r="BT20" i="6" s="1"/>
  <c r="RR38" i="2"/>
  <c r="BY31" i="11"/>
  <c r="BT31" i="11" s="1"/>
  <c r="P31" i="11"/>
  <c r="P27" i="11"/>
  <c r="BY27" i="11"/>
  <c r="BT27" i="11" s="1"/>
  <c r="BY30" i="5"/>
  <c r="BT30" i="5" s="1"/>
  <c r="P30" i="5"/>
  <c r="BT10" i="5"/>
  <c r="RR13" i="2"/>
  <c r="X13" i="2"/>
  <c r="X30" i="10"/>
  <c r="RR30" i="10"/>
  <c r="RR34" i="11"/>
  <c r="X34" i="11"/>
  <c r="X20" i="2"/>
  <c r="RR20" i="2"/>
  <c r="RR24" i="7"/>
  <c r="X24" i="7"/>
  <c r="X13" i="11"/>
  <c r="RR39" i="12"/>
  <c r="X39" i="12"/>
  <c r="RR28" i="8"/>
  <c r="X28" i="8"/>
  <c r="RR13" i="6"/>
  <c r="X38" i="7"/>
  <c r="RR38" i="7"/>
  <c r="BT10" i="7"/>
  <c r="BT10" i="4"/>
  <c r="RR23" i="10"/>
  <c r="X23" i="10"/>
  <c r="RR36" i="5"/>
  <c r="X36" i="5"/>
  <c r="X25" i="9"/>
  <c r="RR25" i="9"/>
  <c r="RR38" i="4"/>
  <c r="X38" i="4"/>
  <c r="RR26" i="6"/>
  <c r="X26" i="6"/>
  <c r="X17" i="4"/>
  <c r="RR17" i="4"/>
  <c r="RR11" i="12"/>
  <c r="X11" i="12"/>
  <c r="RR25" i="12"/>
  <c r="X25" i="12"/>
  <c r="RR31" i="4"/>
  <c r="X31" i="4"/>
  <c r="X10" i="7"/>
  <c r="RR10" i="7"/>
  <c r="RS10" i="7" s="1"/>
  <c r="X10" i="4"/>
  <c r="RR10" i="4"/>
  <c r="RS10" i="4" s="1"/>
  <c r="X19" i="6"/>
  <c r="RR19" i="6"/>
  <c r="RR37" i="10"/>
  <c r="X37" i="10"/>
  <c r="X18" i="12"/>
  <c r="RR18" i="12"/>
  <c r="X27" i="2"/>
  <c r="RR27" i="2"/>
  <c r="RR16" i="4"/>
  <c r="X16" i="4"/>
  <c r="RR20" i="3"/>
  <c r="X20" i="3"/>
  <c r="RR27" i="3"/>
  <c r="X27" i="3"/>
  <c r="AG41" i="1"/>
  <c r="F57" i="15"/>
  <c r="C8" i="15" s="1"/>
  <c r="AP57" i="15"/>
  <c r="O8" i="15" s="1"/>
  <c r="BB57" i="15"/>
  <c r="W8" i="15" s="1"/>
  <c r="BK57" i="15"/>
  <c r="AI8" i="15" s="1"/>
  <c r="BE57" i="15"/>
  <c r="AA8" i="15" s="1"/>
  <c r="BN57" i="15"/>
  <c r="AM8" i="15" s="1"/>
  <c r="G9" i="15"/>
  <c r="K9" i="15"/>
  <c r="BH58" i="15"/>
  <c r="AE9" i="15" s="1"/>
  <c r="AY58" i="15"/>
  <c r="S9" i="15" s="1"/>
  <c r="BQ58" i="15"/>
  <c r="AQ9" i="15" s="1"/>
  <c r="BT58" i="15"/>
  <c r="AU9" i="15" s="1"/>
  <c r="X33" i="6" l="1"/>
  <c r="X13" i="6"/>
  <c r="RR17" i="7"/>
  <c r="RR13" i="11"/>
  <c r="X17" i="7"/>
  <c r="RR33" i="6"/>
  <c r="X38" i="2"/>
  <c r="X11" i="9"/>
  <c r="X14" i="8"/>
  <c r="RR11" i="9"/>
  <c r="RR34" i="3"/>
  <c r="RR18" i="7"/>
  <c r="RR14" i="8"/>
  <c r="X38" i="10"/>
  <c r="X18" i="7"/>
  <c r="X18" i="9"/>
  <c r="RR18" i="9"/>
  <c r="X34" i="3"/>
  <c r="X20" i="11"/>
  <c r="RR39" i="7"/>
  <c r="RR24" i="10"/>
  <c r="X26" i="12"/>
  <c r="RR15" i="5"/>
  <c r="X24" i="10"/>
  <c r="RR26" i="12"/>
  <c r="X32" i="9"/>
  <c r="RR31" i="10"/>
  <c r="RR26" i="9"/>
  <c r="X31" i="10"/>
  <c r="RR27" i="5"/>
  <c r="RR32" i="9"/>
  <c r="X27" i="5"/>
  <c r="X28" i="11"/>
  <c r="X37" i="5"/>
  <c r="RR15" i="8"/>
  <c r="X10" i="10"/>
  <c r="X39" i="7"/>
  <c r="RR32" i="4"/>
  <c r="RR33" i="9"/>
  <c r="X35" i="2"/>
  <c r="RR35" i="2"/>
  <c r="RR28" i="3"/>
  <c r="RR17" i="10"/>
  <c r="X32" i="4"/>
  <c r="X26" i="9"/>
  <c r="X19" i="12"/>
  <c r="RR19" i="12"/>
  <c r="X21" i="3"/>
  <c r="RR21" i="3"/>
  <c r="X15" i="8"/>
  <c r="RR18" i="4"/>
  <c r="X18" i="4"/>
  <c r="X28" i="3"/>
  <c r="X17" i="10"/>
  <c r="X25" i="7"/>
  <c r="RR25" i="7"/>
  <c r="RR37" i="5"/>
  <c r="X39" i="4"/>
  <c r="X33" i="9"/>
  <c r="RR39" i="4"/>
  <c r="X12" i="12"/>
  <c r="AK12" i="12"/>
  <c r="RR32" i="12"/>
  <c r="AK32" i="12"/>
  <c r="X21" i="11"/>
  <c r="AK21" i="11"/>
  <c r="X35" i="11"/>
  <c r="AK35" i="11"/>
  <c r="X14" i="11"/>
  <c r="AK14" i="11"/>
  <c r="X16" i="10"/>
  <c r="AK16" i="10"/>
  <c r="X12" i="6"/>
  <c r="RR12" i="6"/>
  <c r="RR11" i="7"/>
  <c r="RS11" i="7" s="1"/>
  <c r="R11" i="7" s="1"/>
  <c r="X11" i="7"/>
  <c r="RR39" i="9"/>
  <c r="RR12" i="9"/>
  <c r="X22" i="8"/>
  <c r="X35" i="8"/>
  <c r="RR29" i="8"/>
  <c r="RR21" i="8"/>
  <c r="RR32" i="7"/>
  <c r="RR31" i="7"/>
  <c r="RR34" i="6"/>
  <c r="AK34" i="6"/>
  <c r="RR20" i="6"/>
  <c r="AK20" i="6"/>
  <c r="X22" i="5"/>
  <c r="X29" i="5"/>
  <c r="RR23" i="5"/>
  <c r="RR38" i="5"/>
  <c r="RR16" i="5"/>
  <c r="X35" i="3"/>
  <c r="RR13" i="3"/>
  <c r="RR34" i="2"/>
  <c r="X28" i="2"/>
  <c r="X11" i="4"/>
  <c r="X25" i="4"/>
  <c r="X31" i="7"/>
  <c r="RR14" i="11"/>
  <c r="X21" i="8"/>
  <c r="X29" i="8"/>
  <c r="X34" i="2"/>
  <c r="X13" i="3"/>
  <c r="X24" i="4"/>
  <c r="RR12" i="12"/>
  <c r="RR24" i="4"/>
  <c r="X23" i="5"/>
  <c r="X14" i="2"/>
  <c r="RR14" i="2"/>
  <c r="RR11" i="4"/>
  <c r="RS11" i="4" s="1"/>
  <c r="R11" i="4" s="1"/>
  <c r="X19" i="9"/>
  <c r="RR35" i="11"/>
  <c r="X14" i="3"/>
  <c r="RR14" i="3"/>
  <c r="RR27" i="6"/>
  <c r="RR28" i="2"/>
  <c r="X27" i="6"/>
  <c r="RR19" i="9"/>
  <c r="RR16" i="10"/>
  <c r="RR22" i="8"/>
  <c r="RR36" i="8"/>
  <c r="X36" i="8"/>
  <c r="X32" i="7"/>
  <c r="RR35" i="8"/>
  <c r="RR35" i="3"/>
  <c r="RR22" i="5"/>
  <c r="X38" i="5"/>
  <c r="X32" i="12"/>
  <c r="RR21" i="2"/>
  <c r="X21" i="2"/>
  <c r="X12" i="9"/>
  <c r="RR25" i="4"/>
  <c r="RR29" i="5"/>
  <c r="X34" i="6"/>
  <c r="X39" i="9"/>
  <c r="X16" i="5"/>
  <c r="RR21" i="11"/>
  <c r="X20" i="6"/>
  <c r="X40" i="12"/>
  <c r="RR40" i="12"/>
  <c r="X19" i="4"/>
  <c r="RR19" i="4"/>
  <c r="RR12" i="10"/>
  <c r="X12" i="10"/>
  <c r="X30" i="5"/>
  <c r="RR30" i="5"/>
  <c r="X10" i="5"/>
  <c r="RR10" i="5"/>
  <c r="RS10" i="5" s="1"/>
  <c r="R10" i="5" s="1"/>
  <c r="RR33" i="12"/>
  <c r="X33" i="12"/>
  <c r="X40" i="10"/>
  <c r="RR40" i="10"/>
  <c r="RR27" i="11"/>
  <c r="X27" i="11"/>
  <c r="RR35" i="12"/>
  <c r="X35" i="12"/>
  <c r="RR34" i="12"/>
  <c r="X34" i="12"/>
  <c r="RR31" i="11"/>
  <c r="X31" i="11"/>
  <c r="AH71" i="15"/>
  <c r="AH78" i="15"/>
  <c r="AH57" i="15"/>
  <c r="AH65" i="15"/>
  <c r="AH58" i="15"/>
  <c r="AH64" i="15"/>
  <c r="AH79" i="15"/>
  <c r="AH72" i="15"/>
  <c r="RR10" i="1"/>
  <c r="RS10" i="1" s="1"/>
  <c r="X10" i="1"/>
  <c r="BO56" i="15"/>
  <c r="AZ54" i="15"/>
  <c r="F58" i="15"/>
  <c r="C9" i="15" s="1"/>
  <c r="J54" i="15"/>
  <c r="BE58" i="15"/>
  <c r="AA9" i="15" s="1"/>
  <c r="BK58" i="15"/>
  <c r="AI9" i="15" s="1"/>
  <c r="BB58" i="15"/>
  <c r="W9" i="15" s="1"/>
  <c r="AP58" i="15"/>
  <c r="O9" i="15" s="1"/>
  <c r="BN58" i="15"/>
  <c r="AM9" i="15" s="1"/>
  <c r="BQ59" i="15"/>
  <c r="AQ10" i="15" s="1"/>
  <c r="AY59" i="15"/>
  <c r="S10" i="15" s="1"/>
  <c r="BH59" i="15"/>
  <c r="AE10" i="15" s="1"/>
  <c r="BT59" i="15"/>
  <c r="AU10" i="15" s="1"/>
  <c r="K10" i="15"/>
  <c r="G10" i="15"/>
  <c r="RR38" i="10" l="1"/>
  <c r="X15" i="5"/>
  <c r="RR20" i="11"/>
  <c r="RR28" i="11"/>
  <c r="RR10" i="10"/>
  <c r="RS10" i="10" s="1"/>
  <c r="R10" i="10" s="1"/>
  <c r="F59" i="15"/>
  <c r="C10" i="15" s="1"/>
  <c r="BK59" i="15"/>
  <c r="AI10" i="15" s="1"/>
  <c r="BN59" i="15"/>
  <c r="AM10" i="15" s="1"/>
  <c r="BB59" i="15"/>
  <c r="W10" i="15" s="1"/>
  <c r="BE59" i="15"/>
  <c r="AA10" i="15" s="1"/>
  <c r="AP59" i="15"/>
  <c r="O10" i="15" s="1"/>
  <c r="BH60" i="15"/>
  <c r="AE11" i="15" s="1"/>
  <c r="BQ60" i="15"/>
  <c r="AQ11" i="15" s="1"/>
  <c r="G11" i="15"/>
  <c r="F60" i="15"/>
  <c r="C11" i="15" s="1"/>
  <c r="BT60" i="15"/>
  <c r="AU11" i="15" s="1"/>
  <c r="AY60" i="15"/>
  <c r="S11" i="15" s="1"/>
  <c r="K11" i="15"/>
  <c r="BI15" i="1" l="1"/>
  <c r="BJ15" i="1" s="1"/>
  <c r="BX15" i="1" s="1"/>
  <c r="AP60" i="15"/>
  <c r="O11" i="15" s="1"/>
  <c r="BB60" i="15"/>
  <c r="W11" i="15" s="1"/>
  <c r="BN60" i="15"/>
  <c r="AM11" i="15" s="1"/>
  <c r="BK60" i="15"/>
  <c r="AI11" i="15" s="1"/>
  <c r="BE60" i="15"/>
  <c r="AA11" i="15" s="1"/>
  <c r="K12" i="15"/>
  <c r="BT61" i="15"/>
  <c r="AU12" i="15" s="1"/>
  <c r="F61" i="15"/>
  <c r="C12" i="15" s="1"/>
  <c r="BQ61" i="15"/>
  <c r="AQ12" i="15" s="1"/>
  <c r="G12" i="15"/>
  <c r="AY61" i="15"/>
  <c r="S12" i="15" s="1"/>
  <c r="BH61" i="15"/>
  <c r="AE12" i="15" s="1"/>
  <c r="R10" i="8" l="1"/>
  <c r="O15" i="1"/>
  <c r="BE61" i="15"/>
  <c r="AA12" i="15" s="1"/>
  <c r="AP61" i="15"/>
  <c r="O12" i="15" s="1"/>
  <c r="BK61" i="15"/>
  <c r="AI12" i="15" s="1"/>
  <c r="BB61" i="15"/>
  <c r="W12" i="15" s="1"/>
  <c r="BN61" i="15"/>
  <c r="AM12" i="15" s="1"/>
  <c r="BQ62" i="15"/>
  <c r="AQ13" i="15" s="1"/>
  <c r="F62" i="15"/>
  <c r="C13" i="15" s="1"/>
  <c r="K13" i="15"/>
  <c r="AY62" i="15"/>
  <c r="S13" i="15" s="1"/>
  <c r="BH62" i="15"/>
  <c r="AE13" i="15" s="1"/>
  <c r="G13" i="15"/>
  <c r="BT62" i="15"/>
  <c r="AU13" i="15" s="1"/>
  <c r="R13" i="7" l="1"/>
  <c r="BK62" i="15"/>
  <c r="AI13" i="15" s="1"/>
  <c r="BE62" i="15"/>
  <c r="AA13" i="15" s="1"/>
  <c r="AP62" i="15"/>
  <c r="O13" i="15" s="1"/>
  <c r="BN62" i="15"/>
  <c r="AM13" i="15" s="1"/>
  <c r="BB62" i="15"/>
  <c r="W13" i="15" s="1"/>
  <c r="F63" i="15"/>
  <c r="C14" i="15" s="1"/>
  <c r="AY63" i="15"/>
  <c r="S14" i="15" s="1"/>
  <c r="BT63" i="15"/>
  <c r="AU14" i="15" s="1"/>
  <c r="G14" i="15"/>
  <c r="BH63" i="15"/>
  <c r="AE14" i="15" s="1"/>
  <c r="K14" i="15"/>
  <c r="BQ63" i="15"/>
  <c r="AQ14" i="15" s="1"/>
  <c r="R11" i="10" l="1"/>
  <c r="R13" i="4"/>
  <c r="BN63" i="15"/>
  <c r="AM14" i="15" s="1"/>
  <c r="BK63" i="15"/>
  <c r="AI14" i="15" s="1"/>
  <c r="AP63" i="15"/>
  <c r="O14" i="15" s="1"/>
  <c r="BE63" i="15"/>
  <c r="AA14" i="15" s="1"/>
  <c r="BB63" i="15"/>
  <c r="W14" i="15" s="1"/>
  <c r="BH64" i="15"/>
  <c r="AE15" i="15" s="1"/>
  <c r="G15" i="15"/>
  <c r="BT64" i="15"/>
  <c r="AU15" i="15" s="1"/>
  <c r="AY64" i="15"/>
  <c r="S15" i="15" s="1"/>
  <c r="F64" i="15"/>
  <c r="C15" i="15" s="1"/>
  <c r="K15" i="15"/>
  <c r="BQ64" i="15"/>
  <c r="AQ15" i="15" s="1"/>
  <c r="R14" i="9" l="1"/>
  <c r="R14" i="12"/>
  <c r="R12" i="10"/>
  <c r="BE64" i="15"/>
  <c r="AA15" i="15" s="1"/>
  <c r="BN64" i="15"/>
  <c r="AM15" i="15" s="1"/>
  <c r="BB64" i="15"/>
  <c r="W15" i="15" s="1"/>
  <c r="AP64" i="15"/>
  <c r="O15" i="15" s="1"/>
  <c r="BK64" i="15"/>
  <c r="AI15" i="15" s="1"/>
  <c r="K16" i="15"/>
  <c r="G16" i="15"/>
  <c r="BQ65" i="15"/>
  <c r="AQ16" i="15" s="1"/>
  <c r="AY65" i="15"/>
  <c r="S16" i="15" s="1"/>
  <c r="BT65" i="15"/>
  <c r="AU16" i="15" s="1"/>
  <c r="F65" i="15"/>
  <c r="C16" i="15" s="1"/>
  <c r="BH65" i="15"/>
  <c r="AE16" i="15" s="1"/>
  <c r="R15" i="2" l="1"/>
  <c r="R12" i="7"/>
  <c r="R13" i="12"/>
  <c r="AT63" i="15"/>
  <c r="BE65" i="15"/>
  <c r="AA16" i="15" s="1"/>
  <c r="BK65" i="15"/>
  <c r="AI16" i="15" s="1"/>
  <c r="BN65" i="15"/>
  <c r="AM16" i="15" s="1"/>
  <c r="BB65" i="15"/>
  <c r="W16" i="15" s="1"/>
  <c r="AP65" i="15"/>
  <c r="O16" i="15" s="1"/>
  <c r="K17" i="15"/>
  <c r="AY66" i="15"/>
  <c r="S17" i="15" s="1"/>
  <c r="F66" i="15"/>
  <c r="C17" i="15" s="1"/>
  <c r="G17" i="15"/>
  <c r="BT66" i="15"/>
  <c r="AU17" i="15" s="1"/>
  <c r="BH66" i="15"/>
  <c r="AE17" i="15" s="1"/>
  <c r="BQ66" i="15"/>
  <c r="AQ17" i="15" s="1"/>
  <c r="R15" i="11" l="1"/>
  <c r="R13" i="9"/>
  <c r="R16" i="2"/>
  <c r="BB66" i="15"/>
  <c r="W17" i="15" s="1"/>
  <c r="BE66" i="15"/>
  <c r="AA17" i="15" s="1"/>
  <c r="AP66" i="15"/>
  <c r="O17" i="15" s="1"/>
  <c r="BN66" i="15"/>
  <c r="AM17" i="15" s="1"/>
  <c r="BK66" i="15"/>
  <c r="AI17" i="15" s="1"/>
  <c r="BQ67" i="15"/>
  <c r="AQ18" i="15" s="1"/>
  <c r="F67" i="15"/>
  <c r="C18" i="15" s="1"/>
  <c r="K18" i="15"/>
  <c r="BT67" i="15"/>
  <c r="AU18" i="15" s="1"/>
  <c r="BH67" i="15"/>
  <c r="AE18" i="15" s="1"/>
  <c r="AY67" i="15"/>
  <c r="S18" i="15" s="1"/>
  <c r="G18" i="15"/>
  <c r="R15" i="6" l="1"/>
  <c r="R16" i="11"/>
  <c r="BE67" i="15"/>
  <c r="AA18" i="15" s="1"/>
  <c r="BN67" i="15"/>
  <c r="AM18" i="15" s="1"/>
  <c r="AP67" i="15"/>
  <c r="O18" i="15" s="1"/>
  <c r="BK67" i="15"/>
  <c r="AI18" i="15" s="1"/>
  <c r="BB67" i="15"/>
  <c r="W18" i="15" s="1"/>
  <c r="AY68" i="15"/>
  <c r="S19" i="15" s="1"/>
  <c r="G19" i="15"/>
  <c r="K19" i="15"/>
  <c r="BQ68" i="15"/>
  <c r="AQ19" i="15" s="1"/>
  <c r="BT68" i="15"/>
  <c r="AU19" i="15" s="1"/>
  <c r="F68" i="15"/>
  <c r="C19" i="15" s="1"/>
  <c r="BH68" i="15"/>
  <c r="AE19" i="15" s="1"/>
  <c r="R18" i="10" l="1"/>
  <c r="R16" i="8"/>
  <c r="R17" i="5"/>
  <c r="R11" i="5"/>
  <c r="R14" i="6"/>
  <c r="AP68" i="15"/>
  <c r="O19" i="15" s="1"/>
  <c r="BN68" i="15"/>
  <c r="AM19" i="15" s="1"/>
  <c r="BE68" i="15"/>
  <c r="AA19" i="15" s="1"/>
  <c r="BB68" i="15"/>
  <c r="W19" i="15" s="1"/>
  <c r="BK68" i="15"/>
  <c r="AI19" i="15" s="1"/>
  <c r="BH69" i="15"/>
  <c r="AE20" i="15" s="1"/>
  <c r="BT69" i="15"/>
  <c r="AU20" i="15" s="1"/>
  <c r="BQ69" i="15"/>
  <c r="AQ20" i="15" s="1"/>
  <c r="F69" i="15"/>
  <c r="C20" i="15" s="1"/>
  <c r="K20" i="15"/>
  <c r="AY69" i="15"/>
  <c r="S20" i="15" s="1"/>
  <c r="G20" i="15"/>
  <c r="R19" i="10" l="1"/>
  <c r="R17" i="8"/>
  <c r="R18" i="5"/>
  <c r="BE69" i="15"/>
  <c r="AA20" i="15" s="1"/>
  <c r="AP69" i="15"/>
  <c r="O20" i="15" s="1"/>
  <c r="BK69" i="15"/>
  <c r="AI20" i="15" s="1"/>
  <c r="BN69" i="15"/>
  <c r="AM20" i="15" s="1"/>
  <c r="BB69" i="15"/>
  <c r="W20" i="15" s="1"/>
  <c r="F70" i="15"/>
  <c r="C21" i="15" s="1"/>
  <c r="BH70" i="15"/>
  <c r="AE21" i="15" s="1"/>
  <c r="AY70" i="15"/>
  <c r="S21" i="15" s="1"/>
  <c r="G21" i="15"/>
  <c r="BT70" i="15"/>
  <c r="AU21" i="15" s="1"/>
  <c r="BQ70" i="15"/>
  <c r="AQ21" i="15" s="1"/>
  <c r="K21" i="15"/>
  <c r="R20" i="9" l="1"/>
  <c r="R12" i="4"/>
  <c r="R16" i="3"/>
  <c r="BN70" i="15"/>
  <c r="AM21" i="15" s="1"/>
  <c r="AP70" i="15"/>
  <c r="O21" i="15" s="1"/>
  <c r="BB70" i="15"/>
  <c r="W21" i="15" s="1"/>
  <c r="BE70" i="15"/>
  <c r="AA21" i="15" s="1"/>
  <c r="BK70" i="15"/>
  <c r="AI21" i="15" s="1"/>
  <c r="BQ71" i="15"/>
  <c r="AQ22" i="15" s="1"/>
  <c r="BH71" i="15"/>
  <c r="AE22" i="15" s="1"/>
  <c r="G22" i="15"/>
  <c r="BT71" i="15"/>
  <c r="AU22" i="15" s="1"/>
  <c r="AY71" i="15"/>
  <c r="S22" i="15" s="1"/>
  <c r="F71" i="15"/>
  <c r="C22" i="15" s="1"/>
  <c r="K22" i="15"/>
  <c r="R21" i="9" l="1"/>
  <c r="BN71" i="15"/>
  <c r="AM22" i="15" s="1"/>
  <c r="BB71" i="15"/>
  <c r="W22" i="15" s="1"/>
  <c r="BE71" i="15"/>
  <c r="AA22" i="15" s="1"/>
  <c r="AP71" i="15"/>
  <c r="O22" i="15" s="1"/>
  <c r="BK71" i="15"/>
  <c r="AI22" i="15" s="1"/>
  <c r="F72" i="15"/>
  <c r="C23" i="15" s="1"/>
  <c r="BQ72" i="15"/>
  <c r="AQ23" i="15" s="1"/>
  <c r="BT72" i="15"/>
  <c r="AU23" i="15" s="1"/>
  <c r="K23" i="15"/>
  <c r="AY72" i="15"/>
  <c r="S23" i="15" s="1"/>
  <c r="G23" i="15"/>
  <c r="BH72" i="15"/>
  <c r="AE23" i="15" s="1"/>
  <c r="R22" i="3" l="1"/>
  <c r="R22" i="6"/>
  <c r="BR71" i="15"/>
  <c r="BE72" i="15"/>
  <c r="AA23" i="15" s="1"/>
  <c r="BB72" i="15"/>
  <c r="W23" i="15" s="1"/>
  <c r="BN72" i="15"/>
  <c r="AM23" i="15" s="1"/>
  <c r="AP72" i="15"/>
  <c r="O23" i="15" s="1"/>
  <c r="BK72" i="15"/>
  <c r="AI23" i="15" s="1"/>
  <c r="K24" i="15"/>
  <c r="BQ73" i="15"/>
  <c r="AQ24" i="15" s="1"/>
  <c r="G24" i="15"/>
  <c r="BH73" i="15"/>
  <c r="AE24" i="15" s="1"/>
  <c r="AY73" i="15"/>
  <c r="S24" i="15" s="1"/>
  <c r="BT73" i="15"/>
  <c r="AU24" i="15" s="1"/>
  <c r="F73" i="15"/>
  <c r="C24" i="15" s="1"/>
  <c r="R22" i="11" l="1"/>
  <c r="R20" i="7"/>
  <c r="R21" i="12"/>
  <c r="R23" i="3"/>
  <c r="AP73" i="15"/>
  <c r="O24" i="15" s="1"/>
  <c r="BB73" i="15"/>
  <c r="W24" i="15" s="1"/>
  <c r="BK73" i="15"/>
  <c r="AI24" i="15" s="1"/>
  <c r="BN73" i="15"/>
  <c r="AM24" i="15" s="1"/>
  <c r="BE73" i="15"/>
  <c r="AA24" i="15" s="1"/>
  <c r="G25" i="15"/>
  <c r="F74" i="15"/>
  <c r="C25" i="15" s="1"/>
  <c r="AY74" i="15"/>
  <c r="S25" i="15" s="1"/>
  <c r="K25" i="15"/>
  <c r="BT74" i="15"/>
  <c r="AU25" i="15" s="1"/>
  <c r="BH74" i="15"/>
  <c r="AE25" i="15" s="1"/>
  <c r="BQ74" i="15"/>
  <c r="AQ25" i="15" s="1"/>
  <c r="R25" i="10" l="1"/>
  <c r="R23" i="11"/>
  <c r="BN74" i="15"/>
  <c r="AM25" i="15" s="1"/>
  <c r="AP74" i="15"/>
  <c r="O25" i="15" s="1"/>
  <c r="BE74" i="15"/>
  <c r="AA25" i="15" s="1"/>
  <c r="BK74" i="15"/>
  <c r="AI25" i="15" s="1"/>
  <c r="BB74" i="15"/>
  <c r="W25" i="15" s="1"/>
  <c r="BQ75" i="15"/>
  <c r="AQ26" i="15" s="1"/>
  <c r="AY75" i="15"/>
  <c r="S26" i="15" s="1"/>
  <c r="F75" i="15"/>
  <c r="C26" i="15" s="1"/>
  <c r="BH75" i="15"/>
  <c r="AE26" i="15" s="1"/>
  <c r="G26" i="15"/>
  <c r="BT75" i="15"/>
  <c r="AU26" i="15" s="1"/>
  <c r="K26" i="15"/>
  <c r="R24" i="8" l="1"/>
  <c r="R25" i="5"/>
  <c r="R27" i="4"/>
  <c r="R26" i="10"/>
  <c r="BB75" i="15"/>
  <c r="W26" i="15" s="1"/>
  <c r="AP75" i="15"/>
  <c r="O26" i="15" s="1"/>
  <c r="BK75" i="15"/>
  <c r="AI26" i="15" s="1"/>
  <c r="BE75" i="15"/>
  <c r="AA26" i="15" s="1"/>
  <c r="BN75" i="15"/>
  <c r="AM26" i="15" s="1"/>
  <c r="AY76" i="15"/>
  <c r="S27" i="15" s="1"/>
  <c r="F76" i="15"/>
  <c r="C27" i="15" s="1"/>
  <c r="G27" i="15"/>
  <c r="BT76" i="15"/>
  <c r="AU27" i="15" s="1"/>
  <c r="BQ76" i="15"/>
  <c r="AQ27" i="15" s="1"/>
  <c r="BH76" i="15"/>
  <c r="AE27" i="15" s="1"/>
  <c r="K27" i="15"/>
  <c r="G33" i="15" l="1"/>
  <c r="G32" i="15"/>
  <c r="AZ74" i="15"/>
  <c r="BR75" i="15"/>
  <c r="AP76" i="15"/>
  <c r="O27" i="15" s="1"/>
  <c r="BE76" i="15"/>
  <c r="AA27" i="15" s="1"/>
  <c r="BK76" i="15"/>
  <c r="AI27" i="15" s="1"/>
  <c r="BB76" i="15"/>
  <c r="W27" i="15" s="1"/>
  <c r="BN76" i="15"/>
  <c r="AM27" i="15" s="1"/>
  <c r="K28" i="15"/>
  <c r="BQ77" i="15"/>
  <c r="AQ28" i="15" s="1"/>
  <c r="BT77" i="15"/>
  <c r="AU28" i="15" s="1"/>
  <c r="G28" i="15"/>
  <c r="AY77" i="15"/>
  <c r="S28" i="15" s="1"/>
  <c r="BH77" i="15"/>
  <c r="AE28" i="15" s="1"/>
  <c r="F77" i="15"/>
  <c r="C28" i="15" s="1"/>
  <c r="BZ30" i="1"/>
  <c r="BZ16" i="1"/>
  <c r="BH37" i="1"/>
  <c r="BH16" i="1"/>
  <c r="BH23" i="1"/>
  <c r="BH30" i="1"/>
  <c r="BZ23" i="1"/>
  <c r="BZ37" i="1"/>
  <c r="BH31" i="1"/>
  <c r="BZ38" i="1"/>
  <c r="BZ24" i="1"/>
  <c r="BH17" i="1"/>
  <c r="BZ17" i="1"/>
  <c r="BH24" i="1"/>
  <c r="BZ31" i="1"/>
  <c r="BH38" i="1"/>
  <c r="Q31" i="1" l="1"/>
  <c r="AK31" i="1" s="1"/>
  <c r="Q38" i="1"/>
  <c r="AK38" i="1" s="1"/>
  <c r="Q17" i="1"/>
  <c r="AK17" i="1" s="1"/>
  <c r="Q24" i="1"/>
  <c r="AK24" i="1" s="1"/>
  <c r="Q16" i="1"/>
  <c r="AK16" i="1" s="1"/>
  <c r="Q30" i="1"/>
  <c r="AK30" i="1" s="1"/>
  <c r="Q37" i="1"/>
  <c r="AK37" i="1" s="1"/>
  <c r="Q23" i="1"/>
  <c r="AK23" i="1" s="1"/>
  <c r="CA24" i="1"/>
  <c r="CA31" i="1"/>
  <c r="CA38" i="1"/>
  <c r="CA30" i="1"/>
  <c r="CA37" i="1"/>
  <c r="CA23" i="1"/>
  <c r="CA16" i="1"/>
  <c r="CA17" i="1"/>
  <c r="BI33" i="1"/>
  <c r="BJ33" i="1" s="1"/>
  <c r="BY23" i="1"/>
  <c r="BT23" i="1" s="1"/>
  <c r="BY38" i="1"/>
  <c r="BT38" i="1" s="1"/>
  <c r="BY31" i="1"/>
  <c r="BT31" i="1" s="1"/>
  <c r="BY24" i="1"/>
  <c r="BT24" i="1" s="1"/>
  <c r="BY30" i="1"/>
  <c r="BT30" i="1" s="1"/>
  <c r="BY37" i="1"/>
  <c r="BT37" i="1" s="1"/>
  <c r="BY16" i="1"/>
  <c r="BT16" i="1" s="1"/>
  <c r="BY17" i="1"/>
  <c r="P17" i="1"/>
  <c r="AZ73" i="15"/>
  <c r="P30" i="1"/>
  <c r="P23" i="1"/>
  <c r="BU76" i="15"/>
  <c r="P38" i="1"/>
  <c r="P37" i="1"/>
  <c r="P16" i="1"/>
  <c r="P31" i="1"/>
  <c r="P24" i="1"/>
  <c r="BU62" i="15"/>
  <c r="BL63" i="15"/>
  <c r="AP77" i="15"/>
  <c r="O28" i="15" s="1"/>
  <c r="BE77" i="15"/>
  <c r="AA28" i="15" s="1"/>
  <c r="BO75" i="15"/>
  <c r="BN77" i="15"/>
  <c r="AM28" i="15" s="1"/>
  <c r="BK77" i="15"/>
  <c r="AI28" i="15" s="1"/>
  <c r="BB77" i="15"/>
  <c r="W28" i="15" s="1"/>
  <c r="F78" i="15"/>
  <c r="C29" i="15" s="1"/>
  <c r="AY78" i="15"/>
  <c r="S29" i="15" s="1"/>
  <c r="G29" i="15"/>
  <c r="BT78" i="15"/>
  <c r="AU29" i="15" s="1"/>
  <c r="BH78" i="15"/>
  <c r="AE29" i="15" s="1"/>
  <c r="BQ78" i="15"/>
  <c r="AQ29" i="15" s="1"/>
  <c r="K29" i="15"/>
  <c r="RR24" i="1" l="1"/>
  <c r="J61" i="15"/>
  <c r="R15" i="3"/>
  <c r="R28" i="12"/>
  <c r="R27" i="7"/>
  <c r="RR16" i="1"/>
  <c r="BR33" i="1"/>
  <c r="V33" i="1" s="1"/>
  <c r="V41" i="1" s="1"/>
  <c r="O33" i="1"/>
  <c r="BX33" i="1"/>
  <c r="J46" i="1" s="1"/>
  <c r="Q7" i="13" s="1"/>
  <c r="BT17" i="1"/>
  <c r="J74" i="15"/>
  <c r="RR30" i="1"/>
  <c r="X30" i="1"/>
  <c r="X17" i="1"/>
  <c r="J60" i="15"/>
  <c r="X37" i="1"/>
  <c r="BL69" i="15"/>
  <c r="RR37" i="1"/>
  <c r="RR17" i="1"/>
  <c r="X16" i="1"/>
  <c r="BF68" i="15"/>
  <c r="AZ59" i="15"/>
  <c r="X31" i="1"/>
  <c r="AT55" i="15"/>
  <c r="AZ66" i="15"/>
  <c r="BI72" i="15"/>
  <c r="J68" i="15"/>
  <c r="RR41" i="1"/>
  <c r="AT62" i="15"/>
  <c r="BL56" i="15"/>
  <c r="BC64" i="15"/>
  <c r="X24" i="1"/>
  <c r="BF61" i="15"/>
  <c r="AZ60" i="15"/>
  <c r="BI66" i="15"/>
  <c r="BF54" i="15"/>
  <c r="BF55" i="15"/>
  <c r="BU69" i="15"/>
  <c r="AT61" i="15"/>
  <c r="BO60" i="15"/>
  <c r="BU70" i="15"/>
  <c r="BR65" i="15"/>
  <c r="BI73" i="15"/>
  <c r="BU63" i="15"/>
  <c r="AT68" i="15"/>
  <c r="BL55" i="15"/>
  <c r="AT60" i="15"/>
  <c r="BR57" i="15"/>
  <c r="BR72" i="15"/>
  <c r="BO68" i="15"/>
  <c r="RR23" i="1"/>
  <c r="X23" i="1"/>
  <c r="J67" i="15"/>
  <c r="AZ71" i="15"/>
  <c r="BO61" i="15"/>
  <c r="AT69" i="15"/>
  <c r="BO54" i="15"/>
  <c r="BU55" i="15"/>
  <c r="BF69" i="15"/>
  <c r="BU56" i="15"/>
  <c r="BL70" i="15"/>
  <c r="BC71" i="15"/>
  <c r="BR64" i="15"/>
  <c r="RR31" i="1"/>
  <c r="J75" i="15"/>
  <c r="BF62" i="15"/>
  <c r="BL62" i="15"/>
  <c r="BC57" i="15"/>
  <c r="BC56" i="15"/>
  <c r="BF75" i="15"/>
  <c r="BI59" i="15"/>
  <c r="BI65" i="15"/>
  <c r="BC63" i="15"/>
  <c r="BO67" i="15"/>
  <c r="BO74" i="15"/>
  <c r="AZ67" i="15"/>
  <c r="BC70" i="15"/>
  <c r="RR38" i="1"/>
  <c r="X38" i="1"/>
  <c r="BR58" i="15"/>
  <c r="BI58" i="15"/>
  <c r="AT75" i="15"/>
  <c r="BE78" i="15"/>
  <c r="AA29" i="15" s="1"/>
  <c r="AT76" i="15"/>
  <c r="BB78" i="15"/>
  <c r="W29" i="15" s="1"/>
  <c r="BN78" i="15"/>
  <c r="AM29" i="15" s="1"/>
  <c r="AP78" i="15"/>
  <c r="O29" i="15" s="1"/>
  <c r="BL76" i="15"/>
  <c r="BK78" i="15"/>
  <c r="AI29" i="15" s="1"/>
  <c r="BF76" i="15"/>
  <c r="BH79" i="15"/>
  <c r="AE30" i="15" s="1"/>
  <c r="BU77" i="15"/>
  <c r="BT79" i="15"/>
  <c r="AU30" i="15" s="1"/>
  <c r="BQ79" i="15"/>
  <c r="AQ30" i="15" s="1"/>
  <c r="F79" i="15"/>
  <c r="C30" i="15" s="1"/>
  <c r="K30" i="15"/>
  <c r="G30" i="15"/>
  <c r="AY79" i="15"/>
  <c r="S30" i="15" s="1"/>
  <c r="R27" i="12" l="1"/>
  <c r="R29" i="11"/>
  <c r="R30" i="2"/>
  <c r="R29" i="6"/>
  <c r="BK79" i="15"/>
  <c r="AI30" i="15" s="1"/>
  <c r="BE79" i="15"/>
  <c r="AA30" i="15" s="1"/>
  <c r="AP79" i="15"/>
  <c r="O30" i="15" s="1"/>
  <c r="BN79" i="15"/>
  <c r="AM30" i="15" s="1"/>
  <c r="BL77" i="15"/>
  <c r="BB79" i="15"/>
  <c r="W30" i="15" s="1"/>
  <c r="BC77" i="15"/>
  <c r="AY80" i="15"/>
  <c r="S31" i="15" s="1"/>
  <c r="F80" i="15"/>
  <c r="C31" i="15" s="1"/>
  <c r="K31" i="15"/>
  <c r="BR78" i="15"/>
  <c r="BQ80" i="15"/>
  <c r="AQ31" i="15" s="1"/>
  <c r="BT80" i="15"/>
  <c r="AU31" i="15" s="1"/>
  <c r="G31" i="15"/>
  <c r="BH80" i="15"/>
  <c r="AE31" i="15" s="1"/>
  <c r="BU78" i="15"/>
  <c r="R30" i="11" l="1"/>
  <c r="R30" i="3"/>
  <c r="BR79" i="15"/>
  <c r="BN80" i="15"/>
  <c r="AM31" i="15" s="1"/>
  <c r="AP80" i="15"/>
  <c r="O31" i="15" s="1"/>
  <c r="BE80" i="15"/>
  <c r="AA31" i="15" s="1"/>
  <c r="BK80" i="15"/>
  <c r="AI31" i="15" s="1"/>
  <c r="BC78" i="15"/>
  <c r="BB80" i="15"/>
  <c r="W31" i="15" s="1"/>
  <c r="F81" i="15"/>
  <c r="C32" i="15" s="1"/>
  <c r="BQ81" i="15"/>
  <c r="AQ32" i="15" s="1"/>
  <c r="BU79" i="15"/>
  <c r="BI79" i="15"/>
  <c r="K32" i="15"/>
  <c r="AY81" i="15"/>
  <c r="S32" i="15" s="1"/>
  <c r="BH81" i="15"/>
  <c r="AE32" i="15" s="1"/>
  <c r="BT81" i="15"/>
  <c r="AU32" i="15" s="1"/>
  <c r="R21" i="6" l="1"/>
  <c r="R31" i="8"/>
  <c r="R28" i="9"/>
  <c r="BK81" i="15"/>
  <c r="AI32" i="15" s="1"/>
  <c r="BN81" i="15"/>
  <c r="AM32" i="15" s="1"/>
  <c r="BB81" i="15"/>
  <c r="W32" i="15" s="1"/>
  <c r="BE81" i="15"/>
  <c r="AA32" i="15" s="1"/>
  <c r="AP81" i="15"/>
  <c r="O32" i="15" s="1"/>
  <c r="BT82" i="15"/>
  <c r="AU33" i="15" s="1"/>
  <c r="AY82" i="15"/>
  <c r="S33" i="15" s="1"/>
  <c r="BQ82" i="15"/>
  <c r="AQ33" i="15" s="1"/>
  <c r="BI80" i="15"/>
  <c r="F82" i="15"/>
  <c r="C33" i="15" s="1"/>
  <c r="BH82" i="15"/>
  <c r="AE33" i="15" s="1"/>
  <c r="K33" i="15"/>
  <c r="AZ80" i="15"/>
  <c r="R24" i="5" l="1"/>
  <c r="AP82" i="15"/>
  <c r="O33" i="15" s="1"/>
  <c r="BB82" i="15"/>
  <c r="W33" i="15" s="1"/>
  <c r="BN82" i="15"/>
  <c r="AM33" i="15" s="1"/>
  <c r="BK82" i="15"/>
  <c r="AI33" i="15" s="1"/>
  <c r="BE82" i="15"/>
  <c r="AA33" i="15" s="1"/>
  <c r="AZ81" i="15"/>
  <c r="BQ83" i="15"/>
  <c r="AQ34" i="15" s="1"/>
  <c r="AY83" i="15"/>
  <c r="S34" i="15" s="1"/>
  <c r="BH83" i="15"/>
  <c r="AE34" i="15" s="1"/>
  <c r="F83" i="15"/>
  <c r="C34" i="15" s="1"/>
  <c r="BT83" i="15"/>
  <c r="AU34" i="15" s="1"/>
  <c r="J81" i="15"/>
  <c r="K34" i="15"/>
  <c r="BE83" i="15" l="1"/>
  <c r="AA34" i="15" s="1"/>
  <c r="AP83" i="15"/>
  <c r="O34" i="15" s="1"/>
  <c r="BN83" i="15"/>
  <c r="AM34" i="15" s="1"/>
  <c r="BK83" i="15"/>
  <c r="AI34" i="15" s="1"/>
  <c r="BB83" i="15"/>
  <c r="W34" i="15" s="1"/>
  <c r="BO81" i="15"/>
  <c r="K35" i="15"/>
  <c r="AZ82" i="15"/>
  <c r="F84" i="15"/>
  <c r="C35" i="15" s="1"/>
  <c r="AY84" i="15"/>
  <c r="S35" i="15" s="1"/>
  <c r="BT84" i="15"/>
  <c r="AU35" i="15" s="1"/>
  <c r="BH84" i="15"/>
  <c r="AE35" i="15" s="1"/>
  <c r="BQ84" i="15"/>
  <c r="J82" i="15" l="1"/>
  <c r="BK84" i="15"/>
  <c r="BB84" i="15"/>
  <c r="BO82" i="15"/>
  <c r="BN84" i="15"/>
  <c r="AM35" i="15" s="1"/>
  <c r="BE84" i="15"/>
  <c r="AA35" i="15" s="1"/>
  <c r="AP84" i="15"/>
  <c r="BF82" i="15"/>
  <c r="AT82" i="15"/>
  <c r="BU83" i="15"/>
  <c r="R34" i="4" l="1"/>
  <c r="R32" i="5"/>
  <c r="BL83" i="15"/>
  <c r="AT83" i="15"/>
  <c r="BF83" i="15"/>
  <c r="BR84" i="15"/>
  <c r="BU84" i="15"/>
  <c r="BL84" i="15" l="1"/>
  <c r="BO84" i="15"/>
  <c r="BC84" i="15"/>
  <c r="AT84" i="15"/>
  <c r="R37" i="8" l="1"/>
  <c r="R36" i="2"/>
  <c r="R34" i="7"/>
  <c r="R23" i="2"/>
  <c r="R37" i="11"/>
  <c r="R28" i="6" l="1"/>
  <c r="R39" i="10"/>
  <c r="R38" i="8"/>
  <c r="R37" i="3"/>
  <c r="R36" i="6"/>
  <c r="R33" i="10" l="1"/>
  <c r="R35" i="9" l="1"/>
  <c r="R35" i="6" l="1"/>
  <c r="R19" i="1"/>
  <c r="Q42" i="1" l="1"/>
  <c r="BU10" i="1"/>
  <c r="R33" i="1" l="1"/>
  <c r="AT54" i="15" l="1"/>
  <c r="V78" i="15" l="1"/>
  <c r="V79" i="15" l="1"/>
  <c r="V65" i="15"/>
  <c r="V71" i="15"/>
  <c r="V58" i="15"/>
  <c r="V57" i="15"/>
  <c r="V64" i="15"/>
  <c r="V72" i="15"/>
  <c r="V83" i="15"/>
  <c r="V84" i="15" l="1"/>
  <c r="V82" i="15"/>
  <c r="R32" i="10" l="1"/>
  <c r="R33" i="7"/>
  <c r="R39" i="5"/>
  <c r="R26" i="1" l="1"/>
  <c r="BZ19" i="2"/>
  <c r="BZ22" i="10"/>
  <c r="BH14" i="5"/>
  <c r="BH33" i="2"/>
  <c r="BH34" i="5"/>
  <c r="BZ22" i="1"/>
  <c r="BH29" i="7"/>
  <c r="BZ30" i="9"/>
  <c r="BH32" i="3"/>
  <c r="BH11" i="3"/>
  <c r="BH38" i="3"/>
  <c r="BZ35" i="5"/>
  <c r="BH29" i="1"/>
  <c r="BH23" i="9"/>
  <c r="BZ36" i="1"/>
  <c r="BH30" i="9"/>
  <c r="BZ29" i="1"/>
  <c r="BH39" i="6"/>
  <c r="BH19" i="11"/>
  <c r="BH35" i="5"/>
  <c r="BH12" i="8"/>
  <c r="BZ37" i="9"/>
  <c r="BH29" i="11"/>
  <c r="BH18" i="6"/>
  <c r="BZ32" i="6"/>
  <c r="BH15" i="10"/>
  <c r="BZ38" i="9"/>
  <c r="BH27" i="8"/>
  <c r="BZ18" i="3"/>
  <c r="BZ33" i="11"/>
  <c r="BH33" i="3"/>
  <c r="BZ21" i="5"/>
  <c r="BZ15" i="1"/>
  <c r="BZ29" i="10"/>
  <c r="BZ33" i="8"/>
  <c r="BH37" i="9"/>
  <c r="BH15" i="1"/>
  <c r="BZ40" i="3"/>
  <c r="BZ19" i="11"/>
  <c r="BH39" i="3"/>
  <c r="BZ16" i="9"/>
  <c r="BH36" i="4"/>
  <c r="BZ33" i="2"/>
  <c r="BZ28" i="5"/>
  <c r="BZ26" i="3"/>
  <c r="BZ25" i="3"/>
  <c r="BZ23" i="12"/>
  <c r="BH38" i="6"/>
  <c r="BH21" i="10"/>
  <c r="BZ25" i="11"/>
  <c r="BZ39" i="11"/>
  <c r="BH37" i="7"/>
  <c r="BH33" i="8"/>
  <c r="BH12" i="2"/>
  <c r="BH26" i="3"/>
  <c r="BH21" i="5"/>
  <c r="BZ10" i="12"/>
  <c r="BH24" i="12"/>
  <c r="BH19" i="8"/>
  <c r="BZ26" i="8"/>
  <c r="BZ23" i="7"/>
  <c r="BH30" i="4"/>
  <c r="BZ12" i="3"/>
  <c r="BZ32" i="3"/>
  <c r="BH25" i="6"/>
  <c r="BH18" i="3"/>
  <c r="BH15" i="4"/>
  <c r="BZ24" i="9"/>
  <c r="BZ21" i="10"/>
  <c r="BH24" i="9"/>
  <c r="BZ28" i="10"/>
  <c r="BH32" i="11"/>
  <c r="BH18" i="5"/>
  <c r="BH16" i="12"/>
  <c r="BZ15" i="10"/>
  <c r="BH31" i="12"/>
  <c r="BH23" i="7"/>
  <c r="BZ22" i="7"/>
  <c r="BZ24" i="12"/>
  <c r="BH20" i="5"/>
  <c r="BZ23" i="4"/>
  <c r="BZ32" i="11"/>
  <c r="BH36" i="10"/>
  <c r="BZ29" i="7"/>
  <c r="BZ19" i="8"/>
  <c r="BH10" i="9"/>
  <c r="BH19" i="2"/>
  <c r="BH15" i="7"/>
  <c r="BH38" i="9"/>
  <c r="BZ40" i="8"/>
  <c r="BH36" i="7"/>
  <c r="BH10" i="12"/>
  <c r="BH23" i="12"/>
  <c r="BZ29" i="4"/>
  <c r="BZ15" i="4"/>
  <c r="BH26" i="11"/>
  <c r="BZ37" i="4"/>
  <c r="BH32" i="6"/>
  <c r="BZ10" i="9"/>
  <c r="BH18" i="11"/>
  <c r="BZ12" i="11"/>
  <c r="BH31" i="9"/>
  <c r="BZ13" i="8"/>
  <c r="BZ38" i="3"/>
  <c r="BZ34" i="5"/>
  <c r="BH22" i="10"/>
  <c r="BZ22" i="4"/>
  <c r="BZ36" i="7"/>
  <c r="BZ30" i="7"/>
  <c r="BH25" i="11"/>
  <c r="BZ30" i="12"/>
  <c r="BZ11" i="11"/>
  <c r="BZ24" i="6"/>
  <c r="BZ17" i="9"/>
  <c r="BZ30" i="4"/>
  <c r="BH17" i="12"/>
  <c r="BH39" i="11"/>
  <c r="BH33" i="11"/>
  <c r="BH22" i="7"/>
  <c r="BH22" i="4"/>
  <c r="BH19" i="3"/>
  <c r="BH24" i="6"/>
  <c r="BZ35" i="10"/>
  <c r="BZ16" i="12"/>
  <c r="BH28" i="10"/>
  <c r="BZ27" i="8"/>
  <c r="BZ38" i="6"/>
  <c r="BH16" i="9"/>
  <c r="BZ13" i="5"/>
  <c r="BZ37" i="12"/>
  <c r="BZ20" i="8"/>
  <c r="BZ11" i="6"/>
  <c r="BH22" i="1"/>
  <c r="BH14" i="10"/>
  <c r="BZ33" i="3"/>
  <c r="BZ23" i="9"/>
  <c r="BH12" i="3"/>
  <c r="BZ34" i="8"/>
  <c r="BZ16" i="7"/>
  <c r="BZ17" i="6"/>
  <c r="BH36" i="1"/>
  <c r="BH11" i="6"/>
  <c r="BZ39" i="3"/>
  <c r="BH11" i="11"/>
  <c r="BH10" i="6"/>
  <c r="BH34" i="8"/>
  <c r="BH40" i="8"/>
  <c r="BH20" i="8"/>
  <c r="BH40" i="3"/>
  <c r="BZ11" i="3"/>
  <c r="BZ12" i="2"/>
  <c r="BH28" i="5"/>
  <c r="BH30" i="7"/>
  <c r="BH37" i="12"/>
  <c r="BZ26" i="11"/>
  <c r="BH31" i="6"/>
  <c r="BZ36" i="10"/>
  <c r="BZ38" i="12"/>
  <c r="BZ29" i="11"/>
  <c r="BH13" i="5"/>
  <c r="BH25" i="3"/>
  <c r="BH16" i="7"/>
  <c r="BZ20" i="5"/>
  <c r="BZ14" i="10"/>
  <c r="BZ10" i="6"/>
  <c r="BZ25" i="6"/>
  <c r="BZ19" i="3"/>
  <c r="BH23" i="4"/>
  <c r="BH26" i="2"/>
  <c r="BH26" i="8"/>
  <c r="BZ36" i="4"/>
  <c r="BZ31" i="9"/>
  <c r="BZ31" i="6"/>
  <c r="BH35" i="10"/>
  <c r="BZ14" i="5"/>
  <c r="BZ17" i="12"/>
  <c r="BZ18" i="6"/>
  <c r="BZ15" i="7"/>
  <c r="BZ12" i="8"/>
  <c r="BZ37" i="7"/>
  <c r="BH12" i="11"/>
  <c r="BZ26" i="2"/>
  <c r="BH29" i="4"/>
  <c r="BH37" i="4"/>
  <c r="BZ39" i="6"/>
  <c r="BH30" i="12"/>
  <c r="BH38" i="12"/>
  <c r="BZ31" i="12"/>
  <c r="BH17" i="9"/>
  <c r="BH17" i="6"/>
  <c r="BH13" i="8"/>
  <c r="BZ18" i="5"/>
  <c r="BH29" i="10"/>
  <c r="BZ18" i="11"/>
  <c r="P18" i="11" l="1"/>
  <c r="Q18" i="11"/>
  <c r="BY18" i="11"/>
  <c r="BT18" i="11" s="1"/>
  <c r="CA18" i="11"/>
  <c r="CA18" i="5"/>
  <c r="Q18" i="5"/>
  <c r="BY18" i="5"/>
  <c r="BT18" i="5" s="1"/>
  <c r="P18" i="5"/>
  <c r="Q31" i="12"/>
  <c r="P31" i="12"/>
  <c r="CA31" i="12"/>
  <c r="BY31" i="12"/>
  <c r="BT31" i="12" s="1"/>
  <c r="P39" i="6"/>
  <c r="BY39" i="6"/>
  <c r="BT39" i="6" s="1"/>
  <c r="Q39" i="6"/>
  <c r="CA39" i="6"/>
  <c r="P26" i="2"/>
  <c r="CA26" i="2"/>
  <c r="BY26" i="2"/>
  <c r="BT26" i="2" s="1"/>
  <c r="Q26" i="2"/>
  <c r="Q37" i="7"/>
  <c r="P37" i="7"/>
  <c r="CA37" i="7"/>
  <c r="BY37" i="7"/>
  <c r="BT37" i="7" s="1"/>
  <c r="Q12" i="8"/>
  <c r="CA12" i="8"/>
  <c r="BY12" i="8"/>
  <c r="BT12" i="8" s="1"/>
  <c r="P12" i="8"/>
  <c r="Q15" i="7"/>
  <c r="P15" i="7"/>
  <c r="BY15" i="7"/>
  <c r="BT15" i="7" s="1"/>
  <c r="CA15" i="7"/>
  <c r="Q18" i="6"/>
  <c r="P18" i="6"/>
  <c r="CA18" i="6"/>
  <c r="BY18" i="6"/>
  <c r="BT18" i="6" s="1"/>
  <c r="P17" i="12"/>
  <c r="BY17" i="12"/>
  <c r="BT17" i="12" s="1"/>
  <c r="Q17" i="12"/>
  <c r="CA17" i="12"/>
  <c r="Q14" i="5"/>
  <c r="CA14" i="5"/>
  <c r="BY14" i="5"/>
  <c r="BT14" i="5" s="1"/>
  <c r="P14" i="5"/>
  <c r="CA31" i="6"/>
  <c r="BY31" i="6"/>
  <c r="BT31" i="6" s="1"/>
  <c r="P31" i="6"/>
  <c r="Q31" i="6"/>
  <c r="P31" i="9"/>
  <c r="Q31" i="9"/>
  <c r="CA31" i="9"/>
  <c r="BY31" i="9"/>
  <c r="BT31" i="9" s="1"/>
  <c r="Q36" i="4"/>
  <c r="CA36" i="4"/>
  <c r="P36" i="4"/>
  <c r="BY36" i="4"/>
  <c r="BT36" i="4" s="1"/>
  <c r="CA19" i="3"/>
  <c r="P19" i="3"/>
  <c r="BY19" i="3"/>
  <c r="BT19" i="3" s="1"/>
  <c r="Q19" i="3"/>
  <c r="CA25" i="6"/>
  <c r="P25" i="6"/>
  <c r="Q25" i="6"/>
  <c r="BY25" i="6"/>
  <c r="BT25" i="6" s="1"/>
  <c r="Q10" i="6"/>
  <c r="P10" i="6"/>
  <c r="BY10" i="6"/>
  <c r="CA10" i="6"/>
  <c r="Q14" i="10"/>
  <c r="P14" i="10"/>
  <c r="CA14" i="10"/>
  <c r="BY14" i="10"/>
  <c r="BT14" i="10" s="1"/>
  <c r="P20" i="5"/>
  <c r="Q20" i="5"/>
  <c r="CA20" i="5"/>
  <c r="BY20" i="5"/>
  <c r="BT20" i="5" s="1"/>
  <c r="BY29" i="11"/>
  <c r="BT29" i="11" s="1"/>
  <c r="P29" i="11"/>
  <c r="Q29" i="11"/>
  <c r="CA29" i="11"/>
  <c r="Q38" i="12"/>
  <c r="CA38" i="12"/>
  <c r="P38" i="12"/>
  <c r="BY38" i="12"/>
  <c r="BT38" i="12" s="1"/>
  <c r="CA36" i="10"/>
  <c r="BY36" i="10"/>
  <c r="BT36" i="10" s="1"/>
  <c r="P36" i="10"/>
  <c r="Q36" i="10"/>
  <c r="Q26" i="11"/>
  <c r="BY26" i="11"/>
  <c r="BT26" i="11" s="1"/>
  <c r="CA26" i="11"/>
  <c r="P26" i="11"/>
  <c r="BY12" i="2"/>
  <c r="BT12" i="2" s="1"/>
  <c r="Q12" i="2"/>
  <c r="CA12" i="2"/>
  <c r="P12" i="2"/>
  <c r="BY11" i="3"/>
  <c r="BT11" i="3" s="1"/>
  <c r="CA11" i="3"/>
  <c r="P11" i="3"/>
  <c r="Q11" i="3"/>
  <c r="P39" i="3"/>
  <c r="CA39" i="3"/>
  <c r="Q39" i="3"/>
  <c r="BY39" i="3"/>
  <c r="BT39" i="3" s="1"/>
  <c r="BY17" i="6"/>
  <c r="BT17" i="6" s="1"/>
  <c r="CA17" i="6"/>
  <c r="P17" i="6"/>
  <c r="Q17" i="6"/>
  <c r="Q16" i="7"/>
  <c r="BY16" i="7"/>
  <c r="BT16" i="7" s="1"/>
  <c r="CA16" i="7"/>
  <c r="P16" i="7"/>
  <c r="P34" i="8"/>
  <c r="Q34" i="8"/>
  <c r="BY34" i="8"/>
  <c r="BT34" i="8" s="1"/>
  <c r="CA34" i="8"/>
  <c r="CA23" i="9"/>
  <c r="P23" i="9"/>
  <c r="Q23" i="9"/>
  <c r="BY23" i="9"/>
  <c r="BT23" i="9" s="1"/>
  <c r="P33" i="3"/>
  <c r="Q33" i="3"/>
  <c r="CA33" i="3"/>
  <c r="BY33" i="3"/>
  <c r="BT33" i="3" s="1"/>
  <c r="BY11" i="6"/>
  <c r="BT11" i="6" s="1"/>
  <c r="CA11" i="6"/>
  <c r="Q11" i="6"/>
  <c r="P11" i="6"/>
  <c r="CA20" i="8"/>
  <c r="BY20" i="8"/>
  <c r="BT20" i="8" s="1"/>
  <c r="P20" i="8"/>
  <c r="Q20" i="8"/>
  <c r="CA37" i="12"/>
  <c r="P37" i="12"/>
  <c r="Q37" i="12"/>
  <c r="BY37" i="12"/>
  <c r="BT37" i="12" s="1"/>
  <c r="CA13" i="5"/>
  <c r="P13" i="5"/>
  <c r="Q13" i="5"/>
  <c r="BY13" i="5"/>
  <c r="BT13" i="5" s="1"/>
  <c r="Q38" i="6"/>
  <c r="CA38" i="6"/>
  <c r="BY38" i="6"/>
  <c r="BT38" i="6" s="1"/>
  <c r="P38" i="6"/>
  <c r="P27" i="8"/>
  <c r="CA27" i="8"/>
  <c r="Q27" i="8"/>
  <c r="BY27" i="8"/>
  <c r="BT27" i="8" s="1"/>
  <c r="P16" i="12"/>
  <c r="BY16" i="12"/>
  <c r="BT16" i="12" s="1"/>
  <c r="Q16" i="12"/>
  <c r="CA16" i="12"/>
  <c r="CA35" i="10"/>
  <c r="BY35" i="10"/>
  <c r="BT35" i="10" s="1"/>
  <c r="Q35" i="10"/>
  <c r="P35" i="10"/>
  <c r="BY30" i="4"/>
  <c r="BT30" i="4" s="1"/>
  <c r="Q30" i="4"/>
  <c r="CA30" i="4"/>
  <c r="P30" i="4"/>
  <c r="P17" i="9"/>
  <c r="BY17" i="9"/>
  <c r="BT17" i="9" s="1"/>
  <c r="Q17" i="9"/>
  <c r="CA17" i="9"/>
  <c r="P24" i="6"/>
  <c r="BY24" i="6"/>
  <c r="BT24" i="6" s="1"/>
  <c r="CA24" i="6"/>
  <c r="Q24" i="6"/>
  <c r="CA11" i="11"/>
  <c r="BY11" i="11"/>
  <c r="BT11" i="11" s="1"/>
  <c r="P11" i="11"/>
  <c r="Q11" i="11"/>
  <c r="Q30" i="12"/>
  <c r="P30" i="12"/>
  <c r="CA30" i="12"/>
  <c r="BY30" i="12"/>
  <c r="BT30" i="12" s="1"/>
  <c r="BY30" i="7"/>
  <c r="BT30" i="7" s="1"/>
  <c r="Q30" i="7"/>
  <c r="P30" i="7"/>
  <c r="CA30" i="7"/>
  <c r="P36" i="7"/>
  <c r="Q36" i="7"/>
  <c r="BY36" i="7"/>
  <c r="BT36" i="7" s="1"/>
  <c r="CA36" i="7"/>
  <c r="BY22" i="4"/>
  <c r="BT22" i="4" s="1"/>
  <c r="Q22" i="4"/>
  <c r="P22" i="4"/>
  <c r="CA22" i="4"/>
  <c r="Q34" i="5"/>
  <c r="BY34" i="5"/>
  <c r="BT34" i="5" s="1"/>
  <c r="P34" i="5"/>
  <c r="CA34" i="5"/>
  <c r="CA38" i="3"/>
  <c r="Q38" i="3"/>
  <c r="BY38" i="3"/>
  <c r="BT38" i="3" s="1"/>
  <c r="P38" i="3"/>
  <c r="Q13" i="8"/>
  <c r="P13" i="8"/>
  <c r="BY13" i="8"/>
  <c r="BT13" i="8" s="1"/>
  <c r="CA13" i="8"/>
  <c r="CA12" i="11"/>
  <c r="P12" i="11"/>
  <c r="BY12" i="11"/>
  <c r="BT12" i="11" s="1"/>
  <c r="Q12" i="11"/>
  <c r="CA10" i="9"/>
  <c r="Q10" i="9"/>
  <c r="BY10" i="9"/>
  <c r="P10" i="9"/>
  <c r="CA37" i="4"/>
  <c r="BY37" i="4"/>
  <c r="BT37" i="4" s="1"/>
  <c r="P37" i="4"/>
  <c r="Q37" i="4"/>
  <c r="BY15" i="4"/>
  <c r="BT15" i="4" s="1"/>
  <c r="P15" i="4"/>
  <c r="Q15" i="4"/>
  <c r="CA15" i="4"/>
  <c r="CA29" i="4"/>
  <c r="Q29" i="4"/>
  <c r="P29" i="4"/>
  <c r="BY29" i="4"/>
  <c r="BT29" i="4" s="1"/>
  <c r="CA40" i="8"/>
  <c r="BY40" i="8"/>
  <c r="BT40" i="8" s="1"/>
  <c r="P40" i="8"/>
  <c r="Q40" i="8"/>
  <c r="BY19" i="8"/>
  <c r="BT19" i="8" s="1"/>
  <c r="P19" i="8"/>
  <c r="CA19" i="8"/>
  <c r="Q19" i="8"/>
  <c r="CA29" i="7"/>
  <c r="Q29" i="7"/>
  <c r="BY29" i="7"/>
  <c r="BT29" i="7" s="1"/>
  <c r="P29" i="7"/>
  <c r="P32" i="11"/>
  <c r="Q32" i="11"/>
  <c r="CA32" i="11"/>
  <c r="BY32" i="11"/>
  <c r="BT32" i="11" s="1"/>
  <c r="BY23" i="4"/>
  <c r="BT23" i="4" s="1"/>
  <c r="CA23" i="4"/>
  <c r="Q23" i="4"/>
  <c r="P23" i="4"/>
  <c r="BY24" i="12"/>
  <c r="BT24" i="12" s="1"/>
  <c r="Q24" i="12"/>
  <c r="CA24" i="12"/>
  <c r="P24" i="12"/>
  <c r="BY22" i="7"/>
  <c r="BT22" i="7" s="1"/>
  <c r="CA22" i="7"/>
  <c r="P22" i="7"/>
  <c r="Q22" i="7"/>
  <c r="CA15" i="10"/>
  <c r="BY15" i="10"/>
  <c r="BT15" i="10" s="1"/>
  <c r="Q15" i="10"/>
  <c r="P15" i="10"/>
  <c r="CA28" i="10"/>
  <c r="Q28" i="10"/>
  <c r="BY28" i="10"/>
  <c r="BT28" i="10" s="1"/>
  <c r="P28" i="10"/>
  <c r="CA21" i="10"/>
  <c r="BY21" i="10"/>
  <c r="BT21" i="10" s="1"/>
  <c r="Q21" i="10"/>
  <c r="P21" i="10"/>
  <c r="Q24" i="9"/>
  <c r="BY24" i="9"/>
  <c r="BT24" i="9" s="1"/>
  <c r="P24" i="9"/>
  <c r="CA24" i="9"/>
  <c r="CA32" i="3"/>
  <c r="P32" i="3"/>
  <c r="BY32" i="3"/>
  <c r="BT32" i="3" s="1"/>
  <c r="Q32" i="3"/>
  <c r="CA12" i="3"/>
  <c r="Q12" i="3"/>
  <c r="BY12" i="3"/>
  <c r="BT12" i="3" s="1"/>
  <c r="P12" i="3"/>
  <c r="CA23" i="7"/>
  <c r="P23" i="7"/>
  <c r="Q23" i="7"/>
  <c r="BY23" i="7"/>
  <c r="BT23" i="7" s="1"/>
  <c r="Q26" i="8"/>
  <c r="CA26" i="8"/>
  <c r="BY26" i="8"/>
  <c r="BT26" i="8" s="1"/>
  <c r="P26" i="8"/>
  <c r="CA10" i="12"/>
  <c r="Q10" i="12"/>
  <c r="BY10" i="12"/>
  <c r="P10" i="12"/>
  <c r="CA39" i="11"/>
  <c r="Q39" i="11"/>
  <c r="P39" i="11"/>
  <c r="BY39" i="11"/>
  <c r="BT39" i="11" s="1"/>
  <c r="BY25" i="11"/>
  <c r="BT25" i="11" s="1"/>
  <c r="CA25" i="11"/>
  <c r="P25" i="11"/>
  <c r="Q25" i="11"/>
  <c r="P23" i="12"/>
  <c r="BY23" i="12"/>
  <c r="BT23" i="12" s="1"/>
  <c r="CA23" i="12"/>
  <c r="Q23" i="12"/>
  <c r="Q25" i="3"/>
  <c r="BY25" i="3"/>
  <c r="BT25" i="3" s="1"/>
  <c r="P25" i="3"/>
  <c r="CA25" i="3"/>
  <c r="Q26" i="3"/>
  <c r="P26" i="3"/>
  <c r="BY26" i="3"/>
  <c r="BT26" i="3" s="1"/>
  <c r="CA26" i="3"/>
  <c r="CA28" i="5"/>
  <c r="BY28" i="5"/>
  <c r="BT28" i="5" s="1"/>
  <c r="P28" i="5"/>
  <c r="Q28" i="5"/>
  <c r="Q33" i="2"/>
  <c r="P33" i="2"/>
  <c r="CA33" i="2"/>
  <c r="BY33" i="2"/>
  <c r="BT33" i="2" s="1"/>
  <c r="P16" i="9"/>
  <c r="Q16" i="9"/>
  <c r="CA16" i="9"/>
  <c r="BY16" i="9"/>
  <c r="BT16" i="9" s="1"/>
  <c r="BY19" i="11"/>
  <c r="BT19" i="11" s="1"/>
  <c r="CA19" i="11"/>
  <c r="Q19" i="11"/>
  <c r="P19" i="11"/>
  <c r="Q40" i="3"/>
  <c r="BY40" i="3"/>
  <c r="BT40" i="3" s="1"/>
  <c r="P40" i="3"/>
  <c r="CA40" i="3"/>
  <c r="BY33" i="8"/>
  <c r="BT33" i="8" s="1"/>
  <c r="P33" i="8"/>
  <c r="CA33" i="8"/>
  <c r="Q33" i="8"/>
  <c r="BY29" i="10"/>
  <c r="BT29" i="10" s="1"/>
  <c r="Q29" i="10"/>
  <c r="CA29" i="10"/>
  <c r="P29" i="10"/>
  <c r="BY15" i="1"/>
  <c r="BT15" i="1" s="1"/>
  <c r="Q15" i="1"/>
  <c r="CA15" i="1"/>
  <c r="P15" i="1"/>
  <c r="P21" i="5"/>
  <c r="CA21" i="5"/>
  <c r="BY21" i="5"/>
  <c r="BT21" i="5" s="1"/>
  <c r="Q21" i="5"/>
  <c r="BY33" i="11"/>
  <c r="BT33" i="11" s="1"/>
  <c r="CA33" i="11"/>
  <c r="P33" i="11"/>
  <c r="Q33" i="11"/>
  <c r="BY18" i="3"/>
  <c r="BT18" i="3" s="1"/>
  <c r="CA18" i="3"/>
  <c r="P18" i="3"/>
  <c r="Q18" i="3"/>
  <c r="P38" i="9"/>
  <c r="BY38" i="9"/>
  <c r="BT38" i="9" s="1"/>
  <c r="Q38" i="9"/>
  <c r="CA38" i="9"/>
  <c r="CA32" i="6"/>
  <c r="P32" i="6"/>
  <c r="BY32" i="6"/>
  <c r="BT32" i="6" s="1"/>
  <c r="Q32" i="6"/>
  <c r="CA37" i="9"/>
  <c r="P37" i="9"/>
  <c r="BY37" i="9"/>
  <c r="BT37" i="9" s="1"/>
  <c r="Q37" i="9"/>
  <c r="CA29" i="1"/>
  <c r="P29" i="1"/>
  <c r="BY29" i="1"/>
  <c r="BT29" i="1" s="1"/>
  <c r="Q29" i="1"/>
  <c r="P36" i="1"/>
  <c r="Q36" i="1"/>
  <c r="BY36" i="1"/>
  <c r="BT36" i="1" s="1"/>
  <c r="CA36" i="1"/>
  <c r="BY35" i="5"/>
  <c r="BT35" i="5" s="1"/>
  <c r="P35" i="5"/>
  <c r="CA35" i="5"/>
  <c r="Q35" i="5"/>
  <c r="P30" i="9"/>
  <c r="BY30" i="9"/>
  <c r="BT30" i="9" s="1"/>
  <c r="CA30" i="9"/>
  <c r="Q30" i="9"/>
  <c r="P22" i="1"/>
  <c r="BY22" i="1"/>
  <c r="BT22" i="1" s="1"/>
  <c r="CA22" i="1"/>
  <c r="Q22" i="1"/>
  <c r="CA22" i="10"/>
  <c r="P22" i="10"/>
  <c r="BY22" i="10"/>
  <c r="BT22" i="10" s="1"/>
  <c r="Q22" i="10"/>
  <c r="P19" i="2"/>
  <c r="BY19" i="2"/>
  <c r="BT19" i="2" s="1"/>
  <c r="CA19" i="2"/>
  <c r="Q19" i="2"/>
  <c r="BW13" i="11"/>
  <c r="BW36" i="9"/>
  <c r="BZ31" i="2"/>
  <c r="BW21" i="5"/>
  <c r="BW40" i="10"/>
  <c r="F5" i="15"/>
  <c r="BH29" i="12"/>
  <c r="BW21" i="1"/>
  <c r="BW27" i="11"/>
  <c r="BW12" i="3"/>
  <c r="BW26" i="9"/>
  <c r="BZ23" i="11"/>
  <c r="BZ33" i="1"/>
  <c r="BW23" i="3"/>
  <c r="BW13" i="9"/>
  <c r="BZ13" i="12"/>
  <c r="BW36" i="6"/>
  <c r="BW32" i="3"/>
  <c r="BW31" i="6"/>
  <c r="BW40" i="8"/>
  <c r="BW14" i="8"/>
  <c r="BW17" i="2"/>
  <c r="BZ29" i="12"/>
  <c r="BZ15" i="9"/>
  <c r="BW38" i="10"/>
  <c r="BW32" i="11"/>
  <c r="BH27" i="7"/>
  <c r="BW23" i="6"/>
  <c r="BH25" i="5"/>
  <c r="BZ16" i="3"/>
  <c r="BZ16" i="2"/>
  <c r="BZ22" i="11"/>
  <c r="BH19" i="1"/>
  <c r="BW19" i="12"/>
  <c r="BW24" i="7"/>
  <c r="BW39" i="10"/>
  <c r="BW29" i="10"/>
  <c r="BW35" i="3"/>
  <c r="BW22" i="4"/>
  <c r="BW29" i="7"/>
  <c r="BH14" i="9"/>
  <c r="BW14" i="2"/>
  <c r="BW39" i="12"/>
  <c r="BW10" i="7"/>
  <c r="BH11" i="8"/>
  <c r="BW40" i="12"/>
  <c r="BZ13" i="1"/>
  <c r="BZ22" i="6"/>
  <c r="BW15" i="6"/>
  <c r="BW16" i="5"/>
  <c r="BW27" i="3"/>
  <c r="BW15" i="12"/>
  <c r="BW40" i="7"/>
  <c r="BZ39" i="8"/>
  <c r="BW30" i="3"/>
  <c r="BW19" i="10"/>
  <c r="BW11" i="11"/>
  <c r="BZ25" i="5"/>
  <c r="BW37" i="12"/>
  <c r="BW36" i="2"/>
  <c r="BW27" i="7"/>
  <c r="BW38" i="5"/>
  <c r="BZ20" i="10"/>
  <c r="BW33" i="2"/>
  <c r="BW33" i="9"/>
  <c r="BW34" i="10"/>
  <c r="BZ21" i="12"/>
  <c r="BH32" i="8"/>
  <c r="BW23" i="12"/>
  <c r="BZ24" i="3"/>
  <c r="BZ20" i="4"/>
  <c r="BW19" i="2"/>
  <c r="BZ35" i="1"/>
  <c r="BW11" i="10"/>
  <c r="BW33" i="10"/>
  <c r="BW24" i="3"/>
  <c r="BH39" i="8"/>
  <c r="BW10" i="8"/>
  <c r="BH25" i="10"/>
  <c r="BW35" i="4"/>
  <c r="BH12" i="5"/>
  <c r="BW10" i="4"/>
  <c r="BZ22" i="3"/>
  <c r="BW28" i="2"/>
  <c r="BH28" i="9"/>
  <c r="BW17" i="5"/>
  <c r="BH15" i="9"/>
  <c r="BZ10" i="11"/>
  <c r="BH19" i="10"/>
  <c r="BZ15" i="12"/>
  <c r="BZ31" i="8"/>
  <c r="BH39" i="5"/>
  <c r="BH11" i="5"/>
  <c r="BH14" i="7"/>
  <c r="BW35" i="1"/>
  <c r="BH39" i="1"/>
  <c r="BW22" i="3"/>
  <c r="BW31" i="11"/>
  <c r="BH10" i="8"/>
  <c r="BZ37" i="6"/>
  <c r="BZ30" i="2"/>
  <c r="BW20" i="1"/>
  <c r="BW29" i="2"/>
  <c r="BW31" i="4"/>
  <c r="BW19" i="11"/>
  <c r="BZ39" i="5"/>
  <c r="BZ13" i="7"/>
  <c r="BW14" i="12"/>
  <c r="BH17" i="8"/>
  <c r="BH34" i="10"/>
  <c r="BH36" i="3"/>
  <c r="BZ21" i="4"/>
  <c r="BW21" i="7"/>
  <c r="BW13" i="1"/>
  <c r="BZ14" i="12"/>
  <c r="BW21" i="4"/>
  <c r="BW23" i="8"/>
  <c r="BW31" i="8"/>
  <c r="BH23" i="6"/>
  <c r="BW30" i="2"/>
  <c r="BW35" i="7"/>
  <c r="BW17" i="8"/>
  <c r="BZ28" i="12"/>
  <c r="BH10" i="2"/>
  <c r="BZ17" i="3"/>
  <c r="BW16" i="12"/>
  <c r="BZ35" i="6"/>
  <c r="BW26" i="11"/>
  <c r="BH13" i="1"/>
  <c r="BW16" i="1"/>
  <c r="BW15" i="8"/>
  <c r="BW12" i="4"/>
  <c r="BW12" i="11"/>
  <c r="BZ30" i="6"/>
  <c r="BZ18" i="1"/>
  <c r="BW16" i="2"/>
  <c r="BW27" i="5"/>
  <c r="BH19" i="5"/>
  <c r="BH35" i="4"/>
  <c r="BZ30" i="3"/>
  <c r="BW38" i="4"/>
  <c r="BW34" i="2"/>
  <c r="BH14" i="6"/>
  <c r="BH11" i="10"/>
  <c r="BW24" i="4"/>
  <c r="BW17" i="6"/>
  <c r="BH16" i="6"/>
  <c r="BH21" i="9"/>
  <c r="BW12" i="2"/>
  <c r="BW28" i="3"/>
  <c r="BH22" i="3"/>
  <c r="BH32" i="1"/>
  <c r="BW11" i="7"/>
  <c r="BW37" i="9"/>
  <c r="BH33" i="10"/>
  <c r="BW34" i="11"/>
  <c r="BZ34" i="9"/>
  <c r="BZ17" i="5"/>
  <c r="BW26" i="12"/>
  <c r="BH15" i="3"/>
  <c r="BW23" i="9"/>
  <c r="BH30" i="8"/>
  <c r="BW16" i="11"/>
  <c r="BH16" i="8"/>
  <c r="BH21" i="12"/>
  <c r="BW28" i="11"/>
  <c r="BW19" i="8"/>
  <c r="BW39" i="7"/>
  <c r="BW28" i="7"/>
  <c r="BW37" i="1"/>
  <c r="BW33" i="4"/>
  <c r="BW14" i="4"/>
  <c r="BH12" i="1"/>
  <c r="BH29" i="3"/>
  <c r="BW10" i="12"/>
  <c r="BH20" i="7"/>
  <c r="BW18" i="5"/>
  <c r="BZ27" i="9"/>
  <c r="BH18" i="2"/>
  <c r="BW15" i="10"/>
  <c r="BH36" i="9"/>
  <c r="BW24" i="11"/>
  <c r="BW36" i="4"/>
  <c r="BW32" i="9"/>
  <c r="BW14" i="9"/>
  <c r="BH36" i="2"/>
  <c r="BZ36" i="11"/>
  <c r="BH27" i="10"/>
  <c r="BW19" i="9"/>
  <c r="BZ12" i="4"/>
  <c r="BZ27" i="10"/>
  <c r="BW15" i="3"/>
  <c r="BH33" i="1"/>
  <c r="BZ12" i="1"/>
  <c r="BW39" i="11"/>
  <c r="BH34" i="1"/>
  <c r="BW13" i="8"/>
  <c r="BZ18" i="2"/>
  <c r="BW33" i="8"/>
  <c r="BW21" i="2"/>
  <c r="BW30" i="12"/>
  <c r="BW12" i="12"/>
  <c r="BZ26" i="5"/>
  <c r="BW21" i="9"/>
  <c r="BW33" i="12"/>
  <c r="BH39" i="10"/>
  <c r="BW32" i="8"/>
  <c r="BH22" i="12"/>
  <c r="BW25" i="7"/>
  <c r="BW18" i="4"/>
  <c r="BZ33" i="10"/>
  <c r="BW29" i="3"/>
  <c r="BZ22" i="12"/>
  <c r="BW36" i="7"/>
  <c r="BW26" i="2"/>
  <c r="BW25" i="4"/>
  <c r="BW22" i="12"/>
  <c r="BW32" i="7"/>
  <c r="BW10" i="2"/>
  <c r="BW14" i="1"/>
  <c r="BH37" i="3"/>
  <c r="BH26" i="10"/>
  <c r="BH21" i="6"/>
  <c r="BW30" i="6"/>
  <c r="BW13" i="4"/>
  <c r="BZ17" i="2"/>
  <c r="BW17" i="12"/>
  <c r="BH29" i="9"/>
  <c r="BW21" i="3"/>
  <c r="BH33" i="5"/>
  <c r="BH10" i="3"/>
  <c r="BW17" i="4"/>
  <c r="BW26" i="10"/>
  <c r="BZ17" i="8"/>
  <c r="BZ15" i="6"/>
  <c r="BZ23" i="2"/>
  <c r="BW18" i="8"/>
  <c r="BW35" i="9"/>
  <c r="BW11" i="5"/>
  <c r="BH30" i="2"/>
  <c r="BW20" i="5"/>
  <c r="BZ25" i="2"/>
  <c r="BW24" i="1"/>
  <c r="BZ21" i="7"/>
  <c r="BH17" i="3"/>
  <c r="BW10" i="1"/>
  <c r="BH30" i="11"/>
  <c r="BH35" i="6"/>
  <c r="BW21" i="12"/>
  <c r="BW11" i="4"/>
  <c r="BH28" i="12"/>
  <c r="BW30" i="11"/>
  <c r="BZ39" i="1"/>
  <c r="BW25" i="6"/>
  <c r="BW21" i="11"/>
  <c r="BW18" i="6"/>
  <c r="BH20" i="12"/>
  <c r="BZ21" i="1"/>
  <c r="BW39" i="9"/>
  <c r="BW39" i="1"/>
  <c r="BW37" i="3"/>
  <c r="BW31" i="10"/>
  <c r="BW35" i="2"/>
  <c r="BH12" i="7"/>
  <c r="BZ20" i="12"/>
  <c r="BH24" i="8"/>
  <c r="BW39" i="6"/>
  <c r="BW13" i="3"/>
  <c r="BW15" i="11"/>
  <c r="BZ32" i="10"/>
  <c r="BW38" i="3"/>
  <c r="BZ11" i="2"/>
  <c r="BW16" i="4"/>
  <c r="BW28" i="10"/>
  <c r="BZ16" i="6"/>
  <c r="BZ35" i="9"/>
  <c r="BW22" i="11"/>
  <c r="BW33" i="5"/>
  <c r="BZ27" i="12"/>
  <c r="BH10" i="11"/>
  <c r="BW23" i="7"/>
  <c r="BW17" i="1"/>
  <c r="BW17" i="7"/>
  <c r="BZ39" i="10"/>
  <c r="BW19" i="6"/>
  <c r="BZ16" i="11"/>
  <c r="BW15" i="7"/>
  <c r="BW37" i="4"/>
  <c r="BH38" i="8"/>
  <c r="BW10" i="10"/>
  <c r="BW12" i="9"/>
  <c r="BW30" i="5"/>
  <c r="BW20" i="4"/>
  <c r="BW25" i="10"/>
  <c r="BZ37" i="3"/>
  <c r="BZ27" i="4"/>
  <c r="BH35" i="7"/>
  <c r="BH36" i="6"/>
  <c r="BZ32" i="8"/>
  <c r="BW40" i="5"/>
  <c r="BZ23" i="6"/>
  <c r="BH34" i="4"/>
  <c r="BW22" i="9"/>
  <c r="BZ13" i="10"/>
  <c r="BW30" i="1"/>
  <c r="BW22" i="5"/>
  <c r="BH15" i="11"/>
  <c r="BW37" i="2"/>
  <c r="BH26" i="1"/>
  <c r="BW26" i="1"/>
  <c r="BZ14" i="7"/>
  <c r="BW13" i="10"/>
  <c r="BW28" i="6"/>
  <c r="BZ28" i="9"/>
  <c r="BW22" i="1"/>
  <c r="BW10" i="6"/>
  <c r="BH25" i="8"/>
  <c r="BW34" i="6"/>
  <c r="BW10" i="11"/>
  <c r="BW32" i="12"/>
  <c r="BW11" i="3"/>
  <c r="BZ14" i="1"/>
  <c r="BH13" i="4"/>
  <c r="BZ16" i="8"/>
  <c r="BW24" i="12"/>
  <c r="BZ13" i="9"/>
  <c r="BW27" i="2"/>
  <c r="BH18" i="1"/>
  <c r="BW12" i="10"/>
  <c r="BH17" i="11"/>
  <c r="BH14" i="12"/>
  <c r="BH40" i="5"/>
  <c r="BZ34" i="1"/>
  <c r="BW35" i="5"/>
  <c r="BH17" i="2"/>
  <c r="BZ29" i="3"/>
  <c r="BH24" i="5"/>
  <c r="BZ11" i="8"/>
  <c r="BW11" i="6"/>
  <c r="BH20" i="10"/>
  <c r="BH37" i="6"/>
  <c r="BZ29" i="9"/>
  <c r="BW25" i="8"/>
  <c r="BW28" i="9"/>
  <c r="BW37" i="8"/>
  <c r="BW25" i="2"/>
  <c r="BW33" i="11"/>
  <c r="BZ17" i="11"/>
  <c r="BH31" i="3"/>
  <c r="BW39" i="3"/>
  <c r="BZ33" i="7"/>
  <c r="BW27" i="4"/>
  <c r="BW40" i="1"/>
  <c r="BZ19" i="5"/>
  <c r="BZ26" i="4"/>
  <c r="BW16" i="8"/>
  <c r="BZ33" i="5"/>
  <c r="BH32" i="2"/>
  <c r="BZ28" i="4"/>
  <c r="BZ18" i="10"/>
  <c r="BH33" i="4"/>
  <c r="BW35" i="6"/>
  <c r="BH13" i="10"/>
  <c r="BW30" i="7"/>
  <c r="BW17" i="10"/>
  <c r="BW30" i="8"/>
  <c r="BZ35" i="7"/>
  <c r="BW26" i="3"/>
  <c r="BZ30" i="11"/>
  <c r="BW34" i="9"/>
  <c r="BZ22" i="9"/>
  <c r="BW26" i="8"/>
  <c r="BH28" i="1"/>
  <c r="BW24" i="2"/>
  <c r="BH14" i="4"/>
  <c r="BW17" i="11"/>
  <c r="BH13" i="12"/>
  <c r="BW31" i="9"/>
  <c r="BW18" i="10"/>
  <c r="BZ24" i="11"/>
  <c r="BW25" i="11"/>
  <c r="BH27" i="9"/>
  <c r="BH33" i="7"/>
  <c r="BW22" i="6"/>
  <c r="BW23" i="11"/>
  <c r="BW13" i="5"/>
  <c r="BZ36" i="6"/>
  <c r="BZ36" i="2"/>
  <c r="BW18" i="3"/>
  <c r="BW10" i="3"/>
  <c r="BW38" i="1"/>
  <c r="BZ28" i="6"/>
  <c r="BW13" i="12"/>
  <c r="BW40" i="3"/>
  <c r="BW19" i="5"/>
  <c r="BH24" i="3"/>
  <c r="BW22" i="7"/>
  <c r="BZ10" i="8"/>
  <c r="BH15" i="12"/>
  <c r="BH40" i="1"/>
  <c r="BW32" i="5"/>
  <c r="BW32" i="6"/>
  <c r="BH37" i="8"/>
  <c r="BH21" i="4"/>
  <c r="BH15" i="6"/>
  <c r="BH11" i="1"/>
  <c r="BZ37" i="8"/>
  <c r="BW27" i="9"/>
  <c r="BZ20" i="1"/>
  <c r="BW33" i="1"/>
  <c r="BW16" i="3"/>
  <c r="BW23" i="5"/>
  <c r="BW25" i="1"/>
  <c r="BW24" i="5"/>
  <c r="BH30" i="3"/>
  <c r="BZ29" i="2"/>
  <c r="BW18" i="1"/>
  <c r="BW23" i="2"/>
  <c r="BZ32" i="2"/>
  <c r="BH38" i="11"/>
  <c r="BZ30" i="8"/>
  <c r="BW34" i="3"/>
  <c r="BW36" i="8"/>
  <c r="BH21" i="1"/>
  <c r="BH34" i="9"/>
  <c r="BZ11" i="1"/>
  <c r="BH26" i="4"/>
  <c r="BW32" i="2"/>
  <c r="BW38" i="11"/>
  <c r="BW28" i="12"/>
  <c r="BW33" i="7"/>
  <c r="BW38" i="8"/>
  <c r="BH20" i="4"/>
  <c r="BZ40" i="7"/>
  <c r="BZ34" i="4"/>
  <c r="BH18" i="8"/>
  <c r="BH14" i="1"/>
  <c r="BH40" i="7"/>
  <c r="BW15" i="2"/>
  <c r="BH27" i="1"/>
  <c r="BH32" i="10"/>
  <c r="BW34" i="4"/>
  <c r="BH29" i="2"/>
  <c r="BW27" i="8"/>
  <c r="BZ40" i="5"/>
  <c r="BZ25" i="1"/>
  <c r="BZ26" i="10"/>
  <c r="BW35" i="8"/>
  <c r="BW30" i="4"/>
  <c r="BH37" i="2"/>
  <c r="BW27" i="12"/>
  <c r="BW11" i="12"/>
  <c r="BZ12" i="5"/>
  <c r="BW37" i="7"/>
  <c r="BW20" i="6"/>
  <c r="BW14" i="6"/>
  <c r="BZ14" i="6"/>
  <c r="BW18" i="7"/>
  <c r="BW12" i="1"/>
  <c r="BW36" i="1"/>
  <c r="BW27" i="6"/>
  <c r="BH35" i="1"/>
  <c r="BW14" i="3"/>
  <c r="BW29" i="11"/>
  <c r="BZ34" i="10"/>
  <c r="BZ19" i="10"/>
  <c r="BW31" i="3"/>
  <c r="BW19" i="4"/>
  <c r="BH22" i="2"/>
  <c r="BZ11" i="10"/>
  <c r="BH12" i="4"/>
  <c r="BZ25" i="10"/>
  <c r="BW12" i="6"/>
  <c r="BW24" i="6"/>
  <c r="BH19" i="7"/>
  <c r="BW23" i="1"/>
  <c r="BZ35" i="4"/>
  <c r="BZ36" i="3"/>
  <c r="BZ18" i="8"/>
  <c r="BH23" i="8"/>
  <c r="BW26" i="5"/>
  <c r="BZ13" i="4"/>
  <c r="BW24" i="8"/>
  <c r="BW26" i="6"/>
  <c r="BW23" i="10"/>
  <c r="BH17" i="5"/>
  <c r="BZ36" i="9"/>
  <c r="BZ33" i="4"/>
  <c r="BH37" i="11"/>
  <c r="BW34" i="8"/>
  <c r="BW24" i="10"/>
  <c r="BW14" i="7"/>
  <c r="BH31" i="2"/>
  <c r="BW29" i="9"/>
  <c r="BH22" i="6"/>
  <c r="BW18" i="12"/>
  <c r="BW26" i="7"/>
  <c r="BW25" i="5"/>
  <c r="BW16" i="9"/>
  <c r="BZ27" i="1"/>
  <c r="BW13" i="6"/>
  <c r="BZ27" i="7"/>
  <c r="BW20" i="10"/>
  <c r="BH20" i="9"/>
  <c r="BZ31" i="5"/>
  <c r="BH36" i="11"/>
  <c r="BH23" i="11"/>
  <c r="BW31" i="12"/>
  <c r="BZ14" i="9"/>
  <c r="BW22" i="2"/>
  <c r="BH28" i="7"/>
  <c r="BW19" i="3"/>
  <c r="BZ31" i="3"/>
  <c r="BZ19" i="1"/>
  <c r="BW14" i="5"/>
  <c r="BW16" i="7"/>
  <c r="BW39" i="5"/>
  <c r="BZ11" i="5"/>
  <c r="BH20" i="1"/>
  <c r="BW29" i="4"/>
  <c r="BW21" i="6"/>
  <c r="BW21" i="10"/>
  <c r="BW35" i="10"/>
  <c r="BZ38" i="8"/>
  <c r="BH35" i="9"/>
  <c r="BH11" i="2"/>
  <c r="BH26" i="5"/>
  <c r="BZ14" i="4"/>
  <c r="BW38" i="9"/>
  <c r="BZ10" i="2"/>
  <c r="BW20" i="8"/>
  <c r="BH27" i="12"/>
  <c r="BW21" i="8"/>
  <c r="BW38" i="12"/>
  <c r="BH34" i="7"/>
  <c r="BW18" i="9"/>
  <c r="BZ24" i="5"/>
  <c r="BW37" i="5"/>
  <c r="BW30" i="9"/>
  <c r="BW36" i="12"/>
  <c r="BZ15" i="2"/>
  <c r="BH24" i="11"/>
  <c r="BW11" i="9"/>
  <c r="BZ19" i="7"/>
  <c r="BZ21" i="9"/>
  <c r="BW23" i="4"/>
  <c r="BW11" i="1"/>
  <c r="BH26" i="7"/>
  <c r="BZ23" i="3"/>
  <c r="BW18" i="11"/>
  <c r="BH24" i="2"/>
  <c r="BZ26" i="1"/>
  <c r="BZ10" i="3"/>
  <c r="BW35" i="12"/>
  <c r="BW29" i="5"/>
  <c r="BW19" i="7"/>
  <c r="BZ21" i="6"/>
  <c r="BH23" i="2"/>
  <c r="BW32" i="10"/>
  <c r="BZ25" i="8"/>
  <c r="BW28" i="4"/>
  <c r="BW28" i="5"/>
  <c r="BZ12" i="7"/>
  <c r="BW11" i="2"/>
  <c r="BZ32" i="5"/>
  <c r="BW17" i="3"/>
  <c r="BH25" i="2"/>
  <c r="BW36" i="5"/>
  <c r="BZ20" i="9"/>
  <c r="BZ37" i="2"/>
  <c r="BW20" i="9"/>
  <c r="BZ36" i="12"/>
  <c r="BH16" i="2"/>
  <c r="BW29" i="1"/>
  <c r="BH30" i="6"/>
  <c r="BW25" i="9"/>
  <c r="BW22" i="10"/>
  <c r="BH28" i="6"/>
  <c r="BW36" i="11"/>
  <c r="BW35" i="11"/>
  <c r="BW36" i="3"/>
  <c r="BW19" i="1"/>
  <c r="BW15" i="4"/>
  <c r="BH15" i="2"/>
  <c r="BW29" i="12"/>
  <c r="BW34" i="5"/>
  <c r="BW13" i="7"/>
  <c r="BW15" i="5"/>
  <c r="BH27" i="4"/>
  <c r="BH36" i="12"/>
  <c r="BZ22" i="2"/>
  <c r="BW31" i="1"/>
  <c r="BZ24" i="8"/>
  <c r="BW39" i="8"/>
  <c r="BW12" i="7"/>
  <c r="BH13" i="7"/>
  <c r="BW33" i="6"/>
  <c r="BH13" i="9"/>
  <c r="BZ20" i="7"/>
  <c r="BH22" i="11"/>
  <c r="BW37" i="11"/>
  <c r="BW31" i="2"/>
  <c r="BW37" i="10"/>
  <c r="BZ40" i="1"/>
  <c r="BW25" i="12"/>
  <c r="BH16" i="3"/>
  <c r="BH21" i="7"/>
  <c r="BZ15" i="3"/>
  <c r="BH22" i="9"/>
  <c r="BW25" i="3"/>
  <c r="BW27" i="10"/>
  <c r="BW20" i="11"/>
  <c r="BW11" i="8"/>
  <c r="BW31" i="7"/>
  <c r="BZ24" i="2"/>
  <c r="BH18" i="10"/>
  <c r="BH16" i="11"/>
  <c r="BZ37" i="11"/>
  <c r="BW32" i="1"/>
  <c r="BW29" i="6"/>
  <c r="BW31" i="5"/>
  <c r="BW20" i="3"/>
  <c r="BW38" i="7"/>
  <c r="BW28" i="8"/>
  <c r="BW18" i="2"/>
  <c r="BW16" i="6"/>
  <c r="BZ15" i="11"/>
  <c r="BH32" i="5"/>
  <c r="BZ32" i="1"/>
  <c r="BZ34" i="7"/>
  <c r="BW29" i="8"/>
  <c r="BZ28" i="1"/>
  <c r="BW14" i="10"/>
  <c r="BW33" i="3"/>
  <c r="BW12" i="8"/>
  <c r="BW34" i="12"/>
  <c r="BZ38" i="11"/>
  <c r="BZ26" i="7"/>
  <c r="BW15" i="9"/>
  <c r="BW12" i="5"/>
  <c r="BW37" i="6"/>
  <c r="BZ29" i="6"/>
  <c r="BW20" i="7"/>
  <c r="BZ23" i="8"/>
  <c r="BW20" i="2"/>
  <c r="BW16" i="10"/>
  <c r="BH28" i="4"/>
  <c r="BH31" i="8"/>
  <c r="BZ28" i="7"/>
  <c r="BW38" i="6"/>
  <c r="BW27" i="1"/>
  <c r="BW30" i="10"/>
  <c r="BW28" i="1"/>
  <c r="BW15" i="1"/>
  <c r="BW39" i="4"/>
  <c r="BW34" i="7"/>
  <c r="BW24" i="9"/>
  <c r="BW34" i="1"/>
  <c r="BW20" i="12"/>
  <c r="BW17" i="9"/>
  <c r="BH23" i="3"/>
  <c r="BH31" i="5"/>
  <c r="BW26" i="4"/>
  <c r="BH25" i="1"/>
  <c r="BH29" i="6"/>
  <c r="Q28" i="7" l="1"/>
  <c r="BY28" i="7"/>
  <c r="BT28" i="7" s="1"/>
  <c r="P28" i="7"/>
  <c r="CA28" i="7"/>
  <c r="P23" i="8"/>
  <c r="CA23" i="8"/>
  <c r="Q23" i="8"/>
  <c r="X23" i="8" s="1"/>
  <c r="BY23" i="8"/>
  <c r="BT23" i="8" s="1"/>
  <c r="BY29" i="6"/>
  <c r="BT29" i="6" s="1"/>
  <c r="CA29" i="6"/>
  <c r="P29" i="6"/>
  <c r="Q29" i="6"/>
  <c r="BC73" i="15" s="1"/>
  <c r="CA26" i="7"/>
  <c r="BY26" i="7"/>
  <c r="BT26" i="7" s="1"/>
  <c r="P26" i="7"/>
  <c r="Q26" i="7"/>
  <c r="X26" i="7" s="1"/>
  <c r="CA38" i="11"/>
  <c r="P38" i="11"/>
  <c r="Q38" i="11"/>
  <c r="BR82" i="15" s="1"/>
  <c r="BY38" i="11"/>
  <c r="BT38" i="11" s="1"/>
  <c r="CA28" i="1"/>
  <c r="Q28" i="1"/>
  <c r="BY28" i="1"/>
  <c r="BT28" i="1" s="1"/>
  <c r="P28" i="1"/>
  <c r="Q34" i="7"/>
  <c r="BY34" i="7"/>
  <c r="BT34" i="7" s="1"/>
  <c r="CA34" i="7"/>
  <c r="P34" i="7"/>
  <c r="Q32" i="1"/>
  <c r="CA32" i="1"/>
  <c r="P32" i="1"/>
  <c r="BY32" i="1"/>
  <c r="BT32" i="1" s="1"/>
  <c r="P15" i="11"/>
  <c r="CA15" i="11"/>
  <c r="Q15" i="11"/>
  <c r="AK15" i="11" s="1"/>
  <c r="BY15" i="11"/>
  <c r="BT15" i="11" s="1"/>
  <c r="BY37" i="11"/>
  <c r="BT37" i="11" s="1"/>
  <c r="P37" i="11"/>
  <c r="Q37" i="11"/>
  <c r="X37" i="11" s="1"/>
  <c r="CA37" i="11"/>
  <c r="CA24" i="2"/>
  <c r="Q24" i="2"/>
  <c r="P24" i="2"/>
  <c r="BY24" i="2"/>
  <c r="BT24" i="2" s="1"/>
  <c r="CA15" i="3"/>
  <c r="P15" i="3"/>
  <c r="Q15" i="3"/>
  <c r="X15" i="3" s="1"/>
  <c r="BY15" i="3"/>
  <c r="BT15" i="3" s="1"/>
  <c r="Q40" i="1"/>
  <c r="BY40" i="1"/>
  <c r="BT40" i="1" s="1"/>
  <c r="P40" i="1"/>
  <c r="CA40" i="1"/>
  <c r="Q20" i="7"/>
  <c r="BY20" i="7"/>
  <c r="BT20" i="7" s="1"/>
  <c r="P20" i="7"/>
  <c r="CA20" i="7"/>
  <c r="BY24" i="8"/>
  <c r="BT24" i="8" s="1"/>
  <c r="Q24" i="8"/>
  <c r="CA24" i="8"/>
  <c r="P24" i="8"/>
  <c r="Q22" i="2"/>
  <c r="CA22" i="2"/>
  <c r="BY22" i="2"/>
  <c r="BT22" i="2" s="1"/>
  <c r="P22" i="2"/>
  <c r="Q36" i="12"/>
  <c r="CA36" i="12"/>
  <c r="P36" i="12"/>
  <c r="BY36" i="12"/>
  <c r="BT36" i="12" s="1"/>
  <c r="BY37" i="2"/>
  <c r="BT37" i="2" s="1"/>
  <c r="P37" i="2"/>
  <c r="Q37" i="2"/>
  <c r="V81" i="15" s="1"/>
  <c r="CA37" i="2"/>
  <c r="Q20" i="9"/>
  <c r="BY20" i="9"/>
  <c r="BT20" i="9" s="1"/>
  <c r="P20" i="9"/>
  <c r="CA20" i="9"/>
  <c r="Q32" i="5"/>
  <c r="BY32" i="5"/>
  <c r="BT32" i="5" s="1"/>
  <c r="P32" i="5"/>
  <c r="CA32" i="5"/>
  <c r="P12" i="7"/>
  <c r="CA12" i="7"/>
  <c r="BY12" i="7"/>
  <c r="BT12" i="7" s="1"/>
  <c r="Q12" i="7"/>
  <c r="X12" i="7" s="1"/>
  <c r="P25" i="8"/>
  <c r="CA25" i="8"/>
  <c r="BY25" i="8"/>
  <c r="BT25" i="8" s="1"/>
  <c r="Q25" i="8"/>
  <c r="RR25" i="8" s="1"/>
  <c r="P21" i="6"/>
  <c r="Q21" i="6"/>
  <c r="BY21" i="6"/>
  <c r="BT21" i="6" s="1"/>
  <c r="CA21" i="6"/>
  <c r="CA10" i="3"/>
  <c r="Q10" i="3"/>
  <c r="P10" i="3"/>
  <c r="BY10" i="3"/>
  <c r="BY26" i="1"/>
  <c r="BT26" i="1" s="1"/>
  <c r="P26" i="1"/>
  <c r="Q26" i="1"/>
  <c r="X26" i="1" s="1"/>
  <c r="CA26" i="1"/>
  <c r="BY23" i="3"/>
  <c r="BT23" i="3" s="1"/>
  <c r="CA23" i="3"/>
  <c r="P23" i="3"/>
  <c r="Q23" i="3"/>
  <c r="AH67" i="15" s="1"/>
  <c r="P21" i="9"/>
  <c r="Q21" i="9"/>
  <c r="CA21" i="9"/>
  <c r="BY21" i="9"/>
  <c r="BT21" i="9" s="1"/>
  <c r="BY19" i="7"/>
  <c r="BT19" i="7" s="1"/>
  <c r="CA19" i="7"/>
  <c r="P19" i="7"/>
  <c r="Q19" i="7"/>
  <c r="AK19" i="7" s="1"/>
  <c r="CA15" i="2"/>
  <c r="P15" i="2"/>
  <c r="BY15" i="2"/>
  <c r="BT15" i="2" s="1"/>
  <c r="Q15" i="2"/>
  <c r="X15" i="2" s="1"/>
  <c r="P24" i="5"/>
  <c r="Q24" i="5"/>
  <c r="CA24" i="5"/>
  <c r="BY24" i="5"/>
  <c r="BT24" i="5" s="1"/>
  <c r="P10" i="2"/>
  <c r="BY10" i="2"/>
  <c r="CA10" i="2"/>
  <c r="Q10" i="2"/>
  <c r="V54" i="15" s="1"/>
  <c r="P14" i="4"/>
  <c r="BY14" i="4"/>
  <c r="BT14" i="4" s="1"/>
  <c r="CA14" i="4"/>
  <c r="Q14" i="4"/>
  <c r="X14" i="4" s="1"/>
  <c r="BY38" i="8"/>
  <c r="BT38" i="8" s="1"/>
  <c r="CA38" i="8"/>
  <c r="Q38" i="8"/>
  <c r="AK38" i="8" s="1"/>
  <c r="P38" i="8"/>
  <c r="BY11" i="5"/>
  <c r="P11" i="5"/>
  <c r="Q11" i="5"/>
  <c r="X11" i="5" s="1"/>
  <c r="CA11" i="5"/>
  <c r="CA19" i="1"/>
  <c r="BY19" i="1"/>
  <c r="BT19" i="1" s="1"/>
  <c r="P19" i="1"/>
  <c r="Q19" i="1"/>
  <c r="J63" i="15" s="1"/>
  <c r="Q31" i="3"/>
  <c r="P31" i="3"/>
  <c r="BY31" i="3"/>
  <c r="BT31" i="3" s="1"/>
  <c r="CA31" i="3"/>
  <c r="P14" i="9"/>
  <c r="Q14" i="9"/>
  <c r="CA14" i="9"/>
  <c r="BY14" i="9"/>
  <c r="BT14" i="9" s="1"/>
  <c r="CA31" i="5"/>
  <c r="Q31" i="5"/>
  <c r="BY31" i="5"/>
  <c r="BT31" i="5" s="1"/>
  <c r="P31" i="5"/>
  <c r="P27" i="7"/>
  <c r="CA27" i="7"/>
  <c r="BY27" i="7"/>
  <c r="BT27" i="7" s="1"/>
  <c r="Q27" i="7"/>
  <c r="AK27" i="7" s="1"/>
  <c r="CA27" i="1"/>
  <c r="P27" i="1"/>
  <c r="BY27" i="1"/>
  <c r="BT27" i="1" s="1"/>
  <c r="Q27" i="1"/>
  <c r="X27" i="1" s="1"/>
  <c r="CA33" i="4"/>
  <c r="Q33" i="4"/>
  <c r="BY33" i="4"/>
  <c r="BT33" i="4" s="1"/>
  <c r="P33" i="4"/>
  <c r="CA36" i="9"/>
  <c r="BY36" i="9"/>
  <c r="BT36" i="9" s="1"/>
  <c r="Q36" i="9"/>
  <c r="BL80" i="15" s="1"/>
  <c r="P36" i="9"/>
  <c r="P13" i="4"/>
  <c r="BY13" i="4"/>
  <c r="BT13" i="4" s="1"/>
  <c r="Q13" i="4"/>
  <c r="AK13" i="4" s="1"/>
  <c r="CA13" i="4"/>
  <c r="CA18" i="8"/>
  <c r="Q18" i="8"/>
  <c r="BY18" i="8"/>
  <c r="BT18" i="8" s="1"/>
  <c r="P18" i="8"/>
  <c r="Q36" i="3"/>
  <c r="P36" i="3"/>
  <c r="BY36" i="3"/>
  <c r="BT36" i="3" s="1"/>
  <c r="CA36" i="3"/>
  <c r="Q35" i="4"/>
  <c r="P35" i="4"/>
  <c r="BY35" i="4"/>
  <c r="BT35" i="4" s="1"/>
  <c r="CA35" i="4"/>
  <c r="CA25" i="10"/>
  <c r="P25" i="10"/>
  <c r="Q25" i="10"/>
  <c r="AK25" i="10" s="1"/>
  <c r="BY25" i="10"/>
  <c r="BT25" i="10" s="1"/>
  <c r="CA11" i="10"/>
  <c r="BY11" i="10"/>
  <c r="P11" i="10"/>
  <c r="Q11" i="10"/>
  <c r="AK11" i="10" s="1"/>
  <c r="CA19" i="10"/>
  <c r="BY19" i="10"/>
  <c r="BT19" i="10" s="1"/>
  <c r="Q19" i="10"/>
  <c r="BO63" i="15" s="1"/>
  <c r="P19" i="10"/>
  <c r="BY34" i="10"/>
  <c r="BT34" i="10" s="1"/>
  <c r="P34" i="10"/>
  <c r="Q34" i="10"/>
  <c r="X34" i="10" s="1"/>
  <c r="CA34" i="10"/>
  <c r="P14" i="6"/>
  <c r="Q14" i="6"/>
  <c r="BY14" i="6"/>
  <c r="BT14" i="6" s="1"/>
  <c r="CA14" i="6"/>
  <c r="CA12" i="5"/>
  <c r="BY12" i="5"/>
  <c r="BT12" i="5" s="1"/>
  <c r="Q12" i="5"/>
  <c r="AK12" i="5" s="1"/>
  <c r="P12" i="5"/>
  <c r="Q26" i="10"/>
  <c r="P26" i="10"/>
  <c r="BY26" i="10"/>
  <c r="BT26" i="10" s="1"/>
  <c r="CA26" i="10"/>
  <c r="CA25" i="1"/>
  <c r="BY25" i="1"/>
  <c r="BT25" i="1" s="1"/>
  <c r="Q25" i="1"/>
  <c r="X25" i="1" s="1"/>
  <c r="P25" i="1"/>
  <c r="BY40" i="5"/>
  <c r="BT40" i="5" s="1"/>
  <c r="Q40" i="5"/>
  <c r="P40" i="5"/>
  <c r="CA40" i="5"/>
  <c r="CA34" i="4"/>
  <c r="Q34" i="4"/>
  <c r="BY34" i="4"/>
  <c r="BT34" i="4" s="1"/>
  <c r="P34" i="4"/>
  <c r="Q40" i="7"/>
  <c r="CA40" i="7"/>
  <c r="BY40" i="7"/>
  <c r="BT40" i="7" s="1"/>
  <c r="P40" i="7"/>
  <c r="P11" i="1"/>
  <c r="CA11" i="1"/>
  <c r="BU11" i="1" s="1"/>
  <c r="BY11" i="1"/>
  <c r="Q11" i="1"/>
  <c r="AK11" i="1" s="1"/>
  <c r="P30" i="8"/>
  <c r="CA30" i="8"/>
  <c r="Q30" i="8"/>
  <c r="RR30" i="8" s="1"/>
  <c r="BY30" i="8"/>
  <c r="BT30" i="8" s="1"/>
  <c r="CA32" i="2"/>
  <c r="Q32" i="2"/>
  <c r="P32" i="2"/>
  <c r="BY32" i="2"/>
  <c r="BT32" i="2" s="1"/>
  <c r="P29" i="2"/>
  <c r="BY29" i="2"/>
  <c r="BT29" i="2" s="1"/>
  <c r="CA29" i="2"/>
  <c r="Q29" i="2"/>
  <c r="RR29" i="2" s="1"/>
  <c r="BY20" i="1"/>
  <c r="BT20" i="1" s="1"/>
  <c r="P20" i="1"/>
  <c r="CA20" i="1"/>
  <c r="Q20" i="1"/>
  <c r="RR20" i="1" s="1"/>
  <c r="P37" i="8"/>
  <c r="CA37" i="8"/>
  <c r="Q37" i="8"/>
  <c r="AK37" i="8" s="1"/>
  <c r="BY37" i="8"/>
  <c r="BT37" i="8" s="1"/>
  <c r="P10" i="8"/>
  <c r="Q10" i="8"/>
  <c r="BY10" i="8"/>
  <c r="CA10" i="8"/>
  <c r="Q28" i="6"/>
  <c r="BY28" i="6"/>
  <c r="BT28" i="6" s="1"/>
  <c r="CA28" i="6"/>
  <c r="P28" i="6"/>
  <c r="P36" i="2"/>
  <c r="CA36" i="2"/>
  <c r="BY36" i="2"/>
  <c r="BT36" i="2" s="1"/>
  <c r="Q36" i="2"/>
  <c r="RR36" i="2" s="1"/>
  <c r="CA36" i="6"/>
  <c r="Q36" i="6"/>
  <c r="BY36" i="6"/>
  <c r="BT36" i="6" s="1"/>
  <c r="P36" i="6"/>
  <c r="CA24" i="11"/>
  <c r="BY24" i="11"/>
  <c r="BT24" i="11" s="1"/>
  <c r="Q24" i="11"/>
  <c r="X24" i="11" s="1"/>
  <c r="P24" i="11"/>
  <c r="Q22" i="9"/>
  <c r="BY22" i="9"/>
  <c r="BT22" i="9" s="1"/>
  <c r="P22" i="9"/>
  <c r="CA22" i="9"/>
  <c r="P30" i="11"/>
  <c r="Q30" i="11"/>
  <c r="BY30" i="11"/>
  <c r="BT30" i="11" s="1"/>
  <c r="CA30" i="11"/>
  <c r="Q35" i="7"/>
  <c r="BY35" i="7"/>
  <c r="BT35" i="7" s="1"/>
  <c r="CA35" i="7"/>
  <c r="P35" i="7"/>
  <c r="CA18" i="10"/>
  <c r="Q18" i="10"/>
  <c r="P18" i="10"/>
  <c r="BY18" i="10"/>
  <c r="BT18" i="10" s="1"/>
  <c r="P28" i="4"/>
  <c r="Q28" i="4"/>
  <c r="BY28" i="4"/>
  <c r="BT28" i="4" s="1"/>
  <c r="CA28" i="4"/>
  <c r="BY33" i="5"/>
  <c r="BT33" i="5" s="1"/>
  <c r="CA33" i="5"/>
  <c r="Q33" i="5"/>
  <c r="RR33" i="5" s="1"/>
  <c r="P33" i="5"/>
  <c r="Q26" i="4"/>
  <c r="CA26" i="4"/>
  <c r="BY26" i="4"/>
  <c r="BT26" i="4" s="1"/>
  <c r="P26" i="4"/>
  <c r="CA19" i="5"/>
  <c r="P19" i="5"/>
  <c r="BY19" i="5"/>
  <c r="BT19" i="5" s="1"/>
  <c r="Q19" i="5"/>
  <c r="RR19" i="5" s="1"/>
  <c r="BY33" i="7"/>
  <c r="BT33" i="7" s="1"/>
  <c r="P33" i="7"/>
  <c r="Q33" i="7"/>
  <c r="BF77" i="15" s="1"/>
  <c r="CA33" i="7"/>
  <c r="P17" i="11"/>
  <c r="CA17" i="11"/>
  <c r="BY17" i="11"/>
  <c r="BT17" i="11" s="1"/>
  <c r="Q17" i="11"/>
  <c r="X17" i="11" s="1"/>
  <c r="P29" i="9"/>
  <c r="Q29" i="9"/>
  <c r="CA29" i="9"/>
  <c r="BY29" i="9"/>
  <c r="BT29" i="9" s="1"/>
  <c r="BY11" i="8"/>
  <c r="BT11" i="8" s="1"/>
  <c r="CA11" i="8"/>
  <c r="Q11" i="8"/>
  <c r="AK11" i="8" s="1"/>
  <c r="P11" i="8"/>
  <c r="BY29" i="3"/>
  <c r="BT29" i="3" s="1"/>
  <c r="P29" i="3"/>
  <c r="Q29" i="3"/>
  <c r="X29" i="3" s="1"/>
  <c r="CA29" i="3"/>
  <c r="Q34" i="1"/>
  <c r="BY34" i="1"/>
  <c r="BT34" i="1" s="1"/>
  <c r="CA34" i="1"/>
  <c r="P34" i="1"/>
  <c r="P13" i="9"/>
  <c r="BY13" i="9"/>
  <c r="BT13" i="9" s="1"/>
  <c r="Q13" i="9"/>
  <c r="AK13" i="9" s="1"/>
  <c r="CA13" i="9"/>
  <c r="Q16" i="8"/>
  <c r="CA16" i="8"/>
  <c r="P16" i="8"/>
  <c r="BY16" i="8"/>
  <c r="BT16" i="8" s="1"/>
  <c r="Q14" i="1"/>
  <c r="BY14" i="1"/>
  <c r="BT14" i="1" s="1"/>
  <c r="P14" i="1"/>
  <c r="CA14" i="1"/>
  <c r="P28" i="9"/>
  <c r="Q28" i="9"/>
  <c r="CA28" i="9"/>
  <c r="BY28" i="9"/>
  <c r="BT28" i="9" s="1"/>
  <c r="Q14" i="7"/>
  <c r="BY14" i="7"/>
  <c r="BT14" i="7" s="1"/>
  <c r="P14" i="7"/>
  <c r="CA14" i="7"/>
  <c r="BY13" i="10"/>
  <c r="BT13" i="10" s="1"/>
  <c r="Q13" i="10"/>
  <c r="CA13" i="10"/>
  <c r="P13" i="10"/>
  <c r="Q23" i="6"/>
  <c r="CA23" i="6"/>
  <c r="BY23" i="6"/>
  <c r="BT23" i="6" s="1"/>
  <c r="P23" i="6"/>
  <c r="CA32" i="8"/>
  <c r="BY32" i="8"/>
  <c r="BT32" i="8" s="1"/>
  <c r="P32" i="8"/>
  <c r="Q32" i="8"/>
  <c r="RR32" i="8" s="1"/>
  <c r="CA27" i="4"/>
  <c r="BY27" i="4"/>
  <c r="BT27" i="4" s="1"/>
  <c r="P27" i="4"/>
  <c r="Q27" i="4"/>
  <c r="X27" i="4" s="1"/>
  <c r="CA37" i="3"/>
  <c r="Q37" i="3"/>
  <c r="RR37" i="3" s="1"/>
  <c r="P37" i="3"/>
  <c r="BY37" i="3"/>
  <c r="BT37" i="3" s="1"/>
  <c r="BY16" i="11"/>
  <c r="BT16" i="11" s="1"/>
  <c r="P16" i="11"/>
  <c r="CA16" i="11"/>
  <c r="Q16" i="11"/>
  <c r="AK16" i="11" s="1"/>
  <c r="P39" i="10"/>
  <c r="Q39" i="10"/>
  <c r="CA39" i="10"/>
  <c r="BY39" i="10"/>
  <c r="BT39" i="10" s="1"/>
  <c r="P27" i="12"/>
  <c r="CA27" i="12"/>
  <c r="Q27" i="12"/>
  <c r="AK27" i="12" s="1"/>
  <c r="BY27" i="12"/>
  <c r="BT27" i="12" s="1"/>
  <c r="CA35" i="9"/>
  <c r="Q35" i="9"/>
  <c r="AK35" i="9" s="1"/>
  <c r="BY35" i="9"/>
  <c r="BT35" i="9" s="1"/>
  <c r="P35" i="9"/>
  <c r="BY16" i="6"/>
  <c r="BT16" i="6" s="1"/>
  <c r="Q16" i="6"/>
  <c r="P16" i="6"/>
  <c r="CA16" i="6"/>
  <c r="CA11" i="2"/>
  <c r="Q11" i="2"/>
  <c r="BY11" i="2"/>
  <c r="BT11" i="2" s="1"/>
  <c r="P11" i="2"/>
  <c r="Q32" i="10"/>
  <c r="P32" i="10"/>
  <c r="CA32" i="10"/>
  <c r="BY32" i="10"/>
  <c r="BT32" i="10" s="1"/>
  <c r="CA20" i="12"/>
  <c r="BY20" i="12"/>
  <c r="BT20" i="12" s="1"/>
  <c r="Q20" i="12"/>
  <c r="X20" i="12" s="1"/>
  <c r="P20" i="12"/>
  <c r="BY21" i="1"/>
  <c r="BT21" i="1" s="1"/>
  <c r="Q21" i="1"/>
  <c r="J65" i="15" s="1"/>
  <c r="CA21" i="1"/>
  <c r="P21" i="1"/>
  <c r="BY39" i="1"/>
  <c r="BT39" i="1" s="1"/>
  <c r="CA39" i="1"/>
  <c r="Q39" i="1"/>
  <c r="RR39" i="1" s="1"/>
  <c r="P39" i="1"/>
  <c r="BV10" i="1"/>
  <c r="CA21" i="7"/>
  <c r="P21" i="7"/>
  <c r="BY21" i="7"/>
  <c r="BT21" i="7" s="1"/>
  <c r="Q21" i="7"/>
  <c r="AK21" i="7" s="1"/>
  <c r="Q25" i="2"/>
  <c r="BY25" i="2"/>
  <c r="BT25" i="2" s="1"/>
  <c r="P25" i="2"/>
  <c r="CA25" i="2"/>
  <c r="Q23" i="2"/>
  <c r="P23" i="2"/>
  <c r="CA23" i="2"/>
  <c r="BY23" i="2"/>
  <c r="BT23" i="2" s="1"/>
  <c r="Q15" i="6"/>
  <c r="CA15" i="6"/>
  <c r="BY15" i="6"/>
  <c r="BT15" i="6" s="1"/>
  <c r="P15" i="6"/>
  <c r="Q17" i="8"/>
  <c r="P17" i="8"/>
  <c r="BY17" i="8"/>
  <c r="BT17" i="8" s="1"/>
  <c r="CA17" i="8"/>
  <c r="Q17" i="2"/>
  <c r="CA17" i="2"/>
  <c r="P17" i="2"/>
  <c r="BY17" i="2"/>
  <c r="BT17" i="2" s="1"/>
  <c r="Q22" i="12"/>
  <c r="CA22" i="12"/>
  <c r="BY22" i="12"/>
  <c r="BT22" i="12" s="1"/>
  <c r="P22" i="12"/>
  <c r="CA33" i="10"/>
  <c r="BY33" i="10"/>
  <c r="BT33" i="10" s="1"/>
  <c r="P33" i="10"/>
  <c r="Q33" i="10"/>
  <c r="Q26" i="5"/>
  <c r="AK26" i="5" s="1"/>
  <c r="BY26" i="5"/>
  <c r="BT26" i="5" s="1"/>
  <c r="CA26" i="5"/>
  <c r="P26" i="5"/>
  <c r="CA18" i="2"/>
  <c r="BY18" i="2"/>
  <c r="BT18" i="2" s="1"/>
  <c r="Q18" i="2"/>
  <c r="AK18" i="2" s="1"/>
  <c r="P18" i="2"/>
  <c r="BY12" i="1"/>
  <c r="BT12" i="1" s="1"/>
  <c r="CA12" i="1"/>
  <c r="Q12" i="1"/>
  <c r="J56" i="15" s="1"/>
  <c r="P12" i="1"/>
  <c r="P27" i="10"/>
  <c r="Q27" i="10"/>
  <c r="X27" i="10" s="1"/>
  <c r="CA27" i="10"/>
  <c r="BY27" i="10"/>
  <c r="BT27" i="10" s="1"/>
  <c r="CA12" i="4"/>
  <c r="Q12" i="4"/>
  <c r="AK12" i="4" s="1"/>
  <c r="P12" i="4"/>
  <c r="BY12" i="4"/>
  <c r="BT12" i="4" s="1"/>
  <c r="P36" i="11"/>
  <c r="Q36" i="11"/>
  <c r="RR36" i="11" s="1"/>
  <c r="CA36" i="11"/>
  <c r="BY36" i="11"/>
  <c r="BT36" i="11" s="1"/>
  <c r="CA27" i="9"/>
  <c r="P27" i="9"/>
  <c r="BY27" i="9"/>
  <c r="BT27" i="9" s="1"/>
  <c r="Q27" i="9"/>
  <c r="Q17" i="5"/>
  <c r="BY17" i="5"/>
  <c r="BT17" i="5" s="1"/>
  <c r="CA17" i="5"/>
  <c r="P17" i="5"/>
  <c r="BY34" i="9"/>
  <c r="BT34" i="9" s="1"/>
  <c r="P34" i="9"/>
  <c r="Q34" i="9"/>
  <c r="AK34" i="9" s="1"/>
  <c r="CA34" i="9"/>
  <c r="Q30" i="3"/>
  <c r="RR30" i="3" s="1"/>
  <c r="CA30" i="3"/>
  <c r="P30" i="3"/>
  <c r="BY30" i="3"/>
  <c r="BT30" i="3" s="1"/>
  <c r="Q18" i="1"/>
  <c r="RR18" i="1" s="1"/>
  <c r="P18" i="1"/>
  <c r="BY18" i="1"/>
  <c r="BT18" i="1" s="1"/>
  <c r="CA18" i="1"/>
  <c r="Q30" i="6"/>
  <c r="X30" i="6" s="1"/>
  <c r="CA30" i="6"/>
  <c r="P30" i="6"/>
  <c r="BY30" i="6"/>
  <c r="BT30" i="6" s="1"/>
  <c r="BY35" i="6"/>
  <c r="BT35" i="6" s="1"/>
  <c r="P35" i="6"/>
  <c r="CA35" i="6"/>
  <c r="Q35" i="6"/>
  <c r="BC79" i="15" s="1"/>
  <c r="Q17" i="3"/>
  <c r="P17" i="3"/>
  <c r="CA17" i="3"/>
  <c r="BY17" i="3"/>
  <c r="BT17" i="3" s="1"/>
  <c r="Q28" i="12"/>
  <c r="RR28" i="12" s="1"/>
  <c r="BY28" i="12"/>
  <c r="BT28" i="12" s="1"/>
  <c r="P28" i="12"/>
  <c r="CA28" i="12"/>
  <c r="BY14" i="12"/>
  <c r="BT14" i="12" s="1"/>
  <c r="P14" i="12"/>
  <c r="CA14" i="12"/>
  <c r="Q14" i="12"/>
  <c r="BY21" i="4"/>
  <c r="BT21" i="4" s="1"/>
  <c r="CA21" i="4"/>
  <c r="Q21" i="4"/>
  <c r="X21" i="4" s="1"/>
  <c r="P21" i="4"/>
  <c r="CA13" i="7"/>
  <c r="P13" i="7"/>
  <c r="BY13" i="7"/>
  <c r="BT13" i="7" s="1"/>
  <c r="Q13" i="7"/>
  <c r="AK13" i="7" s="1"/>
  <c r="CA39" i="5"/>
  <c r="BY39" i="5"/>
  <c r="BT39" i="5" s="1"/>
  <c r="Q39" i="5"/>
  <c r="AZ83" i="15" s="1"/>
  <c r="P39" i="5"/>
  <c r="BY30" i="2"/>
  <c r="BT30" i="2" s="1"/>
  <c r="Q30" i="2"/>
  <c r="V74" i="15" s="1"/>
  <c r="P30" i="2"/>
  <c r="CA30" i="2"/>
  <c r="BY37" i="6"/>
  <c r="BT37" i="6" s="1"/>
  <c r="P37" i="6"/>
  <c r="Q37" i="6"/>
  <c r="AK37" i="6" s="1"/>
  <c r="CA37" i="6"/>
  <c r="Q31" i="8"/>
  <c r="CA31" i="8"/>
  <c r="BY31" i="8"/>
  <c r="BT31" i="8" s="1"/>
  <c r="P31" i="8"/>
  <c r="P15" i="12"/>
  <c r="BY15" i="12"/>
  <c r="BT15" i="12" s="1"/>
  <c r="Q15" i="12"/>
  <c r="X15" i="12" s="1"/>
  <c r="CA15" i="12"/>
  <c r="CA10" i="11"/>
  <c r="Q10" i="11"/>
  <c r="BR54" i="15" s="1"/>
  <c r="P10" i="11"/>
  <c r="BY10" i="11"/>
  <c r="BT10" i="11" s="1"/>
  <c r="CA22" i="3"/>
  <c r="P22" i="3"/>
  <c r="Q22" i="3"/>
  <c r="AK22" i="3" s="1"/>
  <c r="BY22" i="3"/>
  <c r="BT22" i="3" s="1"/>
  <c r="BY35" i="1"/>
  <c r="BT35" i="1" s="1"/>
  <c r="Q35" i="1"/>
  <c r="RR35" i="1" s="1"/>
  <c r="CA35" i="1"/>
  <c r="P35" i="1"/>
  <c r="CA20" i="4"/>
  <c r="BY20" i="4"/>
  <c r="BT20" i="4" s="1"/>
  <c r="Q20" i="4"/>
  <c r="X20" i="4" s="1"/>
  <c r="P20" i="4"/>
  <c r="CA24" i="3"/>
  <c r="BY24" i="3"/>
  <c r="BT24" i="3" s="1"/>
  <c r="Q24" i="3"/>
  <c r="AK24" i="3" s="1"/>
  <c r="P24" i="3"/>
  <c r="CA21" i="12"/>
  <c r="Q21" i="12"/>
  <c r="BU65" i="15" s="1"/>
  <c r="BY21" i="12"/>
  <c r="BT21" i="12" s="1"/>
  <c r="P21" i="12"/>
  <c r="P20" i="10"/>
  <c r="BY20" i="10"/>
  <c r="BT20" i="10" s="1"/>
  <c r="Q20" i="10"/>
  <c r="BO64" i="15" s="1"/>
  <c r="CA20" i="10"/>
  <c r="CA25" i="5"/>
  <c r="Q25" i="5"/>
  <c r="X25" i="5" s="1"/>
  <c r="P25" i="5"/>
  <c r="BY25" i="5"/>
  <c r="BT25" i="5" s="1"/>
  <c r="P39" i="8"/>
  <c r="CA39" i="8"/>
  <c r="Q39" i="8"/>
  <c r="X39" i="8" s="1"/>
  <c r="BY39" i="8"/>
  <c r="BT39" i="8" s="1"/>
  <c r="BY22" i="6"/>
  <c r="BT22" i="6" s="1"/>
  <c r="Q22" i="6"/>
  <c r="X22" i="6" s="1"/>
  <c r="CA22" i="6"/>
  <c r="P22" i="6"/>
  <c r="BY13" i="1"/>
  <c r="BT13" i="1" s="1"/>
  <c r="CA13" i="1"/>
  <c r="P13" i="1"/>
  <c r="Q13" i="1"/>
  <c r="CA22" i="11"/>
  <c r="P22" i="11"/>
  <c r="BY22" i="11"/>
  <c r="BT22" i="11" s="1"/>
  <c r="Q22" i="11"/>
  <c r="X22" i="11" s="1"/>
  <c r="P16" i="2"/>
  <c r="CA16" i="2"/>
  <c r="Q16" i="2"/>
  <c r="RR16" i="2" s="1"/>
  <c r="BY16" i="2"/>
  <c r="BT16" i="2" s="1"/>
  <c r="P16" i="3"/>
  <c r="CA16" i="3"/>
  <c r="Q16" i="3"/>
  <c r="AK16" i="3" s="1"/>
  <c r="BY16" i="3"/>
  <c r="BT16" i="3" s="1"/>
  <c r="Q15" i="9"/>
  <c r="CA15" i="9"/>
  <c r="BY15" i="9"/>
  <c r="BT15" i="9" s="1"/>
  <c r="P15" i="9"/>
  <c r="Q29" i="12"/>
  <c r="P29" i="12"/>
  <c r="BY29" i="12"/>
  <c r="BT29" i="12" s="1"/>
  <c r="CA29" i="12"/>
  <c r="P13" i="12"/>
  <c r="BY13" i="12"/>
  <c r="BT13" i="12" s="1"/>
  <c r="Q13" i="12"/>
  <c r="BU57" i="15" s="1"/>
  <c r="CA13" i="12"/>
  <c r="P33" i="1"/>
  <c r="CA33" i="1"/>
  <c r="Q33" i="1"/>
  <c r="J77" i="15" s="1"/>
  <c r="BY33" i="1"/>
  <c r="BT33" i="1" s="1"/>
  <c r="CA23" i="11"/>
  <c r="P23" i="11"/>
  <c r="BY23" i="11"/>
  <c r="BT23" i="11" s="1"/>
  <c r="Q23" i="11"/>
  <c r="Q31" i="2"/>
  <c r="V75" i="15" s="1"/>
  <c r="CA31" i="2"/>
  <c r="P31" i="2"/>
  <c r="BY31" i="2"/>
  <c r="BT31" i="2" s="1"/>
  <c r="AK27" i="10"/>
  <c r="AK33" i="4"/>
  <c r="RR33" i="4"/>
  <c r="AT77" i="15"/>
  <c r="X33" i="4"/>
  <c r="AK38" i="9"/>
  <c r="BL82" i="15"/>
  <c r="X38" i="9"/>
  <c r="RR38" i="9"/>
  <c r="X14" i="9"/>
  <c r="AK14" i="9"/>
  <c r="RR14" i="9"/>
  <c r="BL58" i="15"/>
  <c r="RR30" i="11"/>
  <c r="AK30" i="11"/>
  <c r="BR74" i="15"/>
  <c r="X30" i="11"/>
  <c r="AK10" i="8"/>
  <c r="X10" i="8"/>
  <c r="RR10" i="8"/>
  <c r="RS10" i="8" s="1"/>
  <c r="BI54" i="15"/>
  <c r="RR24" i="3"/>
  <c r="AK19" i="11"/>
  <c r="X19" i="11"/>
  <c r="BR63" i="15"/>
  <c r="RR19" i="11"/>
  <c r="V62" i="15"/>
  <c r="RR21" i="1"/>
  <c r="AK21" i="1"/>
  <c r="J79" i="15"/>
  <c r="BL79" i="15"/>
  <c r="RR35" i="9"/>
  <c r="BT10" i="12"/>
  <c r="RR23" i="7"/>
  <c r="X23" i="7"/>
  <c r="AK23" i="7"/>
  <c r="BF67" i="15"/>
  <c r="AK38" i="11"/>
  <c r="X38" i="11"/>
  <c r="AK36" i="6"/>
  <c r="X36" i="6"/>
  <c r="RR36" i="6"/>
  <c r="BC80" i="15"/>
  <c r="RR21" i="10"/>
  <c r="AK21" i="10"/>
  <c r="X21" i="10"/>
  <c r="BO65" i="15"/>
  <c r="BT10" i="2"/>
  <c r="AK15" i="10"/>
  <c r="RR15" i="10"/>
  <c r="X15" i="10"/>
  <c r="BO59" i="15"/>
  <c r="AK22" i="6"/>
  <c r="RR23" i="4"/>
  <c r="X23" i="4"/>
  <c r="AK23" i="4"/>
  <c r="AT67" i="15"/>
  <c r="RR15" i="4"/>
  <c r="AT59" i="15"/>
  <c r="X15" i="4"/>
  <c r="AK15" i="4"/>
  <c r="AH81" i="15"/>
  <c r="AK37" i="3"/>
  <c r="X30" i="8"/>
  <c r="BT10" i="9"/>
  <c r="X37" i="8"/>
  <c r="RR37" i="8"/>
  <c r="AK23" i="3"/>
  <c r="J71" i="15"/>
  <c r="X17" i="9"/>
  <c r="BL61" i="15"/>
  <c r="AK17" i="9"/>
  <c r="RR17" i="9"/>
  <c r="AK20" i="1"/>
  <c r="AK32" i="8"/>
  <c r="RR35" i="10"/>
  <c r="AK35" i="10"/>
  <c r="X35" i="10"/>
  <c r="BO79" i="15"/>
  <c r="RR11" i="1"/>
  <c r="RS11" i="1" s="1"/>
  <c r="X16" i="12"/>
  <c r="BU60" i="15"/>
  <c r="AK16" i="12"/>
  <c r="RR16" i="12"/>
  <c r="X27" i="8"/>
  <c r="RR27" i="8"/>
  <c r="BI71" i="15"/>
  <c r="AK27" i="8"/>
  <c r="AK35" i="6"/>
  <c r="RR22" i="11"/>
  <c r="X13" i="5"/>
  <c r="AZ57" i="15"/>
  <c r="RR13" i="5"/>
  <c r="AK13" i="5"/>
  <c r="RR37" i="12"/>
  <c r="BU81" i="15"/>
  <c r="X37" i="12"/>
  <c r="AK37" i="12"/>
  <c r="BC55" i="15"/>
  <c r="RR11" i="6"/>
  <c r="AK11" i="6"/>
  <c r="X11" i="6"/>
  <c r="BL67" i="15"/>
  <c r="X23" i="9"/>
  <c r="RR23" i="9"/>
  <c r="AK23" i="9"/>
  <c r="AZ63" i="15"/>
  <c r="RR21" i="7"/>
  <c r="BF65" i="15"/>
  <c r="AH83" i="15"/>
  <c r="X39" i="3"/>
  <c r="AK39" i="3"/>
  <c r="RR39" i="3"/>
  <c r="RR13" i="7"/>
  <c r="BI69" i="15"/>
  <c r="BR73" i="15"/>
  <c r="AK29" i="11"/>
  <c r="X29" i="11"/>
  <c r="RR29" i="11"/>
  <c r="RR11" i="10"/>
  <c r="RS11" i="10" s="1"/>
  <c r="RS12" i="10" s="1"/>
  <c r="BT10" i="6"/>
  <c r="AK25" i="6"/>
  <c r="RR25" i="6"/>
  <c r="X25" i="6"/>
  <c r="BC69" i="15"/>
  <c r="X17" i="12"/>
  <c r="RR17" i="12"/>
  <c r="BU61" i="15"/>
  <c r="AK17" i="12"/>
  <c r="AK29" i="6"/>
  <c r="BC83" i="15"/>
  <c r="RR39" i="6"/>
  <c r="AK39" i="6"/>
  <c r="X39" i="6"/>
  <c r="AK17" i="11"/>
  <c r="BF56" i="15"/>
  <c r="RR36" i="1"/>
  <c r="J80" i="15"/>
  <c r="X36" i="1"/>
  <c r="AK36" i="1"/>
  <c r="X31" i="2"/>
  <c r="RR31" i="2"/>
  <c r="AK22" i="2"/>
  <c r="V66" i="15"/>
  <c r="RR22" i="2"/>
  <c r="X22" i="2"/>
  <c r="RR15" i="1"/>
  <c r="J59" i="15"/>
  <c r="AK15" i="1"/>
  <c r="X15" i="1"/>
  <c r="AK29" i="10"/>
  <c r="X29" i="10"/>
  <c r="BO73" i="15"/>
  <c r="RR29" i="10"/>
  <c r="RR30" i="6"/>
  <c r="AK30" i="6"/>
  <c r="J62" i="15"/>
  <c r="AK18" i="1"/>
  <c r="BL60" i="15"/>
  <c r="X16" i="9"/>
  <c r="AK16" i="9"/>
  <c r="RR16" i="9"/>
  <c r="AK28" i="7"/>
  <c r="RR28" i="7"/>
  <c r="BF72" i="15"/>
  <c r="X28" i="7"/>
  <c r="X35" i="4"/>
  <c r="RR35" i="4"/>
  <c r="AT79" i="15"/>
  <c r="AK35" i="4"/>
  <c r="AK14" i="7"/>
  <c r="RR14" i="7"/>
  <c r="X14" i="7"/>
  <c r="BF58" i="15"/>
  <c r="AK39" i="11"/>
  <c r="RR39" i="11"/>
  <c r="X39" i="11"/>
  <c r="BR83" i="15"/>
  <c r="X10" i="12"/>
  <c r="RR10" i="12"/>
  <c r="RS10" i="12" s="1"/>
  <c r="BU54" i="15"/>
  <c r="AK10" i="12"/>
  <c r="AH74" i="15"/>
  <c r="X30" i="3"/>
  <c r="X12" i="3"/>
  <c r="AH56" i="15"/>
  <c r="AK12" i="3"/>
  <c r="RR12" i="3"/>
  <c r="AH75" i="15"/>
  <c r="RR31" i="3"/>
  <c r="AK31" i="3"/>
  <c r="X31" i="3"/>
  <c r="X26" i="5"/>
  <c r="AZ70" i="15"/>
  <c r="AK28" i="12"/>
  <c r="BU72" i="15"/>
  <c r="RR28" i="10"/>
  <c r="X28" i="10"/>
  <c r="BO72" i="15"/>
  <c r="AK28" i="10"/>
  <c r="RR17" i="2"/>
  <c r="AK17" i="2"/>
  <c r="V61" i="15"/>
  <c r="X17" i="2"/>
  <c r="X24" i="12"/>
  <c r="BU68" i="15"/>
  <c r="RR24" i="12"/>
  <c r="AK24" i="12"/>
  <c r="AK32" i="11"/>
  <c r="RR32" i="11"/>
  <c r="BR76" i="15"/>
  <c r="X32" i="11"/>
  <c r="BF73" i="15"/>
  <c r="RR29" i="7"/>
  <c r="AK29" i="7"/>
  <c r="X29" i="7"/>
  <c r="X29" i="4"/>
  <c r="RR29" i="4"/>
  <c r="AT73" i="15"/>
  <c r="AK29" i="4"/>
  <c r="V69" i="15"/>
  <c r="RR25" i="2"/>
  <c r="AK25" i="2"/>
  <c r="X25" i="2"/>
  <c r="AK22" i="9"/>
  <c r="RR22" i="9"/>
  <c r="X22" i="9"/>
  <c r="BL66" i="15"/>
  <c r="AK36" i="3"/>
  <c r="X36" i="3"/>
  <c r="RR36" i="3"/>
  <c r="AH80" i="15"/>
  <c r="BL54" i="15"/>
  <c r="X10" i="9"/>
  <c r="AK10" i="9"/>
  <c r="RR10" i="9"/>
  <c r="RS10" i="9" s="1"/>
  <c r="RR20" i="12"/>
  <c r="RR38" i="3"/>
  <c r="AK38" i="3"/>
  <c r="AH82" i="15"/>
  <c r="X38" i="3"/>
  <c r="AZ55" i="15"/>
  <c r="AK11" i="5"/>
  <c r="RR22" i="4"/>
  <c r="X22" i="4"/>
  <c r="AT66" i="15"/>
  <c r="AK22" i="4"/>
  <c r="AK36" i="7"/>
  <c r="RR36" i="7"/>
  <c r="X36" i="7"/>
  <c r="BF80" i="15"/>
  <c r="BF74" i="15"/>
  <c r="X30" i="7"/>
  <c r="RR30" i="7"/>
  <c r="AK30" i="7"/>
  <c r="RR11" i="8"/>
  <c r="RS11" i="8" s="1"/>
  <c r="X11" i="8"/>
  <c r="BU59" i="15"/>
  <c r="RR30" i="4"/>
  <c r="X30" i="4"/>
  <c r="AT74" i="15"/>
  <c r="AK30" i="4"/>
  <c r="AK26" i="1"/>
  <c r="J70" i="15"/>
  <c r="X39" i="1"/>
  <c r="AK39" i="1"/>
  <c r="BT11" i="1"/>
  <c r="AK16" i="2"/>
  <c r="RR34" i="10"/>
  <c r="AK34" i="10"/>
  <c r="AK37" i="11"/>
  <c r="BR81" i="15"/>
  <c r="AK37" i="2"/>
  <c r="X37" i="2"/>
  <c r="X15" i="11"/>
  <c r="BR59" i="15"/>
  <c r="X19" i="10"/>
  <c r="AK19" i="10"/>
  <c r="RR33" i="3"/>
  <c r="X33" i="3"/>
  <c r="AK33" i="3"/>
  <c r="AH77" i="15"/>
  <c r="AK34" i="8"/>
  <c r="BI78" i="15"/>
  <c r="RR34" i="8"/>
  <c r="X34" i="8"/>
  <c r="RR39" i="5"/>
  <c r="X36" i="9"/>
  <c r="AK36" i="9"/>
  <c r="J69" i="15"/>
  <c r="AK25" i="1"/>
  <c r="V56" i="15"/>
  <c r="AK12" i="2"/>
  <c r="X12" i="2"/>
  <c r="RR12" i="2"/>
  <c r="AK20" i="5"/>
  <c r="RR20" i="5"/>
  <c r="AZ64" i="15"/>
  <c r="X20" i="5"/>
  <c r="X33" i="5"/>
  <c r="AK33" i="5"/>
  <c r="RR31" i="9"/>
  <c r="BL75" i="15"/>
  <c r="AK31" i="9"/>
  <c r="X31" i="9"/>
  <c r="X25" i="10"/>
  <c r="BO69" i="15"/>
  <c r="AT65" i="15"/>
  <c r="AT57" i="15"/>
  <c r="RR13" i="4"/>
  <c r="RR13" i="9"/>
  <c r="X13" i="9"/>
  <c r="RR15" i="3"/>
  <c r="AH59" i="15"/>
  <c r="X12" i="5"/>
  <c r="RR12" i="5"/>
  <c r="AK32" i="10"/>
  <c r="BO76" i="15"/>
  <c r="X32" i="10"/>
  <c r="RR32" i="10"/>
  <c r="RR24" i="11"/>
  <c r="AK24" i="11"/>
  <c r="RR28" i="9"/>
  <c r="BL72" i="15"/>
  <c r="X28" i="9"/>
  <c r="AK28" i="9"/>
  <c r="BI82" i="15"/>
  <c r="RR38" i="8"/>
  <c r="X11" i="2"/>
  <c r="AK11" i="2"/>
  <c r="RR11" i="2"/>
  <c r="V55" i="15"/>
  <c r="X27" i="7"/>
  <c r="AK40" i="3"/>
  <c r="X40" i="3"/>
  <c r="AH84" i="15"/>
  <c r="RR40" i="3"/>
  <c r="X33" i="2"/>
  <c r="RR33" i="2"/>
  <c r="AK33" i="2"/>
  <c r="V77" i="15"/>
  <c r="RR26" i="3"/>
  <c r="AH70" i="15"/>
  <c r="X26" i="3"/>
  <c r="AK26" i="3"/>
  <c r="AK16" i="6"/>
  <c r="RR16" i="6"/>
  <c r="X16" i="6"/>
  <c r="BC60" i="15"/>
  <c r="X25" i="3"/>
  <c r="RR25" i="3"/>
  <c r="AK25" i="3"/>
  <c r="AH69" i="15"/>
  <c r="AT58" i="15"/>
  <c r="AK23" i="11"/>
  <c r="BR67" i="15"/>
  <c r="X23" i="11"/>
  <c r="RR23" i="11"/>
  <c r="RR33" i="1"/>
  <c r="BI70" i="15"/>
  <c r="X26" i="8"/>
  <c r="AK26" i="8"/>
  <c r="RR26" i="8"/>
  <c r="AK24" i="9"/>
  <c r="RR24" i="9"/>
  <c r="X24" i="9"/>
  <c r="BL68" i="15"/>
  <c r="BL65" i="15"/>
  <c r="AK21" i="9"/>
  <c r="RR21" i="9"/>
  <c r="X21" i="9"/>
  <c r="AK10" i="2"/>
  <c r="AK29" i="3"/>
  <c r="AH73" i="15"/>
  <c r="BI68" i="15"/>
  <c r="X24" i="8"/>
  <c r="RR24" i="8"/>
  <c r="AK24" i="8"/>
  <c r="RR13" i="12"/>
  <c r="X32" i="2"/>
  <c r="RR32" i="2"/>
  <c r="V76" i="15"/>
  <c r="AK32" i="2"/>
  <c r="RR26" i="7"/>
  <c r="X22" i="3"/>
  <c r="AK27" i="4"/>
  <c r="X13" i="10"/>
  <c r="AK13" i="10"/>
  <c r="BO57" i="15"/>
  <c r="RR13" i="10"/>
  <c r="AK13" i="8"/>
  <c r="RR13" i="8"/>
  <c r="BI57" i="15"/>
  <c r="X13" i="8"/>
  <c r="AZ78" i="15"/>
  <c r="AK34" i="5"/>
  <c r="RR34" i="5"/>
  <c r="X34" i="5"/>
  <c r="X28" i="1"/>
  <c r="RR28" i="1"/>
  <c r="AK28" i="1"/>
  <c r="J72" i="15"/>
  <c r="AK21" i="6"/>
  <c r="X21" i="6"/>
  <c r="RR21" i="6"/>
  <c r="BC65" i="15"/>
  <c r="AK31" i="5"/>
  <c r="AZ75" i="15"/>
  <c r="X31" i="5"/>
  <c r="RR31" i="5"/>
  <c r="AK10" i="11"/>
  <c r="RR10" i="11"/>
  <c r="RS10" i="11" s="1"/>
  <c r="AK30" i="12"/>
  <c r="X30" i="12"/>
  <c r="BU74" i="15"/>
  <c r="RR30" i="12"/>
  <c r="BR80" i="15"/>
  <c r="X36" i="11"/>
  <c r="BO83" i="15"/>
  <c r="X39" i="10"/>
  <c r="RR39" i="10"/>
  <c r="AK39" i="10"/>
  <c r="X24" i="2"/>
  <c r="V68" i="15"/>
  <c r="RR24" i="2"/>
  <c r="AK24" i="2"/>
  <c r="AK28" i="4"/>
  <c r="X28" i="4"/>
  <c r="AT72" i="15"/>
  <c r="RR28" i="4"/>
  <c r="AZ68" i="15"/>
  <c r="RR24" i="5"/>
  <c r="AK24" i="5"/>
  <c r="X24" i="5"/>
  <c r="BU12" i="1"/>
  <c r="BV11" i="1"/>
  <c r="AK10" i="3"/>
  <c r="AH54" i="15"/>
  <c r="X10" i="3"/>
  <c r="RR10" i="3"/>
  <c r="RS10" i="3" s="1"/>
  <c r="RR12" i="4"/>
  <c r="RS12" i="4" s="1"/>
  <c r="X12" i="4"/>
  <c r="X38" i="6"/>
  <c r="AK38" i="6"/>
  <c r="BC82" i="15"/>
  <c r="RR38" i="6"/>
  <c r="RR18" i="8"/>
  <c r="X18" i="8"/>
  <c r="AK18" i="8"/>
  <c r="BI62" i="15"/>
  <c r="X40" i="5"/>
  <c r="RR40" i="5"/>
  <c r="AZ84" i="15"/>
  <c r="AK40" i="5"/>
  <c r="AK16" i="7"/>
  <c r="BF60" i="15"/>
  <c r="RR16" i="7"/>
  <c r="X16" i="7"/>
  <c r="BL73" i="15"/>
  <c r="AK29" i="9"/>
  <c r="RR29" i="9"/>
  <c r="X29" i="9"/>
  <c r="RR14" i="6"/>
  <c r="AK14" i="6"/>
  <c r="X14" i="6"/>
  <c r="BC58" i="15"/>
  <c r="BR70" i="15"/>
  <c r="AK26" i="11"/>
  <c r="X26" i="11"/>
  <c r="RR26" i="11"/>
  <c r="AK38" i="12"/>
  <c r="BU82" i="15"/>
  <c r="X38" i="12"/>
  <c r="RR38" i="12"/>
  <c r="BT11" i="10"/>
  <c r="RR14" i="10"/>
  <c r="X14" i="10"/>
  <c r="BO58" i="15"/>
  <c r="AK14" i="10"/>
  <c r="AK10" i="6"/>
  <c r="BC54" i="15"/>
  <c r="RR10" i="6"/>
  <c r="RS10" i="6" s="1"/>
  <c r="X10" i="6"/>
  <c r="AT80" i="15"/>
  <c r="AK36" i="4"/>
  <c r="X36" i="4"/>
  <c r="RR36" i="4"/>
  <c r="AZ58" i="15"/>
  <c r="AK14" i="5"/>
  <c r="RR14" i="5"/>
  <c r="X14" i="5"/>
  <c r="RR34" i="4"/>
  <c r="AT78" i="15"/>
  <c r="X34" i="4"/>
  <c r="AK34" i="4"/>
  <c r="X18" i="6"/>
  <c r="AK18" i="6"/>
  <c r="RR18" i="6"/>
  <c r="BC62" i="15"/>
  <c r="AK15" i="7"/>
  <c r="RR15" i="7"/>
  <c r="X15" i="7"/>
  <c r="BF59" i="15"/>
  <c r="X12" i="8"/>
  <c r="AK12" i="8"/>
  <c r="BI56" i="15"/>
  <c r="RR12" i="8"/>
  <c r="X18" i="10"/>
  <c r="BO62" i="15"/>
  <c r="RR18" i="10"/>
  <c r="AK18" i="10"/>
  <c r="X37" i="7"/>
  <c r="AK37" i="7"/>
  <c r="RR37" i="7"/>
  <c r="BF81" i="15"/>
  <c r="X18" i="5"/>
  <c r="AZ62" i="15"/>
  <c r="AK18" i="5"/>
  <c r="RR18" i="5"/>
  <c r="X18" i="11"/>
  <c r="BR62" i="15"/>
  <c r="AK18" i="11"/>
  <c r="RR18" i="11"/>
  <c r="X19" i="2"/>
  <c r="AK19" i="2"/>
  <c r="V63" i="15"/>
  <c r="RR19" i="2"/>
  <c r="BO66" i="15"/>
  <c r="RR22" i="10"/>
  <c r="X22" i="10"/>
  <c r="AK22" i="10"/>
  <c r="J66" i="15"/>
  <c r="X22" i="1"/>
  <c r="AK22" i="1"/>
  <c r="RR22" i="1"/>
  <c r="AK30" i="9"/>
  <c r="RR30" i="9"/>
  <c r="X30" i="9"/>
  <c r="BL74" i="15"/>
  <c r="RR16" i="11"/>
  <c r="X35" i="5"/>
  <c r="AK35" i="5"/>
  <c r="RR35" i="5"/>
  <c r="AZ79" i="15"/>
  <c r="AK29" i="1"/>
  <c r="J73" i="15"/>
  <c r="RR29" i="1"/>
  <c r="X29" i="1"/>
  <c r="BL81" i="15"/>
  <c r="AK37" i="9"/>
  <c r="X37" i="9"/>
  <c r="RR37" i="9"/>
  <c r="RR32" i="6"/>
  <c r="BC76" i="15"/>
  <c r="X32" i="6"/>
  <c r="AK32" i="6"/>
  <c r="X18" i="3"/>
  <c r="AK18" i="3"/>
  <c r="AH62" i="15"/>
  <c r="RR18" i="3"/>
  <c r="BT10" i="8"/>
  <c r="BT5" i="8" s="1"/>
  <c r="X33" i="11"/>
  <c r="RR33" i="11"/>
  <c r="AK33" i="11"/>
  <c r="BR77" i="15"/>
  <c r="AZ65" i="15"/>
  <c r="AK21" i="5"/>
  <c r="X21" i="5"/>
  <c r="RR21" i="5"/>
  <c r="X33" i="8"/>
  <c r="BI77" i="15"/>
  <c r="RR33" i="8"/>
  <c r="AK33" i="8"/>
  <c r="AK15" i="2"/>
  <c r="AT64" i="15"/>
  <c r="AZ72" i="15"/>
  <c r="AK28" i="5"/>
  <c r="RR28" i="5"/>
  <c r="X28" i="5"/>
  <c r="V73" i="15"/>
  <c r="RR23" i="12"/>
  <c r="BU67" i="15"/>
  <c r="AK23" i="12"/>
  <c r="X23" i="12"/>
  <c r="RR25" i="11"/>
  <c r="BR69" i="15"/>
  <c r="X25" i="11"/>
  <c r="AK25" i="11"/>
  <c r="X19" i="7"/>
  <c r="RR32" i="3"/>
  <c r="AH76" i="15"/>
  <c r="X32" i="3"/>
  <c r="AK32" i="3"/>
  <c r="X13" i="1"/>
  <c r="J57" i="15"/>
  <c r="AK13" i="1"/>
  <c r="RR13" i="1"/>
  <c r="X19" i="1"/>
  <c r="AK22" i="7"/>
  <c r="X22" i="7"/>
  <c r="BF66" i="15"/>
  <c r="RR22" i="7"/>
  <c r="BU58" i="15"/>
  <c r="X14" i="12"/>
  <c r="AK14" i="12"/>
  <c r="RR14" i="12"/>
  <c r="AK36" i="2"/>
  <c r="BI63" i="15"/>
  <c r="RR19" i="8"/>
  <c r="X19" i="8"/>
  <c r="AK19" i="8"/>
  <c r="X40" i="8"/>
  <c r="RR40" i="8"/>
  <c r="BI84" i="15"/>
  <c r="AK40" i="8"/>
  <c r="X27" i="12"/>
  <c r="RR27" i="12"/>
  <c r="X37" i="6"/>
  <c r="AK27" i="9"/>
  <c r="RR27" i="9"/>
  <c r="X27" i="9"/>
  <c r="BL71" i="15"/>
  <c r="AK23" i="8"/>
  <c r="BI67" i="15"/>
  <c r="AT81" i="15"/>
  <c r="X37" i="4"/>
  <c r="RR37" i="4"/>
  <c r="AK37" i="4"/>
  <c r="BO77" i="15"/>
  <c r="X33" i="10"/>
  <c r="AK33" i="10"/>
  <c r="RR33" i="10"/>
  <c r="RR12" i="11"/>
  <c r="AK12" i="11"/>
  <c r="X12" i="11"/>
  <c r="BR56" i="15"/>
  <c r="BU73" i="15"/>
  <c r="X29" i="12"/>
  <c r="RR29" i="12"/>
  <c r="AK29" i="12"/>
  <c r="AK20" i="7"/>
  <c r="X20" i="7"/>
  <c r="BF64" i="15"/>
  <c r="RR20" i="7"/>
  <c r="BT11" i="5"/>
  <c r="BU66" i="15"/>
  <c r="AK22" i="12"/>
  <c r="RR22" i="12"/>
  <c r="X22" i="12"/>
  <c r="RR15" i="9"/>
  <c r="AK15" i="9"/>
  <c r="X15" i="9"/>
  <c r="BL59" i="15"/>
  <c r="X28" i="6"/>
  <c r="AK28" i="6"/>
  <c r="RR28" i="6"/>
  <c r="BC72" i="15"/>
  <c r="AK17" i="3"/>
  <c r="RR17" i="3"/>
  <c r="X17" i="3"/>
  <c r="AH61" i="15"/>
  <c r="AK11" i="11"/>
  <c r="BR55" i="15"/>
  <c r="RR11" i="11"/>
  <c r="X11" i="11"/>
  <c r="BC68" i="15"/>
  <c r="AK24" i="6"/>
  <c r="RR24" i="6"/>
  <c r="X24" i="6"/>
  <c r="X20" i="9"/>
  <c r="RR20" i="9"/>
  <c r="AK20" i="9"/>
  <c r="BL64" i="15"/>
  <c r="J84" i="15"/>
  <c r="AK40" i="1"/>
  <c r="X40" i="1"/>
  <c r="RR40" i="1"/>
  <c r="X31" i="8"/>
  <c r="RR31" i="8"/>
  <c r="BI75" i="15"/>
  <c r="AK31" i="8"/>
  <c r="X17" i="5"/>
  <c r="AZ61" i="15"/>
  <c r="RR17" i="5"/>
  <c r="AK17" i="5"/>
  <c r="AK23" i="6"/>
  <c r="X23" i="6"/>
  <c r="BC67" i="15"/>
  <c r="RR23" i="6"/>
  <c r="BF78" i="15"/>
  <c r="X34" i="7"/>
  <c r="RR34" i="7"/>
  <c r="AK34" i="7"/>
  <c r="X20" i="8"/>
  <c r="AK20" i="8"/>
  <c r="BI64" i="15"/>
  <c r="RR20" i="8"/>
  <c r="BF79" i="15"/>
  <c r="AK35" i="7"/>
  <c r="X35" i="7"/>
  <c r="RR35" i="7"/>
  <c r="RR17" i="6"/>
  <c r="X17" i="6"/>
  <c r="BC61" i="15"/>
  <c r="AK17" i="6"/>
  <c r="AK36" i="12"/>
  <c r="X36" i="12"/>
  <c r="RR36" i="12"/>
  <c r="BU80" i="15"/>
  <c r="AZ76" i="15"/>
  <c r="RR32" i="5"/>
  <c r="AK32" i="5"/>
  <c r="X32" i="5"/>
  <c r="BI61" i="15"/>
  <c r="RR17" i="8"/>
  <c r="X17" i="8"/>
  <c r="AK17" i="8"/>
  <c r="BO70" i="15"/>
  <c r="RR26" i="10"/>
  <c r="X26" i="10"/>
  <c r="AK26" i="10"/>
  <c r="RR11" i="3"/>
  <c r="X11" i="3"/>
  <c r="AH55" i="15"/>
  <c r="AK11" i="3"/>
  <c r="RR36" i="10"/>
  <c r="AK36" i="10"/>
  <c r="X36" i="10"/>
  <c r="BO80" i="15"/>
  <c r="AK26" i="4"/>
  <c r="RR26" i="4"/>
  <c r="AT70" i="15"/>
  <c r="X26" i="4"/>
  <c r="X15" i="6"/>
  <c r="RR15" i="6"/>
  <c r="BC59" i="15"/>
  <c r="AK15" i="6"/>
  <c r="J58" i="15"/>
  <c r="RR14" i="1"/>
  <c r="X14" i="1"/>
  <c r="AK14" i="1"/>
  <c r="AK40" i="7"/>
  <c r="RR40" i="7"/>
  <c r="BF84" i="15"/>
  <c r="X40" i="7"/>
  <c r="X23" i="2"/>
  <c r="V67" i="15"/>
  <c r="RR23" i="2"/>
  <c r="AK23" i="2"/>
  <c r="AH63" i="15"/>
  <c r="RR19" i="3"/>
  <c r="AK19" i="3"/>
  <c r="X19" i="3"/>
  <c r="RR31" i="6"/>
  <c r="AK31" i="6"/>
  <c r="X31" i="6"/>
  <c r="BC75" i="15"/>
  <c r="RR16" i="8"/>
  <c r="BI60" i="15"/>
  <c r="AK16" i="8"/>
  <c r="X16" i="8"/>
  <c r="X26" i="2"/>
  <c r="V70" i="15"/>
  <c r="AK26" i="2"/>
  <c r="RR26" i="2"/>
  <c r="AK32" i="1"/>
  <c r="X32" i="1"/>
  <c r="J76" i="15"/>
  <c r="RR32" i="1"/>
  <c r="BX3" i="1"/>
  <c r="RR34" i="1"/>
  <c r="X34" i="1"/>
  <c r="AK34" i="1"/>
  <c r="J78" i="15"/>
  <c r="X31" i="12"/>
  <c r="BU75" i="15"/>
  <c r="RR31" i="12"/>
  <c r="AK31" i="12"/>
  <c r="E5" i="15"/>
  <c r="D5" i="15"/>
  <c r="D6" i="15"/>
  <c r="F6" i="15"/>
  <c r="E6" i="15"/>
  <c r="F7" i="15"/>
  <c r="AK39" i="8" l="1"/>
  <c r="RR20" i="10"/>
  <c r="RR34" i="9"/>
  <c r="X13" i="7"/>
  <c r="RR35" i="6"/>
  <c r="AK12" i="1"/>
  <c r="AH60" i="15"/>
  <c r="AK22" i="11"/>
  <c r="X28" i="12"/>
  <c r="RR26" i="5"/>
  <c r="AK30" i="3"/>
  <c r="X18" i="1"/>
  <c r="BC74" i="15"/>
  <c r="AK31" i="2"/>
  <c r="X37" i="3"/>
  <c r="X35" i="9"/>
  <c r="X21" i="1"/>
  <c r="J45" i="2"/>
  <c r="X35" i="1"/>
  <c r="X33" i="7"/>
  <c r="X21" i="12"/>
  <c r="AZ69" i="15"/>
  <c r="X30" i="2"/>
  <c r="BU64" i="15"/>
  <c r="BC66" i="15"/>
  <c r="RR27" i="10"/>
  <c r="RR25" i="5"/>
  <c r="RR30" i="2"/>
  <c r="AK30" i="8"/>
  <c r="AK33" i="7"/>
  <c r="AK21" i="12"/>
  <c r="BT5" i="11"/>
  <c r="J45" i="4"/>
  <c r="J45" i="3"/>
  <c r="BT5" i="1"/>
  <c r="BF57" i="15"/>
  <c r="X21" i="7"/>
  <c r="X41" i="7" s="1"/>
  <c r="BR66" i="15"/>
  <c r="X35" i="6"/>
  <c r="J45" i="8"/>
  <c r="J45" i="1"/>
  <c r="BT5" i="7"/>
  <c r="K43" i="7" s="1"/>
  <c r="BC81" i="15"/>
  <c r="V80" i="15"/>
  <c r="BF63" i="15"/>
  <c r="AK29" i="2"/>
  <c r="AK20" i="4"/>
  <c r="J45" i="10"/>
  <c r="AT71" i="15"/>
  <c r="AH66" i="15"/>
  <c r="BF70" i="15"/>
  <c r="RR10" i="2"/>
  <c r="RS10" i="2" s="1"/>
  <c r="AK14" i="4"/>
  <c r="RR21" i="4"/>
  <c r="X39" i="5"/>
  <c r="V60" i="15"/>
  <c r="RR17" i="11"/>
  <c r="J45" i="6"/>
  <c r="X11" i="10"/>
  <c r="AK25" i="8"/>
  <c r="X19" i="5"/>
  <c r="X32" i="8"/>
  <c r="X20" i="1"/>
  <c r="RR27" i="1"/>
  <c r="X23" i="3"/>
  <c r="J45" i="12"/>
  <c r="X12" i="1"/>
  <c r="J45" i="5"/>
  <c r="RR23" i="8"/>
  <c r="RR37" i="6"/>
  <c r="BU71" i="15"/>
  <c r="X36" i="2"/>
  <c r="AK19" i="1"/>
  <c r="RR19" i="7"/>
  <c r="X29" i="2"/>
  <c r="RR20" i="4"/>
  <c r="V59" i="15"/>
  <c r="BR60" i="15"/>
  <c r="BT5" i="10"/>
  <c r="AT56" i="15"/>
  <c r="AK36" i="11"/>
  <c r="AM3" i="11" s="1"/>
  <c r="AK25" i="5"/>
  <c r="X10" i="11"/>
  <c r="AK30" i="2"/>
  <c r="RR27" i="4"/>
  <c r="BI83" i="15"/>
  <c r="RR22" i="3"/>
  <c r="AK26" i="7"/>
  <c r="X13" i="12"/>
  <c r="X41" i="12" s="1"/>
  <c r="RR29" i="3"/>
  <c r="X10" i="2"/>
  <c r="X33" i="1"/>
  <c r="RR14" i="4"/>
  <c r="RR27" i="7"/>
  <c r="X38" i="8"/>
  <c r="BR68" i="15"/>
  <c r="AZ56" i="15"/>
  <c r="AK15" i="3"/>
  <c r="AM3" i="3" s="1"/>
  <c r="BL57" i="15"/>
  <c r="X13" i="4"/>
  <c r="AK21" i="4"/>
  <c r="RR25" i="10"/>
  <c r="AZ77" i="15"/>
  <c r="RR25" i="1"/>
  <c r="RR36" i="9"/>
  <c r="AK39" i="5"/>
  <c r="RR19" i="10"/>
  <c r="RR15" i="11"/>
  <c r="RR37" i="2"/>
  <c r="RR37" i="11"/>
  <c r="X20" i="10"/>
  <c r="BO78" i="15"/>
  <c r="X16" i="2"/>
  <c r="X34" i="9"/>
  <c r="X41" i="9" s="1"/>
  <c r="RR16" i="3"/>
  <c r="J83" i="15"/>
  <c r="RR26" i="1"/>
  <c r="RR15" i="12"/>
  <c r="BI55" i="15"/>
  <c r="RR11" i="5"/>
  <c r="RS11" i="5" s="1"/>
  <c r="AK20" i="12"/>
  <c r="AK12" i="7"/>
  <c r="AM3" i="7" s="1"/>
  <c r="BR61" i="15"/>
  <c r="X29" i="6"/>
  <c r="BT5" i="6"/>
  <c r="K43" i="6" s="1"/>
  <c r="BO55" i="15"/>
  <c r="X25" i="8"/>
  <c r="AK19" i="5"/>
  <c r="BT10" i="3"/>
  <c r="BT5" i="3" s="1"/>
  <c r="K43" i="3" s="1"/>
  <c r="X11" i="1"/>
  <c r="X41" i="1" s="1"/>
  <c r="BI76" i="15"/>
  <c r="J64" i="15"/>
  <c r="AK27" i="1"/>
  <c r="RR23" i="3"/>
  <c r="BI81" i="15"/>
  <c r="J45" i="9"/>
  <c r="BI74" i="15"/>
  <c r="RR22" i="6"/>
  <c r="RR38" i="11"/>
  <c r="BT5" i="12"/>
  <c r="AK35" i="1"/>
  <c r="X18" i="2"/>
  <c r="RR33" i="7"/>
  <c r="X24" i="3"/>
  <c r="RR12" i="1"/>
  <c r="RR21" i="12"/>
  <c r="BO71" i="15"/>
  <c r="BT5" i="5"/>
  <c r="RR19" i="1"/>
  <c r="RR15" i="2"/>
  <c r="X16" i="11"/>
  <c r="RR39" i="8"/>
  <c r="AK13" i="12"/>
  <c r="AM3" i="12" s="1"/>
  <c r="AK33" i="1"/>
  <c r="BF71" i="15"/>
  <c r="J45" i="7"/>
  <c r="AK20" i="10"/>
  <c r="AM3" i="10" s="1"/>
  <c r="BL78" i="15"/>
  <c r="X16" i="3"/>
  <c r="AK15" i="12"/>
  <c r="RR12" i="7"/>
  <c r="RS12" i="7" s="1"/>
  <c r="RS13" i="7" s="1"/>
  <c r="RS14" i="7" s="1"/>
  <c r="RS15" i="7" s="1"/>
  <c r="RS16" i="7" s="1"/>
  <c r="RR29" i="6"/>
  <c r="J55" i="15"/>
  <c r="BT5" i="9"/>
  <c r="RR18" i="2"/>
  <c r="AH68" i="15"/>
  <c r="BT5" i="4"/>
  <c r="J45" i="11"/>
  <c r="BT5" i="2"/>
  <c r="K43" i="2" s="1"/>
  <c r="RS12" i="8"/>
  <c r="RS13" i="8" s="1"/>
  <c r="R13" i="8" s="1"/>
  <c r="RS13" i="10"/>
  <c r="RS14" i="10" s="1"/>
  <c r="RS15" i="10" s="1"/>
  <c r="R15" i="10" s="1"/>
  <c r="RS11" i="3"/>
  <c r="RS12" i="3" s="1"/>
  <c r="RS11" i="12"/>
  <c r="RS12" i="12" s="1"/>
  <c r="R12" i="12" s="1"/>
  <c r="R10" i="12"/>
  <c r="RS14" i="8"/>
  <c r="RS15" i="8" s="1"/>
  <c r="R15" i="8" s="1"/>
  <c r="RS16" i="10"/>
  <c r="RS17" i="10" s="1"/>
  <c r="R17" i="10" s="1"/>
  <c r="RS12" i="5"/>
  <c r="RS13" i="5" s="1"/>
  <c r="RS14" i="5" s="1"/>
  <c r="RS11" i="9"/>
  <c r="RS12" i="9" s="1"/>
  <c r="R12" i="9" s="1"/>
  <c r="R10" i="9"/>
  <c r="RS11" i="6"/>
  <c r="RS12" i="1"/>
  <c r="RS13" i="1" s="1"/>
  <c r="RS14" i="1" s="1"/>
  <c r="RS15" i="1" s="1"/>
  <c r="RS16" i="1" s="1"/>
  <c r="K43" i="5"/>
  <c r="X41" i="10"/>
  <c r="RS11" i="2"/>
  <c r="RS12" i="2" s="1"/>
  <c r="RS13" i="2" s="1"/>
  <c r="AM3" i="9"/>
  <c r="K43" i="12"/>
  <c r="X41" i="6"/>
  <c r="K43" i="10"/>
  <c r="X41" i="11"/>
  <c r="K43" i="4"/>
  <c r="K43" i="9"/>
  <c r="RS11" i="11"/>
  <c r="RS12" i="11" s="1"/>
  <c r="K43" i="8"/>
  <c r="AM3" i="6"/>
  <c r="X41" i="4"/>
  <c r="BV12" i="1"/>
  <c r="BU13" i="1"/>
  <c r="RS13" i="4"/>
  <c r="BT6" i="1"/>
  <c r="K43" i="1"/>
  <c r="K43" i="11"/>
  <c r="BT4" i="2"/>
  <c r="E7" i="15"/>
  <c r="F8" i="15"/>
  <c r="D7" i="15"/>
  <c r="X41" i="5" l="1"/>
  <c r="AM3" i="8"/>
  <c r="AN3" i="8" s="1"/>
  <c r="RS14" i="4"/>
  <c r="RS15" i="4" s="1"/>
  <c r="RS16" i="4" s="1"/>
  <c r="X41" i="2"/>
  <c r="AM3" i="5"/>
  <c r="R43" i="5" s="1"/>
  <c r="X41" i="8"/>
  <c r="AM3" i="2"/>
  <c r="AN3" i="2" s="1"/>
  <c r="Q6" i="13"/>
  <c r="AM3" i="1"/>
  <c r="AN3" i="1" s="1"/>
  <c r="X41" i="3"/>
  <c r="AM3" i="4"/>
  <c r="R43" i="4" s="1"/>
  <c r="RS13" i="9"/>
  <c r="RS14" i="9" s="1"/>
  <c r="RS15" i="9" s="1"/>
  <c r="RS16" i="9" s="1"/>
  <c r="RS17" i="9" s="1"/>
  <c r="R17" i="9" s="1"/>
  <c r="RS18" i="9"/>
  <c r="RS19" i="9" s="1"/>
  <c r="RS17" i="4"/>
  <c r="RS18" i="4" s="1"/>
  <c r="R16" i="4"/>
  <c r="RS12" i="6"/>
  <c r="RS13" i="6" s="1"/>
  <c r="R11" i="6"/>
  <c r="RS15" i="5"/>
  <c r="RS16" i="5" s="1"/>
  <c r="R14" i="5"/>
  <c r="RS17" i="1"/>
  <c r="R16" i="1"/>
  <c r="RS18" i="10"/>
  <c r="RS19" i="10" s="1"/>
  <c r="RS20" i="10" s="1"/>
  <c r="RS21" i="10" s="1"/>
  <c r="RS22" i="10" s="1"/>
  <c r="RS16" i="8"/>
  <c r="RS17" i="8" s="1"/>
  <c r="RS18" i="8" s="1"/>
  <c r="RS19" i="8" s="1"/>
  <c r="RS20" i="8" s="1"/>
  <c r="RS13" i="3"/>
  <c r="RS14" i="3" s="1"/>
  <c r="R12" i="3"/>
  <c r="RS13" i="11"/>
  <c r="RS14" i="11" s="1"/>
  <c r="R12" i="11"/>
  <c r="RS17" i="7"/>
  <c r="RS18" i="7" s="1"/>
  <c r="R16" i="7"/>
  <c r="RS14" i="2"/>
  <c r="R13" i="2"/>
  <c r="RS13" i="12"/>
  <c r="RS14" i="12" s="1"/>
  <c r="RS15" i="12" s="1"/>
  <c r="RS16" i="12" s="1"/>
  <c r="RS17" i="12" s="1"/>
  <c r="K42" i="2"/>
  <c r="BT6" i="2"/>
  <c r="R43" i="3"/>
  <c r="AH88" i="15"/>
  <c r="AN3" i="3"/>
  <c r="AZ88" i="15"/>
  <c r="AN3" i="5"/>
  <c r="R43" i="1"/>
  <c r="R44" i="1"/>
  <c r="R42" i="2" s="1"/>
  <c r="AN3" i="7"/>
  <c r="R43" i="7"/>
  <c r="BF88" i="15"/>
  <c r="BR88" i="15"/>
  <c r="R43" i="11"/>
  <c r="AN3" i="11"/>
  <c r="R43" i="2"/>
  <c r="BV13" i="1"/>
  <c r="BU14" i="1"/>
  <c r="BC88" i="15"/>
  <c r="R43" i="6"/>
  <c r="AN3" i="6"/>
  <c r="BO88" i="15"/>
  <c r="AN3" i="10"/>
  <c r="R43" i="10"/>
  <c r="AN3" i="4"/>
  <c r="AT88" i="15"/>
  <c r="AN3" i="12"/>
  <c r="BU88" i="15"/>
  <c r="R43" i="12"/>
  <c r="R43" i="8"/>
  <c r="AN3" i="9"/>
  <c r="BL88" i="15"/>
  <c r="R43" i="9"/>
  <c r="BT4" i="3"/>
  <c r="D8" i="15"/>
  <c r="E8" i="15"/>
  <c r="F9" i="15"/>
  <c r="V88" i="15" l="1"/>
  <c r="BI88" i="15"/>
  <c r="J88" i="15"/>
  <c r="RS21" i="8"/>
  <c r="RS22" i="8" s="1"/>
  <c r="R20" i="8"/>
  <c r="R14" i="2"/>
  <c r="RS15" i="2"/>
  <c r="RS16" i="2" s="1"/>
  <c r="RS17" i="2" s="1"/>
  <c r="RS18" i="2" s="1"/>
  <c r="RS19" i="2" s="1"/>
  <c r="RS20" i="2" s="1"/>
  <c r="R14" i="11"/>
  <c r="RS15" i="11"/>
  <c r="RS16" i="11" s="1"/>
  <c r="RS17" i="11" s="1"/>
  <c r="RS18" i="11" s="1"/>
  <c r="RS19" i="11" s="1"/>
  <c r="RS23" i="10"/>
  <c r="RS24" i="10" s="1"/>
  <c r="R22" i="10"/>
  <c r="R16" i="5"/>
  <c r="RS17" i="5"/>
  <c r="RS18" i="5" s="1"/>
  <c r="RS19" i="5" s="1"/>
  <c r="RS20" i="5" s="1"/>
  <c r="RS21" i="5" s="1"/>
  <c r="R18" i="4"/>
  <c r="RS19" i="4"/>
  <c r="RS18" i="12"/>
  <c r="RS19" i="12" s="1"/>
  <c r="R17" i="12"/>
  <c r="R18" i="7"/>
  <c r="RS19" i="7"/>
  <c r="R14" i="3"/>
  <c r="RS15" i="3"/>
  <c r="RS16" i="3" s="1"/>
  <c r="RS17" i="3" s="1"/>
  <c r="RS18" i="3" s="1"/>
  <c r="RS19" i="3" s="1"/>
  <c r="R17" i="1"/>
  <c r="RS18" i="1"/>
  <c r="R13" i="6"/>
  <c r="RS14" i="6"/>
  <c r="RS15" i="6" s="1"/>
  <c r="RS16" i="6" s="1"/>
  <c r="RS17" i="6" s="1"/>
  <c r="RS18" i="6" s="1"/>
  <c r="R19" i="9"/>
  <c r="RS20" i="9"/>
  <c r="RS21" i="9" s="1"/>
  <c r="RS22" i="9" s="1"/>
  <c r="RS23" i="9" s="1"/>
  <c r="RS24" i="9" s="1"/>
  <c r="K42" i="3"/>
  <c r="BT6" i="3"/>
  <c r="BF89" i="15"/>
  <c r="AZ89" i="15"/>
  <c r="BL89" i="15"/>
  <c r="BI89" i="15"/>
  <c r="BO89" i="15"/>
  <c r="BC89" i="15"/>
  <c r="V89" i="15"/>
  <c r="R44" i="2"/>
  <c r="R42" i="3" s="1"/>
  <c r="S44" i="3" s="1"/>
  <c r="S44" i="2"/>
  <c r="BR89" i="15"/>
  <c r="J89" i="15"/>
  <c r="S44" i="1"/>
  <c r="BU89" i="15"/>
  <c r="AT89" i="15"/>
  <c r="BV14" i="1"/>
  <c r="BU15" i="1"/>
  <c r="AH89" i="15"/>
  <c r="E9" i="15"/>
  <c r="BT4" i="4"/>
  <c r="F10" i="15"/>
  <c r="D9" i="15"/>
  <c r="BW88" i="15" l="1"/>
  <c r="R44" i="3"/>
  <c r="R42" i="4" s="1"/>
  <c r="S44" i="4" s="1"/>
  <c r="RS25" i="9"/>
  <c r="RS26" i="9" s="1"/>
  <c r="R24" i="9"/>
  <c r="R18" i="1"/>
  <c r="RS19" i="1"/>
  <c r="RS20" i="1" s="1"/>
  <c r="RS21" i="1" s="1"/>
  <c r="RS22" i="1" s="1"/>
  <c r="RS23" i="1" s="1"/>
  <c r="R19" i="7"/>
  <c r="RS20" i="7"/>
  <c r="RS21" i="7" s="1"/>
  <c r="RS22" i="7" s="1"/>
  <c r="RS23" i="7" s="1"/>
  <c r="R19" i="4"/>
  <c r="RS20" i="4"/>
  <c r="RS21" i="2"/>
  <c r="R20" i="2"/>
  <c r="R24" i="10"/>
  <c r="RS25" i="10"/>
  <c r="RS26" i="10" s="1"/>
  <c r="RS27" i="10" s="1"/>
  <c r="RS28" i="10" s="1"/>
  <c r="RS29" i="10" s="1"/>
  <c r="RS19" i="6"/>
  <c r="RS20" i="6" s="1"/>
  <c r="R18" i="6"/>
  <c r="RS20" i="3"/>
  <c r="RS21" i="3" s="1"/>
  <c r="R19" i="3"/>
  <c r="RS22" i="5"/>
  <c r="RS23" i="5" s="1"/>
  <c r="R21" i="5"/>
  <c r="RS20" i="11"/>
  <c r="RS21" i="11" s="1"/>
  <c r="R19" i="11"/>
  <c r="R19" i="12"/>
  <c r="RS20" i="12"/>
  <c r="R22" i="8"/>
  <c r="RS23" i="8"/>
  <c r="K42" i="4"/>
  <c r="BT6" i="4"/>
  <c r="BU16" i="1"/>
  <c r="BV15" i="1"/>
  <c r="BW89" i="15"/>
  <c r="F11" i="15"/>
  <c r="E10" i="15"/>
  <c r="BT4" i="5"/>
  <c r="D10" i="15"/>
  <c r="R44" i="4" l="1"/>
  <c r="R42" i="5" s="1"/>
  <c r="R44" i="5" s="1"/>
  <c r="R42" i="6" s="1"/>
  <c r="R23" i="5"/>
  <c r="RS24" i="5"/>
  <c r="RS25" i="5" s="1"/>
  <c r="RS26" i="5" s="1"/>
  <c r="RS27" i="5" s="1"/>
  <c r="RS28" i="5" s="1"/>
  <c r="R20" i="6"/>
  <c r="RS21" i="6"/>
  <c r="RS22" i="6" s="1"/>
  <c r="RS23" i="6" s="1"/>
  <c r="RS24" i="6" s="1"/>
  <c r="RS25" i="6" s="1"/>
  <c r="R21" i="2"/>
  <c r="RS22" i="2"/>
  <c r="R23" i="8"/>
  <c r="RS24" i="8"/>
  <c r="RS25" i="8" s="1"/>
  <c r="RS26" i="8" s="1"/>
  <c r="RS27" i="8" s="1"/>
  <c r="RS30" i="10"/>
  <c r="RS31" i="10" s="1"/>
  <c r="R29" i="10"/>
  <c r="R20" i="4"/>
  <c r="RS21" i="4"/>
  <c r="RS22" i="4" s="1"/>
  <c r="RS23" i="4" s="1"/>
  <c r="RS24" i="1"/>
  <c r="R23" i="1"/>
  <c r="R21" i="11"/>
  <c r="RS22" i="11"/>
  <c r="RS23" i="11" s="1"/>
  <c r="RS24" i="11" s="1"/>
  <c r="RS25" i="11" s="1"/>
  <c r="RS26" i="11" s="1"/>
  <c r="R21" i="3"/>
  <c r="RS22" i="3"/>
  <c r="RS23" i="3" s="1"/>
  <c r="RS24" i="3" s="1"/>
  <c r="RS25" i="3" s="1"/>
  <c r="RS26" i="3" s="1"/>
  <c r="R20" i="12"/>
  <c r="RS21" i="12"/>
  <c r="RS22" i="12" s="1"/>
  <c r="RS23" i="12" s="1"/>
  <c r="RS24" i="12" s="1"/>
  <c r="RS24" i="7"/>
  <c r="RS25" i="7" s="1"/>
  <c r="R23" i="7"/>
  <c r="R26" i="9"/>
  <c r="RS27" i="9"/>
  <c r="K42" i="5"/>
  <c r="BT6" i="5"/>
  <c r="BV16" i="1"/>
  <c r="BU17" i="1"/>
  <c r="E11" i="15"/>
  <c r="F12" i="15"/>
  <c r="BT4" i="6"/>
  <c r="D11" i="15"/>
  <c r="S44" i="5" l="1"/>
  <c r="RS27" i="3"/>
  <c r="RS28" i="3" s="1"/>
  <c r="R26" i="3"/>
  <c r="RS29" i="5"/>
  <c r="RS30" i="5" s="1"/>
  <c r="R28" i="5"/>
  <c r="R25" i="7"/>
  <c r="RS26" i="7"/>
  <c r="R24" i="1"/>
  <c r="RS25" i="1"/>
  <c r="R31" i="10"/>
  <c r="RS32" i="10"/>
  <c r="RS33" i="10" s="1"/>
  <c r="RS34" i="10" s="1"/>
  <c r="RS35" i="10" s="1"/>
  <c r="RS36" i="10" s="1"/>
  <c r="R27" i="9"/>
  <c r="RS28" i="9"/>
  <c r="RS29" i="9" s="1"/>
  <c r="RS30" i="9" s="1"/>
  <c r="RS31" i="9" s="1"/>
  <c r="RS25" i="12"/>
  <c r="RS26" i="12" s="1"/>
  <c r="R24" i="12"/>
  <c r="RS27" i="11"/>
  <c r="RS28" i="11" s="1"/>
  <c r="R26" i="11"/>
  <c r="RS24" i="4"/>
  <c r="RS25" i="4" s="1"/>
  <c r="R23" i="4"/>
  <c r="RS28" i="8"/>
  <c r="RS29" i="8" s="1"/>
  <c r="R27" i="8"/>
  <c r="RS26" i="6"/>
  <c r="RS27" i="6" s="1"/>
  <c r="R25" i="6"/>
  <c r="R22" i="2"/>
  <c r="RS23" i="2"/>
  <c r="RS24" i="2" s="1"/>
  <c r="RS25" i="2" s="1"/>
  <c r="RS26" i="2" s="1"/>
  <c r="RS27" i="2" s="1"/>
  <c r="K42" i="6"/>
  <c r="BT6" i="6"/>
  <c r="R44" i="6"/>
  <c r="R42" i="7" s="1"/>
  <c r="S44" i="6"/>
  <c r="BU18" i="1"/>
  <c r="BV17" i="1"/>
  <c r="E12" i="15"/>
  <c r="D12" i="15"/>
  <c r="F13" i="15"/>
  <c r="BT4" i="7"/>
  <c r="R29" i="8" l="1"/>
  <c r="RS30" i="8"/>
  <c r="R28" i="11"/>
  <c r="RS29" i="11"/>
  <c r="RS30" i="11" s="1"/>
  <c r="RS31" i="11" s="1"/>
  <c r="RS32" i="11" s="1"/>
  <c r="RS33" i="11" s="1"/>
  <c r="RS37" i="10"/>
  <c r="RS38" i="10" s="1"/>
  <c r="R36" i="10"/>
  <c r="R26" i="7"/>
  <c r="RS27" i="7"/>
  <c r="RS28" i="7" s="1"/>
  <c r="RS29" i="7" s="1"/>
  <c r="RS30" i="7" s="1"/>
  <c r="R25" i="4"/>
  <c r="RS26" i="4"/>
  <c r="R26" i="12"/>
  <c r="RS27" i="12"/>
  <c r="RS28" i="12" s="1"/>
  <c r="RS29" i="12" s="1"/>
  <c r="RS30" i="12" s="1"/>
  <c r="RS31" i="12" s="1"/>
  <c r="RS28" i="2"/>
  <c r="R27" i="2"/>
  <c r="RS32" i="9"/>
  <c r="RS33" i="9" s="1"/>
  <c r="R31" i="9"/>
  <c r="R25" i="1"/>
  <c r="RS26" i="1"/>
  <c r="RS27" i="1" s="1"/>
  <c r="RS28" i="1" s="1"/>
  <c r="RS29" i="1" s="1"/>
  <c r="RS30" i="1" s="1"/>
  <c r="R30" i="5"/>
  <c r="RS31" i="5"/>
  <c r="R27" i="6"/>
  <c r="RS28" i="6"/>
  <c r="RS29" i="6" s="1"/>
  <c r="RS30" i="6" s="1"/>
  <c r="RS31" i="6" s="1"/>
  <c r="RS32" i="6" s="1"/>
  <c r="R28" i="3"/>
  <c r="RS29" i="3"/>
  <c r="K42" i="7"/>
  <c r="BT6" i="7"/>
  <c r="R44" i="7"/>
  <c r="R42" i="8" s="1"/>
  <c r="S44" i="7"/>
  <c r="BV18" i="1"/>
  <c r="BU19" i="1"/>
  <c r="BT4" i="8"/>
  <c r="D13" i="15"/>
  <c r="F14" i="15"/>
  <c r="E13" i="15"/>
  <c r="R33" i="9" l="1"/>
  <c r="RS34" i="9"/>
  <c r="RS31" i="1"/>
  <c r="R30" i="1"/>
  <c r="R26" i="4"/>
  <c r="RS27" i="4"/>
  <c r="RS28" i="4" s="1"/>
  <c r="RS29" i="4" s="1"/>
  <c r="RS30" i="4" s="1"/>
  <c r="R38" i="10"/>
  <c r="RS39" i="10"/>
  <c r="RS40" i="10" s="1"/>
  <c r="R40" i="10" s="1"/>
  <c r="R29" i="3"/>
  <c r="RS30" i="3"/>
  <c r="RS31" i="3" s="1"/>
  <c r="RS32" i="3" s="1"/>
  <c r="RS33" i="3" s="1"/>
  <c r="R31" i="5"/>
  <c r="RS32" i="5"/>
  <c r="RS33" i="5" s="1"/>
  <c r="RS34" i="5" s="1"/>
  <c r="RS35" i="5" s="1"/>
  <c r="RS32" i="12"/>
  <c r="RS33" i="12" s="1"/>
  <c r="R31" i="12"/>
  <c r="RS31" i="7"/>
  <c r="RS32" i="7" s="1"/>
  <c r="R30" i="7"/>
  <c r="RS34" i="11"/>
  <c r="RS35" i="11" s="1"/>
  <c r="R33" i="11"/>
  <c r="R30" i="8"/>
  <c r="RS31" i="8"/>
  <c r="RS32" i="8" s="1"/>
  <c r="RS33" i="8" s="1"/>
  <c r="RS34" i="8" s="1"/>
  <c r="RS33" i="6"/>
  <c r="RS34" i="6" s="1"/>
  <c r="R32" i="6"/>
  <c r="R28" i="2"/>
  <c r="RS29" i="2"/>
  <c r="K42" i="8"/>
  <c r="BT6" i="8"/>
  <c r="S44" i="8"/>
  <c r="R44" i="8"/>
  <c r="R42" i="9" s="1"/>
  <c r="BV19" i="1"/>
  <c r="BU20" i="1"/>
  <c r="D14" i="15"/>
  <c r="F15" i="15"/>
  <c r="E14" i="15"/>
  <c r="BT4" i="9"/>
  <c r="R35" i="11" l="1"/>
  <c r="RS36" i="11"/>
  <c r="R29" i="2"/>
  <c r="RS30" i="2"/>
  <c r="RS31" i="2" s="1"/>
  <c r="RS32" i="2" s="1"/>
  <c r="RS33" i="2" s="1"/>
  <c r="RS34" i="2" s="1"/>
  <c r="RS35" i="8"/>
  <c r="RS36" i="8" s="1"/>
  <c r="R34" i="8"/>
  <c r="RS36" i="5"/>
  <c r="RS37" i="5" s="1"/>
  <c r="R35" i="5"/>
  <c r="R32" i="7"/>
  <c r="RS33" i="7"/>
  <c r="RS34" i="7" s="1"/>
  <c r="RS35" i="7" s="1"/>
  <c r="RS36" i="7" s="1"/>
  <c r="RS37" i="7" s="1"/>
  <c r="R31" i="1"/>
  <c r="RS32" i="1"/>
  <c r="RS34" i="3"/>
  <c r="RS35" i="3" s="1"/>
  <c r="R33" i="3"/>
  <c r="RS31" i="4"/>
  <c r="RS32" i="4" s="1"/>
  <c r="R30" i="4"/>
  <c r="R34" i="9"/>
  <c r="RS35" i="9"/>
  <c r="RS36" i="9" s="1"/>
  <c r="RS37" i="9" s="1"/>
  <c r="RS38" i="9" s="1"/>
  <c r="R34" i="6"/>
  <c r="RS35" i="6"/>
  <c r="RS36" i="6" s="1"/>
  <c r="RS37" i="6" s="1"/>
  <c r="RS38" i="6" s="1"/>
  <c r="RS39" i="6" s="1"/>
  <c r="R39" i="6" s="1"/>
  <c r="R33" i="12"/>
  <c r="RS34" i="12"/>
  <c r="K42" i="9"/>
  <c r="BT6" i="9"/>
  <c r="R44" i="9"/>
  <c r="R42" i="10" s="1"/>
  <c r="S44" i="9"/>
  <c r="BV20" i="1"/>
  <c r="BU21" i="1"/>
  <c r="E15" i="15"/>
  <c r="F16" i="15"/>
  <c r="BT4" i="10"/>
  <c r="D15" i="15"/>
  <c r="R32" i="4" l="1"/>
  <c r="RS33" i="4"/>
  <c r="R35" i="3"/>
  <c r="RS36" i="3"/>
  <c r="R36" i="8"/>
  <c r="RS37" i="8"/>
  <c r="RS38" i="8" s="1"/>
  <c r="RS39" i="8" s="1"/>
  <c r="RS40" i="8" s="1"/>
  <c r="R32" i="1"/>
  <c r="RS33" i="1"/>
  <c r="RS34" i="1" s="1"/>
  <c r="RS35" i="1" s="1"/>
  <c r="RS36" i="1" s="1"/>
  <c r="RS37" i="1" s="1"/>
  <c r="RS35" i="2"/>
  <c r="R34" i="2"/>
  <c r="R37" i="5"/>
  <c r="RS38" i="5"/>
  <c r="RS39" i="9"/>
  <c r="R38" i="9"/>
  <c r="R36" i="11"/>
  <c r="RS37" i="11"/>
  <c r="RS38" i="11" s="1"/>
  <c r="RS39" i="11" s="1"/>
  <c r="R34" i="12"/>
  <c r="RS35" i="12"/>
  <c r="RS38" i="7"/>
  <c r="RS39" i="7" s="1"/>
  <c r="R37" i="7"/>
  <c r="K42" i="10"/>
  <c r="BT6" i="10"/>
  <c r="S44" i="10"/>
  <c r="R44" i="10"/>
  <c r="R42" i="11" s="1"/>
  <c r="BU22" i="1"/>
  <c r="BV21" i="1"/>
  <c r="D16" i="15"/>
  <c r="E16" i="15"/>
  <c r="F17" i="15"/>
  <c r="BT4" i="11"/>
  <c r="R35" i="2" l="1"/>
  <c r="RS36" i="2"/>
  <c r="RS37" i="2" s="1"/>
  <c r="R38" i="5"/>
  <c r="RS39" i="5"/>
  <c r="RS40" i="5" s="1"/>
  <c r="RS38" i="1"/>
  <c r="R37" i="1"/>
  <c r="R36" i="3"/>
  <c r="RS37" i="3"/>
  <c r="RS38" i="3" s="1"/>
  <c r="RS39" i="3" s="1"/>
  <c r="RS40" i="3" s="1"/>
  <c r="R40" i="3" s="1"/>
  <c r="R39" i="7"/>
  <c r="RS40" i="7"/>
  <c r="R40" i="7" s="1"/>
  <c r="R33" i="4"/>
  <c r="RS34" i="4"/>
  <c r="RS35" i="4" s="1"/>
  <c r="RS36" i="4" s="1"/>
  <c r="RS37" i="4" s="1"/>
  <c r="R35" i="12"/>
  <c r="RS36" i="12"/>
  <c r="RS37" i="12" s="1"/>
  <c r="RS38" i="12" s="1"/>
  <c r="RS39" i="12" s="1"/>
  <c r="RS40" i="12" s="1"/>
  <c r="K42" i="11"/>
  <c r="BT6" i="11"/>
  <c r="R44" i="11"/>
  <c r="R42" i="12" s="1"/>
  <c r="S44" i="11"/>
  <c r="BV22" i="1"/>
  <c r="BU23" i="1"/>
  <c r="E17" i="15"/>
  <c r="D17" i="15"/>
  <c r="BT4" i="12"/>
  <c r="F18" i="15"/>
  <c r="RS38" i="4" l="1"/>
  <c r="RS39" i="4" s="1"/>
  <c r="R39" i="4" s="1"/>
  <c r="R37" i="4"/>
  <c r="R37" i="2"/>
  <c r="RS38" i="2"/>
  <c r="RS39" i="2" s="1"/>
  <c r="RS40" i="2" s="1"/>
  <c r="R38" i="1"/>
  <c r="RS39" i="1"/>
  <c r="K42" i="12"/>
  <c r="BT6" i="12"/>
  <c r="M7" i="13" s="1"/>
  <c r="R44" i="12"/>
  <c r="S44" i="12"/>
  <c r="BU24" i="1"/>
  <c r="BV23" i="1"/>
  <c r="F19" i="15"/>
  <c r="E18" i="15"/>
  <c r="D18" i="15"/>
  <c r="R39" i="1" l="1"/>
  <c r="RS40" i="1"/>
  <c r="R40" i="1" s="1"/>
  <c r="BV24" i="1"/>
  <c r="BU25" i="1"/>
  <c r="E19" i="15"/>
  <c r="D19" i="15"/>
  <c r="F20" i="15"/>
  <c r="BU26" i="1" l="1"/>
  <c r="BV25" i="1"/>
  <c r="D20" i="15"/>
  <c r="F21" i="15"/>
  <c r="E20" i="15"/>
  <c r="BU27" i="1" l="1"/>
  <c r="BV26" i="1"/>
  <c r="D21" i="15"/>
  <c r="E21" i="15"/>
  <c r="F22" i="15"/>
  <c r="BU28" i="1" l="1"/>
  <c r="BV27" i="1"/>
  <c r="D22" i="15"/>
  <c r="F23" i="15"/>
  <c r="E22" i="15"/>
  <c r="BV28" i="1" l="1"/>
  <c r="BU29" i="1"/>
  <c r="D23" i="15"/>
  <c r="F24" i="15"/>
  <c r="E23" i="15"/>
  <c r="BV29" i="1" l="1"/>
  <c r="BU30" i="1"/>
  <c r="F25" i="15"/>
  <c r="D24" i="15"/>
  <c r="E24" i="15"/>
  <c r="BV30" i="1" l="1"/>
  <c r="BU31" i="1"/>
  <c r="D25" i="15"/>
  <c r="F26" i="15"/>
  <c r="E25" i="15"/>
  <c r="BV31" i="1" l="1"/>
  <c r="BU32" i="1"/>
  <c r="F27" i="15"/>
  <c r="D26" i="15"/>
  <c r="E26" i="15"/>
  <c r="BU33" i="1" l="1"/>
  <c r="BV32" i="1"/>
  <c r="D27" i="15"/>
  <c r="E27" i="15"/>
  <c r="F28" i="15"/>
  <c r="BV33" i="1" l="1"/>
  <c r="BU34" i="1"/>
  <c r="D28" i="15"/>
  <c r="F29" i="15"/>
  <c r="E28" i="15"/>
  <c r="BU35" i="1" l="1"/>
  <c r="BV34" i="1"/>
  <c r="E29" i="15"/>
  <c r="D29" i="15"/>
  <c r="F30" i="15"/>
  <c r="BV35" i="1" l="1"/>
  <c r="BU36" i="1"/>
  <c r="E30" i="15"/>
  <c r="F31" i="15"/>
  <c r="D30" i="15"/>
  <c r="BV36" i="1" l="1"/>
  <c r="BU37" i="1"/>
  <c r="D31" i="15"/>
  <c r="F32" i="15"/>
  <c r="E31" i="15"/>
  <c r="BU38" i="1" l="1"/>
  <c r="BV37" i="1"/>
  <c r="F33" i="15"/>
  <c r="D32" i="15"/>
  <c r="E32" i="15"/>
  <c r="BU39" i="1" l="1"/>
  <c r="BV38" i="1"/>
  <c r="E33" i="15"/>
  <c r="D33" i="15"/>
  <c r="F34" i="15"/>
  <c r="BU40" i="1" l="1"/>
  <c r="BV39" i="1"/>
  <c r="F35" i="15"/>
  <c r="E34" i="15"/>
  <c r="D34" i="15"/>
  <c r="BV40" i="1" l="1"/>
  <c r="BW5" i="1"/>
  <c r="E35" i="15"/>
  <c r="BW3" i="2"/>
  <c r="D35" i="15"/>
  <c r="BU10" i="2" l="1"/>
  <c r="Q42" i="2"/>
  <c r="F36" i="15"/>
  <c r="F37" i="15"/>
  <c r="Q44" i="1"/>
  <c r="BW4" i="1"/>
  <c r="BX5" i="1"/>
  <c r="J5" i="15"/>
  <c r="Q43" i="1" l="1"/>
  <c r="J87" i="15"/>
  <c r="BU11" i="2"/>
  <c r="BV10" i="2"/>
  <c r="I5" i="15"/>
  <c r="H5" i="15"/>
  <c r="J6" i="15"/>
  <c r="BX3" i="2" l="1"/>
  <c r="BU12" i="2"/>
  <c r="BV11" i="2"/>
  <c r="I6" i="15"/>
  <c r="J7" i="15"/>
  <c r="H6" i="15"/>
  <c r="BU13" i="2" l="1"/>
  <c r="BV12" i="2"/>
  <c r="J8" i="15"/>
  <c r="I7" i="15"/>
  <c r="H7" i="15"/>
  <c r="BV13" i="2" l="1"/>
  <c r="BU14" i="2"/>
  <c r="I8" i="15"/>
  <c r="J9" i="15"/>
  <c r="H8" i="15"/>
  <c r="BV14" i="2" l="1"/>
  <c r="BU15" i="2"/>
  <c r="H9" i="15"/>
  <c r="J10" i="15"/>
  <c r="I9" i="15"/>
  <c r="BU16" i="2" l="1"/>
  <c r="BV15" i="2"/>
  <c r="J11" i="15"/>
  <c r="H10" i="15"/>
  <c r="I10" i="15"/>
  <c r="BV16" i="2" l="1"/>
  <c r="BU17" i="2"/>
  <c r="H11" i="15"/>
  <c r="I11" i="15"/>
  <c r="J12" i="15"/>
  <c r="BV17" i="2" l="1"/>
  <c r="BU18" i="2"/>
  <c r="I12" i="15"/>
  <c r="H12" i="15"/>
  <c r="J13" i="15"/>
  <c r="BU19" i="2" l="1"/>
  <c r="BV18" i="2"/>
  <c r="J14" i="15"/>
  <c r="I13" i="15"/>
  <c r="H13" i="15"/>
  <c r="BV19" i="2" l="1"/>
  <c r="BU20" i="2"/>
  <c r="I14" i="15"/>
  <c r="J15" i="15"/>
  <c r="H14" i="15"/>
  <c r="BV20" i="2" l="1"/>
  <c r="BU21" i="2"/>
  <c r="I15" i="15"/>
  <c r="J16" i="15"/>
  <c r="H15" i="15"/>
  <c r="BV21" i="2" l="1"/>
  <c r="BU22" i="2"/>
  <c r="H16" i="15"/>
  <c r="J17" i="15"/>
  <c r="I16" i="15"/>
  <c r="BV22" i="2" l="1"/>
  <c r="BU23" i="2"/>
  <c r="H17" i="15"/>
  <c r="J18" i="15"/>
  <c r="I17" i="15"/>
  <c r="BV23" i="2" l="1"/>
  <c r="BU24" i="2"/>
  <c r="H18" i="15"/>
  <c r="J19" i="15"/>
  <c r="I18" i="15"/>
  <c r="BU25" i="2" l="1"/>
  <c r="BV24" i="2"/>
  <c r="I19" i="15"/>
  <c r="H19" i="15"/>
  <c r="J20" i="15"/>
  <c r="BU26" i="2" l="1"/>
  <c r="BV25" i="2"/>
  <c r="H20" i="15"/>
  <c r="J21" i="15"/>
  <c r="I20" i="15"/>
  <c r="BU27" i="2" l="1"/>
  <c r="BV26" i="2"/>
  <c r="I21" i="15"/>
  <c r="H21" i="15"/>
  <c r="J22" i="15"/>
  <c r="BV27" i="2" l="1"/>
  <c r="BU28" i="2"/>
  <c r="I22" i="15"/>
  <c r="J23" i="15"/>
  <c r="H22" i="15"/>
  <c r="BV28" i="2" l="1"/>
  <c r="BU29" i="2"/>
  <c r="H23" i="15"/>
  <c r="J24" i="15"/>
  <c r="I23" i="15"/>
  <c r="BV29" i="2" l="1"/>
  <c r="BU30" i="2"/>
  <c r="H24" i="15"/>
  <c r="J25" i="15"/>
  <c r="I24" i="15"/>
  <c r="BV30" i="2" l="1"/>
  <c r="BU31" i="2"/>
  <c r="I25" i="15"/>
  <c r="J26" i="15"/>
  <c r="H25" i="15"/>
  <c r="BV31" i="2" l="1"/>
  <c r="BU32" i="2"/>
  <c r="I26" i="15"/>
  <c r="J27" i="15"/>
  <c r="H26" i="15"/>
  <c r="BV32" i="2" l="1"/>
  <c r="BU33" i="2"/>
  <c r="I27" i="15"/>
  <c r="J28" i="15"/>
  <c r="H27" i="15"/>
  <c r="BV33" i="2" l="1"/>
  <c r="BU34" i="2"/>
  <c r="J29" i="15"/>
  <c r="H28" i="15"/>
  <c r="I28" i="15"/>
  <c r="BV34" i="2" l="1"/>
  <c r="BU35" i="2"/>
  <c r="J30" i="15"/>
  <c r="I29" i="15"/>
  <c r="H29" i="15"/>
  <c r="BV35" i="2" l="1"/>
  <c r="BU36" i="2"/>
  <c r="J31" i="15"/>
  <c r="I30" i="15"/>
  <c r="H30" i="15"/>
  <c r="BU37" i="2" l="1"/>
  <c r="BV36" i="2"/>
  <c r="J32" i="15"/>
  <c r="H31" i="15"/>
  <c r="I31" i="15"/>
  <c r="BV37" i="2" l="1"/>
  <c r="BU38" i="2"/>
  <c r="J33" i="15"/>
  <c r="H32" i="15"/>
  <c r="I32" i="15"/>
  <c r="BU39" i="2" l="1"/>
  <c r="BU40" i="2" s="1"/>
  <c r="BW5" i="2" s="1"/>
  <c r="BV38" i="2"/>
  <c r="H33" i="15"/>
  <c r="I33" i="15"/>
  <c r="BW3" i="3"/>
  <c r="J37" i="15" l="1"/>
  <c r="J36" i="15"/>
  <c r="BU10" i="3"/>
  <c r="Q42" i="3"/>
  <c r="BV39" i="2"/>
  <c r="BV40" i="2" s="1"/>
  <c r="BX5" i="2" s="1"/>
  <c r="Q44" i="2"/>
  <c r="BW4" i="2"/>
  <c r="N5" i="15"/>
  <c r="V87" i="15" l="1"/>
  <c r="Q43" i="2"/>
  <c r="BV10" i="3"/>
  <c r="BU11" i="3"/>
  <c r="M5" i="15"/>
  <c r="N6" i="15"/>
  <c r="L5" i="15"/>
  <c r="BU12" i="3" l="1"/>
  <c r="BV11" i="3"/>
  <c r="BX3" i="3"/>
  <c r="N7" i="15"/>
  <c r="M6" i="15"/>
  <c r="L6" i="15"/>
  <c r="BV12" i="3" l="1"/>
  <c r="BU13" i="3"/>
  <c r="N8" i="15"/>
  <c r="M7" i="15"/>
  <c r="L7" i="15"/>
  <c r="BV13" i="3" l="1"/>
  <c r="BU14" i="3"/>
  <c r="L8" i="15"/>
  <c r="M8" i="15"/>
  <c r="N9" i="15"/>
  <c r="BU15" i="3" l="1"/>
  <c r="BV14" i="3"/>
  <c r="N10" i="15"/>
  <c r="L9" i="15"/>
  <c r="M9" i="15"/>
  <c r="BV15" i="3" l="1"/>
  <c r="BU16" i="3"/>
  <c r="N11" i="15"/>
  <c r="M10" i="15"/>
  <c r="L10" i="15"/>
  <c r="BU17" i="3" l="1"/>
  <c r="BV16" i="3"/>
  <c r="L11" i="15"/>
  <c r="N12" i="15"/>
  <c r="M11" i="15"/>
  <c r="BV17" i="3" l="1"/>
  <c r="BU18" i="3"/>
  <c r="N13" i="15"/>
  <c r="L12" i="15"/>
  <c r="M12" i="15"/>
  <c r="BU19" i="3" l="1"/>
  <c r="BV18" i="3"/>
  <c r="N14" i="15"/>
  <c r="L13" i="15"/>
  <c r="M13" i="15"/>
  <c r="BU20" i="3" l="1"/>
  <c r="BV19" i="3"/>
  <c r="N15" i="15"/>
  <c r="L14" i="15"/>
  <c r="M14" i="15"/>
  <c r="BV20" i="3" l="1"/>
  <c r="BU21" i="3"/>
  <c r="N16" i="15"/>
  <c r="L15" i="15"/>
  <c r="M15" i="15"/>
  <c r="BU22" i="3" l="1"/>
  <c r="BV21" i="3"/>
  <c r="N17" i="15"/>
  <c r="L16" i="15"/>
  <c r="M16" i="15"/>
  <c r="BU23" i="3" l="1"/>
  <c r="BV22" i="3"/>
  <c r="N18" i="15"/>
  <c r="M17" i="15"/>
  <c r="L17" i="15"/>
  <c r="BU24" i="3" l="1"/>
  <c r="BV23" i="3"/>
  <c r="M18" i="15"/>
  <c r="L18" i="15"/>
  <c r="N19" i="15"/>
  <c r="BV24" i="3" l="1"/>
  <c r="BU25" i="3"/>
  <c r="L19" i="15"/>
  <c r="N20" i="15"/>
  <c r="M19" i="15"/>
  <c r="BU26" i="3" l="1"/>
  <c r="BV25" i="3"/>
  <c r="N21" i="15"/>
  <c r="M20" i="15"/>
  <c r="L20" i="15"/>
  <c r="BU27" i="3" l="1"/>
  <c r="BV26" i="3"/>
  <c r="N22" i="15"/>
  <c r="L21" i="15"/>
  <c r="M21" i="15"/>
  <c r="BV27" i="3" l="1"/>
  <c r="BU28" i="3"/>
  <c r="L22" i="15"/>
  <c r="N23" i="15"/>
  <c r="M22" i="15"/>
  <c r="BU29" i="3" l="1"/>
  <c r="BV28" i="3"/>
  <c r="M23" i="15"/>
  <c r="L23" i="15"/>
  <c r="N24" i="15"/>
  <c r="BV29" i="3" l="1"/>
  <c r="BU30" i="3"/>
  <c r="N25" i="15"/>
  <c r="L24" i="15"/>
  <c r="M24" i="15"/>
  <c r="BV30" i="3" l="1"/>
  <c r="BU31" i="3"/>
  <c r="M25" i="15"/>
  <c r="N26" i="15"/>
  <c r="L25" i="15"/>
  <c r="BV31" i="3" l="1"/>
  <c r="BU32" i="3"/>
  <c r="N27" i="15"/>
  <c r="L26" i="15"/>
  <c r="M26" i="15"/>
  <c r="BU33" i="3" l="1"/>
  <c r="BV32" i="3"/>
  <c r="N28" i="15"/>
  <c r="M27" i="15"/>
  <c r="L27" i="15"/>
  <c r="BU34" i="3" l="1"/>
  <c r="BV33" i="3"/>
  <c r="M28" i="15"/>
  <c r="N29" i="15"/>
  <c r="L28" i="15"/>
  <c r="BU35" i="3" l="1"/>
  <c r="BV34" i="3"/>
  <c r="L29" i="15"/>
  <c r="N30" i="15"/>
  <c r="M29" i="15"/>
  <c r="BV35" i="3" l="1"/>
  <c r="BU36" i="3"/>
  <c r="N31" i="15"/>
  <c r="M30" i="15"/>
  <c r="L30" i="15"/>
  <c r="BV36" i="3" l="1"/>
  <c r="BU37" i="3"/>
  <c r="L31" i="15"/>
  <c r="N32" i="15"/>
  <c r="M31" i="15"/>
  <c r="BV37" i="3" l="1"/>
  <c r="BU38" i="3"/>
  <c r="M32" i="15"/>
  <c r="L32" i="15"/>
  <c r="N33" i="15"/>
  <c r="BU39" i="3" l="1"/>
  <c r="BV38" i="3"/>
  <c r="M33" i="15"/>
  <c r="N34" i="15"/>
  <c r="L33" i="15"/>
  <c r="BV39" i="3" l="1"/>
  <c r="BU40" i="3"/>
  <c r="N35" i="15"/>
  <c r="L34" i="15"/>
  <c r="M34" i="15"/>
  <c r="BV40" i="3" l="1"/>
  <c r="BW5" i="3"/>
  <c r="L35" i="15"/>
  <c r="M35" i="15"/>
  <c r="BW3" i="4"/>
  <c r="Q42" i="4" l="1"/>
  <c r="BU10" i="4"/>
  <c r="N37" i="15"/>
  <c r="N36" i="15"/>
  <c r="BW4" i="3"/>
  <c r="Q44" i="3"/>
  <c r="BX5" i="3"/>
  <c r="R5" i="15"/>
  <c r="BV10" i="4" l="1"/>
  <c r="BU11" i="4"/>
  <c r="AH87" i="15"/>
  <c r="Q43" i="3"/>
  <c r="P5" i="15"/>
  <c r="Q5" i="15"/>
  <c r="R6" i="15"/>
  <c r="BU12" i="4" l="1"/>
  <c r="BV11" i="4"/>
  <c r="BX3" i="4"/>
  <c r="R7" i="15"/>
  <c r="P6" i="15"/>
  <c r="Q6" i="15"/>
  <c r="BU13" i="4" l="1"/>
  <c r="BV12" i="4"/>
  <c r="R8" i="15"/>
  <c r="P7" i="15"/>
  <c r="Q7" i="15"/>
  <c r="BU14" i="4" l="1"/>
  <c r="BV13" i="4"/>
  <c r="Q8" i="15"/>
  <c r="R9" i="15"/>
  <c r="P8" i="15"/>
  <c r="BU15" i="4" l="1"/>
  <c r="BV14" i="4"/>
  <c r="Q9" i="15"/>
  <c r="R10" i="15"/>
  <c r="P9" i="15"/>
  <c r="BV15" i="4" l="1"/>
  <c r="BU16" i="4"/>
  <c r="P10" i="15"/>
  <c r="Q10" i="15"/>
  <c r="R11" i="15"/>
  <c r="BV16" i="4" l="1"/>
  <c r="BU17" i="4"/>
  <c r="R12" i="15"/>
  <c r="P11" i="15"/>
  <c r="Q11" i="15"/>
  <c r="BU18" i="4" l="1"/>
  <c r="BV17" i="4"/>
  <c r="Q12" i="15"/>
  <c r="R13" i="15"/>
  <c r="P12" i="15"/>
  <c r="BU19" i="4" l="1"/>
  <c r="BV18" i="4"/>
  <c r="R14" i="15"/>
  <c r="Q13" i="15"/>
  <c r="P13" i="15"/>
  <c r="BV19" i="4" l="1"/>
  <c r="BU20" i="4"/>
  <c r="R15" i="15"/>
  <c r="Q14" i="15"/>
  <c r="P14" i="15"/>
  <c r="BU21" i="4" l="1"/>
  <c r="BV20" i="4"/>
  <c r="Q15" i="15"/>
  <c r="P15" i="15"/>
  <c r="R16" i="15"/>
  <c r="BU22" i="4" l="1"/>
  <c r="BV21" i="4"/>
  <c r="Q16" i="15"/>
  <c r="P16" i="15"/>
  <c r="R17" i="15"/>
  <c r="BU23" i="4" l="1"/>
  <c r="BV22" i="4"/>
  <c r="R18" i="15"/>
  <c r="Q17" i="15"/>
  <c r="P17" i="15"/>
  <c r="BV23" i="4" l="1"/>
  <c r="BU24" i="4"/>
  <c r="P18" i="15"/>
  <c r="R19" i="15"/>
  <c r="Q18" i="15"/>
  <c r="BV24" i="4" l="1"/>
  <c r="BU25" i="4"/>
  <c r="Q19" i="15"/>
  <c r="R20" i="15"/>
  <c r="P19" i="15"/>
  <c r="BV25" i="4" l="1"/>
  <c r="BU26" i="4"/>
  <c r="Q20" i="15"/>
  <c r="P20" i="15"/>
  <c r="R21" i="15"/>
  <c r="BU27" i="4" l="1"/>
  <c r="BV26" i="4"/>
  <c r="Q21" i="15"/>
  <c r="P21" i="15"/>
  <c r="R22" i="15"/>
  <c r="BU28" i="4" l="1"/>
  <c r="BV27" i="4"/>
  <c r="Q22" i="15"/>
  <c r="P22" i="15"/>
  <c r="R23" i="15"/>
  <c r="BU29" i="4" l="1"/>
  <c r="BV28" i="4"/>
  <c r="R24" i="15"/>
  <c r="Q23" i="15"/>
  <c r="P23" i="15"/>
  <c r="BU30" i="4" l="1"/>
  <c r="BV29" i="4"/>
  <c r="Q24" i="15"/>
  <c r="P24" i="15"/>
  <c r="R25" i="15"/>
  <c r="BV30" i="4" l="1"/>
  <c r="BU31" i="4"/>
  <c r="P25" i="15"/>
  <c r="R26" i="15"/>
  <c r="Q25" i="15"/>
  <c r="BV31" i="4" l="1"/>
  <c r="BU32" i="4"/>
  <c r="Q26" i="15"/>
  <c r="R27" i="15"/>
  <c r="P26" i="15"/>
  <c r="BV32" i="4" l="1"/>
  <c r="BU33" i="4"/>
  <c r="Q27" i="15"/>
  <c r="R28" i="15"/>
  <c r="P27" i="15"/>
  <c r="BU34" i="4" l="1"/>
  <c r="BV33" i="4"/>
  <c r="P28" i="15"/>
  <c r="Q28" i="15"/>
  <c r="R29" i="15"/>
  <c r="BU35" i="4" l="1"/>
  <c r="BV34" i="4"/>
  <c r="Q29" i="15"/>
  <c r="P29" i="15"/>
  <c r="R30" i="15"/>
  <c r="BU36" i="4" l="1"/>
  <c r="BV35" i="4"/>
  <c r="P30" i="15"/>
  <c r="R31" i="15"/>
  <c r="Q30" i="15"/>
  <c r="BU37" i="4" l="1"/>
  <c r="BV36" i="4"/>
  <c r="R32" i="15"/>
  <c r="Q31" i="15"/>
  <c r="P31" i="15"/>
  <c r="BU38" i="4" l="1"/>
  <c r="BV37" i="4"/>
  <c r="Q32" i="15"/>
  <c r="P32" i="15"/>
  <c r="R33" i="15"/>
  <c r="BU39" i="4" l="1"/>
  <c r="BV38" i="4"/>
  <c r="R34" i="15"/>
  <c r="P33" i="15"/>
  <c r="Q33" i="15"/>
  <c r="BU40" i="4" l="1"/>
  <c r="BW5" i="4" s="1"/>
  <c r="BV39" i="4"/>
  <c r="P34" i="15"/>
  <c r="BW3" i="5"/>
  <c r="Q34" i="15"/>
  <c r="R36" i="15" l="1"/>
  <c r="R37" i="15"/>
  <c r="Q42" i="5"/>
  <c r="BU10" i="5"/>
  <c r="BV40" i="4"/>
  <c r="BX5" i="4" s="1"/>
  <c r="BW4" i="4"/>
  <c r="Q44" i="4"/>
  <c r="V5" i="15"/>
  <c r="Q43" i="4" l="1"/>
  <c r="AT87" i="15"/>
  <c r="BV10" i="5"/>
  <c r="BU11" i="5"/>
  <c r="U5" i="15"/>
  <c r="V6" i="15"/>
  <c r="T5" i="15"/>
  <c r="BU12" i="5" l="1"/>
  <c r="BV11" i="5"/>
  <c r="BX3" i="5"/>
  <c r="T6" i="15"/>
  <c r="V7" i="15"/>
  <c r="U6" i="15"/>
  <c r="BV12" i="5" l="1"/>
  <c r="BU13" i="5"/>
  <c r="V8" i="15"/>
  <c r="T7" i="15"/>
  <c r="U7" i="15"/>
  <c r="BV13" i="5" l="1"/>
  <c r="BU14" i="5"/>
  <c r="V9" i="15"/>
  <c r="T8" i="15"/>
  <c r="U8" i="15"/>
  <c r="BV14" i="5" l="1"/>
  <c r="BU15" i="5"/>
  <c r="V10" i="15"/>
  <c r="U9" i="15"/>
  <c r="T9" i="15"/>
  <c r="BV15" i="5" l="1"/>
  <c r="BU16" i="5"/>
  <c r="V11" i="15"/>
  <c r="U10" i="15"/>
  <c r="T10" i="15"/>
  <c r="BU17" i="5" l="1"/>
  <c r="BV16" i="5"/>
  <c r="T11" i="15"/>
  <c r="V12" i="15"/>
  <c r="U11" i="15"/>
  <c r="BV17" i="5" l="1"/>
  <c r="BU18" i="5"/>
  <c r="V13" i="15"/>
  <c r="U12" i="15"/>
  <c r="T12" i="15"/>
  <c r="BV18" i="5" l="1"/>
  <c r="BU19" i="5"/>
  <c r="V14" i="15"/>
  <c r="U13" i="15"/>
  <c r="T13" i="15"/>
  <c r="BU20" i="5" l="1"/>
  <c r="BV19" i="5"/>
  <c r="V15" i="15"/>
  <c r="U14" i="15"/>
  <c r="T14" i="15"/>
  <c r="BU21" i="5" l="1"/>
  <c r="BV20" i="5"/>
  <c r="U15" i="15"/>
  <c r="V16" i="15"/>
  <c r="T15" i="15"/>
  <c r="BV21" i="5" l="1"/>
  <c r="BU22" i="5"/>
  <c r="V17" i="15"/>
  <c r="T16" i="15"/>
  <c r="U16" i="15"/>
  <c r="BU23" i="5" l="1"/>
  <c r="BV22" i="5"/>
  <c r="T17" i="15"/>
  <c r="U17" i="15"/>
  <c r="V18" i="15"/>
  <c r="BU24" i="5" l="1"/>
  <c r="BV23" i="5"/>
  <c r="V19" i="15"/>
  <c r="U18" i="15"/>
  <c r="T18" i="15"/>
  <c r="BU25" i="5" l="1"/>
  <c r="BV24" i="5"/>
  <c r="U19" i="15"/>
  <c r="T19" i="15"/>
  <c r="V20" i="15"/>
  <c r="BV25" i="5" l="1"/>
  <c r="BU26" i="5"/>
  <c r="V21" i="15"/>
  <c r="U20" i="15"/>
  <c r="T20" i="15"/>
  <c r="BV26" i="5" l="1"/>
  <c r="BU27" i="5"/>
  <c r="V22" i="15"/>
  <c r="U21" i="15"/>
  <c r="T21" i="15"/>
  <c r="BV27" i="5" l="1"/>
  <c r="BU28" i="5"/>
  <c r="V23" i="15"/>
  <c r="U22" i="15"/>
  <c r="T22" i="15"/>
  <c r="BV28" i="5" l="1"/>
  <c r="BU29" i="5"/>
  <c r="U23" i="15"/>
  <c r="V24" i="15"/>
  <c r="T23" i="15"/>
  <c r="BV29" i="5" l="1"/>
  <c r="BU30" i="5"/>
  <c r="U24" i="15"/>
  <c r="V25" i="15"/>
  <c r="T24" i="15"/>
  <c r="BU31" i="5" l="1"/>
  <c r="BV30" i="5"/>
  <c r="T25" i="15"/>
  <c r="U25" i="15"/>
  <c r="V26" i="15"/>
  <c r="BV31" i="5" l="1"/>
  <c r="BU32" i="5"/>
  <c r="V27" i="15"/>
  <c r="T26" i="15"/>
  <c r="U26" i="15"/>
  <c r="BU33" i="5" l="1"/>
  <c r="BV32" i="5"/>
  <c r="U27" i="15"/>
  <c r="T27" i="15"/>
  <c r="V28" i="15"/>
  <c r="BU34" i="5" l="1"/>
  <c r="BV33" i="5"/>
  <c r="V29" i="15"/>
  <c r="U28" i="15"/>
  <c r="T28" i="15"/>
  <c r="BV34" i="5" l="1"/>
  <c r="BU35" i="5"/>
  <c r="U29" i="15"/>
  <c r="V30" i="15"/>
  <c r="T29" i="15"/>
  <c r="BU36" i="5" l="1"/>
  <c r="BV35" i="5"/>
  <c r="T30" i="15"/>
  <c r="U30" i="15"/>
  <c r="V31" i="15"/>
  <c r="BV36" i="5" l="1"/>
  <c r="BU37" i="5"/>
  <c r="U31" i="15"/>
  <c r="V32" i="15"/>
  <c r="T31" i="15"/>
  <c r="BV37" i="5" l="1"/>
  <c r="BU38" i="5"/>
  <c r="U32" i="15"/>
  <c r="V33" i="15"/>
  <c r="T32" i="15"/>
  <c r="BV38" i="5" l="1"/>
  <c r="BU39" i="5"/>
  <c r="U33" i="15"/>
  <c r="V34" i="15"/>
  <c r="T33" i="15"/>
  <c r="BV39" i="5" l="1"/>
  <c r="BU40" i="5"/>
  <c r="U34" i="15"/>
  <c r="V35" i="15"/>
  <c r="T34" i="15"/>
  <c r="BV40" i="5" l="1"/>
  <c r="BW5" i="5"/>
  <c r="U35" i="15"/>
  <c r="BW3" i="6"/>
  <c r="T35" i="15"/>
  <c r="Q42" i="6" l="1"/>
  <c r="BU10" i="6"/>
  <c r="V36" i="15"/>
  <c r="V37" i="15"/>
  <c r="BW4" i="5"/>
  <c r="Q44" i="5"/>
  <c r="BX5" i="5"/>
  <c r="Z5" i="15"/>
  <c r="BU11" i="6" l="1"/>
  <c r="BV10" i="6"/>
  <c r="Q43" i="5"/>
  <c r="AZ87" i="15"/>
  <c r="Z6" i="15"/>
  <c r="Y5" i="15"/>
  <c r="X5" i="15"/>
  <c r="BX3" i="6" l="1"/>
  <c r="BV11" i="6"/>
  <c r="BU12" i="6"/>
  <c r="Z7" i="15"/>
  <c r="Y6" i="15"/>
  <c r="X6" i="15"/>
  <c r="BU13" i="6" l="1"/>
  <c r="BV12" i="6"/>
  <c r="X7" i="15"/>
  <c r="Z8" i="15"/>
  <c r="Y7" i="15"/>
  <c r="BU14" i="6" l="1"/>
  <c r="BV13" i="6"/>
  <c r="Y8" i="15"/>
  <c r="X8" i="15"/>
  <c r="Z9" i="15"/>
  <c r="BU15" i="6" l="1"/>
  <c r="BV14" i="6"/>
  <c r="X9" i="15"/>
  <c r="Y9" i="15"/>
  <c r="Z10" i="15"/>
  <c r="BU16" i="6" l="1"/>
  <c r="BV15" i="6"/>
  <c r="Z11" i="15"/>
  <c r="X10" i="15"/>
  <c r="Y10" i="15"/>
  <c r="BV16" i="6" l="1"/>
  <c r="BU17" i="6"/>
  <c r="Z12" i="15"/>
  <c r="X11" i="15"/>
  <c r="Y11" i="15"/>
  <c r="BU18" i="6" l="1"/>
  <c r="BV17" i="6"/>
  <c r="X12" i="15"/>
  <c r="Z13" i="15"/>
  <c r="Y12" i="15"/>
  <c r="BV18" i="6" l="1"/>
  <c r="BU19" i="6"/>
  <c r="Z14" i="15"/>
  <c r="Y13" i="15"/>
  <c r="X13" i="15"/>
  <c r="BV19" i="6" l="1"/>
  <c r="BU20" i="6"/>
  <c r="Y14" i="15"/>
  <c r="Z15" i="15"/>
  <c r="X14" i="15"/>
  <c r="BU21" i="6" l="1"/>
  <c r="BV20" i="6"/>
  <c r="Y15" i="15"/>
  <c r="X15" i="15"/>
  <c r="Z16" i="15"/>
  <c r="BV21" i="6" l="1"/>
  <c r="BU22" i="6"/>
  <c r="Y16" i="15"/>
  <c r="Z17" i="15"/>
  <c r="X16" i="15"/>
  <c r="BV22" i="6" l="1"/>
  <c r="BU23" i="6"/>
  <c r="Y17" i="15"/>
  <c r="Z18" i="15"/>
  <c r="X17" i="15"/>
  <c r="BU24" i="6" l="1"/>
  <c r="BV23" i="6"/>
  <c r="X18" i="15"/>
  <c r="Y18" i="15"/>
  <c r="Z19" i="15"/>
  <c r="BV24" i="6" l="1"/>
  <c r="BU25" i="6"/>
  <c r="Y19" i="15"/>
  <c r="Z20" i="15"/>
  <c r="X19" i="15"/>
  <c r="BV25" i="6" l="1"/>
  <c r="BU26" i="6"/>
  <c r="Y20" i="15"/>
  <c r="X20" i="15"/>
  <c r="Z21" i="15"/>
  <c r="BV26" i="6" l="1"/>
  <c r="BU27" i="6"/>
  <c r="Z22" i="15"/>
  <c r="X21" i="15"/>
  <c r="Y21" i="15"/>
  <c r="BV27" i="6" l="1"/>
  <c r="BU28" i="6"/>
  <c r="Z23" i="15"/>
  <c r="X22" i="15"/>
  <c r="Y22" i="15"/>
  <c r="BU29" i="6" l="1"/>
  <c r="BV28" i="6"/>
  <c r="Y23" i="15"/>
  <c r="X23" i="15"/>
  <c r="Z24" i="15"/>
  <c r="BU30" i="6" l="1"/>
  <c r="BV29" i="6"/>
  <c r="Y24" i="15"/>
  <c r="X24" i="15"/>
  <c r="Z25" i="15"/>
  <c r="BU31" i="6" l="1"/>
  <c r="BV30" i="6"/>
  <c r="Y25" i="15"/>
  <c r="X25" i="15"/>
  <c r="Z26" i="15"/>
  <c r="BU32" i="6" l="1"/>
  <c r="BV31" i="6"/>
  <c r="X26" i="15"/>
  <c r="Y26" i="15"/>
  <c r="Z27" i="15"/>
  <c r="BU33" i="6" l="1"/>
  <c r="BV32" i="6"/>
  <c r="X27" i="15"/>
  <c r="Y27" i="15"/>
  <c r="Z28" i="15"/>
  <c r="BU34" i="6" l="1"/>
  <c r="BV33" i="6"/>
  <c r="Y28" i="15"/>
  <c r="X28" i="15"/>
  <c r="Z29" i="15"/>
  <c r="BV34" i="6" l="1"/>
  <c r="BU35" i="6"/>
  <c r="Y29" i="15"/>
  <c r="Z30" i="15"/>
  <c r="X29" i="15"/>
  <c r="BU36" i="6" l="1"/>
  <c r="BV35" i="6"/>
  <c r="X30" i="15"/>
  <c r="Y30" i="15"/>
  <c r="Z31" i="15"/>
  <c r="BV36" i="6" l="1"/>
  <c r="BU37" i="6"/>
  <c r="X31" i="15"/>
  <c r="Z32" i="15"/>
  <c r="Y31" i="15"/>
  <c r="BU38" i="6" l="1"/>
  <c r="BV37" i="6"/>
  <c r="Y32" i="15"/>
  <c r="X32" i="15"/>
  <c r="Z33" i="15"/>
  <c r="BU39" i="6" l="1"/>
  <c r="BV38" i="6"/>
  <c r="Y33" i="15"/>
  <c r="X33" i="15"/>
  <c r="Z34" i="15"/>
  <c r="BU40" i="6" l="1"/>
  <c r="BW5" i="6" s="1"/>
  <c r="BV39" i="6"/>
  <c r="X34" i="15"/>
  <c r="Y34" i="15"/>
  <c r="BW3" i="7"/>
  <c r="Z37" i="15" l="1"/>
  <c r="Z36" i="15"/>
  <c r="Q42" i="7"/>
  <c r="BU10" i="7"/>
  <c r="BV40" i="6"/>
  <c r="BX5" i="6" s="1"/>
  <c r="BW4" i="6"/>
  <c r="Q44" i="6"/>
  <c r="AD5" i="15"/>
  <c r="BC87" i="15" l="1"/>
  <c r="Q43" i="6"/>
  <c r="BV10" i="7"/>
  <c r="BU11" i="7"/>
  <c r="AC5" i="15"/>
  <c r="AD6" i="15"/>
  <c r="AB5" i="15"/>
  <c r="BU12" i="7" l="1"/>
  <c r="BV11" i="7"/>
  <c r="BX3" i="7"/>
  <c r="AB6" i="15"/>
  <c r="AC6" i="15"/>
  <c r="AD7" i="15"/>
  <c r="BV12" i="7" l="1"/>
  <c r="BU13" i="7"/>
  <c r="AC7" i="15"/>
  <c r="AD8" i="15"/>
  <c r="AB7" i="15"/>
  <c r="BU14" i="7" l="1"/>
  <c r="BV13" i="7"/>
  <c r="AB8" i="15"/>
  <c r="AC8" i="15"/>
  <c r="AD9" i="15"/>
  <c r="BU15" i="7" l="1"/>
  <c r="BV14" i="7"/>
  <c r="AB9" i="15"/>
  <c r="AC9" i="15"/>
  <c r="AD10" i="15"/>
  <c r="BU16" i="7" l="1"/>
  <c r="BV15" i="7"/>
  <c r="AC10" i="15"/>
  <c r="AB10" i="15"/>
  <c r="AD11" i="15"/>
  <c r="BV16" i="7" l="1"/>
  <c r="BU17" i="7"/>
  <c r="AD12" i="15"/>
  <c r="AB11" i="15"/>
  <c r="AC11" i="15"/>
  <c r="BU18" i="7" l="1"/>
  <c r="BV17" i="7"/>
  <c r="AB12" i="15"/>
  <c r="AC12" i="15"/>
  <c r="AD13" i="15"/>
  <c r="BU19" i="7" l="1"/>
  <c r="BV18" i="7"/>
  <c r="AC13" i="15"/>
  <c r="AD14" i="15"/>
  <c r="AB13" i="15"/>
  <c r="BV19" i="7" l="1"/>
  <c r="BU20" i="7"/>
  <c r="AC14" i="15"/>
  <c r="AD15" i="15"/>
  <c r="AB14" i="15"/>
  <c r="BV20" i="7" l="1"/>
  <c r="BU21" i="7"/>
  <c r="AD16" i="15"/>
  <c r="AB15" i="15"/>
  <c r="AC15" i="15"/>
  <c r="BU22" i="7" l="1"/>
  <c r="BV21" i="7"/>
  <c r="AC16" i="15"/>
  <c r="AB16" i="15"/>
  <c r="AD17" i="15"/>
  <c r="BU23" i="7" l="1"/>
  <c r="BV22" i="7"/>
  <c r="AB17" i="15"/>
  <c r="AC17" i="15"/>
  <c r="AD18" i="15"/>
  <c r="BU24" i="7" l="1"/>
  <c r="BV23" i="7"/>
  <c r="AC18" i="15"/>
  <c r="AB18" i="15"/>
  <c r="AD19" i="15"/>
  <c r="BU25" i="7" l="1"/>
  <c r="BV24" i="7"/>
  <c r="AC19" i="15"/>
  <c r="AD20" i="15"/>
  <c r="AB19" i="15"/>
  <c r="BU26" i="7" l="1"/>
  <c r="BV25" i="7"/>
  <c r="AB20" i="15"/>
  <c r="AD21" i="15"/>
  <c r="AC20" i="15"/>
  <c r="BV26" i="7" l="1"/>
  <c r="BU27" i="7"/>
  <c r="AD22" i="15"/>
  <c r="AC21" i="15"/>
  <c r="AB21" i="15"/>
  <c r="BV27" i="7" l="1"/>
  <c r="BU28" i="7"/>
  <c r="AD23" i="15"/>
  <c r="AB22" i="15"/>
  <c r="AC22" i="15"/>
  <c r="BV28" i="7" l="1"/>
  <c r="BU29" i="7"/>
  <c r="AC23" i="15"/>
  <c r="AD24" i="15"/>
  <c r="AB23" i="15"/>
  <c r="BU30" i="7" l="1"/>
  <c r="BV29" i="7"/>
  <c r="AB24" i="15"/>
  <c r="AC24" i="15"/>
  <c r="AD25" i="15"/>
  <c r="BU31" i="7" l="1"/>
  <c r="BV30" i="7"/>
  <c r="AB25" i="15"/>
  <c r="AC25" i="15"/>
  <c r="AD26" i="15"/>
  <c r="BV31" i="7" l="1"/>
  <c r="BU32" i="7"/>
  <c r="AC26" i="15"/>
  <c r="AD27" i="15"/>
  <c r="AB26" i="15"/>
  <c r="BV32" i="7" l="1"/>
  <c r="BU33" i="7"/>
  <c r="AD28" i="15"/>
  <c r="AB27" i="15"/>
  <c r="AC27" i="15"/>
  <c r="BV33" i="7" l="1"/>
  <c r="BU34" i="7"/>
  <c r="AB28" i="15"/>
  <c r="AC28" i="15"/>
  <c r="AD29" i="15"/>
  <c r="BV34" i="7" l="1"/>
  <c r="BU35" i="7"/>
  <c r="AB29" i="15"/>
  <c r="AC29" i="15"/>
  <c r="AD30" i="15"/>
  <c r="BV35" i="7" l="1"/>
  <c r="BU36" i="7"/>
  <c r="AB30" i="15"/>
  <c r="AC30" i="15"/>
  <c r="AD31" i="15"/>
  <c r="BV36" i="7" l="1"/>
  <c r="BU37" i="7"/>
  <c r="AC31" i="15"/>
  <c r="AB31" i="15"/>
  <c r="AD32" i="15"/>
  <c r="BV37" i="7" l="1"/>
  <c r="BU38" i="7"/>
  <c r="AC32" i="15"/>
  <c r="AB32" i="15"/>
  <c r="AD33" i="15"/>
  <c r="BV38" i="7" l="1"/>
  <c r="BU39" i="7"/>
  <c r="AD34" i="15"/>
  <c r="AB33" i="15"/>
  <c r="AC33" i="15"/>
  <c r="BV39" i="7" l="1"/>
  <c r="BU40" i="7"/>
  <c r="AD35" i="15"/>
  <c r="AB34" i="15"/>
  <c r="AC34" i="15"/>
  <c r="BV40" i="7" l="1"/>
  <c r="BW5" i="7"/>
  <c r="AB35" i="15"/>
  <c r="BW3" i="8"/>
  <c r="AC35" i="15"/>
  <c r="Q42" i="8" l="1"/>
  <c r="BU10" i="8"/>
  <c r="AD36" i="15"/>
  <c r="AD37" i="15"/>
  <c r="BW4" i="7"/>
  <c r="Q44" i="7"/>
  <c r="BX5" i="7"/>
  <c r="AH5" i="15"/>
  <c r="BV10" i="8" l="1"/>
  <c r="BU11" i="8"/>
  <c r="BF87" i="15"/>
  <c r="Q43" i="7"/>
  <c r="AF5" i="15"/>
  <c r="AG5" i="15"/>
  <c r="AH6" i="15"/>
  <c r="BU12" i="8" l="1"/>
  <c r="BV11" i="8"/>
  <c r="BX3" i="8"/>
  <c r="AH7" i="15"/>
  <c r="AF6" i="15"/>
  <c r="AG6" i="15"/>
  <c r="BU13" i="8" l="1"/>
  <c r="BV12" i="8"/>
  <c r="AF7" i="15"/>
  <c r="AH8" i="15"/>
  <c r="AG7" i="15"/>
  <c r="BU14" i="8" l="1"/>
  <c r="BV13" i="8"/>
  <c r="AF8" i="15"/>
  <c r="AG8" i="15"/>
  <c r="AH9" i="15"/>
  <c r="BU15" i="8" l="1"/>
  <c r="BV14" i="8"/>
  <c r="AF9" i="15"/>
  <c r="AG9" i="15"/>
  <c r="AH10" i="15"/>
  <c r="BV15" i="8" l="1"/>
  <c r="BU16" i="8"/>
  <c r="AG10" i="15"/>
  <c r="AH11" i="15"/>
  <c r="AF10" i="15"/>
  <c r="BU17" i="8" l="1"/>
  <c r="BV16" i="8"/>
  <c r="AF11" i="15"/>
  <c r="AG11" i="15"/>
  <c r="AH12" i="15"/>
  <c r="BV17" i="8" l="1"/>
  <c r="BU18" i="8"/>
  <c r="AG12" i="15"/>
  <c r="AF12" i="15"/>
  <c r="AH13" i="15"/>
  <c r="BU19" i="8" l="1"/>
  <c r="BV18" i="8"/>
  <c r="AG13" i="15"/>
  <c r="AH14" i="15"/>
  <c r="AF13" i="15"/>
  <c r="BU20" i="8" l="1"/>
  <c r="BV19" i="8"/>
  <c r="AG14" i="15"/>
  <c r="AF14" i="15"/>
  <c r="AH15" i="15"/>
  <c r="BV20" i="8" l="1"/>
  <c r="BU21" i="8"/>
  <c r="AH16" i="15"/>
  <c r="AF15" i="15"/>
  <c r="AG15" i="15"/>
  <c r="BV21" i="8" l="1"/>
  <c r="BU22" i="8"/>
  <c r="AH17" i="15"/>
  <c r="AF16" i="15"/>
  <c r="AG16" i="15"/>
  <c r="BV22" i="8" l="1"/>
  <c r="BU23" i="8"/>
  <c r="AH18" i="15"/>
  <c r="AG17" i="15"/>
  <c r="AF17" i="15"/>
  <c r="BV23" i="8" l="1"/>
  <c r="BU24" i="8"/>
  <c r="AG18" i="15"/>
  <c r="AF18" i="15"/>
  <c r="AH19" i="15"/>
  <c r="BV24" i="8" l="1"/>
  <c r="BU25" i="8"/>
  <c r="AH20" i="15"/>
  <c r="AG19" i="15"/>
  <c r="AF19" i="15"/>
  <c r="BV25" i="8" l="1"/>
  <c r="BU26" i="8"/>
  <c r="AH21" i="15"/>
  <c r="AG20" i="15"/>
  <c r="AF20" i="15"/>
  <c r="BU27" i="8" l="1"/>
  <c r="BV26" i="8"/>
  <c r="AG21" i="15"/>
  <c r="AH22" i="15"/>
  <c r="AF21" i="15"/>
  <c r="BV27" i="8" l="1"/>
  <c r="BU28" i="8"/>
  <c r="AH23" i="15"/>
  <c r="AG22" i="15"/>
  <c r="AF22" i="15"/>
  <c r="BV28" i="8" l="1"/>
  <c r="BU29" i="8"/>
  <c r="AH24" i="15"/>
  <c r="AF23" i="15"/>
  <c r="AG23" i="15"/>
  <c r="BU30" i="8" l="1"/>
  <c r="BV29" i="8"/>
  <c r="AG24" i="15"/>
  <c r="AH25" i="15"/>
  <c r="AF24" i="15"/>
  <c r="BV30" i="8" l="1"/>
  <c r="BU31" i="8"/>
  <c r="AH26" i="15"/>
  <c r="AG25" i="15"/>
  <c r="AF25" i="15"/>
  <c r="BV31" i="8" l="1"/>
  <c r="BU32" i="8"/>
  <c r="AF26" i="15"/>
  <c r="AG26" i="15"/>
  <c r="AH27" i="15"/>
  <c r="BU33" i="8" l="1"/>
  <c r="BV32" i="8"/>
  <c r="AF27" i="15"/>
  <c r="AH28" i="15"/>
  <c r="AG27" i="15"/>
  <c r="BU34" i="8" l="1"/>
  <c r="BV33" i="8"/>
  <c r="AG28" i="15"/>
  <c r="AH29" i="15"/>
  <c r="AF28" i="15"/>
  <c r="BV34" i="8" l="1"/>
  <c r="BU35" i="8"/>
  <c r="AH30" i="15"/>
  <c r="AF29" i="15"/>
  <c r="AG29" i="15"/>
  <c r="BV35" i="8" l="1"/>
  <c r="BU36" i="8"/>
  <c r="AH31" i="15"/>
  <c r="AF30" i="15"/>
  <c r="AG30" i="15"/>
  <c r="BV36" i="8" l="1"/>
  <c r="BU37" i="8"/>
  <c r="AH32" i="15"/>
  <c r="AF31" i="15"/>
  <c r="AG31" i="15"/>
  <c r="BU38" i="8" l="1"/>
  <c r="BV37" i="8"/>
  <c r="AG32" i="15"/>
  <c r="AH33" i="15"/>
  <c r="AF32" i="15"/>
  <c r="BU39" i="8" l="1"/>
  <c r="BV38" i="8"/>
  <c r="AF33" i="15"/>
  <c r="AH34" i="15"/>
  <c r="AG33" i="15"/>
  <c r="BV39" i="8" l="1"/>
  <c r="BU40" i="8"/>
  <c r="AF34" i="15"/>
  <c r="AH35" i="15"/>
  <c r="AG34" i="15"/>
  <c r="BV40" i="8" l="1"/>
  <c r="BW5" i="8"/>
  <c r="AG35" i="15"/>
  <c r="BW3" i="9"/>
  <c r="AF35" i="15"/>
  <c r="BU10" i="9" l="1"/>
  <c r="Q42" i="9"/>
  <c r="AH37" i="15"/>
  <c r="AH36" i="15"/>
  <c r="Q44" i="8"/>
  <c r="BW4" i="8"/>
  <c r="BX5" i="8"/>
  <c r="AL5" i="15"/>
  <c r="BI87" i="15" l="1"/>
  <c r="Q43" i="8"/>
  <c r="BU11" i="9"/>
  <c r="BV10" i="9"/>
  <c r="AL6" i="15"/>
  <c r="AK5" i="15"/>
  <c r="AJ5" i="15"/>
  <c r="BX3" i="9" l="1"/>
  <c r="BV11" i="9"/>
  <c r="BU12" i="9"/>
  <c r="AJ6" i="15"/>
  <c r="AL7" i="15"/>
  <c r="AK6" i="15"/>
  <c r="BV12" i="9" l="1"/>
  <c r="BU13" i="9"/>
  <c r="AJ7" i="15"/>
  <c r="AK7" i="15"/>
  <c r="AL8" i="15"/>
  <c r="BV13" i="9" l="1"/>
  <c r="BU14" i="9"/>
  <c r="AK8" i="15"/>
  <c r="AJ8" i="15"/>
  <c r="AL9" i="15"/>
  <c r="BV14" i="9" l="1"/>
  <c r="BU15" i="9"/>
  <c r="AJ9" i="15"/>
  <c r="AK9" i="15"/>
  <c r="AL10" i="15"/>
  <c r="BV15" i="9" l="1"/>
  <c r="BU16" i="9"/>
  <c r="AL11" i="15"/>
  <c r="AK10" i="15"/>
  <c r="AJ10" i="15"/>
  <c r="BV16" i="9" l="1"/>
  <c r="BU17" i="9"/>
  <c r="AJ11" i="15"/>
  <c r="AK11" i="15"/>
  <c r="AL12" i="15"/>
  <c r="BV17" i="9" l="1"/>
  <c r="BU18" i="9"/>
  <c r="AJ12" i="15"/>
  <c r="AK12" i="15"/>
  <c r="AL13" i="15"/>
  <c r="BV18" i="9" l="1"/>
  <c r="BU19" i="9"/>
  <c r="AL14" i="15"/>
  <c r="AK13" i="15"/>
  <c r="AJ13" i="15"/>
  <c r="BV19" i="9" l="1"/>
  <c r="BU20" i="9"/>
  <c r="AK14" i="15"/>
  <c r="AJ14" i="15"/>
  <c r="AL15" i="15"/>
  <c r="BV20" i="9" l="1"/>
  <c r="BU21" i="9"/>
  <c r="AL16" i="15"/>
  <c r="AK15" i="15"/>
  <c r="AJ15" i="15"/>
  <c r="BV21" i="9" l="1"/>
  <c r="BU22" i="9"/>
  <c r="AL17" i="15"/>
  <c r="AK16" i="15"/>
  <c r="AJ16" i="15"/>
  <c r="BV22" i="9" l="1"/>
  <c r="BU23" i="9"/>
  <c r="AL18" i="15"/>
  <c r="AJ17" i="15"/>
  <c r="AK17" i="15"/>
  <c r="BV23" i="9" l="1"/>
  <c r="BU24" i="9"/>
  <c r="AL19" i="15"/>
  <c r="AK18" i="15"/>
  <c r="AJ18" i="15"/>
  <c r="BV24" i="9" l="1"/>
  <c r="BU25" i="9"/>
  <c r="AL20" i="15"/>
  <c r="AJ19" i="15"/>
  <c r="AK19" i="15"/>
  <c r="BU26" i="9" l="1"/>
  <c r="BV25" i="9"/>
  <c r="AJ20" i="15"/>
  <c r="AK20" i="15"/>
  <c r="AL21" i="15"/>
  <c r="BV26" i="9" l="1"/>
  <c r="BU27" i="9"/>
  <c r="AL22" i="15"/>
  <c r="AJ21" i="15"/>
  <c r="AK21" i="15"/>
  <c r="BU28" i="9" l="1"/>
  <c r="BV27" i="9"/>
  <c r="AK22" i="15"/>
  <c r="AL23" i="15"/>
  <c r="AJ22" i="15"/>
  <c r="BU29" i="9" l="1"/>
  <c r="BV28" i="9"/>
  <c r="AK23" i="15"/>
  <c r="AL24" i="15"/>
  <c r="AJ23" i="15"/>
  <c r="BV29" i="9" l="1"/>
  <c r="BU30" i="9"/>
  <c r="AJ24" i="15"/>
  <c r="AK24" i="15"/>
  <c r="AL25" i="15"/>
  <c r="BV30" i="9" l="1"/>
  <c r="BU31" i="9"/>
  <c r="AL26" i="15"/>
  <c r="AJ25" i="15"/>
  <c r="AK25" i="15"/>
  <c r="BV31" i="9" l="1"/>
  <c r="BU32" i="9"/>
  <c r="AL27" i="15"/>
  <c r="AK26" i="15"/>
  <c r="AJ26" i="15"/>
  <c r="BV32" i="9" l="1"/>
  <c r="BU33" i="9"/>
  <c r="AL28" i="15"/>
  <c r="AJ27" i="15"/>
  <c r="AK27" i="15"/>
  <c r="BU34" i="9" l="1"/>
  <c r="BV33" i="9"/>
  <c r="AK28" i="15"/>
  <c r="AL29" i="15"/>
  <c r="AJ28" i="15"/>
  <c r="BU35" i="9" l="1"/>
  <c r="BV34" i="9"/>
  <c r="AJ29" i="15"/>
  <c r="AL30" i="15"/>
  <c r="AK29" i="15"/>
  <c r="BU36" i="9" l="1"/>
  <c r="BV35" i="9"/>
  <c r="AK30" i="15"/>
  <c r="AL31" i="15"/>
  <c r="AJ30" i="15"/>
  <c r="BV36" i="9" l="1"/>
  <c r="BU37" i="9"/>
  <c r="AK31" i="15"/>
  <c r="AL32" i="15"/>
  <c r="AJ31" i="15"/>
  <c r="BU38" i="9" l="1"/>
  <c r="BV37" i="9"/>
  <c r="AK32" i="15"/>
  <c r="AL33" i="15"/>
  <c r="AJ32" i="15"/>
  <c r="BU39" i="9" l="1"/>
  <c r="BV38" i="9"/>
  <c r="AK33" i="15"/>
  <c r="AL34" i="15"/>
  <c r="AJ33" i="15"/>
  <c r="BU40" i="9" l="1"/>
  <c r="BW5" i="9" s="1"/>
  <c r="BV39" i="9"/>
  <c r="AJ34" i="15"/>
  <c r="BW3" i="10"/>
  <c r="AK34" i="15"/>
  <c r="AL37" i="15" l="1"/>
  <c r="AL36" i="15"/>
  <c r="Q42" i="10"/>
  <c r="BU10" i="10"/>
  <c r="BV40" i="9"/>
  <c r="BX5" i="9" s="1"/>
  <c r="Q44" i="9"/>
  <c r="BW4" i="9"/>
  <c r="AP5" i="15"/>
  <c r="BU11" i="10" l="1"/>
  <c r="BV10" i="10"/>
  <c r="BL87" i="15"/>
  <c r="Q43" i="9"/>
  <c r="AP6" i="15"/>
  <c r="AO5" i="15"/>
  <c r="AN5" i="15"/>
  <c r="BX3" i="10" l="1"/>
  <c r="BV11" i="10"/>
  <c r="BU12" i="10"/>
  <c r="AO6" i="15"/>
  <c r="AP7" i="15"/>
  <c r="AN6" i="15"/>
  <c r="BU13" i="10" l="1"/>
  <c r="BV12" i="10"/>
  <c r="AN7" i="15"/>
  <c r="AP8" i="15"/>
  <c r="AO7" i="15"/>
  <c r="BU14" i="10" l="1"/>
  <c r="BV13" i="10"/>
  <c r="AO8" i="15"/>
  <c r="AP9" i="15"/>
  <c r="AN8" i="15"/>
  <c r="BU15" i="10" l="1"/>
  <c r="BV14" i="10"/>
  <c r="AO9" i="15"/>
  <c r="AP10" i="15"/>
  <c r="AN9" i="15"/>
  <c r="BV15" i="10" l="1"/>
  <c r="BU16" i="10"/>
  <c r="AP11" i="15"/>
  <c r="AO10" i="15"/>
  <c r="AN10" i="15"/>
  <c r="BU17" i="10" l="1"/>
  <c r="BV16" i="10"/>
  <c r="AN11" i="15"/>
  <c r="AP12" i="15"/>
  <c r="AO11" i="15"/>
  <c r="BU18" i="10" l="1"/>
  <c r="BV17" i="10"/>
  <c r="AN12" i="15"/>
  <c r="AP13" i="15"/>
  <c r="AO12" i="15"/>
  <c r="BU19" i="10" l="1"/>
  <c r="BV18" i="10"/>
  <c r="AO13" i="15"/>
  <c r="AP14" i="15"/>
  <c r="AN13" i="15"/>
  <c r="BV19" i="10" l="1"/>
  <c r="BU20" i="10"/>
  <c r="AN14" i="15"/>
  <c r="AO14" i="15"/>
  <c r="AP15" i="15"/>
  <c r="BU21" i="10" l="1"/>
  <c r="BV20" i="10"/>
  <c r="AN15" i="15"/>
  <c r="AP16" i="15"/>
  <c r="AO15" i="15"/>
  <c r="BV21" i="10" l="1"/>
  <c r="BU22" i="10"/>
  <c r="AP17" i="15"/>
  <c r="AO16" i="15"/>
  <c r="AN16" i="15"/>
  <c r="BV22" i="10" l="1"/>
  <c r="BU23" i="10"/>
  <c r="AP18" i="15"/>
  <c r="AO17" i="15"/>
  <c r="AN17" i="15"/>
  <c r="BU24" i="10" l="1"/>
  <c r="BV23" i="10"/>
  <c r="AO18" i="15"/>
  <c r="AP19" i="15"/>
  <c r="AN18" i="15"/>
  <c r="BU25" i="10" l="1"/>
  <c r="BV24" i="10"/>
  <c r="AO19" i="15"/>
  <c r="AP20" i="15"/>
  <c r="AN19" i="15"/>
  <c r="BV25" i="10" l="1"/>
  <c r="BU26" i="10"/>
  <c r="AP21" i="15"/>
  <c r="AN20" i="15"/>
  <c r="AO20" i="15"/>
  <c r="BV26" i="10" l="1"/>
  <c r="BU27" i="10"/>
  <c r="AP22" i="15"/>
  <c r="AO21" i="15"/>
  <c r="AN21" i="15"/>
  <c r="BU28" i="10" l="1"/>
  <c r="BV27" i="10"/>
  <c r="AO22" i="15"/>
  <c r="AP23" i="15"/>
  <c r="AN22" i="15"/>
  <c r="BU29" i="10" l="1"/>
  <c r="BV28" i="10"/>
  <c r="AO23" i="15"/>
  <c r="AP24" i="15"/>
  <c r="AN23" i="15"/>
  <c r="BV29" i="10" l="1"/>
  <c r="BU30" i="10"/>
  <c r="AP25" i="15"/>
  <c r="AN24" i="15"/>
  <c r="AO24" i="15"/>
  <c r="BV30" i="10" l="1"/>
  <c r="BU31" i="10"/>
  <c r="AP26" i="15"/>
  <c r="AN25" i="15"/>
  <c r="AO25" i="15"/>
  <c r="BU32" i="10" l="1"/>
  <c r="BV31" i="10"/>
  <c r="AN26" i="15"/>
  <c r="AP27" i="15"/>
  <c r="AO26" i="15"/>
  <c r="BU33" i="10" l="1"/>
  <c r="BV32" i="10"/>
  <c r="AN27" i="15"/>
  <c r="AP28" i="15"/>
  <c r="AO27" i="15"/>
  <c r="BU34" i="10" l="1"/>
  <c r="BV33" i="10"/>
  <c r="AN28" i="15"/>
  <c r="AP29" i="15"/>
  <c r="AO28" i="15"/>
  <c r="BV34" i="10" l="1"/>
  <c r="BU35" i="10"/>
  <c r="AP30" i="15"/>
  <c r="AN29" i="15"/>
  <c r="AO29" i="15"/>
  <c r="BV35" i="10" l="1"/>
  <c r="BU36" i="10"/>
  <c r="AP31" i="15"/>
  <c r="AO30" i="15"/>
  <c r="AN30" i="15"/>
  <c r="BV36" i="10" l="1"/>
  <c r="BU37" i="10"/>
  <c r="AN31" i="15"/>
  <c r="AP32" i="15"/>
  <c r="AO31" i="15"/>
  <c r="BU38" i="10" l="1"/>
  <c r="BV37" i="10"/>
  <c r="AN32" i="15"/>
  <c r="AP33" i="15"/>
  <c r="AO32" i="15"/>
  <c r="BU39" i="10" l="1"/>
  <c r="BV38" i="10"/>
  <c r="AN33" i="15"/>
  <c r="AP34" i="15"/>
  <c r="AO33" i="15"/>
  <c r="BV39" i="10" l="1"/>
  <c r="BU40" i="10"/>
  <c r="AN34" i="15"/>
  <c r="AP35" i="15"/>
  <c r="AO34" i="15"/>
  <c r="BV40" i="10" l="1"/>
  <c r="BW5" i="10"/>
  <c r="AO35" i="15"/>
  <c r="AN35" i="15"/>
  <c r="BW3" i="11"/>
  <c r="Q42" i="11" l="1"/>
  <c r="BU10" i="11"/>
  <c r="AP37" i="15"/>
  <c r="AP36" i="15"/>
  <c r="Q44" i="10"/>
  <c r="BW4" i="10"/>
  <c r="BX5" i="10"/>
  <c r="AT5" i="15"/>
  <c r="BO87" i="15" l="1"/>
  <c r="Q43" i="10"/>
  <c r="BU11" i="11"/>
  <c r="BV10" i="11"/>
  <c r="AT6" i="15"/>
  <c r="AS5" i="15"/>
  <c r="AR5" i="15"/>
  <c r="BX3" i="11" l="1"/>
  <c r="BU12" i="11"/>
  <c r="BV11" i="11"/>
  <c r="AT7" i="15"/>
  <c r="AS6" i="15"/>
  <c r="AR6" i="15"/>
  <c r="BU13" i="11" l="1"/>
  <c r="BV12" i="11"/>
  <c r="AS7" i="15"/>
  <c r="AR7" i="15"/>
  <c r="AT8" i="15"/>
  <c r="BV13" i="11" l="1"/>
  <c r="BU14" i="11"/>
  <c r="AT9" i="15"/>
  <c r="AR8" i="15"/>
  <c r="AS8" i="15"/>
  <c r="BU15" i="11" l="1"/>
  <c r="BV14" i="11"/>
  <c r="AS9" i="15"/>
  <c r="AR9" i="15"/>
  <c r="AT10" i="15"/>
  <c r="BV15" i="11" l="1"/>
  <c r="BU16" i="11"/>
  <c r="AR10" i="15"/>
  <c r="AS10" i="15"/>
  <c r="AT11" i="15"/>
  <c r="BV16" i="11" l="1"/>
  <c r="BU17" i="11"/>
  <c r="AT12" i="15"/>
  <c r="AS11" i="15"/>
  <c r="AR11" i="15"/>
  <c r="BV17" i="11" l="1"/>
  <c r="BU18" i="11"/>
  <c r="AS12" i="15"/>
  <c r="AR12" i="15"/>
  <c r="AT13" i="15"/>
  <c r="BV18" i="11" l="1"/>
  <c r="BU19" i="11"/>
  <c r="AT14" i="15"/>
  <c r="AR13" i="15"/>
  <c r="AS13" i="15"/>
  <c r="BU20" i="11" l="1"/>
  <c r="BV19" i="11"/>
  <c r="AS14" i="15"/>
  <c r="AT15" i="15"/>
  <c r="AR14" i="15"/>
  <c r="BV20" i="11" l="1"/>
  <c r="BU21" i="11"/>
  <c r="AT16" i="15"/>
  <c r="AS15" i="15"/>
  <c r="AR15" i="15"/>
  <c r="BV21" i="11" l="1"/>
  <c r="BU22" i="11"/>
  <c r="AT17" i="15"/>
  <c r="AR16" i="15"/>
  <c r="AS16" i="15"/>
  <c r="BV22" i="11" l="1"/>
  <c r="BU23" i="11"/>
  <c r="AT18" i="15"/>
  <c r="AR17" i="15"/>
  <c r="AS17" i="15"/>
  <c r="BU24" i="11" l="1"/>
  <c r="BV23" i="11"/>
  <c r="AS18" i="15"/>
  <c r="AT19" i="15"/>
  <c r="AR18" i="15"/>
  <c r="BU25" i="11" l="1"/>
  <c r="BV24" i="11"/>
  <c r="AR19" i="15"/>
  <c r="AT20" i="15"/>
  <c r="AS19" i="15"/>
  <c r="BV25" i="11" l="1"/>
  <c r="BU26" i="11"/>
  <c r="AT21" i="15"/>
  <c r="AR20" i="15"/>
  <c r="AS20" i="15"/>
  <c r="BV26" i="11" l="1"/>
  <c r="BU27" i="11"/>
  <c r="AT22" i="15"/>
  <c r="AS21" i="15"/>
  <c r="AR21" i="15"/>
  <c r="BV27" i="11" l="1"/>
  <c r="BU28" i="11"/>
  <c r="AT23" i="15"/>
  <c r="AS22" i="15"/>
  <c r="AR22" i="15"/>
  <c r="BU29" i="11" l="1"/>
  <c r="BV28" i="11"/>
  <c r="AS23" i="15"/>
  <c r="AT24" i="15"/>
  <c r="AR23" i="15"/>
  <c r="BV29" i="11" l="1"/>
  <c r="BU30" i="11"/>
  <c r="AT25" i="15"/>
  <c r="AR24" i="15"/>
  <c r="AS24" i="15"/>
  <c r="BV30" i="11" l="1"/>
  <c r="BU31" i="11"/>
  <c r="AT26" i="15"/>
  <c r="AR25" i="15"/>
  <c r="AS25" i="15"/>
  <c r="BU32" i="11" l="1"/>
  <c r="BV31" i="11"/>
  <c r="AR26" i="15"/>
  <c r="AT27" i="15"/>
  <c r="AS26" i="15"/>
  <c r="BV32" i="11" l="1"/>
  <c r="BU33" i="11"/>
  <c r="AT28" i="15"/>
  <c r="AS27" i="15"/>
  <c r="AR27" i="15"/>
  <c r="BV33" i="11" l="1"/>
  <c r="BU34" i="11"/>
  <c r="AT29" i="15"/>
  <c r="AS28" i="15"/>
  <c r="AR28" i="15"/>
  <c r="BU35" i="11" l="1"/>
  <c r="BV34" i="11"/>
  <c r="AS29" i="15"/>
  <c r="AR29" i="15"/>
  <c r="AT30" i="15"/>
  <c r="BV35" i="11" l="1"/>
  <c r="BU36" i="11"/>
  <c r="AR30" i="15"/>
  <c r="AT31" i="15"/>
  <c r="AS30" i="15"/>
  <c r="BU37" i="11" l="1"/>
  <c r="BV36" i="11"/>
  <c r="AR31" i="15"/>
  <c r="AT32" i="15"/>
  <c r="AS31" i="15"/>
  <c r="BV37" i="11" l="1"/>
  <c r="BU38" i="11"/>
  <c r="AT33" i="15"/>
  <c r="AS32" i="15"/>
  <c r="AR32" i="15"/>
  <c r="BV38" i="11" l="1"/>
  <c r="BU39" i="11"/>
  <c r="AT34" i="15"/>
  <c r="AS33" i="15"/>
  <c r="AR33" i="15"/>
  <c r="BU40" i="11" l="1"/>
  <c r="BW5" i="11" s="1"/>
  <c r="BV39" i="11"/>
  <c r="AR34" i="15"/>
  <c r="AS34" i="15"/>
  <c r="BW3" i="12"/>
  <c r="AT37" i="15" l="1"/>
  <c r="AT36" i="15"/>
  <c r="Q42" i="12"/>
  <c r="BU10" i="12"/>
  <c r="BV40" i="11"/>
  <c r="BX5" i="11" s="1"/>
  <c r="BW4" i="11"/>
  <c r="Q44" i="11"/>
  <c r="AX5" i="15"/>
  <c r="BU11" i="12" l="1"/>
  <c r="BV10" i="12"/>
  <c r="BR87" i="15"/>
  <c r="Q43" i="11"/>
  <c r="AX6" i="15"/>
  <c r="AW5" i="15"/>
  <c r="AV5" i="15"/>
  <c r="BX3" i="12" l="1"/>
  <c r="BU12" i="12"/>
  <c r="BV11" i="12"/>
  <c r="AX7" i="15"/>
  <c r="AV6" i="15"/>
  <c r="AW6" i="15"/>
  <c r="BV12" i="12" l="1"/>
  <c r="BU13" i="12"/>
  <c r="AX8" i="15"/>
  <c r="AV7" i="15"/>
  <c r="AW7" i="15"/>
  <c r="BU14" i="12" l="1"/>
  <c r="BV13" i="12"/>
  <c r="AW8" i="15"/>
  <c r="AX9" i="15"/>
  <c r="AV8" i="15"/>
  <c r="BU15" i="12" l="1"/>
  <c r="BV14" i="12"/>
  <c r="AW9" i="15"/>
  <c r="AX10" i="15"/>
  <c r="AV9" i="15"/>
  <c r="BU16" i="12" l="1"/>
  <c r="BV15" i="12"/>
  <c r="AW10" i="15"/>
  <c r="AX11" i="15"/>
  <c r="AV10" i="15"/>
  <c r="BV16" i="12" l="1"/>
  <c r="BU17" i="12"/>
  <c r="AX12" i="15"/>
  <c r="AW11" i="15"/>
  <c r="AV11" i="15"/>
  <c r="BU18" i="12" l="1"/>
  <c r="BV17" i="12"/>
  <c r="AV12" i="15"/>
  <c r="AX13" i="15"/>
  <c r="AW12" i="15"/>
  <c r="BU19" i="12" l="1"/>
  <c r="BV18" i="12"/>
  <c r="AV13" i="15"/>
  <c r="AX14" i="15"/>
  <c r="AW13" i="15"/>
  <c r="BV19" i="12" l="1"/>
  <c r="BU20" i="12"/>
  <c r="AX15" i="15"/>
  <c r="AW14" i="15"/>
  <c r="AV14" i="15"/>
  <c r="BV20" i="12" l="1"/>
  <c r="BU21" i="12"/>
  <c r="AX16" i="15"/>
  <c r="AV15" i="15"/>
  <c r="AW15" i="15"/>
  <c r="BV21" i="12" l="1"/>
  <c r="BU22" i="12"/>
  <c r="AV16" i="15"/>
  <c r="AW16" i="15"/>
  <c r="AX17" i="15"/>
  <c r="BV22" i="12" l="1"/>
  <c r="BU23" i="12"/>
  <c r="AV17" i="15"/>
  <c r="AW17" i="15"/>
  <c r="AX18" i="15"/>
  <c r="BU24" i="12" l="1"/>
  <c r="BV23" i="12"/>
  <c r="AV18" i="15"/>
  <c r="AW18" i="15"/>
  <c r="AX19" i="15"/>
  <c r="BV24" i="12" l="1"/>
  <c r="BU25" i="12"/>
  <c r="AX20" i="15"/>
  <c r="AV19" i="15"/>
  <c r="AW19" i="15"/>
  <c r="BV25" i="12" l="1"/>
  <c r="BU26" i="12"/>
  <c r="AW20" i="15"/>
  <c r="AX21" i="15"/>
  <c r="AV20" i="15"/>
  <c r="BU27" i="12" l="1"/>
  <c r="BV26" i="12"/>
  <c r="AV21" i="15"/>
  <c r="AW21" i="15"/>
  <c r="AX22" i="15"/>
  <c r="BV27" i="12" l="1"/>
  <c r="BU28" i="12"/>
  <c r="AX23" i="15"/>
  <c r="AV22" i="15"/>
  <c r="AW22" i="15"/>
  <c r="BU29" i="12" l="1"/>
  <c r="BV28" i="12"/>
  <c r="AW23" i="15"/>
  <c r="AV23" i="15"/>
  <c r="AX24" i="15"/>
  <c r="BV29" i="12" l="1"/>
  <c r="BU30" i="12"/>
  <c r="AV24" i="15"/>
  <c r="AW24" i="15"/>
  <c r="AX25" i="15"/>
  <c r="BV30" i="12" l="1"/>
  <c r="BU31" i="12"/>
  <c r="AX26" i="15"/>
  <c r="AW25" i="15"/>
  <c r="AV25" i="15"/>
  <c r="BV31" i="12" l="1"/>
  <c r="BU32" i="12"/>
  <c r="AV26" i="15"/>
  <c r="AX27" i="15"/>
  <c r="AW26" i="15"/>
  <c r="BV32" i="12" l="1"/>
  <c r="BU33" i="12"/>
  <c r="AX28" i="15"/>
  <c r="AW27" i="15"/>
  <c r="AV27" i="15"/>
  <c r="BU34" i="12" l="1"/>
  <c r="BV33" i="12"/>
  <c r="AV28" i="15"/>
  <c r="AX29" i="15"/>
  <c r="AW28" i="15"/>
  <c r="BV34" i="12" l="1"/>
  <c r="BU35" i="12"/>
  <c r="AX30" i="15"/>
  <c r="AW29" i="15"/>
  <c r="AV29" i="15"/>
  <c r="BV35" i="12" l="1"/>
  <c r="BU36" i="12"/>
  <c r="AW30" i="15"/>
  <c r="AV30" i="15"/>
  <c r="AX31" i="15"/>
  <c r="BV36" i="12" l="1"/>
  <c r="BU37" i="12"/>
  <c r="AW31" i="15"/>
  <c r="AV31" i="15"/>
  <c r="AX32" i="15"/>
  <c r="BU38" i="12" l="1"/>
  <c r="BV37" i="12"/>
  <c r="AV32" i="15"/>
  <c r="AW32" i="15"/>
  <c r="AX33" i="15"/>
  <c r="BV38" i="12" l="1"/>
  <c r="BU39" i="12"/>
  <c r="AW33" i="15"/>
  <c r="AV33" i="15"/>
  <c r="AX34" i="15"/>
  <c r="BV39" i="12" l="1"/>
  <c r="BU40" i="12"/>
  <c r="AV34" i="15"/>
  <c r="AW34" i="15"/>
  <c r="AX35" i="15"/>
  <c r="BV40" i="12" l="1"/>
  <c r="BW5" i="12"/>
  <c r="AV35" i="15"/>
  <c r="AW35" i="15"/>
  <c r="AX37" i="15" l="1"/>
  <c r="AX36" i="15"/>
  <c r="BW4" i="12"/>
  <c r="Q44" i="12"/>
  <c r="M6" i="13"/>
  <c r="AD17" i="13" s="1"/>
  <c r="N6" i="13" s="1"/>
  <c r="BW87" i="15"/>
  <c r="BX5" i="12"/>
  <c r="BU87" i="15" l="1"/>
  <c r="Q43" i="12"/>
</calcChain>
</file>

<file path=xl/sharedStrings.xml><?xml version="1.0" encoding="utf-8"?>
<sst xmlns="http://schemas.openxmlformats.org/spreadsheetml/2006/main" count="8824" uniqueCount="540">
  <si>
    <t>Personenbezogene Daten</t>
  </si>
  <si>
    <t>Name:</t>
  </si>
  <si>
    <t>Max Mustermann</t>
  </si>
  <si>
    <t>Reisezeit (ohne dienstliche Inanspruchnahme)</t>
  </si>
  <si>
    <t>ZIH-Login:</t>
  </si>
  <si>
    <t>vvnnZZZb</t>
  </si>
  <si>
    <t>Arbeitsunfähigkeit mit AU-Schein</t>
  </si>
  <si>
    <t>Projekttag</t>
  </si>
  <si>
    <t>geleistete Arbeitstage</t>
  </si>
  <si>
    <t>WHK (mit Abschluss)</t>
  </si>
  <si>
    <t>Kur</t>
  </si>
  <si>
    <t>Struktureinheit:</t>
  </si>
  <si>
    <t>Struktureinheit</t>
  </si>
  <si>
    <t>Kind Krank</t>
  </si>
  <si>
    <t>Azubi</t>
  </si>
  <si>
    <t>Plus-/ Minus- und Überstunden</t>
  </si>
  <si>
    <t>Arbeitsunfähigkeit ohne AU-Schein</t>
  </si>
  <si>
    <t>Aufzeichnungsjahr:</t>
  </si>
  <si>
    <t>ganztägige Weiterbildung</t>
  </si>
  <si>
    <t>Übertrag von:</t>
  </si>
  <si>
    <t>+</t>
  </si>
  <si>
    <t>Stunden/ hh:mm</t>
  </si>
  <si>
    <t>-</t>
  </si>
  <si>
    <t>Phasenberechnung</t>
  </si>
  <si>
    <t>ab</t>
  </si>
  <si>
    <t>der wöchentlichen Arbeitszeit</t>
  </si>
  <si>
    <t>Montag</t>
  </si>
  <si>
    <t>Dienstag</t>
  </si>
  <si>
    <t>Mittwoch</t>
  </si>
  <si>
    <t>Donnerstag</t>
  </si>
  <si>
    <t>Freitag</t>
  </si>
  <si>
    <t>Samstag</t>
  </si>
  <si>
    <t>Sonntag</t>
  </si>
  <si>
    <t>Kontrolle der Wochenstunden</t>
  </si>
  <si>
    <t>Durchschnittliche Tägliche Arbeitszeit</t>
  </si>
  <si>
    <t>Arbeitszeit 1 ab</t>
  </si>
  <si>
    <t>X</t>
  </si>
  <si>
    <t>Arbeitszeit 2 ab</t>
  </si>
  <si>
    <t>Arbeitszeit 3 ab</t>
  </si>
  <si>
    <t>Arbeitszeit 4 ab</t>
  </si>
  <si>
    <t>Arbeitszeit 5 ab</t>
  </si>
  <si>
    <t>Arbeitszeit 6 ab</t>
  </si>
  <si>
    <t>Arbeitszeit 7 ab</t>
  </si>
  <si>
    <t>Bezeichnung</t>
  </si>
  <si>
    <t>Abkürzung</t>
  </si>
  <si>
    <t>Unterscheidung</t>
  </si>
  <si>
    <t>U</t>
  </si>
  <si>
    <t>Urlaub</t>
  </si>
  <si>
    <t xml:space="preserve">Arbeitsunfähig nach Dienstbeginn </t>
  </si>
  <si>
    <t>KK</t>
  </si>
  <si>
    <t>RZ</t>
  </si>
  <si>
    <t>DR</t>
  </si>
  <si>
    <t>Dienstreise mit dienstlicher Inanspruchnahme</t>
  </si>
  <si>
    <t>WB</t>
  </si>
  <si>
    <t>Mutterschutz</t>
  </si>
  <si>
    <t>EZ</t>
  </si>
  <si>
    <t>Elternzeit</t>
  </si>
  <si>
    <t>G</t>
  </si>
  <si>
    <t>Gleittag</t>
  </si>
  <si>
    <t>SU</t>
  </si>
  <si>
    <t>Freistellungen (z. B. Sonderurlaub)</t>
  </si>
  <si>
    <t>Ü</t>
  </si>
  <si>
    <t>angeordnete Überstunden</t>
  </si>
  <si>
    <t>PjT</t>
  </si>
  <si>
    <t>Datum</t>
  </si>
  <si>
    <t>Feiertag</t>
  </si>
  <si>
    <t>Zuschläge/ Sonderformen der Arbeit</t>
  </si>
  <si>
    <t>Neujahr</t>
  </si>
  <si>
    <t>Uhr</t>
  </si>
  <si>
    <t>bis</t>
  </si>
  <si>
    <t>Karfreitag</t>
  </si>
  <si>
    <t>Information an den Vorgesetzen</t>
  </si>
  <si>
    <t>Ostersonntag</t>
  </si>
  <si>
    <t>Ostermontag</t>
  </si>
  <si>
    <t>Tag der Arbeit</t>
  </si>
  <si>
    <t>Christi Himmelfahrt</t>
  </si>
  <si>
    <t>Mo bis Do</t>
  </si>
  <si>
    <t>keine weiteren Minderstunden möglich</t>
  </si>
  <si>
    <t>Fr</t>
  </si>
  <si>
    <t>Pfingstsonntag</t>
  </si>
  <si>
    <t>Minuten</t>
  </si>
  <si>
    <t>Pfingstmontag</t>
  </si>
  <si>
    <t>Tag der Deutschen Einheit</t>
  </si>
  <si>
    <t>Reformationstag</t>
  </si>
  <si>
    <t>Buß- und Bettag</t>
  </si>
  <si>
    <t>Heiligabend</t>
  </si>
  <si>
    <t>1. Weihnachtstag</t>
  </si>
  <si>
    <t>2. Weihnachtstag</t>
  </si>
  <si>
    <t>Silvester</t>
  </si>
  <si>
    <t>Nachtzuschlag zwischen</t>
  </si>
  <si>
    <t xml:space="preserve">Uhr und </t>
  </si>
  <si>
    <t>Sonntags-/ Feiertagszuschlag ab</t>
  </si>
  <si>
    <t>Rahmenbedingungen aus der Dienstvereinbarung</t>
  </si>
  <si>
    <t>Arbeitszeitrahmen von</t>
  </si>
  <si>
    <t>Uhr bis</t>
  </si>
  <si>
    <t>Funktionszeit:</t>
  </si>
  <si>
    <t>Pausen</t>
  </si>
  <si>
    <t>mehr als 6 Stunden Arbeit</t>
  </si>
  <si>
    <t>mehr als 9 Stunden Arbeit</t>
  </si>
  <si>
    <t>Stunden</t>
  </si>
  <si>
    <t>nur nach Genehmigung durch D2 und PR möglich</t>
  </si>
  <si>
    <t>Urlaub gemäß Urlaubskarte</t>
  </si>
  <si>
    <t>Zeitschuld</t>
  </si>
  <si>
    <t>Reisezeit</t>
  </si>
  <si>
    <t>Jahr:</t>
  </si>
  <si>
    <t>Arbeit am Wochenende/ an Feiertagen</t>
  </si>
  <si>
    <t>Monat:</t>
  </si>
  <si>
    <t>Überschreitung der 10 Stunden-Grenze</t>
  </si>
  <si>
    <t>Maximale Unterbrechung</t>
  </si>
  <si>
    <t>Nettoarbeitstag</t>
  </si>
  <si>
    <t>Tag</t>
  </si>
  <si>
    <t>Arbeitszeit</t>
  </si>
  <si>
    <t>Zuschläge</t>
  </si>
  <si>
    <t>Phasenkontrolle</t>
  </si>
  <si>
    <t>KW</t>
  </si>
  <si>
    <t>Feiertage</t>
  </si>
  <si>
    <t>Kommen 2</t>
  </si>
  <si>
    <t>Summe der Pausen 2</t>
  </si>
  <si>
    <t>Aktuelle AZ</t>
  </si>
  <si>
    <t>Nachtarbeit_AZ1</t>
  </si>
  <si>
    <t>Nachtarbeit_AZ2</t>
  </si>
  <si>
    <t>Samstag_1</t>
  </si>
  <si>
    <t>Samstag_2</t>
  </si>
  <si>
    <t>aktuelle Phase</t>
  </si>
  <si>
    <t>aktuelle Wochenstunden</t>
  </si>
  <si>
    <t>Ist Arbeitstag</t>
  </si>
  <si>
    <t>Soll Arbeitstag</t>
  </si>
  <si>
    <t>MuS</t>
  </si>
  <si>
    <t>Kur/ Reha</t>
  </si>
  <si>
    <t>Gibt die Kalenderwoche wieder, Woche = Mo-So</t>
  </si>
  <si>
    <t>Gibt Datum wieder. Aufwährts zählend</t>
  </si>
  <si>
    <t>Gibt 0 wieder wenn es ein Feiertag, Wochenende oder ein Tag aus der "Feiertagsliste" ist, ansonsten 1</t>
  </si>
  <si>
    <t>Gibt Namen für den Feiertag wieder</t>
  </si>
  <si>
    <t>Wie Spalte D, um komplizierte Formel zu verstecken</t>
  </si>
  <si>
    <t>Gibt den Wochentag zurück</t>
  </si>
  <si>
    <t xml:space="preserve">Wird zur Bestimmtung der täglichen Arbeitszeit benötigt und um anzuzeigen um welche Art von Arbeit es sich handelt </t>
  </si>
  <si>
    <t>Begin der Arbeitszeit</t>
  </si>
  <si>
    <t>Ende der Arbeitzeit</t>
  </si>
  <si>
    <t>Gesamte Pausen zwischen Arbeitsbegin und Arbeitsende</t>
  </si>
  <si>
    <t>Beginn der Arbeitszeit oder der Dienstreise bzw. Reisezeit</t>
  </si>
  <si>
    <t>Ende der Arbeitszeit oder der Dienstreise bzw. Reisezeit</t>
  </si>
  <si>
    <t>Gesamten Pausen zwischen dem zweiten Arbeitsbegin und Arbeitsende</t>
  </si>
  <si>
    <t>Information an den Vorgesetzten</t>
  </si>
  <si>
    <t>Hier kann die Bezeichnung geändert werden, diese wird in der Gesamten Datei verwendet</t>
  </si>
  <si>
    <t>Gibt Summe der Arbeitszeit ohne Pausen zurück</t>
  </si>
  <si>
    <t>Gibt Summe der gesamten Arbeitzeit inkl. Der Pausen zurück</t>
  </si>
  <si>
    <t>Gibt die tägliche Arbeitzeit zurück</t>
  </si>
  <si>
    <t>gibt die Differenz zwischen Soll-Stunden und Netto-Stunden zurück</t>
  </si>
  <si>
    <t>bei negativen Differenz taucht die Absetzen von auf</t>
  </si>
  <si>
    <t>Kommentarspallte für den Nutzer</t>
  </si>
  <si>
    <t>????</t>
  </si>
  <si>
    <t>Tägliche Summe der Mehrarbeit mit dem Vortag, zur Kontrolle der Aktuellen Phase</t>
  </si>
  <si>
    <t>Gibt 1 zurück wenn bei Code (G) ein U Steht und zählt die tage zusammen</t>
  </si>
  <si>
    <t>Wird überprüft Ob Arbeitszeit Im Arbeitszeitblock 1 zwischen 21Uhr und 6Uhr liegen</t>
  </si>
  <si>
    <t>Wird geprüft ob Arbeitszeit im Arbeitszeitblock 2 zwischen 21Uhr und 6Uhr liegen</t>
  </si>
  <si>
    <t>Gibt die Arbeitszeit an einem Feiertag wieder</t>
  </si>
  <si>
    <t xml:space="preserve">Gibt die Arbeitszeit am Samstag ab 13Uhr wieder für den Arbeitsblock 1 </t>
  </si>
  <si>
    <t xml:space="preserve"> Gibt die Arbeitszeit am Samstag ab 13Uhr wieder für den Arbeitsblock  2</t>
  </si>
  <si>
    <t>Gibt die Arbeitszeit am Sonntag wieder</t>
  </si>
  <si>
    <t>Summer Sonntagsarbeit</t>
  </si>
  <si>
    <t>Summe der Feiertagsarbeit</t>
  </si>
  <si>
    <t>Gibt die Mehrarbeit zurück wenn bei Code (G) ein Ü steht</t>
  </si>
  <si>
    <t>Gibt 1 bis 3 wieder bei erreichen der der drei verschiedenen Phasen</t>
  </si>
  <si>
    <t xml:space="preserve">Gibt die zum dem Tag gehöhrende Wochenstundenzahl wieder </t>
  </si>
  <si>
    <t>Gibt eine 1 Zurück wenn an dem Tag gearbeitet wurde</t>
  </si>
  <si>
    <t>Gibt eine 1 zurück wenn an dem Tag gearbeitet werden sollte</t>
  </si>
  <si>
    <t>AZ_Block1</t>
  </si>
  <si>
    <t>Beginn1</t>
  </si>
  <si>
    <t>Ende1</t>
  </si>
  <si>
    <t>Pause1</t>
  </si>
  <si>
    <t>Bruttostunden1</t>
  </si>
  <si>
    <t>Nettostunden1</t>
  </si>
  <si>
    <t>AZ_Block2</t>
  </si>
  <si>
    <t>Holt AZ-Beginn1</t>
  </si>
  <si>
    <t>Holt AZ-Ende1</t>
  </si>
  <si>
    <t>Holt Pause1</t>
  </si>
  <si>
    <t>Berechnet Bruttostunden 1</t>
  </si>
  <si>
    <t>Berechnet Nettostunden1</t>
  </si>
  <si>
    <t>Beginn2</t>
  </si>
  <si>
    <t>Ende2</t>
  </si>
  <si>
    <t>Pause2</t>
  </si>
  <si>
    <t>Bruttostunden2</t>
  </si>
  <si>
    <t>Nettostunden2</t>
  </si>
  <si>
    <t>Blockunterbrechung</t>
  </si>
  <si>
    <t>Berechnet die Unterbrechung zw. Den Blöcken</t>
  </si>
  <si>
    <t>Holt AZ-Beginn2</t>
  </si>
  <si>
    <t>Holt AZ-Ende2</t>
  </si>
  <si>
    <t>Holt Pause2</t>
  </si>
  <si>
    <t>Berechnet Bruttostunden 2</t>
  </si>
  <si>
    <t>Berechnet Nettostunden2</t>
  </si>
  <si>
    <t>AZ_Block1 und AZ_Block2</t>
  </si>
  <si>
    <t>Pause1 und Pause2</t>
  </si>
  <si>
    <t>Bruttostunden gesamt</t>
  </si>
  <si>
    <t>Nettostundengesamt</t>
  </si>
  <si>
    <t>Addiert Pause1 und Pause2</t>
  </si>
  <si>
    <t>Berechnet Bruttostunden von Block1 und Block2</t>
  </si>
  <si>
    <t>Berechnet Nettostundenvon Block1 und Block2</t>
  </si>
  <si>
    <t>Überschreitung der maximalen Unterbrechung</t>
  </si>
  <si>
    <t>Gibt wahr wieder wenn, die Maximale Unterbrechung nicht überschritten wurde.</t>
  </si>
  <si>
    <t>Gesamt Nettostunden</t>
  </si>
  <si>
    <t>Berechnet die gesamte Nettostunden.
Bei DR, RZ wird nur Block1 berücksichtigt. 
Wenn max. Unterbrechung überschritten wird, werden Block1 und Block2 separat betrachtet, ansonsten gemeinsam.</t>
  </si>
  <si>
    <t>Berechnung der Reisezeit gemäß SMI/SMF schreiben</t>
  </si>
  <si>
    <t>Dienstreise?</t>
  </si>
  <si>
    <t>Reisezeit?</t>
  </si>
  <si>
    <t>gibt den aktellen täglichen Soll_Stunden wieder</t>
  </si>
  <si>
    <t>Anrechenbare AZ</t>
  </si>
  <si>
    <t>Gibt die Stunden zurück welche als AZ angerechnet werden.</t>
  </si>
  <si>
    <t>aus dem Vormonat/ Vorhjahr</t>
  </si>
  <si>
    <t>in den Folgemonat/ FolgeJahr</t>
  </si>
  <si>
    <t>Zeitguthaben/-Schuld</t>
  </si>
  <si>
    <t>aus Vormonat/ Jahr</t>
  </si>
  <si>
    <t>in FolgeMonat/ Jahr</t>
  </si>
  <si>
    <t>Berechnet die Unterbrechung zw. Den Blöcken; Hier immer 0</t>
  </si>
  <si>
    <t>Berechnet die Unterbrechung zw. Den Blöcken; hier immer 0</t>
  </si>
  <si>
    <t>Gesamt Bruttostunden</t>
  </si>
  <si>
    <t>Summe der Nachtarbeit aus Arbeitsblock 1und 2
wenn nur die AZ betrachtet werden soll ohne Reisezeit
=WENN(WENN(AT10;BA10;BA10+BB10)&gt;0;WENN(AT10;BA10;BA10+BB10);"")</t>
  </si>
  <si>
    <t>Summe der Samstagsarbeit aus Block 1 und 2
wenn nur die AZ betrachtet werden soll
=WENN(WENN(AT10;BD10;BD10+BE10)&gt;0;WENN(AT10;BD10;BD10+BE10);"")</t>
  </si>
  <si>
    <t>245,222,179</t>
  </si>
  <si>
    <t>255,185,15</t>
  </si>
  <si>
    <t>255,69,0</t>
  </si>
  <si>
    <t>Gibt wahr wieder wenn Code Reisezeit ist.</t>
  </si>
  <si>
    <t>Gibt wahr wieder wenn Code Dienstreise  ist</t>
  </si>
  <si>
    <t xml:space="preserve">Gibt die Bruttostunden wieder wie die Spalte Gesamt Nettostunden, außer bei RZ </t>
  </si>
  <si>
    <t>Berechnung Reisezeit</t>
  </si>
  <si>
    <t>Holt AZ-Ende2 oder AZ-Ende1 wenn Ende2 leer ist</t>
  </si>
  <si>
    <t>Wenn Projekttag ist werden für alle 8h angesetzt, egal wie lange der Tag war.</t>
  </si>
  <si>
    <t>Soll-Stunden</t>
  </si>
  <si>
    <t>Gibt die täglichen Soll-Stunden wieder</t>
  </si>
  <si>
    <t>Mehrarbeit</t>
  </si>
  <si>
    <t>Gibt die Zeitschuld/ -Guthaben an (Differenz zur Sollstunden)</t>
  </si>
  <si>
    <t>aktuell:</t>
  </si>
  <si>
    <t>neuer Übertrag:</t>
  </si>
  <si>
    <t>Zeitguthaben/ 
Zeitschuld</t>
  </si>
  <si>
    <t>Arbeitstage pro Monat:</t>
  </si>
  <si>
    <t>geleistete Arbeitstage pro Monat:</t>
  </si>
  <si>
    <t>Kenntnisnahme
Vorgesetzte/-r</t>
  </si>
  <si>
    <t>Arbeitstage:</t>
  </si>
  <si>
    <t>Wochenstunden
hh:mm</t>
  </si>
  <si>
    <t>Arbeitnehmer</t>
  </si>
  <si>
    <t>Beamte</t>
  </si>
  <si>
    <t>in eigener Veranwortung</t>
  </si>
  <si>
    <t>alter Übertrag:</t>
  </si>
  <si>
    <t>112,173,71</t>
  </si>
  <si>
    <t>AU_Db</t>
  </si>
  <si>
    <t>Brutto-Std.
(inkl. Pausen)</t>
  </si>
  <si>
    <t>Netto-Std.
ohne Pausen, zzgl. Reisezeit</t>
  </si>
  <si>
    <t>Nacht-
arbeit</t>
  </si>
  <si>
    <t>Wochenend-/ 
Feiertagsarbeit</t>
  </si>
  <si>
    <t>Zeitgut- 
haben/ 
Zeitschuld
+/-</t>
  </si>
  <si>
    <t>Regel-
arbeits- 
zeit
(Soll-Std.)</t>
  </si>
  <si>
    <t>Beginn Reisezeit</t>
  </si>
  <si>
    <t>Ende Reisezeit</t>
  </si>
  <si>
    <t>Gehen 
1</t>
  </si>
  <si>
    <t>Kommen 
1</t>
  </si>
  <si>
    <t>Ange- 
ordnete 
Über- 
stunden</t>
  </si>
  <si>
    <t>vom</t>
  </si>
  <si>
    <t>Ansicht</t>
  </si>
  <si>
    <t xml:space="preserve">Farb- 
codierung </t>
  </si>
  <si>
    <t>AU</t>
  </si>
  <si>
    <t>AUoKS</t>
  </si>
  <si>
    <t>Beschäftigtengruppe:</t>
  </si>
  <si>
    <t>Monatsübertrag</t>
  </si>
  <si>
    <t>Jahresübertrag</t>
  </si>
  <si>
    <t>vorjhar</t>
  </si>
  <si>
    <t>Übertrag</t>
  </si>
  <si>
    <t>Vorjahr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</si>
  <si>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</si>
  <si>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</si>
  <si>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</si>
  <si>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</si>
  <si>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</si>
  <si>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</si>
  <si>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</si>
  <si>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</si>
  <si>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</si>
  <si>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</si>
  <si>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</si>
  <si>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</si>
  <si>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Folgejahr</t>
  </si>
  <si>
    <t>Regelarbeitszeit</t>
  </si>
  <si>
    <t>Datum:</t>
  </si>
  <si>
    <t>Hinweis</t>
  </si>
  <si>
    <t>Sonderform der Arbeit</t>
  </si>
  <si>
    <t>Zeitguthaben in Stunden im Bezug zu VZÄ</t>
  </si>
  <si>
    <t>Zeitschuld in Stunden im Bezug zu VZÄ</t>
  </si>
  <si>
    <t>Gehen 
2</t>
  </si>
  <si>
    <t>15,0</t>
  </si>
  <si>
    <t>Stammdaten</t>
  </si>
  <si>
    <t/>
  </si>
  <si>
    <t>nur RZ</t>
  </si>
  <si>
    <t>Übersicht für 2020</t>
  </si>
  <si>
    <t>Zeitguthaben oder Zeitschuld in 2020</t>
  </si>
  <si>
    <t>in eigener Veranwortung bis:</t>
  </si>
  <si>
    <t>Information an den Vorgesetzen ab:</t>
  </si>
  <si>
    <t>nur nach Genehmigung durch D2 und PR möglich ab:</t>
  </si>
  <si>
    <t>35h/ -8,75h</t>
  </si>
  <si>
    <t>43,75h/ -17,5h</t>
  </si>
  <si>
    <t>Bespielhafte Übersicht für einen Aufzeichnungsmonat</t>
  </si>
  <si>
    <t>Rufbereitschaft</t>
  </si>
  <si>
    <t>von - bis</t>
  </si>
  <si>
    <t>Einsatzzeit 
vor Ort</t>
  </si>
  <si>
    <t>Einsatzzeit 
Telefon/ PC</t>
  </si>
  <si>
    <t>von</t>
  </si>
  <si>
    <t>Beginn der Rufberitschaft</t>
  </si>
  <si>
    <t>Ende der Rufbereitschaft (auch am nächsten Tag)</t>
  </si>
  <si>
    <t>Einsatzzeit Telefon/ PC möglich mehrere Einstzätze einzutragen (es erfolgt keine automatische Berechnung)</t>
  </si>
  <si>
    <t>Angabe der Mehrarbeit durch Einsatz</t>
  </si>
  <si>
    <t>Angabe des Zeitguthabens für die Rufbereitschaft</t>
  </si>
  <si>
    <t>Berechnung des Zeitguthabens (Mo-Fr &gt;12h - 2h, Sa-So, Feit. &gt;12 - 4; &lt;12h Stunden*12,5%)</t>
  </si>
  <si>
    <t>Berechnung der Rufbereitschaftsstunden</t>
  </si>
  <si>
    <t>Einsatzzeit vor Ort, möglich mehrere Einstzätze einzutragen (es erfolgt keine automatische Berechnung) pro Einsatz auf volle Stunden runden??</t>
  </si>
  <si>
    <t>Manuelle eingabe der aufgerundeten Einsatzstunden</t>
  </si>
  <si>
    <t>auf halbe bzw. nächste volle Stunden gerundeten Einsatzseiten (hh,5 bzw. hh,0)</t>
  </si>
  <si>
    <t>Summe der Einsatzzeiten</t>
  </si>
  <si>
    <t>Rufb</t>
  </si>
  <si>
    <t>Status</t>
  </si>
  <si>
    <t>sachlich richtig:</t>
  </si>
  <si>
    <t>Zur Abrechnung/ Vergütung von Sonderformen der Arbeit gem. § 3 Abs. 3 DV "Flexible Arbeitszeit" ist dieses Formblatt auf dem Dienstweg ans Dezernat 2 zu schicken.</t>
  </si>
  <si>
    <t>Zur Abrechnung/ Vergütung von Sonderformen der Arbeit gem. § 3 Abs. 3 DV "Flexible Arbeitszeit" ist dieses Formblatt auf dem Dienstweg ans Dezernat Personal zu schicken.</t>
  </si>
  <si>
    <t>auf volle Stunden gerundete Einsatzzeiten (hh)</t>
  </si>
  <si>
    <t>Jan</t>
  </si>
  <si>
    <t>Feb</t>
  </si>
  <si>
    <t>Mrz</t>
  </si>
  <si>
    <t>Apr</t>
  </si>
  <si>
    <t>Jun</t>
  </si>
  <si>
    <t>Jul</t>
  </si>
  <si>
    <t>Aug</t>
  </si>
  <si>
    <t>Sep</t>
  </si>
  <si>
    <t>Okt</t>
  </si>
  <si>
    <t>Nov</t>
  </si>
  <si>
    <t>Dez</t>
  </si>
  <si>
    <t>Legende der Jahresübersicht der Phasen</t>
  </si>
  <si>
    <t>Verbleibende Rufbereitschaftszeiten Januar</t>
  </si>
  <si>
    <r>
      <rPr>
        <sz val="10"/>
        <color theme="1"/>
        <rFont val="Calibri"/>
        <family val="2"/>
      </rPr>
      <t>↓</t>
    </r>
    <r>
      <rPr>
        <sz val="10"/>
        <color theme="1"/>
        <rFont val="Open Sans"/>
        <family val="2"/>
      </rPr>
      <t>Sichtbar, wenn Rufbereitschaft ausgewählt wurde.↓</t>
    </r>
  </si>
  <si>
    <t>↓ Sichtbar, wenn "erweitert (WE-. Feiertag-, Nachtarbeit)" ausgewählt wurde. ↓</t>
  </si>
  <si>
    <t>aufteilung der Einsatzzeiten</t>
  </si>
  <si>
    <t>trennzeichen zw. Den Zeiten</t>
  </si>
  <si>
    <t>mit fehlerwert arbeiten</t>
  </si>
  <si>
    <t>Teilbereich der Einsatzzeiten</t>
  </si>
  <si>
    <t>1. Einsatz Telefon PC</t>
  </si>
  <si>
    <t>Dauer des Einsatzes</t>
  </si>
  <si>
    <t>Ende des 1. Einsatzes</t>
  </si>
  <si>
    <t>Beginn des 1. Einsatzes</t>
  </si>
  <si>
    <t>Beginn in RB?</t>
  </si>
  <si>
    <t>Ende in RB?</t>
  </si>
  <si>
    <t>Einsatz über RB?</t>
  </si>
  <si>
    <t>Einsazzeit in RB</t>
  </si>
  <si>
    <t>2. Einsatz Telefon PC</t>
  </si>
  <si>
    <t>Beginn des 2. Einsatzes</t>
  </si>
  <si>
    <t>Ende des 2. Einsatzes</t>
  </si>
  <si>
    <t>3. Einsatz Telefon PC</t>
  </si>
  <si>
    <t>Beginn des 3. Einsatzes</t>
  </si>
  <si>
    <t>Ende des 3. Einsatzes</t>
  </si>
  <si>
    <t>4. Einsatz Telefon PC</t>
  </si>
  <si>
    <t>Beginn des 4. Einsatzes</t>
  </si>
  <si>
    <t>Ende des 4. Einsatzes</t>
  </si>
  <si>
    <t>5. Einsatz Telefon PC</t>
  </si>
  <si>
    <t>Ende des 5. Einsatzes</t>
  </si>
  <si>
    <t>Beginn des 5. Einsatzes</t>
  </si>
  <si>
    <t>6. Einsatz Telefon PC</t>
  </si>
  <si>
    <t>Ende des 6. Einsatzes</t>
  </si>
  <si>
    <t>Beginn des 6. Einsatzes</t>
  </si>
  <si>
    <t>7. Einsatz Telefon PC</t>
  </si>
  <si>
    <t>Beginn des 7. Einsatzes</t>
  </si>
  <si>
    <t>Ende des 7. Einsatzes</t>
  </si>
  <si>
    <t>8. Einsatz Telefon PC</t>
  </si>
  <si>
    <t>Beginn des 8. Einsatzes</t>
  </si>
  <si>
    <t>Ende des 8. Einsatzes</t>
  </si>
  <si>
    <t>9. Einsatz Telefon PC</t>
  </si>
  <si>
    <t>Beginn des 9. Einsatzes</t>
  </si>
  <si>
    <t>Ende des 9. Einsatzes</t>
  </si>
  <si>
    <t>10. Einsatz Telefon PC</t>
  </si>
  <si>
    <t>Beginn des 10. Einsatzes</t>
  </si>
  <si>
    <t>Ende des 10. Einsatzes</t>
  </si>
  <si>
    <t>11. Einsatz Telefon PC</t>
  </si>
  <si>
    <t>Beginn des 11. Einsatzes</t>
  </si>
  <si>
    <t>Ende des 11. Einsatzes</t>
  </si>
  <si>
    <t>12. Einsatz Telefon PC</t>
  </si>
  <si>
    <t>Beginn des 12. Einsatzes</t>
  </si>
  <si>
    <t>Ende des 12. Einsatzes</t>
  </si>
  <si>
    <t>13. Einsatz Telefon PC</t>
  </si>
  <si>
    <t>Beginn des 13. Einsatzes</t>
  </si>
  <si>
    <t>Ende des 13. Einsatzes</t>
  </si>
  <si>
    <t>14. Einsatz Telefon PC</t>
  </si>
  <si>
    <t>Beginn des 14. Einsatzes</t>
  </si>
  <si>
    <t>Ende des 14. Einsatzes</t>
  </si>
  <si>
    <t>15. Einsatz Telefon PC</t>
  </si>
  <si>
    <t>Beginn des 15. Einsatzes</t>
  </si>
  <si>
    <t>Ende des 15. Einsatzes</t>
  </si>
  <si>
    <t>summe RB bei Telefon/PC</t>
  </si>
  <si>
    <t>Gerundetete Einsatzzeit auf x,0 bzw. x,5</t>
  </si>
  <si>
    <t xml:space="preserve">Gerundetete Einsatzzeit auf x,0 </t>
  </si>
  <si>
    <t>summe RB bei Vorort</t>
  </si>
  <si>
    <t xml:space="preserve">1. Einsatz </t>
  </si>
  <si>
    <t xml:space="preserve">2. Einsatz </t>
  </si>
  <si>
    <t xml:space="preserve">3. Einsatz </t>
  </si>
  <si>
    <t xml:space="preserve">4. Einsatz </t>
  </si>
  <si>
    <t xml:space="preserve">5. Einsatz </t>
  </si>
  <si>
    <t xml:space="preserve">6. Einsatz </t>
  </si>
  <si>
    <t xml:space="preserve">7. Einsatz </t>
  </si>
  <si>
    <t xml:space="preserve">8. Einsatz </t>
  </si>
  <si>
    <t xml:space="preserve">9. Einsatz </t>
  </si>
  <si>
    <t xml:space="preserve">10. Einsatz </t>
  </si>
  <si>
    <t xml:space="preserve">11. Einsatz </t>
  </si>
  <si>
    <t xml:space="preserve">12. Einsatz </t>
  </si>
  <si>
    <t xml:space="preserve">13. Einsatz </t>
  </si>
  <si>
    <t xml:space="preserve">14. Einsatz </t>
  </si>
  <si>
    <t xml:space="preserve">15. Einsatz </t>
  </si>
  <si>
    <t>Nachtarbeit</t>
  </si>
  <si>
    <t>Samstagsarbeit</t>
  </si>
  <si>
    <t>Sonntagsarbeit</t>
  </si>
  <si>
    <t>Feiertagsarbeit</t>
  </si>
  <si>
    <t>Rufbereitschaft beginn</t>
  </si>
  <si>
    <t>Rufbereitschaft Ende, +1 wenn Ende am folgetag</t>
  </si>
  <si>
    <t>Nachtzuschlag ab 21 Uhr</t>
  </si>
  <si>
    <t>Samstag zuschlag ab 13 Uhr</t>
  </si>
  <si>
    <t>Nachtzuschlag bis 6 Uhr folge Tag</t>
  </si>
  <si>
    <t>Nachtzuschlag bis 6 Uhr selber Tag</t>
  </si>
  <si>
    <t>Ist feiertag??</t>
  </si>
  <si>
    <t>Summe Nachtarbeit</t>
  </si>
  <si>
    <t>Summe Samstagsarbeit</t>
  </si>
  <si>
    <t>Summe Sonntagsarbeit</t>
  </si>
  <si>
    <t>Summe Feiertagsarbeit</t>
  </si>
  <si>
    <t>Ansicht ändern</t>
  </si>
  <si>
    <t>Summe</t>
  </si>
  <si>
    <t>Pauschale 
für die 
Rufbereit-
schaft</t>
  </si>
  <si>
    <t>Kommentare/ 
Anmerkungen</t>
  </si>
  <si>
    <t>Abwesenheiten</t>
  </si>
  <si>
    <t>Samstagszuschlag ab</t>
  </si>
  <si>
    <t>Summe der  Pausen 1</t>
  </si>
  <si>
    <t>=Projekttag (=WENN(G10=Stammdaten!$D$44;$BI$8;0))</t>
  </si>
  <si>
    <t>Version:</t>
  </si>
  <si>
    <t>Letzte Änderung:</t>
  </si>
  <si>
    <t>(freiwillige Eingabe)</t>
  </si>
  <si>
    <t>Phase</t>
  </si>
  <si>
    <t>Personalnummer/ Geburtsdatum</t>
  </si>
  <si>
    <t>!Bv10</t>
  </si>
  <si>
    <t>!Bu10</t>
  </si>
  <si>
    <t>!Bv11</t>
  </si>
  <si>
    <t>!Bv12</t>
  </si>
  <si>
    <t>!Bv13</t>
  </si>
  <si>
    <t>!Bv14</t>
  </si>
  <si>
    <t>!Bv15</t>
  </si>
  <si>
    <t>!Bv16</t>
  </si>
  <si>
    <t>!Bv17</t>
  </si>
  <si>
    <t>!Bv18</t>
  </si>
  <si>
    <t>!Bv19</t>
  </si>
  <si>
    <t>!Bv20</t>
  </si>
  <si>
    <t>!Bv21</t>
  </si>
  <si>
    <t>!Bv22</t>
  </si>
  <si>
    <t>!Bv23</t>
  </si>
  <si>
    <t>!Bv24</t>
  </si>
  <si>
    <t>!Bv25</t>
  </si>
  <si>
    <t>!Bv26</t>
  </si>
  <si>
    <t>!Bv27</t>
  </si>
  <si>
    <t>!Bv28</t>
  </si>
  <si>
    <t>!Bv29</t>
  </si>
  <si>
    <t>!Bv30</t>
  </si>
  <si>
    <t>!Bv31</t>
  </si>
  <si>
    <t>!Bv32</t>
  </si>
  <si>
    <t>!Bv33</t>
  </si>
  <si>
    <t>!Bv34</t>
  </si>
  <si>
    <t>!Bv35</t>
  </si>
  <si>
    <t>!Bv36</t>
  </si>
  <si>
    <t>!Bv37</t>
  </si>
  <si>
    <t>!Bv38</t>
  </si>
  <si>
    <t>!Bv39</t>
  </si>
  <si>
    <t>!Bv40</t>
  </si>
  <si>
    <t>!Bu11</t>
  </si>
  <si>
    <t>!Bu12</t>
  </si>
  <si>
    <t>!Bu13</t>
  </si>
  <si>
    <t>!Bu14</t>
  </si>
  <si>
    <t>!Bu15</t>
  </si>
  <si>
    <t>!Bu16</t>
  </si>
  <si>
    <t>!Bu17</t>
  </si>
  <si>
    <t>!Bu18</t>
  </si>
  <si>
    <t>!Bu19</t>
  </si>
  <si>
    <t>!Bu20</t>
  </si>
  <si>
    <t>!Bu21</t>
  </si>
  <si>
    <t>!Bu22</t>
  </si>
  <si>
    <t>!Bu23</t>
  </si>
  <si>
    <t>!Bu24</t>
  </si>
  <si>
    <t>!Bu25</t>
  </si>
  <si>
    <t>!Bu26</t>
  </si>
  <si>
    <t>!Bu27</t>
  </si>
  <si>
    <t>!Bu28</t>
  </si>
  <si>
    <t>!Bu29</t>
  </si>
  <si>
    <t>!Bu30</t>
  </si>
  <si>
    <t>!Bu31</t>
  </si>
  <si>
    <t>!Bu32</t>
  </si>
  <si>
    <t>!Bu33</t>
  </si>
  <si>
    <t>!Bu34</t>
  </si>
  <si>
    <t>!Bu35</t>
  </si>
  <si>
    <t>!Bu36</t>
  </si>
  <si>
    <t>!Bu37</t>
  </si>
  <si>
    <t>!Bu38</t>
  </si>
  <si>
    <t>!Bu39</t>
  </si>
  <si>
    <t>!Bu40</t>
  </si>
  <si>
    <t>täglicher Durchschnitt</t>
  </si>
  <si>
    <t>Summe tägliche AZ</t>
  </si>
  <si>
    <t>Vergleich Wochenstunden und Summe täglicher AZ</t>
  </si>
  <si>
    <t>Anzahl-AZ-Tage</t>
  </si>
  <si>
    <t>in eigener Verantwortung</t>
  </si>
  <si>
    <t>Hier?!</t>
  </si>
  <si>
    <t>Zeitguthaben von Spalte Q</t>
  </si>
  <si>
    <t>WochenSaldo</t>
  </si>
  <si>
    <t>Mehrarbeit Ruf</t>
  </si>
  <si>
    <t>Pauschale für  Rufbereitschaft</t>
  </si>
  <si>
    <t>Summe der Einsatz-
zeiten</t>
  </si>
  <si>
    <t>Monat</t>
  </si>
  <si>
    <t>Zahl</t>
  </si>
  <si>
    <t>Automatische Datumsberechnung</t>
  </si>
  <si>
    <t>Vormonat?!</t>
  </si>
  <si>
    <t>Berufschule</t>
  </si>
  <si>
    <t>BS</t>
  </si>
  <si>
    <t>Dienstvereinbarung zur flexiblen Arbeitszeit</t>
  </si>
  <si>
    <t>Anlage 1</t>
  </si>
  <si>
    <t>Formular zur Arbeitszeiterfassung und -abrechnung</t>
  </si>
  <si>
    <t xml:space="preserve">Wochen- 
saldo </t>
  </si>
  <si>
    <t>Nix drin</t>
  </si>
  <si>
    <t>Wochen- 
saldo</t>
  </si>
  <si>
    <t>Pauschale für  Rufbereitschaft Januar</t>
  </si>
  <si>
    <t>Eine Auflistung der meistgestellten Fragen finden Sie bei den FAQ. Web-Link oder Bild anklicken.</t>
  </si>
  <si>
    <t>Personalnummer oder Geburtsdatum</t>
  </si>
  <si>
    <t>Web-Link: FAQ deutsch/ german</t>
  </si>
  <si>
    <t>Web-Link: FAQ english/ englisch</t>
  </si>
  <si>
    <t>genommener Urlaub</t>
  </si>
  <si>
    <t>Vormonate:</t>
  </si>
  <si>
    <t>dieser Monat:</t>
  </si>
  <si>
    <t>Beamten-Urlaub-Zeitzulage</t>
  </si>
  <si>
    <t>Beamtenverweis</t>
  </si>
  <si>
    <t>Zeitguthaben infolge des RS D2/7/2021:</t>
  </si>
  <si>
    <t>Aktivierung Beamten</t>
  </si>
  <si>
    <t>Aktiv?</t>
  </si>
  <si>
    <t>Rufbereitschafts-zeiten</t>
  </si>
  <si>
    <t>Einsatzzeiten während Rufbereitschaft</t>
  </si>
  <si>
    <t>Rufb.Einsatzzeiten</t>
  </si>
  <si>
    <t>Abbau von Rufb.Einsatzzeiten</t>
  </si>
  <si>
    <t>V.1.3.4b</t>
  </si>
  <si>
    <t>cfaed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</si>
</sst>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164" formatCode="[hh]:mm;[Red]\-[hh]:mm"/>
    <numFmt numFmtId="165" formatCode="[hh]:mm"/>
    <numFmt numFmtId="166" formatCode="yyyy"/>
    <numFmt numFmtId="167" formatCode="[hh]:mm;\-[hh]:mm"/>
    <numFmt numFmtId="168" formatCode="[hh]:mm;"/>
    <numFmt numFmtId="169" formatCode="mm\/mmmm"/>
    <numFmt numFmtId="170" formatCode="ddd"/>
    <numFmt numFmtId="171" formatCode="[$-F400]h:mm:ss\ AM/PM"/>
    <numFmt numFmtId="172" formatCode="mmmm"/>
    <numFmt numFmtId="173" formatCode="dd/"/>
    <numFmt numFmtId="174" formatCode="0.0"/>
    <numFmt numFmtId="175" formatCode="mmm"/>
    <numFmt numFmtId="176" formatCode="0.000000000000000000000000000000"/>
  </numFmts>
  <fonts count="42" x14ac:knownFonts="1">
    <font>
      <sz val="11"/>
      <color theme="1"/>
      <name val="Calibri"/>
      <family val="2"/>
      <scheme val="minor"/>
    </font>
    <font>
      <sz val="10"/>
      <name val="Open Sans"/>
      <family val="2"/>
    </font>
    <font>
      <i/>
      <sz val="10"/>
      <name val="Open Sans"/>
      <family val="2"/>
    </font>
    <font>
      <sz val="11"/>
      <name val="Open Sans"/>
      <family val="2"/>
    </font>
    <font>
      <b/>
      <sz val="10"/>
      <name val="Open Sans"/>
      <family val="2"/>
    </font>
    <font>
      <sz val="10"/>
      <name val="Arial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i/>
      <sz val="10"/>
      <color theme="1"/>
      <name val="Open Sans"/>
      <family val="2"/>
    </font>
    <font>
      <sz val="10"/>
      <color rgb="FFFF0000"/>
      <name val="Open Sans"/>
      <family val="2"/>
    </font>
    <font>
      <b/>
      <sz val="10"/>
      <color rgb="FFFF0000"/>
      <name val="Open Sans"/>
      <family val="2"/>
    </font>
    <font>
      <b/>
      <sz val="11"/>
      <color theme="1"/>
      <name val="Open Sans"/>
      <family val="2"/>
    </font>
    <font>
      <sz val="11"/>
      <name val="Calibri"/>
      <family val="2"/>
      <scheme val="minor"/>
    </font>
    <font>
      <sz val="10"/>
      <color theme="4"/>
      <name val="Open Sans"/>
      <family val="2"/>
    </font>
    <font>
      <i/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rgb="FFFF0000"/>
      <name val="Open Sans"/>
      <family val="2"/>
    </font>
    <font>
      <sz val="10"/>
      <color theme="0"/>
      <name val="Open Sans"/>
      <family val="2"/>
    </font>
    <font>
      <i/>
      <sz val="10"/>
      <color theme="0"/>
      <name val="Open Sans"/>
      <family val="2"/>
    </font>
    <font>
      <b/>
      <sz val="20"/>
      <color theme="1"/>
      <name val="Open Sans"/>
      <family val="2"/>
    </font>
    <font>
      <b/>
      <sz val="16"/>
      <color theme="1"/>
      <name val="Open Sans"/>
      <family val="2"/>
    </font>
    <font>
      <sz val="8"/>
      <name val="Calibri"/>
      <family val="2"/>
      <scheme val="minor"/>
    </font>
    <font>
      <b/>
      <i/>
      <sz val="10"/>
      <color rgb="FFFF0000"/>
      <name val="Open Sans"/>
      <family val="2"/>
    </font>
    <font>
      <i/>
      <sz val="10"/>
      <color rgb="FFFF0000"/>
      <name val="Open Sans"/>
      <family val="2"/>
    </font>
    <font>
      <b/>
      <sz val="12"/>
      <name val="Open Sans"/>
      <family val="2"/>
    </font>
    <font>
      <b/>
      <sz val="10"/>
      <color theme="0"/>
      <name val="Open Sans"/>
      <family val="2"/>
    </font>
    <font>
      <sz val="11"/>
      <color theme="0"/>
      <name val="Open Sans"/>
      <family val="2"/>
    </font>
    <font>
      <b/>
      <sz val="16"/>
      <color theme="0"/>
      <name val="Open Sans"/>
      <family val="2"/>
    </font>
    <font>
      <b/>
      <sz val="16"/>
      <name val="Open Sans"/>
      <family val="2"/>
    </font>
    <font>
      <b/>
      <sz val="22"/>
      <name val="Open Sans"/>
      <family val="2"/>
    </font>
    <font>
      <sz val="12"/>
      <color theme="1"/>
      <name val="Open Sans"/>
      <family val="2"/>
    </font>
    <font>
      <b/>
      <sz val="11"/>
      <name val="Open Sans"/>
      <family val="2"/>
    </font>
    <font>
      <sz val="18"/>
      <color theme="1"/>
      <name val="Open Sans"/>
      <family val="2"/>
    </font>
    <font>
      <b/>
      <sz val="11"/>
      <color theme="0"/>
      <name val="Open Sans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sz val="9"/>
      <name val="Open Sans"/>
      <family val="2"/>
    </font>
    <font>
      <i/>
      <sz val="11"/>
      <color rgb="FFFF0000"/>
      <name val="Open Sans"/>
      <family val="2"/>
    </font>
    <font>
      <sz val="14"/>
      <name val="Open Sans"/>
      <family val="2"/>
    </font>
    <font>
      <b/>
      <sz val="12"/>
      <color theme="1"/>
      <name val="Open Sans"/>
      <family val="2"/>
    </font>
    <font>
      <sz val="8"/>
      <color rgb="FF000000"/>
      <name val="Segoe UI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B90F"/>
        <bgColor indexed="64"/>
      </patternFill>
    </fill>
    <fill>
      <patternFill patternType="solid">
        <fgColor rgb="FFFF4500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634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20D5E8"/>
        <bgColor indexed="64"/>
      </patternFill>
    </fill>
    <fill>
      <patternFill patternType="solid">
        <fgColor rgb="FF09FF5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</fills>
  <borders count="1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auto="1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indexed="64"/>
      </left>
      <right/>
      <top style="dotted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auto="1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auto="1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auto="1"/>
      </bottom>
      <diagonal/>
    </border>
    <border>
      <left/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auto="1"/>
      </top>
      <bottom style="medium">
        <color indexed="64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 tint="-0.249977111117893"/>
      </right>
      <top style="medium">
        <color theme="0"/>
      </top>
      <bottom style="medium">
        <color theme="0"/>
      </bottom>
      <diagonal/>
    </border>
    <border>
      <left style="thin">
        <color theme="0" tint="-0.249977111117893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 tint="-0.249977111117893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/>
      <right style="thin">
        <color theme="0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34" fillId="0" borderId="0" applyNumberFormat="0" applyFill="0" applyBorder="0" applyAlignment="0" applyProtection="0"/>
  </cellStyleXfs>
  <cellXfs count="1512">
    <xf numFmtId="0" fontId="0" fillId="0" borderId="0" xfId="0"/>
    <xf numFmtId="164" fontId="4" fillId="2" borderId="32" xfId="0" applyNumberFormat="1" applyFont="1" applyFill="1" applyBorder="1" applyAlignment="1" applyProtection="1">
      <alignment horizontal="center" vertical="center"/>
      <protection locked="0"/>
    </xf>
    <xf numFmtId="164" fontId="4" fillId="0" borderId="31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 applyProtection="1">
      <alignment horizontal="center" vertical="center"/>
      <protection locked="0"/>
    </xf>
    <xf numFmtId="14" fontId="4" fillId="0" borderId="15" xfId="0" applyNumberFormat="1" applyFont="1" applyBorder="1" applyAlignment="1" applyProtection="1">
      <alignment vertical="center"/>
      <protection locked="0"/>
    </xf>
    <xf numFmtId="165" fontId="4" fillId="0" borderId="8" xfId="0" applyNumberFormat="1" applyFont="1" applyBorder="1" applyAlignment="1" applyProtection="1">
      <alignment horizontal="center" vertical="center"/>
      <protection locked="0"/>
    </xf>
    <xf numFmtId="165" fontId="4" fillId="0" borderId="9" xfId="0" applyNumberFormat="1" applyFont="1" applyBorder="1" applyAlignment="1" applyProtection="1">
      <alignment horizontal="center" vertical="center"/>
      <protection locked="0"/>
    </xf>
    <xf numFmtId="165" fontId="4" fillId="0" borderId="15" xfId="0" applyNumberFormat="1" applyFont="1" applyBorder="1" applyAlignment="1" applyProtection="1">
      <alignment horizontal="center" vertical="center"/>
      <protection locked="0"/>
    </xf>
    <xf numFmtId="14" fontId="4" fillId="0" borderId="33" xfId="0" applyNumberFormat="1" applyFont="1" applyBorder="1" applyAlignment="1" applyProtection="1">
      <alignment vertical="center"/>
      <protection locked="0"/>
    </xf>
    <xf numFmtId="165" fontId="4" fillId="0" borderId="34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 vertical="center"/>
      <protection locked="0"/>
    </xf>
    <xf numFmtId="14" fontId="4" fillId="0" borderId="19" xfId="0" applyNumberFormat="1" applyFont="1" applyBorder="1" applyAlignment="1" applyProtection="1">
      <alignment vertical="center"/>
      <protection locked="0"/>
    </xf>
    <xf numFmtId="164" fontId="4" fillId="2" borderId="35" xfId="0" applyNumberFormat="1" applyFont="1" applyFill="1" applyBorder="1" applyAlignment="1" applyProtection="1">
      <alignment horizontal="center" vertical="center"/>
      <protection locked="0"/>
    </xf>
    <xf numFmtId="165" fontId="4" fillId="0" borderId="21" xfId="0" applyNumberFormat="1" applyFont="1" applyBorder="1" applyAlignment="1" applyProtection="1">
      <alignment horizontal="center" vertical="center"/>
      <protection locked="0"/>
    </xf>
    <xf numFmtId="165" fontId="4" fillId="0" borderId="18" xfId="0" applyNumberFormat="1" applyFont="1" applyBorder="1" applyAlignment="1" applyProtection="1">
      <alignment horizontal="center" vertical="center"/>
      <protection locked="0"/>
    </xf>
    <xf numFmtId="165" fontId="4" fillId="0" borderId="19" xfId="0" applyNumberFormat="1" applyFont="1" applyBorder="1" applyAlignment="1" applyProtection="1">
      <alignment horizontal="center" vertical="center"/>
      <protection locked="0"/>
    </xf>
    <xf numFmtId="0" fontId="9" fillId="0" borderId="0" xfId="0" applyFont="1"/>
    <xf numFmtId="0" fontId="10" fillId="3" borderId="43" xfId="0" applyFont="1" applyFill="1" applyBorder="1"/>
    <xf numFmtId="14" fontId="6" fillId="3" borderId="2" xfId="0" applyNumberFormat="1" applyFont="1" applyFill="1" applyBorder="1"/>
    <xf numFmtId="14" fontId="6" fillId="3" borderId="27" xfId="0" applyNumberFormat="1" applyFont="1" applyFill="1" applyBorder="1"/>
    <xf numFmtId="14" fontId="6" fillId="3" borderId="2" xfId="0" applyNumberFormat="1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1" fillId="0" borderId="0" xfId="0" applyFont="1"/>
    <xf numFmtId="14" fontId="13" fillId="3" borderId="0" xfId="0" applyNumberFormat="1" applyFont="1" applyFill="1"/>
    <xf numFmtId="0" fontId="13" fillId="3" borderId="0" xfId="0" applyFont="1" applyFill="1"/>
    <xf numFmtId="14" fontId="13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vertical="center"/>
    </xf>
    <xf numFmtId="14" fontId="13" fillId="3" borderId="1" xfId="0" applyNumberFormat="1" applyFont="1" applyFill="1" applyBorder="1"/>
    <xf numFmtId="0" fontId="13" fillId="3" borderId="1" xfId="0" applyFont="1" applyFill="1" applyBorder="1"/>
    <xf numFmtId="20" fontId="0" fillId="0" borderId="5" xfId="0" applyNumberForma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20" fontId="0" fillId="0" borderId="37" xfId="0" applyNumberFormat="1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2" fillId="8" borderId="0" xfId="0" applyFont="1" applyFill="1"/>
    <xf numFmtId="0" fontId="1" fillId="8" borderId="0" xfId="0" applyFont="1" applyFill="1"/>
    <xf numFmtId="0" fontId="1" fillId="8" borderId="0" xfId="0" applyFont="1" applyFill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1" fillId="8" borderId="48" xfId="0" applyFont="1" applyFill="1" applyBorder="1" applyAlignment="1">
      <alignment vertical="center"/>
    </xf>
    <xf numFmtId="9" fontId="1" fillId="8" borderId="14" xfId="0" applyNumberFormat="1" applyFont="1" applyFill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6" fillId="0" borderId="50" xfId="0" applyFont="1" applyBorder="1" applyAlignment="1">
      <alignment horizontal="center" vertical="center"/>
    </xf>
    <xf numFmtId="0" fontId="1" fillId="8" borderId="49" xfId="0" applyFont="1" applyFill="1" applyBorder="1" applyAlignment="1">
      <alignment vertical="center"/>
    </xf>
    <xf numFmtId="9" fontId="1" fillId="8" borderId="50" xfId="0" applyNumberFormat="1" applyFont="1" applyFill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8" borderId="14" xfId="0" applyFont="1" applyFill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1" fillId="8" borderId="50" xfId="0" applyFont="1" applyFill="1" applyBorder="1" applyAlignment="1">
      <alignment vertical="center"/>
    </xf>
    <xf numFmtId="0" fontId="1" fillId="0" borderId="49" xfId="0" applyFont="1" applyBorder="1" applyAlignment="1">
      <alignment vertical="center"/>
    </xf>
    <xf numFmtId="20" fontId="0" fillId="0" borderId="50" xfId="0" applyNumberForma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58" xfId="0" applyFont="1" applyBorder="1" applyAlignment="1">
      <alignment vertical="center"/>
    </xf>
    <xf numFmtId="0" fontId="8" fillId="9" borderId="0" xfId="0" applyFont="1" applyFill="1" applyAlignment="1">
      <alignment vertical="center"/>
    </xf>
    <xf numFmtId="0" fontId="8" fillId="10" borderId="0" xfId="0" applyFont="1" applyFill="1" applyAlignment="1">
      <alignment vertical="center"/>
    </xf>
    <xf numFmtId="0" fontId="8" fillId="11" borderId="0" xfId="0" applyFont="1" applyFill="1" applyAlignment="1">
      <alignment vertical="center"/>
    </xf>
    <xf numFmtId="0" fontId="8" fillId="12" borderId="0" xfId="0" applyFont="1" applyFill="1" applyAlignment="1">
      <alignment vertical="center"/>
    </xf>
    <xf numFmtId="0" fontId="8" fillId="1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6" borderId="0" xfId="0" applyFont="1" applyFill="1" applyAlignment="1">
      <alignment vertical="center" wrapText="1"/>
    </xf>
    <xf numFmtId="14" fontId="15" fillId="0" borderId="0" xfId="0" applyNumberFormat="1" applyFont="1" applyAlignment="1">
      <alignment vertical="center"/>
    </xf>
    <xf numFmtId="0" fontId="15" fillId="6" borderId="0" xfId="0" applyFont="1" applyFill="1" applyAlignment="1">
      <alignment vertical="center"/>
    </xf>
    <xf numFmtId="20" fontId="15" fillId="6" borderId="0" xfId="0" applyNumberFormat="1" applyFont="1" applyFill="1" applyAlignment="1">
      <alignment vertical="center"/>
    </xf>
    <xf numFmtId="20" fontId="15" fillId="13" borderId="0" xfId="0" applyNumberFormat="1" applyFont="1" applyFill="1" applyAlignment="1">
      <alignment vertical="center"/>
    </xf>
    <xf numFmtId="20" fontId="15" fillId="9" borderId="0" xfId="0" applyNumberFormat="1" applyFont="1" applyFill="1" applyAlignment="1">
      <alignment vertical="center"/>
    </xf>
    <xf numFmtId="20" fontId="15" fillId="10" borderId="0" xfId="0" applyNumberFormat="1" applyFont="1" applyFill="1" applyAlignment="1">
      <alignment vertical="center"/>
    </xf>
    <xf numFmtId="167" fontId="15" fillId="9" borderId="0" xfId="0" applyNumberFormat="1" applyFont="1" applyFill="1" applyAlignment="1">
      <alignment vertical="center"/>
    </xf>
    <xf numFmtId="167" fontId="15" fillId="11" borderId="0" xfId="0" applyNumberFormat="1" applyFont="1" applyFill="1" applyAlignment="1">
      <alignment vertical="center"/>
    </xf>
    <xf numFmtId="0" fontId="15" fillId="13" borderId="0" xfId="0" applyFont="1" applyFill="1" applyAlignment="1">
      <alignment vertical="center"/>
    </xf>
    <xf numFmtId="0" fontId="15" fillId="9" borderId="0" xfId="0" applyFont="1" applyFill="1" applyAlignment="1">
      <alignment vertical="center"/>
    </xf>
    <xf numFmtId="0" fontId="15" fillId="10" borderId="0" xfId="0" applyFont="1" applyFill="1" applyAlignment="1">
      <alignment vertical="center"/>
    </xf>
    <xf numFmtId="0" fontId="15" fillId="11" borderId="0" xfId="0" applyFont="1" applyFill="1" applyAlignment="1">
      <alignment vertical="center"/>
    </xf>
    <xf numFmtId="0" fontId="15" fillId="0" borderId="0" xfId="0" applyFont="1" applyAlignment="1">
      <alignment vertical="center" wrapText="1"/>
    </xf>
    <xf numFmtId="0" fontId="8" fillId="6" borderId="0" xfId="0" applyFont="1" applyFill="1" applyAlignment="1">
      <alignment vertical="center"/>
    </xf>
    <xf numFmtId="171" fontId="8" fillId="10" borderId="0" xfId="0" applyNumberFormat="1" applyFont="1" applyFill="1" applyAlignment="1">
      <alignment vertical="center"/>
    </xf>
    <xf numFmtId="164" fontId="8" fillId="10" borderId="0" xfId="0" applyNumberFormat="1" applyFont="1" applyFill="1" applyAlignment="1">
      <alignment vertical="center"/>
    </xf>
    <xf numFmtId="164" fontId="8" fillId="10" borderId="0" xfId="0" applyNumberFormat="1" applyFont="1" applyFill="1" applyAlignment="1">
      <alignment vertical="center" wrapText="1"/>
    </xf>
    <xf numFmtId="167" fontId="15" fillId="10" borderId="0" xfId="0" applyNumberFormat="1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8" fillId="9" borderId="0" xfId="0" applyFont="1" applyFill="1" applyAlignment="1">
      <alignment vertical="center" wrapText="1"/>
    </xf>
    <xf numFmtId="167" fontId="8" fillId="9" borderId="0" xfId="0" applyNumberFormat="1" applyFont="1" applyFill="1" applyAlignment="1">
      <alignment vertical="center"/>
    </xf>
    <xf numFmtId="0" fontId="8" fillId="6" borderId="0" xfId="0" applyFont="1" applyFill="1" applyAlignment="1">
      <alignment horizontal="center" vertical="center" wrapText="1"/>
    </xf>
    <xf numFmtId="0" fontId="8" fillId="6" borderId="0" xfId="0" quotePrefix="1" applyFont="1" applyFill="1" applyAlignment="1">
      <alignment horizontal="center" vertical="center" wrapText="1"/>
    </xf>
    <xf numFmtId="167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4" fontId="6" fillId="7" borderId="40" xfId="0" applyNumberFormat="1" applyFont="1" applyFill="1" applyBorder="1" applyAlignment="1">
      <alignment vertical="center"/>
    </xf>
    <xf numFmtId="0" fontId="8" fillId="6" borderId="26" xfId="0" applyFont="1" applyFill="1" applyBorder="1" applyAlignment="1">
      <alignment vertical="center"/>
    </xf>
    <xf numFmtId="20" fontId="1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170" fontId="6" fillId="0" borderId="66" xfId="0" applyNumberFormat="1" applyFont="1" applyBorder="1" applyAlignment="1">
      <alignment horizontal="center" vertical="center" wrapText="1"/>
    </xf>
    <xf numFmtId="164" fontId="6" fillId="0" borderId="63" xfId="0" applyNumberFormat="1" applyFont="1" applyBorder="1" applyAlignment="1">
      <alignment horizontal="center" vertical="center" wrapText="1"/>
    </xf>
    <xf numFmtId="14" fontId="6" fillId="0" borderId="67" xfId="0" applyNumberFormat="1" applyFont="1" applyBorder="1" applyAlignment="1">
      <alignment horizontal="center" vertical="center" wrapText="1"/>
    </xf>
    <xf numFmtId="173" fontId="6" fillId="9" borderId="9" xfId="0" applyNumberFormat="1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167" fontId="6" fillId="0" borderId="9" xfId="0" applyNumberFormat="1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170" fontId="6" fillId="0" borderId="70" xfId="0" applyNumberFormat="1" applyFont="1" applyBorder="1" applyAlignment="1">
      <alignment horizontal="center" vertical="center" wrapText="1"/>
    </xf>
    <xf numFmtId="164" fontId="6" fillId="0" borderId="71" xfId="0" applyNumberFormat="1" applyFont="1" applyBorder="1" applyAlignment="1">
      <alignment horizontal="center" vertical="center" wrapText="1"/>
    </xf>
    <xf numFmtId="14" fontId="6" fillId="0" borderId="72" xfId="0" applyNumberFormat="1" applyFont="1" applyBorder="1" applyAlignment="1">
      <alignment horizontal="center" vertical="center" wrapText="1"/>
    </xf>
    <xf numFmtId="170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17" borderId="31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4" fillId="3" borderId="29" xfId="0" applyFont="1" applyFill="1" applyBorder="1" applyAlignment="1">
      <alignment horizontal="center" vertical="center" textRotation="90"/>
    </xf>
    <xf numFmtId="0" fontId="1" fillId="4" borderId="22" xfId="0" applyFont="1" applyFill="1" applyBorder="1" applyAlignment="1">
      <alignment horizontal="right" vertical="center" wrapText="1"/>
    </xf>
    <xf numFmtId="0" fontId="1" fillId="5" borderId="31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vertical="center"/>
    </xf>
    <xf numFmtId="20" fontId="1" fillId="3" borderId="8" xfId="0" applyNumberFormat="1" applyFont="1" applyFill="1" applyBorder="1" applyAlignment="1">
      <alignment vertical="center"/>
    </xf>
    <xf numFmtId="20" fontId="1" fillId="3" borderId="21" xfId="0" applyNumberFormat="1" applyFont="1" applyFill="1" applyBorder="1" applyAlignment="1">
      <alignment vertical="center"/>
    </xf>
    <xf numFmtId="20" fontId="1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horizontal="center" vertical="center"/>
    </xf>
    <xf numFmtId="0" fontId="1" fillId="8" borderId="17" xfId="0" applyFont="1" applyFill="1" applyBorder="1" applyAlignment="1">
      <alignment vertical="center"/>
    </xf>
    <xf numFmtId="0" fontId="17" fillId="0" borderId="0" xfId="0" applyFont="1"/>
    <xf numFmtId="0" fontId="9" fillId="2" borderId="0" xfId="0" applyFont="1" applyFill="1" applyAlignment="1">
      <alignment vertical="center"/>
    </xf>
    <xf numFmtId="164" fontId="8" fillId="12" borderId="0" xfId="0" applyNumberFormat="1" applyFont="1" applyFill="1" applyAlignment="1">
      <alignment vertical="center"/>
    </xf>
    <xf numFmtId="0" fontId="1" fillId="15" borderId="23" xfId="0" applyFont="1" applyFill="1" applyBorder="1" applyAlignment="1">
      <alignment horizontal="right" vertical="center" wrapText="1"/>
    </xf>
    <xf numFmtId="170" fontId="15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8" fillId="0" borderId="75" xfId="0" applyFont="1" applyBorder="1" applyAlignment="1">
      <alignment vertical="center"/>
    </xf>
    <xf numFmtId="0" fontId="6" fillId="0" borderId="75" xfId="0" applyFont="1" applyBorder="1" applyAlignment="1">
      <alignment horizontal="center" vertical="center"/>
    </xf>
    <xf numFmtId="0" fontId="6" fillId="0" borderId="75" xfId="0" applyFont="1" applyBorder="1" applyAlignment="1">
      <alignment vertical="center"/>
    </xf>
    <xf numFmtId="165" fontId="8" fillId="0" borderId="75" xfId="0" applyNumberFormat="1" applyFont="1" applyBorder="1" applyAlignment="1">
      <alignment vertical="center"/>
    </xf>
    <xf numFmtId="0" fontId="6" fillId="0" borderId="76" xfId="0" applyFont="1" applyBorder="1" applyAlignment="1">
      <alignment vertical="center"/>
    </xf>
    <xf numFmtId="14" fontId="6" fillId="0" borderId="76" xfId="0" applyNumberFormat="1" applyFont="1" applyBorder="1" applyAlignment="1">
      <alignment vertical="center"/>
    </xf>
    <xf numFmtId="0" fontId="6" fillId="0" borderId="76" xfId="0" applyFont="1" applyBorder="1" applyAlignment="1">
      <alignment vertical="center" wrapText="1"/>
    </xf>
    <xf numFmtId="0" fontId="8" fillId="0" borderId="76" xfId="0" applyFont="1" applyBorder="1" applyAlignment="1">
      <alignment vertical="center"/>
    </xf>
    <xf numFmtId="0" fontId="6" fillId="0" borderId="77" xfId="0" applyFont="1" applyBorder="1" applyAlignment="1">
      <alignment vertical="center"/>
    </xf>
    <xf numFmtId="0" fontId="8" fillId="6" borderId="76" xfId="0" applyFont="1" applyFill="1" applyBorder="1" applyAlignment="1">
      <alignment vertical="center"/>
    </xf>
    <xf numFmtId="170" fontId="6" fillId="0" borderId="76" xfId="0" applyNumberFormat="1" applyFont="1" applyBorder="1" applyAlignment="1">
      <alignment horizontal="center" vertical="center"/>
    </xf>
    <xf numFmtId="14" fontId="6" fillId="0" borderId="79" xfId="0" applyNumberFormat="1" applyFont="1" applyBorder="1" applyAlignment="1">
      <alignment vertical="center"/>
    </xf>
    <xf numFmtId="169" fontId="8" fillId="6" borderId="79" xfId="0" applyNumberFormat="1" applyFont="1" applyFill="1" applyBorder="1" applyAlignment="1">
      <alignment vertical="center"/>
    </xf>
    <xf numFmtId="169" fontId="6" fillId="0" borderId="79" xfId="0" applyNumberFormat="1" applyFont="1" applyBorder="1" applyAlignment="1">
      <alignment vertical="center"/>
    </xf>
    <xf numFmtId="169" fontId="6" fillId="0" borderId="79" xfId="0" applyNumberFormat="1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8" fillId="0" borderId="78" xfId="0" applyFont="1" applyBorder="1" applyAlignment="1">
      <alignment vertical="center"/>
    </xf>
    <xf numFmtId="0" fontId="18" fillId="0" borderId="80" xfId="0" applyFont="1" applyBorder="1" applyAlignment="1">
      <alignment vertical="center"/>
    </xf>
    <xf numFmtId="0" fontId="6" fillId="0" borderId="79" xfId="0" applyFont="1" applyBorder="1" applyAlignment="1">
      <alignment vertical="center" wrapText="1"/>
    </xf>
    <xf numFmtId="0" fontId="8" fillId="4" borderId="0" xfId="0" applyFont="1" applyFill="1" applyAlignment="1">
      <alignment vertical="center"/>
    </xf>
    <xf numFmtId="0" fontId="15" fillId="0" borderId="75" xfId="0" applyFont="1" applyBorder="1" applyAlignment="1">
      <alignment vertical="center"/>
    </xf>
    <xf numFmtId="14" fontId="15" fillId="0" borderId="75" xfId="0" applyNumberFormat="1" applyFont="1" applyBorder="1" applyAlignment="1">
      <alignment vertical="center"/>
    </xf>
    <xf numFmtId="0" fontId="15" fillId="6" borderId="75" xfId="0" applyFont="1" applyFill="1" applyBorder="1" applyAlignment="1">
      <alignment vertical="center"/>
    </xf>
    <xf numFmtId="0" fontId="15" fillId="0" borderId="75" xfId="0" applyFont="1" applyBorder="1" applyAlignment="1">
      <alignment vertical="center" wrapText="1"/>
    </xf>
    <xf numFmtId="170" fontId="15" fillId="0" borderId="75" xfId="0" applyNumberFormat="1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20" fontId="15" fillId="0" borderId="75" xfId="0" applyNumberFormat="1" applyFont="1" applyBorder="1" applyAlignment="1">
      <alignment horizontal="center" vertical="center"/>
    </xf>
    <xf numFmtId="167" fontId="15" fillId="0" borderId="75" xfId="0" applyNumberFormat="1" applyFont="1" applyBorder="1" applyAlignment="1">
      <alignment horizontal="center" vertical="center"/>
    </xf>
    <xf numFmtId="165" fontId="15" fillId="0" borderId="75" xfId="0" applyNumberFormat="1" applyFont="1" applyBorder="1" applyAlignment="1">
      <alignment horizontal="center" vertical="center"/>
    </xf>
    <xf numFmtId="164" fontId="15" fillId="0" borderId="75" xfId="0" applyNumberFormat="1" applyFont="1" applyBorder="1" applyAlignment="1">
      <alignment horizontal="center" vertical="center"/>
    </xf>
    <xf numFmtId="0" fontId="4" fillId="17" borderId="29" xfId="0" applyFont="1" applyFill="1" applyBorder="1" applyAlignment="1">
      <alignment horizontal="center" vertical="center" textRotation="90"/>
    </xf>
    <xf numFmtId="0" fontId="4" fillId="17" borderId="30" xfId="0" applyFont="1" applyFill="1" applyBorder="1" applyAlignment="1">
      <alignment horizontal="center" vertical="center" textRotation="90"/>
    </xf>
    <xf numFmtId="165" fontId="1" fillId="2" borderId="8" xfId="0" applyNumberFormat="1" applyFont="1" applyFill="1" applyBorder="1" applyAlignment="1">
      <alignment horizontal="right" vertical="center"/>
    </xf>
    <xf numFmtId="165" fontId="1" fillId="2" borderId="9" xfId="0" applyNumberFormat="1" applyFont="1" applyFill="1" applyBorder="1" applyAlignment="1">
      <alignment horizontal="right" vertical="center"/>
    </xf>
    <xf numFmtId="165" fontId="1" fillId="2" borderId="15" xfId="0" applyNumberFormat="1" applyFont="1" applyFill="1" applyBorder="1" applyAlignment="1">
      <alignment horizontal="right" vertical="center"/>
    </xf>
    <xf numFmtId="164" fontId="4" fillId="2" borderId="95" xfId="0" applyNumberFormat="1" applyFont="1" applyFill="1" applyBorder="1" applyAlignment="1" applyProtection="1">
      <alignment horizontal="center" vertical="center"/>
      <protection locked="0"/>
    </xf>
    <xf numFmtId="0" fontId="1" fillId="3" borderId="96" xfId="0" applyFont="1" applyFill="1" applyBorder="1" applyAlignment="1">
      <alignment vertical="center"/>
    </xf>
    <xf numFmtId="0" fontId="4" fillId="3" borderId="73" xfId="0" applyFont="1" applyFill="1" applyBorder="1" applyAlignment="1">
      <alignment horizontal="center" vertical="center" textRotation="90"/>
    </xf>
    <xf numFmtId="0" fontId="4" fillId="3" borderId="98" xfId="0" applyFont="1" applyFill="1" applyBorder="1" applyAlignment="1">
      <alignment horizontal="center" vertical="center" wrapText="1"/>
    </xf>
    <xf numFmtId="14" fontId="1" fillId="3" borderId="97" xfId="0" applyNumberFormat="1" applyFont="1" applyFill="1" applyBorder="1" applyAlignment="1">
      <alignment vertical="center"/>
    </xf>
    <xf numFmtId="0" fontId="17" fillId="20" borderId="0" xfId="0" applyFont="1" applyFill="1" applyAlignment="1">
      <alignment vertical="center"/>
    </xf>
    <xf numFmtId="20" fontId="22" fillId="20" borderId="0" xfId="0" applyNumberFormat="1" applyFont="1" applyFill="1" applyAlignment="1">
      <alignment horizontal="center" vertical="center"/>
    </xf>
    <xf numFmtId="0" fontId="23" fillId="20" borderId="0" xfId="0" applyFont="1" applyFill="1" applyAlignment="1">
      <alignment vertical="center"/>
    </xf>
    <xf numFmtId="0" fontId="9" fillId="20" borderId="0" xfId="0" applyFont="1" applyFill="1" applyAlignment="1">
      <alignment vertical="center"/>
    </xf>
    <xf numFmtId="0" fontId="1" fillId="20" borderId="0" xfId="0" applyFont="1" applyFill="1" applyAlignment="1">
      <alignment vertical="center"/>
    </xf>
    <xf numFmtId="0" fontId="2" fillId="20" borderId="0" xfId="0" applyFont="1" applyFill="1" applyAlignment="1">
      <alignment vertical="center"/>
    </xf>
    <xf numFmtId="0" fontId="23" fillId="20" borderId="0" xfId="0" applyFont="1" applyFill="1" applyAlignment="1">
      <alignment horizontal="center" vertical="center"/>
    </xf>
    <xf numFmtId="0" fontId="18" fillId="20" borderId="0" xfId="0" applyFont="1" applyFill="1" applyAlignment="1">
      <alignment vertical="center"/>
    </xf>
    <xf numFmtId="0" fontId="6" fillId="20" borderId="0" xfId="0" applyFont="1" applyFill="1" applyAlignment="1">
      <alignment horizontal="center" vertical="center" wrapText="1"/>
    </xf>
    <xf numFmtId="170" fontId="6" fillId="20" borderId="0" xfId="0" applyNumberFormat="1" applyFont="1" applyFill="1" applyAlignment="1">
      <alignment horizontal="center" vertical="center" wrapText="1"/>
    </xf>
    <xf numFmtId="0" fontId="17" fillId="0" borderId="100" xfId="0" applyFont="1" applyBorder="1" applyAlignment="1">
      <alignment horizontal="center" vertical="center"/>
    </xf>
    <xf numFmtId="14" fontId="15" fillId="2" borderId="0" xfId="0" applyNumberFormat="1" applyFont="1" applyFill="1" applyAlignment="1">
      <alignment vertical="center"/>
    </xf>
    <xf numFmtId="169" fontId="14" fillId="2" borderId="0" xfId="0" applyNumberFormat="1" applyFont="1" applyFill="1" applyAlignment="1">
      <alignment vertical="center"/>
    </xf>
    <xf numFmtId="14" fontId="6" fillId="7" borderId="27" xfId="0" applyNumberFormat="1" applyFont="1" applyFill="1" applyBorder="1" applyAlignment="1">
      <alignment vertical="center"/>
    </xf>
    <xf numFmtId="0" fontId="6" fillId="0" borderId="101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6" fillId="0" borderId="103" xfId="0" applyFont="1" applyBorder="1" applyAlignment="1">
      <alignment horizontal="center" vertical="center" wrapText="1"/>
    </xf>
    <xf numFmtId="170" fontId="6" fillId="0" borderId="104" xfId="0" applyNumberFormat="1" applyFont="1" applyBorder="1" applyAlignment="1">
      <alignment horizontal="center" vertical="center" wrapText="1"/>
    </xf>
    <xf numFmtId="170" fontId="6" fillId="0" borderId="105" xfId="0" applyNumberFormat="1" applyFont="1" applyBorder="1" applyAlignment="1">
      <alignment horizontal="center" vertical="center" wrapText="1"/>
    </xf>
    <xf numFmtId="164" fontId="6" fillId="0" borderId="106" xfId="0" applyNumberFormat="1" applyFont="1" applyBorder="1" applyAlignment="1">
      <alignment horizontal="center" vertical="center" wrapText="1"/>
    </xf>
    <xf numFmtId="164" fontId="6" fillId="0" borderId="107" xfId="0" applyNumberFormat="1" applyFont="1" applyBorder="1" applyAlignment="1">
      <alignment horizontal="center" vertical="center" wrapText="1"/>
    </xf>
    <xf numFmtId="172" fontId="6" fillId="0" borderId="101" xfId="0" applyNumberFormat="1" applyFont="1" applyBorder="1" applyAlignment="1">
      <alignment vertical="center" wrapText="1"/>
    </xf>
    <xf numFmtId="14" fontId="6" fillId="0" borderId="102" xfId="0" applyNumberFormat="1" applyFont="1" applyBorder="1" applyAlignment="1">
      <alignment horizontal="center" vertical="center" wrapText="1"/>
    </xf>
    <xf numFmtId="14" fontId="6" fillId="0" borderId="103" xfId="0" applyNumberFormat="1" applyFont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70" fontId="1" fillId="0" borderId="66" xfId="0" applyNumberFormat="1" applyFont="1" applyBorder="1" applyAlignment="1">
      <alignment horizontal="center" vertical="center" wrapText="1"/>
    </xf>
    <xf numFmtId="170" fontId="1" fillId="0" borderId="104" xfId="0" applyNumberFormat="1" applyFont="1" applyBorder="1" applyAlignment="1">
      <alignment horizontal="center" vertical="center" wrapText="1"/>
    </xf>
    <xf numFmtId="164" fontId="1" fillId="0" borderId="63" xfId="0" applyNumberFormat="1" applyFont="1" applyBorder="1" applyAlignment="1">
      <alignment horizontal="center" vertical="center" wrapText="1"/>
    </xf>
    <xf numFmtId="164" fontId="1" fillId="0" borderId="106" xfId="0" applyNumberFormat="1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14" fontId="1" fillId="0" borderId="68" xfId="0" applyNumberFormat="1" applyFont="1" applyBorder="1" applyAlignment="1">
      <alignment horizontal="center" vertical="center" wrapText="1"/>
    </xf>
    <xf numFmtId="170" fontId="1" fillId="0" borderId="70" xfId="0" applyNumberFormat="1" applyFont="1" applyBorder="1" applyAlignment="1">
      <alignment horizontal="center" vertical="center" wrapText="1"/>
    </xf>
    <xf numFmtId="170" fontId="1" fillId="0" borderId="105" xfId="0" applyNumberFormat="1" applyFont="1" applyBorder="1" applyAlignment="1">
      <alignment horizontal="center" vertical="center" wrapText="1"/>
    </xf>
    <xf numFmtId="164" fontId="1" fillId="0" borderId="71" xfId="0" applyNumberFormat="1" applyFont="1" applyBorder="1" applyAlignment="1">
      <alignment horizontal="center" vertical="center" wrapText="1"/>
    </xf>
    <xf numFmtId="164" fontId="1" fillId="0" borderId="107" xfId="0" applyNumberFormat="1" applyFont="1" applyBorder="1" applyAlignment="1">
      <alignment horizontal="center" vertical="center" wrapText="1"/>
    </xf>
    <xf numFmtId="14" fontId="1" fillId="0" borderId="72" xfId="0" applyNumberFormat="1" applyFont="1" applyBorder="1" applyAlignment="1">
      <alignment horizontal="center" vertical="center" wrapText="1"/>
    </xf>
    <xf numFmtId="14" fontId="1" fillId="0" borderId="111" xfId="0" applyNumberFormat="1" applyFont="1" applyBorder="1" applyAlignment="1">
      <alignment horizontal="center" vertical="center" wrapText="1"/>
    </xf>
    <xf numFmtId="0" fontId="23" fillId="0" borderId="75" xfId="0" applyFont="1" applyBorder="1" applyAlignment="1">
      <alignment vertical="center"/>
    </xf>
    <xf numFmtId="0" fontId="7" fillId="5" borderId="22" xfId="0" applyFont="1" applyFill="1" applyBorder="1" applyAlignment="1">
      <alignment vertical="center" wrapText="1"/>
    </xf>
    <xf numFmtId="0" fontId="7" fillId="19" borderId="21" xfId="0" applyFont="1" applyFill="1" applyBorder="1" applyAlignment="1">
      <alignment vertical="center" wrapText="1"/>
    </xf>
    <xf numFmtId="0" fontId="6" fillId="0" borderId="75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7" fillId="2" borderId="75" xfId="0" applyFont="1" applyFill="1" applyBorder="1" applyAlignment="1">
      <alignment horizontal="center" vertical="center" wrapText="1"/>
    </xf>
    <xf numFmtId="0" fontId="6" fillId="9" borderId="75" xfId="0" applyFont="1" applyFill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5" fillId="9" borderId="75" xfId="0" applyFont="1" applyFill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26" fillId="2" borderId="75" xfId="0" applyFont="1" applyFill="1" applyBorder="1" applyAlignment="1">
      <alignment horizontal="center" vertical="center" wrapText="1"/>
    </xf>
    <xf numFmtId="170" fontId="6" fillId="0" borderId="75" xfId="0" applyNumberFormat="1" applyFont="1" applyBorder="1" applyAlignment="1">
      <alignment horizontal="center" vertical="center" wrapText="1"/>
    </xf>
    <xf numFmtId="164" fontId="6" fillId="0" borderId="75" xfId="0" applyNumberFormat="1" applyFont="1" applyBorder="1" applyAlignment="1">
      <alignment horizontal="center" vertical="center" wrapText="1"/>
    </xf>
    <xf numFmtId="14" fontId="6" fillId="0" borderId="75" xfId="0" applyNumberFormat="1" applyFont="1" applyBorder="1" applyAlignment="1">
      <alignment horizontal="center" vertical="center" wrapText="1"/>
    </xf>
    <xf numFmtId="0" fontId="27" fillId="2" borderId="75" xfId="0" applyFont="1" applyFill="1" applyBorder="1" applyAlignment="1">
      <alignment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170" fontId="1" fillId="0" borderId="75" xfId="0" applyNumberFormat="1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170" fontId="1" fillId="0" borderId="78" xfId="0" applyNumberFormat="1" applyFont="1" applyBorder="1" applyAlignment="1">
      <alignment horizontal="center" vertical="center" wrapText="1"/>
    </xf>
    <xf numFmtId="170" fontId="1" fillId="0" borderId="80" xfId="0" applyNumberFormat="1" applyFont="1" applyBorder="1" applyAlignment="1">
      <alignment horizontal="center" vertical="center" wrapText="1"/>
    </xf>
    <xf numFmtId="170" fontId="6" fillId="0" borderId="76" xfId="0" applyNumberFormat="1" applyFont="1" applyBorder="1" applyAlignment="1">
      <alignment horizontal="center" vertical="center" wrapText="1"/>
    </xf>
    <xf numFmtId="14" fontId="6" fillId="0" borderId="76" xfId="0" applyNumberFormat="1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170" fontId="6" fillId="0" borderId="81" xfId="0" applyNumberFormat="1" applyFont="1" applyBorder="1" applyAlignment="1">
      <alignment horizontal="center" vertical="center" wrapText="1"/>
    </xf>
    <xf numFmtId="14" fontId="6" fillId="0" borderId="81" xfId="0" applyNumberFormat="1" applyFont="1" applyBorder="1" applyAlignment="1">
      <alignment horizontal="center" vertical="center" wrapText="1"/>
    </xf>
    <xf numFmtId="0" fontId="17" fillId="2" borderId="81" xfId="0" applyFont="1" applyFill="1" applyBorder="1" applyAlignment="1">
      <alignment horizontal="center" vertical="center" wrapText="1"/>
    </xf>
    <xf numFmtId="0" fontId="1" fillId="0" borderId="81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center" vertical="center" wrapText="1"/>
    </xf>
    <xf numFmtId="164" fontId="6" fillId="0" borderId="81" xfId="0" applyNumberFormat="1" applyFont="1" applyBorder="1" applyAlignment="1">
      <alignment horizontal="center" vertical="center" wrapText="1"/>
    </xf>
    <xf numFmtId="0" fontId="28" fillId="0" borderId="78" xfId="0" applyFont="1" applyBorder="1" applyAlignment="1">
      <alignment vertical="center" wrapText="1"/>
    </xf>
    <xf numFmtId="164" fontId="6" fillId="0" borderId="76" xfId="0" applyNumberFormat="1" applyFont="1" applyBorder="1" applyAlignment="1">
      <alignment horizontal="center" vertical="center" wrapText="1"/>
    </xf>
    <xf numFmtId="0" fontId="6" fillId="9" borderId="81" xfId="0" applyFont="1" applyFill="1" applyBorder="1" applyAlignment="1">
      <alignment horizontal="center" vertical="center" wrapText="1"/>
    </xf>
    <xf numFmtId="173" fontId="6" fillId="9" borderId="7" xfId="0" applyNumberFormat="1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167" fontId="6" fillId="0" borderId="7" xfId="0" applyNumberFormat="1" applyFont="1" applyBorder="1" applyAlignment="1">
      <alignment horizontal="center" vertical="center" wrapText="1"/>
    </xf>
    <xf numFmtId="167" fontId="1" fillId="0" borderId="7" xfId="0" applyNumberFormat="1" applyFont="1" applyBorder="1" applyAlignment="1">
      <alignment horizontal="center" vertical="center" wrapText="1"/>
    </xf>
    <xf numFmtId="173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90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15" fillId="0" borderId="77" xfId="0" applyFont="1" applyBorder="1" applyAlignment="1">
      <alignment horizontal="center" vertical="center" wrapText="1"/>
    </xf>
    <xf numFmtId="0" fontId="6" fillId="9" borderId="78" xfId="0" applyFont="1" applyFill="1" applyBorder="1" applyAlignment="1">
      <alignment horizontal="center" vertical="center" wrapText="1"/>
    </xf>
    <xf numFmtId="0" fontId="15" fillId="9" borderId="78" xfId="0" applyFont="1" applyFill="1" applyBorder="1" applyAlignment="1">
      <alignment horizontal="center" vertical="center" wrapText="1"/>
    </xf>
    <xf numFmtId="0" fontId="6" fillId="9" borderId="76" xfId="0" applyFont="1" applyFill="1" applyBorder="1" applyAlignment="1">
      <alignment horizontal="center" vertical="center" wrapText="1"/>
    </xf>
    <xf numFmtId="0" fontId="15" fillId="5" borderId="118" xfId="0" applyFont="1" applyFill="1" applyBorder="1" applyAlignment="1">
      <alignment horizontal="center" vertical="center" wrapText="1"/>
    </xf>
    <xf numFmtId="0" fontId="15" fillId="15" borderId="119" xfId="0" applyFont="1" applyFill="1" applyBorder="1" applyAlignment="1">
      <alignment horizontal="center" vertical="center" wrapText="1"/>
    </xf>
    <xf numFmtId="0" fontId="15" fillId="9" borderId="120" xfId="0" applyFont="1" applyFill="1" applyBorder="1" applyAlignment="1">
      <alignment horizontal="center" vertical="center" wrapText="1"/>
    </xf>
    <xf numFmtId="0" fontId="15" fillId="18" borderId="122" xfId="0" applyFont="1" applyFill="1" applyBorder="1" applyAlignment="1">
      <alignment horizontal="center" vertical="center" wrapText="1"/>
    </xf>
    <xf numFmtId="0" fontId="15" fillId="9" borderId="81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172" fontId="6" fillId="7" borderId="31" xfId="0" applyNumberFormat="1" applyFont="1" applyFill="1" applyBorder="1" applyAlignment="1">
      <alignment horizontal="center" vertical="center" wrapText="1"/>
    </xf>
    <xf numFmtId="172" fontId="1" fillId="7" borderId="31" xfId="0" applyNumberFormat="1" applyFont="1" applyFill="1" applyBorder="1" applyAlignment="1">
      <alignment horizontal="center" vertical="center" wrapText="1"/>
    </xf>
    <xf numFmtId="172" fontId="1" fillId="7" borderId="23" xfId="0" applyNumberFormat="1" applyFont="1" applyFill="1" applyBorder="1" applyAlignment="1">
      <alignment horizontal="center" vertical="center" wrapText="1"/>
    </xf>
    <xf numFmtId="0" fontId="6" fillId="21" borderId="87" xfId="0" applyFont="1" applyFill="1" applyBorder="1" applyAlignment="1">
      <alignment horizontal="center" vertical="center" wrapText="1"/>
    </xf>
    <xf numFmtId="0" fontId="6" fillId="21" borderId="0" xfId="0" applyFont="1" applyFill="1" applyAlignment="1">
      <alignment horizontal="center" vertical="center" wrapText="1"/>
    </xf>
    <xf numFmtId="170" fontId="6" fillId="21" borderId="0" xfId="0" applyNumberFormat="1" applyFont="1" applyFill="1" applyAlignment="1">
      <alignment horizontal="center" vertical="center" wrapText="1"/>
    </xf>
    <xf numFmtId="164" fontId="6" fillId="21" borderId="0" xfId="0" applyNumberFormat="1" applyFont="1" applyFill="1" applyAlignment="1">
      <alignment horizontal="center" vertical="center" wrapText="1"/>
    </xf>
    <xf numFmtId="14" fontId="6" fillId="21" borderId="0" xfId="0" applyNumberFormat="1" applyFont="1" applyFill="1" applyAlignment="1">
      <alignment horizontal="center" vertical="center" wrapText="1"/>
    </xf>
    <xf numFmtId="170" fontId="1" fillId="21" borderId="0" xfId="0" applyNumberFormat="1" applyFont="1" applyFill="1" applyAlignment="1">
      <alignment horizontal="center" vertical="center" wrapText="1"/>
    </xf>
    <xf numFmtId="164" fontId="1" fillId="21" borderId="0" xfId="0" applyNumberFormat="1" applyFont="1" applyFill="1" applyAlignment="1">
      <alignment horizontal="center" vertical="center" wrapText="1"/>
    </xf>
    <xf numFmtId="14" fontId="1" fillId="21" borderId="0" xfId="0" applyNumberFormat="1" applyFont="1" applyFill="1" applyAlignment="1">
      <alignment horizontal="center" vertical="center" wrapText="1"/>
    </xf>
    <xf numFmtId="0" fontId="25" fillId="21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 wrapText="1"/>
    </xf>
    <xf numFmtId="0" fontId="1" fillId="21" borderId="80" xfId="0" applyFont="1" applyFill="1" applyBorder="1" applyAlignment="1">
      <alignment horizontal="center" vertical="center" wrapText="1"/>
    </xf>
    <xf numFmtId="170" fontId="1" fillId="0" borderId="81" xfId="0" applyNumberFormat="1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0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70" fontId="1" fillId="0" borderId="9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17" fillId="0" borderId="9" xfId="0" applyNumberFormat="1" applyFont="1" applyBorder="1" applyAlignment="1">
      <alignment horizontal="center" vertical="center" wrapText="1"/>
    </xf>
    <xf numFmtId="164" fontId="17" fillId="0" borderId="9" xfId="0" applyNumberFormat="1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7" fillId="21" borderId="76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top" wrapText="1"/>
    </xf>
    <xf numFmtId="164" fontId="6" fillId="0" borderId="9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wrapText="1"/>
    </xf>
    <xf numFmtId="0" fontId="1" fillId="3" borderId="19" xfId="0" applyFont="1" applyFill="1" applyBorder="1" applyAlignment="1">
      <alignment vertical="center"/>
    </xf>
    <xf numFmtId="167" fontId="6" fillId="7" borderId="9" xfId="0" applyNumberFormat="1" applyFont="1" applyFill="1" applyBorder="1" applyAlignment="1">
      <alignment horizontal="center" vertical="center" wrapText="1"/>
    </xf>
    <xf numFmtId="167" fontId="6" fillId="7" borderId="7" xfId="0" applyNumberFormat="1" applyFont="1" applyFill="1" applyBorder="1" applyAlignment="1">
      <alignment horizontal="center" vertical="center" wrapText="1"/>
    </xf>
    <xf numFmtId="20" fontId="31" fillId="2" borderId="9" xfId="0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20" fontId="31" fillId="2" borderId="18" xfId="0" applyNumberFormat="1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4" fillId="20" borderId="0" xfId="0" applyFont="1" applyFill="1" applyAlignment="1">
      <alignment horizontal="center" vertical="center"/>
    </xf>
    <xf numFmtId="0" fontId="1" fillId="20" borderId="0" xfId="0" applyFont="1" applyFill="1" applyAlignment="1">
      <alignment horizontal="center" vertical="center"/>
    </xf>
    <xf numFmtId="0" fontId="8" fillId="6" borderId="0" xfId="0" applyFont="1" applyFill="1" applyAlignment="1" applyProtection="1">
      <alignment vertical="center"/>
      <protection locked="0"/>
    </xf>
    <xf numFmtId="0" fontId="15" fillId="0" borderId="75" xfId="0" applyFont="1" applyBorder="1" applyAlignment="1" applyProtection="1">
      <alignment vertical="center"/>
      <protection hidden="1"/>
    </xf>
    <xf numFmtId="0" fontId="15" fillId="0" borderId="75" xfId="0" applyFont="1" applyBorder="1" applyAlignment="1" applyProtection="1">
      <alignment horizontal="center" vertical="center"/>
      <protection hidden="1"/>
    </xf>
    <xf numFmtId="0" fontId="15" fillId="0" borderId="76" xfId="0" applyFont="1" applyBorder="1" applyAlignment="1" applyProtection="1">
      <alignment vertical="center"/>
      <protection hidden="1"/>
    </xf>
    <xf numFmtId="0" fontId="15" fillId="0" borderId="77" xfId="0" applyFont="1" applyBorder="1" applyAlignment="1" applyProtection="1">
      <alignment vertical="center"/>
      <protection hidden="1"/>
    </xf>
    <xf numFmtId="0" fontId="15" fillId="0" borderId="78" xfId="0" applyFont="1" applyBorder="1" applyAlignment="1" applyProtection="1">
      <alignment vertical="center"/>
      <protection hidden="1"/>
    </xf>
    <xf numFmtId="0" fontId="15" fillId="0" borderId="81" xfId="0" applyFont="1" applyBorder="1" applyAlignment="1" applyProtection="1">
      <alignment vertical="center"/>
      <protection hidden="1"/>
    </xf>
    <xf numFmtId="0" fontId="15" fillId="0" borderId="81" xfId="0" applyFont="1" applyBorder="1" applyAlignment="1" applyProtection="1">
      <alignment horizontal="center" vertical="center"/>
      <protection hidden="1"/>
    </xf>
    <xf numFmtId="0" fontId="1" fillId="2" borderId="80" xfId="0" applyFont="1" applyFill="1" applyBorder="1" applyAlignment="1" applyProtection="1">
      <alignment vertical="center"/>
      <protection hidden="1"/>
    </xf>
    <xf numFmtId="0" fontId="1" fillId="2" borderId="76" xfId="0" applyFont="1" applyFill="1" applyBorder="1" applyAlignment="1" applyProtection="1">
      <alignment vertical="center"/>
      <protection hidden="1"/>
    </xf>
    <xf numFmtId="0" fontId="1" fillId="2" borderId="75" xfId="0" applyFont="1" applyFill="1" applyBorder="1" applyAlignment="1" applyProtection="1">
      <alignment vertical="center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2" borderId="81" xfId="0" applyFont="1" applyFill="1" applyBorder="1" applyAlignment="1" applyProtection="1">
      <alignment vertical="center"/>
      <protection hidden="1"/>
    </xf>
    <xf numFmtId="0" fontId="17" fillId="2" borderId="0" xfId="0" applyFont="1" applyFill="1" applyAlignment="1" applyProtection="1">
      <alignment vertical="center"/>
      <protection hidden="1"/>
    </xf>
    <xf numFmtId="0" fontId="1" fillId="2" borderId="77" xfId="0" applyFont="1" applyFill="1" applyBorder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9" fillId="2" borderId="75" xfId="0" applyFont="1" applyFill="1" applyBorder="1" applyAlignment="1" applyProtection="1">
      <alignment vertical="center"/>
      <protection hidden="1"/>
    </xf>
    <xf numFmtId="0" fontId="9" fillId="2" borderId="0" xfId="0" applyFont="1" applyFill="1" applyAlignment="1" applyProtection="1">
      <alignment horizontal="center" vertical="center" wrapText="1"/>
      <protection hidden="1"/>
    </xf>
    <xf numFmtId="167" fontId="18" fillId="2" borderId="0" xfId="0" applyNumberFormat="1" applyFont="1" applyFill="1" applyAlignment="1" applyProtection="1">
      <alignment vertical="center"/>
      <protection hidden="1"/>
    </xf>
    <xf numFmtId="0" fontId="17" fillId="2" borderId="75" xfId="0" applyFont="1" applyFill="1" applyBorder="1" applyAlignment="1" applyProtection="1">
      <alignment vertical="center"/>
      <protection hidden="1"/>
    </xf>
    <xf numFmtId="168" fontId="18" fillId="2" borderId="99" xfId="0" applyNumberFormat="1" applyFont="1" applyFill="1" applyBorder="1" applyAlignment="1" applyProtection="1">
      <alignment vertical="center"/>
      <protection hidden="1"/>
    </xf>
    <xf numFmtId="0" fontId="17" fillId="2" borderId="99" xfId="0" applyFont="1" applyFill="1" applyBorder="1" applyAlignment="1" applyProtection="1">
      <alignment vertical="center"/>
      <protection hidden="1"/>
    </xf>
    <xf numFmtId="0" fontId="17" fillId="2" borderId="139" xfId="0" applyFont="1" applyFill="1" applyBorder="1" applyAlignment="1" applyProtection="1">
      <alignment vertical="center"/>
      <protection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17" fillId="2" borderId="0" xfId="0" applyFont="1" applyFill="1" applyAlignment="1" applyProtection="1">
      <alignment horizontal="center" vertical="center"/>
      <protection hidden="1"/>
    </xf>
    <xf numFmtId="0" fontId="17" fillId="2" borderId="99" xfId="0" applyFont="1" applyFill="1" applyBorder="1" applyAlignment="1" applyProtection="1">
      <alignment horizontal="center" vertical="center"/>
      <protection hidden="1"/>
    </xf>
    <xf numFmtId="9" fontId="17" fillId="2" borderId="99" xfId="0" applyNumberFormat="1" applyFont="1" applyFill="1" applyBorder="1" applyAlignment="1" applyProtection="1">
      <alignment horizontal="center" vertical="center"/>
      <protection hidden="1"/>
    </xf>
    <xf numFmtId="167" fontId="17" fillId="2" borderId="139" xfId="0" applyNumberFormat="1" applyFont="1" applyFill="1" applyBorder="1" applyAlignment="1" applyProtection="1">
      <alignment horizontal="center" vertical="center"/>
      <protection hidden="1"/>
    </xf>
    <xf numFmtId="9" fontId="17" fillId="2" borderId="75" xfId="0" applyNumberFormat="1" applyFont="1" applyFill="1" applyBorder="1" applyAlignment="1" applyProtection="1">
      <alignment horizontal="center" vertical="center"/>
      <protection hidden="1"/>
    </xf>
    <xf numFmtId="0" fontId="4" fillId="3" borderId="98" xfId="0" applyFont="1" applyFill="1" applyBorder="1" applyAlignment="1" applyProtection="1">
      <alignment horizontal="center" vertical="center" wrapText="1"/>
      <protection hidden="1"/>
    </xf>
    <xf numFmtId="0" fontId="4" fillId="3" borderId="73" xfId="0" applyFont="1" applyFill="1" applyBorder="1" applyAlignment="1" applyProtection="1">
      <alignment horizontal="center" vertical="center" textRotation="90"/>
      <protection hidden="1"/>
    </xf>
    <xf numFmtId="0" fontId="4" fillId="3" borderId="29" xfId="0" applyFont="1" applyFill="1" applyBorder="1" applyAlignment="1" applyProtection="1">
      <alignment horizontal="center" vertical="center" textRotation="90"/>
      <protection hidden="1"/>
    </xf>
    <xf numFmtId="0" fontId="4" fillId="17" borderId="29" xfId="0" applyFont="1" applyFill="1" applyBorder="1" applyAlignment="1" applyProtection="1">
      <alignment horizontal="center" vertical="center" textRotation="90"/>
      <protection hidden="1"/>
    </xf>
    <xf numFmtId="0" fontId="4" fillId="17" borderId="30" xfId="0" applyFont="1" applyFill="1" applyBorder="1" applyAlignment="1" applyProtection="1">
      <alignment horizontal="center" vertical="center" textRotation="90"/>
      <protection hidden="1"/>
    </xf>
    <xf numFmtId="0" fontId="1" fillId="4" borderId="22" xfId="0" applyFont="1" applyFill="1" applyBorder="1" applyAlignment="1" applyProtection="1">
      <alignment horizontal="right" vertical="center" wrapText="1"/>
      <protection hidden="1"/>
    </xf>
    <xf numFmtId="0" fontId="1" fillId="5" borderId="31" xfId="0" applyFont="1" applyFill="1" applyBorder="1" applyAlignment="1" applyProtection="1">
      <alignment horizontal="right" vertical="center" wrapText="1"/>
      <protection hidden="1"/>
    </xf>
    <xf numFmtId="0" fontId="1" fillId="15" borderId="23" xfId="0" applyFont="1" applyFill="1" applyBorder="1" applyAlignment="1" applyProtection="1">
      <alignment horizontal="right" vertical="center" wrapText="1"/>
      <protection hidden="1"/>
    </xf>
    <xf numFmtId="0" fontId="18" fillId="2" borderId="0" xfId="0" applyFont="1" applyFill="1" applyAlignment="1" applyProtection="1">
      <alignment vertical="center"/>
      <protection hidden="1"/>
    </xf>
    <xf numFmtId="0" fontId="1" fillId="3" borderId="96" xfId="0" applyFont="1" applyFill="1" applyBorder="1" applyAlignment="1" applyProtection="1">
      <alignment vertical="center"/>
      <protection hidden="1"/>
    </xf>
    <xf numFmtId="164" fontId="17" fillId="2" borderId="0" xfId="0" applyNumberFormat="1" applyFont="1" applyFill="1" applyAlignment="1" applyProtection="1">
      <alignment vertical="center"/>
      <protection hidden="1"/>
    </xf>
    <xf numFmtId="164" fontId="17" fillId="2" borderId="75" xfId="0" applyNumberFormat="1" applyFont="1" applyFill="1" applyBorder="1" applyAlignment="1" applyProtection="1">
      <alignment vertical="center"/>
      <protection hidden="1"/>
    </xf>
    <xf numFmtId="0" fontId="1" fillId="3" borderId="8" xfId="0" applyFont="1" applyFill="1" applyBorder="1" applyAlignment="1" applyProtection="1">
      <alignment vertical="center"/>
      <protection hidden="1"/>
    </xf>
    <xf numFmtId="20" fontId="1" fillId="3" borderId="8" xfId="0" applyNumberFormat="1" applyFont="1" applyFill="1" applyBorder="1" applyAlignment="1" applyProtection="1">
      <alignment vertical="center"/>
      <protection hidden="1"/>
    </xf>
    <xf numFmtId="20" fontId="1" fillId="3" borderId="21" xfId="0" applyNumberFormat="1" applyFont="1" applyFill="1" applyBorder="1" applyAlignment="1" applyProtection="1">
      <alignment vertical="center"/>
      <protection hidden="1"/>
    </xf>
    <xf numFmtId="20" fontId="1" fillId="2" borderId="0" xfId="0" applyNumberFormat="1" applyFont="1" applyFill="1" applyAlignment="1" applyProtection="1">
      <alignment vertical="center"/>
      <protection hidden="1"/>
    </xf>
    <xf numFmtId="165" fontId="4" fillId="2" borderId="0" xfId="0" applyNumberFormat="1" applyFont="1" applyFill="1" applyAlignment="1" applyProtection="1">
      <alignment horizontal="center" vertical="center"/>
      <protection hidden="1"/>
    </xf>
    <xf numFmtId="0" fontId="1" fillId="2" borderId="78" xfId="0" applyFont="1" applyFill="1" applyBorder="1" applyAlignment="1" applyProtection="1">
      <alignment vertical="center"/>
      <protection hidden="1"/>
    </xf>
    <xf numFmtId="0" fontId="6" fillId="0" borderId="75" xfId="0" applyFont="1" applyBorder="1" applyAlignment="1" applyProtection="1">
      <alignment vertical="center"/>
      <protection hidden="1"/>
    </xf>
    <xf numFmtId="14" fontId="6" fillId="0" borderId="76" xfId="0" applyNumberFormat="1" applyFont="1" applyBorder="1" applyAlignment="1" applyProtection="1">
      <alignment vertical="center"/>
      <protection hidden="1"/>
    </xf>
    <xf numFmtId="0" fontId="6" fillId="0" borderId="76" xfId="0" applyFont="1" applyBorder="1" applyAlignment="1" applyProtection="1">
      <alignment vertical="center" wrapText="1"/>
      <protection hidden="1"/>
    </xf>
    <xf numFmtId="170" fontId="6" fillId="0" borderId="76" xfId="0" applyNumberFormat="1" applyFont="1" applyBorder="1" applyAlignment="1" applyProtection="1">
      <alignment horizontal="center" vertical="center"/>
      <protection hidden="1"/>
    </xf>
    <xf numFmtId="0" fontId="6" fillId="0" borderId="76" xfId="0" applyFont="1" applyBorder="1" applyAlignment="1" applyProtection="1">
      <alignment horizontal="center" vertical="center"/>
      <protection hidden="1"/>
    </xf>
    <xf numFmtId="0" fontId="6" fillId="0" borderId="75" xfId="0" applyFont="1" applyBorder="1" applyAlignment="1" applyProtection="1">
      <alignment horizontal="center" vertical="center"/>
      <protection hidden="1"/>
    </xf>
    <xf numFmtId="0" fontId="23" fillId="0" borderId="75" xfId="0" applyFont="1" applyBorder="1" applyAlignment="1" applyProtection="1">
      <alignment vertical="center"/>
      <protection hidden="1"/>
    </xf>
    <xf numFmtId="0" fontId="8" fillId="0" borderId="75" xfId="0" applyFont="1" applyBorder="1" applyAlignment="1" applyProtection="1">
      <alignment vertical="center"/>
      <protection hidden="1"/>
    </xf>
    <xf numFmtId="0" fontId="6" fillId="0" borderId="90" xfId="0" applyFont="1" applyBorder="1" applyAlignment="1" applyProtection="1">
      <alignment vertical="center"/>
      <protection hidden="1"/>
    </xf>
    <xf numFmtId="14" fontId="6" fillId="7" borderId="40" xfId="0" applyNumberFormat="1" applyFont="1" applyFill="1" applyBorder="1" applyAlignment="1" applyProtection="1">
      <alignment vertical="center"/>
      <protection hidden="1"/>
    </xf>
    <xf numFmtId="0" fontId="17" fillId="0" borderId="90" xfId="0" applyFont="1" applyBorder="1" applyAlignment="1" applyProtection="1">
      <alignment horizontal="center" vertical="center"/>
      <protection hidden="1"/>
    </xf>
    <xf numFmtId="0" fontId="18" fillId="0" borderId="83" xfId="0" applyFont="1" applyBorder="1" applyAlignment="1" applyProtection="1">
      <alignment vertical="center"/>
      <protection hidden="1"/>
    </xf>
    <xf numFmtId="165" fontId="8" fillId="0" borderId="81" xfId="0" applyNumberFormat="1" applyFont="1" applyBorder="1" applyAlignment="1" applyProtection="1">
      <alignment vertical="center"/>
      <protection hidden="1"/>
    </xf>
    <xf numFmtId="0" fontId="6" fillId="0" borderId="81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77" xfId="0" applyFont="1" applyBorder="1" applyAlignment="1" applyProtection="1">
      <alignment vertical="center"/>
      <protection hidden="1"/>
    </xf>
    <xf numFmtId="14" fontId="6" fillId="7" borderId="27" xfId="0" applyNumberFormat="1" applyFont="1" applyFill="1" applyBorder="1" applyAlignment="1" applyProtection="1">
      <alignment vertical="center"/>
      <protection hidden="1"/>
    </xf>
    <xf numFmtId="0" fontId="17" fillId="0" borderId="77" xfId="0" applyFont="1" applyBorder="1" applyAlignment="1" applyProtection="1">
      <alignment horizontal="center" vertical="center"/>
      <protection hidden="1"/>
    </xf>
    <xf numFmtId="0" fontId="18" fillId="0" borderId="78" xfId="0" applyFont="1" applyBorder="1" applyAlignment="1" applyProtection="1">
      <alignment vertical="center"/>
      <protection hidden="1"/>
    </xf>
    <xf numFmtId="165" fontId="8" fillId="0" borderId="75" xfId="0" applyNumberFormat="1" applyFont="1" applyBorder="1" applyAlignment="1" applyProtection="1">
      <alignment vertical="center"/>
      <protection hidden="1"/>
    </xf>
    <xf numFmtId="14" fontId="15" fillId="2" borderId="0" xfId="0" applyNumberFormat="1" applyFont="1" applyFill="1" applyAlignment="1" applyProtection="1">
      <alignment vertical="center"/>
      <protection hidden="1"/>
    </xf>
    <xf numFmtId="0" fontId="15" fillId="2" borderId="0" xfId="0" applyFont="1" applyFill="1" applyAlignment="1" applyProtection="1">
      <alignment horizontal="center" vertical="center"/>
      <protection hidden="1"/>
    </xf>
    <xf numFmtId="0" fontId="17" fillId="0" borderId="100" xfId="0" applyFont="1" applyBorder="1" applyAlignment="1" applyProtection="1">
      <alignment horizontal="center" vertical="center"/>
      <protection hidden="1"/>
    </xf>
    <xf numFmtId="0" fontId="18" fillId="0" borderId="80" xfId="0" applyFont="1" applyBorder="1" applyAlignment="1" applyProtection="1">
      <alignment vertical="center"/>
      <protection hidden="1"/>
    </xf>
    <xf numFmtId="0" fontId="6" fillId="0" borderId="76" xfId="0" applyFont="1" applyBorder="1" applyAlignment="1" applyProtection="1">
      <alignment vertical="center"/>
      <protection hidden="1"/>
    </xf>
    <xf numFmtId="14" fontId="6" fillId="0" borderId="79" xfId="0" applyNumberFormat="1" applyFont="1" applyBorder="1" applyAlignment="1" applyProtection="1">
      <alignment vertical="center"/>
      <protection hidden="1"/>
    </xf>
    <xf numFmtId="169" fontId="6" fillId="0" borderId="79" xfId="0" applyNumberFormat="1" applyFont="1" applyBorder="1" applyAlignment="1" applyProtection="1">
      <alignment vertical="center"/>
      <protection hidden="1"/>
    </xf>
    <xf numFmtId="169" fontId="6" fillId="0" borderId="79" xfId="0" applyNumberFormat="1" applyFont="1" applyBorder="1" applyAlignment="1" applyProtection="1">
      <alignment horizontal="center" vertical="center"/>
      <protection hidden="1"/>
    </xf>
    <xf numFmtId="0" fontId="6" fillId="0" borderId="79" xfId="0" applyFont="1" applyBorder="1" applyAlignment="1" applyProtection="1">
      <alignment horizontal="center" vertical="center"/>
      <protection hidden="1"/>
    </xf>
    <xf numFmtId="0" fontId="6" fillId="0" borderId="79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0" fontId="8" fillId="6" borderId="74" xfId="0" applyFont="1" applyFill="1" applyBorder="1" applyAlignment="1" applyProtection="1">
      <alignment vertical="center" wrapText="1"/>
      <protection hidden="1"/>
    </xf>
    <xf numFmtId="14" fontId="8" fillId="6" borderId="0" xfId="0" applyNumberFormat="1" applyFont="1" applyFill="1" applyAlignment="1" applyProtection="1">
      <alignment vertical="center" wrapText="1"/>
      <protection hidden="1"/>
    </xf>
    <xf numFmtId="0" fontId="8" fillId="6" borderId="0" xfId="0" applyFont="1" applyFill="1" applyAlignment="1" applyProtection="1">
      <alignment vertical="center" wrapText="1"/>
      <protection hidden="1"/>
    </xf>
    <xf numFmtId="0" fontId="8" fillId="6" borderId="0" xfId="0" applyFont="1" applyFill="1" applyAlignment="1" applyProtection="1">
      <alignment horizontal="center" vertical="center" wrapText="1"/>
      <protection hidden="1"/>
    </xf>
    <xf numFmtId="0" fontId="8" fillId="6" borderId="0" xfId="0" quotePrefix="1" applyFont="1" applyFill="1" applyAlignment="1" applyProtection="1">
      <alignment horizontal="center" vertical="center" wrapText="1"/>
      <protection hidden="1"/>
    </xf>
    <xf numFmtId="0" fontId="8" fillId="6" borderId="0" xfId="0" quotePrefix="1" applyFont="1" applyFill="1" applyAlignment="1" applyProtection="1">
      <alignment vertical="center" wrapText="1"/>
      <protection hidden="1"/>
    </xf>
    <xf numFmtId="0" fontId="8" fillId="6" borderId="46" xfId="0" applyFont="1" applyFill="1" applyBorder="1" applyAlignment="1" applyProtection="1">
      <alignment vertical="center" wrapText="1"/>
      <protection hidden="1"/>
    </xf>
    <xf numFmtId="14" fontId="15" fillId="7" borderId="126" xfId="0" applyNumberFormat="1" applyFont="1" applyFill="1" applyBorder="1" applyAlignment="1" applyProtection="1">
      <alignment vertical="center"/>
      <protection hidden="1"/>
    </xf>
    <xf numFmtId="0" fontId="15" fillId="7" borderId="126" xfId="0" applyFont="1" applyFill="1" applyBorder="1" applyAlignment="1" applyProtection="1">
      <alignment vertical="center" wrapText="1"/>
      <protection hidden="1"/>
    </xf>
    <xf numFmtId="170" fontId="15" fillId="7" borderId="131" xfId="0" applyNumberFormat="1" applyFont="1" applyFill="1" applyBorder="1" applyAlignment="1" applyProtection="1">
      <alignment horizontal="center" vertical="center"/>
      <protection hidden="1"/>
    </xf>
    <xf numFmtId="164" fontId="15" fillId="7" borderId="132" xfId="0" applyNumberFormat="1" applyFont="1" applyFill="1" applyBorder="1" applyAlignment="1" applyProtection="1">
      <alignment horizontal="center" vertical="center"/>
      <protection hidden="1"/>
    </xf>
    <xf numFmtId="164" fontId="15" fillId="7" borderId="126" xfId="0" applyNumberFormat="1" applyFont="1" applyFill="1" applyBorder="1" applyAlignment="1" applyProtection="1">
      <alignment horizontal="center" vertical="center"/>
      <protection hidden="1"/>
    </xf>
    <xf numFmtId="164" fontId="15" fillId="7" borderId="131" xfId="0" applyNumberFormat="1" applyFont="1" applyFill="1" applyBorder="1" applyAlignment="1" applyProtection="1">
      <alignment horizontal="center" vertical="center"/>
      <protection hidden="1"/>
    </xf>
    <xf numFmtId="0" fontId="15" fillId="7" borderId="0" xfId="0" applyFont="1" applyFill="1" applyAlignment="1" applyProtection="1">
      <alignment vertical="center"/>
      <protection hidden="1"/>
    </xf>
    <xf numFmtId="14" fontId="15" fillId="0" borderId="126" xfId="0" applyNumberFormat="1" applyFont="1" applyBorder="1" applyAlignment="1" applyProtection="1">
      <alignment vertical="center"/>
      <protection hidden="1"/>
    </xf>
    <xf numFmtId="0" fontId="15" fillId="0" borderId="126" xfId="0" applyFont="1" applyBorder="1" applyAlignment="1" applyProtection="1">
      <alignment vertical="center" wrapText="1"/>
      <protection hidden="1"/>
    </xf>
    <xf numFmtId="170" fontId="15" fillId="0" borderId="131" xfId="0" applyNumberFormat="1" applyFont="1" applyBorder="1" applyAlignment="1" applyProtection="1">
      <alignment horizontal="center" vertical="center"/>
      <protection hidden="1"/>
    </xf>
    <xf numFmtId="0" fontId="11" fillId="0" borderId="137" xfId="0" applyFont="1" applyBorder="1" applyAlignment="1" applyProtection="1">
      <alignment horizontal="center" vertical="center"/>
      <protection hidden="1"/>
    </xf>
    <xf numFmtId="168" fontId="11" fillId="0" borderId="126" xfId="0" applyNumberFormat="1" applyFont="1" applyBorder="1" applyAlignment="1" applyProtection="1">
      <alignment horizontal="center" vertical="center"/>
      <protection hidden="1"/>
    </xf>
    <xf numFmtId="168" fontId="11" fillId="0" borderId="127" xfId="0" applyNumberFormat="1" applyFont="1" applyBorder="1" applyAlignment="1" applyProtection="1">
      <alignment horizontal="center" vertical="center"/>
      <protection hidden="1"/>
    </xf>
    <xf numFmtId="164" fontId="15" fillId="0" borderId="132" xfId="0" applyNumberFormat="1" applyFont="1" applyBorder="1" applyAlignment="1" applyProtection="1">
      <alignment horizontal="center" vertical="center"/>
      <protection hidden="1"/>
    </xf>
    <xf numFmtId="164" fontId="15" fillId="0" borderId="126" xfId="0" applyNumberFormat="1" applyFont="1" applyBorder="1" applyAlignment="1" applyProtection="1">
      <alignment horizontal="center" vertical="center"/>
      <protection hidden="1"/>
    </xf>
    <xf numFmtId="164" fontId="15" fillId="0" borderId="131" xfId="0" applyNumberFormat="1" applyFont="1" applyBorder="1" applyAlignment="1" applyProtection="1">
      <alignment horizontal="center" vertical="center"/>
      <protection hidden="1"/>
    </xf>
    <xf numFmtId="167" fontId="15" fillId="0" borderId="0" xfId="0" applyNumberFormat="1" applyFont="1" applyAlignment="1" applyProtection="1">
      <alignment horizontal="center" vertical="center"/>
      <protection hidden="1"/>
    </xf>
    <xf numFmtId="164" fontId="11" fillId="0" borderId="132" xfId="0" applyNumberFormat="1" applyFont="1" applyBorder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1" fillId="7" borderId="137" xfId="0" applyFont="1" applyFill="1" applyBorder="1" applyAlignment="1" applyProtection="1">
      <alignment horizontal="center" vertical="center"/>
      <protection hidden="1"/>
    </xf>
    <xf numFmtId="168" fontId="11" fillId="7" borderId="126" xfId="0" applyNumberFormat="1" applyFont="1" applyFill="1" applyBorder="1" applyAlignment="1" applyProtection="1">
      <alignment horizontal="center" vertical="center"/>
      <protection hidden="1"/>
    </xf>
    <xf numFmtId="168" fontId="11" fillId="7" borderId="127" xfId="0" applyNumberFormat="1" applyFont="1" applyFill="1" applyBorder="1" applyAlignment="1" applyProtection="1">
      <alignment horizontal="center" vertical="center"/>
      <protection hidden="1"/>
    </xf>
    <xf numFmtId="167" fontId="15" fillId="7" borderId="0" xfId="0" applyNumberFormat="1" applyFont="1" applyFill="1" applyAlignment="1" applyProtection="1">
      <alignment horizontal="center" vertical="center"/>
      <protection hidden="1"/>
    </xf>
    <xf numFmtId="164" fontId="11" fillId="7" borderId="132" xfId="0" applyNumberFormat="1" applyFont="1" applyFill="1" applyBorder="1" applyAlignment="1" applyProtection="1">
      <alignment vertical="center"/>
      <protection hidden="1"/>
    </xf>
    <xf numFmtId="168" fontId="11" fillId="5" borderId="126" xfId="0" applyNumberFormat="1" applyFont="1" applyFill="1" applyBorder="1" applyAlignment="1" applyProtection="1">
      <alignment horizontal="center" vertical="center"/>
      <protection hidden="1"/>
    </xf>
    <xf numFmtId="164" fontId="15" fillId="5" borderId="132" xfId="0" applyNumberFormat="1" applyFont="1" applyFill="1" applyBorder="1" applyAlignment="1" applyProtection="1">
      <alignment horizontal="center" vertical="center"/>
      <protection hidden="1"/>
    </xf>
    <xf numFmtId="164" fontId="15" fillId="5" borderId="126" xfId="0" applyNumberFormat="1" applyFont="1" applyFill="1" applyBorder="1" applyAlignment="1" applyProtection="1">
      <alignment horizontal="center" vertical="center"/>
      <protection hidden="1"/>
    </xf>
    <xf numFmtId="14" fontId="15" fillId="0" borderId="130" xfId="0" applyNumberFormat="1" applyFont="1" applyBorder="1" applyAlignment="1" applyProtection="1">
      <alignment vertical="center"/>
      <protection hidden="1"/>
    </xf>
    <xf numFmtId="0" fontId="15" fillId="0" borderId="130" xfId="0" applyFont="1" applyBorder="1" applyAlignment="1" applyProtection="1">
      <alignment vertical="center" wrapText="1"/>
      <protection hidden="1"/>
    </xf>
    <xf numFmtId="170" fontId="15" fillId="0" borderId="128" xfId="0" applyNumberFormat="1" applyFont="1" applyBorder="1" applyAlignment="1" applyProtection="1">
      <alignment horizontal="center" vertical="center"/>
      <protection hidden="1"/>
    </xf>
    <xf numFmtId="0" fontId="11" fillId="0" borderId="138" xfId="0" applyFont="1" applyBorder="1" applyAlignment="1" applyProtection="1">
      <alignment horizontal="center" vertical="center"/>
      <protection hidden="1"/>
    </xf>
    <xf numFmtId="168" fontId="11" fillId="0" borderId="130" xfId="0" applyNumberFormat="1" applyFont="1" applyBorder="1" applyAlignment="1" applyProtection="1">
      <alignment horizontal="center" vertical="center"/>
      <protection hidden="1"/>
    </xf>
    <xf numFmtId="168" fontId="11" fillId="0" borderId="129" xfId="0" applyNumberFormat="1" applyFont="1" applyBorder="1" applyAlignment="1" applyProtection="1">
      <alignment horizontal="center" vertical="center"/>
      <protection hidden="1"/>
    </xf>
    <xf numFmtId="164" fontId="15" fillId="0" borderId="133" xfId="0" applyNumberFormat="1" applyFont="1" applyBorder="1" applyAlignment="1" applyProtection="1">
      <alignment horizontal="center" vertical="center"/>
      <protection hidden="1"/>
    </xf>
    <xf numFmtId="164" fontId="15" fillId="0" borderId="130" xfId="0" applyNumberFormat="1" applyFont="1" applyBorder="1" applyAlignment="1" applyProtection="1">
      <alignment horizontal="center" vertical="center"/>
      <protection hidden="1"/>
    </xf>
    <xf numFmtId="164" fontId="15" fillId="0" borderId="128" xfId="0" applyNumberFormat="1" applyFont="1" applyBorder="1" applyAlignment="1" applyProtection="1">
      <alignment horizontal="center" vertical="center"/>
      <protection hidden="1"/>
    </xf>
    <xf numFmtId="167" fontId="15" fillId="0" borderId="5" xfId="0" applyNumberFormat="1" applyFont="1" applyBorder="1" applyAlignment="1" applyProtection="1">
      <alignment horizontal="center" vertical="center"/>
      <protection hidden="1"/>
    </xf>
    <xf numFmtId="14" fontId="15" fillId="0" borderId="81" xfId="0" applyNumberFormat="1" applyFont="1" applyBorder="1" applyAlignment="1" applyProtection="1">
      <alignment vertical="center"/>
      <protection hidden="1"/>
    </xf>
    <xf numFmtId="0" fontId="15" fillId="0" borderId="81" xfId="0" applyFont="1" applyBorder="1" applyAlignment="1" applyProtection="1">
      <alignment vertical="center" wrapText="1"/>
      <protection hidden="1"/>
    </xf>
    <xf numFmtId="170" fontId="15" fillId="0" borderId="81" xfId="0" applyNumberFormat="1" applyFont="1" applyBorder="1" applyAlignment="1" applyProtection="1">
      <alignment horizontal="center" vertical="center"/>
      <protection hidden="1"/>
    </xf>
    <xf numFmtId="0" fontId="11" fillId="0" borderId="79" xfId="0" applyFont="1" applyBorder="1" applyAlignment="1" applyProtection="1">
      <alignment horizontal="center" vertical="center"/>
      <protection hidden="1"/>
    </xf>
    <xf numFmtId="168" fontId="11" fillId="0" borderId="79" xfId="0" applyNumberFormat="1" applyFont="1" applyBorder="1" applyAlignment="1" applyProtection="1">
      <alignment horizontal="center" vertical="center"/>
      <protection hidden="1"/>
    </xf>
    <xf numFmtId="168" fontId="11" fillId="0" borderId="81" xfId="0" applyNumberFormat="1" applyFont="1" applyBorder="1" applyAlignment="1" applyProtection="1">
      <alignment horizontal="center" vertical="center"/>
      <protection hidden="1"/>
    </xf>
    <xf numFmtId="164" fontId="15" fillId="0" borderId="79" xfId="0" applyNumberFormat="1" applyFont="1" applyBorder="1" applyAlignment="1" applyProtection="1">
      <alignment horizontal="center" vertical="center"/>
      <protection hidden="1"/>
    </xf>
    <xf numFmtId="0" fontId="15" fillId="0" borderId="75" xfId="0" applyFont="1" applyBorder="1" applyAlignment="1" applyProtection="1">
      <alignment vertical="center" wrapText="1"/>
      <protection hidden="1"/>
    </xf>
    <xf numFmtId="0" fontId="15" fillId="0" borderId="124" xfId="0" applyFont="1" applyBorder="1" applyAlignment="1" applyProtection="1">
      <alignment vertical="center" wrapText="1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20" fontId="15" fillId="0" borderId="84" xfId="0" applyNumberFormat="1" applyFont="1" applyBorder="1" applyAlignment="1" applyProtection="1">
      <alignment horizontal="center" vertical="center"/>
      <protection hidden="1"/>
    </xf>
    <xf numFmtId="164" fontId="15" fillId="0" borderId="9" xfId="0" applyNumberFormat="1" applyFont="1" applyBorder="1" applyAlignment="1" applyProtection="1">
      <alignment horizontal="center" vertical="center"/>
      <protection hidden="1"/>
    </xf>
    <xf numFmtId="14" fontId="15" fillId="0" borderId="75" xfId="0" applyNumberFormat="1" applyFont="1" applyBorder="1" applyAlignment="1" applyProtection="1">
      <alignment vertical="center"/>
      <protection hidden="1"/>
    </xf>
    <xf numFmtId="0" fontId="15" fillId="0" borderId="125" xfId="0" applyFont="1" applyBorder="1" applyAlignment="1" applyProtection="1">
      <alignment vertical="center" wrapText="1"/>
      <protection hidden="1"/>
    </xf>
    <xf numFmtId="20" fontId="15" fillId="0" borderId="82" xfId="0" applyNumberFormat="1" applyFont="1" applyBorder="1" applyAlignment="1" applyProtection="1">
      <alignment horizontal="center" vertical="center"/>
      <protection hidden="1"/>
    </xf>
    <xf numFmtId="0" fontId="15" fillId="6" borderId="75" xfId="0" applyFont="1" applyFill="1" applyBorder="1" applyAlignment="1" applyProtection="1">
      <alignment horizontal="right" vertical="center"/>
      <protection hidden="1"/>
    </xf>
    <xf numFmtId="14" fontId="15" fillId="6" borderId="75" xfId="0" applyNumberFormat="1" applyFont="1" applyFill="1" applyBorder="1" applyAlignment="1" applyProtection="1">
      <alignment horizontal="right" vertical="center"/>
      <protection hidden="1"/>
    </xf>
    <xf numFmtId="0" fontId="15" fillId="6" borderId="81" xfId="0" applyFont="1" applyFill="1" applyBorder="1" applyAlignment="1" applyProtection="1">
      <alignment vertical="center" wrapText="1"/>
      <protection hidden="1"/>
    </xf>
    <xf numFmtId="20" fontId="15" fillId="6" borderId="0" xfId="0" applyNumberFormat="1" applyFont="1" applyFill="1" applyAlignment="1" applyProtection="1">
      <alignment horizontal="center" vertical="center"/>
      <protection hidden="1"/>
    </xf>
    <xf numFmtId="167" fontId="15" fillId="6" borderId="0" xfId="0" applyNumberFormat="1" applyFont="1" applyFill="1" applyAlignment="1" applyProtection="1">
      <alignment horizontal="center" vertical="center"/>
      <protection hidden="1"/>
    </xf>
    <xf numFmtId="165" fontId="15" fillId="6" borderId="0" xfId="0" applyNumberFormat="1" applyFont="1" applyFill="1" applyAlignment="1" applyProtection="1">
      <alignment horizontal="center" vertical="center"/>
      <protection hidden="1"/>
    </xf>
    <xf numFmtId="164" fontId="15" fillId="6" borderId="0" xfId="0" applyNumberFormat="1" applyFont="1" applyFill="1" applyAlignment="1" applyProtection="1">
      <alignment horizontal="center" vertical="center"/>
      <protection hidden="1"/>
    </xf>
    <xf numFmtId="0" fontId="15" fillId="6" borderId="0" xfId="0" applyFont="1" applyFill="1" applyAlignment="1" applyProtection="1">
      <alignment vertical="center"/>
      <protection hidden="1"/>
    </xf>
    <xf numFmtId="0" fontId="15" fillId="6" borderId="76" xfId="0" applyFont="1" applyFill="1" applyBorder="1" applyAlignment="1" applyProtection="1">
      <alignment vertical="center" wrapText="1"/>
      <protection hidden="1"/>
    </xf>
    <xf numFmtId="0" fontId="16" fillId="6" borderId="7" xfId="0" applyFont="1" applyFill="1" applyBorder="1" applyAlignment="1" applyProtection="1">
      <alignment horizontal="center" vertical="center"/>
      <protection hidden="1"/>
    </xf>
    <xf numFmtId="20" fontId="15" fillId="0" borderId="81" xfId="0" applyNumberFormat="1" applyFont="1" applyBorder="1" applyAlignment="1" applyProtection="1">
      <alignment horizontal="center" vertical="center"/>
      <protection hidden="1"/>
    </xf>
    <xf numFmtId="167" fontId="15" fillId="0" borderId="81" xfId="0" applyNumberFormat="1" applyFont="1" applyBorder="1" applyAlignment="1" applyProtection="1">
      <alignment horizontal="center" vertical="center"/>
      <protection hidden="1"/>
    </xf>
    <xf numFmtId="165" fontId="15" fillId="0" borderId="81" xfId="0" applyNumberFormat="1" applyFont="1" applyBorder="1" applyAlignment="1" applyProtection="1">
      <alignment horizontal="center" vertical="center"/>
      <protection hidden="1"/>
    </xf>
    <xf numFmtId="164" fontId="15" fillId="0" borderId="75" xfId="0" applyNumberFormat="1" applyFont="1" applyBorder="1" applyAlignment="1" applyProtection="1">
      <alignment horizontal="center" vertical="center"/>
      <protection hidden="1"/>
    </xf>
    <xf numFmtId="167" fontId="15" fillId="0" borderId="75" xfId="0" applyNumberFormat="1" applyFont="1" applyBorder="1" applyAlignment="1" applyProtection="1">
      <alignment horizontal="center" vertical="center"/>
      <protection hidden="1"/>
    </xf>
    <xf numFmtId="170" fontId="15" fillId="0" borderId="75" xfId="0" applyNumberFormat="1" applyFont="1" applyBorder="1" applyAlignment="1" applyProtection="1">
      <alignment horizontal="center" vertical="center"/>
      <protection hidden="1"/>
    </xf>
    <xf numFmtId="20" fontId="15" fillId="0" borderId="75" xfId="0" applyNumberFormat="1" applyFont="1" applyBorder="1" applyAlignment="1" applyProtection="1">
      <alignment horizontal="center" vertical="center"/>
      <protection hidden="1"/>
    </xf>
    <xf numFmtId="165" fontId="15" fillId="0" borderId="75" xfId="0" applyNumberFormat="1" applyFont="1" applyBorder="1" applyAlignment="1" applyProtection="1">
      <alignment horizontal="center" vertical="center"/>
      <protection hidden="1"/>
    </xf>
    <xf numFmtId="14" fontId="15" fillId="0" borderId="0" xfId="0" applyNumberFormat="1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 wrapText="1"/>
      <protection hidden="1"/>
    </xf>
    <xf numFmtId="170" fontId="15" fillId="0" borderId="0" xfId="0" applyNumberFormat="1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20" fontId="15" fillId="0" borderId="0" xfId="0" applyNumberFormat="1" applyFont="1" applyAlignment="1" applyProtection="1">
      <alignment horizontal="center" vertical="center"/>
      <protection hidden="1"/>
    </xf>
    <xf numFmtId="165" fontId="15" fillId="0" borderId="0" xfId="0" applyNumberFormat="1" applyFont="1" applyAlignment="1" applyProtection="1">
      <alignment horizontal="center" vertical="center"/>
      <protection hidden="1"/>
    </xf>
    <xf numFmtId="164" fontId="15" fillId="0" borderId="0" xfId="0" applyNumberFormat="1" applyFont="1" applyAlignment="1" applyProtection="1">
      <alignment horizontal="center" vertical="center"/>
      <protection hidden="1"/>
    </xf>
    <xf numFmtId="14" fontId="1" fillId="3" borderId="97" xfId="0" applyNumberFormat="1" applyFont="1" applyFill="1" applyBorder="1" applyAlignment="1" applyProtection="1">
      <alignment vertical="center"/>
      <protection locked="0" hidden="1"/>
    </xf>
    <xf numFmtId="167" fontId="15" fillId="7" borderId="47" xfId="0" applyNumberFormat="1" applyFont="1" applyFill="1" applyBorder="1" applyAlignment="1" applyProtection="1">
      <alignment horizontal="center" vertical="center"/>
      <protection locked="0" hidden="1"/>
    </xf>
    <xf numFmtId="14" fontId="15" fillId="0" borderId="123" xfId="0" applyNumberFormat="1" applyFont="1" applyBorder="1" applyAlignment="1" applyProtection="1">
      <alignment vertical="center" wrapText="1"/>
      <protection locked="0" hidden="1"/>
    </xf>
    <xf numFmtId="164" fontId="1" fillId="14" borderId="9" xfId="0" applyNumberFormat="1" applyFont="1" applyFill="1" applyBorder="1" applyAlignment="1" applyProtection="1">
      <alignment vertical="center"/>
      <protection locked="0" hidden="1"/>
    </xf>
    <xf numFmtId="0" fontId="1" fillId="14" borderId="9" xfId="0" applyFont="1" applyFill="1" applyBorder="1" applyAlignment="1" applyProtection="1">
      <alignment vertical="center"/>
      <protection locked="0" hidden="1"/>
    </xf>
    <xf numFmtId="0" fontId="1" fillId="3" borderId="15" xfId="0" applyFont="1" applyFill="1" applyBorder="1" applyAlignment="1" applyProtection="1">
      <alignment vertical="center" wrapText="1"/>
      <protection locked="0" hidden="1"/>
    </xf>
    <xf numFmtId="0" fontId="1" fillId="3" borderId="19" xfId="0" applyFont="1" applyFill="1" applyBorder="1" applyAlignment="1" applyProtection="1">
      <alignment vertical="center"/>
      <protection locked="0" hidden="1"/>
    </xf>
    <xf numFmtId="14" fontId="4" fillId="10" borderId="15" xfId="0" applyNumberFormat="1" applyFont="1" applyFill="1" applyBorder="1" applyAlignment="1" applyProtection="1">
      <alignment vertical="center"/>
      <protection locked="0" hidden="1"/>
    </xf>
    <xf numFmtId="14" fontId="4" fillId="10" borderId="15" xfId="0" applyNumberFormat="1" applyFont="1" applyFill="1" applyBorder="1" applyAlignment="1" applyProtection="1">
      <alignment vertical="center"/>
      <protection hidden="1"/>
    </xf>
    <xf numFmtId="14" fontId="4" fillId="10" borderId="33" xfId="0" applyNumberFormat="1" applyFont="1" applyFill="1" applyBorder="1" applyAlignment="1" applyProtection="1">
      <alignment vertical="center"/>
      <protection hidden="1"/>
    </xf>
    <xf numFmtId="14" fontId="4" fillId="10" borderId="19" xfId="0" applyNumberFormat="1" applyFont="1" applyFill="1" applyBorder="1" applyAlignment="1" applyProtection="1">
      <alignment vertical="center"/>
      <protection hidden="1"/>
    </xf>
    <xf numFmtId="164" fontId="4" fillId="22" borderId="95" xfId="0" applyNumberFormat="1" applyFont="1" applyFill="1" applyBorder="1" applyAlignment="1" applyProtection="1">
      <alignment horizontal="center" vertical="center"/>
      <protection locked="0" hidden="1"/>
    </xf>
    <xf numFmtId="164" fontId="4" fillId="22" borderId="32" xfId="0" applyNumberFormat="1" applyFont="1" applyFill="1" applyBorder="1" applyAlignment="1" applyProtection="1">
      <alignment horizontal="center" vertical="center"/>
      <protection locked="0" hidden="1"/>
    </xf>
    <xf numFmtId="164" fontId="4" fillId="22" borderId="32" xfId="0" applyNumberFormat="1" applyFont="1" applyFill="1" applyBorder="1" applyAlignment="1" applyProtection="1">
      <alignment horizontal="center" vertical="center"/>
      <protection hidden="1"/>
    </xf>
    <xf numFmtId="164" fontId="4" fillId="22" borderId="35" xfId="0" applyNumberFormat="1" applyFont="1" applyFill="1" applyBorder="1" applyAlignment="1" applyProtection="1">
      <alignment horizontal="center" vertical="center"/>
      <protection hidden="1"/>
    </xf>
    <xf numFmtId="164" fontId="4" fillId="23" borderId="31" xfId="0" applyNumberFormat="1" applyFont="1" applyFill="1" applyBorder="1" applyAlignment="1" applyProtection="1">
      <alignment horizontal="center" vertical="center"/>
      <protection locked="0" hidden="1"/>
    </xf>
    <xf numFmtId="164" fontId="4" fillId="23" borderId="23" xfId="0" applyNumberFormat="1" applyFont="1" applyFill="1" applyBorder="1" applyAlignment="1" applyProtection="1">
      <alignment horizontal="center" vertical="center"/>
      <protection locked="0" hidden="1"/>
    </xf>
    <xf numFmtId="165" fontId="4" fillId="23" borderId="8" xfId="0" applyNumberFormat="1" applyFont="1" applyFill="1" applyBorder="1" applyAlignment="1" applyProtection="1">
      <alignment horizontal="center" vertical="center"/>
      <protection locked="0" hidden="1"/>
    </xf>
    <xf numFmtId="165" fontId="4" fillId="23" borderId="9" xfId="0" applyNumberFormat="1" applyFont="1" applyFill="1" applyBorder="1" applyAlignment="1" applyProtection="1">
      <alignment horizontal="center" vertical="center"/>
      <protection locked="0" hidden="1"/>
    </xf>
    <xf numFmtId="165" fontId="4" fillId="23" borderId="15" xfId="0" applyNumberFormat="1" applyFont="1" applyFill="1" applyBorder="1" applyAlignment="1" applyProtection="1">
      <alignment horizontal="center" vertical="center"/>
      <protection locked="0" hidden="1"/>
    </xf>
    <xf numFmtId="165" fontId="4" fillId="23" borderId="8" xfId="0" applyNumberFormat="1" applyFont="1" applyFill="1" applyBorder="1" applyAlignment="1" applyProtection="1">
      <alignment horizontal="center" vertical="center"/>
      <protection hidden="1"/>
    </xf>
    <xf numFmtId="165" fontId="4" fillId="23" borderId="9" xfId="0" applyNumberFormat="1" applyFont="1" applyFill="1" applyBorder="1" applyAlignment="1" applyProtection="1">
      <alignment horizontal="center" vertical="center"/>
      <protection hidden="1"/>
    </xf>
    <xf numFmtId="165" fontId="4" fillId="23" borderId="15" xfId="0" applyNumberFormat="1" applyFont="1" applyFill="1" applyBorder="1" applyAlignment="1" applyProtection="1">
      <alignment horizontal="center" vertical="center"/>
      <protection hidden="1"/>
    </xf>
    <xf numFmtId="165" fontId="4" fillId="23" borderId="34" xfId="0" applyNumberFormat="1" applyFont="1" applyFill="1" applyBorder="1" applyAlignment="1" applyProtection="1">
      <alignment horizontal="center" vertical="center"/>
      <protection hidden="1"/>
    </xf>
    <xf numFmtId="165" fontId="4" fillId="23" borderId="7" xfId="0" applyNumberFormat="1" applyFont="1" applyFill="1" applyBorder="1" applyAlignment="1" applyProtection="1">
      <alignment horizontal="center" vertical="center"/>
      <protection hidden="1"/>
    </xf>
    <xf numFmtId="165" fontId="4" fillId="23" borderId="21" xfId="0" applyNumberFormat="1" applyFont="1" applyFill="1" applyBorder="1" applyAlignment="1" applyProtection="1">
      <alignment horizontal="center" vertical="center"/>
      <protection hidden="1"/>
    </xf>
    <xf numFmtId="165" fontId="4" fillId="23" borderId="18" xfId="0" applyNumberFormat="1" applyFont="1" applyFill="1" applyBorder="1" applyAlignment="1" applyProtection="1">
      <alignment horizontal="center" vertical="center"/>
      <protection hidden="1"/>
    </xf>
    <xf numFmtId="165" fontId="4" fillId="23" borderId="19" xfId="0" applyNumberFormat="1" applyFont="1" applyFill="1" applyBorder="1" applyAlignment="1" applyProtection="1">
      <alignment horizontal="center" vertical="center"/>
      <protection hidden="1"/>
    </xf>
    <xf numFmtId="165" fontId="1" fillId="24" borderId="8" xfId="0" applyNumberFormat="1" applyFont="1" applyFill="1" applyBorder="1" applyAlignment="1" applyProtection="1">
      <alignment horizontal="right" vertical="center"/>
      <protection locked="0" hidden="1"/>
    </xf>
    <xf numFmtId="165" fontId="1" fillId="24" borderId="9" xfId="0" applyNumberFormat="1" applyFont="1" applyFill="1" applyBorder="1" applyAlignment="1" applyProtection="1">
      <alignment horizontal="right" vertical="center"/>
      <protection locked="0" hidden="1"/>
    </xf>
    <xf numFmtId="165" fontId="1" fillId="24" borderId="15" xfId="0" applyNumberFormat="1" applyFont="1" applyFill="1" applyBorder="1" applyAlignment="1" applyProtection="1">
      <alignment horizontal="right" vertical="center"/>
      <protection locked="0" hidden="1"/>
    </xf>
    <xf numFmtId="165" fontId="1" fillId="24" borderId="8" xfId="0" applyNumberFormat="1" applyFont="1" applyFill="1" applyBorder="1" applyAlignment="1" applyProtection="1">
      <alignment horizontal="right" vertical="center"/>
      <protection hidden="1"/>
    </xf>
    <xf numFmtId="165" fontId="1" fillId="24" borderId="9" xfId="0" applyNumberFormat="1" applyFont="1" applyFill="1" applyBorder="1" applyAlignment="1" applyProtection="1">
      <alignment horizontal="right" vertical="center"/>
      <protection hidden="1"/>
    </xf>
    <xf numFmtId="165" fontId="1" fillId="24" borderId="15" xfId="0" applyNumberFormat="1" applyFont="1" applyFill="1" applyBorder="1" applyAlignment="1" applyProtection="1">
      <alignment horizontal="right" vertical="center"/>
      <protection hidden="1"/>
    </xf>
    <xf numFmtId="0" fontId="11" fillId="25" borderId="134" xfId="0" applyFont="1" applyFill="1" applyBorder="1" applyAlignment="1" applyProtection="1">
      <alignment horizontal="center" vertical="center"/>
      <protection locked="0" hidden="1"/>
    </xf>
    <xf numFmtId="164" fontId="11" fillId="25" borderId="135" xfId="0" applyNumberFormat="1" applyFont="1" applyFill="1" applyBorder="1" applyAlignment="1" applyProtection="1">
      <alignment horizontal="center" vertical="center"/>
      <protection locked="0" hidden="1"/>
    </xf>
    <xf numFmtId="164" fontId="11" fillId="25" borderId="136" xfId="0" applyNumberFormat="1" applyFont="1" applyFill="1" applyBorder="1" applyAlignment="1" applyProtection="1">
      <alignment horizontal="center" vertical="center"/>
      <protection locked="0" hidden="1"/>
    </xf>
    <xf numFmtId="0" fontId="11" fillId="25" borderId="137" xfId="0" applyFont="1" applyFill="1" applyBorder="1" applyAlignment="1" applyProtection="1">
      <alignment horizontal="center" vertical="center"/>
      <protection hidden="1"/>
    </xf>
    <xf numFmtId="168" fontId="11" fillId="25" borderId="126" xfId="0" applyNumberFormat="1" applyFont="1" applyFill="1" applyBorder="1" applyAlignment="1" applyProtection="1">
      <alignment horizontal="center" vertical="center"/>
      <protection hidden="1"/>
    </xf>
    <xf numFmtId="168" fontId="11" fillId="25" borderId="127" xfId="0" applyNumberFormat="1" applyFont="1" applyFill="1" applyBorder="1" applyAlignment="1" applyProtection="1">
      <alignment horizontal="center" vertical="center"/>
      <protection hidden="1"/>
    </xf>
    <xf numFmtId="0" fontId="32" fillId="0" borderId="75" xfId="0" applyFont="1" applyBorder="1" applyAlignment="1" applyProtection="1">
      <alignment horizontal="left" vertical="center"/>
      <protection hidden="1"/>
    </xf>
    <xf numFmtId="0" fontId="6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 wrapText="1"/>
    </xf>
    <xf numFmtId="20" fontId="15" fillId="10" borderId="0" xfId="0" applyNumberFormat="1" applyFont="1" applyFill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15" fillId="0" borderId="87" xfId="0" applyFont="1" applyBorder="1" applyAlignment="1" applyProtection="1">
      <alignment vertical="center"/>
      <protection hidden="1"/>
    </xf>
    <xf numFmtId="0" fontId="8" fillId="6" borderId="1" xfId="0" applyFont="1" applyFill="1" applyBorder="1" applyAlignment="1">
      <alignment vertical="center"/>
    </xf>
    <xf numFmtId="14" fontId="8" fillId="6" borderId="1" xfId="0" applyNumberFormat="1" applyFont="1" applyFill="1" applyBorder="1" applyAlignment="1">
      <alignment vertical="center"/>
    </xf>
    <xf numFmtId="175" fontId="6" fillId="7" borderId="31" xfId="0" applyNumberFormat="1" applyFont="1" applyFill="1" applyBorder="1" applyAlignment="1">
      <alignment horizontal="center" vertical="center" wrapText="1"/>
    </xf>
    <xf numFmtId="0" fontId="33" fillId="2" borderId="151" xfId="0" applyFont="1" applyFill="1" applyBorder="1" applyAlignment="1">
      <alignment horizontal="center" vertical="center" wrapText="1"/>
    </xf>
    <xf numFmtId="0" fontId="33" fillId="2" borderId="150" xfId="0" applyFont="1" applyFill="1" applyBorder="1" applyAlignment="1">
      <alignment horizontal="center" vertical="center" wrapText="1"/>
    </xf>
    <xf numFmtId="170" fontId="6" fillId="0" borderId="7" xfId="0" applyNumberFormat="1" applyFont="1" applyBorder="1" applyAlignment="1">
      <alignment horizontal="center" vertical="center" wrapText="1"/>
    </xf>
    <xf numFmtId="164" fontId="6" fillId="0" borderId="31" xfId="0" applyNumberFormat="1" applyFont="1" applyBorder="1" applyAlignment="1">
      <alignment horizontal="center" vertical="center" wrapText="1"/>
    </xf>
    <xf numFmtId="0" fontId="34" fillId="2" borderId="0" xfId="2" applyFill="1" applyAlignment="1" applyProtection="1">
      <alignment vertical="center"/>
      <protection hidden="1"/>
    </xf>
    <xf numFmtId="49" fontId="34" fillId="2" borderId="0" xfId="2" applyNumberFormat="1" applyFill="1" applyAlignment="1" applyProtection="1">
      <alignment vertical="center"/>
      <protection hidden="1"/>
    </xf>
    <xf numFmtId="49" fontId="17" fillId="2" borderId="0" xfId="0" applyNumberFormat="1" applyFont="1" applyFill="1" applyAlignment="1" applyProtection="1">
      <alignment vertical="center"/>
      <protection hidden="1"/>
    </xf>
    <xf numFmtId="0" fontId="1" fillId="2" borderId="0" xfId="0" applyFont="1" applyFill="1" applyAlignment="1" applyProtection="1">
      <alignment vertical="top"/>
      <protection hidden="1"/>
    </xf>
    <xf numFmtId="20" fontId="15" fillId="0" borderId="75" xfId="0" applyNumberFormat="1" applyFont="1" applyBorder="1" applyAlignment="1" applyProtection="1">
      <alignment vertical="center"/>
      <protection hidden="1"/>
    </xf>
    <xf numFmtId="164" fontId="15" fillId="0" borderId="46" xfId="0" applyNumberFormat="1" applyFont="1" applyBorder="1" applyAlignment="1" applyProtection="1">
      <alignment horizontal="center" vertical="center"/>
      <protection hidden="1"/>
    </xf>
    <xf numFmtId="164" fontId="15" fillId="7" borderId="46" xfId="0" applyNumberFormat="1" applyFont="1" applyFill="1" applyBorder="1" applyAlignment="1" applyProtection="1">
      <alignment horizontal="center" vertical="center"/>
      <protection hidden="1"/>
    </xf>
    <xf numFmtId="0" fontId="6" fillId="28" borderId="0" xfId="0" applyFont="1" applyFill="1" applyAlignment="1">
      <alignment vertical="center"/>
    </xf>
    <xf numFmtId="0" fontId="15" fillId="28" borderId="0" xfId="0" applyFont="1" applyFill="1" applyAlignment="1">
      <alignment vertical="center"/>
    </xf>
    <xf numFmtId="0" fontId="8" fillId="0" borderId="47" xfId="0" applyFont="1" applyBorder="1" applyAlignment="1">
      <alignment horizontal="center" vertical="center" wrapText="1"/>
    </xf>
    <xf numFmtId="0" fontId="6" fillId="27" borderId="0" xfId="0" applyFont="1" applyFill="1" applyAlignment="1">
      <alignment vertical="center"/>
    </xf>
    <xf numFmtId="0" fontId="15" fillId="27" borderId="0" xfId="0" applyFont="1" applyFill="1" applyAlignment="1">
      <alignment vertical="center"/>
    </xf>
    <xf numFmtId="0" fontId="6" fillId="0" borderId="76" xfId="0" applyFont="1" applyBorder="1" applyAlignment="1">
      <alignment horizontal="center" vertical="center"/>
    </xf>
    <xf numFmtId="0" fontId="8" fillId="10" borderId="0" xfId="0" applyFont="1" applyFill="1" applyAlignment="1">
      <alignment vertical="center" textRotation="45"/>
    </xf>
    <xf numFmtId="0" fontId="15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vertical="center"/>
    </xf>
    <xf numFmtId="164" fontId="7" fillId="0" borderId="140" xfId="0" applyNumberFormat="1" applyFont="1" applyBorder="1" applyAlignment="1" applyProtection="1">
      <alignment horizontal="center" vertical="center" wrapText="1"/>
      <protection locked="0"/>
    </xf>
    <xf numFmtId="170" fontId="6" fillId="0" borderId="81" xfId="0" applyNumberFormat="1" applyFont="1" applyBorder="1" applyAlignment="1">
      <alignment horizontal="center" vertical="center"/>
    </xf>
    <xf numFmtId="0" fontId="7" fillId="0" borderId="79" xfId="0" applyFont="1" applyBorder="1" applyAlignment="1" applyProtection="1">
      <alignment horizontal="center" vertical="center"/>
      <protection locked="0"/>
    </xf>
    <xf numFmtId="168" fontId="7" fillId="0" borderId="79" xfId="0" applyNumberFormat="1" applyFont="1" applyBorder="1" applyAlignment="1" applyProtection="1">
      <alignment horizontal="center" vertical="center"/>
      <protection locked="0"/>
    </xf>
    <xf numFmtId="168" fontId="7" fillId="0" borderId="81" xfId="0" applyNumberFormat="1" applyFont="1" applyBorder="1" applyAlignment="1" applyProtection="1">
      <alignment horizontal="center" vertical="center"/>
      <protection locked="0"/>
    </xf>
    <xf numFmtId="164" fontId="6" fillId="0" borderId="79" xfId="0" applyNumberFormat="1" applyFont="1" applyBorder="1" applyAlignment="1">
      <alignment horizontal="center" vertical="center"/>
    </xf>
    <xf numFmtId="168" fontId="7" fillId="10" borderId="0" xfId="0" applyNumberFormat="1" applyFont="1" applyFill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0" fontId="6" fillId="0" borderId="84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20" fontId="6" fillId="0" borderId="82" xfId="0" applyNumberFormat="1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20" fontId="6" fillId="6" borderId="0" xfId="0" applyNumberFormat="1" applyFont="1" applyFill="1" applyAlignment="1">
      <alignment horizontal="center" vertical="center"/>
    </xf>
    <xf numFmtId="167" fontId="6" fillId="6" borderId="0" xfId="0" applyNumberFormat="1" applyFont="1" applyFill="1" applyAlignment="1">
      <alignment horizontal="center" vertical="center"/>
    </xf>
    <xf numFmtId="165" fontId="6" fillId="6" borderId="0" xfId="0" applyNumberFormat="1" applyFont="1" applyFill="1" applyAlignment="1">
      <alignment horizontal="center" vertical="center"/>
    </xf>
    <xf numFmtId="164" fontId="6" fillId="6" borderId="0" xfId="0" applyNumberFormat="1" applyFont="1" applyFill="1" applyAlignment="1">
      <alignment horizontal="center" vertical="center"/>
    </xf>
    <xf numFmtId="0" fontId="6" fillId="6" borderId="75" xfId="0" applyFont="1" applyFill="1" applyBorder="1" applyAlignment="1">
      <alignment horizontal="center" vertical="center"/>
    </xf>
    <xf numFmtId="20" fontId="6" fillId="10" borderId="0" xfId="0" applyNumberFormat="1" applyFont="1" applyFill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20" fontId="6" fillId="0" borderId="81" xfId="0" applyNumberFormat="1" applyFont="1" applyBorder="1" applyAlignment="1">
      <alignment horizontal="center" vertical="center"/>
    </xf>
    <xf numFmtId="167" fontId="6" fillId="0" borderId="81" xfId="0" applyNumberFormat="1" applyFont="1" applyBorder="1" applyAlignment="1">
      <alignment horizontal="center" vertical="center"/>
    </xf>
    <xf numFmtId="165" fontId="6" fillId="0" borderId="81" xfId="0" applyNumberFormat="1" applyFont="1" applyBorder="1" applyAlignment="1">
      <alignment horizontal="center" vertical="center"/>
    </xf>
    <xf numFmtId="164" fontId="6" fillId="0" borderId="75" xfId="0" applyNumberFormat="1" applyFont="1" applyBorder="1" applyAlignment="1">
      <alignment horizontal="center" vertical="center"/>
    </xf>
    <xf numFmtId="164" fontId="8" fillId="10" borderId="0" xfId="0" applyNumberFormat="1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171" fontId="8" fillId="10" borderId="0" xfId="0" applyNumberFormat="1" applyFont="1" applyFill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6" fillId="27" borderId="0" xfId="0" applyFont="1" applyFill="1" applyAlignment="1">
      <alignment horizontal="center" vertical="center" wrapText="1"/>
    </xf>
    <xf numFmtId="0" fontId="6" fillId="28" borderId="0" xfId="0" applyFont="1" applyFill="1" applyAlignment="1">
      <alignment horizontal="center" vertical="center" wrapText="1"/>
    </xf>
    <xf numFmtId="167" fontId="7" fillId="28" borderId="0" xfId="0" applyNumberFormat="1" applyFont="1" applyFill="1" applyAlignment="1">
      <alignment horizontal="center" vertical="center" wrapText="1"/>
    </xf>
    <xf numFmtId="171" fontId="6" fillId="28" borderId="0" xfId="0" applyNumberFormat="1" applyFont="1" applyFill="1" applyAlignment="1">
      <alignment horizontal="center" vertical="center" wrapText="1"/>
    </xf>
    <xf numFmtId="171" fontId="6" fillId="0" borderId="0" xfId="0" applyNumberFormat="1" applyFont="1" applyAlignment="1">
      <alignment horizontal="center" vertical="center" wrapText="1"/>
    </xf>
    <xf numFmtId="171" fontId="7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1" fontId="6" fillId="28" borderId="0" xfId="0" applyNumberFormat="1" applyFont="1" applyFill="1" applyAlignment="1">
      <alignment horizontal="center" vertical="center"/>
    </xf>
    <xf numFmtId="0" fontId="8" fillId="6" borderId="74" xfId="0" applyFont="1" applyFill="1" applyBorder="1" applyAlignment="1">
      <alignment horizontal="center" vertical="center" wrapText="1"/>
    </xf>
    <xf numFmtId="14" fontId="8" fillId="6" borderId="0" xfId="0" applyNumberFormat="1" applyFont="1" applyFill="1" applyAlignment="1">
      <alignment horizontal="center" vertical="center" wrapText="1"/>
    </xf>
    <xf numFmtId="0" fontId="8" fillId="6" borderId="13" xfId="0" quotePrefix="1" applyFont="1" applyFill="1" applyBorder="1" applyAlignment="1">
      <alignment horizontal="center" vertical="center" wrapText="1"/>
    </xf>
    <xf numFmtId="0" fontId="8" fillId="6" borderId="55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8" fillId="13" borderId="53" xfId="0" applyFont="1" applyFill="1" applyBorder="1" applyAlignment="1">
      <alignment horizontal="center" vertical="center" wrapText="1"/>
    </xf>
    <xf numFmtId="0" fontId="8" fillId="9" borderId="53" xfId="0" applyFont="1" applyFill="1" applyBorder="1" applyAlignment="1">
      <alignment horizontal="center" vertical="center" wrapText="1"/>
    </xf>
    <xf numFmtId="165" fontId="8" fillId="9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28" borderId="0" xfId="0" applyFont="1" applyFill="1" applyAlignment="1">
      <alignment horizontal="center" vertical="center"/>
    </xf>
    <xf numFmtId="167" fontId="7" fillId="28" borderId="0" xfId="0" applyNumberFormat="1" applyFont="1" applyFill="1" applyAlignment="1">
      <alignment horizontal="center" vertical="center"/>
    </xf>
    <xf numFmtId="171" fontId="6" fillId="0" borderId="0" xfId="0" applyNumberFormat="1" applyFont="1" applyAlignment="1">
      <alignment horizontal="center" vertical="center"/>
    </xf>
    <xf numFmtId="164" fontId="8" fillId="6" borderId="0" xfId="0" applyNumberFormat="1" applyFont="1" applyFill="1" applyAlignment="1">
      <alignment horizontal="center" vertical="center" wrapText="1"/>
    </xf>
    <xf numFmtId="14" fontId="6" fillId="0" borderId="81" xfId="0" applyNumberFormat="1" applyFont="1" applyBorder="1" applyAlignment="1">
      <alignment horizontal="center" vertical="center"/>
    </xf>
    <xf numFmtId="0" fontId="6" fillId="6" borderId="81" xfId="0" applyFont="1" applyFill="1" applyBorder="1" applyAlignment="1">
      <alignment horizontal="center" vertical="center"/>
    </xf>
    <xf numFmtId="164" fontId="7" fillId="0" borderId="81" xfId="0" applyNumberFormat="1" applyFont="1" applyBorder="1" applyAlignment="1" applyProtection="1">
      <alignment horizontal="center" vertical="center"/>
      <protection locked="0"/>
    </xf>
    <xf numFmtId="164" fontId="6" fillId="13" borderId="0" xfId="0" applyNumberFormat="1" applyFont="1" applyFill="1" applyAlignment="1">
      <alignment horizontal="center" vertical="center"/>
    </xf>
    <xf numFmtId="164" fontId="1" fillId="9" borderId="0" xfId="0" applyNumberFormat="1" applyFont="1" applyFill="1" applyAlignment="1">
      <alignment horizontal="center" vertical="center"/>
    </xf>
    <xf numFmtId="164" fontId="6" fillId="9" borderId="0" xfId="0" applyNumberFormat="1" applyFont="1" applyFill="1" applyAlignment="1">
      <alignment horizontal="center" vertical="center"/>
    </xf>
    <xf numFmtId="164" fontId="6" fillId="10" borderId="0" xfId="0" applyNumberFormat="1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164" fontId="8" fillId="27" borderId="0" xfId="0" applyNumberFormat="1" applyFont="1" applyFill="1" applyAlignment="1">
      <alignment horizontal="center" vertical="center" wrapText="1"/>
    </xf>
    <xf numFmtId="0" fontId="6" fillId="0" borderId="124" xfId="0" applyFont="1" applyBorder="1" applyAlignment="1">
      <alignment horizontal="center" vertical="center" wrapText="1"/>
    </xf>
    <xf numFmtId="164" fontId="6" fillId="11" borderId="0" xfId="0" applyNumberFormat="1" applyFont="1" applyFill="1" applyAlignment="1">
      <alignment horizontal="center" vertical="center"/>
    </xf>
    <xf numFmtId="14" fontId="6" fillId="0" borderId="75" xfId="0" applyNumberFormat="1" applyFont="1" applyBorder="1" applyAlignment="1">
      <alignment horizontal="center" vertical="center"/>
    </xf>
    <xf numFmtId="0" fontId="6" fillId="0" borderId="125" xfId="0" applyFont="1" applyBorder="1" applyAlignment="1">
      <alignment horizontal="center" vertical="center" wrapText="1"/>
    </xf>
    <xf numFmtId="20" fontId="6" fillId="13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20" fontId="6" fillId="9" borderId="0" xfId="0" applyNumberFormat="1" applyFont="1" applyFill="1" applyAlignment="1">
      <alignment horizontal="center" vertical="center"/>
    </xf>
    <xf numFmtId="167" fontId="6" fillId="9" borderId="0" xfId="0" applyNumberFormat="1" applyFont="1" applyFill="1" applyAlignment="1">
      <alignment horizontal="center" vertical="center"/>
    </xf>
    <xf numFmtId="167" fontId="6" fillId="10" borderId="0" xfId="0" applyNumberFormat="1" applyFont="1" applyFill="1" applyAlignment="1">
      <alignment horizontal="center" vertical="center"/>
    </xf>
    <xf numFmtId="167" fontId="6" fillId="11" borderId="0" xfId="0" applyNumberFormat="1" applyFont="1" applyFill="1" applyAlignment="1">
      <alignment horizontal="center" vertical="center"/>
    </xf>
    <xf numFmtId="0" fontId="6" fillId="27" borderId="0" xfId="0" applyFont="1" applyFill="1" applyAlignment="1">
      <alignment horizontal="center" vertical="center"/>
    </xf>
    <xf numFmtId="14" fontId="6" fillId="0" borderId="123" xfId="0" applyNumberFormat="1" applyFont="1" applyBorder="1" applyAlignment="1" applyProtection="1">
      <alignment horizontal="center" vertical="center" wrapText="1"/>
      <protection locked="0"/>
    </xf>
    <xf numFmtId="0" fontId="6" fillId="0" borderId="82" xfId="0" applyFont="1" applyBorder="1" applyAlignment="1">
      <alignment horizontal="center" vertical="center" wrapText="1"/>
    </xf>
    <xf numFmtId="14" fontId="6" fillId="6" borderId="75" xfId="0" applyNumberFormat="1" applyFont="1" applyFill="1" applyBorder="1" applyAlignment="1">
      <alignment horizontal="center" vertical="center"/>
    </xf>
    <xf numFmtId="0" fontId="6" fillId="6" borderId="81" xfId="0" applyFont="1" applyFill="1" applyBorder="1" applyAlignment="1">
      <alignment horizontal="center" vertical="center" wrapText="1"/>
    </xf>
    <xf numFmtId="0" fontId="6" fillId="6" borderId="76" xfId="0" applyFont="1" applyFill="1" applyBorder="1" applyAlignment="1">
      <alignment horizontal="center" vertical="center"/>
    </xf>
    <xf numFmtId="0" fontId="6" fillId="6" borderId="76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10" borderId="14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15" fillId="9" borderId="47" xfId="0" applyFont="1" applyFill="1" applyBorder="1" applyAlignment="1">
      <alignment horizontal="center" vertical="center"/>
    </xf>
    <xf numFmtId="164" fontId="14" fillId="10" borderId="0" xfId="0" applyNumberFormat="1" applyFont="1" applyFill="1" applyAlignment="1">
      <alignment horizontal="center" vertical="center" wrapText="1"/>
    </xf>
    <xf numFmtId="0" fontId="14" fillId="12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 wrapText="1"/>
    </xf>
    <xf numFmtId="0" fontId="15" fillId="27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 wrapText="1"/>
    </xf>
    <xf numFmtId="0" fontId="15" fillId="28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10" borderId="13" xfId="0" applyFont="1" applyFill="1" applyBorder="1" applyAlignment="1">
      <alignment horizontal="center" vertical="center" wrapText="1"/>
    </xf>
    <xf numFmtId="0" fontId="14" fillId="6" borderId="61" xfId="0" applyFont="1" applyFill="1" applyBorder="1" applyAlignment="1">
      <alignment horizontal="center" vertical="center" wrapText="1"/>
    </xf>
    <xf numFmtId="0" fontId="14" fillId="6" borderId="59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4" fillId="9" borderId="59" xfId="0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center" vertical="center" wrapText="1"/>
    </xf>
    <xf numFmtId="171" fontId="14" fillId="10" borderId="0" xfId="0" applyNumberFormat="1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4" fillId="11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 wrapText="1"/>
    </xf>
    <xf numFmtId="0" fontId="14" fillId="27" borderId="0" xfId="0" applyFont="1" applyFill="1" applyAlignment="1">
      <alignment horizontal="center" vertical="center" wrapText="1"/>
    </xf>
    <xf numFmtId="171" fontId="14" fillId="8" borderId="0" xfId="0" applyNumberFormat="1" applyFont="1" applyFill="1" applyAlignment="1">
      <alignment horizontal="center" vertical="center" wrapText="1"/>
    </xf>
    <xf numFmtId="0" fontId="15" fillId="28" borderId="0" xfId="0" applyFont="1" applyFill="1" applyAlignment="1">
      <alignment horizontal="center" vertical="center" wrapText="1"/>
    </xf>
    <xf numFmtId="0" fontId="15" fillId="26" borderId="0" xfId="0" applyFont="1" applyFill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 wrapText="1"/>
    </xf>
    <xf numFmtId="0" fontId="14" fillId="6" borderId="62" xfId="0" applyFont="1" applyFill="1" applyBorder="1" applyAlignment="1">
      <alignment horizontal="center" vertical="center" wrapText="1"/>
    </xf>
    <xf numFmtId="0" fontId="14" fillId="6" borderId="60" xfId="0" applyFont="1" applyFill="1" applyBorder="1" applyAlignment="1">
      <alignment horizontal="center" vertical="center" wrapText="1"/>
    </xf>
    <xf numFmtId="0" fontId="14" fillId="13" borderId="60" xfId="0" applyFont="1" applyFill="1" applyBorder="1" applyAlignment="1">
      <alignment horizontal="center" vertical="center" wrapText="1"/>
    </xf>
    <xf numFmtId="0" fontId="14" fillId="9" borderId="60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171" fontId="14" fillId="10" borderId="1" xfId="0" applyNumberFormat="1" applyFont="1" applyFill="1" applyBorder="1" applyAlignment="1">
      <alignment horizontal="center" vertical="center" wrapText="1"/>
    </xf>
    <xf numFmtId="164" fontId="14" fillId="10" borderId="1" xfId="0" applyNumberFormat="1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5" fillId="27" borderId="0" xfId="0" applyFont="1" applyFill="1" applyAlignment="1">
      <alignment horizontal="center" vertical="center" wrapText="1"/>
    </xf>
    <xf numFmtId="167" fontId="11" fillId="28" borderId="0" xfId="0" applyNumberFormat="1" applyFont="1" applyFill="1" applyAlignment="1">
      <alignment horizontal="center" vertical="center" wrapText="1"/>
    </xf>
    <xf numFmtId="171" fontId="15" fillId="28" borderId="0" xfId="0" applyNumberFormat="1" applyFont="1" applyFill="1" applyAlignment="1">
      <alignment horizontal="center" vertical="center" wrapText="1"/>
    </xf>
    <xf numFmtId="171" fontId="15" fillId="0" borderId="0" xfId="0" applyNumberFormat="1" applyFont="1" applyAlignment="1">
      <alignment horizontal="center" vertical="center" wrapText="1"/>
    </xf>
    <xf numFmtId="171" fontId="11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1" fontId="15" fillId="28" borderId="0" xfId="0" applyNumberFormat="1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8" fontId="7" fillId="0" borderId="141" xfId="0" applyNumberFormat="1" applyFont="1" applyBorder="1" applyAlignment="1" applyProtection="1">
      <alignment horizontal="center" vertical="center"/>
      <protection locked="0"/>
    </xf>
    <xf numFmtId="164" fontId="7" fillId="0" borderId="140" xfId="0" applyNumberFormat="1" applyFont="1" applyBorder="1" applyAlignment="1" applyProtection="1">
      <alignment horizontal="center" vertical="center"/>
      <protection locked="0"/>
    </xf>
    <xf numFmtId="0" fontId="7" fillId="0" borderId="134" xfId="0" applyFont="1" applyBorder="1" applyAlignment="1" applyProtection="1">
      <alignment horizontal="center" vertical="center"/>
      <protection locked="0"/>
    </xf>
    <xf numFmtId="164" fontId="7" fillId="0" borderId="135" xfId="0" applyNumberFormat="1" applyFont="1" applyBorder="1" applyAlignment="1" applyProtection="1">
      <alignment horizontal="center" vertical="center"/>
      <protection locked="0"/>
    </xf>
    <xf numFmtId="164" fontId="7" fillId="0" borderId="136" xfId="0" applyNumberFormat="1" applyFont="1" applyBorder="1" applyAlignment="1" applyProtection="1">
      <alignment horizontal="center" vertical="center"/>
      <protection locked="0"/>
    </xf>
    <xf numFmtId="14" fontId="6" fillId="0" borderId="126" xfId="0" applyNumberFormat="1" applyFont="1" applyBorder="1" applyAlignment="1">
      <alignment horizontal="center" vertical="center"/>
    </xf>
    <xf numFmtId="0" fontId="6" fillId="6" borderId="126" xfId="0" applyFont="1" applyFill="1" applyBorder="1" applyAlignment="1">
      <alignment horizontal="center" vertical="center"/>
    </xf>
    <xf numFmtId="170" fontId="6" fillId="0" borderId="131" xfId="0" applyNumberFormat="1" applyFont="1" applyBorder="1" applyAlignment="1">
      <alignment horizontal="center" vertical="center"/>
    </xf>
    <xf numFmtId="164" fontId="6" fillId="0" borderId="132" xfId="0" applyNumberFormat="1" applyFont="1" applyBorder="1" applyAlignment="1">
      <alignment horizontal="center" vertical="center"/>
    </xf>
    <xf numFmtId="164" fontId="6" fillId="0" borderId="126" xfId="0" applyNumberFormat="1" applyFont="1" applyBorder="1" applyAlignment="1">
      <alignment horizontal="center" vertical="center"/>
    </xf>
    <xf numFmtId="164" fontId="6" fillId="0" borderId="131" xfId="0" applyNumberFormat="1" applyFont="1" applyBorder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0" fontId="7" fillId="0" borderId="127" xfId="0" applyFont="1" applyBorder="1" applyAlignment="1" applyProtection="1">
      <alignment horizontal="center" vertical="center"/>
      <protection locked="0"/>
    </xf>
    <xf numFmtId="1" fontId="6" fillId="0" borderId="140" xfId="0" applyNumberFormat="1" applyFont="1" applyBorder="1" applyAlignment="1">
      <alignment horizontal="center" vertical="center"/>
    </xf>
    <xf numFmtId="174" fontId="6" fillId="0" borderId="140" xfId="0" applyNumberFormat="1" applyFont="1" applyBorder="1" applyAlignment="1">
      <alignment horizontal="center" vertical="center"/>
    </xf>
    <xf numFmtId="164" fontId="6" fillId="0" borderId="140" xfId="0" applyNumberFormat="1" applyFont="1" applyBorder="1" applyAlignment="1">
      <alignment horizontal="center" vertical="center"/>
    </xf>
    <xf numFmtId="164" fontId="6" fillId="0" borderId="145" xfId="0" applyNumberFormat="1" applyFont="1" applyBorder="1" applyAlignment="1">
      <alignment horizontal="center" vertical="center"/>
    </xf>
    <xf numFmtId="164" fontId="7" fillId="10" borderId="0" xfId="0" applyNumberFormat="1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164" fontId="1" fillId="26" borderId="0" xfId="0" applyNumberFormat="1" applyFont="1" applyFill="1" applyAlignment="1">
      <alignment horizontal="center" vertical="center"/>
    </xf>
    <xf numFmtId="164" fontId="6" fillId="26" borderId="0" xfId="0" applyNumberFormat="1" applyFont="1" applyFill="1" applyAlignment="1">
      <alignment horizontal="center" vertical="center"/>
    </xf>
    <xf numFmtId="164" fontId="6" fillId="8" borderId="0" xfId="0" applyNumberFormat="1" applyFont="1" applyFill="1" applyAlignment="1">
      <alignment horizontal="center" vertical="center"/>
    </xf>
    <xf numFmtId="164" fontId="8" fillId="6" borderId="0" xfId="0" applyNumberFormat="1" applyFont="1" applyFill="1" applyAlignment="1">
      <alignment horizontal="center" vertical="center"/>
    </xf>
    <xf numFmtId="171" fontId="6" fillId="29" borderId="0" xfId="0" applyNumberFormat="1" applyFont="1" applyFill="1" applyAlignment="1">
      <alignment horizontal="center" vertical="center"/>
    </xf>
    <xf numFmtId="0" fontId="6" fillId="29" borderId="0" xfId="0" applyFont="1" applyFill="1" applyAlignment="1">
      <alignment horizontal="center" vertical="center"/>
    </xf>
    <xf numFmtId="167" fontId="7" fillId="29" borderId="0" xfId="0" applyNumberFormat="1" applyFont="1" applyFill="1" applyAlignment="1">
      <alignment horizontal="center" vertical="center"/>
    </xf>
    <xf numFmtId="171" fontId="6" fillId="30" borderId="0" xfId="0" applyNumberFormat="1" applyFont="1" applyFill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29" borderId="0" xfId="0" applyNumberFormat="1" applyFont="1" applyFill="1" applyAlignment="1">
      <alignment horizontal="center" vertical="center"/>
    </xf>
    <xf numFmtId="164" fontId="7" fillId="29" borderId="0" xfId="0" applyNumberFormat="1" applyFont="1" applyFill="1" applyAlignment="1">
      <alignment horizontal="center" vertical="center"/>
    </xf>
    <xf numFmtId="17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137" xfId="0" applyFont="1" applyBorder="1" applyAlignment="1" applyProtection="1">
      <alignment horizontal="center" vertical="center"/>
      <protection locked="0"/>
    </xf>
    <xf numFmtId="168" fontId="7" fillId="0" borderId="126" xfId="0" applyNumberFormat="1" applyFont="1" applyBorder="1" applyAlignment="1" applyProtection="1">
      <alignment horizontal="center" vertical="center"/>
      <protection locked="0"/>
    </xf>
    <xf numFmtId="168" fontId="7" fillId="0" borderId="127" xfId="0" applyNumberFormat="1" applyFont="1" applyBorder="1" applyAlignment="1" applyProtection="1">
      <alignment horizontal="center" vertical="center"/>
      <protection locked="0"/>
    </xf>
    <xf numFmtId="164" fontId="7" fillId="0" borderId="132" xfId="0" applyNumberFormat="1" applyFont="1" applyBorder="1" applyAlignment="1" applyProtection="1">
      <alignment horizontal="center" vertical="center"/>
      <protection locked="0"/>
    </xf>
    <xf numFmtId="164" fontId="7" fillId="0" borderId="127" xfId="0" applyNumberFormat="1" applyFont="1" applyBorder="1" applyAlignment="1" applyProtection="1">
      <alignment horizontal="center" vertical="center"/>
      <protection locked="0"/>
    </xf>
    <xf numFmtId="174" fontId="6" fillId="0" borderId="141" xfId="0" applyNumberFormat="1" applyFont="1" applyBorder="1" applyAlignment="1">
      <alignment horizontal="center" vertical="center"/>
    </xf>
    <xf numFmtId="1" fontId="6" fillId="0" borderId="141" xfId="0" applyNumberFormat="1" applyFont="1" applyBorder="1" applyAlignment="1">
      <alignment horizontal="center" vertical="center"/>
    </xf>
    <xf numFmtId="164" fontId="6" fillId="6" borderId="11" xfId="0" applyNumberFormat="1" applyFont="1" applyFill="1" applyBorder="1" applyAlignment="1">
      <alignment horizontal="center" vertical="center"/>
    </xf>
    <xf numFmtId="164" fontId="7" fillId="0" borderId="144" xfId="0" applyNumberFormat="1" applyFont="1" applyBorder="1" applyAlignment="1" applyProtection="1">
      <alignment horizontal="center" vertical="center"/>
      <protection locked="0"/>
    </xf>
    <xf numFmtId="14" fontId="6" fillId="0" borderId="130" xfId="0" applyNumberFormat="1" applyFont="1" applyBorder="1" applyAlignment="1">
      <alignment horizontal="center" vertical="center"/>
    </xf>
    <xf numFmtId="0" fontId="6" fillId="6" borderId="130" xfId="0" applyFont="1" applyFill="1" applyBorder="1" applyAlignment="1">
      <alignment horizontal="center" vertical="center"/>
    </xf>
    <xf numFmtId="170" fontId="6" fillId="0" borderId="128" xfId="0" applyNumberFormat="1" applyFont="1" applyBorder="1" applyAlignment="1">
      <alignment horizontal="center" vertical="center"/>
    </xf>
    <xf numFmtId="0" fontId="7" fillId="0" borderId="138" xfId="0" applyFont="1" applyBorder="1" applyAlignment="1" applyProtection="1">
      <alignment horizontal="center" vertical="center"/>
      <protection locked="0"/>
    </xf>
    <xf numFmtId="168" fontId="7" fillId="0" borderId="130" xfId="0" applyNumberFormat="1" applyFont="1" applyBorder="1" applyAlignment="1" applyProtection="1">
      <alignment horizontal="center" vertical="center"/>
      <protection locked="0"/>
    </xf>
    <xf numFmtId="168" fontId="7" fillId="0" borderId="129" xfId="0" applyNumberFormat="1" applyFont="1" applyBorder="1" applyAlignment="1" applyProtection="1">
      <alignment horizontal="center" vertical="center"/>
      <protection locked="0"/>
    </xf>
    <xf numFmtId="164" fontId="6" fillId="0" borderId="133" xfId="0" applyNumberFormat="1" applyFont="1" applyBorder="1" applyAlignment="1">
      <alignment horizontal="center" vertical="center"/>
    </xf>
    <xf numFmtId="164" fontId="6" fillId="0" borderId="130" xfId="0" applyNumberFormat="1" applyFont="1" applyBorder="1" applyAlignment="1">
      <alignment horizontal="center" vertical="center"/>
    </xf>
    <xf numFmtId="164" fontId="6" fillId="0" borderId="128" xfId="0" applyNumberFormat="1" applyFont="1" applyBorder="1" applyAlignment="1">
      <alignment horizontal="center" vertical="center"/>
    </xf>
    <xf numFmtId="167" fontId="6" fillId="0" borderId="5" xfId="0" applyNumberFormat="1" applyFont="1" applyBorder="1" applyAlignment="1">
      <alignment horizontal="center" vertical="center"/>
    </xf>
    <xf numFmtId="164" fontId="7" fillId="0" borderId="133" xfId="0" applyNumberFormat="1" applyFont="1" applyBorder="1" applyAlignment="1" applyProtection="1">
      <alignment horizontal="center" vertical="center"/>
      <protection locked="0"/>
    </xf>
    <xf numFmtId="164" fontId="7" fillId="0" borderId="129" xfId="0" applyNumberFormat="1" applyFont="1" applyBorder="1" applyAlignment="1" applyProtection="1">
      <alignment horizontal="center" vertical="center"/>
      <protection locked="0"/>
    </xf>
    <xf numFmtId="168" fontId="7" fillId="0" borderId="142" xfId="0" applyNumberFormat="1" applyFont="1" applyBorder="1" applyAlignment="1" applyProtection="1">
      <alignment horizontal="center" vertical="center"/>
      <protection locked="0"/>
    </xf>
    <xf numFmtId="1" fontId="6" fillId="0" borderId="142" xfId="0" applyNumberFormat="1" applyFont="1" applyBorder="1" applyAlignment="1">
      <alignment horizontal="center" vertical="center"/>
    </xf>
    <xf numFmtId="174" fontId="6" fillId="0" borderId="142" xfId="0" applyNumberFormat="1" applyFont="1" applyBorder="1" applyAlignment="1">
      <alignment horizontal="center" vertical="center"/>
    </xf>
    <xf numFmtId="164" fontId="6" fillId="0" borderId="143" xfId="0" applyNumberFormat="1" applyFont="1" applyBorder="1" applyAlignment="1">
      <alignment horizontal="center" vertical="center"/>
    </xf>
    <xf numFmtId="174" fontId="7" fillId="0" borderId="141" xfId="0" applyNumberFormat="1" applyFont="1" applyBorder="1" applyAlignment="1" applyProtection="1">
      <alignment horizontal="center" vertical="center"/>
      <protection locked="0"/>
    </xf>
    <xf numFmtId="0" fontId="6" fillId="0" borderId="126" xfId="0" applyFont="1" applyBorder="1" applyAlignment="1">
      <alignment horizontal="center" vertical="center" wrapText="1"/>
    </xf>
    <xf numFmtId="0" fontId="6" fillId="0" borderId="13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8" borderId="0" xfId="0" applyFont="1" applyFill="1"/>
    <xf numFmtId="0" fontId="36" fillId="0" borderId="0" xfId="0" applyFont="1"/>
    <xf numFmtId="0" fontId="36" fillId="8" borderId="0" xfId="0" applyFont="1" applyFill="1"/>
    <xf numFmtId="20" fontId="36" fillId="8" borderId="0" xfId="0" applyNumberFormat="1" applyFont="1" applyFill="1" applyAlignment="1">
      <alignment vertical="center"/>
    </xf>
    <xf numFmtId="0" fontId="36" fillId="8" borderId="0" xfId="0" applyFont="1" applyFill="1" applyAlignment="1">
      <alignment vertical="center"/>
    </xf>
    <xf numFmtId="165" fontId="36" fillId="8" borderId="0" xfId="0" applyNumberFormat="1" applyFont="1" applyFill="1"/>
    <xf numFmtId="0" fontId="9" fillId="8" borderId="7" xfId="0" applyFont="1" applyFill="1" applyBorder="1" applyAlignment="1">
      <alignment vertical="center"/>
    </xf>
    <xf numFmtId="0" fontId="9" fillId="8" borderId="16" xfId="0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4" fillId="9" borderId="1" xfId="0" quotePrefix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7" fillId="0" borderId="75" xfId="0" applyFont="1" applyBorder="1" applyAlignment="1">
      <alignment horizontal="center" vertical="center" wrapText="1"/>
    </xf>
    <xf numFmtId="167" fontId="18" fillId="2" borderId="0" xfId="0" applyNumberFormat="1" applyFont="1" applyFill="1" applyAlignment="1">
      <alignment vertical="center"/>
    </xf>
    <xf numFmtId="168" fontId="18" fillId="2" borderId="99" xfId="0" applyNumberFormat="1" applyFont="1" applyFill="1" applyBorder="1" applyAlignment="1">
      <alignment vertical="center"/>
    </xf>
    <xf numFmtId="0" fontId="17" fillId="2" borderId="99" xfId="0" applyFont="1" applyFill="1" applyBorder="1" applyAlignment="1">
      <alignment vertical="center"/>
    </xf>
    <xf numFmtId="0" fontId="18" fillId="2" borderId="99" xfId="0" applyFont="1" applyFill="1" applyBorder="1" applyAlignment="1">
      <alignment vertical="center"/>
    </xf>
    <xf numFmtId="164" fontId="17" fillId="2" borderId="0" xfId="0" applyNumberFormat="1" applyFont="1" applyFill="1" applyAlignment="1">
      <alignment vertical="center"/>
    </xf>
    <xf numFmtId="0" fontId="6" fillId="0" borderId="100" xfId="0" applyFont="1" applyBorder="1" applyAlignment="1">
      <alignment horizontal="center" vertical="center"/>
    </xf>
    <xf numFmtId="0" fontId="38" fillId="26" borderId="1" xfId="0" applyFont="1" applyFill="1" applyBorder="1" applyAlignment="1">
      <alignment horizontal="center" vertical="center" wrapText="1"/>
    </xf>
    <xf numFmtId="164" fontId="6" fillId="0" borderId="146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3" fillId="0" borderId="46" xfId="0" quotePrefix="1" applyFont="1" applyBorder="1" applyAlignment="1">
      <alignment horizontal="center" vertical="center" wrapText="1"/>
    </xf>
    <xf numFmtId="0" fontId="3" fillId="0" borderId="45" xfId="0" quotePrefix="1" applyFont="1" applyBorder="1" applyAlignment="1">
      <alignment horizontal="center" vertical="center" wrapText="1"/>
    </xf>
    <xf numFmtId="0" fontId="6" fillId="6" borderId="0" xfId="0" applyFont="1" applyFill="1" applyAlignment="1">
      <alignment vertical="center"/>
    </xf>
    <xf numFmtId="0" fontId="15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/>
    </xf>
    <xf numFmtId="168" fontId="9" fillId="0" borderId="75" xfId="0" applyNumberFormat="1" applyFont="1" applyBorder="1" applyAlignment="1">
      <alignment horizontal="center" vertical="center"/>
    </xf>
    <xf numFmtId="0" fontId="9" fillId="0" borderId="75" xfId="0" applyFont="1" applyBorder="1" applyAlignment="1">
      <alignment vertical="center"/>
    </xf>
    <xf numFmtId="168" fontId="10" fillId="0" borderId="148" xfId="0" applyNumberFormat="1" applyFont="1" applyBorder="1" applyAlignment="1" applyProtection="1">
      <alignment vertical="center"/>
      <protection locked="0"/>
    </xf>
    <xf numFmtId="0" fontId="25" fillId="0" borderId="146" xfId="0" applyFont="1" applyBorder="1" applyAlignment="1">
      <alignment horizontal="center" vertical="center"/>
    </xf>
    <xf numFmtId="0" fontId="9" fillId="0" borderId="100" xfId="0" applyFont="1" applyBorder="1" applyAlignment="1">
      <alignment vertical="center"/>
    </xf>
    <xf numFmtId="0" fontId="9" fillId="0" borderId="77" xfId="0" applyFont="1" applyBorder="1" applyAlignment="1">
      <alignment vertical="center"/>
    </xf>
    <xf numFmtId="0" fontId="17" fillId="0" borderId="75" xfId="0" applyFont="1" applyBorder="1" applyAlignment="1">
      <alignment vertical="center"/>
    </xf>
    <xf numFmtId="168" fontId="4" fillId="0" borderId="146" xfId="0" applyNumberFormat="1" applyFont="1" applyBorder="1" applyAlignment="1">
      <alignment horizontal="center" vertical="center"/>
    </xf>
    <xf numFmtId="164" fontId="4" fillId="0" borderId="81" xfId="0" applyNumberFormat="1" applyFont="1" applyBorder="1" applyAlignment="1" applyProtection="1">
      <alignment horizontal="center" vertical="center"/>
      <protection locked="0"/>
    </xf>
    <xf numFmtId="0" fontId="17" fillId="2" borderId="99" xfId="0" applyFont="1" applyFill="1" applyBorder="1" applyAlignment="1">
      <alignment horizontal="center" vertical="center"/>
    </xf>
    <xf numFmtId="0" fontId="9" fillId="20" borderId="0" xfId="0" applyFont="1" applyFill="1" applyAlignment="1">
      <alignment horizontal="center" vertical="center" wrapText="1"/>
    </xf>
    <xf numFmtId="170" fontId="9" fillId="20" borderId="0" xfId="0" applyNumberFormat="1" applyFont="1" applyFill="1" applyAlignment="1">
      <alignment horizontal="center" vertical="center" wrapText="1"/>
    </xf>
    <xf numFmtId="20" fontId="4" fillId="20" borderId="0" xfId="0" applyNumberFormat="1" applyFont="1" applyFill="1" applyAlignment="1">
      <alignment horizontal="center" vertical="center"/>
    </xf>
    <xf numFmtId="0" fontId="6" fillId="0" borderId="24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9" fillId="2" borderId="99" xfId="0" applyFont="1" applyFill="1" applyBorder="1" applyAlignment="1">
      <alignment vertical="center"/>
    </xf>
    <xf numFmtId="9" fontId="9" fillId="2" borderId="99" xfId="0" applyNumberFormat="1" applyFont="1" applyFill="1" applyBorder="1" applyAlignment="1">
      <alignment horizontal="center" vertical="center"/>
    </xf>
    <xf numFmtId="167" fontId="9" fillId="2" borderId="99" xfId="0" applyNumberFormat="1" applyFont="1" applyFill="1" applyBorder="1" applyAlignment="1">
      <alignment horizontal="center" vertical="center"/>
    </xf>
    <xf numFmtId="0" fontId="34" fillId="2" borderId="0" xfId="2" applyFill="1" applyAlignment="1" applyProtection="1">
      <alignment vertical="center"/>
    </xf>
    <xf numFmtId="0" fontId="39" fillId="2" borderId="0" xfId="0" applyFont="1" applyFill="1" applyAlignment="1">
      <alignment vertical="center" wrapText="1"/>
    </xf>
    <xf numFmtId="0" fontId="7" fillId="0" borderId="132" xfId="0" applyFont="1" applyBorder="1" applyAlignment="1" applyProtection="1">
      <alignment horizontal="center" vertical="center" wrapText="1"/>
      <protection locked="0"/>
    </xf>
    <xf numFmtId="0" fontId="0" fillId="0" borderId="46" xfId="0" applyBorder="1"/>
    <xf numFmtId="0" fontId="15" fillId="0" borderId="100" xfId="0" applyFont="1" applyBorder="1" applyAlignment="1" applyProtection="1">
      <alignment vertical="center"/>
      <protection hidden="1"/>
    </xf>
    <xf numFmtId="164" fontId="15" fillId="7" borderId="0" xfId="0" applyNumberFormat="1" applyFont="1" applyFill="1" applyAlignment="1" applyProtection="1">
      <alignment horizontal="center" vertical="center"/>
      <protection hidden="1"/>
    </xf>
    <xf numFmtId="164" fontId="11" fillId="0" borderId="0" xfId="0" applyNumberFormat="1" applyFont="1" applyAlignment="1" applyProtection="1">
      <alignment horizontal="center" vertical="center"/>
      <protection hidden="1"/>
    </xf>
    <xf numFmtId="168" fontId="10" fillId="0" borderId="83" xfId="0" applyNumberFormat="1" applyFont="1" applyBorder="1" applyAlignment="1" applyProtection="1">
      <alignment vertical="center"/>
      <protection locked="0"/>
    </xf>
    <xf numFmtId="0" fontId="25" fillId="0" borderId="81" xfId="0" applyFont="1" applyBorder="1" applyAlignment="1">
      <alignment horizontal="center" vertical="center"/>
    </xf>
    <xf numFmtId="168" fontId="4" fillId="0" borderId="81" xfId="0" applyNumberFormat="1" applyFont="1" applyBorder="1" applyAlignment="1">
      <alignment horizontal="center" vertical="center"/>
    </xf>
    <xf numFmtId="0" fontId="15" fillId="7" borderId="134" xfId="0" applyFont="1" applyFill="1" applyBorder="1" applyAlignment="1" applyProtection="1">
      <alignment vertical="center"/>
      <protection locked="0" hidden="1"/>
    </xf>
    <xf numFmtId="14" fontId="15" fillId="7" borderId="135" xfId="0" applyNumberFormat="1" applyFont="1" applyFill="1" applyBorder="1" applyAlignment="1" applyProtection="1">
      <alignment vertical="center"/>
      <protection locked="0" hidden="1"/>
    </xf>
    <xf numFmtId="0" fontId="15" fillId="7" borderId="135" xfId="0" applyFont="1" applyFill="1" applyBorder="1" applyAlignment="1" applyProtection="1">
      <alignment vertical="center" wrapText="1"/>
      <protection locked="0" hidden="1"/>
    </xf>
    <xf numFmtId="170" fontId="15" fillId="7" borderId="157" xfId="0" applyNumberFormat="1" applyFont="1" applyFill="1" applyBorder="1" applyAlignment="1" applyProtection="1">
      <alignment horizontal="center" vertical="center"/>
      <protection locked="0" hidden="1"/>
    </xf>
    <xf numFmtId="164" fontId="15" fillId="7" borderId="158" xfId="0" applyNumberFormat="1" applyFont="1" applyFill="1" applyBorder="1" applyAlignment="1" applyProtection="1">
      <alignment horizontal="center" vertical="center"/>
      <protection locked="0" hidden="1"/>
    </xf>
    <xf numFmtId="164" fontId="15" fillId="7" borderId="135" xfId="0" applyNumberFormat="1" applyFont="1" applyFill="1" applyBorder="1" applyAlignment="1" applyProtection="1">
      <alignment horizontal="center" vertical="center"/>
      <protection locked="0" hidden="1"/>
    </xf>
    <xf numFmtId="164" fontId="15" fillId="7" borderId="157" xfId="0" applyNumberFormat="1" applyFont="1" applyFill="1" applyBorder="1" applyAlignment="1" applyProtection="1">
      <alignment horizontal="center" vertical="center"/>
      <protection locked="0" hidden="1"/>
    </xf>
    <xf numFmtId="0" fontId="15" fillId="7" borderId="158" xfId="0" applyFont="1" applyFill="1" applyBorder="1" applyAlignment="1" applyProtection="1">
      <alignment horizontal="center" vertical="center"/>
      <protection locked="0" hidden="1"/>
    </xf>
    <xf numFmtId="0" fontId="11" fillId="7" borderId="158" xfId="0" applyFont="1" applyFill="1" applyBorder="1" applyAlignment="1" applyProtection="1">
      <alignment vertical="center"/>
      <protection locked="0" hidden="1"/>
    </xf>
    <xf numFmtId="164" fontId="15" fillId="7" borderId="47" xfId="0" applyNumberFormat="1" applyFont="1" applyFill="1" applyBorder="1" applyAlignment="1" applyProtection="1">
      <alignment horizontal="center" vertical="center"/>
      <protection locked="0" hidden="1"/>
    </xf>
    <xf numFmtId="164" fontId="15" fillId="7" borderId="13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137" xfId="0" applyFont="1" applyBorder="1" applyAlignment="1" applyProtection="1">
      <alignment vertical="center"/>
      <protection hidden="1"/>
    </xf>
    <xf numFmtId="0" fontId="15" fillId="7" borderId="137" xfId="0" applyFont="1" applyFill="1" applyBorder="1" applyAlignment="1" applyProtection="1">
      <alignment vertical="center"/>
      <protection hidden="1"/>
    </xf>
    <xf numFmtId="0" fontId="15" fillId="0" borderId="138" xfId="0" applyFont="1" applyBorder="1" applyAlignment="1" applyProtection="1">
      <alignment vertical="center"/>
      <protection hidden="1"/>
    </xf>
    <xf numFmtId="164" fontId="11" fillId="0" borderId="133" xfId="0" applyNumberFormat="1" applyFont="1" applyBorder="1" applyAlignment="1" applyProtection="1">
      <alignment vertical="center"/>
      <protection hidden="1"/>
    </xf>
    <xf numFmtId="164" fontId="15" fillId="0" borderId="5" xfId="0" applyNumberFormat="1" applyFont="1" applyBorder="1" applyAlignment="1" applyProtection="1">
      <alignment horizontal="center" vertical="center"/>
      <protection hidden="1"/>
    </xf>
    <xf numFmtId="164" fontId="15" fillId="0" borderId="45" xfId="0" applyNumberFormat="1" applyFont="1" applyBorder="1" applyAlignment="1" applyProtection="1">
      <alignment horizontal="center" vertical="center"/>
      <protection hidden="1"/>
    </xf>
    <xf numFmtId="168" fontId="4" fillId="0" borderId="90" xfId="0" applyNumberFormat="1" applyFont="1" applyBorder="1" applyAlignment="1">
      <alignment vertical="center"/>
    </xf>
    <xf numFmtId="168" fontId="4" fillId="0" borderId="91" xfId="0" applyNumberFormat="1" applyFont="1" applyBorder="1" applyAlignment="1">
      <alignment vertical="center"/>
    </xf>
    <xf numFmtId="168" fontId="4" fillId="0" borderId="83" xfId="0" applyNumberFormat="1" applyFont="1" applyBorder="1" applyAlignment="1">
      <alignment vertical="center"/>
    </xf>
    <xf numFmtId="0" fontId="9" fillId="2" borderId="77" xfId="0" applyFont="1" applyFill="1" applyBorder="1" applyAlignment="1" applyProtection="1">
      <alignment vertical="center"/>
      <protection hidden="1"/>
    </xf>
    <xf numFmtId="0" fontId="17" fillId="2" borderId="77" xfId="0" applyFont="1" applyFill="1" applyBorder="1" applyAlignment="1" applyProtection="1">
      <alignment vertical="center"/>
      <protection hidden="1"/>
    </xf>
    <xf numFmtId="167" fontId="17" fillId="2" borderId="77" xfId="0" applyNumberFormat="1" applyFont="1" applyFill="1" applyBorder="1" applyAlignment="1" applyProtection="1">
      <alignment horizontal="center" vertical="center"/>
      <protection hidden="1"/>
    </xf>
    <xf numFmtId="0" fontId="15" fillId="0" borderId="76" xfId="0" applyFont="1" applyBorder="1" applyAlignment="1" applyProtection="1">
      <alignment horizontal="center" vertical="center"/>
      <protection hidden="1"/>
    </xf>
    <xf numFmtId="0" fontId="15" fillId="0" borderId="118" xfId="0" applyFont="1" applyBorder="1" applyAlignment="1" applyProtection="1">
      <alignment horizontal="center" vertical="center"/>
      <protection hidden="1"/>
    </xf>
    <xf numFmtId="0" fontId="15" fillId="0" borderId="82" xfId="0" applyFont="1" applyBorder="1" applyAlignment="1" applyProtection="1">
      <alignment horizontal="center" vertical="center"/>
      <protection hidden="1"/>
    </xf>
    <xf numFmtId="0" fontId="15" fillId="0" borderId="119" xfId="0" applyFont="1" applyBorder="1" applyAlignment="1" applyProtection="1">
      <alignment horizontal="center" vertical="center"/>
      <protection hidden="1"/>
    </xf>
    <xf numFmtId="0" fontId="15" fillId="0" borderId="120" xfId="0" applyFont="1" applyBorder="1" applyAlignment="1" applyProtection="1">
      <alignment horizontal="center" vertical="center"/>
      <protection hidden="1"/>
    </xf>
    <xf numFmtId="164" fontId="7" fillId="0" borderId="79" xfId="0" applyNumberFormat="1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 wrapText="1"/>
    </xf>
    <xf numFmtId="0" fontId="6" fillId="0" borderId="126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1" fillId="3" borderId="0" xfId="0" applyFont="1" applyFill="1" applyAlignment="1" applyProtection="1">
      <alignment horizontal="right" vertical="center"/>
      <protection hidden="1"/>
    </xf>
    <xf numFmtId="0" fontId="1" fillId="3" borderId="0" xfId="0" applyFont="1" applyFill="1" applyAlignment="1">
      <alignment horizontal="right" vertical="center"/>
    </xf>
    <xf numFmtId="0" fontId="6" fillId="6" borderId="17" xfId="0" applyFont="1" applyFill="1" applyBorder="1" applyAlignment="1">
      <alignment horizontal="center" vertical="center"/>
    </xf>
    <xf numFmtId="20" fontId="6" fillId="0" borderId="125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 applyProtection="1">
      <alignment vertical="center"/>
      <protection hidden="1"/>
    </xf>
    <xf numFmtId="0" fontId="15" fillId="0" borderId="77" xfId="0" applyFont="1" applyBorder="1" applyAlignment="1" applyProtection="1">
      <alignment vertical="center" wrapText="1"/>
      <protection hidden="1"/>
    </xf>
    <xf numFmtId="0" fontId="15" fillId="6" borderId="17" xfId="0" applyFont="1" applyFill="1" applyBorder="1" applyAlignment="1" applyProtection="1">
      <alignment horizontal="center" vertical="center"/>
      <protection hidden="1"/>
    </xf>
    <xf numFmtId="0" fontId="15" fillId="0" borderId="77" xfId="0" applyFont="1" applyBorder="1" applyAlignment="1" applyProtection="1">
      <alignment horizontal="center" vertical="center"/>
      <protection hidden="1"/>
    </xf>
    <xf numFmtId="0" fontId="15" fillId="0" borderId="122" xfId="0" applyFont="1" applyBorder="1" applyAlignment="1" applyProtection="1">
      <alignment horizontal="center" vertical="center"/>
      <protection hidden="1"/>
    </xf>
    <xf numFmtId="0" fontId="15" fillId="0" borderId="84" xfId="0" applyFont="1" applyBorder="1" applyAlignment="1" applyProtection="1">
      <alignment vertical="center"/>
      <protection hidden="1"/>
    </xf>
    <xf numFmtId="0" fontId="15" fillId="0" borderId="82" xfId="0" applyFont="1" applyBorder="1" applyAlignment="1" applyProtection="1">
      <alignment vertical="center"/>
      <protection hidden="1"/>
    </xf>
    <xf numFmtId="0" fontId="15" fillId="0" borderId="121" xfId="0" applyFont="1" applyBorder="1" applyAlignment="1" applyProtection="1">
      <alignment vertical="center"/>
      <protection hidden="1"/>
    </xf>
    <xf numFmtId="0" fontId="1" fillId="2" borderId="10" xfId="0" applyFont="1" applyFill="1" applyBorder="1" applyAlignment="1">
      <alignment horizontal="center" vertical="center" wrapText="1"/>
    </xf>
    <xf numFmtId="0" fontId="6" fillId="26" borderId="0" xfId="0" applyFont="1" applyFill="1" applyAlignment="1">
      <alignment vertical="center"/>
    </xf>
    <xf numFmtId="0" fontId="14" fillId="26" borderId="0" xfId="0" applyFont="1" applyFill="1" applyAlignment="1">
      <alignment vertical="center" wrapText="1"/>
    </xf>
    <xf numFmtId="167" fontId="8" fillId="26" borderId="0" xfId="0" applyNumberFormat="1" applyFont="1" applyFill="1" applyAlignment="1">
      <alignment vertical="center"/>
    </xf>
    <xf numFmtId="0" fontId="14" fillId="26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5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20" fontId="24" fillId="2" borderId="52" xfId="0" applyNumberFormat="1" applyFont="1" applyFill="1" applyBorder="1" applyAlignment="1">
      <alignment horizontal="center" vertical="center"/>
    </xf>
    <xf numFmtId="20" fontId="24" fillId="2" borderId="156" xfId="0" applyNumberFormat="1" applyFont="1" applyFill="1" applyBorder="1" applyAlignment="1">
      <alignment horizontal="center" vertical="center"/>
    </xf>
    <xf numFmtId="164" fontId="17" fillId="0" borderId="99" xfId="0" applyNumberFormat="1" applyFont="1" applyBorder="1" applyAlignment="1">
      <alignment horizontal="center" vertical="center" wrapText="1"/>
    </xf>
    <xf numFmtId="164" fontId="6" fillId="0" borderId="99" xfId="0" applyNumberFormat="1" applyFont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56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52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2" borderId="17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20" fontId="31" fillId="2" borderId="17" xfId="0" applyNumberFormat="1" applyFont="1" applyFill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1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2" borderId="51" xfId="0" applyFont="1" applyFill="1" applyBorder="1" applyAlignment="1">
      <alignment horizontal="center" vertical="center" wrapText="1"/>
    </xf>
    <xf numFmtId="20" fontId="31" fillId="2" borderId="57" xfId="0" applyNumberFormat="1" applyFont="1" applyFill="1" applyBorder="1" applyAlignment="1">
      <alignment horizontal="center" vertical="center" wrapText="1"/>
    </xf>
    <xf numFmtId="20" fontId="31" fillId="2" borderId="51" xfId="0" applyNumberFormat="1" applyFont="1" applyFill="1" applyBorder="1" applyAlignment="1">
      <alignment horizontal="center" vertical="center" wrapText="1"/>
    </xf>
    <xf numFmtId="20" fontId="31" fillId="2" borderId="52" xfId="0" applyNumberFormat="1" applyFont="1" applyFill="1" applyBorder="1" applyAlignment="1">
      <alignment horizontal="center" vertical="center" wrapText="1"/>
    </xf>
    <xf numFmtId="170" fontId="6" fillId="0" borderId="26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20" fontId="31" fillId="2" borderId="156" xfId="0" applyNumberFormat="1" applyFont="1" applyFill="1" applyBorder="1" applyAlignment="1">
      <alignment horizontal="center" vertical="center" wrapText="1"/>
    </xf>
    <xf numFmtId="0" fontId="31" fillId="2" borderId="156" xfId="0" applyFont="1" applyFill="1" applyBorder="1" applyAlignment="1">
      <alignment horizontal="center" vertical="center" wrapText="1"/>
    </xf>
    <xf numFmtId="0" fontId="31" fillId="2" borderId="155" xfId="0" applyFont="1" applyFill="1" applyBorder="1" applyAlignment="1">
      <alignment horizontal="center" vertical="center" wrapText="1"/>
    </xf>
    <xf numFmtId="20" fontId="31" fillId="2" borderId="155" xfId="0" applyNumberFormat="1" applyFont="1" applyFill="1" applyBorder="1" applyAlignment="1">
      <alignment horizontal="center" vertical="center" wrapText="1"/>
    </xf>
    <xf numFmtId="0" fontId="6" fillId="0" borderId="175" xfId="0" applyFont="1" applyBorder="1" applyAlignment="1">
      <alignment horizontal="center" vertical="center" wrapText="1"/>
    </xf>
    <xf numFmtId="0" fontId="17" fillId="2" borderId="77" xfId="0" applyFont="1" applyFill="1" applyBorder="1" applyAlignment="1">
      <alignment horizontal="center" vertical="center" wrapText="1"/>
    </xf>
    <xf numFmtId="0" fontId="25" fillId="2" borderId="100" xfId="0" applyFont="1" applyFill="1" applyBorder="1" applyAlignment="1">
      <alignment vertical="center" wrapText="1"/>
    </xf>
    <xf numFmtId="0" fontId="25" fillId="2" borderId="77" xfId="0" applyFont="1" applyFill="1" applyBorder="1" applyAlignment="1">
      <alignment vertical="center" wrapText="1"/>
    </xf>
    <xf numFmtId="0" fontId="17" fillId="2" borderId="99" xfId="0" applyFont="1" applyFill="1" applyBorder="1" applyAlignment="1">
      <alignment horizontal="center" vertical="center" wrapText="1"/>
    </xf>
    <xf numFmtId="0" fontId="6" fillId="0" borderId="99" xfId="0" applyFont="1" applyBorder="1" applyAlignment="1">
      <alignment horizontal="center" vertical="center" wrapText="1"/>
    </xf>
    <xf numFmtId="0" fontId="26" fillId="2" borderId="99" xfId="0" applyFont="1" applyFill="1" applyBorder="1" applyAlignment="1">
      <alignment horizontal="center" vertical="center" wrapText="1"/>
    </xf>
    <xf numFmtId="0" fontId="15" fillId="0" borderId="99" xfId="0" applyFont="1" applyBorder="1" applyAlignment="1">
      <alignment horizontal="center" vertical="center" wrapText="1"/>
    </xf>
    <xf numFmtId="0" fontId="27" fillId="2" borderId="99" xfId="0" applyFont="1" applyFill="1" applyBorder="1" applyAlignment="1">
      <alignment vertical="center" wrapText="1"/>
    </xf>
    <xf numFmtId="172" fontId="17" fillId="2" borderId="99" xfId="0" applyNumberFormat="1" applyFont="1" applyFill="1" applyBorder="1" applyAlignment="1">
      <alignment horizontal="center" vertical="center" wrapText="1"/>
    </xf>
    <xf numFmtId="173" fontId="17" fillId="2" borderId="99" xfId="0" applyNumberFormat="1" applyFont="1" applyFill="1" applyBorder="1" applyAlignment="1">
      <alignment horizontal="center" vertical="center" wrapText="1"/>
    </xf>
    <xf numFmtId="167" fontId="17" fillId="2" borderId="99" xfId="0" applyNumberFormat="1" applyFont="1" applyFill="1" applyBorder="1" applyAlignment="1">
      <alignment horizontal="center" vertical="center" wrapText="1"/>
    </xf>
    <xf numFmtId="173" fontId="17" fillId="21" borderId="99" xfId="0" applyNumberFormat="1" applyFont="1" applyFill="1" applyBorder="1" applyAlignment="1">
      <alignment horizontal="center" vertical="center" wrapText="1"/>
    </xf>
    <xf numFmtId="0" fontId="17" fillId="21" borderId="99" xfId="0" applyFont="1" applyFill="1" applyBorder="1" applyAlignment="1">
      <alignment horizontal="center" vertical="center" wrapText="1"/>
    </xf>
    <xf numFmtId="167" fontId="17" fillId="21" borderId="99" xfId="0" applyNumberFormat="1" applyFont="1" applyFill="1" applyBorder="1" applyAlignment="1">
      <alignment horizontal="center" vertical="center" wrapText="1"/>
    </xf>
    <xf numFmtId="0" fontId="6" fillId="21" borderId="99" xfId="0" applyFont="1" applyFill="1" applyBorder="1" applyAlignment="1">
      <alignment horizontal="center" vertical="center" wrapText="1"/>
    </xf>
    <xf numFmtId="173" fontId="17" fillId="0" borderId="99" xfId="0" applyNumberFormat="1" applyFont="1" applyBorder="1" applyAlignment="1">
      <alignment horizontal="center" vertical="center" wrapText="1"/>
    </xf>
    <xf numFmtId="0" fontId="17" fillId="0" borderId="99" xfId="0" applyFont="1" applyBorder="1" applyAlignment="1">
      <alignment horizontal="center" vertical="center" wrapText="1"/>
    </xf>
    <xf numFmtId="167" fontId="17" fillId="0" borderId="99" xfId="0" applyNumberFormat="1" applyFont="1" applyBorder="1" applyAlignment="1">
      <alignment horizontal="center" vertical="center" wrapText="1"/>
    </xf>
    <xf numFmtId="0" fontId="25" fillId="2" borderId="99" xfId="0" applyFont="1" applyFill="1" applyBorder="1" applyAlignment="1">
      <alignment vertical="center" wrapText="1"/>
    </xf>
    <xf numFmtId="164" fontId="6" fillId="0" borderId="79" xfId="0" applyNumberFormat="1" applyFont="1" applyBorder="1" applyAlignment="1" applyProtection="1">
      <alignment horizontal="center" vertical="center"/>
      <protection locked="0"/>
    </xf>
    <xf numFmtId="170" fontId="1" fillId="0" borderId="0" xfId="0" applyNumberFormat="1" applyFont="1" applyAlignment="1">
      <alignment horizontal="center" vertical="center" wrapText="1"/>
    </xf>
    <xf numFmtId="170" fontId="6" fillId="0" borderId="146" xfId="0" applyNumberFormat="1" applyFont="1" applyBorder="1" applyAlignment="1">
      <alignment horizontal="center" vertical="center" wrapText="1"/>
    </xf>
    <xf numFmtId="0" fontId="1" fillId="0" borderId="116" xfId="0" applyFont="1" applyBorder="1" applyAlignment="1">
      <alignment horizontal="center" vertical="center" wrapText="1"/>
    </xf>
    <xf numFmtId="170" fontId="1" fillId="0" borderId="116" xfId="0" applyNumberFormat="1" applyFont="1" applyBorder="1" applyAlignment="1">
      <alignment horizontal="center" vertical="center" wrapText="1"/>
    </xf>
    <xf numFmtId="170" fontId="1" fillId="0" borderId="176" xfId="0" applyNumberFormat="1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6" fillId="0" borderId="176" xfId="0" applyFont="1" applyBorder="1" applyAlignment="1">
      <alignment horizontal="center" vertical="center" wrapText="1"/>
    </xf>
    <xf numFmtId="14" fontId="6" fillId="0" borderId="116" xfId="0" applyNumberFormat="1" applyFont="1" applyBorder="1" applyAlignment="1">
      <alignment horizontal="center" vertical="center" wrapText="1"/>
    </xf>
    <xf numFmtId="165" fontId="6" fillId="0" borderId="146" xfId="0" applyNumberFormat="1" applyFont="1" applyBorder="1" applyAlignment="1">
      <alignment horizontal="center" vertical="center" wrapText="1"/>
    </xf>
    <xf numFmtId="165" fontId="1" fillId="0" borderId="146" xfId="0" applyNumberFormat="1" applyFont="1" applyBorder="1" applyAlignment="1">
      <alignment horizontal="center" vertical="center" wrapText="1"/>
    </xf>
    <xf numFmtId="165" fontId="6" fillId="0" borderId="147" xfId="0" applyNumberFormat="1" applyFont="1" applyBorder="1" applyAlignment="1">
      <alignment vertical="center" wrapText="1"/>
    </xf>
    <xf numFmtId="165" fontId="1" fillId="0" borderId="81" xfId="0" applyNumberFormat="1" applyFont="1" applyBorder="1" applyAlignment="1">
      <alignment horizontal="center" vertical="center" wrapText="1"/>
    </xf>
    <xf numFmtId="164" fontId="6" fillId="0" borderId="78" xfId="0" applyNumberFormat="1" applyFont="1" applyBorder="1" applyAlignment="1" applyProtection="1">
      <alignment vertical="center"/>
      <protection locked="0"/>
    </xf>
    <xf numFmtId="164" fontId="17" fillId="0" borderId="78" xfId="0" applyNumberFormat="1" applyFont="1" applyBorder="1" applyAlignment="1">
      <alignment vertical="center" wrapText="1"/>
    </xf>
    <xf numFmtId="164" fontId="8" fillId="4" borderId="0" xfId="0" applyNumberFormat="1" applyFont="1" applyFill="1" applyAlignment="1">
      <alignment horizontal="center" vertical="center"/>
    </xf>
    <xf numFmtId="170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65" fontId="9" fillId="0" borderId="79" xfId="0" applyNumberFormat="1" applyFont="1" applyBorder="1" applyAlignment="1">
      <alignment horizontal="center" vertical="center" wrapText="1"/>
    </xf>
    <xf numFmtId="165" fontId="9" fillId="0" borderId="89" xfId="0" applyNumberFormat="1" applyFont="1" applyBorder="1" applyAlignment="1">
      <alignment horizontal="center" vertical="center" wrapText="1"/>
    </xf>
    <xf numFmtId="165" fontId="9" fillId="0" borderId="89" xfId="0" applyNumberFormat="1" applyFont="1" applyBorder="1" applyAlignment="1">
      <alignment vertical="center" wrapText="1"/>
    </xf>
    <xf numFmtId="165" fontId="9" fillId="0" borderId="81" xfId="0" applyNumberFormat="1" applyFont="1" applyBorder="1" applyAlignment="1">
      <alignment horizontal="center" vertical="center" wrapText="1"/>
    </xf>
    <xf numFmtId="171" fontId="9" fillId="2" borderId="81" xfId="0" applyNumberFormat="1" applyFont="1" applyFill="1" applyBorder="1" applyAlignment="1">
      <alignment horizontal="center" vertical="center" wrapText="1"/>
    </xf>
    <xf numFmtId="0" fontId="6" fillId="6" borderId="100" xfId="0" applyFont="1" applyFill="1" applyBorder="1" applyAlignment="1">
      <alignment horizontal="center" vertical="center"/>
    </xf>
    <xf numFmtId="0" fontId="6" fillId="6" borderId="88" xfId="0" applyFont="1" applyFill="1" applyBorder="1" applyAlignment="1">
      <alignment horizontal="center" vertical="center"/>
    </xf>
    <xf numFmtId="164" fontId="6" fillId="0" borderId="178" xfId="0" applyNumberFormat="1" applyFont="1" applyBorder="1" applyAlignment="1">
      <alignment horizontal="center" vertical="center"/>
    </xf>
    <xf numFmtId="164" fontId="17" fillId="0" borderId="118" xfId="0" applyNumberFormat="1" applyFont="1" applyBorder="1" applyAlignment="1">
      <alignment horizontal="center" vertical="center"/>
    </xf>
    <xf numFmtId="164" fontId="17" fillId="0" borderId="118" xfId="0" applyNumberFormat="1" applyFont="1" applyBorder="1" applyAlignment="1" applyProtection="1">
      <alignment horizontal="center" vertical="center"/>
      <protection locked="0"/>
    </xf>
    <xf numFmtId="164" fontId="17" fillId="0" borderId="78" xfId="0" applyNumberFormat="1" applyFont="1" applyBorder="1" applyAlignment="1">
      <alignment horizontal="center" vertical="center"/>
    </xf>
    <xf numFmtId="164" fontId="17" fillId="0" borderId="177" xfId="0" applyNumberFormat="1" applyFont="1" applyBorder="1" applyAlignment="1">
      <alignment horizontal="center" vertical="center"/>
    </xf>
    <xf numFmtId="168" fontId="9" fillId="0" borderId="100" xfId="0" applyNumberFormat="1" applyFont="1" applyBorder="1" applyAlignment="1">
      <alignment horizontal="center" vertical="center" wrapText="1"/>
    </xf>
    <xf numFmtId="165" fontId="9" fillId="0" borderId="100" xfId="0" applyNumberFormat="1" applyFont="1" applyBorder="1" applyAlignment="1">
      <alignment horizontal="center" vertical="center" wrapText="1"/>
    </xf>
    <xf numFmtId="165" fontId="17" fillId="0" borderId="81" xfId="0" applyNumberFormat="1" applyFont="1" applyBorder="1" applyAlignment="1">
      <alignment horizontal="center" vertical="center" wrapText="1"/>
    </xf>
    <xf numFmtId="164" fontId="17" fillId="0" borderId="78" xfId="0" applyNumberFormat="1" applyFont="1" applyBorder="1" applyAlignment="1" applyProtection="1">
      <alignment horizontal="center" vertical="center" wrapText="1"/>
      <protection locked="0"/>
    </xf>
    <xf numFmtId="164" fontId="9" fillId="0" borderId="80" xfId="0" applyNumberFormat="1" applyFont="1" applyBorder="1" applyAlignment="1">
      <alignment horizontal="center" vertical="center" wrapText="1"/>
    </xf>
    <xf numFmtId="164" fontId="6" fillId="0" borderId="135" xfId="0" applyNumberFormat="1" applyFont="1" applyBorder="1" applyAlignment="1" applyProtection="1">
      <alignment horizontal="center" vertical="center"/>
      <protection locked="0"/>
    </xf>
    <xf numFmtId="164" fontId="15" fillId="0" borderId="10" xfId="0" applyNumberFormat="1" applyFont="1" applyBorder="1" applyAlignment="1" applyProtection="1">
      <alignment horizontal="center" vertical="center"/>
      <protection hidden="1"/>
    </xf>
    <xf numFmtId="164" fontId="7" fillId="0" borderId="79" xfId="0" applyNumberFormat="1" applyFont="1" applyBorder="1" applyAlignment="1" applyProtection="1">
      <alignment horizontal="center" vertical="center"/>
      <protection locked="0"/>
    </xf>
    <xf numFmtId="0" fontId="15" fillId="0" borderId="91" xfId="0" applyFont="1" applyBorder="1" applyAlignment="1" applyProtection="1">
      <alignment vertical="center"/>
      <protection hidden="1"/>
    </xf>
    <xf numFmtId="0" fontId="6" fillId="0" borderId="90" xfId="0" applyFont="1" applyBorder="1" applyAlignment="1">
      <alignment horizontal="center" vertical="center"/>
    </xf>
    <xf numFmtId="164" fontId="15" fillId="6" borderId="9" xfId="0" applyNumberFormat="1" applyFont="1" applyFill="1" applyBorder="1" applyAlignment="1" applyProtection="1">
      <alignment horizontal="center" vertical="center"/>
      <protection hidden="1"/>
    </xf>
    <xf numFmtId="0" fontId="15" fillId="0" borderId="9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7" fillId="2" borderId="99" xfId="0" applyFont="1" applyFill="1" applyBorder="1" applyAlignment="1" applyProtection="1">
      <alignment horizontal="center" vertical="center" wrapText="1"/>
      <protection hidden="1"/>
    </xf>
    <xf numFmtId="9" fontId="17" fillId="2" borderId="75" xfId="0" applyNumberFormat="1" applyFont="1" applyFill="1" applyBorder="1" applyAlignment="1" applyProtection="1">
      <alignment horizontal="center" vertical="center"/>
      <protection hidden="1"/>
    </xf>
    <xf numFmtId="0" fontId="7" fillId="0" borderId="1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" fillId="2" borderId="42" xfId="0" applyFont="1" applyFill="1" applyBorder="1" applyAlignment="1" applyProtection="1">
      <alignment horizontal="center" vertical="center"/>
      <protection hidden="1"/>
    </xf>
    <xf numFmtId="0" fontId="1" fillId="2" borderId="43" xfId="0" applyFont="1" applyFill="1" applyBorder="1" applyAlignment="1" applyProtection="1">
      <alignment horizontal="center" vertical="center"/>
      <protection hidden="1"/>
    </xf>
    <xf numFmtId="0" fontId="1" fillId="2" borderId="155" xfId="0" applyFont="1" applyFill="1" applyBorder="1" applyAlignment="1" applyProtection="1">
      <alignment horizontal="center" vertical="center"/>
      <protection hidden="1"/>
    </xf>
    <xf numFmtId="0" fontId="1" fillId="2" borderId="156" xfId="0" applyFont="1" applyFill="1" applyBorder="1" applyAlignment="1" applyProtection="1">
      <alignment horizontal="center" vertical="center"/>
      <protection hidden="1"/>
    </xf>
    <xf numFmtId="0" fontId="1" fillId="2" borderId="44" xfId="0" applyFont="1" applyFill="1" applyBorder="1" applyAlignment="1" applyProtection="1">
      <alignment horizontal="center" vertical="center"/>
      <protection hidden="1"/>
    </xf>
    <xf numFmtId="0" fontId="6" fillId="0" borderId="76" xfId="0" applyFont="1" applyBorder="1" applyAlignment="1" applyProtection="1">
      <alignment horizontal="center" vertical="center"/>
      <protection hidden="1"/>
    </xf>
    <xf numFmtId="0" fontId="15" fillId="0" borderId="7" xfId="0" quotePrefix="1" applyFont="1" applyBorder="1" applyAlignment="1">
      <alignment horizontal="center" vertical="center" wrapText="1"/>
    </xf>
    <xf numFmtId="0" fontId="15" fillId="0" borderId="17" xfId="0" quotePrefix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2" xfId="0" quotePrefix="1" applyFont="1" applyBorder="1" applyAlignment="1">
      <alignment horizontal="center" vertical="center" wrapText="1"/>
    </xf>
    <xf numFmtId="0" fontId="15" fillId="0" borderId="16" xfId="0" quotePrefix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34" fillId="2" borderId="174" xfId="2" applyFill="1" applyBorder="1" applyAlignment="1" applyProtection="1">
      <alignment horizontal="center" vertical="center"/>
    </xf>
    <xf numFmtId="0" fontId="34" fillId="2" borderId="100" xfId="2" applyFill="1" applyBorder="1" applyAlignment="1" applyProtection="1">
      <alignment horizontal="center" vertical="center"/>
    </xf>
    <xf numFmtId="0" fontId="34" fillId="2" borderId="125" xfId="2" applyFill="1" applyBorder="1" applyAlignment="1" applyProtection="1">
      <alignment horizontal="center" vertical="center"/>
    </xf>
    <xf numFmtId="0" fontId="6" fillId="5" borderId="123" xfId="0" applyFont="1" applyFill="1" applyBorder="1" applyAlignment="1" applyProtection="1">
      <alignment horizontal="center"/>
      <protection hidden="1"/>
    </xf>
    <xf numFmtId="0" fontId="6" fillId="5" borderId="153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top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24" fillId="2" borderId="31" xfId="0" applyFont="1" applyFill="1" applyBorder="1" applyAlignment="1" applyProtection="1">
      <alignment horizontal="center" vertical="center"/>
      <protection hidden="1"/>
    </xf>
    <xf numFmtId="0" fontId="24" fillId="2" borderId="23" xfId="0" applyFont="1" applyFill="1" applyBorder="1" applyAlignment="1" applyProtection="1">
      <alignment horizontal="center" vertical="center"/>
      <protection hidden="1"/>
    </xf>
    <xf numFmtId="0" fontId="1" fillId="2" borderId="15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21" xfId="0" applyFont="1" applyFill="1" applyBorder="1" applyAlignment="1" applyProtection="1">
      <alignment horizontal="center" vertical="center" wrapText="1"/>
      <protection hidden="1"/>
    </xf>
    <xf numFmtId="0" fontId="1" fillId="2" borderId="18" xfId="0" applyFont="1" applyFill="1" applyBorder="1" applyAlignment="1" applyProtection="1">
      <alignment horizontal="center" vertical="center" wrapText="1"/>
      <protection hidden="1"/>
    </xf>
    <xf numFmtId="0" fontId="1" fillId="2" borderId="19" xfId="0" applyFont="1" applyFill="1" applyBorder="1" applyAlignment="1" applyProtection="1">
      <alignment horizontal="center" vertical="center" wrapText="1"/>
      <protection hidden="1"/>
    </xf>
    <xf numFmtId="20" fontId="24" fillId="2" borderId="31" xfId="0" applyNumberFormat="1" applyFont="1" applyFill="1" applyBorder="1" applyAlignment="1" applyProtection="1">
      <alignment horizontal="center" vertical="center"/>
      <protection hidden="1"/>
    </xf>
    <xf numFmtId="20" fontId="24" fillId="2" borderId="23" xfId="0" applyNumberFormat="1" applyFont="1" applyFill="1" applyBorder="1" applyAlignment="1" applyProtection="1">
      <alignment horizontal="center" vertical="center"/>
      <protection hidden="1"/>
    </xf>
    <xf numFmtId="20" fontId="24" fillId="2" borderId="22" xfId="0" applyNumberFormat="1" applyFont="1" applyFill="1" applyBorder="1" applyAlignment="1" applyProtection="1">
      <alignment horizontal="center" vertical="center"/>
      <protection hidden="1"/>
    </xf>
    <xf numFmtId="0" fontId="1" fillId="2" borderId="33" xfId="0" applyFont="1" applyFill="1" applyBorder="1" applyAlignment="1" applyProtection="1">
      <alignment horizontal="center" vertical="center" wrapText="1"/>
      <protection hidden="1"/>
    </xf>
    <xf numFmtId="0" fontId="17" fillId="2" borderId="75" xfId="0" applyFont="1" applyFill="1" applyBorder="1" applyAlignment="1" applyProtection="1">
      <alignment horizontal="center" vertical="center"/>
      <protection hidden="1"/>
    </xf>
    <xf numFmtId="0" fontId="17" fillId="2" borderId="77" xfId="0" applyFont="1" applyFill="1" applyBorder="1" applyAlignment="1" applyProtection="1">
      <alignment horizontal="center" vertical="center"/>
      <protection hidden="1"/>
    </xf>
    <xf numFmtId="0" fontId="17" fillId="2" borderId="170" xfId="0" applyFont="1" applyFill="1" applyBorder="1" applyAlignment="1" applyProtection="1">
      <alignment horizontal="center" vertical="center"/>
      <protection hidden="1"/>
    </xf>
    <xf numFmtId="0" fontId="17" fillId="2" borderId="26" xfId="0" applyFont="1" applyFill="1" applyBorder="1" applyAlignment="1" applyProtection="1">
      <alignment horizontal="center" vertical="center"/>
      <protection hidden="1"/>
    </xf>
    <xf numFmtId="0" fontId="17" fillId="2" borderId="171" xfId="0" applyFont="1" applyFill="1" applyBorder="1" applyAlignment="1" applyProtection="1">
      <alignment horizontal="center" vertical="center"/>
      <protection hidden="1"/>
    </xf>
    <xf numFmtId="0" fontId="17" fillId="2" borderId="99" xfId="0" applyFont="1" applyFill="1" applyBorder="1" applyAlignment="1" applyProtection="1">
      <alignment horizontal="center" vertical="center"/>
      <protection hidden="1"/>
    </xf>
    <xf numFmtId="0" fontId="17" fillId="2" borderId="75" xfId="0" applyFont="1" applyFill="1" applyBorder="1" applyAlignment="1" applyProtection="1">
      <alignment horizontal="center" vertical="center" wrapText="1"/>
      <protection hidden="1"/>
    </xf>
    <xf numFmtId="0" fontId="17" fillId="2" borderId="87" xfId="0" applyFont="1" applyFill="1" applyBorder="1" applyAlignment="1" applyProtection="1">
      <alignment horizontal="right" vertical="center"/>
      <protection hidden="1"/>
    </xf>
    <xf numFmtId="0" fontId="17" fillId="2" borderId="88" xfId="0" applyFont="1" applyFill="1" applyBorder="1" applyAlignment="1" applyProtection="1">
      <alignment horizontal="right" vertical="center"/>
      <protection hidden="1"/>
    </xf>
    <xf numFmtId="0" fontId="25" fillId="2" borderId="162" xfId="0" applyFont="1" applyFill="1" applyBorder="1" applyAlignment="1" applyProtection="1">
      <alignment horizontal="center" vertical="center"/>
      <protection hidden="1"/>
    </xf>
    <xf numFmtId="0" fontId="25" fillId="2" borderId="172" xfId="0" applyFont="1" applyFill="1" applyBorder="1" applyAlignment="1" applyProtection="1">
      <alignment horizontal="center" vertical="center"/>
      <protection hidden="1"/>
    </xf>
    <xf numFmtId="0" fontId="17" fillId="2" borderId="173" xfId="0" applyFont="1" applyFill="1" applyBorder="1" applyAlignment="1" applyProtection="1">
      <alignment horizontal="center" vertical="center"/>
      <protection hidden="1"/>
    </xf>
    <xf numFmtId="0" fontId="17" fillId="2" borderId="80" xfId="0" applyFont="1" applyFill="1" applyBorder="1" applyAlignment="1" applyProtection="1">
      <alignment horizontal="center" vertical="center"/>
      <protection hidden="1"/>
    </xf>
    <xf numFmtId="167" fontId="17" fillId="2" borderId="77" xfId="0" applyNumberFormat="1" applyFont="1" applyFill="1" applyBorder="1" applyAlignment="1" applyProtection="1">
      <alignment horizontal="center" vertical="center"/>
      <protection hidden="1"/>
    </xf>
    <xf numFmtId="20" fontId="24" fillId="2" borderId="42" xfId="0" applyNumberFormat="1" applyFont="1" applyFill="1" applyBorder="1" applyAlignment="1" applyProtection="1">
      <alignment horizontal="center" vertical="center"/>
      <protection hidden="1"/>
    </xf>
    <xf numFmtId="20" fontId="24" fillId="2" borderId="43" xfId="0" applyNumberFormat="1" applyFont="1" applyFill="1" applyBorder="1" applyAlignment="1" applyProtection="1">
      <alignment horizontal="center" vertical="center"/>
      <protection hidden="1"/>
    </xf>
    <xf numFmtId="20" fontId="24" fillId="2" borderId="44" xfId="0" applyNumberFormat="1" applyFont="1" applyFill="1" applyBorder="1" applyAlignment="1" applyProtection="1">
      <alignment horizontal="center" vertical="center"/>
      <protection hidden="1"/>
    </xf>
    <xf numFmtId="9" fontId="17" fillId="2" borderId="99" xfId="0" applyNumberFormat="1" applyFont="1" applyFill="1" applyBorder="1" applyAlignment="1" applyProtection="1">
      <alignment horizontal="center" vertical="center"/>
      <protection hidden="1"/>
    </xf>
    <xf numFmtId="0" fontId="17" fillId="2" borderId="139" xfId="0" applyFont="1" applyFill="1" applyBorder="1" applyAlignment="1" applyProtection="1">
      <alignment horizontal="center" vertical="center"/>
      <protection hidden="1"/>
    </xf>
    <xf numFmtId="167" fontId="17" fillId="2" borderId="139" xfId="0" applyNumberFormat="1" applyFont="1" applyFill="1" applyBorder="1" applyAlignment="1" applyProtection="1">
      <alignment horizontal="center" vertical="center"/>
      <protection hidden="1"/>
    </xf>
    <xf numFmtId="0" fontId="17" fillId="2" borderId="89" xfId="0" applyFont="1" applyFill="1" applyBorder="1" applyAlignment="1" applyProtection="1">
      <alignment horizontal="right" vertical="center"/>
      <protection hidden="1"/>
    </xf>
    <xf numFmtId="0" fontId="17" fillId="2" borderId="0" xfId="0" applyFont="1" applyFill="1" applyAlignment="1" applyProtection="1">
      <alignment horizontal="right" vertical="center"/>
      <protection hidden="1"/>
    </xf>
    <xf numFmtId="0" fontId="25" fillId="2" borderId="16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85" xfId="0" applyFont="1" applyFill="1" applyBorder="1" applyAlignment="1" applyProtection="1">
      <alignment horizontal="center" vertical="center"/>
      <protection hidden="1"/>
    </xf>
    <xf numFmtId="0" fontId="4" fillId="3" borderId="57" xfId="0" applyFont="1" applyFill="1" applyBorder="1" applyAlignment="1" applyProtection="1">
      <alignment horizontal="center" vertical="center"/>
      <protection hidden="1"/>
    </xf>
    <xf numFmtId="0" fontId="4" fillId="3" borderId="52" xfId="0" applyFont="1" applyFill="1" applyBorder="1" applyAlignment="1" applyProtection="1">
      <alignment horizontal="center" vertical="center"/>
      <protection hidden="1"/>
    </xf>
    <xf numFmtId="0" fontId="17" fillId="2" borderId="90" xfId="0" applyFont="1" applyFill="1" applyBorder="1" applyAlignment="1" applyProtection="1">
      <alignment horizontal="right" vertical="center"/>
      <protection hidden="1"/>
    </xf>
    <xf numFmtId="0" fontId="17" fillId="2" borderId="91" xfId="0" applyFont="1" applyFill="1" applyBorder="1" applyAlignment="1" applyProtection="1">
      <alignment horizontal="right" vertical="center"/>
      <protection hidden="1"/>
    </xf>
    <xf numFmtId="0" fontId="1" fillId="3" borderId="2" xfId="0" applyFont="1" applyFill="1" applyBorder="1" applyAlignment="1" applyProtection="1">
      <alignment horizontal="right" vertical="center"/>
      <protection hidden="1"/>
    </xf>
    <xf numFmtId="0" fontId="1" fillId="3" borderId="0" xfId="0" applyFont="1" applyFill="1" applyAlignment="1" applyProtection="1">
      <alignment horizontal="right" vertical="center"/>
      <protection hidden="1"/>
    </xf>
    <xf numFmtId="166" fontId="1" fillId="3" borderId="93" xfId="0" applyNumberFormat="1" applyFont="1" applyFill="1" applyBorder="1" applyAlignment="1" applyProtection="1">
      <alignment horizontal="center" vertical="center"/>
      <protection hidden="1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 wrapText="1"/>
      <protection hidden="1"/>
    </xf>
    <xf numFmtId="0" fontId="1" fillId="3" borderId="27" xfId="0" applyFont="1" applyFill="1" applyBorder="1" applyAlignment="1" applyProtection="1">
      <alignment horizontal="center" vertical="center" wrapText="1"/>
      <protection hidden="1"/>
    </xf>
    <xf numFmtId="49" fontId="4" fillId="0" borderId="93" xfId="0" applyNumberFormat="1" applyFont="1" applyBorder="1" applyAlignment="1" applyProtection="1">
      <alignment horizontal="center" vertical="center"/>
      <protection locked="0"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1" fillId="3" borderId="28" xfId="0" applyFont="1" applyFill="1" applyBorder="1" applyAlignment="1" applyProtection="1">
      <alignment horizontal="center" vertical="center"/>
      <protection hidden="1"/>
    </xf>
    <xf numFmtId="0" fontId="17" fillId="2" borderId="91" xfId="0" applyFont="1" applyFill="1" applyBorder="1" applyAlignment="1" applyProtection="1">
      <alignment horizontal="center" vertical="center"/>
      <protection hidden="1"/>
    </xf>
    <xf numFmtId="0" fontId="17" fillId="2" borderId="83" xfId="0" applyFont="1" applyFill="1" applyBorder="1" applyAlignment="1" applyProtection="1">
      <alignment horizontal="center" vertical="center"/>
      <protection hidden="1"/>
    </xf>
    <xf numFmtId="0" fontId="1" fillId="3" borderId="94" xfId="0" applyFont="1" applyFill="1" applyBorder="1" applyAlignment="1" applyProtection="1">
      <alignment horizontal="right" vertical="center"/>
      <protection hidden="1"/>
    </xf>
    <xf numFmtId="49" fontId="4" fillId="0" borderId="93" xfId="0" applyNumberFormat="1" applyFont="1" applyBorder="1" applyAlignment="1" applyProtection="1">
      <alignment horizontal="center" vertical="center" wrapText="1"/>
      <protection locked="0"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0" xfId="0" applyFont="1" applyFill="1" applyAlignment="1" applyProtection="1">
      <alignment horizontal="center" vertical="center"/>
      <protection hidden="1"/>
    </xf>
    <xf numFmtId="1" fontId="4" fillId="0" borderId="93" xfId="0" applyNumberFormat="1" applyFont="1" applyBorder="1" applyAlignment="1" applyProtection="1">
      <alignment horizontal="center" vertical="center"/>
      <protection locked="0" hidden="1"/>
    </xf>
    <xf numFmtId="0" fontId="37" fillId="3" borderId="2" xfId="0" applyFont="1" applyFill="1" applyBorder="1" applyAlignment="1" applyProtection="1">
      <alignment horizontal="right" vertical="top"/>
      <protection hidden="1"/>
    </xf>
    <xf numFmtId="0" fontId="37" fillId="3" borderId="0" xfId="0" applyFont="1" applyFill="1" applyAlignment="1" applyProtection="1">
      <alignment horizontal="right" vertical="top"/>
      <protection hidden="1"/>
    </xf>
    <xf numFmtId="0" fontId="4" fillId="2" borderId="93" xfId="0" applyFont="1" applyFill="1" applyBorder="1" applyAlignment="1" applyProtection="1">
      <alignment horizontal="center" vertical="center"/>
      <protection locked="0" hidden="1"/>
    </xf>
    <xf numFmtId="0" fontId="1" fillId="3" borderId="2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4" fillId="0" borderId="93" xfId="0" applyFont="1" applyBorder="1" applyAlignment="1" applyProtection="1">
      <alignment horizontal="center" vertical="center"/>
      <protection locked="0" hidden="1"/>
    </xf>
    <xf numFmtId="0" fontId="1" fillId="3" borderId="21" xfId="0" applyFont="1" applyFill="1" applyBorder="1" applyAlignment="1" applyProtection="1">
      <alignment horizontal="center" vertical="center"/>
      <protection hidden="1"/>
    </xf>
    <xf numFmtId="0" fontId="1" fillId="3" borderId="18" xfId="0" applyFont="1" applyFill="1" applyBorder="1" applyAlignment="1" applyProtection="1">
      <alignment horizontal="center" vertical="center"/>
      <protection hidden="1"/>
    </xf>
    <xf numFmtId="0" fontId="1" fillId="3" borderId="18" xfId="0" applyFont="1" applyFill="1" applyBorder="1" applyAlignment="1" applyProtection="1">
      <alignment horizontal="center" vertical="center"/>
      <protection locked="0" hidden="1"/>
    </xf>
    <xf numFmtId="0" fontId="1" fillId="3" borderId="40" xfId="0" applyFont="1" applyFill="1" applyBorder="1" applyAlignment="1" applyProtection="1">
      <alignment horizontal="center" vertical="center"/>
      <protection hidden="1"/>
    </xf>
    <xf numFmtId="0" fontId="1" fillId="3" borderId="26" xfId="0" applyFont="1" applyFill="1" applyBorder="1" applyAlignment="1" applyProtection="1">
      <alignment horizontal="center" vertical="center"/>
      <protection hidden="1"/>
    </xf>
    <xf numFmtId="0" fontId="1" fillId="3" borderId="41" xfId="0" applyFont="1" applyFill="1" applyBorder="1" applyAlignment="1" applyProtection="1">
      <alignment horizontal="center" vertical="center"/>
      <protection hidden="1"/>
    </xf>
    <xf numFmtId="0" fontId="1" fillId="3" borderId="22" xfId="0" applyFont="1" applyFill="1" applyBorder="1" applyAlignment="1" applyProtection="1">
      <alignment horizontal="center" vertical="center"/>
      <protection hidden="1"/>
    </xf>
    <xf numFmtId="0" fontId="1" fillId="3" borderId="31" xfId="0" applyFont="1" applyFill="1" applyBorder="1" applyAlignment="1" applyProtection="1">
      <alignment horizontal="center" vertical="center"/>
      <protection hidden="1"/>
    </xf>
    <xf numFmtId="0" fontId="1" fillId="3" borderId="23" xfId="0" applyFont="1" applyFill="1" applyBorder="1" applyAlignment="1" applyProtection="1">
      <alignment horizontal="center" vertical="center"/>
      <protection hidden="1"/>
    </xf>
    <xf numFmtId="0" fontId="1" fillId="3" borderId="9" xfId="0" applyFont="1" applyFill="1" applyBorder="1" applyAlignment="1" applyProtection="1">
      <alignment horizontal="center" vertical="center" wrapText="1"/>
      <protection hidden="1"/>
    </xf>
    <xf numFmtId="0" fontId="1" fillId="3" borderId="20" xfId="0" applyFont="1" applyFill="1" applyBorder="1" applyAlignment="1" applyProtection="1">
      <alignment horizontal="center" vertical="center" wrapText="1"/>
      <protection hidden="1"/>
    </xf>
    <xf numFmtId="0" fontId="1" fillId="3" borderId="14" xfId="0" applyFont="1" applyFill="1" applyBorder="1" applyAlignment="1" applyProtection="1">
      <alignment horizontal="center" vertical="center" wrapText="1"/>
      <protection hidden="1"/>
    </xf>
    <xf numFmtId="0" fontId="1" fillId="3" borderId="11" xfId="0" applyFont="1" applyFill="1" applyBorder="1" applyAlignment="1" applyProtection="1">
      <alignment horizontal="center" vertical="center" wrapText="1"/>
      <protection hidden="1"/>
    </xf>
    <xf numFmtId="0" fontId="15" fillId="0" borderId="77" xfId="0" applyFont="1" applyBorder="1" applyAlignment="1" applyProtection="1">
      <alignment horizontal="right" vertical="center"/>
      <protection hidden="1"/>
    </xf>
    <xf numFmtId="0" fontId="15" fillId="0" borderId="78" xfId="0" applyFont="1" applyBorder="1" applyAlignment="1" applyProtection="1">
      <alignment horizontal="right" vertical="center"/>
      <protection hidden="1"/>
    </xf>
    <xf numFmtId="167" fontId="15" fillId="0" borderId="9" xfId="0" applyNumberFormat="1" applyFont="1" applyBorder="1" applyAlignment="1" applyProtection="1">
      <alignment horizontal="right" vertical="center"/>
      <protection hidden="1"/>
    </xf>
    <xf numFmtId="20" fontId="15" fillId="6" borderId="45" xfId="0" applyNumberFormat="1" applyFont="1" applyFill="1" applyBorder="1" applyAlignment="1" applyProtection="1">
      <alignment horizontal="right" vertical="center"/>
      <protection hidden="1"/>
    </xf>
    <xf numFmtId="20" fontId="15" fillId="6" borderId="17" xfId="0" applyNumberFormat="1" applyFont="1" applyFill="1" applyBorder="1" applyAlignment="1" applyProtection="1">
      <alignment horizontal="right" vertical="center"/>
      <protection hidden="1"/>
    </xf>
    <xf numFmtId="20" fontId="15" fillId="6" borderId="13" xfId="0" applyNumberFormat="1" applyFont="1" applyFill="1" applyBorder="1" applyAlignment="1" applyProtection="1">
      <alignment horizontal="right" vertical="center"/>
      <protection hidden="1"/>
    </xf>
    <xf numFmtId="20" fontId="15" fillId="6" borderId="7" xfId="0" applyNumberFormat="1" applyFont="1" applyFill="1" applyBorder="1" applyAlignment="1" applyProtection="1">
      <alignment horizontal="right" vertical="center"/>
      <protection hidden="1"/>
    </xf>
    <xf numFmtId="164" fontId="15" fillId="0" borderId="87" xfId="0" applyNumberFormat="1" applyFont="1" applyBorder="1" applyAlignment="1" applyProtection="1">
      <alignment horizontal="right" vertical="center"/>
      <protection hidden="1"/>
    </xf>
    <xf numFmtId="164" fontId="15" fillId="0" borderId="80" xfId="0" applyNumberFormat="1" applyFont="1" applyBorder="1" applyAlignment="1" applyProtection="1">
      <alignment horizontal="right" vertical="center"/>
      <protection hidden="1"/>
    </xf>
    <xf numFmtId="164" fontId="15" fillId="0" borderId="89" xfId="0" applyNumberFormat="1" applyFont="1" applyBorder="1" applyAlignment="1" applyProtection="1">
      <alignment horizontal="right" vertical="center"/>
      <protection hidden="1"/>
    </xf>
    <xf numFmtId="164" fontId="15" fillId="0" borderId="85" xfId="0" applyNumberFormat="1" applyFont="1" applyBorder="1" applyAlignment="1" applyProtection="1">
      <alignment horizontal="right" vertical="center"/>
      <protection hidden="1"/>
    </xf>
    <xf numFmtId="164" fontId="15" fillId="0" borderId="90" xfId="0" applyNumberFormat="1" applyFont="1" applyBorder="1" applyAlignment="1" applyProtection="1">
      <alignment horizontal="right" vertical="center"/>
      <protection hidden="1"/>
    </xf>
    <xf numFmtId="164" fontId="15" fillId="0" borderId="83" xfId="0" applyNumberFormat="1" applyFont="1" applyBorder="1" applyAlignment="1" applyProtection="1">
      <alignment horizontal="right" vertical="center"/>
      <protection hidden="1"/>
    </xf>
    <xf numFmtId="164" fontId="11" fillId="0" borderId="87" xfId="0" applyNumberFormat="1" applyFont="1" applyBorder="1" applyAlignment="1" applyProtection="1">
      <alignment horizontal="center" vertical="center"/>
      <protection locked="0" hidden="1"/>
    </xf>
    <xf numFmtId="164" fontId="11" fillId="0" borderId="88" xfId="0" applyNumberFormat="1" applyFont="1" applyBorder="1" applyAlignment="1" applyProtection="1">
      <alignment horizontal="center" vertical="center"/>
      <protection locked="0" hidden="1"/>
    </xf>
    <xf numFmtId="164" fontId="11" fillId="0" borderId="80" xfId="0" applyNumberFormat="1" applyFont="1" applyBorder="1" applyAlignment="1" applyProtection="1">
      <alignment horizontal="center" vertical="center"/>
      <protection locked="0" hidden="1"/>
    </xf>
    <xf numFmtId="164" fontId="11" fillId="0" borderId="89" xfId="0" applyNumberFormat="1" applyFont="1" applyBorder="1" applyAlignment="1" applyProtection="1">
      <alignment horizontal="center" vertical="center"/>
      <protection locked="0" hidden="1"/>
    </xf>
    <xf numFmtId="164" fontId="11" fillId="0" borderId="0" xfId="0" applyNumberFormat="1" applyFont="1" applyAlignment="1" applyProtection="1">
      <alignment horizontal="center" vertical="center"/>
      <protection locked="0" hidden="1"/>
    </xf>
    <xf numFmtId="164" fontId="11" fillId="0" borderId="85" xfId="0" applyNumberFormat="1" applyFont="1" applyBorder="1" applyAlignment="1" applyProtection="1">
      <alignment horizontal="center" vertical="center"/>
      <protection locked="0" hidden="1"/>
    </xf>
    <xf numFmtId="164" fontId="11" fillId="0" borderId="90" xfId="0" applyNumberFormat="1" applyFont="1" applyBorder="1" applyAlignment="1" applyProtection="1">
      <alignment horizontal="center" vertical="center"/>
      <protection locked="0" hidden="1"/>
    </xf>
    <xf numFmtId="164" fontId="11" fillId="0" borderId="91" xfId="0" applyNumberFormat="1" applyFont="1" applyBorder="1" applyAlignment="1" applyProtection="1">
      <alignment horizontal="center" vertical="center"/>
      <protection locked="0" hidden="1"/>
    </xf>
    <xf numFmtId="164" fontId="11" fillId="0" borderId="83" xfId="0" applyNumberFormat="1" applyFont="1" applyBorder="1" applyAlignment="1" applyProtection="1">
      <alignment horizontal="center" vertical="center"/>
      <protection locked="0" hidden="1"/>
    </xf>
    <xf numFmtId="164" fontId="15" fillId="0" borderId="87" xfId="0" applyNumberFormat="1" applyFont="1" applyBorder="1" applyAlignment="1" applyProtection="1">
      <alignment horizontal="center" vertical="center" wrapText="1"/>
      <protection hidden="1"/>
    </xf>
    <xf numFmtId="164" fontId="15" fillId="0" borderId="80" xfId="0" applyNumberFormat="1" applyFont="1" applyBorder="1" applyAlignment="1" applyProtection="1">
      <alignment horizontal="center" vertical="center" wrapText="1"/>
      <protection hidden="1"/>
    </xf>
    <xf numFmtId="164" fontId="15" fillId="0" borderId="89" xfId="0" applyNumberFormat="1" applyFont="1" applyBorder="1" applyAlignment="1" applyProtection="1">
      <alignment horizontal="center" vertical="center" wrapText="1"/>
      <protection hidden="1"/>
    </xf>
    <xf numFmtId="164" fontId="15" fillId="0" borderId="85" xfId="0" applyNumberFormat="1" applyFont="1" applyBorder="1" applyAlignment="1" applyProtection="1">
      <alignment horizontal="center" vertical="center" wrapText="1"/>
      <protection hidden="1"/>
    </xf>
    <xf numFmtId="164" fontId="15" fillId="0" borderId="90" xfId="0" applyNumberFormat="1" applyFont="1" applyBorder="1" applyAlignment="1" applyProtection="1">
      <alignment horizontal="center" vertical="center" wrapText="1"/>
      <protection hidden="1"/>
    </xf>
    <xf numFmtId="164" fontId="15" fillId="0" borderId="83" xfId="0" applyNumberFormat="1" applyFont="1" applyBorder="1" applyAlignment="1" applyProtection="1">
      <alignment horizontal="center" vertical="center" wrapText="1"/>
      <protection hidden="1"/>
    </xf>
    <xf numFmtId="164" fontId="15" fillId="0" borderId="87" xfId="0" applyNumberFormat="1" applyFont="1" applyBorder="1" applyAlignment="1" applyProtection="1">
      <alignment horizontal="center" vertical="center"/>
      <protection locked="0" hidden="1"/>
    </xf>
    <xf numFmtId="164" fontId="15" fillId="0" borderId="88" xfId="0" applyNumberFormat="1" applyFont="1" applyBorder="1" applyAlignment="1" applyProtection="1">
      <alignment horizontal="center" vertical="center"/>
      <protection locked="0" hidden="1"/>
    </xf>
    <xf numFmtId="164" fontId="15" fillId="0" borderId="80" xfId="0" applyNumberFormat="1" applyFont="1" applyBorder="1" applyAlignment="1" applyProtection="1">
      <alignment horizontal="center" vertical="center"/>
      <protection locked="0" hidden="1"/>
    </xf>
    <xf numFmtId="164" fontId="15" fillId="0" borderId="89" xfId="0" applyNumberFormat="1" applyFont="1" applyBorder="1" applyAlignment="1" applyProtection="1">
      <alignment horizontal="center" vertical="center"/>
      <protection locked="0" hidden="1"/>
    </xf>
    <xf numFmtId="164" fontId="15" fillId="0" borderId="0" xfId="0" applyNumberFormat="1" applyFont="1" applyAlignment="1" applyProtection="1">
      <alignment horizontal="center" vertical="center"/>
      <protection locked="0" hidden="1"/>
    </xf>
    <xf numFmtId="164" fontId="15" fillId="0" borderId="85" xfId="0" applyNumberFormat="1" applyFont="1" applyBorder="1" applyAlignment="1" applyProtection="1">
      <alignment horizontal="center" vertical="center"/>
      <protection locked="0" hidden="1"/>
    </xf>
    <xf numFmtId="164" fontId="15" fillId="0" borderId="92" xfId="0" applyNumberFormat="1" applyFont="1" applyBorder="1" applyAlignment="1" applyProtection="1">
      <alignment horizontal="center" vertical="center"/>
      <protection locked="0" hidden="1"/>
    </xf>
    <xf numFmtId="164" fontId="15" fillId="0" borderId="5" xfId="0" applyNumberFormat="1" applyFont="1" applyBorder="1" applyAlignment="1" applyProtection="1">
      <alignment horizontal="center" vertical="center"/>
      <protection locked="0" hidden="1"/>
    </xf>
    <xf numFmtId="164" fontId="15" fillId="0" borderId="86" xfId="0" applyNumberFormat="1" applyFont="1" applyBorder="1" applyAlignment="1" applyProtection="1">
      <alignment horizontal="center" vertical="center"/>
      <protection locked="0" hidden="1"/>
    </xf>
    <xf numFmtId="20" fontId="6" fillId="0" borderId="9" xfId="0" applyNumberFormat="1" applyFont="1" applyBorder="1" applyAlignment="1">
      <alignment horizontal="center" vertical="center"/>
    </xf>
    <xf numFmtId="20" fontId="15" fillId="0" borderId="9" xfId="0" applyNumberFormat="1" applyFont="1" applyBorder="1" applyAlignment="1" applyProtection="1">
      <alignment horizontal="center" vertical="center" wrapText="1"/>
      <protection hidden="1"/>
    </xf>
    <xf numFmtId="20" fontId="15" fillId="0" borderId="9" xfId="0" applyNumberFormat="1" applyFont="1" applyBorder="1" applyAlignment="1" applyProtection="1">
      <alignment horizontal="center" vertical="center"/>
      <protection hidden="1"/>
    </xf>
    <xf numFmtId="164" fontId="15" fillId="0" borderId="9" xfId="0" applyNumberFormat="1" applyFont="1" applyBorder="1" applyAlignment="1" applyProtection="1">
      <alignment horizontal="right" vertical="center"/>
      <protection hidden="1"/>
    </xf>
    <xf numFmtId="170" fontId="6" fillId="0" borderId="12" xfId="0" applyNumberFormat="1" applyFont="1" applyBorder="1" applyAlignment="1">
      <alignment horizontal="center" vertical="center"/>
    </xf>
    <xf numFmtId="170" fontId="6" fillId="0" borderId="13" xfId="0" applyNumberFormat="1" applyFont="1" applyBorder="1" applyAlignment="1">
      <alignment horizontal="center" vertical="center"/>
    </xf>
    <xf numFmtId="170" fontId="6" fillId="0" borderId="24" xfId="0" applyNumberFormat="1" applyFont="1" applyBorder="1" applyAlignment="1">
      <alignment horizontal="center" vertical="center"/>
    </xf>
    <xf numFmtId="170" fontId="6" fillId="0" borderId="45" xfId="0" applyNumberFormat="1" applyFont="1" applyBorder="1" applyAlignment="1">
      <alignment horizontal="center" vertical="center"/>
    </xf>
    <xf numFmtId="170" fontId="15" fillId="0" borderId="147" xfId="0" applyNumberFormat="1" applyFont="1" applyBorder="1" applyAlignment="1" applyProtection="1">
      <alignment horizontal="center" vertical="center"/>
      <protection hidden="1"/>
    </xf>
    <xf numFmtId="170" fontId="15" fillId="0" borderId="149" xfId="0" applyNumberFormat="1" applyFont="1" applyBorder="1" applyAlignment="1" applyProtection="1">
      <alignment horizontal="center" vertical="center"/>
      <protection hidden="1"/>
    </xf>
    <xf numFmtId="170" fontId="15" fillId="0" borderId="148" xfId="0" applyNumberFormat="1" applyFont="1" applyBorder="1" applyAlignment="1" applyProtection="1">
      <alignment horizontal="center" vertical="center"/>
      <protection hidden="1"/>
    </xf>
    <xf numFmtId="0" fontId="15" fillId="0" borderId="9" xfId="0" applyFont="1" applyBorder="1" applyAlignment="1">
      <alignment horizontal="center" vertical="center" wrapText="1"/>
    </xf>
    <xf numFmtId="14" fontId="15" fillId="0" borderId="9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textRotation="255"/>
    </xf>
    <xf numFmtId="20" fontId="11" fillId="0" borderId="7" xfId="0" applyNumberFormat="1" applyFont="1" applyBorder="1" applyAlignment="1">
      <alignment horizontal="center" vertical="center" textRotation="255" wrapText="1"/>
    </xf>
    <xf numFmtId="0" fontId="11" fillId="0" borderId="16" xfId="0" applyFont="1" applyBorder="1" applyAlignment="1">
      <alignment horizontal="center" vertical="center" textRotation="255" wrapText="1"/>
    </xf>
    <xf numFmtId="0" fontId="11" fillId="0" borderId="17" xfId="0" applyFont="1" applyBorder="1" applyAlignment="1">
      <alignment horizontal="center" vertical="center" textRotation="255" wrapText="1"/>
    </xf>
    <xf numFmtId="169" fontId="6" fillId="7" borderId="1" xfId="0" applyNumberFormat="1" applyFont="1" applyFill="1" applyBorder="1" applyAlignment="1" applyProtection="1">
      <alignment horizontal="center" vertical="center"/>
      <protection hidden="1"/>
    </xf>
    <xf numFmtId="0" fontId="6" fillId="7" borderId="1" xfId="0" applyFont="1" applyFill="1" applyBorder="1" applyAlignment="1" applyProtection="1">
      <alignment horizontal="center" vertical="center"/>
      <protection hidden="1"/>
    </xf>
    <xf numFmtId="166" fontId="6" fillId="7" borderId="28" xfId="0" applyNumberFormat="1" applyFont="1" applyFill="1" applyBorder="1" applyAlignment="1" applyProtection="1">
      <alignment horizontal="center" vertical="center"/>
      <protection hidden="1"/>
    </xf>
    <xf numFmtId="0" fontId="6" fillId="14" borderId="9" xfId="0" applyFont="1" applyFill="1" applyBorder="1" applyAlignment="1" applyProtection="1">
      <alignment horizontal="center" vertical="center" wrapText="1"/>
      <protection hidden="1"/>
    </xf>
    <xf numFmtId="0" fontId="7" fillId="0" borderId="4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6" fillId="7" borderId="26" xfId="0" applyFont="1" applyFill="1" applyBorder="1" applyAlignment="1" applyProtection="1">
      <alignment vertical="center"/>
      <protection hidden="1"/>
    </xf>
    <xf numFmtId="0" fontId="6" fillId="7" borderId="26" xfId="0" applyFont="1" applyFill="1" applyBorder="1" applyAlignment="1" applyProtection="1">
      <alignment horizontal="center" vertical="center"/>
      <protection hidden="1"/>
    </xf>
    <xf numFmtId="0" fontId="6" fillId="7" borderId="41" xfId="0" applyFont="1" applyFill="1" applyBorder="1" applyAlignment="1" applyProtection="1">
      <alignment horizontal="center" vertical="center"/>
      <protection hidden="1"/>
    </xf>
    <xf numFmtId="0" fontId="6" fillId="16" borderId="9" xfId="0" applyFont="1" applyFill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 wrapTex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18" borderId="9" xfId="0" applyFont="1" applyFill="1" applyBorder="1" applyAlignment="1" applyProtection="1">
      <alignment vertical="center"/>
      <protection hidden="1"/>
    </xf>
    <xf numFmtId="169" fontId="15" fillId="2" borderId="0" xfId="0" applyNumberFormat="1" applyFont="1" applyFill="1" applyAlignment="1" applyProtection="1">
      <alignment horizontal="center" vertical="center"/>
      <protection hidden="1"/>
    </xf>
    <xf numFmtId="0" fontId="15" fillId="2" borderId="0" xfId="0" applyFont="1" applyFill="1" applyAlignment="1" applyProtection="1">
      <alignment horizontal="center" vertical="center"/>
      <protection hidden="1"/>
    </xf>
    <xf numFmtId="0" fontId="6" fillId="15" borderId="9" xfId="0" applyFont="1" applyFill="1" applyBorder="1" applyAlignment="1" applyProtection="1">
      <alignment horizontal="center" vertical="center" wrapText="1"/>
      <protection hidden="1"/>
    </xf>
    <xf numFmtId="0" fontId="6" fillId="15" borderId="9" xfId="0" applyFont="1" applyFill="1" applyBorder="1" applyAlignment="1" applyProtection="1">
      <alignment vertical="center" wrapText="1"/>
      <protection hidden="1"/>
    </xf>
    <xf numFmtId="0" fontId="6" fillId="14" borderId="9" xfId="0" applyFont="1" applyFill="1" applyBorder="1" applyAlignment="1" applyProtection="1">
      <alignment vertical="center" wrapText="1"/>
      <protection hidden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 applyProtection="1">
      <alignment horizontal="center" vertical="center" wrapText="1"/>
      <protection hidden="1"/>
    </xf>
    <xf numFmtId="0" fontId="15" fillId="0" borderId="47" xfId="0" applyFont="1" applyBorder="1" applyAlignment="1" applyProtection="1">
      <alignment horizontal="center" vertical="center" wrapText="1"/>
      <protection hidden="1"/>
    </xf>
    <xf numFmtId="0" fontId="15" fillId="0" borderId="13" xfId="0" applyFont="1" applyBorder="1" applyAlignment="1" applyProtection="1">
      <alignment horizontal="center" vertical="center" wrapText="1"/>
      <protection hidden="1"/>
    </xf>
    <xf numFmtId="0" fontId="15" fillId="0" borderId="74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46" xfId="0" applyFont="1" applyBorder="1" applyAlignment="1" applyProtection="1">
      <alignment horizontal="center" vertical="center" wrapText="1"/>
      <protection hidden="1"/>
    </xf>
    <xf numFmtId="0" fontId="15" fillId="0" borderId="159" xfId="0" applyFont="1" applyBorder="1" applyAlignment="1" applyProtection="1">
      <alignment horizontal="center" vertical="center" wrapText="1"/>
      <protection hidden="1"/>
    </xf>
    <xf numFmtId="0" fontId="15" fillId="0" borderId="91" xfId="0" applyFont="1" applyBorder="1" applyAlignment="1" applyProtection="1">
      <alignment horizontal="center" vertical="center" wrapText="1"/>
      <protection hidden="1"/>
    </xf>
    <xf numFmtId="0" fontId="15" fillId="0" borderId="124" xfId="0" applyFont="1" applyBorder="1" applyAlignment="1" applyProtection="1">
      <alignment horizontal="center" vertical="center" wrapText="1"/>
      <protection hidden="1"/>
    </xf>
    <xf numFmtId="0" fontId="8" fillId="27" borderId="123" xfId="0" applyFont="1" applyFill="1" applyBorder="1" applyAlignment="1" applyProtection="1">
      <alignment horizontal="center" wrapText="1"/>
      <protection hidden="1"/>
    </xf>
    <xf numFmtId="0" fontId="8" fillId="27" borderId="153" xfId="0" applyFont="1" applyFill="1" applyBorder="1" applyAlignment="1" applyProtection="1">
      <alignment horizontal="center" wrapText="1"/>
      <protection hidden="1"/>
    </xf>
    <xf numFmtId="0" fontId="8" fillId="27" borderId="154" xfId="0" applyFont="1" applyFill="1" applyBorder="1" applyAlignment="1" applyProtection="1">
      <alignment horizontal="center" wrapText="1"/>
      <protection hidden="1"/>
    </xf>
    <xf numFmtId="0" fontId="7" fillId="0" borderId="78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top" wrapText="1"/>
    </xf>
    <xf numFmtId="0" fontId="6" fillId="0" borderId="75" xfId="0" applyFont="1" applyBorder="1" applyAlignment="1">
      <alignment horizontal="center" vertical="top" wrapText="1"/>
    </xf>
    <xf numFmtId="0" fontId="4" fillId="0" borderId="100" xfId="0" applyFont="1" applyBorder="1" applyAlignment="1">
      <alignment horizontal="right" vertical="center"/>
    </xf>
    <xf numFmtId="0" fontId="4" fillId="0" borderId="78" xfId="0" applyFont="1" applyBorder="1" applyAlignment="1">
      <alignment horizontal="right" vertical="center"/>
    </xf>
    <xf numFmtId="0" fontId="6" fillId="0" borderId="87" xfId="0" applyFont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34" fillId="2" borderId="0" xfId="2" applyFill="1" applyAlignment="1" applyProtection="1">
      <alignment horizontal="center" vertical="center"/>
      <protection locked="0" hidden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40" fillId="0" borderId="91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0" fillId="0" borderId="88" xfId="0" applyFont="1" applyBorder="1" applyAlignment="1">
      <alignment horizontal="left" vertical="center"/>
    </xf>
    <xf numFmtId="0" fontId="4" fillId="2" borderId="93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49" fontId="4" fillId="0" borderId="93" xfId="0" applyNumberFormat="1" applyFont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4" fillId="0" borderId="93" xfId="0" applyFont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right" vertical="top"/>
    </xf>
    <xf numFmtId="0" fontId="37" fillId="3" borderId="0" xfId="0" applyFont="1" applyFill="1" applyAlignment="1">
      <alignment horizontal="right" vertical="top"/>
    </xf>
    <xf numFmtId="0" fontId="1" fillId="3" borderId="2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167" fontId="17" fillId="2" borderId="99" xfId="0" applyNumberFormat="1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83" xfId="0" applyFont="1" applyFill="1" applyBorder="1" applyAlignment="1">
      <alignment horizontal="center" vertical="center"/>
    </xf>
    <xf numFmtId="9" fontId="9" fillId="2" borderId="99" xfId="0" applyNumberFormat="1" applyFont="1" applyFill="1" applyBorder="1" applyAlignment="1">
      <alignment horizontal="center" vertical="center"/>
    </xf>
    <xf numFmtId="0" fontId="9" fillId="2" borderId="99" xfId="0" applyFont="1" applyFill="1" applyBorder="1" applyAlignment="1">
      <alignment horizontal="center" vertical="center" wrapText="1"/>
    </xf>
    <xf numFmtId="167" fontId="9" fillId="2" borderId="99" xfId="0" applyNumberFormat="1" applyFont="1" applyFill="1" applyBorder="1" applyAlignment="1">
      <alignment horizontal="center" vertical="center"/>
    </xf>
    <xf numFmtId="0" fontId="9" fillId="2" borderId="99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 vertical="center"/>
    </xf>
    <xf numFmtId="0" fontId="25" fillId="2" borderId="165" xfId="0" applyFont="1" applyFill="1" applyBorder="1" applyAlignment="1">
      <alignment horizontal="center" vertical="center"/>
    </xf>
    <xf numFmtId="0" fontId="25" fillId="2" borderId="166" xfId="0" applyFont="1" applyFill="1" applyBorder="1" applyAlignment="1">
      <alignment horizontal="center" vertical="center"/>
    </xf>
    <xf numFmtId="0" fontId="17" fillId="2" borderId="167" xfId="0" applyFont="1" applyFill="1" applyBorder="1" applyAlignment="1">
      <alignment horizontal="center" vertical="center"/>
    </xf>
    <xf numFmtId="0" fontId="17" fillId="2" borderId="78" xfId="0" applyFont="1" applyFill="1" applyBorder="1" applyAlignment="1">
      <alignment horizontal="center" vertical="center"/>
    </xf>
    <xf numFmtId="0" fontId="17" fillId="2" borderId="87" xfId="0" applyFont="1" applyFill="1" applyBorder="1" applyAlignment="1">
      <alignment horizontal="right" vertical="center"/>
    </xf>
    <xf numFmtId="0" fontId="17" fillId="2" borderId="88" xfId="0" applyFont="1" applyFill="1" applyBorder="1" applyAlignment="1">
      <alignment horizontal="right" vertical="center"/>
    </xf>
    <xf numFmtId="0" fontId="25" fillId="2" borderId="168" xfId="0" applyFont="1" applyFill="1" applyBorder="1" applyAlignment="1">
      <alignment horizontal="center" vertical="center"/>
    </xf>
    <xf numFmtId="0" fontId="25" fillId="2" borderId="169" xfId="0" applyFont="1" applyFill="1" applyBorder="1" applyAlignment="1">
      <alignment horizontal="center" vertical="center"/>
    </xf>
    <xf numFmtId="0" fontId="17" fillId="2" borderId="164" xfId="0" applyFont="1" applyFill="1" applyBorder="1" applyAlignment="1">
      <alignment horizontal="center" vertical="center"/>
    </xf>
    <xf numFmtId="0" fontId="17" fillId="2" borderId="80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right" vertical="center"/>
    </xf>
    <xf numFmtId="0" fontId="17" fillId="2" borderId="91" xfId="0" applyFont="1" applyFill="1" applyBorder="1" applyAlignment="1">
      <alignment horizontal="right" vertical="center"/>
    </xf>
    <xf numFmtId="0" fontId="17" fillId="2" borderId="77" xfId="0" applyFont="1" applyFill="1" applyBorder="1" applyAlignment="1">
      <alignment horizontal="right" vertical="center"/>
    </xf>
    <xf numFmtId="0" fontId="17" fillId="2" borderId="78" xfId="0" applyFont="1" applyFill="1" applyBorder="1" applyAlignment="1">
      <alignment horizontal="right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1" fillId="20" borderId="0" xfId="0" applyFont="1" applyFill="1" applyAlignment="1">
      <alignment horizontal="center" vertical="center"/>
    </xf>
    <xf numFmtId="20" fontId="1" fillId="20" borderId="0" xfId="0" applyNumberFormat="1" applyFont="1" applyFill="1" applyAlignment="1">
      <alignment horizontal="center" vertical="center"/>
    </xf>
    <xf numFmtId="0" fontId="1" fillId="20" borderId="0" xfId="0" applyFont="1" applyFill="1" applyAlignment="1">
      <alignment horizontal="center" vertical="center" wrapText="1"/>
    </xf>
    <xf numFmtId="20" fontId="4" fillId="20" borderId="0" xfId="0" applyNumberFormat="1" applyFont="1" applyFill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49" fontId="4" fillId="0" borderId="93" xfId="0" applyNumberFormat="1" applyFont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" fontId="4" fillId="0" borderId="93" xfId="0" applyNumberFormat="1" applyFont="1" applyBorder="1" applyAlignment="1" applyProtection="1">
      <alignment horizontal="center" vertical="center"/>
      <protection locked="0"/>
    </xf>
    <xf numFmtId="166" fontId="1" fillId="3" borderId="9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3" borderId="94" xfId="0" applyFont="1" applyFill="1" applyBorder="1" applyAlignment="1">
      <alignment horizontal="right"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20" fontId="24" fillId="2" borderId="57" xfId="0" applyNumberFormat="1" applyFont="1" applyFill="1" applyBorder="1" applyAlignment="1">
      <alignment horizontal="center" vertical="center"/>
    </xf>
    <xf numFmtId="20" fontId="24" fillId="2" borderId="51" xfId="0" applyNumberFormat="1" applyFont="1" applyFill="1" applyBorder="1" applyAlignment="1">
      <alignment horizontal="center" vertical="center"/>
    </xf>
    <xf numFmtId="0" fontId="24" fillId="2" borderId="51" xfId="0" applyFont="1" applyFill="1" applyBorder="1" applyAlignment="1">
      <alignment horizontal="center" vertical="center"/>
    </xf>
    <xf numFmtId="0" fontId="24" fillId="2" borderId="5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152" xfId="0" applyFont="1" applyFill="1" applyBorder="1" applyAlignment="1">
      <alignment horizontal="center" vertical="center" wrapText="1"/>
    </xf>
    <xf numFmtId="20" fontId="24" fillId="2" borderId="36" xfId="0" applyNumberFormat="1" applyFont="1" applyFill="1" applyBorder="1" applyAlignment="1">
      <alignment horizontal="center" vertical="center"/>
    </xf>
    <xf numFmtId="20" fontId="24" fillId="2" borderId="37" xfId="0" applyNumberFormat="1" applyFont="1" applyFill="1" applyBorder="1" applyAlignment="1">
      <alignment horizontal="center" vertical="center"/>
    </xf>
    <xf numFmtId="20" fontId="24" fillId="2" borderId="38" xfId="0" applyNumberFormat="1" applyFont="1" applyFill="1" applyBorder="1" applyAlignment="1">
      <alignment horizontal="center" vertical="center"/>
    </xf>
    <xf numFmtId="20" fontId="24" fillId="2" borderId="25" xfId="0" applyNumberFormat="1" applyFont="1" applyFill="1" applyBorder="1" applyAlignment="1">
      <alignment horizontal="center" vertical="center" wrapText="1"/>
    </xf>
    <xf numFmtId="20" fontId="24" fillId="2" borderId="47" xfId="0" applyNumberFormat="1" applyFont="1" applyFill="1" applyBorder="1" applyAlignment="1">
      <alignment horizontal="center" vertical="center" wrapText="1"/>
    </xf>
    <xf numFmtId="20" fontId="24" fillId="2" borderId="58" xfId="0" applyNumberFormat="1" applyFont="1" applyFill="1" applyBorder="1" applyAlignment="1">
      <alignment horizontal="center" vertical="center" wrapText="1"/>
    </xf>
    <xf numFmtId="167" fontId="6" fillId="6" borderId="47" xfId="0" applyNumberFormat="1" applyFont="1" applyFill="1" applyBorder="1" applyAlignment="1">
      <alignment horizontal="center" vertical="center"/>
    </xf>
    <xf numFmtId="0" fontId="8" fillId="10" borderId="0" xfId="0" applyFont="1" applyFill="1" applyAlignment="1">
      <alignment vertical="center" textRotation="45"/>
    </xf>
    <xf numFmtId="164" fontId="8" fillId="10" borderId="0" xfId="0" applyNumberFormat="1" applyFont="1" applyFill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/>
    </xf>
    <xf numFmtId="0" fontId="15" fillId="9" borderId="14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80" xfId="0" applyNumberFormat="1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5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3" xfId="0" applyNumberFormat="1" applyFont="1" applyBorder="1" applyAlignment="1">
      <alignment horizontal="center" vertical="center"/>
    </xf>
    <xf numFmtId="164" fontId="7" fillId="0" borderId="89" xfId="0" applyNumberFormat="1" applyFont="1" applyBorder="1" applyAlignment="1" applyProtection="1">
      <alignment horizontal="center" vertical="center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164" fontId="7" fillId="0" borderId="85" xfId="0" applyNumberFormat="1" applyFont="1" applyBorder="1" applyAlignment="1" applyProtection="1">
      <alignment horizontal="center" vertical="center"/>
      <protection locked="0"/>
    </xf>
    <xf numFmtId="164" fontId="7" fillId="0" borderId="92" xfId="0" applyNumberFormat="1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86" xfId="0" applyNumberFormat="1" applyFont="1" applyBorder="1" applyAlignment="1" applyProtection="1">
      <alignment horizontal="center" vertical="center"/>
      <protection locked="0"/>
    </xf>
    <xf numFmtId="164" fontId="6" fillId="0" borderId="87" xfId="0" applyNumberFormat="1" applyFont="1" applyBorder="1" applyAlignment="1" applyProtection="1">
      <alignment horizontal="center" vertical="center"/>
      <protection locked="0"/>
    </xf>
    <xf numFmtId="164" fontId="6" fillId="0" borderId="88" xfId="0" applyNumberFormat="1" applyFont="1" applyBorder="1" applyAlignment="1" applyProtection="1">
      <alignment horizontal="center" vertical="center"/>
      <protection locked="0"/>
    </xf>
    <xf numFmtId="164" fontId="6" fillId="0" borderId="80" xfId="0" applyNumberFormat="1" applyFont="1" applyBorder="1" applyAlignment="1" applyProtection="1">
      <alignment horizontal="center" vertical="center"/>
      <protection locked="0"/>
    </xf>
    <xf numFmtId="164" fontId="6" fillId="0" borderId="89" xfId="0" applyNumberFormat="1" applyFont="1" applyBorder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164" fontId="6" fillId="0" borderId="85" xfId="0" applyNumberFormat="1" applyFont="1" applyBorder="1" applyAlignment="1" applyProtection="1">
      <alignment horizontal="center" vertical="center"/>
      <protection locked="0"/>
    </xf>
    <xf numFmtId="164" fontId="6" fillId="0" borderId="92" xfId="0" applyNumberFormat="1" applyFont="1" applyBorder="1" applyAlignment="1" applyProtection="1">
      <alignment horizontal="center" vertical="center"/>
      <protection locked="0"/>
    </xf>
    <xf numFmtId="164" fontId="6" fillId="0" borderId="5" xfId="0" applyNumberFormat="1" applyFont="1" applyBorder="1" applyAlignment="1" applyProtection="1">
      <alignment horizontal="center" vertical="center"/>
      <protection locked="0"/>
    </xf>
    <xf numFmtId="164" fontId="6" fillId="0" borderId="86" xfId="0" applyNumberFormat="1" applyFont="1" applyBorder="1" applyAlignment="1" applyProtection="1">
      <alignment horizontal="center" vertical="center"/>
      <protection locked="0"/>
    </xf>
    <xf numFmtId="164" fontId="6" fillId="0" borderId="87" xfId="0" applyNumberFormat="1" applyFont="1" applyBorder="1" applyAlignment="1">
      <alignment horizontal="center" vertical="center" wrapText="1"/>
    </xf>
    <xf numFmtId="164" fontId="6" fillId="0" borderId="88" xfId="0" applyNumberFormat="1" applyFont="1" applyBorder="1" applyAlignment="1">
      <alignment horizontal="center" vertical="center" wrapText="1"/>
    </xf>
    <xf numFmtId="164" fontId="6" fillId="0" borderId="89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90" xfId="0" applyNumberFormat="1" applyFont="1" applyBorder="1" applyAlignment="1">
      <alignment horizontal="center" vertical="center" wrapText="1"/>
    </xf>
    <xf numFmtId="164" fontId="6" fillId="0" borderId="91" xfId="0" applyNumberFormat="1" applyFont="1" applyBorder="1" applyAlignment="1">
      <alignment horizontal="center" vertical="center" wrapText="1"/>
    </xf>
    <xf numFmtId="20" fontId="6" fillId="6" borderId="13" xfId="0" applyNumberFormat="1" applyFont="1" applyFill="1" applyBorder="1" applyAlignment="1">
      <alignment horizontal="center" vertical="center"/>
    </xf>
    <xf numFmtId="20" fontId="6" fillId="6" borderId="7" xfId="0" applyNumberFormat="1" applyFont="1" applyFill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6" fontId="6" fillId="7" borderId="28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7" borderId="26" xfId="0" applyFont="1" applyFill="1" applyBorder="1" applyAlignment="1">
      <alignment vertical="center"/>
    </xf>
    <xf numFmtId="0" fontId="6" fillId="7" borderId="26" xfId="0" applyFont="1" applyFill="1" applyBorder="1" applyAlignment="1">
      <alignment horizontal="center" vertical="center" wrapText="1"/>
    </xf>
    <xf numFmtId="169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18" borderId="9" xfId="0" applyFont="1" applyFill="1" applyBorder="1" applyAlignment="1">
      <alignment vertical="center"/>
    </xf>
    <xf numFmtId="0" fontId="6" fillId="14" borderId="9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15" borderId="9" xfId="0" applyFont="1" applyFill="1" applyBorder="1" applyAlignment="1">
      <alignment vertical="center" wrapText="1"/>
    </xf>
    <xf numFmtId="0" fontId="6" fillId="7" borderId="26" xfId="0" applyFont="1" applyFill="1" applyBorder="1" applyAlignment="1">
      <alignment horizontal="center" vertical="center"/>
    </xf>
    <xf numFmtId="0" fontId="6" fillId="7" borderId="41" xfId="0" applyFont="1" applyFill="1" applyBorder="1" applyAlignment="1">
      <alignment horizontal="center" vertical="center"/>
    </xf>
    <xf numFmtId="169" fontId="15" fillId="2" borderId="0" xfId="0" applyNumberFormat="1" applyFont="1" applyFill="1" applyAlignment="1">
      <alignment horizontal="center" vertical="center"/>
    </xf>
    <xf numFmtId="0" fontId="6" fillId="16" borderId="9" xfId="0" applyFont="1" applyFill="1" applyBorder="1" applyAlignment="1">
      <alignment horizontal="center" vertical="center"/>
    </xf>
    <xf numFmtId="0" fontId="6" fillId="14" borderId="9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20" fontId="6" fillId="6" borderId="45" xfId="0" applyNumberFormat="1" applyFont="1" applyFill="1" applyBorder="1" applyAlignment="1">
      <alignment horizontal="center" vertical="center"/>
    </xf>
    <xf numFmtId="20" fontId="6" fillId="6" borderId="17" xfId="0" applyNumberFormat="1" applyFont="1" applyFill="1" applyBorder="1" applyAlignment="1">
      <alignment horizontal="center" vertical="center"/>
    </xf>
    <xf numFmtId="167" fontId="6" fillId="0" borderId="9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 wrapText="1"/>
    </xf>
    <xf numFmtId="170" fontId="6" fillId="0" borderId="147" xfId="0" applyNumberFormat="1" applyFont="1" applyBorder="1" applyAlignment="1">
      <alignment horizontal="center" vertical="center"/>
    </xf>
    <xf numFmtId="170" fontId="6" fillId="0" borderId="149" xfId="0" applyNumberFormat="1" applyFont="1" applyBorder="1" applyAlignment="1">
      <alignment horizontal="center" vertical="center"/>
    </xf>
    <xf numFmtId="170" fontId="6" fillId="0" borderId="148" xfId="0" applyNumberFormat="1" applyFont="1" applyBorder="1" applyAlignment="1">
      <alignment horizontal="center" vertical="center"/>
    </xf>
    <xf numFmtId="176" fontId="6" fillId="0" borderId="87" xfId="0" applyNumberFormat="1" applyFont="1" applyBorder="1" applyAlignment="1">
      <alignment horizontal="center" vertical="center"/>
    </xf>
    <xf numFmtId="176" fontId="6" fillId="0" borderId="88" xfId="0" applyNumberFormat="1" applyFont="1" applyBorder="1" applyAlignment="1">
      <alignment horizontal="center" vertical="center"/>
    </xf>
    <xf numFmtId="176" fontId="6" fillId="0" borderId="80" xfId="0" applyNumberFormat="1" applyFont="1" applyBorder="1" applyAlignment="1">
      <alignment horizontal="center" vertical="center"/>
    </xf>
    <xf numFmtId="176" fontId="6" fillId="0" borderId="89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85" xfId="0" applyNumberFormat="1" applyFont="1" applyBorder="1" applyAlignment="1">
      <alignment horizontal="center" vertical="center"/>
    </xf>
    <xf numFmtId="176" fontId="6" fillId="0" borderId="90" xfId="0" applyNumberFormat="1" applyFont="1" applyBorder="1" applyAlignment="1">
      <alignment horizontal="center" vertical="center"/>
    </xf>
    <xf numFmtId="176" fontId="6" fillId="0" borderId="91" xfId="0" applyNumberFormat="1" applyFont="1" applyBorder="1" applyAlignment="1">
      <alignment horizontal="center" vertical="center"/>
    </xf>
    <xf numFmtId="176" fontId="6" fillId="0" borderId="83" xfId="0" applyNumberFormat="1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68" fontId="4" fillId="0" borderId="147" xfId="0" applyNumberFormat="1" applyFont="1" applyBorder="1" applyAlignment="1">
      <alignment horizontal="right" vertical="center"/>
    </xf>
    <xf numFmtId="168" fontId="4" fillId="0" borderId="149" xfId="0" applyNumberFormat="1" applyFont="1" applyBorder="1" applyAlignment="1">
      <alignment horizontal="right" vertical="center"/>
    </xf>
    <xf numFmtId="168" fontId="4" fillId="0" borderId="148" xfId="0" applyNumberFormat="1" applyFont="1" applyBorder="1" applyAlignment="1">
      <alignment horizontal="right" vertical="center"/>
    </xf>
    <xf numFmtId="20" fontId="6" fillId="6" borderId="9" xfId="0" applyNumberFormat="1" applyFont="1" applyFill="1" applyBorder="1" applyAlignment="1">
      <alignment horizontal="center" vertical="center"/>
    </xf>
    <xf numFmtId="170" fontId="6" fillId="0" borderId="10" xfId="0" applyNumberFormat="1" applyFont="1" applyBorder="1" applyAlignment="1">
      <alignment horizontal="center" vertical="center"/>
    </xf>
    <xf numFmtId="170" fontId="6" fillId="0" borderId="14" xfId="0" applyNumberFormat="1" applyFont="1" applyBorder="1" applyAlignment="1">
      <alignment horizontal="center" vertical="center"/>
    </xf>
    <xf numFmtId="170" fontId="6" fillId="0" borderId="11" xfId="0" applyNumberFormat="1" applyFont="1" applyBorder="1" applyAlignment="1">
      <alignment horizontal="center" vertical="center"/>
    </xf>
    <xf numFmtId="20" fontId="6" fillId="0" borderId="10" xfId="0" applyNumberFormat="1" applyFont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20" fontId="0" fillId="0" borderId="12" xfId="0" applyNumberFormat="1" applyBorder="1" applyAlignment="1">
      <alignment horizontal="center" vertical="center"/>
    </xf>
    <xf numFmtId="20" fontId="0" fillId="0" borderId="54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6" fillId="8" borderId="0" xfId="0" applyFont="1" applyFill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7" fillId="3" borderId="42" xfId="0" applyFont="1" applyFill="1" applyBorder="1" applyAlignment="1">
      <alignment horizontal="center"/>
    </xf>
    <xf numFmtId="0" fontId="7" fillId="3" borderId="43" xfId="0" applyFont="1" applyFill="1" applyBorder="1" applyAlignment="1">
      <alignment horizontal="center"/>
    </xf>
    <xf numFmtId="0" fontId="7" fillId="3" borderId="4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6" borderId="0" xfId="0" applyFont="1" applyFill="1" applyAlignment="1">
      <alignment horizontal="center" vertical="center" wrapText="1"/>
    </xf>
    <xf numFmtId="0" fontId="6" fillId="3" borderId="27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165" fontId="9" fillId="0" borderId="77" xfId="0" applyNumberFormat="1" applyFont="1" applyBorder="1" applyAlignment="1">
      <alignment horizontal="center" vertical="center" wrapText="1"/>
    </xf>
    <xf numFmtId="165" fontId="9" fillId="0" borderId="78" xfId="0" applyNumberFormat="1" applyFont="1" applyBorder="1" applyAlignment="1">
      <alignment horizontal="center" vertical="center" wrapText="1"/>
    </xf>
    <xf numFmtId="0" fontId="17" fillId="0" borderId="77" xfId="0" applyFont="1" applyBorder="1" applyAlignment="1">
      <alignment horizontal="center" vertical="center" wrapText="1"/>
    </xf>
    <xf numFmtId="0" fontId="17" fillId="0" borderId="78" xfId="0" applyFont="1" applyBorder="1" applyAlignment="1">
      <alignment horizontal="center" vertical="center" wrapText="1"/>
    </xf>
    <xf numFmtId="165" fontId="6" fillId="0" borderId="77" xfId="0" applyNumberFormat="1" applyFont="1" applyBorder="1" applyAlignment="1">
      <alignment horizontal="center" vertical="center" wrapText="1"/>
    </xf>
    <xf numFmtId="165" fontId="6" fillId="0" borderId="100" xfId="0" applyNumberFormat="1" applyFont="1" applyBorder="1" applyAlignment="1">
      <alignment horizontal="center" vertical="center" wrapText="1"/>
    </xf>
    <xf numFmtId="165" fontId="6" fillId="0" borderId="78" xfId="0" applyNumberFormat="1" applyFont="1" applyBorder="1" applyAlignment="1">
      <alignment horizontal="center" vertical="center" wrapText="1"/>
    </xf>
    <xf numFmtId="165" fontId="6" fillId="0" borderId="90" xfId="0" applyNumberFormat="1" applyFont="1" applyBorder="1" applyAlignment="1">
      <alignment horizontal="center" vertical="center" wrapText="1"/>
    </xf>
    <xf numFmtId="165" fontId="6" fillId="0" borderId="91" xfId="0" applyNumberFormat="1" applyFont="1" applyBorder="1" applyAlignment="1">
      <alignment horizontal="center" vertical="center" wrapText="1"/>
    </xf>
    <xf numFmtId="165" fontId="6" fillId="0" borderId="83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20" fillId="0" borderId="112" xfId="0" applyFont="1" applyBorder="1" applyAlignment="1">
      <alignment horizontal="center" vertical="center" wrapText="1"/>
    </xf>
    <xf numFmtId="0" fontId="20" fillId="0" borderId="113" xfId="0" applyFont="1" applyBorder="1" applyAlignment="1">
      <alignment horizontal="center" vertical="center" wrapText="1"/>
    </xf>
    <xf numFmtId="0" fontId="20" fillId="0" borderId="114" xfId="0" applyFont="1" applyBorder="1" applyAlignment="1">
      <alignment horizontal="center" vertical="center" wrapText="1"/>
    </xf>
    <xf numFmtId="0" fontId="20" fillId="0" borderId="115" xfId="0" applyFont="1" applyBorder="1" applyAlignment="1">
      <alignment horizontal="center" vertical="center" wrapText="1"/>
    </xf>
    <xf numFmtId="0" fontId="20" fillId="0" borderId="116" xfId="0" applyFont="1" applyBorder="1" applyAlignment="1">
      <alignment horizontal="center" vertical="center" wrapText="1"/>
    </xf>
    <xf numFmtId="0" fontId="20" fillId="0" borderId="117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15" fillId="0" borderId="120" xfId="0" applyFont="1" applyBorder="1" applyAlignment="1">
      <alignment horizontal="center" vertical="center" wrapText="1"/>
    </xf>
    <xf numFmtId="0" fontId="15" fillId="0" borderId="12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172" fontId="1" fillId="0" borderId="101" xfId="0" applyNumberFormat="1" applyFont="1" applyBorder="1" applyAlignment="1">
      <alignment horizontal="center" vertical="center" wrapText="1"/>
    </xf>
    <xf numFmtId="172" fontId="1" fillId="0" borderId="110" xfId="0" applyNumberFormat="1" applyFont="1" applyBorder="1" applyAlignment="1">
      <alignment horizontal="center" vertical="center" wrapText="1"/>
    </xf>
    <xf numFmtId="0" fontId="19" fillId="0" borderId="112" xfId="0" applyFont="1" applyBorder="1" applyAlignment="1">
      <alignment horizontal="center" vertical="center" wrapText="1"/>
    </xf>
    <xf numFmtId="0" fontId="19" fillId="0" borderId="113" xfId="0" applyFont="1" applyBorder="1" applyAlignment="1">
      <alignment horizontal="center" vertical="center" wrapText="1"/>
    </xf>
    <xf numFmtId="0" fontId="19" fillId="0" borderId="114" xfId="0" applyFont="1" applyBorder="1" applyAlignment="1">
      <alignment horizontal="center" vertical="center" wrapText="1"/>
    </xf>
    <xf numFmtId="0" fontId="19" fillId="0" borderId="115" xfId="0" applyFont="1" applyBorder="1" applyAlignment="1">
      <alignment horizontal="center" vertical="center" wrapText="1"/>
    </xf>
    <xf numFmtId="0" fontId="19" fillId="0" borderId="116" xfId="0" applyFont="1" applyBorder="1" applyAlignment="1">
      <alignment horizontal="center" vertical="center" wrapText="1"/>
    </xf>
    <xf numFmtId="0" fontId="19" fillId="0" borderId="117" xfId="0" applyFont="1" applyBorder="1" applyAlignment="1">
      <alignment horizontal="center" vertical="center" wrapText="1"/>
    </xf>
    <xf numFmtId="172" fontId="6" fillId="0" borderId="108" xfId="0" applyNumberFormat="1" applyFont="1" applyBorder="1" applyAlignment="1">
      <alignment horizontal="center" vertical="center" wrapText="1"/>
    </xf>
    <xf numFmtId="172" fontId="6" fillId="0" borderId="101" xfId="0" applyNumberFormat="1" applyFont="1" applyBorder="1" applyAlignment="1">
      <alignment horizontal="center" vertical="center" wrapText="1"/>
    </xf>
    <xf numFmtId="172" fontId="6" fillId="0" borderId="109" xfId="0" applyNumberFormat="1" applyFont="1" applyBorder="1" applyAlignment="1">
      <alignment horizontal="center" vertical="center" wrapText="1"/>
    </xf>
    <xf numFmtId="20" fontId="31" fillId="2" borderId="51" xfId="0" applyNumberFormat="1" applyFont="1" applyFill="1" applyBorder="1" applyAlignment="1">
      <alignment horizontal="center" vertical="center" wrapText="1"/>
    </xf>
    <xf numFmtId="20" fontId="31" fillId="2" borderId="52" xfId="0" applyNumberFormat="1" applyFont="1" applyFill="1" applyBorder="1" applyAlignment="1">
      <alignment horizontal="center" vertical="center" wrapText="1"/>
    </xf>
    <xf numFmtId="20" fontId="31" fillId="2" borderId="17" xfId="0" applyNumberFormat="1" applyFont="1" applyFill="1" applyBorder="1" applyAlignment="1">
      <alignment horizontal="center" vertical="center" wrapText="1"/>
    </xf>
    <xf numFmtId="20" fontId="31" fillId="2" borderId="57" xfId="0" applyNumberFormat="1" applyFont="1" applyFill="1" applyBorder="1" applyAlignment="1">
      <alignment horizontal="center" vertical="center" wrapText="1"/>
    </xf>
    <xf numFmtId="20" fontId="31" fillId="2" borderId="96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20" fontId="31" fillId="0" borderId="17" xfId="0" applyNumberFormat="1" applyFont="1" applyBorder="1" applyAlignment="1">
      <alignment horizontal="center" vertical="center" wrapText="1"/>
    </xf>
    <xf numFmtId="20" fontId="31" fillId="0" borderId="97" xfId="0" applyNumberFormat="1" applyFont="1" applyBorder="1" applyAlignment="1">
      <alignment horizontal="center" vertical="center" wrapText="1"/>
    </xf>
    <xf numFmtId="20" fontId="31" fillId="0" borderId="51" xfId="0" applyNumberFormat="1" applyFont="1" applyBorder="1" applyAlignment="1">
      <alignment horizontal="center" vertical="center" wrapText="1"/>
    </xf>
    <xf numFmtId="20" fontId="31" fillId="0" borderId="52" xfId="0" applyNumberFormat="1" applyFont="1" applyBorder="1" applyAlignment="1">
      <alignment horizontal="center" vertical="center" wrapText="1"/>
    </xf>
    <xf numFmtId="0" fontId="31" fillId="0" borderId="51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20" fontId="31" fillId="0" borderId="57" xfId="0" applyNumberFormat="1" applyFont="1" applyBorder="1" applyAlignment="1">
      <alignment horizontal="center" vertical="center" wrapText="1"/>
    </xf>
    <xf numFmtId="20" fontId="29" fillId="2" borderId="42" xfId="0" applyNumberFormat="1" applyFont="1" applyFill="1" applyBorder="1" applyAlignment="1">
      <alignment horizontal="center" vertical="center" wrapText="1"/>
    </xf>
    <xf numFmtId="20" fontId="29" fillId="2" borderId="43" xfId="0" applyNumberFormat="1" applyFont="1" applyFill="1" applyBorder="1" applyAlignment="1">
      <alignment horizontal="center" vertical="center" wrapText="1"/>
    </xf>
    <xf numFmtId="20" fontId="29" fillId="2" borderId="44" xfId="0" applyNumberFormat="1" applyFont="1" applyFill="1" applyBorder="1" applyAlignment="1">
      <alignment horizontal="center" vertical="center" wrapText="1"/>
    </xf>
    <xf numFmtId="165" fontId="6" fillId="0" borderId="147" xfId="0" applyNumberFormat="1" applyFont="1" applyBorder="1" applyAlignment="1">
      <alignment horizontal="center" vertical="center" wrapText="1"/>
    </xf>
    <xf numFmtId="165" fontId="6" fillId="0" borderId="14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20" fontId="31" fillId="2" borderId="8" xfId="0" applyNumberFormat="1" applyFont="1" applyFill="1" applyBorder="1" applyAlignment="1">
      <alignment horizontal="center" vertical="center" wrapText="1"/>
    </xf>
    <xf numFmtId="20" fontId="31" fillId="2" borderId="9" xfId="0" applyNumberFormat="1" applyFont="1" applyFill="1" applyBorder="1" applyAlignment="1">
      <alignment horizontal="center" vertical="center" wrapText="1"/>
    </xf>
    <xf numFmtId="20" fontId="31" fillId="2" borderId="21" xfId="0" applyNumberFormat="1" applyFont="1" applyFill="1" applyBorder="1" applyAlignment="1">
      <alignment horizontal="center" vertical="center" wrapText="1"/>
    </xf>
    <xf numFmtId="20" fontId="31" fillId="2" borderId="18" xfId="0" applyNumberFormat="1" applyFont="1" applyFill="1" applyBorder="1" applyAlignment="1">
      <alignment horizontal="center" vertical="center" wrapText="1"/>
    </xf>
    <xf numFmtId="20" fontId="31" fillId="0" borderId="53" xfId="0" applyNumberFormat="1" applyFont="1" applyBorder="1" applyAlignment="1">
      <alignment horizontal="center" vertical="center" wrapText="1"/>
    </xf>
    <xf numFmtId="20" fontId="31" fillId="0" borderId="9" xfId="0" applyNumberFormat="1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160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52" xfId="0" applyFont="1" applyBorder="1" applyAlignment="1">
      <alignment horizontal="center" vertical="center" wrapText="1"/>
    </xf>
    <xf numFmtId="0" fontId="31" fillId="0" borderId="161" xfId="0" applyFont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20" fontId="31" fillId="0" borderId="15" xfId="0" applyNumberFormat="1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97" xfId="0" applyFont="1" applyBorder="1" applyAlignment="1">
      <alignment horizontal="center" vertical="center" wrapText="1"/>
    </xf>
    <xf numFmtId="0" fontId="17" fillId="0" borderId="147" xfId="0" applyFont="1" applyBorder="1" applyAlignment="1">
      <alignment horizontal="center" vertical="center" wrapText="1"/>
    </xf>
    <xf numFmtId="0" fontId="17" fillId="0" borderId="148" xfId="0" applyFont="1" applyBorder="1" applyAlignment="1">
      <alignment horizontal="center" vertical="center" wrapText="1"/>
    </xf>
    <xf numFmtId="165" fontId="6" fillId="0" borderId="179" xfId="0" applyNumberFormat="1" applyFont="1" applyBorder="1" applyAlignment="1">
      <alignment horizontal="center" vertical="center" wrapText="1"/>
    </xf>
    <xf numFmtId="165" fontId="6" fillId="0" borderId="47" xfId="0" applyNumberFormat="1" applyFont="1" applyBorder="1" applyAlignment="1">
      <alignment horizontal="center" vertical="center" wrapText="1"/>
    </xf>
    <xf numFmtId="165" fontId="6" fillId="0" borderId="180" xfId="0" applyNumberFormat="1" applyFont="1" applyBorder="1" applyAlignment="1">
      <alignment horizontal="center" vertical="center" wrapText="1"/>
    </xf>
    <xf numFmtId="165" fontId="6" fillId="0" borderId="149" xfId="0" applyNumberFormat="1" applyFont="1" applyBorder="1" applyAlignment="1">
      <alignment horizontal="center" vertical="center" wrapText="1"/>
    </xf>
    <xf numFmtId="165" fontId="1" fillId="0" borderId="147" xfId="0" applyNumberFormat="1" applyFont="1" applyBorder="1" applyAlignment="1">
      <alignment horizontal="center" vertical="center" wrapText="1"/>
    </xf>
    <xf numFmtId="165" fontId="1" fillId="0" borderId="148" xfId="0" applyNumberFormat="1" applyFont="1" applyBorder="1" applyAlignment="1">
      <alignment horizontal="center" vertical="center" wrapText="1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416"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gray0625">
          <fgColor theme="0"/>
          <bgColor theme="7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gray0625">
          <fgColor theme="0"/>
          <bgColor theme="7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gray0625">
          <fgColor theme="0"/>
          <bgColor theme="7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gray0625">
          <fgColor theme="0"/>
          <bgColor theme="7" tint="0.59996337778862885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gray0625">
          <fgColor theme="0"/>
          <bgColor theme="7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gray0625">
          <fgColor theme="0"/>
          <bgColor theme="7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FF0000"/>
          <bgColor rgb="FFFF45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0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border>
        <right style="thin">
          <color auto="1"/>
        </right>
        <vertical/>
        <horizontal/>
      </border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border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F5DEB3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43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ont>
        <b/>
        <i val="0"/>
        <color auto="1"/>
      </font>
      <numFmt numFmtId="177" formatCode="[h]:mm;[Black]\-[hh]:mm"/>
      <fill>
        <patternFill>
          <bgColor rgb="FFFF0000"/>
        </patternFill>
      </fill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5DEB3"/>
        </patternFill>
      </fill>
    </dxf>
    <dxf>
      <fill>
        <patternFill>
          <bgColor rgb="FFFFB90F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5DEB3"/>
        </patternFill>
      </fill>
    </dxf>
    <dxf>
      <fill>
        <patternFill>
          <bgColor rgb="FFFFB90F"/>
        </patternFill>
      </fill>
    </dxf>
    <dxf>
      <fill>
        <patternFill>
          <bgColor rgb="FFF5DEB3"/>
        </patternFill>
      </fill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F5DEB3"/>
        </patternFill>
      </fill>
    </dxf>
    <dxf>
      <fill>
        <patternFill>
          <fgColor auto="1"/>
          <bgColor rgb="FFFF4500"/>
        </patternFill>
      </fill>
    </dxf>
    <dxf>
      <fill>
        <patternFill>
          <bgColor rgb="FF70AD47"/>
        </patternFill>
      </fill>
    </dxf>
    <dxf>
      <fill>
        <patternFill>
          <bgColor rgb="FFFFB90F"/>
        </patternFill>
      </fill>
    </dxf>
    <dxf>
      <fill>
        <patternFill>
          <bgColor rgb="FFFF4500"/>
        </patternFill>
      </fill>
    </dxf>
    <dxf>
      <fill>
        <patternFill>
          <bgColor rgb="FFF5DEB3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ont>
        <b/>
        <i val="0"/>
        <color auto="1"/>
      </font>
      <numFmt numFmtId="177" formatCode="[h]:mm;[Black]\-[hh]:mm"/>
      <fill>
        <patternFill>
          <bgColor rgb="FFFF0000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enformat 1" pivot="0" count="3" xr9:uid="{00000000-0011-0000-FFFF-FFFF00000000}">
      <tableStyleElement type="wholeTable" dxfId="415"/>
      <tableStyleElement type="headerRow" dxfId="414"/>
      <tableStyleElement type="firstColumn" dxfId="413"/>
    </tableStyle>
  </tableStyles>
  <colors>
    <mruColors>
      <color rgb="FF4472C4"/>
      <color rgb="FF09FF55"/>
      <color rgb="FF20D5E8"/>
      <color rgb="FFFFFF00"/>
      <color rgb="FF4CA7BC"/>
      <color rgb="FFE226E6"/>
      <color rgb="FF000000"/>
      <color rgb="FFFFC000"/>
      <color rgb="FF09FF7E"/>
      <color rgb="FFFFB9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fmlaLink="#REF!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checked="Checked" firstButton="1" fmlaLink="$AM$2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firstButton="1" fmlaLink="$AM$2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checked="Checked" firstButton="1" fmlaLink="$AM$2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firstButton="1" fmlaLink="$AM$2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checked="Checked" firstButton="1" fmlaLink="$AM$2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checked="Checked" firstButton="1" fmlaLink="$AM$2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checked="Checked" firstButton="1" fmlaLink="$AM$2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checked="Checked" firstButton="1" fmlaLink="$AM$2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checked="Checked" firstButton="1" fmlaLink="$AM$2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checked="Checked" firstButton="1" fmlaLink="$AM$2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checked="Checked" firstButton="1" fmlaLink="$AM$2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checked="Checked" firstButton="1" fmlaLink="$AM$2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store.zih.tu-dresden.de/index.php/s/7g8bTeBYMGAmmPj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cloudstore.zih.tu-dresden.de/index.php/s/YoKAy8tB76X3ccM" TargetMode="External"/><Relationship Id="rId4" Type="http://schemas.openxmlformats.org/officeDocument/2006/relationships/image" Target="../media/image2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store.zih.tu-dresden.de/index.php/s/7g8bTeBYMGAmmPj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cloudstore.zih.tu-dresden.de/index.php/s/YoKAy8tB76X3ccM" TargetMode="External"/><Relationship Id="rId4" Type="http://schemas.openxmlformats.org/officeDocument/2006/relationships/image" Target="../media/image2.jpg"/></Relationships>
</file>

<file path=xl/drawings/_rels/drawing9.xml.rels><?xml version="1.0" encoding="UTF-8" standalone="yes"?>
<Relationships xmlns="http://schemas.openxmlformats.org/package/2006/relationships"><Relationship Id="rId18" Type="http://schemas.openxmlformats.org/officeDocument/2006/relationships/customXml" Target="../ink/ink3.xml"/><Relationship Id="rId21" Type="http://schemas.openxmlformats.org/officeDocument/2006/relationships/customXml" Target="../ink/ink6.xml"/><Relationship Id="rId17" Type="http://schemas.openxmlformats.org/officeDocument/2006/relationships/customXml" Target="../ink/ink2.xml"/><Relationship Id="rId16" Type="http://schemas.openxmlformats.org/officeDocument/2006/relationships/image" Target="../media/image8.png"/><Relationship Id="rId20" Type="http://schemas.openxmlformats.org/officeDocument/2006/relationships/customXml" Target="../ink/ink5.xml"/><Relationship Id="rId1" Type="http://schemas.openxmlformats.org/officeDocument/2006/relationships/customXml" Target="../ink/ink1.xml"/><Relationship Id="rId23" Type="http://schemas.openxmlformats.org/officeDocument/2006/relationships/customXml" Target="../ink/ink7.xml"/><Relationship Id="rId19" Type="http://schemas.openxmlformats.org/officeDocument/2006/relationships/customXml" Target="../ink/ink4.xml"/><Relationship Id="rId2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248098</xdr:colOff>
      <xdr:row>45</xdr:row>
      <xdr:rowOff>79536</xdr:rowOff>
    </xdr:from>
    <xdr:to>
      <xdr:col>25</xdr:col>
      <xdr:colOff>320993</xdr:colOff>
      <xdr:row>53</xdr:row>
      <xdr:rowOff>392906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3737879" y="13676474"/>
          <a:ext cx="2787520" cy="2158838"/>
        </a:xfrm>
        <a:prstGeom prst="rect">
          <a:avLst/>
        </a:prstGeom>
        <a:solidFill>
          <a:srgbClr val="000000">
            <a:alpha val="25098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 b="1">
              <a:solidFill>
                <a:schemeClr val="tx1">
                  <a:lumMod val="95000"/>
                  <a:lumOff val="5000"/>
                </a:schemeClr>
              </a:solidFill>
            </a:rPr>
            <a:t>Auswahl von Verschiedenen Ansichtsoptionen.</a:t>
          </a:r>
          <a:r>
            <a:rPr lang="de-DE" sz="1100" b="1" baseline="0">
              <a:solidFill>
                <a:schemeClr val="tx1">
                  <a:lumMod val="95000"/>
                  <a:lumOff val="5000"/>
                </a:schemeClr>
              </a:solidFill>
            </a:rPr>
            <a:t> Für Beschäftigte die nur zwischen Montag und Freitag arbeiten, empfielt sich die "einfache Ansicht".</a:t>
          </a:r>
          <a:endParaRPr lang="de-DE" sz="1100" b="1">
            <a:solidFill>
              <a:schemeClr val="tx1">
                <a:lumMod val="95000"/>
                <a:lumOff val="5000"/>
              </a:schemeClr>
            </a:solidFill>
          </a:endParaRPr>
        </a:p>
      </xdr:txBody>
    </xdr:sp>
    <xdr:clientData/>
  </xdr:twoCellAnchor>
  <xdr:twoCellAnchor>
    <xdr:from>
      <xdr:col>3</xdr:col>
      <xdr:colOff>0</xdr:colOff>
      <xdr:row>28</xdr:row>
      <xdr:rowOff>9525</xdr:rowOff>
    </xdr:from>
    <xdr:to>
      <xdr:col>4</xdr:col>
      <xdr:colOff>0</xdr:colOff>
      <xdr:row>29</xdr:row>
      <xdr:rowOff>190500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81250" y="10125075"/>
          <a:ext cx="733425" cy="1209675"/>
        </a:xfrm>
        <a:prstGeom prst="rect">
          <a:avLst/>
        </a:prstGeom>
        <a:solidFill>
          <a:srgbClr val="4472C4">
            <a:alpha val="50196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 b="1">
              <a:solidFill>
                <a:sysClr val="windowText" lastClr="000000"/>
              </a:solidFill>
            </a:rPr>
            <a:t>Datum,</a:t>
          </a:r>
          <a:r>
            <a:rPr lang="de-DE" sz="1100" b="1" baseline="0">
              <a:solidFill>
                <a:sysClr val="windowText" lastClr="000000"/>
              </a:solidFill>
            </a:rPr>
            <a:t> ab dem sich die Wochenstunden ändern</a:t>
          </a:r>
          <a:endParaRPr lang="de-DE" sz="1100" b="1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53</xdr:row>
          <xdr:rowOff>152400</xdr:rowOff>
        </xdr:from>
        <xdr:to>
          <xdr:col>20</xdr:col>
          <xdr:colOff>638175</xdr:colOff>
          <xdr:row>54</xdr:row>
          <xdr:rowOff>0</xdr:rowOff>
        </xdr:to>
        <xdr:sp macro="" textlink="">
          <xdr:nvSpPr>
            <xdr:cNvPr id="34818" name="Option Button 2" descr="erweiterte Ansicht der ausgewählten Tabelle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00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Rufbereitschaft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52</xdr:row>
          <xdr:rowOff>180975</xdr:rowOff>
        </xdr:from>
        <xdr:to>
          <xdr:col>25</xdr:col>
          <xdr:colOff>419100</xdr:colOff>
          <xdr:row>53</xdr:row>
          <xdr:rowOff>142875</xdr:rowOff>
        </xdr:to>
        <xdr:sp macro="" textlink="">
          <xdr:nvSpPr>
            <xdr:cNvPr id="34819" name="Option Button 3" descr="vereinfachte Ansicht der ausgewählten Tabelle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00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erweitert (WE_, Feiertag-, Nachtarbeit)</a:t>
              </a:r>
            </a:p>
          </xdr:txBody>
        </xdr:sp>
        <xdr:clientData fLocksWithSheet="0"/>
      </xdr:twoCellAnchor>
    </mc:Choice>
    <mc:Fallback/>
  </mc:AlternateContent>
  <xdr:twoCellAnchor>
    <xdr:from>
      <xdr:col>3</xdr:col>
      <xdr:colOff>695325</xdr:colOff>
      <xdr:row>28</xdr:row>
      <xdr:rowOff>9525</xdr:rowOff>
    </xdr:from>
    <xdr:to>
      <xdr:col>5</xdr:col>
      <xdr:colOff>109904</xdr:colOff>
      <xdr:row>29</xdr:row>
      <xdr:rowOff>828675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95979" y="15828352"/>
          <a:ext cx="711444" cy="1844919"/>
        </a:xfrm>
        <a:prstGeom prst="rect">
          <a:avLst/>
        </a:prstGeom>
        <a:solidFill>
          <a:srgbClr val="FFC000">
            <a:alpha val="50196"/>
          </a:srgbClr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 b="1">
              <a:solidFill>
                <a:sysClr val="windowText" lastClr="000000"/>
              </a:solidFill>
            </a:rPr>
            <a:t>aktuelle Arbeits-zeit</a:t>
          </a:r>
          <a:r>
            <a:rPr lang="de-DE" sz="1100" b="1" baseline="0">
              <a:solidFill>
                <a:sysClr val="windowText" lastClr="000000"/>
              </a:solidFill>
            </a:rPr>
            <a:t> in Stunden pro Woche </a:t>
          </a:r>
          <a:endParaRPr lang="de-DE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27</xdr:row>
      <xdr:rowOff>200248</xdr:rowOff>
    </xdr:from>
    <xdr:to>
      <xdr:col>12</xdr:col>
      <xdr:colOff>19050</xdr:colOff>
      <xdr:row>28</xdr:row>
      <xdr:rowOff>600075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00475" y="10106248"/>
          <a:ext cx="4352925" cy="609377"/>
        </a:xfrm>
        <a:prstGeom prst="rect">
          <a:avLst/>
        </a:prstGeom>
        <a:solidFill>
          <a:srgbClr val="20D5E8">
            <a:alpha val="50196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>
              <a:solidFill>
                <a:sysClr val="windowText" lastClr="000000"/>
              </a:solidFill>
            </a:rPr>
            <a:t>Arbeitstage, an denen planmäßig gearbeitet werden soll. Wochenenden sind i. d. Regel arbeitsfrei.</a:t>
          </a:r>
        </a:p>
      </xdr:txBody>
    </xdr:sp>
    <xdr:clientData/>
  </xdr:twoCellAnchor>
  <xdr:twoCellAnchor>
    <xdr:from>
      <xdr:col>11</xdr:col>
      <xdr:colOff>726142</xdr:colOff>
      <xdr:row>28</xdr:row>
      <xdr:rowOff>0</xdr:rowOff>
    </xdr:from>
    <xdr:to>
      <xdr:col>15</xdr:col>
      <xdr:colOff>8965</xdr:colOff>
      <xdr:row>28</xdr:row>
      <xdr:rowOff>600075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127067" y="10115550"/>
          <a:ext cx="2864223" cy="600075"/>
        </a:xfrm>
        <a:prstGeom prst="rect">
          <a:avLst/>
        </a:prstGeom>
        <a:solidFill>
          <a:srgbClr val="09FF55">
            <a:alpha val="50196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 baseline="0">
              <a:solidFill>
                <a:sysClr val="windowText" lastClr="000000"/>
              </a:solidFill>
            </a:rPr>
            <a:t>zeitliche Grenzen des Gleitzeitkontos</a:t>
          </a:r>
          <a:endParaRPr lang="de-D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555811</xdr:colOff>
      <xdr:row>47</xdr:row>
      <xdr:rowOff>125507</xdr:rowOff>
    </xdr:from>
    <xdr:to>
      <xdr:col>13</xdr:col>
      <xdr:colOff>224117</xdr:colOff>
      <xdr:row>54</xdr:row>
      <xdr:rowOff>134472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696635" y="13922189"/>
          <a:ext cx="2590800" cy="1819836"/>
        </a:xfrm>
        <a:prstGeom prst="rect">
          <a:avLst/>
        </a:prstGeom>
        <a:solidFill>
          <a:srgbClr val="4472C4">
            <a:alpha val="30196"/>
          </a:srgb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>
              <a:solidFill>
                <a:schemeClr val="tx1"/>
              </a:solidFill>
            </a:rPr>
            <a:t>Diese Farbcodierung wird im Bereich "Status" bis "Regelarbeitszeit (Soll-Std.)" verwendet.</a:t>
          </a:r>
        </a:p>
      </xdr:txBody>
    </xdr:sp>
    <xdr:clientData/>
  </xdr:twoCellAnchor>
  <xdr:twoCellAnchor>
    <xdr:from>
      <xdr:col>3</xdr:col>
      <xdr:colOff>726141</xdr:colOff>
      <xdr:row>54</xdr:row>
      <xdr:rowOff>133350</xdr:rowOff>
    </xdr:from>
    <xdr:to>
      <xdr:col>13</xdr:col>
      <xdr:colOff>941294</xdr:colOff>
      <xdr:row>57</xdr:row>
      <xdr:rowOff>367552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107391" y="19192875"/>
          <a:ext cx="6901703" cy="1596277"/>
        </a:xfrm>
        <a:prstGeom prst="rect">
          <a:avLst/>
        </a:prstGeom>
        <a:solidFill>
          <a:srgbClr val="4472C4">
            <a:alpha val="30196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690282</xdr:colOff>
      <xdr:row>48</xdr:row>
      <xdr:rowOff>14654</xdr:rowOff>
    </xdr:from>
    <xdr:to>
      <xdr:col>16</xdr:col>
      <xdr:colOff>80683</xdr:colOff>
      <xdr:row>54</xdr:row>
      <xdr:rowOff>89647</xdr:rowOff>
    </xdr:to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519224" y="23424173"/>
          <a:ext cx="2504344" cy="1730878"/>
        </a:xfrm>
        <a:prstGeom prst="rect">
          <a:avLst/>
        </a:prstGeom>
        <a:solidFill>
          <a:srgbClr val="09FF7E">
            <a:alpha val="30196"/>
          </a:srgbClr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>
              <a:solidFill>
                <a:schemeClr val="tx1"/>
              </a:solidFill>
            </a:rPr>
            <a:t>Diese Farbcodierung wird in der Spalte "Zeitguthaben/ Zeitschuld +/-" verwendet.</a:t>
          </a:r>
        </a:p>
      </xdr:txBody>
    </xdr:sp>
    <xdr:clientData/>
  </xdr:twoCellAnchor>
  <xdr:twoCellAnchor>
    <xdr:from>
      <xdr:col>14</xdr:col>
      <xdr:colOff>4764</xdr:colOff>
      <xdr:row>54</xdr:row>
      <xdr:rowOff>95250</xdr:rowOff>
    </xdr:from>
    <xdr:to>
      <xdr:col>15</xdr:col>
      <xdr:colOff>14288</xdr:colOff>
      <xdr:row>90</xdr:row>
      <xdr:rowOff>95250</xdr:rowOff>
    </xdr:to>
    <xdr:sp macro="" textlink="">
      <xdr:nvSpPr>
        <xdr:cNvPr id="22" name="Rechtec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851233" y="16644938"/>
          <a:ext cx="938211" cy="9691687"/>
        </a:xfrm>
        <a:prstGeom prst="rect">
          <a:avLst/>
        </a:prstGeom>
        <a:solidFill>
          <a:srgbClr val="09FF7E">
            <a:alpha val="30196"/>
          </a:srgbClr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21852</xdr:colOff>
      <xdr:row>62</xdr:row>
      <xdr:rowOff>0</xdr:rowOff>
    </xdr:from>
    <xdr:to>
      <xdr:col>11</xdr:col>
      <xdr:colOff>1541</xdr:colOff>
      <xdr:row>92</xdr:row>
      <xdr:rowOff>104216</xdr:rowOff>
    </xdr:to>
    <xdr:sp macro="" textlink="">
      <xdr:nvSpPr>
        <xdr:cNvPr id="40" name="Rechteck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046040" y="18526125"/>
          <a:ext cx="4254032" cy="6188310"/>
        </a:xfrm>
        <a:prstGeom prst="rect">
          <a:avLst/>
        </a:prstGeom>
        <a:solidFill>
          <a:schemeClr val="accent2">
            <a:alpha val="3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690282</xdr:colOff>
      <xdr:row>88</xdr:row>
      <xdr:rowOff>9673</xdr:rowOff>
    </xdr:from>
    <xdr:to>
      <xdr:col>10</xdr:col>
      <xdr:colOff>8964</xdr:colOff>
      <xdr:row>93</xdr:row>
      <xdr:rowOff>130968</xdr:rowOff>
    </xdr:to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00095" y="23679298"/>
          <a:ext cx="3890682" cy="1288108"/>
        </a:xfrm>
        <a:prstGeom prst="rect">
          <a:avLst/>
        </a:prstGeom>
        <a:solidFill>
          <a:srgbClr val="E226E6">
            <a:alpha val="50196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Hier sehen Sie, wieviel Urlaub in diesem Monat genommen wurde und wieviel in den Folgemonat</a:t>
          </a:r>
          <a:r>
            <a:rPr lang="de-DE" sz="1100" baseline="0"/>
            <a:t> übertragen wird. Es besteht </a:t>
          </a:r>
          <a:r>
            <a:rPr lang="de-DE" sz="1100" b="1" baseline="0"/>
            <a:t>kein</a:t>
          </a:r>
          <a:r>
            <a:rPr lang="de-DE" sz="1100" b="0" baseline="0"/>
            <a:t> Rechtsanspruch auf die Richtigkeit der Berechnung.</a:t>
          </a:r>
          <a:endParaRPr lang="de-DE" sz="1100"/>
        </a:p>
      </xdr:txBody>
    </xdr:sp>
    <xdr:clientData/>
  </xdr:twoCellAnchor>
  <xdr:twoCellAnchor>
    <xdr:from>
      <xdr:col>9</xdr:col>
      <xdr:colOff>473868</xdr:colOff>
      <xdr:row>90</xdr:row>
      <xdr:rowOff>74799</xdr:rowOff>
    </xdr:from>
    <xdr:to>
      <xdr:col>17</xdr:col>
      <xdr:colOff>83342</xdr:colOff>
      <xdr:row>99</xdr:row>
      <xdr:rowOff>107156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712743" y="25923268"/>
          <a:ext cx="6312693" cy="1687326"/>
        </a:xfrm>
        <a:prstGeom prst="rect">
          <a:avLst/>
        </a:prstGeom>
        <a:solidFill>
          <a:srgbClr val="4CA7BC">
            <a:alpha val="50196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  <a:p>
          <a:pPr algn="l"/>
          <a:endParaRPr lang="de-DE" sz="1100"/>
        </a:p>
        <a:p>
          <a:pPr algn="l"/>
          <a:endParaRPr lang="de-DE" sz="1100"/>
        </a:p>
        <a:p>
          <a:pPr algn="l"/>
          <a:endParaRPr lang="de-DE" sz="1100"/>
        </a:p>
        <a:p>
          <a:pPr algn="l"/>
          <a:endParaRPr lang="de-DE" sz="1100"/>
        </a:p>
        <a:p>
          <a:pPr algn="l"/>
          <a:endParaRPr lang="de-DE" sz="1100"/>
        </a:p>
        <a:p>
          <a:pPr algn="l"/>
          <a:endParaRPr lang="de-DE" sz="1100"/>
        </a:p>
        <a:p>
          <a:pPr algn="l"/>
          <a:r>
            <a:rPr lang="de-DE" sz="1100"/>
            <a:t>Hier sehen Sie, wie</a:t>
          </a:r>
          <a:r>
            <a:rPr lang="de-DE" sz="1100" baseline="0"/>
            <a:t>viel Zeitguthaben bzw. Zeitschulden Sie haben, wieviel im aktuellen Monat angefallen ist und was in den Folgemonat übertragen wird.</a:t>
          </a:r>
          <a:endParaRPr lang="de-DE" sz="1100"/>
        </a:p>
      </xdr:txBody>
    </xdr:sp>
    <xdr:clientData/>
  </xdr:twoCellAnchor>
  <xdr:twoCellAnchor>
    <xdr:from>
      <xdr:col>0</xdr:col>
      <xdr:colOff>259977</xdr:colOff>
      <xdr:row>47</xdr:row>
      <xdr:rowOff>98612</xdr:rowOff>
    </xdr:from>
    <xdr:to>
      <xdr:col>9</xdr:col>
      <xdr:colOff>215153</xdr:colOff>
      <xdr:row>53</xdr:row>
      <xdr:rowOff>188259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59977" y="15401365"/>
          <a:ext cx="6096000" cy="1497106"/>
        </a:xfrm>
        <a:prstGeom prst="rect">
          <a:avLst/>
        </a:prstGeom>
        <a:solidFill>
          <a:srgbClr val="FFFF00">
            <a:alpha val="25098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>
              <a:solidFill>
                <a:sysClr val="windowText" lastClr="000000"/>
              </a:solidFill>
            </a:rPr>
            <a:t>Übersicht personen</a:t>
          </a:r>
          <a:r>
            <a:rPr lang="de-DE" sz="1100" baseline="0">
              <a:solidFill>
                <a:sysClr val="windowText" lastClr="000000"/>
              </a:solidFill>
            </a:rPr>
            <a:t>bezogener Daten, wie</a:t>
          </a:r>
          <a:r>
            <a:rPr lang="de-DE" sz="1100">
              <a:solidFill>
                <a:sysClr val="windowText" lastClr="000000"/>
              </a:solidFill>
            </a:rPr>
            <a:t> Namen</a:t>
          </a:r>
          <a:r>
            <a:rPr lang="de-DE" sz="1100" baseline="0">
              <a:solidFill>
                <a:sysClr val="windowText" lastClr="000000"/>
              </a:solidFill>
            </a:rPr>
            <a:t> und Personalnummer/ Geburtsdatum (für eine eindeutige Identifikation, bei einer Vorlage im Dezernat 2) sowie Monat und Jahr</a:t>
          </a:r>
          <a:endParaRPr lang="de-D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259556</xdr:colOff>
      <xdr:row>29</xdr:row>
      <xdr:rowOff>907257</xdr:rowOff>
    </xdr:from>
    <xdr:to>
      <xdr:col>15</xdr:col>
      <xdr:colOff>50006</xdr:colOff>
      <xdr:row>39</xdr:row>
      <xdr:rowOff>100013</xdr:rowOff>
    </xdr:to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59556" y="8908257"/>
          <a:ext cx="10494169" cy="4026694"/>
        </a:xfrm>
        <a:prstGeom prst="rect">
          <a:avLst/>
        </a:prstGeom>
        <a:solidFill>
          <a:srgbClr val="4472C4">
            <a:alpha val="20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>
            <a:solidFill>
              <a:schemeClr val="tx1"/>
            </a:solidFill>
            <a:effectLst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Abkürzungen,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welche in dieser Arbeitszeiterfassungsdatei verwendet werden.</a:t>
          </a:r>
          <a:endParaRPr lang="de-DE">
            <a:solidFill>
              <a:schemeClr val="tx1"/>
            </a:solidFill>
            <a:effectLst/>
          </a:endParaRPr>
        </a:p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51</xdr:row>
          <xdr:rowOff>123825</xdr:rowOff>
        </xdr:from>
        <xdr:to>
          <xdr:col>23</xdr:col>
          <xdr:colOff>104775</xdr:colOff>
          <xdr:row>52</xdr:row>
          <xdr:rowOff>152400</xdr:rowOff>
        </xdr:to>
        <xdr:sp macro="" textlink="">
          <xdr:nvSpPr>
            <xdr:cNvPr id="34869" name="Option Button 53" descr="Normale Ansicht der ausgewählten Tabelle" hidden="1">
              <a:extLst>
                <a:ext uri="{63B3BB69-23CF-44E3-9099-C40C66FF867C}">
                  <a14:compatExt spid="_x0000_s34869"/>
                </a:ext>
                <a:ext uri="{FF2B5EF4-FFF2-40B4-BE49-F238E27FC236}">
                  <a16:creationId xmlns:a16="http://schemas.microsoft.com/office/drawing/2014/main" id="{00000000-0008-0000-0000-00003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normal (Mo - Fr)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488157</xdr:colOff>
      <xdr:row>10</xdr:row>
      <xdr:rowOff>71438</xdr:rowOff>
    </xdr:from>
    <xdr:to>
      <xdr:col>18</xdr:col>
      <xdr:colOff>309563</xdr:colOff>
      <xdr:row>12</xdr:row>
      <xdr:rowOff>23813</xdr:rowOff>
    </xdr:to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845970" y="2369344"/>
          <a:ext cx="7596187" cy="36909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de-DE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Weitere Informationen zu den einzelnen Zellen, erhalten Sie durch Anklicken der Zellen.</a:t>
          </a:r>
        </a:p>
      </xdr:txBody>
    </xdr:sp>
    <xdr:clientData/>
  </xdr:twoCellAnchor>
  <xdr:twoCellAnchor editAs="oneCell">
    <xdr:from>
      <xdr:col>21</xdr:col>
      <xdr:colOff>190499</xdr:colOff>
      <xdr:row>11</xdr:row>
      <xdr:rowOff>47626</xdr:rowOff>
    </xdr:from>
    <xdr:to>
      <xdr:col>23</xdr:col>
      <xdr:colOff>166686</xdr:colOff>
      <xdr:row>17</xdr:row>
      <xdr:rowOff>21067</xdr:rowOff>
    </xdr:to>
    <xdr:pic>
      <xdr:nvPicPr>
        <xdr:cNvPr id="21" name="Grafik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01937" y="2667001"/>
          <a:ext cx="1202531" cy="1378379"/>
        </a:xfrm>
        <a:prstGeom prst="rect">
          <a:avLst/>
        </a:prstGeom>
      </xdr:spPr>
    </xdr:pic>
    <xdr:clientData/>
  </xdr:twoCellAnchor>
  <xdr:twoCellAnchor editAs="oneCell">
    <xdr:from>
      <xdr:col>21</xdr:col>
      <xdr:colOff>345282</xdr:colOff>
      <xdr:row>20</xdr:row>
      <xdr:rowOff>47624</xdr:rowOff>
    </xdr:from>
    <xdr:to>
      <xdr:col>23</xdr:col>
      <xdr:colOff>329172</xdr:colOff>
      <xdr:row>24</xdr:row>
      <xdr:rowOff>116521</xdr:rowOff>
    </xdr:to>
    <xdr:pic>
      <xdr:nvPicPr>
        <xdr:cNvPr id="23" name="Grafik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66282" y="4357687"/>
          <a:ext cx="1210234" cy="1354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840440</xdr:colOff>
      <xdr:row>8</xdr:row>
      <xdr:rowOff>215013</xdr:rowOff>
    </xdr:from>
    <xdr:to>
      <xdr:col>13</xdr:col>
      <xdr:colOff>1056854</xdr:colOff>
      <xdr:row>13</xdr:row>
      <xdr:rowOff>259892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3205" y="2601866"/>
          <a:ext cx="1202531" cy="1378379"/>
        </a:xfrm>
        <a:prstGeom prst="rect">
          <a:avLst/>
        </a:prstGeom>
      </xdr:spPr>
    </xdr:pic>
    <xdr:clientData/>
  </xdr:twoCellAnchor>
  <xdr:twoCellAnchor>
    <xdr:from>
      <xdr:col>7</xdr:col>
      <xdr:colOff>56028</xdr:colOff>
      <xdr:row>10</xdr:row>
      <xdr:rowOff>67234</xdr:rowOff>
    </xdr:from>
    <xdr:to>
      <xdr:col>12</xdr:col>
      <xdr:colOff>190500</xdr:colOff>
      <xdr:row>13</xdr:row>
      <xdr:rowOff>123265</xdr:rowOff>
    </xdr:to>
    <xdr:sp macro="" textlink="" fLocksText="0">
      <xdr:nvSpPr>
        <xdr:cNvPr id="2" name="Pfeil: nach recht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flipH="1">
          <a:off x="5692587" y="2969558"/>
          <a:ext cx="2050678" cy="874060"/>
        </a:xfrm>
        <a:prstGeom prst="rightArrow">
          <a:avLst>
            <a:gd name="adj1" fmla="val 60256"/>
            <a:gd name="adj2" fmla="val 5384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Das</a:t>
          </a:r>
          <a:r>
            <a:rPr lang="de-DE" sz="1100" baseline="0"/>
            <a:t> Jahr kann jeder Benutzer selbst ändern.</a:t>
          </a:r>
          <a:endParaRPr lang="de-DE" sz="1100"/>
        </a:p>
      </xdr:txBody>
    </xdr:sp>
    <xdr:clientData fLocksWithSheet="0" fPrintsWithSheet="0"/>
  </xdr:twoCellAnchor>
  <xdr:twoCellAnchor editAs="oneCell">
    <xdr:from>
      <xdr:col>14</xdr:col>
      <xdr:colOff>22413</xdr:colOff>
      <xdr:row>8</xdr:row>
      <xdr:rowOff>215172</xdr:rowOff>
    </xdr:from>
    <xdr:to>
      <xdr:col>15</xdr:col>
      <xdr:colOff>177177</xdr:colOff>
      <xdr:row>13</xdr:row>
      <xdr:rowOff>280645</xdr:rowOff>
    </xdr:to>
    <xdr:pic>
      <xdr:nvPicPr>
        <xdr:cNvPr id="3" name="Grafi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0678" y="2602025"/>
          <a:ext cx="1210234" cy="13883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9525</xdr:rowOff>
        </xdr:from>
        <xdr:to>
          <xdr:col>27</xdr:col>
          <xdr:colOff>333375</xdr:colOff>
          <xdr:row>2</xdr:row>
          <xdr:rowOff>333375</xdr:rowOff>
        </xdr:to>
        <xdr:sp macro="" textlink="">
          <xdr:nvSpPr>
            <xdr:cNvPr id="2079" name="Option Button 31" descr="Normale Ansicht der ausgewählten Tabelle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2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314325</xdr:rowOff>
        </xdr:from>
        <xdr:to>
          <xdr:col>27</xdr:col>
          <xdr:colOff>190500</xdr:colOff>
          <xdr:row>3</xdr:row>
          <xdr:rowOff>200025</xdr:rowOff>
        </xdr:to>
        <xdr:sp macro="" textlink="">
          <xdr:nvSpPr>
            <xdr:cNvPr id="2080" name="Option Button 32" descr="vereinfachte Ansicht der ausgewählten Tabelle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2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3</xdr:row>
          <xdr:rowOff>190500</xdr:rowOff>
        </xdr:from>
        <xdr:to>
          <xdr:col>23</xdr:col>
          <xdr:colOff>609600</xdr:colOff>
          <xdr:row>4</xdr:row>
          <xdr:rowOff>66675</xdr:rowOff>
        </xdr:to>
        <xdr:sp macro="" textlink="">
          <xdr:nvSpPr>
            <xdr:cNvPr id="2081" name="Option Button 33" descr="erweiterte Ansicht der ausgewählten Tabelle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2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304800</xdr:rowOff>
        </xdr:to>
        <xdr:sp macro="" textlink="">
          <xdr:nvSpPr>
            <xdr:cNvPr id="17453" name="Option Button 45" descr="Normale Ansicht der ausgewählten Tabelle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id="{00000000-0008-0000-03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180975</xdr:rowOff>
        </xdr:from>
        <xdr:to>
          <xdr:col>27</xdr:col>
          <xdr:colOff>200025</xdr:colOff>
          <xdr:row>3</xdr:row>
          <xdr:rowOff>28575</xdr:rowOff>
        </xdr:to>
        <xdr:sp macro="" textlink="">
          <xdr:nvSpPr>
            <xdr:cNvPr id="17454" name="Option Button 46" descr="vereinfachte Ansicht der ausgewählten Tabelle" hidden="1">
              <a:extLst>
                <a:ext uri="{63B3BB69-23CF-44E3-9099-C40C66FF867C}">
                  <a14:compatExt spid="_x0000_s17454"/>
                </a:ext>
                <a:ext uri="{FF2B5EF4-FFF2-40B4-BE49-F238E27FC236}">
                  <a16:creationId xmlns:a16="http://schemas.microsoft.com/office/drawing/2014/main" id="{00000000-0008-0000-0300-00002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17455" name="Option Button 47" descr="erweiterte Ansicht der ausgewählten Tabelle" hidden="1">
              <a:extLst>
                <a:ext uri="{63B3BB69-23CF-44E3-9099-C40C66FF867C}">
                  <a14:compatExt spid="_x0000_s17455"/>
                </a:ext>
                <a:ext uri="{FF2B5EF4-FFF2-40B4-BE49-F238E27FC236}">
                  <a16:creationId xmlns:a16="http://schemas.microsoft.com/office/drawing/2014/main" id="{00000000-0008-0000-0300-00002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609600</xdr:colOff>
          <xdr:row>1</xdr:row>
          <xdr:rowOff>295275</xdr:rowOff>
        </xdr:from>
        <xdr:to>
          <xdr:col>27</xdr:col>
          <xdr:colOff>390525</xdr:colOff>
          <xdr:row>2</xdr:row>
          <xdr:rowOff>200025</xdr:rowOff>
        </xdr:to>
        <xdr:sp macro="" textlink="">
          <xdr:nvSpPr>
            <xdr:cNvPr id="38946" name="Option Button 34" descr="Normale Ansicht der ausgewählten Tabelle" hidden="1">
              <a:extLst>
                <a:ext uri="{63B3BB69-23CF-44E3-9099-C40C66FF867C}">
                  <a14:compatExt spid="_x0000_s38946"/>
                </a:ext>
                <a:ext uri="{FF2B5EF4-FFF2-40B4-BE49-F238E27FC236}">
                  <a16:creationId xmlns:a16="http://schemas.microsoft.com/office/drawing/2014/main" id="{00000000-0008-0000-0400-00002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609600</xdr:colOff>
          <xdr:row>2</xdr:row>
          <xdr:rowOff>266700</xdr:rowOff>
        </xdr:from>
        <xdr:to>
          <xdr:col>27</xdr:col>
          <xdr:colOff>257175</xdr:colOff>
          <xdr:row>3</xdr:row>
          <xdr:rowOff>104775</xdr:rowOff>
        </xdr:to>
        <xdr:sp macro="" textlink="">
          <xdr:nvSpPr>
            <xdr:cNvPr id="38947" name="Option Button 35" descr="vereinfachte Ansicht der ausgewählten Tabelle" hidden="1">
              <a:extLst>
                <a:ext uri="{63B3BB69-23CF-44E3-9099-C40C66FF867C}">
                  <a14:compatExt spid="_x0000_s38947"/>
                </a:ext>
                <a:ext uri="{FF2B5EF4-FFF2-40B4-BE49-F238E27FC236}">
                  <a16:creationId xmlns:a16="http://schemas.microsoft.com/office/drawing/2014/main" id="{00000000-0008-0000-0400-00002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609600</xdr:colOff>
          <xdr:row>3</xdr:row>
          <xdr:rowOff>161925</xdr:rowOff>
        </xdr:from>
        <xdr:to>
          <xdr:col>24</xdr:col>
          <xdr:colOff>0</xdr:colOff>
          <xdr:row>3</xdr:row>
          <xdr:rowOff>381000</xdr:rowOff>
        </xdr:to>
        <xdr:sp macro="" textlink="">
          <xdr:nvSpPr>
            <xdr:cNvPr id="38948" name="Option Button 36" descr="erweiterte Ansicht der ausgewählten Tabelle" hidden="1">
              <a:extLst>
                <a:ext uri="{63B3BB69-23CF-44E3-9099-C40C66FF867C}">
                  <a14:compatExt spid="_x0000_s38948"/>
                </a:ext>
                <a:ext uri="{FF2B5EF4-FFF2-40B4-BE49-F238E27FC236}">
                  <a16:creationId xmlns:a16="http://schemas.microsoft.com/office/drawing/2014/main" id="{00000000-0008-0000-0400-00002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314325</xdr:rowOff>
        </xdr:to>
        <xdr:sp macro="" textlink="">
          <xdr:nvSpPr>
            <xdr:cNvPr id="39956" name="Option Button 20" descr="Normale Ansicht der ausgewählten Tabelle" hidden="1">
              <a:extLst>
                <a:ext uri="{63B3BB69-23CF-44E3-9099-C40C66FF867C}">
                  <a14:compatExt spid="_x0000_s39956"/>
                </a:ext>
                <a:ext uri="{FF2B5EF4-FFF2-40B4-BE49-F238E27FC236}">
                  <a16:creationId xmlns:a16="http://schemas.microsoft.com/office/drawing/2014/main" id="{00000000-0008-0000-0500-000014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180975</xdr:rowOff>
        </xdr:from>
        <xdr:to>
          <xdr:col>27</xdr:col>
          <xdr:colOff>228600</xdr:colOff>
          <xdr:row>3</xdr:row>
          <xdr:rowOff>104775</xdr:rowOff>
        </xdr:to>
        <xdr:sp macro="" textlink="">
          <xdr:nvSpPr>
            <xdr:cNvPr id="39957" name="Option Button 21" descr="vereinfachte Ansicht der ausgewählten Tabelle" hidden="1">
              <a:extLst>
                <a:ext uri="{63B3BB69-23CF-44E3-9099-C40C66FF867C}">
                  <a14:compatExt spid="_x0000_s39957"/>
                </a:ext>
                <a:ext uri="{FF2B5EF4-FFF2-40B4-BE49-F238E27FC236}">
                  <a16:creationId xmlns:a16="http://schemas.microsoft.com/office/drawing/2014/main" id="{00000000-0008-0000-0500-000015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39958" name="Option Button 22" descr="erweiterte Ansicht der ausgewählten Tabelle" hidden="1">
              <a:extLst>
                <a:ext uri="{63B3BB69-23CF-44E3-9099-C40C66FF867C}">
                  <a14:compatExt spid="_x0000_s39958"/>
                </a:ext>
                <a:ext uri="{FF2B5EF4-FFF2-40B4-BE49-F238E27FC236}">
                  <a16:creationId xmlns:a16="http://schemas.microsoft.com/office/drawing/2014/main" id="{00000000-0008-0000-0500-000016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314325</xdr:rowOff>
        </xdr:to>
        <xdr:sp macro="" textlink="">
          <xdr:nvSpPr>
            <xdr:cNvPr id="40977" name="Option Button 17" descr="Normale Ansicht der ausgewählten Tabelle" hidden="1">
              <a:extLst>
                <a:ext uri="{63B3BB69-23CF-44E3-9099-C40C66FF867C}">
                  <a14:compatExt spid="_x0000_s40977"/>
                </a:ext>
                <a:ext uri="{FF2B5EF4-FFF2-40B4-BE49-F238E27FC236}">
                  <a16:creationId xmlns:a16="http://schemas.microsoft.com/office/drawing/2014/main" id="{00000000-0008-0000-0600-00001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161925</xdr:rowOff>
        </xdr:from>
        <xdr:to>
          <xdr:col>27</xdr:col>
          <xdr:colOff>228600</xdr:colOff>
          <xdr:row>3</xdr:row>
          <xdr:rowOff>28575</xdr:rowOff>
        </xdr:to>
        <xdr:sp macro="" textlink="">
          <xdr:nvSpPr>
            <xdr:cNvPr id="40978" name="Option Button 18" descr="vereinfachte Ansicht der ausgewählten Tabelle" hidden="1">
              <a:extLst>
                <a:ext uri="{63B3BB69-23CF-44E3-9099-C40C66FF867C}">
                  <a14:compatExt spid="_x0000_s40978"/>
                </a:ext>
                <a:ext uri="{FF2B5EF4-FFF2-40B4-BE49-F238E27FC236}">
                  <a16:creationId xmlns:a16="http://schemas.microsoft.com/office/drawing/2014/main" id="{00000000-0008-0000-0600-00001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40979" name="Option Button 19" descr="erweiterte Ansicht der ausgewählten Tabelle" hidden="1">
              <a:extLst>
                <a:ext uri="{63B3BB69-23CF-44E3-9099-C40C66FF867C}">
                  <a14:compatExt spid="_x0000_s40979"/>
                </a:ext>
                <a:ext uri="{FF2B5EF4-FFF2-40B4-BE49-F238E27FC236}">
                  <a16:creationId xmlns:a16="http://schemas.microsoft.com/office/drawing/2014/main" id="{00000000-0008-0000-0600-00001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314325</xdr:rowOff>
        </xdr:to>
        <xdr:sp macro="" textlink="">
          <xdr:nvSpPr>
            <xdr:cNvPr id="42003" name="Option Button 19" descr="Normale Ansicht der ausgewählten Tabelle" hidden="1">
              <a:extLst>
                <a:ext uri="{63B3BB69-23CF-44E3-9099-C40C66FF867C}">
                  <a14:compatExt spid="_x0000_s42003"/>
                </a:ext>
                <a:ext uri="{FF2B5EF4-FFF2-40B4-BE49-F238E27FC236}">
                  <a16:creationId xmlns:a16="http://schemas.microsoft.com/office/drawing/2014/main" id="{00000000-0008-0000-0700-00001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180975</xdr:rowOff>
        </xdr:from>
        <xdr:to>
          <xdr:col>27</xdr:col>
          <xdr:colOff>228600</xdr:colOff>
          <xdr:row>3</xdr:row>
          <xdr:rowOff>76200</xdr:rowOff>
        </xdr:to>
        <xdr:sp macro="" textlink="">
          <xdr:nvSpPr>
            <xdr:cNvPr id="42004" name="Option Button 20" descr="vereinfachte Ansicht der ausgewählten Tabelle" hidden="1">
              <a:extLst>
                <a:ext uri="{63B3BB69-23CF-44E3-9099-C40C66FF867C}">
                  <a14:compatExt spid="_x0000_s42004"/>
                </a:ext>
                <a:ext uri="{FF2B5EF4-FFF2-40B4-BE49-F238E27FC236}">
                  <a16:creationId xmlns:a16="http://schemas.microsoft.com/office/drawing/2014/main" id="{00000000-0008-0000-0700-00001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42005" name="Option Button 21" descr="erweiterte Ansicht der ausgewählten Tabelle" hidden="1">
              <a:extLst>
                <a:ext uri="{63B3BB69-23CF-44E3-9099-C40C66FF867C}">
                  <a14:compatExt spid="_x0000_s42005"/>
                </a:ext>
                <a:ext uri="{FF2B5EF4-FFF2-40B4-BE49-F238E27FC236}">
                  <a16:creationId xmlns:a16="http://schemas.microsoft.com/office/drawing/2014/main" id="{00000000-0008-0000-0700-00001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312311</xdr:colOff>
      <xdr:row>0</xdr:row>
      <xdr:rowOff>0</xdr:rowOff>
    </xdr:from>
    <xdr:to>
      <xdr:col>18</xdr:col>
      <xdr:colOff>319151</xdr:colOff>
      <xdr:row>0</xdr:row>
      <xdr:rowOff>12240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5" name="Freihand 4">
              <a:extLst>
                <a:ext uri="{FF2B5EF4-FFF2-40B4-BE49-F238E27FC236}">
                  <a16:creationId xmlns:a16="http://schemas.microsoft.com/office/drawing/2014/main" id="{00000000-0008-0000-0800-000005000000}"/>
                </a:ext>
              </a:extLst>
            </xdr14:cNvPr>
            <xdr14:cNvContentPartPr/>
          </xdr14:nvContentPartPr>
          <xdr14:nvPr macro=""/>
          <xdr14:xfrm>
            <a:off x="13716103" y="5133405"/>
            <a:ext cx="6840" cy="12240"/>
          </xdr14:xfrm>
        </xdr:contentPart>
      </mc:Choice>
      <mc:Fallback xmlns="">
        <xdr:pic>
          <xdr:nvPicPr>
            <xdr:cNvPr id="4" name="Freihand 3">
              <a:extLst>
                <a:ext uri="{FF2B5EF4-FFF2-40B4-BE49-F238E27FC236}">
                  <a16:creationId xmlns:a16="http://schemas.microsoft.com/office/drawing/2014/main" id="{30D870E2-66BC-4DB2-920B-C9AB615733D7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13707103" y="5124405"/>
              <a:ext cx="24480" cy="29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312311</xdr:colOff>
      <xdr:row>0</xdr:row>
      <xdr:rowOff>0</xdr:rowOff>
    </xdr:from>
    <xdr:to>
      <xdr:col>18</xdr:col>
      <xdr:colOff>319151</xdr:colOff>
      <xdr:row>0</xdr:row>
      <xdr:rowOff>12240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6" name="Freihand 5">
              <a:extLst>
                <a:ext uri="{FF2B5EF4-FFF2-40B4-BE49-F238E27FC236}">
                  <a16:creationId xmlns:a16="http://schemas.microsoft.com/office/drawing/2014/main" id="{00000000-0008-0000-0800-000006000000}"/>
                </a:ext>
              </a:extLst>
            </xdr14:cNvPr>
            <xdr14:cNvContentPartPr/>
          </xdr14:nvContentPartPr>
          <xdr14:nvPr macro=""/>
          <xdr14:xfrm>
            <a:off x="13716103" y="5133405"/>
            <a:ext cx="6840" cy="12240"/>
          </xdr14:xfrm>
        </xdr:contentPart>
      </mc:Choice>
      <mc:Fallback xmlns="">
        <xdr:pic>
          <xdr:nvPicPr>
            <xdr:cNvPr id="4" name="Freihand 3">
              <a:extLst>
                <a:ext uri="{FF2B5EF4-FFF2-40B4-BE49-F238E27FC236}">
                  <a16:creationId xmlns:a16="http://schemas.microsoft.com/office/drawing/2014/main" id="{30D870E2-66BC-4DB2-920B-C9AB615733D7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13707103" y="5124405"/>
              <a:ext cx="24480" cy="29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312311</xdr:colOff>
      <xdr:row>0</xdr:row>
      <xdr:rowOff>0</xdr:rowOff>
    </xdr:from>
    <xdr:to>
      <xdr:col>18</xdr:col>
      <xdr:colOff>319151</xdr:colOff>
      <xdr:row>0</xdr:row>
      <xdr:rowOff>12240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7" name="Freihand 6">
              <a:extLst>
                <a:ext uri="{FF2B5EF4-FFF2-40B4-BE49-F238E27FC236}">
                  <a16:creationId xmlns:a16="http://schemas.microsoft.com/office/drawing/2014/main" id="{00000000-0008-0000-0800-000007000000}"/>
                </a:ext>
              </a:extLst>
            </xdr14:cNvPr>
            <xdr14:cNvContentPartPr/>
          </xdr14:nvContentPartPr>
          <xdr14:nvPr macro=""/>
          <xdr14:xfrm>
            <a:off x="13716103" y="5133405"/>
            <a:ext cx="6840" cy="12240"/>
          </xdr14:xfrm>
        </xdr:contentPart>
      </mc:Choice>
      <mc:Fallback xmlns="">
        <xdr:pic>
          <xdr:nvPicPr>
            <xdr:cNvPr id="4" name="Freihand 3">
              <a:extLst>
                <a:ext uri="{FF2B5EF4-FFF2-40B4-BE49-F238E27FC236}">
                  <a16:creationId xmlns:a16="http://schemas.microsoft.com/office/drawing/2014/main" id="{30D870E2-66BC-4DB2-920B-C9AB615733D7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13707103" y="5124405"/>
              <a:ext cx="24480" cy="29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312311</xdr:colOff>
      <xdr:row>0</xdr:row>
      <xdr:rowOff>0</xdr:rowOff>
    </xdr:from>
    <xdr:to>
      <xdr:col>18</xdr:col>
      <xdr:colOff>319151</xdr:colOff>
      <xdr:row>0</xdr:row>
      <xdr:rowOff>12240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8" name="Freihand 7">
              <a:extLst>
                <a:ext uri="{FF2B5EF4-FFF2-40B4-BE49-F238E27FC236}">
                  <a16:creationId xmlns:a16="http://schemas.microsoft.com/office/drawing/2014/main" id="{00000000-0008-0000-0800-000008000000}"/>
                </a:ext>
              </a:extLst>
            </xdr14:cNvPr>
            <xdr14:cNvContentPartPr/>
          </xdr14:nvContentPartPr>
          <xdr14:nvPr macro=""/>
          <xdr14:xfrm>
            <a:off x="13716103" y="5133405"/>
            <a:ext cx="6840" cy="12240"/>
          </xdr14:xfrm>
        </xdr:contentPart>
      </mc:Choice>
      <mc:Fallback xmlns="">
        <xdr:pic>
          <xdr:nvPicPr>
            <xdr:cNvPr id="4" name="Freihand 3">
              <a:extLst>
                <a:ext uri="{FF2B5EF4-FFF2-40B4-BE49-F238E27FC236}">
                  <a16:creationId xmlns:a16="http://schemas.microsoft.com/office/drawing/2014/main" id="{30D870E2-66BC-4DB2-920B-C9AB615733D7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13707103" y="5124405"/>
              <a:ext cx="24480" cy="29880"/>
            </a:xfrm>
            <a:prstGeom prst="rect">
              <a:avLst/>
            </a:prstGeom>
          </xdr:spPr>
        </xdr:pic>
      </mc:Fallback>
    </mc:AlternateContent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314325</xdr:rowOff>
        </xdr:to>
        <xdr:sp macro="" textlink="">
          <xdr:nvSpPr>
            <xdr:cNvPr id="43027" name="Option Button 19" descr="Normale Ansicht der ausgewählten Tabelle" hidden="1">
              <a:extLst>
                <a:ext uri="{63B3BB69-23CF-44E3-9099-C40C66FF867C}">
                  <a14:compatExt spid="_x0000_s43027"/>
                </a:ext>
                <a:ext uri="{FF2B5EF4-FFF2-40B4-BE49-F238E27FC236}">
                  <a16:creationId xmlns:a16="http://schemas.microsoft.com/office/drawing/2014/main" id="{00000000-0008-0000-0800-00001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142875</xdr:rowOff>
        </xdr:from>
        <xdr:to>
          <xdr:col>27</xdr:col>
          <xdr:colOff>228600</xdr:colOff>
          <xdr:row>3</xdr:row>
          <xdr:rowOff>66675</xdr:rowOff>
        </xdr:to>
        <xdr:sp macro="" textlink="">
          <xdr:nvSpPr>
            <xdr:cNvPr id="43028" name="Option Button 20" descr="vereinfachte Ansicht der ausgewählten Tabelle" hidden="1">
              <a:extLst>
                <a:ext uri="{63B3BB69-23CF-44E3-9099-C40C66FF867C}">
                  <a14:compatExt spid="_x0000_s43028"/>
                </a:ext>
                <a:ext uri="{FF2B5EF4-FFF2-40B4-BE49-F238E27FC236}">
                  <a16:creationId xmlns:a16="http://schemas.microsoft.com/office/drawing/2014/main" id="{00000000-0008-0000-0800-00001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43029" name="Option Button 21" descr="erweiterte Ansicht der ausgewählten Tabelle" hidden="1">
              <a:extLst>
                <a:ext uri="{63B3BB69-23CF-44E3-9099-C40C66FF867C}">
                  <a14:compatExt spid="_x0000_s43029"/>
                </a:ext>
                <a:ext uri="{FF2B5EF4-FFF2-40B4-BE49-F238E27FC236}">
                  <a16:creationId xmlns:a16="http://schemas.microsoft.com/office/drawing/2014/main" id="{00000000-0008-0000-0800-00001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18</xdr:col>
      <xdr:colOff>312311</xdr:colOff>
      <xdr:row>17</xdr:row>
      <xdr:rowOff>111613</xdr:rowOff>
    </xdr:from>
    <xdr:to>
      <xdr:col>18</xdr:col>
      <xdr:colOff>319151</xdr:colOff>
      <xdr:row>17</xdr:row>
      <xdr:rowOff>130203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2" name="Freihand 11">
              <a:extLst>
                <a:ext uri="{FF2B5EF4-FFF2-40B4-BE49-F238E27FC236}">
                  <a16:creationId xmlns:a16="http://schemas.microsoft.com/office/drawing/2014/main" id="{00000000-0008-0000-0800-00000C000000}"/>
                </a:ext>
              </a:extLst>
            </xdr14:cNvPr>
            <xdr14:cNvContentPartPr/>
          </xdr14:nvContentPartPr>
          <xdr14:nvPr macro=""/>
          <xdr14:xfrm>
            <a:off x="13716103" y="5133405"/>
            <a:ext cx="6840" cy="12240"/>
          </xdr14:xfrm>
        </xdr:contentPart>
      </mc:Choice>
      <mc:Fallback xmlns="">
        <xdr:pic>
          <xdr:nvPicPr>
            <xdr:cNvPr id="4" name="Freihand 3">
              <a:extLst>
                <a:ext uri="{FF2B5EF4-FFF2-40B4-BE49-F238E27FC236}">
                  <a16:creationId xmlns:a16="http://schemas.microsoft.com/office/drawing/2014/main" id="{30D870E2-66BC-4DB2-920B-C9AB615733D7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13707103" y="5124405"/>
              <a:ext cx="24480" cy="29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312311</xdr:colOff>
      <xdr:row>17</xdr:row>
      <xdr:rowOff>111613</xdr:rowOff>
    </xdr:from>
    <xdr:to>
      <xdr:col>18</xdr:col>
      <xdr:colOff>319151</xdr:colOff>
      <xdr:row>17</xdr:row>
      <xdr:rowOff>123853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0" name="Freihand 9">
              <a:extLst>
                <a:ext uri="{FF2B5EF4-FFF2-40B4-BE49-F238E27FC236}">
                  <a16:creationId xmlns:a16="http://schemas.microsoft.com/office/drawing/2014/main" id="{00000000-0008-0000-0800-00000A000000}"/>
                </a:ext>
              </a:extLst>
            </xdr14:cNvPr>
            <xdr14:cNvContentPartPr/>
          </xdr14:nvContentPartPr>
          <xdr14:nvPr macro=""/>
          <xdr14:xfrm>
            <a:off x="13716103" y="5133405"/>
            <a:ext cx="6840" cy="12240"/>
          </xdr14:xfrm>
        </xdr:contentPart>
      </mc:Choice>
      <mc:Fallback xmlns="">
        <xdr:pic>
          <xdr:nvPicPr>
            <xdr:cNvPr id="4" name="Freihand 3">
              <a:extLst>
                <a:ext uri="{FF2B5EF4-FFF2-40B4-BE49-F238E27FC236}">
                  <a16:creationId xmlns:a16="http://schemas.microsoft.com/office/drawing/2014/main" id="{30D870E2-66BC-4DB2-920B-C9AB615733D7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3707103" y="5124405"/>
              <a:ext cx="24480" cy="29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312311</xdr:colOff>
      <xdr:row>17</xdr:row>
      <xdr:rowOff>111613</xdr:rowOff>
    </xdr:from>
    <xdr:to>
      <xdr:col>18</xdr:col>
      <xdr:colOff>319151</xdr:colOff>
      <xdr:row>17</xdr:row>
      <xdr:rowOff>123853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1" name="Freihand 10">
              <a:extLst>
                <a:ext uri="{FF2B5EF4-FFF2-40B4-BE49-F238E27FC236}">
                  <a16:creationId xmlns:a16="http://schemas.microsoft.com/office/drawing/2014/main" id="{00000000-0008-0000-0800-00000B000000}"/>
                </a:ext>
              </a:extLst>
            </xdr14:cNvPr>
            <xdr14:cNvContentPartPr/>
          </xdr14:nvContentPartPr>
          <xdr14:nvPr macro=""/>
          <xdr14:xfrm>
            <a:off x="13716103" y="5133405"/>
            <a:ext cx="6840" cy="12240"/>
          </xdr14:xfrm>
        </xdr:contentPart>
      </mc:Choice>
      <mc:Fallback xmlns="">
        <xdr:pic>
          <xdr:nvPicPr>
            <xdr:cNvPr id="4" name="Freihand 3">
              <a:extLst>
                <a:ext uri="{FF2B5EF4-FFF2-40B4-BE49-F238E27FC236}">
                  <a16:creationId xmlns:a16="http://schemas.microsoft.com/office/drawing/2014/main" id="{30D870E2-66BC-4DB2-920B-C9AB615733D7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3707103" y="5124405"/>
              <a:ext cx="24480" cy="298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314325</xdr:rowOff>
        </xdr:to>
        <xdr:sp macro="" textlink="">
          <xdr:nvSpPr>
            <xdr:cNvPr id="44051" name="Option Button 19" descr="Normale Ansicht der ausgewählten Tabelle" hidden="1">
              <a:extLst>
                <a:ext uri="{63B3BB69-23CF-44E3-9099-C40C66FF867C}">
                  <a14:compatExt spid="_x0000_s44051"/>
                </a:ext>
                <a:ext uri="{FF2B5EF4-FFF2-40B4-BE49-F238E27FC236}">
                  <a16:creationId xmlns:a16="http://schemas.microsoft.com/office/drawing/2014/main" id="{00000000-0008-0000-0900-00001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219075</xdr:rowOff>
        </xdr:from>
        <xdr:to>
          <xdr:col>27</xdr:col>
          <xdr:colOff>228600</xdr:colOff>
          <xdr:row>3</xdr:row>
          <xdr:rowOff>85725</xdr:rowOff>
        </xdr:to>
        <xdr:sp macro="" textlink="">
          <xdr:nvSpPr>
            <xdr:cNvPr id="44052" name="Option Button 20" descr="vereinfachte Ansicht der ausgewählten Tabelle" hidden="1">
              <a:extLst>
                <a:ext uri="{63B3BB69-23CF-44E3-9099-C40C66FF867C}">
                  <a14:compatExt spid="_x0000_s44052"/>
                </a:ext>
                <a:ext uri="{FF2B5EF4-FFF2-40B4-BE49-F238E27FC236}">
                  <a16:creationId xmlns:a16="http://schemas.microsoft.com/office/drawing/2014/main" id="{00000000-0008-0000-0900-00001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44053" name="Option Button 21" descr="erweiterte Ansicht der ausgewählten Tabelle" hidden="1">
              <a:extLst>
                <a:ext uri="{63B3BB69-23CF-44E3-9099-C40C66FF867C}">
                  <a14:compatExt spid="_x0000_s44053"/>
                </a:ext>
                <a:ext uri="{FF2B5EF4-FFF2-40B4-BE49-F238E27FC236}">
                  <a16:creationId xmlns:a16="http://schemas.microsoft.com/office/drawing/2014/main" id="{00000000-0008-0000-0900-00001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314325</xdr:rowOff>
        </xdr:to>
        <xdr:sp macro="" textlink="">
          <xdr:nvSpPr>
            <xdr:cNvPr id="45075" name="Option Button 19" descr="Normale Ansicht der ausgewählten Tabelle" hidden="1">
              <a:extLst>
                <a:ext uri="{63B3BB69-23CF-44E3-9099-C40C66FF867C}">
                  <a14:compatExt spid="_x0000_s45075"/>
                </a:ext>
                <a:ext uri="{FF2B5EF4-FFF2-40B4-BE49-F238E27FC236}">
                  <a16:creationId xmlns:a16="http://schemas.microsoft.com/office/drawing/2014/main" id="{00000000-0008-0000-0A00-00001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200025</xdr:rowOff>
        </xdr:from>
        <xdr:to>
          <xdr:col>27</xdr:col>
          <xdr:colOff>228600</xdr:colOff>
          <xdr:row>3</xdr:row>
          <xdr:rowOff>28575</xdr:rowOff>
        </xdr:to>
        <xdr:sp macro="" textlink="">
          <xdr:nvSpPr>
            <xdr:cNvPr id="45076" name="Option Button 20" descr="vereinfachte Ansicht der ausgewählten Tabelle" hidden="1">
              <a:extLst>
                <a:ext uri="{63B3BB69-23CF-44E3-9099-C40C66FF867C}">
                  <a14:compatExt spid="_x0000_s45076"/>
                </a:ext>
                <a:ext uri="{FF2B5EF4-FFF2-40B4-BE49-F238E27FC236}">
                  <a16:creationId xmlns:a16="http://schemas.microsoft.com/office/drawing/2014/main" id="{00000000-0008-0000-0A00-000014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45077" name="Option Button 21" descr="erweiterte Ansicht der ausgewählten Tabelle" hidden="1">
              <a:extLst>
                <a:ext uri="{63B3BB69-23CF-44E3-9099-C40C66FF867C}">
                  <a14:compatExt spid="_x0000_s45077"/>
                </a:ext>
                <a:ext uri="{FF2B5EF4-FFF2-40B4-BE49-F238E27FC236}">
                  <a16:creationId xmlns:a16="http://schemas.microsoft.com/office/drawing/2014/main" id="{00000000-0008-0000-0A00-000015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314325</xdr:rowOff>
        </xdr:to>
        <xdr:sp macro="" textlink="">
          <xdr:nvSpPr>
            <xdr:cNvPr id="46098" name="Option Button 18" descr="Normale Ansicht der ausgewählten Tabelle" hidden="1">
              <a:extLst>
                <a:ext uri="{63B3BB69-23CF-44E3-9099-C40C66FF867C}">
                  <a14:compatExt spid="_x0000_s46098"/>
                </a:ext>
                <a:ext uri="{FF2B5EF4-FFF2-40B4-BE49-F238E27FC236}">
                  <a16:creationId xmlns:a16="http://schemas.microsoft.com/office/drawing/2014/main" id="{00000000-0008-0000-0B00-00001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180975</xdr:rowOff>
        </xdr:from>
        <xdr:to>
          <xdr:col>27</xdr:col>
          <xdr:colOff>228600</xdr:colOff>
          <xdr:row>3</xdr:row>
          <xdr:rowOff>66675</xdr:rowOff>
        </xdr:to>
        <xdr:sp macro="" textlink="">
          <xdr:nvSpPr>
            <xdr:cNvPr id="46099" name="Option Button 19" descr="vereinfachte Ansicht der ausgewählten Tabelle" hidden="1">
              <a:extLst>
                <a:ext uri="{63B3BB69-23CF-44E3-9099-C40C66FF867C}">
                  <a14:compatExt spid="_x0000_s46099"/>
                </a:ext>
                <a:ext uri="{FF2B5EF4-FFF2-40B4-BE49-F238E27FC236}">
                  <a16:creationId xmlns:a16="http://schemas.microsoft.com/office/drawing/2014/main" id="{00000000-0008-0000-0B00-00001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46100" name="Option Button 20" descr="erweiterte Ansicht der ausgewählten Tabelle" hidden="1">
              <a:extLst>
                <a:ext uri="{63B3BB69-23CF-44E3-9099-C40C66FF867C}">
                  <a14:compatExt spid="_x0000_s46100"/>
                </a:ext>
                <a:ext uri="{FF2B5EF4-FFF2-40B4-BE49-F238E27FC236}">
                  <a16:creationId xmlns:a16="http://schemas.microsoft.com/office/drawing/2014/main" id="{00000000-0008-0000-0B00-00001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342900</xdr:colOff>
          <xdr:row>2</xdr:row>
          <xdr:rowOff>314325</xdr:rowOff>
        </xdr:to>
        <xdr:sp macro="" textlink="">
          <xdr:nvSpPr>
            <xdr:cNvPr id="47123" name="Option Button 19" descr="Normale Ansicht der ausgewählten Tabelle" hidden="1">
              <a:extLst>
                <a:ext uri="{63B3BB69-23CF-44E3-9099-C40C66FF867C}">
                  <a14:compatExt spid="_x0000_s47123"/>
                </a:ext>
                <a:ext uri="{FF2B5EF4-FFF2-40B4-BE49-F238E27FC236}">
                  <a16:creationId xmlns:a16="http://schemas.microsoft.com/office/drawing/2014/main" id="{00000000-0008-0000-0C00-00001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47625</xdr:rowOff>
        </xdr:from>
        <xdr:to>
          <xdr:col>27</xdr:col>
          <xdr:colOff>200025</xdr:colOff>
          <xdr:row>3</xdr:row>
          <xdr:rowOff>219075</xdr:rowOff>
        </xdr:to>
        <xdr:sp macro="" textlink="">
          <xdr:nvSpPr>
            <xdr:cNvPr id="47124" name="Option Button 20" descr="vereinfachte Ansicht der ausgewählten Tabelle" hidden="1">
              <a:extLst>
                <a:ext uri="{63B3BB69-23CF-44E3-9099-C40C66FF867C}">
                  <a14:compatExt spid="_x0000_s47124"/>
                </a:ext>
                <a:ext uri="{FF2B5EF4-FFF2-40B4-BE49-F238E27FC236}">
                  <a16:creationId xmlns:a16="http://schemas.microsoft.com/office/drawing/2014/main" id="{00000000-0008-0000-0C00-00001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47125" name="Option Button 21" descr="erweiterte Ansicht der ausgewählten Tabelle" hidden="1">
              <a:extLst>
                <a:ext uri="{63B3BB69-23CF-44E3-9099-C40C66FF867C}">
                  <a14:compatExt spid="_x0000_s47125"/>
                </a:ext>
                <a:ext uri="{FF2B5EF4-FFF2-40B4-BE49-F238E27FC236}">
                  <a16:creationId xmlns:a16="http://schemas.microsoft.com/office/drawing/2014/main" id="{00000000-0008-0000-0C00-00001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1</xdr:row>
          <xdr:rowOff>123825</xdr:rowOff>
        </xdr:from>
        <xdr:to>
          <xdr:col>27</xdr:col>
          <xdr:colOff>352425</xdr:colOff>
          <xdr:row>2</xdr:row>
          <xdr:rowOff>314325</xdr:rowOff>
        </xdr:to>
        <xdr:sp macro="" textlink="">
          <xdr:nvSpPr>
            <xdr:cNvPr id="48146" name="Option Button 18" descr="Normale Ansicht der ausgewählten Tabelle" hidden="1">
              <a:extLst>
                <a:ext uri="{63B3BB69-23CF-44E3-9099-C40C66FF867C}">
                  <a14:compatExt spid="_x0000_s48146"/>
                </a:ext>
                <a:ext uri="{FF2B5EF4-FFF2-40B4-BE49-F238E27FC236}">
                  <a16:creationId xmlns:a16="http://schemas.microsoft.com/office/drawing/2014/main" id="{00000000-0008-0000-0D00-00001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normal (Mo-Fr)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200025</xdr:rowOff>
        </xdr:from>
        <xdr:to>
          <xdr:col>27</xdr:col>
          <xdr:colOff>238125</xdr:colOff>
          <xdr:row>3</xdr:row>
          <xdr:rowOff>38100</xdr:rowOff>
        </xdr:to>
        <xdr:sp macro="" textlink="">
          <xdr:nvSpPr>
            <xdr:cNvPr id="48147" name="Option Button 19" descr="vereinfachte Ansicht der ausgewählten Tabelle" hidden="1">
              <a:extLst>
                <a:ext uri="{63B3BB69-23CF-44E3-9099-C40C66FF867C}">
                  <a14:compatExt spid="_x0000_s48147"/>
                </a:ext>
                <a:ext uri="{FF2B5EF4-FFF2-40B4-BE49-F238E27FC236}">
                  <a16:creationId xmlns:a16="http://schemas.microsoft.com/office/drawing/2014/main" id="{00000000-0008-0000-0D00-000013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erweitert (WE-, Feiertags-, Nachtarbeit)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2</xdr:row>
          <xdr:rowOff>381000</xdr:rowOff>
        </xdr:from>
        <xdr:to>
          <xdr:col>23</xdr:col>
          <xdr:colOff>609600</xdr:colOff>
          <xdr:row>3</xdr:row>
          <xdr:rowOff>390525</xdr:rowOff>
        </xdr:to>
        <xdr:sp macro="" textlink="">
          <xdr:nvSpPr>
            <xdr:cNvPr id="48148" name="Option Button 20" descr="erweiterte Ansicht der ausgewählten Tabelle" hidden="1">
              <a:extLst>
                <a:ext uri="{63B3BB69-23CF-44E3-9099-C40C66FF867C}">
                  <a14:compatExt spid="_x0000_s48148"/>
                </a:ext>
                <a:ext uri="{FF2B5EF4-FFF2-40B4-BE49-F238E27FC236}">
                  <a16:creationId xmlns:a16="http://schemas.microsoft.com/office/drawing/2014/main" id="{00000000-0008-0000-0D00-000014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Rufbereitschaft</a:t>
              </a:r>
            </a:p>
          </xdr:txBody>
        </xdr:sp>
        <xdr:clientData fLocksWithSheet="0"/>
      </xdr:twoCellAnchor>
    </mc:Choice>
    <mc:Fallback/>
  </mc:AlternateContent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1-17T12:50:52.456"/>
    </inkml:context>
    <inkml:brush xml:id="br0">
      <inkml:brushProperty name="width" value="0.05" units="cm"/>
      <inkml:brushProperty name="height" value="0.05" units="cm"/>
      <inkml:brushProperty name="color" value="#004F8B"/>
    </inkml:brush>
  </inkml:definitions>
  <inkml:trace contextRef="#ctx0" brushRef="#br0">18 33 455 0 0,'0'0'4503'0'0,"-6"-15"-4272"0"0,3 9-221 0 0,-6-6-354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1-17T12:50:52.457"/>
    </inkml:context>
    <inkml:brush xml:id="br0">
      <inkml:brushProperty name="width" value="0.05" units="cm"/>
      <inkml:brushProperty name="height" value="0.05" units="cm"/>
      <inkml:brushProperty name="color" value="#004F8B"/>
    </inkml:brush>
  </inkml:definitions>
  <inkml:trace contextRef="#ctx0" brushRef="#br0">18 33 455 0 0,'0'0'4503'0'0,"-6"-15"-4272"0"0,3 9-221 0 0,-6-6-354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1-17T12:50:52.458"/>
    </inkml:context>
    <inkml:brush xml:id="br0">
      <inkml:brushProperty name="width" value="0.05" units="cm"/>
      <inkml:brushProperty name="height" value="0.05" units="cm"/>
      <inkml:brushProperty name="color" value="#004F8B"/>
    </inkml:brush>
  </inkml:definitions>
  <inkml:trace contextRef="#ctx0" brushRef="#br0">18 33 455 0 0,'0'0'4503'0'0,"-6"-15"-4272"0"0,3 9-221 0 0,-6-6-354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1-17T12:50:52.459"/>
    </inkml:context>
    <inkml:brush xml:id="br0">
      <inkml:brushProperty name="width" value="0.05" units="cm"/>
      <inkml:brushProperty name="height" value="0.05" units="cm"/>
      <inkml:brushProperty name="color" value="#004F8B"/>
    </inkml:brush>
  </inkml:definitions>
  <inkml:trace contextRef="#ctx0" brushRef="#br0">18 33 455 0 0,'0'0'4503'0'0,"-6"-15"-4272"0"0,3 9-221 0 0,-6-6-354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1-17T12:50:52.460"/>
    </inkml:context>
    <inkml:brush xml:id="br0">
      <inkml:brushProperty name="width" value="0.05" units="cm"/>
      <inkml:brushProperty name="height" value="0.05" units="cm"/>
      <inkml:brushProperty name="color" value="#004F8B"/>
    </inkml:brush>
  </inkml:definitions>
  <inkml:trace contextRef="#ctx0" brushRef="#br0">18 50 455 0 0,'0'0'4503'0'0,"-6"-22"-4272"0"0,3 12-221 0 0,-6-8-354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2-08T12:26:41.586"/>
    </inkml:context>
    <inkml:brush xml:id="br0">
      <inkml:brushProperty name="width" value="0.05" units="cm"/>
      <inkml:brushProperty name="height" value="0.05" units="cm"/>
      <inkml:brushProperty name="color" value="#004F8B"/>
    </inkml:brush>
  </inkml:definitions>
  <inkml:trace contextRef="#ctx0" brushRef="#br0">18 33 455 0 0,'0'0'4503'0'0,"-6"-15"-4272"0"0,3 9-221 0 0,-6-6-354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2-08T13:28:34.143"/>
    </inkml:context>
    <inkml:brush xml:id="br0">
      <inkml:brushProperty name="width" value="0.05" units="cm"/>
      <inkml:brushProperty name="height" value="0.05" units="cm"/>
      <inkml:brushProperty name="color" value="#004F8B"/>
    </inkml:brush>
  </inkml:definitions>
  <inkml:trace contextRef="#ctx0" brushRef="#br0">18 33 455 0 0,'0'0'4503'0'0,"-6"-15"-4272"0"0,3 9-221 0 0,-6-6-354 0 0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cloudstore.zih.tu-dresden.de/index.php/s/7g8bTeBYMGAmmPj" TargetMode="External"/><Relationship Id="rId1" Type="http://schemas.openxmlformats.org/officeDocument/2006/relationships/hyperlink" Target="https://cloudstore.zih.tu-dresden.de/index.php/s/YoKAy8tB76X3ccM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cloudstore.zih.tu-dresden.de/index.php/s/7g8bTeBYMGAmmPj" TargetMode="External"/><Relationship Id="rId1" Type="http://schemas.openxmlformats.org/officeDocument/2006/relationships/hyperlink" Target="https://cloudstore.zih.tu-dresden.de/index.php/s/YoKAy8tB76X3cc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1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24.xml"/><Relationship Id="rId5" Type="http://schemas.openxmlformats.org/officeDocument/2006/relationships/ctrlProp" Target="../ctrlProps/ctrlProp23.xml"/><Relationship Id="rId4" Type="http://schemas.openxmlformats.org/officeDocument/2006/relationships/ctrlProp" Target="../ctrlProps/ctrlProp2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27.xml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30.xml"/><Relationship Id="rId5" Type="http://schemas.openxmlformats.org/officeDocument/2006/relationships/ctrlProp" Target="../ctrlProps/ctrlProp29.xml"/><Relationship Id="rId4" Type="http://schemas.openxmlformats.org/officeDocument/2006/relationships/ctrlProp" Target="../ctrlProps/ctrlProp2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33.xml"/><Relationship Id="rId5" Type="http://schemas.openxmlformats.org/officeDocument/2006/relationships/ctrlProp" Target="../ctrlProps/ctrlProp32.xml"/><Relationship Id="rId4" Type="http://schemas.openxmlformats.org/officeDocument/2006/relationships/ctrlProp" Target="../ctrlProps/ctrlProp3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36.xml"/><Relationship Id="rId5" Type="http://schemas.openxmlformats.org/officeDocument/2006/relationships/ctrlProp" Target="../ctrlProps/ctrlProp35.xml"/><Relationship Id="rId4" Type="http://schemas.openxmlformats.org/officeDocument/2006/relationships/ctrlProp" Target="../ctrlProps/ctrlProp34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39.xml"/><Relationship Id="rId5" Type="http://schemas.openxmlformats.org/officeDocument/2006/relationships/ctrlProp" Target="../ctrlProps/ctrlProp38.xml"/><Relationship Id="rId4" Type="http://schemas.openxmlformats.org/officeDocument/2006/relationships/ctrlProp" Target="../ctrlProps/ctrlProp3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6">
    <pageSetUpPr fitToPage="1"/>
  </sheetPr>
  <dimension ref="A1:AD335"/>
  <sheetViews>
    <sheetView topLeftCell="B16" zoomScale="80" zoomScaleNormal="80" workbookViewId="0">
      <selection activeCell="E5" sqref="E5:F5"/>
    </sheetView>
  </sheetViews>
  <sheetFormatPr baseColWidth="10" defaultColWidth="0" defaultRowHeight="18.75" zeroHeight="1" x14ac:dyDescent="0.25"/>
  <cols>
    <col min="1" max="1" width="5.28515625" style="449" customWidth="1"/>
    <col min="2" max="2" width="13" style="449" customWidth="1"/>
    <col min="3" max="3" width="16.28515625" style="449" customWidth="1"/>
    <col min="4" max="4" width="10.7109375" style="504" customWidth="1"/>
    <col min="5" max="5" width="8.7109375" style="504" customWidth="1"/>
    <col min="6" max="6" width="9.85546875" style="504" customWidth="1"/>
    <col min="7" max="8" width="10" style="504" customWidth="1"/>
    <col min="9" max="10" width="9.7109375" style="504" customWidth="1"/>
    <col min="11" max="11" width="8.7109375" style="504" customWidth="1"/>
    <col min="12" max="12" width="10.7109375" style="504" customWidth="1"/>
    <col min="13" max="13" width="14.42578125" style="504" customWidth="1"/>
    <col min="14" max="14" width="13.85546875" style="504" customWidth="1"/>
    <col min="15" max="15" width="15.140625" style="504" customWidth="1"/>
    <col min="16" max="16" width="12" style="449" customWidth="1"/>
    <col min="17" max="17" width="15.85546875" style="449" customWidth="1"/>
    <col min="18" max="18" width="8.7109375" style="449" customWidth="1"/>
    <col min="19" max="20" width="10.28515625" style="504" customWidth="1"/>
    <col min="21" max="21" width="10.7109375" style="504" customWidth="1"/>
    <col min="22" max="22" width="9.85546875" style="504" customWidth="1"/>
    <col min="23" max="23" width="8.42578125" style="504" customWidth="1"/>
    <col min="24" max="24" width="8.42578125" style="449" customWidth="1"/>
    <col min="25" max="27" width="11.42578125" style="346" customWidth="1"/>
    <col min="28" max="28" width="13.140625" style="346" customWidth="1"/>
    <col min="29" max="29" width="11.42578125" style="346" customWidth="1"/>
    <col min="30" max="30" width="18.42578125" style="346" customWidth="1"/>
    <col min="31" max="16384" width="11.42578125" style="449" hidden="1"/>
  </cols>
  <sheetData>
    <row r="1" spans="2:26" s="346" customFormat="1" ht="16.5" x14ac:dyDescent="0.25"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S1" s="347"/>
      <c r="T1" s="347"/>
      <c r="U1" s="347"/>
      <c r="V1" s="347"/>
      <c r="W1" s="347"/>
    </row>
    <row r="2" spans="2:26" s="346" customFormat="1" ht="16.5" x14ac:dyDescent="0.25"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S2" s="347"/>
      <c r="T2" s="347"/>
      <c r="U2" s="347"/>
      <c r="V2" s="347"/>
      <c r="W2" s="347"/>
    </row>
    <row r="3" spans="2:26" s="346" customFormat="1" ht="17.25" thickBot="1" x14ac:dyDescent="0.3">
      <c r="C3" s="353"/>
      <c r="D3" s="354"/>
      <c r="E3" s="354"/>
      <c r="F3" s="354"/>
      <c r="G3" s="354"/>
      <c r="H3" s="354"/>
      <c r="I3" s="355"/>
      <c r="J3" s="354"/>
      <c r="K3" s="354"/>
      <c r="L3" s="354"/>
      <c r="M3" s="354"/>
      <c r="N3" s="354"/>
      <c r="O3" s="354"/>
      <c r="P3" s="354"/>
      <c r="Q3" s="354"/>
      <c r="R3" s="354"/>
      <c r="S3" s="355"/>
      <c r="T3" s="355"/>
      <c r="U3" s="347"/>
      <c r="V3" s="347"/>
      <c r="W3" s="347"/>
      <c r="X3" s="347"/>
      <c r="Y3" s="347"/>
    </row>
    <row r="4" spans="2:26" s="346" customFormat="1" x14ac:dyDescent="0.25">
      <c r="B4" s="349"/>
      <c r="C4" s="1081" t="s">
        <v>0</v>
      </c>
      <c r="D4" s="1082"/>
      <c r="E4" s="1082"/>
      <c r="F4" s="1082"/>
      <c r="G4" s="1082"/>
      <c r="H4" s="1083"/>
      <c r="I4" s="356"/>
      <c r="J4" s="1084" t="s">
        <v>290</v>
      </c>
      <c r="K4" s="1085"/>
      <c r="L4" s="1085"/>
      <c r="M4" s="1085"/>
      <c r="N4" s="1085"/>
      <c r="O4" s="1085"/>
      <c r="P4" s="1085"/>
      <c r="Q4" s="1085"/>
      <c r="R4" s="1086"/>
      <c r="S4" s="356"/>
      <c r="T4" s="357"/>
      <c r="U4" s="352"/>
      <c r="V4" s="352"/>
      <c r="W4" s="352"/>
      <c r="X4" s="352"/>
      <c r="Y4" s="347"/>
    </row>
    <row r="5" spans="2:26" s="346" customFormat="1" ht="30.75" customHeight="1" x14ac:dyDescent="0.25">
      <c r="B5" s="349"/>
      <c r="C5" s="1056" t="s">
        <v>1</v>
      </c>
      <c r="D5" s="1057"/>
      <c r="E5" s="1077" t="s">
        <v>2</v>
      </c>
      <c r="F5" s="1077"/>
      <c r="G5" s="1059"/>
      <c r="H5" s="1059"/>
      <c r="I5" s="356"/>
      <c r="J5" s="1088" t="s">
        <v>291</v>
      </c>
      <c r="K5" s="1089"/>
      <c r="L5" s="1089"/>
      <c r="M5" s="1090"/>
      <c r="N5" s="511">
        <v>1.7291666666666634</v>
      </c>
      <c r="O5" s="512">
        <v>2</v>
      </c>
      <c r="P5" s="1087" t="s">
        <v>236</v>
      </c>
      <c r="Q5" s="1087"/>
      <c r="R5" s="513">
        <v>252</v>
      </c>
      <c r="S5" s="356"/>
      <c r="T5" s="355"/>
      <c r="U5" s="347"/>
      <c r="V5" s="347"/>
      <c r="W5" s="347"/>
      <c r="X5" s="347"/>
      <c r="Y5" s="347"/>
    </row>
    <row r="6" spans="2:26" s="346" customFormat="1" ht="25.5" customHeight="1" thickBot="1" x14ac:dyDescent="0.3">
      <c r="B6" s="349"/>
      <c r="C6" s="1075" t="s">
        <v>523</v>
      </c>
      <c r="D6" s="1076"/>
      <c r="E6" s="1077" t="s">
        <v>5</v>
      </c>
      <c r="F6" s="1077"/>
      <c r="G6" s="1059"/>
      <c r="H6" s="1059"/>
      <c r="I6" s="356"/>
      <c r="J6" s="1078" t="s">
        <v>526</v>
      </c>
      <c r="K6" s="1079"/>
      <c r="L6" s="1079"/>
      <c r="M6" s="1079"/>
      <c r="N6" s="1080">
        <v>1</v>
      </c>
      <c r="O6" s="1080"/>
      <c r="P6" s="1079" t="s">
        <v>8</v>
      </c>
      <c r="Q6" s="1079"/>
      <c r="R6" s="514">
        <v>13</v>
      </c>
      <c r="S6" s="356"/>
      <c r="T6" s="355"/>
      <c r="U6" s="858"/>
      <c r="V6" s="858"/>
      <c r="W6" s="858"/>
      <c r="X6" s="858"/>
      <c r="Y6" s="858"/>
    </row>
    <row r="7" spans="2:26" s="346" customFormat="1" x14ac:dyDescent="0.25">
      <c r="B7" s="349"/>
      <c r="C7" s="1072" t="s">
        <v>433</v>
      </c>
      <c r="D7" s="1073"/>
      <c r="E7" s="1057"/>
      <c r="F7" s="1057"/>
      <c r="G7" s="1059"/>
      <c r="H7" s="1059"/>
      <c r="I7" s="356"/>
      <c r="J7" s="356"/>
      <c r="K7" s="356"/>
      <c r="L7" s="356"/>
      <c r="M7" s="356"/>
      <c r="N7" s="356"/>
      <c r="O7" s="356"/>
      <c r="P7" s="356"/>
      <c r="Q7" s="356"/>
      <c r="R7" s="356"/>
      <c r="S7" s="356"/>
      <c r="T7" s="359"/>
      <c r="U7" s="1171" t="s">
        <v>522</v>
      </c>
      <c r="V7" s="1172"/>
      <c r="W7" s="1172"/>
      <c r="X7" s="1172"/>
      <c r="Y7" s="1173"/>
      <c r="Z7" s="350"/>
    </row>
    <row r="8" spans="2:26" s="346" customFormat="1" x14ac:dyDescent="0.25">
      <c r="B8" s="349"/>
      <c r="C8" s="1056" t="s">
        <v>260</v>
      </c>
      <c r="D8" s="1057" t="s">
        <v>260</v>
      </c>
      <c r="E8" s="1074"/>
      <c r="F8" s="1074"/>
      <c r="G8" s="1059"/>
      <c r="H8" s="1059"/>
      <c r="I8" s="358">
        <v>0</v>
      </c>
      <c r="J8" s="358"/>
      <c r="K8" s="358"/>
      <c r="L8" s="358"/>
      <c r="M8" s="356"/>
      <c r="N8" s="356"/>
      <c r="O8" s="356"/>
      <c r="P8" s="356"/>
      <c r="Q8" s="356"/>
      <c r="R8" s="355"/>
      <c r="S8" s="359"/>
      <c r="T8" s="359"/>
      <c r="U8" s="1174"/>
      <c r="V8" s="1175"/>
      <c r="W8" s="1175"/>
      <c r="X8" s="1175"/>
      <c r="Y8" s="1176"/>
      <c r="Z8" s="350"/>
    </row>
    <row r="9" spans="2:26" s="346" customFormat="1" ht="15.6" customHeight="1" x14ac:dyDescent="0.25">
      <c r="B9" s="349"/>
      <c r="C9" s="1056" t="s">
        <v>11</v>
      </c>
      <c r="D9" s="1067"/>
      <c r="E9" s="1068" t="s">
        <v>12</v>
      </c>
      <c r="F9" s="1068"/>
      <c r="G9" s="1059"/>
      <c r="H9" s="1059"/>
      <c r="I9" s="358"/>
      <c r="J9" s="1013"/>
      <c r="K9" s="1013"/>
      <c r="L9" s="358"/>
      <c r="M9" s="356"/>
      <c r="N9" s="356"/>
      <c r="O9" s="358" t="s">
        <v>287</v>
      </c>
      <c r="P9" s="356"/>
      <c r="Q9" s="356"/>
      <c r="R9" s="355"/>
      <c r="S9" s="355"/>
      <c r="T9" s="359"/>
      <c r="U9" s="1174"/>
      <c r="V9" s="1175"/>
      <c r="W9" s="1175"/>
      <c r="X9" s="1175"/>
      <c r="Y9" s="1176"/>
      <c r="Z9" s="350"/>
    </row>
    <row r="10" spans="2:26" s="346" customFormat="1" x14ac:dyDescent="0.25">
      <c r="B10" s="349"/>
      <c r="C10" s="1069" t="s">
        <v>15</v>
      </c>
      <c r="D10" s="1070"/>
      <c r="E10" s="1070"/>
      <c r="F10" s="1070"/>
      <c r="G10" s="1070"/>
      <c r="H10" s="1059"/>
      <c r="I10" s="358"/>
      <c r="J10" s="1013"/>
      <c r="K10" s="1013"/>
      <c r="L10" s="358"/>
      <c r="M10" s="356"/>
      <c r="N10" s="356"/>
      <c r="O10" s="356"/>
      <c r="P10" s="356"/>
      <c r="Q10" s="356"/>
      <c r="R10" s="355"/>
      <c r="S10" s="355"/>
      <c r="T10" s="359"/>
      <c r="U10" s="1174"/>
      <c r="V10" s="1175"/>
      <c r="W10" s="1175"/>
      <c r="X10" s="1175"/>
      <c r="Y10" s="1176"/>
      <c r="Z10" s="350"/>
    </row>
    <row r="11" spans="2:26" s="346" customFormat="1" x14ac:dyDescent="0.25">
      <c r="B11" s="349"/>
      <c r="C11" s="1056" t="s">
        <v>17</v>
      </c>
      <c r="D11" s="1057"/>
      <c r="E11" s="1071">
        <v>2020</v>
      </c>
      <c r="F11" s="1071"/>
      <c r="G11" s="1059"/>
      <c r="H11" s="1059"/>
      <c r="I11" s="360"/>
      <c r="J11" s="1013"/>
      <c r="K11" s="1013"/>
      <c r="L11" s="360"/>
      <c r="M11" s="1192"/>
      <c r="N11" s="1192"/>
      <c r="O11" s="1192"/>
      <c r="P11" s="360"/>
      <c r="Q11" s="360"/>
      <c r="R11" s="361"/>
      <c r="S11" s="361"/>
      <c r="T11" s="855"/>
      <c r="U11" s="1177"/>
      <c r="V11" s="1178"/>
      <c r="W11" s="1178"/>
      <c r="X11" s="1178"/>
      <c r="Y11" s="1179"/>
      <c r="Z11" s="350"/>
    </row>
    <row r="12" spans="2:26" s="346" customFormat="1" ht="15.75" customHeight="1" x14ac:dyDescent="0.25">
      <c r="B12" s="349"/>
      <c r="C12" s="1056" t="s">
        <v>19</v>
      </c>
      <c r="D12" s="1057"/>
      <c r="E12" s="1058">
        <f>DATEVALUE("01."&amp;"01."&amp;E11-1)</f>
        <v>42004</v>
      </c>
      <c r="F12" s="1058"/>
      <c r="G12" s="1059"/>
      <c r="H12" s="1059"/>
      <c r="I12" s="360"/>
      <c r="J12" s="1013"/>
      <c r="K12" s="1013"/>
      <c r="L12" s="360"/>
      <c r="M12" s="360"/>
      <c r="N12" s="360"/>
      <c r="O12" s="360"/>
      <c r="P12" s="360"/>
      <c r="Q12" s="360"/>
      <c r="R12" s="361"/>
      <c r="S12" s="361"/>
      <c r="T12" s="855"/>
      <c r="U12" s="859"/>
      <c r="V12" s="347"/>
      <c r="W12" s="347"/>
      <c r="X12" s="347"/>
      <c r="Y12" s="860"/>
      <c r="Z12" s="350"/>
    </row>
    <row r="13" spans="2:26" s="346" customFormat="1" ht="16.350000000000001" customHeight="1" thickBot="1" x14ac:dyDescent="0.3">
      <c r="B13" s="349"/>
      <c r="C13" s="1060" t="str">
        <f>"Übertrag von Zeitguthaben oder Zeitschuld in "&amp;E11</f>
        <v>Übertrag von Zeitguthaben oder Zeitschuld in 2020</v>
      </c>
      <c r="D13" s="867" t="s">
        <v>20</v>
      </c>
      <c r="E13" s="1062" t="s">
        <v>286</v>
      </c>
      <c r="F13" s="1062"/>
      <c r="G13" s="1063" t="s">
        <v>21</v>
      </c>
      <c r="H13" s="1063"/>
      <c r="I13" s="362"/>
      <c r="J13" s="1013"/>
      <c r="K13" s="1013"/>
      <c r="L13" s="363">
        <v>2.6041666666666668E-2</v>
      </c>
      <c r="M13" s="564"/>
      <c r="N13" s="565"/>
      <c r="O13" s="358"/>
      <c r="P13" s="358"/>
      <c r="Q13" s="358"/>
      <c r="R13" s="364"/>
      <c r="S13" s="364"/>
      <c r="T13" s="856"/>
      <c r="U13" s="859"/>
      <c r="V13" s="347"/>
      <c r="W13" s="347"/>
      <c r="X13" s="347"/>
      <c r="Y13" s="860"/>
      <c r="Z13" s="350"/>
    </row>
    <row r="14" spans="2:26" s="346" customFormat="1" ht="23.25" customHeight="1" thickBot="1" x14ac:dyDescent="0.3">
      <c r="B14" s="349"/>
      <c r="C14" s="1060"/>
      <c r="D14" s="867" t="s">
        <v>22</v>
      </c>
      <c r="E14" s="1062"/>
      <c r="F14" s="1062"/>
      <c r="G14" s="1063"/>
      <c r="H14" s="1063"/>
      <c r="I14" s="362"/>
      <c r="J14" s="566"/>
      <c r="K14" s="566"/>
      <c r="L14" s="365" t="e">
        <v>#NAME?</v>
      </c>
      <c r="M14" s="563"/>
      <c r="N14" s="366"/>
      <c r="O14" s="366"/>
      <c r="P14" s="366"/>
      <c r="Q14" s="367"/>
      <c r="R14" s="364"/>
      <c r="S14" s="364"/>
      <c r="T14" s="856"/>
      <c r="U14" s="859"/>
      <c r="V14" s="347"/>
      <c r="W14" s="347"/>
      <c r="X14" s="347"/>
      <c r="Y14" s="860"/>
      <c r="Z14" s="350"/>
    </row>
    <row r="15" spans="2:26" s="346" customFormat="1" ht="21.75" customHeight="1" thickBot="1" x14ac:dyDescent="0.3">
      <c r="B15" s="349"/>
      <c r="C15" s="1061"/>
      <c r="D15" s="872"/>
      <c r="E15" s="872"/>
      <c r="F15" s="872"/>
      <c r="G15" s="1064"/>
      <c r="H15" s="1064"/>
      <c r="I15" s="360"/>
      <c r="J15" s="358"/>
      <c r="K15" s="358"/>
      <c r="L15" s="366"/>
      <c r="M15" s="1032"/>
      <c r="N15" s="1032"/>
      <c r="O15" s="1032"/>
      <c r="P15" s="1032"/>
      <c r="Q15" s="1045"/>
      <c r="R15" s="1027" t="s">
        <v>102</v>
      </c>
      <c r="S15" s="1027"/>
      <c r="T15" s="1028"/>
      <c r="U15" s="859"/>
      <c r="V15" s="347"/>
      <c r="W15" s="347"/>
      <c r="X15" s="347"/>
      <c r="Y15" s="860"/>
      <c r="Z15" s="350"/>
    </row>
    <row r="16" spans="2:26" s="346" customFormat="1" ht="19.5" thickBot="1" x14ac:dyDescent="0.3">
      <c r="B16" s="349"/>
      <c r="C16" s="1029" t="s">
        <v>101</v>
      </c>
      <c r="D16" s="1030"/>
      <c r="E16" s="1030"/>
      <c r="F16" s="1030"/>
      <c r="G16" s="1030"/>
      <c r="H16" s="1031"/>
      <c r="I16" s="368"/>
      <c r="J16" s="369"/>
      <c r="K16" s="369"/>
      <c r="L16" s="370"/>
      <c r="M16" s="1032" t="s">
        <v>292</v>
      </c>
      <c r="N16" s="1032"/>
      <c r="O16" s="371">
        <v>1</v>
      </c>
      <c r="P16" s="986" t="s">
        <v>25</v>
      </c>
      <c r="Q16" s="372">
        <v>1.4583333333333333</v>
      </c>
      <c r="R16" s="373">
        <v>-0.25</v>
      </c>
      <c r="S16" s="1033" t="s">
        <v>25</v>
      </c>
      <c r="T16" s="857">
        <v>-0.36458333333333331</v>
      </c>
      <c r="U16" s="859"/>
      <c r="V16" s="347"/>
      <c r="W16" s="347"/>
      <c r="X16" s="347"/>
      <c r="Y16" s="828"/>
      <c r="Z16" s="350"/>
    </row>
    <row r="17" spans="1:26" s="346" customFormat="1" ht="19.5" thickBot="1" x14ac:dyDescent="0.3">
      <c r="B17" s="349"/>
      <c r="C17" s="1034" t="str">
        <f>"für "&amp;E11&amp;":"</f>
        <v>für 2020:</v>
      </c>
      <c r="D17" s="1035"/>
      <c r="E17" s="1036">
        <v>30</v>
      </c>
      <c r="F17" s="1037"/>
      <c r="G17" s="1038"/>
      <c r="H17" s="1039"/>
      <c r="I17" s="360"/>
      <c r="J17" s="358">
        <v>35</v>
      </c>
      <c r="K17" s="358"/>
      <c r="L17" s="366"/>
      <c r="M17" s="986" t="s">
        <v>293</v>
      </c>
      <c r="N17" s="986"/>
      <c r="O17" s="371">
        <v>1</v>
      </c>
      <c r="P17" s="986"/>
      <c r="Q17" s="372">
        <v>1.4583333333333333</v>
      </c>
      <c r="R17" s="373">
        <v>-0.25</v>
      </c>
      <c r="S17" s="1033"/>
      <c r="T17" s="857">
        <v>-0.36458333333333331</v>
      </c>
      <c r="U17" s="859"/>
      <c r="V17" s="347"/>
      <c r="W17" s="347"/>
      <c r="X17" s="347"/>
      <c r="Y17" s="860"/>
      <c r="Z17" s="350"/>
    </row>
    <row r="18" spans="1:26" s="346" customFormat="1" ht="19.5" thickBot="1" x14ac:dyDescent="0.3">
      <c r="B18" s="349"/>
      <c r="C18" s="1047" t="str">
        <f>"Resturlaub von "&amp; E11-1&amp; ":"</f>
        <v>Resturlaub von 2019:</v>
      </c>
      <c r="D18" s="1048"/>
      <c r="E18" s="1036">
        <v>5</v>
      </c>
      <c r="F18" s="1049"/>
      <c r="G18" s="1050"/>
      <c r="H18" s="1051"/>
      <c r="I18" s="360"/>
      <c r="J18" s="358"/>
      <c r="K18" s="358"/>
      <c r="L18" s="366"/>
      <c r="M18" s="986" t="s">
        <v>294</v>
      </c>
      <c r="N18" s="986"/>
      <c r="O18" s="1044">
        <v>1.25</v>
      </c>
      <c r="P18" s="986"/>
      <c r="Q18" s="1046">
        <v>1.8229166666666665</v>
      </c>
      <c r="R18" s="987">
        <v>-0.5</v>
      </c>
      <c r="S18" s="1033"/>
      <c r="T18" s="1040">
        <v>-0.72916666666666663</v>
      </c>
      <c r="U18" s="859"/>
      <c r="V18" s="347"/>
      <c r="W18" s="347"/>
      <c r="X18" s="347"/>
      <c r="Y18" s="860"/>
      <c r="Z18" s="350"/>
    </row>
    <row r="19" spans="1:26" s="346" customFormat="1" ht="19.5" thickBot="1" x14ac:dyDescent="0.3">
      <c r="B19" s="349"/>
      <c r="C19" s="1054" t="str">
        <f>"verbleibender Urlaub für " &amp; E11&amp;":"</f>
        <v>verbleibender Urlaub für 2020:</v>
      </c>
      <c r="D19" s="1055"/>
      <c r="E19" s="1065">
        <f>IF(AND(ISBLANK(E18),ISBLANK(E17)),"",Urlaubsübertrag)</f>
        <v>0</v>
      </c>
      <c r="F19" s="1065"/>
      <c r="G19" s="1065"/>
      <c r="H19" s="1066"/>
      <c r="I19" s="360"/>
      <c r="J19" s="358"/>
      <c r="K19" s="358"/>
      <c r="L19" s="366"/>
      <c r="M19" s="986"/>
      <c r="N19" s="986"/>
      <c r="O19" s="1044"/>
      <c r="P19" s="986"/>
      <c r="Q19" s="1046"/>
      <c r="R19" s="987"/>
      <c r="S19" s="1033"/>
      <c r="T19" s="1040"/>
      <c r="U19" s="1008" t="s">
        <v>524</v>
      </c>
      <c r="V19" s="1009"/>
      <c r="W19" s="1009"/>
      <c r="X19" s="1009"/>
      <c r="Y19" s="1010"/>
      <c r="Z19" s="350"/>
    </row>
    <row r="20" spans="1:26" s="346" customFormat="1" ht="17.25" thickBot="1" x14ac:dyDescent="0.3"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6"/>
      <c r="O20" s="356"/>
      <c r="P20" s="356"/>
      <c r="Q20" s="356"/>
      <c r="R20" s="355"/>
      <c r="S20" s="355"/>
      <c r="T20" s="359"/>
      <c r="U20" s="859"/>
      <c r="V20" s="347"/>
      <c r="W20" s="347"/>
      <c r="X20" s="347"/>
      <c r="Y20" s="860"/>
      <c r="Z20" s="350"/>
    </row>
    <row r="21" spans="1:26" s="346" customFormat="1" ht="66.75" thickBot="1" x14ac:dyDescent="0.3">
      <c r="B21" s="349"/>
      <c r="C21" s="1052" t="s">
        <v>279</v>
      </c>
      <c r="D21" s="1053"/>
      <c r="E21" s="374" t="s">
        <v>237</v>
      </c>
      <c r="F21" s="375" t="s">
        <v>26</v>
      </c>
      <c r="G21" s="376" t="s">
        <v>27</v>
      </c>
      <c r="H21" s="376" t="s">
        <v>28</v>
      </c>
      <c r="I21" s="376" t="s">
        <v>29</v>
      </c>
      <c r="J21" s="376" t="s">
        <v>30</v>
      </c>
      <c r="K21" s="377" t="s">
        <v>31</v>
      </c>
      <c r="L21" s="378" t="s">
        <v>32</v>
      </c>
      <c r="M21" s="379" t="s">
        <v>292</v>
      </c>
      <c r="N21" s="380" t="s">
        <v>293</v>
      </c>
      <c r="O21" s="381" t="s">
        <v>294</v>
      </c>
      <c r="P21" s="382" t="s">
        <v>34</v>
      </c>
      <c r="Q21" s="364"/>
      <c r="R21" s="364"/>
      <c r="S21" s="364"/>
      <c r="T21" s="875"/>
      <c r="U21" s="876"/>
      <c r="V21" s="352"/>
      <c r="W21" s="352"/>
      <c r="X21" s="352"/>
      <c r="Y21" s="877"/>
      <c r="Z21" s="350"/>
    </row>
    <row r="22" spans="1:26" s="346" customFormat="1" ht="16.5" x14ac:dyDescent="0.25">
      <c r="B22" s="349"/>
      <c r="C22" s="383" t="s">
        <v>35</v>
      </c>
      <c r="D22" s="508">
        <f>DATEVALUE("01."&amp;"01."&amp;E11)</f>
        <v>42369</v>
      </c>
      <c r="E22" s="519">
        <v>1.4583333333333333</v>
      </c>
      <c r="F22" s="523" t="s">
        <v>36</v>
      </c>
      <c r="G22" s="523">
        <v>0.33333333333333331</v>
      </c>
      <c r="H22" s="523" t="s">
        <v>36</v>
      </c>
      <c r="I22" s="523" t="s">
        <v>36</v>
      </c>
      <c r="J22" s="523">
        <v>0.25</v>
      </c>
      <c r="K22" s="523" t="s">
        <v>22</v>
      </c>
      <c r="L22" s="524" t="s">
        <v>22</v>
      </c>
      <c r="M22" s="536" t="s">
        <v>295</v>
      </c>
      <c r="N22" s="537" t="s">
        <v>295</v>
      </c>
      <c r="O22" s="538" t="s">
        <v>296</v>
      </c>
      <c r="P22" s="384">
        <v>0.29166666666666663</v>
      </c>
      <c r="Q22" s="385">
        <v>0.29166666666666663</v>
      </c>
      <c r="R22" s="385">
        <v>0.29166666666666663</v>
      </c>
      <c r="S22" s="385">
        <v>0.29166666666666663</v>
      </c>
      <c r="T22" s="875"/>
      <c r="U22" s="859"/>
      <c r="W22" s="347"/>
      <c r="X22" s="347"/>
      <c r="Y22" s="878"/>
      <c r="Z22" s="350"/>
    </row>
    <row r="23" spans="1:26" s="346" customFormat="1" ht="16.5" x14ac:dyDescent="0.25">
      <c r="B23" s="349"/>
      <c r="C23" s="386" t="s">
        <v>37</v>
      </c>
      <c r="D23" s="515"/>
      <c r="E23" s="520"/>
      <c r="F23" s="525"/>
      <c r="G23" s="526"/>
      <c r="H23" s="526"/>
      <c r="I23" s="526"/>
      <c r="J23" s="526"/>
      <c r="K23" s="526" t="s">
        <v>22</v>
      </c>
      <c r="L23" s="527" t="s">
        <v>22</v>
      </c>
      <c r="M23" s="536" t="s">
        <v>288</v>
      </c>
      <c r="N23" s="537" t="s">
        <v>288</v>
      </c>
      <c r="O23" s="538" t="s">
        <v>288</v>
      </c>
      <c r="P23" s="384">
        <v>0</v>
      </c>
      <c r="Q23" s="385">
        <v>0</v>
      </c>
      <c r="R23" s="385">
        <v>0</v>
      </c>
      <c r="S23" s="385">
        <v>0</v>
      </c>
      <c r="T23" s="875"/>
      <c r="U23" s="859"/>
      <c r="V23" s="347"/>
      <c r="W23" s="347"/>
      <c r="X23" s="347"/>
      <c r="Y23" s="878"/>
      <c r="Z23" s="350"/>
    </row>
    <row r="24" spans="1:26" s="346" customFormat="1" ht="16.5" x14ac:dyDescent="0.25">
      <c r="B24" s="349"/>
      <c r="C24" s="386" t="s">
        <v>38</v>
      </c>
      <c r="D24" s="516"/>
      <c r="E24" s="521"/>
      <c r="F24" s="528"/>
      <c r="G24" s="529"/>
      <c r="H24" s="529"/>
      <c r="I24" s="529"/>
      <c r="J24" s="529"/>
      <c r="K24" s="529" t="s">
        <v>22</v>
      </c>
      <c r="L24" s="530" t="s">
        <v>22</v>
      </c>
      <c r="M24" s="539" t="s">
        <v>288</v>
      </c>
      <c r="N24" s="540" t="s">
        <v>288</v>
      </c>
      <c r="O24" s="541" t="s">
        <v>288</v>
      </c>
      <c r="P24" s="384">
        <v>0</v>
      </c>
      <c r="Q24" s="385">
        <v>0</v>
      </c>
      <c r="R24" s="385">
        <v>0</v>
      </c>
      <c r="S24" s="385">
        <v>0</v>
      </c>
      <c r="T24" s="875"/>
      <c r="U24" s="859"/>
      <c r="V24" s="347"/>
      <c r="W24" s="347"/>
      <c r="X24" s="347"/>
      <c r="Y24" s="878"/>
      <c r="Z24" s="350"/>
    </row>
    <row r="25" spans="1:26" s="346" customFormat="1" ht="16.5" x14ac:dyDescent="0.25">
      <c r="B25" s="349"/>
      <c r="C25" s="387" t="s">
        <v>39</v>
      </c>
      <c r="D25" s="516"/>
      <c r="E25" s="521"/>
      <c r="F25" s="528"/>
      <c r="G25" s="529"/>
      <c r="H25" s="529"/>
      <c r="I25" s="529"/>
      <c r="J25" s="529"/>
      <c r="K25" s="529" t="s">
        <v>22</v>
      </c>
      <c r="L25" s="530" t="s">
        <v>22</v>
      </c>
      <c r="M25" s="539" t="s">
        <v>288</v>
      </c>
      <c r="N25" s="540" t="s">
        <v>288</v>
      </c>
      <c r="O25" s="541" t="s">
        <v>288</v>
      </c>
      <c r="P25" s="384">
        <v>0</v>
      </c>
      <c r="Q25" s="385">
        <v>0</v>
      </c>
      <c r="R25" s="385">
        <v>0</v>
      </c>
      <c r="S25" s="385">
        <v>0</v>
      </c>
      <c r="T25" s="875"/>
      <c r="U25" s="859"/>
      <c r="V25" s="347"/>
      <c r="W25" s="347"/>
      <c r="X25" s="347"/>
      <c r="Y25" s="878"/>
      <c r="Z25" s="350"/>
    </row>
    <row r="26" spans="1:26" s="346" customFormat="1" ht="16.5" x14ac:dyDescent="0.25">
      <c r="B26" s="349"/>
      <c r="C26" s="387" t="s">
        <v>40</v>
      </c>
      <c r="D26" s="517"/>
      <c r="E26" s="521"/>
      <c r="F26" s="531"/>
      <c r="G26" s="532"/>
      <c r="H26" s="532"/>
      <c r="I26" s="532"/>
      <c r="J26" s="532"/>
      <c r="K26" s="529" t="s">
        <v>22</v>
      </c>
      <c r="L26" s="530" t="s">
        <v>22</v>
      </c>
      <c r="M26" s="539"/>
      <c r="N26" s="540"/>
      <c r="O26" s="541"/>
      <c r="P26" s="384">
        <v>0</v>
      </c>
      <c r="Q26" s="385">
        <v>0</v>
      </c>
      <c r="R26" s="385">
        <v>0</v>
      </c>
      <c r="S26" s="385">
        <v>0</v>
      </c>
      <c r="T26" s="875"/>
      <c r="U26" s="1008" t="s">
        <v>525</v>
      </c>
      <c r="V26" s="1009"/>
      <c r="W26" s="1009"/>
      <c r="X26" s="1009"/>
      <c r="Y26" s="1010"/>
      <c r="Z26" s="350"/>
    </row>
    <row r="27" spans="1:26" s="346" customFormat="1" ht="16.5" x14ac:dyDescent="0.25">
      <c r="B27" s="349"/>
      <c r="C27" s="387" t="s">
        <v>41</v>
      </c>
      <c r="D27" s="517"/>
      <c r="E27" s="521"/>
      <c r="F27" s="531"/>
      <c r="G27" s="532"/>
      <c r="H27" s="532"/>
      <c r="I27" s="532"/>
      <c r="J27" s="532"/>
      <c r="K27" s="529" t="s">
        <v>22</v>
      </c>
      <c r="L27" s="530" t="s">
        <v>22</v>
      </c>
      <c r="M27" s="539"/>
      <c r="N27" s="540"/>
      <c r="O27" s="541"/>
      <c r="P27" s="384">
        <v>0</v>
      </c>
      <c r="Q27" s="385">
        <v>0</v>
      </c>
      <c r="R27" s="385">
        <v>0</v>
      </c>
      <c r="S27" s="385">
        <v>0</v>
      </c>
      <c r="T27" s="875"/>
      <c r="U27" s="861"/>
      <c r="V27" s="862"/>
      <c r="W27" s="862"/>
      <c r="X27" s="862"/>
      <c r="Y27" s="879"/>
      <c r="Z27" s="350"/>
    </row>
    <row r="28" spans="1:26" s="346" customFormat="1" ht="17.25" thickBot="1" x14ac:dyDescent="0.3">
      <c r="B28" s="349"/>
      <c r="C28" s="388" t="s">
        <v>42</v>
      </c>
      <c r="D28" s="518"/>
      <c r="E28" s="522"/>
      <c r="F28" s="533"/>
      <c r="G28" s="534"/>
      <c r="H28" s="534"/>
      <c r="I28" s="534"/>
      <c r="J28" s="534"/>
      <c r="K28" s="534" t="s">
        <v>22</v>
      </c>
      <c r="L28" s="535" t="s">
        <v>22</v>
      </c>
      <c r="M28" s="539" t="s">
        <v>288</v>
      </c>
      <c r="N28" s="540" t="s">
        <v>288</v>
      </c>
      <c r="O28" s="541" t="s">
        <v>288</v>
      </c>
      <c r="P28" s="384">
        <v>0</v>
      </c>
      <c r="Q28" s="385">
        <v>0</v>
      </c>
      <c r="R28" s="385">
        <v>0</v>
      </c>
      <c r="S28" s="385">
        <v>0</v>
      </c>
      <c r="T28" s="347"/>
      <c r="U28" s="352"/>
      <c r="V28" s="352"/>
      <c r="W28" s="352"/>
      <c r="X28" s="352"/>
      <c r="Y28" s="351"/>
    </row>
    <row r="29" spans="1:26" s="346" customFormat="1" ht="81" customHeight="1" x14ac:dyDescent="0.25">
      <c r="A29" s="348"/>
      <c r="B29" s="348"/>
      <c r="C29" s="389"/>
      <c r="D29" s="389"/>
      <c r="E29" s="356"/>
      <c r="F29" s="356"/>
      <c r="G29" s="356"/>
      <c r="H29" s="356"/>
      <c r="I29" s="390"/>
      <c r="J29" s="356"/>
      <c r="K29" s="356"/>
      <c r="L29" s="356"/>
      <c r="M29" s="356"/>
      <c r="N29" s="356"/>
      <c r="O29" s="356"/>
      <c r="P29" s="356"/>
      <c r="Q29" s="356"/>
      <c r="R29" s="355"/>
      <c r="S29" s="355"/>
      <c r="T29" s="355"/>
      <c r="U29" s="347"/>
      <c r="V29" s="347"/>
      <c r="W29" s="347"/>
      <c r="X29" s="347"/>
      <c r="Y29" s="347"/>
    </row>
    <row r="30" spans="1:26" s="346" customFormat="1" ht="81" customHeight="1" thickBot="1" x14ac:dyDescent="0.3">
      <c r="A30" s="349"/>
      <c r="B30" s="555"/>
      <c r="C30" s="389"/>
      <c r="D30" s="389"/>
      <c r="E30" s="356"/>
      <c r="F30" s="356"/>
      <c r="G30" s="356"/>
      <c r="H30" s="356"/>
      <c r="I30" s="390"/>
      <c r="J30" s="356"/>
      <c r="K30" s="356"/>
      <c r="L30" s="356"/>
      <c r="M30" s="356"/>
      <c r="N30" s="356"/>
      <c r="O30" s="356"/>
      <c r="P30" s="356"/>
      <c r="Q30" s="356"/>
      <c r="R30" s="355"/>
      <c r="S30" s="355"/>
      <c r="T30" s="355"/>
      <c r="U30" s="347"/>
      <c r="W30" s="347"/>
      <c r="X30" s="347"/>
      <c r="Y30" s="347"/>
    </row>
    <row r="31" spans="1:26" s="346" customFormat="1" ht="36.950000000000003" customHeight="1" thickBot="1" x14ac:dyDescent="0.3">
      <c r="A31" s="349"/>
      <c r="B31" s="1041" t="s">
        <v>315</v>
      </c>
      <c r="C31" s="1042"/>
      <c r="D31" s="1042"/>
      <c r="E31" s="1042"/>
      <c r="F31" s="1042"/>
      <c r="G31" s="1042"/>
      <c r="H31" s="1042"/>
      <c r="I31" s="1042"/>
      <c r="J31" s="1042"/>
      <c r="K31" s="1042"/>
      <c r="L31" s="1042"/>
      <c r="M31" s="1042"/>
      <c r="N31" s="1042"/>
      <c r="O31" s="1043"/>
      <c r="P31" s="356"/>
      <c r="Q31" s="356"/>
      <c r="R31" s="355"/>
      <c r="S31" s="355"/>
      <c r="T31" s="355"/>
      <c r="U31" s="347"/>
      <c r="V31" s="347"/>
      <c r="W31" s="347"/>
      <c r="X31" s="347"/>
      <c r="Y31" s="347"/>
    </row>
    <row r="32" spans="1:26" s="346" customFormat="1" ht="36.950000000000003" customHeight="1" x14ac:dyDescent="0.25">
      <c r="A32" s="349"/>
      <c r="B32" s="1025" t="s">
        <v>43</v>
      </c>
      <c r="C32" s="1023"/>
      <c r="D32" s="1023" t="s">
        <v>44</v>
      </c>
      <c r="E32" s="1024"/>
      <c r="F32" s="1025" t="s">
        <v>43</v>
      </c>
      <c r="G32" s="1023"/>
      <c r="H32" s="1023"/>
      <c r="I32" s="1023"/>
      <c r="J32" s="1016" t="s">
        <v>44</v>
      </c>
      <c r="K32" s="1017"/>
      <c r="L32" s="1025" t="s">
        <v>43</v>
      </c>
      <c r="M32" s="1023"/>
      <c r="N32" s="1023" t="s">
        <v>44</v>
      </c>
      <c r="O32" s="1024"/>
      <c r="P32" s="356"/>
      <c r="Q32" s="356"/>
      <c r="R32" s="355"/>
      <c r="S32" s="355"/>
      <c r="T32" s="355"/>
      <c r="U32" s="347"/>
      <c r="V32" s="347"/>
      <c r="W32" s="347"/>
      <c r="X32" s="347"/>
      <c r="Y32" s="347"/>
    </row>
    <row r="33" spans="1:25" s="346" customFormat="1" ht="36.950000000000003" customHeight="1" x14ac:dyDescent="0.25">
      <c r="A33" s="349"/>
      <c r="B33" s="1014" t="s">
        <v>47</v>
      </c>
      <c r="C33" s="1015"/>
      <c r="D33" s="1015" t="s">
        <v>46</v>
      </c>
      <c r="E33" s="1018"/>
      <c r="F33" s="1014" t="s">
        <v>3</v>
      </c>
      <c r="G33" s="1015"/>
      <c r="H33" s="1015"/>
      <c r="I33" s="1015"/>
      <c r="J33" s="1015" t="s">
        <v>50</v>
      </c>
      <c r="K33" s="1018"/>
      <c r="L33" s="1014" t="s">
        <v>128</v>
      </c>
      <c r="M33" s="1015"/>
      <c r="N33" s="1015" t="s">
        <v>10</v>
      </c>
      <c r="O33" s="1018"/>
      <c r="P33" s="356"/>
      <c r="Q33" s="356"/>
      <c r="R33" s="355"/>
      <c r="S33" s="355"/>
      <c r="T33" s="355"/>
      <c r="U33" s="347"/>
      <c r="V33" s="347"/>
      <c r="W33" s="347"/>
      <c r="X33" s="347"/>
      <c r="Y33" s="347"/>
    </row>
    <row r="34" spans="1:25" s="346" customFormat="1" ht="36.950000000000003" customHeight="1" x14ac:dyDescent="0.25">
      <c r="A34" s="349"/>
      <c r="B34" s="1014" t="s">
        <v>6</v>
      </c>
      <c r="C34" s="1015"/>
      <c r="D34" s="1015" t="s">
        <v>258</v>
      </c>
      <c r="E34" s="1018"/>
      <c r="F34" s="1014" t="s">
        <v>52</v>
      </c>
      <c r="G34" s="1015"/>
      <c r="H34" s="1015"/>
      <c r="I34" s="1015"/>
      <c r="J34" s="1015" t="s">
        <v>51</v>
      </c>
      <c r="K34" s="1018"/>
      <c r="L34" s="1014" t="s">
        <v>58</v>
      </c>
      <c r="M34" s="1015"/>
      <c r="N34" s="1015" t="s">
        <v>57</v>
      </c>
      <c r="O34" s="1018"/>
      <c r="P34" s="356"/>
      <c r="Q34" s="356"/>
      <c r="R34" s="355"/>
      <c r="S34" s="355"/>
      <c r="T34" s="355"/>
      <c r="U34" s="347"/>
      <c r="V34" s="347"/>
      <c r="W34" s="347"/>
      <c r="X34" s="347"/>
      <c r="Y34" s="347"/>
    </row>
    <row r="35" spans="1:25" s="346" customFormat="1" ht="36.950000000000003" customHeight="1" x14ac:dyDescent="0.25">
      <c r="A35" s="349"/>
      <c r="B35" s="1014" t="s">
        <v>16</v>
      </c>
      <c r="C35" s="1015"/>
      <c r="D35" s="1015" t="s">
        <v>259</v>
      </c>
      <c r="E35" s="1018"/>
      <c r="F35" s="1014" t="s">
        <v>18</v>
      </c>
      <c r="G35" s="1015"/>
      <c r="H35" s="1015"/>
      <c r="I35" s="1015"/>
      <c r="J35" s="1015" t="s">
        <v>53</v>
      </c>
      <c r="K35" s="1018"/>
      <c r="L35" s="1014" t="s">
        <v>60</v>
      </c>
      <c r="M35" s="1015"/>
      <c r="N35" s="1015" t="s">
        <v>59</v>
      </c>
      <c r="O35" s="1018"/>
      <c r="P35" s="356"/>
      <c r="Q35" s="356"/>
      <c r="R35" s="355"/>
      <c r="S35" s="355"/>
      <c r="T35" s="355"/>
      <c r="U35" s="347"/>
      <c r="V35" s="347"/>
      <c r="W35" s="347"/>
      <c r="X35" s="347"/>
      <c r="Y35" s="347"/>
    </row>
    <row r="36" spans="1:25" s="346" customFormat="1" ht="36.950000000000003" customHeight="1" x14ac:dyDescent="0.25">
      <c r="A36" s="349"/>
      <c r="B36" s="1014" t="s">
        <v>48</v>
      </c>
      <c r="C36" s="1015"/>
      <c r="D36" s="1015" t="s">
        <v>243</v>
      </c>
      <c r="E36" s="1018"/>
      <c r="F36" s="1014" t="s">
        <v>54</v>
      </c>
      <c r="G36" s="1015"/>
      <c r="H36" s="1015"/>
      <c r="I36" s="1015"/>
      <c r="J36" s="1015" t="s">
        <v>127</v>
      </c>
      <c r="K36" s="1018"/>
      <c r="L36" s="1014" t="s">
        <v>62</v>
      </c>
      <c r="M36" s="1015"/>
      <c r="N36" s="1015" t="s">
        <v>61</v>
      </c>
      <c r="O36" s="1018"/>
      <c r="P36" s="356"/>
      <c r="Q36" s="356"/>
      <c r="R36" s="355"/>
      <c r="S36" s="355"/>
      <c r="T36" s="355"/>
      <c r="U36" s="347"/>
      <c r="V36" s="347"/>
      <c r="W36" s="347"/>
      <c r="X36" s="347"/>
      <c r="Y36" s="347"/>
    </row>
    <row r="37" spans="1:25" s="346" customFormat="1" ht="36.950000000000003" customHeight="1" thickBot="1" x14ac:dyDescent="0.3">
      <c r="A37" s="349"/>
      <c r="B37" s="1020" t="s">
        <v>13</v>
      </c>
      <c r="C37" s="1021"/>
      <c r="D37" s="1021" t="s">
        <v>49</v>
      </c>
      <c r="E37" s="1022"/>
      <c r="F37" s="984" t="s">
        <v>56</v>
      </c>
      <c r="G37" s="985"/>
      <c r="H37" s="985"/>
      <c r="I37" s="985"/>
      <c r="J37" s="985" t="s">
        <v>55</v>
      </c>
      <c r="K37" s="1026"/>
      <c r="L37" s="984" t="s">
        <v>7</v>
      </c>
      <c r="M37" s="985"/>
      <c r="N37" s="985" t="s">
        <v>63</v>
      </c>
      <c r="O37" s="1026"/>
      <c r="P37" s="356"/>
      <c r="Q37" s="356"/>
      <c r="R37" s="355"/>
      <c r="S37" s="355"/>
      <c r="T37" s="355"/>
      <c r="U37" s="347"/>
      <c r="V37" s="347"/>
      <c r="W37" s="347"/>
      <c r="X37" s="347"/>
      <c r="Y37" s="347"/>
    </row>
    <row r="38" spans="1:25" s="346" customFormat="1" ht="29.25" customHeight="1" thickBot="1" x14ac:dyDescent="0.3">
      <c r="B38" s="351"/>
      <c r="C38" s="1019"/>
      <c r="D38" s="1019"/>
      <c r="E38" s="356"/>
      <c r="F38" s="990" t="s">
        <v>298</v>
      </c>
      <c r="G38" s="991"/>
      <c r="H38" s="991"/>
      <c r="I38" s="992"/>
      <c r="J38" s="993" t="s">
        <v>314</v>
      </c>
      <c r="K38" s="992"/>
      <c r="L38" s="993" t="s">
        <v>513</v>
      </c>
      <c r="M38" s="992"/>
      <c r="N38" s="993" t="s">
        <v>514</v>
      </c>
      <c r="O38" s="994"/>
      <c r="P38" s="356"/>
      <c r="Q38" s="356"/>
      <c r="R38" s="355"/>
      <c r="S38" s="355"/>
      <c r="T38" s="355"/>
      <c r="U38" s="347"/>
      <c r="V38" s="347"/>
      <c r="W38" s="347"/>
      <c r="X38" s="347"/>
      <c r="Y38" s="347"/>
    </row>
    <row r="39" spans="1:25" s="346" customFormat="1" ht="15.6" customHeight="1" x14ac:dyDescent="0.25">
      <c r="B39" s="355"/>
      <c r="C39" s="356"/>
      <c r="D39" s="356"/>
      <c r="E39" s="356"/>
      <c r="F39" s="356"/>
      <c r="G39" s="356"/>
      <c r="H39" s="356"/>
      <c r="I39" s="356"/>
      <c r="J39" s="356"/>
      <c r="K39" s="356"/>
      <c r="L39" s="356"/>
      <c r="M39" s="356"/>
      <c r="N39" s="356"/>
      <c r="O39" s="356"/>
      <c r="P39" s="356"/>
      <c r="Q39" s="356"/>
      <c r="R39" s="355"/>
      <c r="S39" s="347"/>
      <c r="T39" s="347"/>
      <c r="U39" s="347"/>
      <c r="V39" s="347"/>
      <c r="W39" s="347"/>
    </row>
    <row r="40" spans="1:25" s="346" customFormat="1" x14ac:dyDescent="0.25">
      <c r="B40" s="355"/>
      <c r="C40" s="356"/>
      <c r="D40" s="356"/>
      <c r="E40" s="356"/>
      <c r="F40" s="356"/>
      <c r="G40" s="356"/>
      <c r="H40" s="356"/>
      <c r="I40" s="356"/>
      <c r="J40" s="356"/>
      <c r="K40" s="356"/>
      <c r="L40" s="356"/>
      <c r="M40" s="356"/>
      <c r="N40" s="356"/>
      <c r="O40" s="356"/>
      <c r="P40" s="356"/>
      <c r="Q40" s="356"/>
      <c r="R40" s="355"/>
      <c r="S40" s="347"/>
      <c r="T40" s="347"/>
      <c r="U40" s="347"/>
      <c r="V40" s="347"/>
      <c r="W40" s="347"/>
    </row>
    <row r="41" spans="1:25" s="346" customFormat="1" x14ac:dyDescent="0.25">
      <c r="B41" s="355"/>
      <c r="C41" s="391"/>
      <c r="D41" s="355"/>
      <c r="E41" s="355"/>
      <c r="F41" s="355"/>
      <c r="G41" s="355"/>
      <c r="H41" s="355"/>
      <c r="I41" s="355"/>
      <c r="J41" s="355"/>
      <c r="K41" s="355"/>
      <c r="L41" s="355"/>
      <c r="M41" s="355"/>
      <c r="N41" s="355"/>
      <c r="O41" s="355"/>
      <c r="P41" s="355"/>
      <c r="Q41" s="359"/>
      <c r="R41" s="355"/>
      <c r="S41" s="347"/>
      <c r="T41" s="347"/>
      <c r="U41" s="347"/>
      <c r="V41" s="347"/>
      <c r="W41" s="347"/>
    </row>
    <row r="42" spans="1:25" s="346" customFormat="1" x14ac:dyDescent="0.25">
      <c r="B42" s="355"/>
      <c r="C42" s="355"/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55"/>
      <c r="P42" s="355"/>
      <c r="Q42" s="359"/>
      <c r="R42" s="355"/>
      <c r="S42" s="347"/>
      <c r="T42" s="347"/>
      <c r="U42" s="347"/>
      <c r="V42" s="347"/>
      <c r="W42" s="347"/>
    </row>
    <row r="43" spans="1:25" s="346" customFormat="1" ht="29.25" x14ac:dyDescent="0.25">
      <c r="D43" s="548" t="s">
        <v>297</v>
      </c>
      <c r="E43" s="347"/>
      <c r="F43" s="347"/>
      <c r="G43" s="347"/>
      <c r="H43" s="347"/>
      <c r="I43" s="347"/>
      <c r="J43" s="347"/>
      <c r="K43" s="347"/>
      <c r="L43" s="347"/>
      <c r="M43" s="347"/>
      <c r="N43" s="347"/>
      <c r="O43" s="347"/>
      <c r="Q43" s="349"/>
      <c r="S43" s="347"/>
      <c r="T43" s="347"/>
      <c r="U43" s="347"/>
      <c r="V43" s="347"/>
      <c r="W43" s="347"/>
    </row>
    <row r="44" spans="1:25" s="346" customFormat="1" x14ac:dyDescent="0.25">
      <c r="D44" s="347"/>
      <c r="E44" s="347"/>
      <c r="F44" s="347"/>
      <c r="G44" s="347"/>
      <c r="H44" s="347"/>
      <c r="I44" s="347"/>
      <c r="J44" s="347"/>
      <c r="K44" s="347"/>
      <c r="L44" s="347"/>
      <c r="M44" s="347"/>
      <c r="N44" s="347"/>
      <c r="O44" s="347"/>
      <c r="S44" s="347"/>
      <c r="T44" s="347"/>
      <c r="U44" s="347"/>
      <c r="V44" s="347"/>
      <c r="W44" s="347"/>
    </row>
    <row r="45" spans="1:25" s="346" customFormat="1" x14ac:dyDescent="0.25">
      <c r="D45" s="347"/>
      <c r="E45" s="347"/>
      <c r="F45" s="347"/>
      <c r="G45" s="347"/>
      <c r="H45" s="347"/>
      <c r="I45" s="347"/>
      <c r="J45" s="347"/>
      <c r="K45" s="347"/>
      <c r="L45" s="347"/>
      <c r="M45" s="347"/>
      <c r="N45" s="347"/>
      <c r="O45" s="347"/>
      <c r="S45" s="347"/>
      <c r="T45" s="347"/>
      <c r="U45" s="347"/>
      <c r="V45" s="347"/>
      <c r="W45" s="347"/>
    </row>
    <row r="46" spans="1:25" s="346" customFormat="1" x14ac:dyDescent="0.25">
      <c r="D46" s="347"/>
      <c r="E46" s="347"/>
      <c r="F46" s="347"/>
      <c r="G46" s="347"/>
      <c r="H46" s="347"/>
      <c r="I46" s="347"/>
      <c r="J46" s="347"/>
      <c r="K46" s="347"/>
      <c r="L46" s="347"/>
      <c r="M46" s="347"/>
      <c r="N46" s="347"/>
      <c r="O46" s="347"/>
      <c r="S46" s="347"/>
      <c r="T46" s="347"/>
      <c r="U46" s="347"/>
      <c r="V46" s="347"/>
      <c r="W46" s="347"/>
    </row>
    <row r="47" spans="1:25" s="346" customFormat="1" x14ac:dyDescent="0.25">
      <c r="D47" s="347"/>
      <c r="E47" s="347"/>
      <c r="F47" s="347"/>
      <c r="G47" s="347"/>
      <c r="H47" s="347"/>
      <c r="I47" s="347"/>
      <c r="J47" s="347"/>
      <c r="K47" s="347"/>
      <c r="L47" s="347"/>
      <c r="M47" s="347"/>
      <c r="N47" s="347"/>
      <c r="O47" s="347"/>
      <c r="S47" s="347"/>
      <c r="T47" s="347"/>
      <c r="U47" s="347"/>
      <c r="V47" s="347"/>
      <c r="W47" s="347"/>
    </row>
    <row r="48" spans="1:25" s="346" customFormat="1" x14ac:dyDescent="0.25">
      <c r="D48" s="347"/>
      <c r="E48" s="347"/>
      <c r="F48" s="347"/>
      <c r="G48" s="347"/>
      <c r="H48" s="347"/>
      <c r="I48" s="347"/>
      <c r="J48" s="347"/>
      <c r="K48" s="347"/>
      <c r="L48" s="347"/>
      <c r="M48" s="347"/>
      <c r="N48" s="347"/>
      <c r="O48" s="347"/>
      <c r="S48" s="347"/>
      <c r="T48" s="347"/>
      <c r="U48" s="347"/>
      <c r="V48" s="347"/>
      <c r="W48" s="347"/>
    </row>
    <row r="49" spans="1:30" s="346" customFormat="1" ht="15.75" customHeight="1" x14ac:dyDescent="0.25">
      <c r="D49" s="347"/>
      <c r="E49" s="347"/>
      <c r="F49" s="347"/>
      <c r="G49" s="347"/>
      <c r="H49" s="347"/>
      <c r="I49" s="347"/>
      <c r="J49" s="347"/>
      <c r="K49" s="347"/>
      <c r="L49" s="347"/>
      <c r="M49" s="347"/>
      <c r="N49" s="347"/>
      <c r="O49" s="347"/>
      <c r="S49" s="347"/>
      <c r="T49" s="347"/>
      <c r="U49" s="347"/>
      <c r="V49" s="347"/>
      <c r="W49" s="347"/>
    </row>
    <row r="50" spans="1:30" s="346" customFormat="1" x14ac:dyDescent="0.25">
      <c r="D50" s="347"/>
      <c r="E50" s="347"/>
      <c r="F50" s="347"/>
      <c r="G50" s="347"/>
      <c r="H50" s="347"/>
      <c r="I50" s="347"/>
      <c r="J50" s="347"/>
      <c r="K50" s="347"/>
      <c r="L50" s="347"/>
      <c r="M50" s="347"/>
      <c r="N50" s="347"/>
      <c r="O50" s="347"/>
      <c r="S50" s="347"/>
      <c r="T50" s="347"/>
      <c r="U50" s="347"/>
      <c r="V50" s="347"/>
      <c r="W50" s="347"/>
    </row>
    <row r="51" spans="1:30" s="392" customFormat="1" ht="17.25" thickBot="1" x14ac:dyDescent="0.3">
      <c r="B51" s="393"/>
      <c r="C51" s="394"/>
      <c r="D51" s="395"/>
      <c r="E51" s="395"/>
      <c r="F51" s="396"/>
      <c r="G51" s="396"/>
      <c r="H51" s="396"/>
      <c r="I51" s="396"/>
      <c r="J51" s="397"/>
      <c r="K51" s="396"/>
      <c r="L51" s="995"/>
      <c r="M51" s="995"/>
      <c r="N51" s="995"/>
      <c r="O51" s="995"/>
      <c r="P51" s="394"/>
      <c r="Q51" s="398"/>
      <c r="R51" s="399"/>
      <c r="S51" s="397"/>
      <c r="T51" s="397"/>
      <c r="U51" s="397"/>
      <c r="V51" s="397"/>
      <c r="W51" s="397"/>
      <c r="Y51" s="399"/>
      <c r="Z51" s="399"/>
      <c r="AA51" s="399"/>
      <c r="AB51" s="399"/>
      <c r="AC51" s="399"/>
      <c r="AD51" s="399"/>
    </row>
    <row r="52" spans="1:30" s="406" customFormat="1" ht="16.5" customHeight="1" x14ac:dyDescent="0.25">
      <c r="A52" s="400"/>
      <c r="B52" s="401" t="s">
        <v>1</v>
      </c>
      <c r="C52" s="1157" t="s">
        <v>2</v>
      </c>
      <c r="D52" s="1157"/>
      <c r="E52" s="1157"/>
      <c r="F52" s="1158" t="s">
        <v>4</v>
      </c>
      <c r="G52" s="1158"/>
      <c r="H52" s="1158" t="s">
        <v>5</v>
      </c>
      <c r="I52" s="1159"/>
      <c r="J52" s="402" t="s">
        <v>217</v>
      </c>
      <c r="K52" s="1160" t="s">
        <v>103</v>
      </c>
      <c r="L52" s="1160"/>
      <c r="M52" s="1160"/>
      <c r="N52" s="1161" t="s">
        <v>257</v>
      </c>
      <c r="O52" s="1163" t="s">
        <v>240</v>
      </c>
      <c r="P52" s="1163"/>
      <c r="Q52" s="403" t="s">
        <v>242</v>
      </c>
      <c r="R52" s="404"/>
      <c r="S52" s="405"/>
      <c r="T52" s="405" t="s">
        <v>256</v>
      </c>
      <c r="U52" s="405"/>
      <c r="V52" s="405"/>
      <c r="W52" s="405"/>
      <c r="X52" s="405"/>
      <c r="Y52" s="405"/>
      <c r="Z52" s="405"/>
      <c r="AA52" s="405"/>
      <c r="AB52" s="405"/>
      <c r="AC52" s="405"/>
      <c r="AD52" s="405"/>
    </row>
    <row r="53" spans="1:30" s="406" customFormat="1" ht="32.25" customHeight="1" thickBot="1" x14ac:dyDescent="0.3">
      <c r="A53" s="407"/>
      <c r="B53" s="408" t="s">
        <v>106</v>
      </c>
      <c r="C53" s="1145">
        <v>42369</v>
      </c>
      <c r="D53" s="1145"/>
      <c r="E53" s="1145"/>
      <c r="F53" s="1146" t="s">
        <v>104</v>
      </c>
      <c r="G53" s="1146"/>
      <c r="H53" s="1147">
        <v>42369</v>
      </c>
      <c r="I53" s="1147"/>
      <c r="J53" s="409" t="s">
        <v>218</v>
      </c>
      <c r="K53" s="1148" t="s">
        <v>105</v>
      </c>
      <c r="L53" s="1148"/>
      <c r="M53" s="1148"/>
      <c r="N53" s="1162"/>
      <c r="O53" s="1168" t="s">
        <v>71</v>
      </c>
      <c r="P53" s="1168"/>
      <c r="Q53" s="410" t="s">
        <v>218</v>
      </c>
      <c r="R53" s="411"/>
      <c r="S53" s="397"/>
      <c r="T53" s="397"/>
      <c r="U53" s="397"/>
      <c r="V53" s="397"/>
      <c r="W53" s="397"/>
      <c r="X53" s="397"/>
      <c r="Y53" s="397"/>
      <c r="Z53" s="397"/>
      <c r="AA53" s="397"/>
      <c r="AB53" s="397"/>
      <c r="AC53" s="397"/>
      <c r="AD53" s="397"/>
    </row>
    <row r="54" spans="1:30" s="406" customFormat="1" ht="32.1" customHeight="1" x14ac:dyDescent="0.25">
      <c r="A54" s="407"/>
      <c r="B54" s="412"/>
      <c r="C54" s="1164"/>
      <c r="D54" s="1164"/>
      <c r="E54" s="1164"/>
      <c r="F54" s="413"/>
      <c r="G54" s="413"/>
      <c r="H54" s="1165"/>
      <c r="I54" s="1165"/>
      <c r="J54" s="414" t="s">
        <v>219</v>
      </c>
      <c r="K54" s="1166" t="s">
        <v>107</v>
      </c>
      <c r="L54" s="1166"/>
      <c r="M54" s="1166"/>
      <c r="N54" s="1162"/>
      <c r="O54" s="1167" t="s">
        <v>100</v>
      </c>
      <c r="P54" s="1167"/>
      <c r="Q54" s="415" t="s">
        <v>219</v>
      </c>
      <c r="R54" s="399"/>
      <c r="S54" s="397"/>
      <c r="T54" s="397"/>
      <c r="U54" s="397"/>
      <c r="V54" s="397"/>
      <c r="W54" s="397"/>
      <c r="X54" s="397"/>
      <c r="Y54" s="397"/>
      <c r="Z54" s="397"/>
      <c r="AA54" s="397"/>
      <c r="AB54" s="397"/>
      <c r="AC54" s="397"/>
      <c r="AD54" s="397"/>
    </row>
    <row r="55" spans="1:30" s="406" customFormat="1" ht="16.5" x14ac:dyDescent="0.35">
      <c r="A55" s="416"/>
      <c r="B55" s="417"/>
      <c r="C55" s="418"/>
      <c r="D55" s="419"/>
      <c r="E55" s="419"/>
      <c r="F55" s="420"/>
      <c r="G55" s="420"/>
      <c r="H55" s="420"/>
      <c r="I55" s="420"/>
      <c r="J55" s="396"/>
      <c r="K55" s="420"/>
      <c r="L55" s="420"/>
      <c r="M55" s="420"/>
      <c r="N55" s="420"/>
      <c r="O55" s="420"/>
      <c r="P55" s="421"/>
      <c r="Q55" s="1180" t="s">
        <v>334</v>
      </c>
      <c r="R55" s="1181"/>
      <c r="S55" s="1181"/>
      <c r="T55" s="1181"/>
      <c r="U55" s="1182"/>
      <c r="V55" s="396"/>
      <c r="W55" s="1011" t="s">
        <v>333</v>
      </c>
      <c r="X55" s="1012"/>
      <c r="Y55" s="1012"/>
      <c r="Z55" s="1012"/>
      <c r="AA55" s="1012"/>
      <c r="AB55" s="1012"/>
      <c r="AC55" s="1012"/>
      <c r="AD55" s="1012"/>
    </row>
    <row r="56" spans="1:30" s="406" customFormat="1" ht="19.5" customHeight="1" x14ac:dyDescent="0.25">
      <c r="A56" s="1139" t="s">
        <v>114</v>
      </c>
      <c r="B56" s="1140" t="s">
        <v>64</v>
      </c>
      <c r="C56" s="1139" t="s">
        <v>115</v>
      </c>
      <c r="D56" s="1141" t="s">
        <v>110</v>
      </c>
      <c r="E56" s="1142" t="s">
        <v>315</v>
      </c>
      <c r="F56" s="1154" t="s">
        <v>111</v>
      </c>
      <c r="G56" s="1155"/>
      <c r="H56" s="1155"/>
      <c r="I56" s="1155"/>
      <c r="J56" s="1155"/>
      <c r="K56" s="1155"/>
      <c r="L56" s="1155"/>
      <c r="M56" s="1155"/>
      <c r="N56" s="1155"/>
      <c r="O56" s="1155"/>
      <c r="P56" s="1156"/>
      <c r="Q56" s="1000" t="s">
        <v>426</v>
      </c>
      <c r="R56" s="1002" t="s">
        <v>282</v>
      </c>
      <c r="S56" s="1003"/>
      <c r="T56" s="1003"/>
      <c r="U56" s="1003"/>
      <c r="V56" s="1004"/>
      <c r="W56" s="658"/>
      <c r="X56" s="658"/>
      <c r="Y56" s="658"/>
      <c r="Z56" s="658"/>
      <c r="AA56" s="658"/>
      <c r="AB56" s="658"/>
      <c r="AC56" s="658"/>
      <c r="AD56" s="659"/>
    </row>
    <row r="57" spans="1:30" s="422" customFormat="1" ht="64.5" customHeight="1" x14ac:dyDescent="0.25">
      <c r="A57" s="1139"/>
      <c r="B57" s="1140"/>
      <c r="C57" s="1139"/>
      <c r="D57" s="1141"/>
      <c r="E57" s="1143"/>
      <c r="F57" s="988" t="s">
        <v>253</v>
      </c>
      <c r="G57" s="1149" t="s">
        <v>252</v>
      </c>
      <c r="H57" s="1151" t="s">
        <v>429</v>
      </c>
      <c r="I57" s="775" t="s">
        <v>116</v>
      </c>
      <c r="J57" s="776" t="s">
        <v>285</v>
      </c>
      <c r="K57" s="777" t="s">
        <v>117</v>
      </c>
      <c r="L57" s="1153" t="s">
        <v>244</v>
      </c>
      <c r="M57" s="1153" t="s">
        <v>245</v>
      </c>
      <c r="N57" s="1153" t="s">
        <v>249</v>
      </c>
      <c r="O57" s="996" t="s">
        <v>248</v>
      </c>
      <c r="P57" s="996" t="s">
        <v>520</v>
      </c>
      <c r="Q57" s="1001"/>
      <c r="R57" s="998" t="s">
        <v>246</v>
      </c>
      <c r="S57" s="1005" t="s">
        <v>247</v>
      </c>
      <c r="T57" s="1006"/>
      <c r="U57" s="1007"/>
      <c r="V57" s="998" t="s">
        <v>254</v>
      </c>
      <c r="W57" s="1193" t="s">
        <v>298</v>
      </c>
      <c r="X57" s="1195"/>
      <c r="Y57" s="1193" t="s">
        <v>300</v>
      </c>
      <c r="Z57" s="1194"/>
      <c r="AA57" s="1194" t="s">
        <v>301</v>
      </c>
      <c r="AB57" s="1195"/>
      <c r="AC57" s="1153" t="s">
        <v>508</v>
      </c>
      <c r="AD57" s="1153" t="s">
        <v>425</v>
      </c>
    </row>
    <row r="58" spans="1:30" s="423" customFormat="1" ht="97.5" customHeight="1" thickBot="1" x14ac:dyDescent="0.3">
      <c r="A58" s="1139"/>
      <c r="B58" s="1140"/>
      <c r="C58" s="1139"/>
      <c r="D58" s="1141"/>
      <c r="E58" s="1144"/>
      <c r="F58" s="989"/>
      <c r="G58" s="1150"/>
      <c r="H58" s="1152"/>
      <c r="I58" s="820" t="s">
        <v>250</v>
      </c>
      <c r="J58" s="821" t="s">
        <v>251</v>
      </c>
      <c r="K58" s="693"/>
      <c r="L58" s="999"/>
      <c r="M58" s="999"/>
      <c r="N58" s="999"/>
      <c r="O58" s="997"/>
      <c r="P58" s="997"/>
      <c r="Q58" s="997"/>
      <c r="R58" s="999"/>
      <c r="S58" s="692" t="s">
        <v>31</v>
      </c>
      <c r="T58" s="692" t="s">
        <v>32</v>
      </c>
      <c r="U58" s="692" t="s">
        <v>65</v>
      </c>
      <c r="V58" s="999"/>
      <c r="W58" s="693" t="s">
        <v>302</v>
      </c>
      <c r="X58" s="693" t="s">
        <v>69</v>
      </c>
      <c r="Y58" s="693" t="s">
        <v>299</v>
      </c>
      <c r="Z58" s="693" t="s">
        <v>319</v>
      </c>
      <c r="AA58" s="693" t="s">
        <v>299</v>
      </c>
      <c r="AB58" s="693" t="s">
        <v>312</v>
      </c>
      <c r="AC58" s="999"/>
      <c r="AD58" s="999"/>
    </row>
    <row r="59" spans="1:30" s="426" customFormat="1" ht="375.6" hidden="1" customHeight="1" thickTop="1" thickBot="1" x14ac:dyDescent="0.3">
      <c r="A59" s="424" t="s">
        <v>129</v>
      </c>
      <c r="B59" s="425" t="s">
        <v>130</v>
      </c>
      <c r="C59" s="426" t="s">
        <v>133</v>
      </c>
      <c r="D59" s="427" t="s">
        <v>134</v>
      </c>
      <c r="E59" s="427" t="s">
        <v>135</v>
      </c>
      <c r="F59" s="427" t="s">
        <v>136</v>
      </c>
      <c r="G59" s="427" t="s">
        <v>137</v>
      </c>
      <c r="H59" s="427" t="s">
        <v>138</v>
      </c>
      <c r="I59" s="427" t="s">
        <v>139</v>
      </c>
      <c r="J59" s="427" t="s">
        <v>140</v>
      </c>
      <c r="K59" s="427" t="s">
        <v>141</v>
      </c>
      <c r="L59" s="427" t="s">
        <v>145</v>
      </c>
      <c r="M59" s="427" t="s">
        <v>144</v>
      </c>
      <c r="N59" s="427" t="s">
        <v>146</v>
      </c>
      <c r="O59" s="428" t="s">
        <v>147</v>
      </c>
      <c r="P59" s="429" t="s">
        <v>149</v>
      </c>
      <c r="Q59" s="427" t="s">
        <v>215</v>
      </c>
      <c r="R59" s="427" t="s">
        <v>216</v>
      </c>
      <c r="S59" s="427" t="s">
        <v>159</v>
      </c>
      <c r="T59" s="427" t="s">
        <v>160</v>
      </c>
      <c r="U59" s="427" t="s">
        <v>161</v>
      </c>
      <c r="V59" s="429" t="s">
        <v>148</v>
      </c>
      <c r="W59" s="429"/>
      <c r="X59" s="430"/>
      <c r="Y59" s="553" t="s">
        <v>303</v>
      </c>
      <c r="Z59" s="553" t="s">
        <v>304</v>
      </c>
      <c r="AA59" s="553" t="s">
        <v>310</v>
      </c>
      <c r="AB59" s="553" t="s">
        <v>311</v>
      </c>
      <c r="AC59" s="553" t="s">
        <v>305</v>
      </c>
      <c r="AD59" s="553" t="s">
        <v>306</v>
      </c>
    </row>
    <row r="60" spans="1:30" s="437" customFormat="1" x14ac:dyDescent="0.25">
      <c r="A60" s="835">
        <v>1</v>
      </c>
      <c r="B60" s="836">
        <v>42369</v>
      </c>
      <c r="C60" s="837" t="s">
        <v>67</v>
      </c>
      <c r="D60" s="838">
        <v>42369</v>
      </c>
      <c r="E60" s="542"/>
      <c r="F60" s="543"/>
      <c r="G60" s="543"/>
      <c r="H60" s="543"/>
      <c r="I60" s="543"/>
      <c r="J60" s="543"/>
      <c r="K60" s="544"/>
      <c r="L60" s="839" t="s">
        <v>288</v>
      </c>
      <c r="M60" s="840" t="s">
        <v>288</v>
      </c>
      <c r="N60" s="841" t="s">
        <v>288</v>
      </c>
      <c r="O60" s="509" t="s">
        <v>288</v>
      </c>
      <c r="P60" s="842" t="s">
        <v>288</v>
      </c>
      <c r="Q60" s="843"/>
      <c r="R60" s="840" t="s">
        <v>288</v>
      </c>
      <c r="S60" s="840" t="s">
        <v>288</v>
      </c>
      <c r="T60" s="840" t="s">
        <v>288</v>
      </c>
      <c r="U60" s="840" t="s">
        <v>288</v>
      </c>
      <c r="V60" s="841" t="s">
        <v>288</v>
      </c>
      <c r="W60" s="844"/>
      <c r="X60" s="844"/>
      <c r="Y60" s="844"/>
      <c r="Z60" s="844"/>
      <c r="AA60" s="844" t="s">
        <v>288</v>
      </c>
      <c r="AB60" s="844"/>
      <c r="AC60" s="844" t="s">
        <v>288</v>
      </c>
      <c r="AD60" s="845" t="s">
        <v>288</v>
      </c>
    </row>
    <row r="61" spans="1:30" x14ac:dyDescent="0.25">
      <c r="A61" s="846">
        <v>1</v>
      </c>
      <c r="B61" s="438">
        <v>42370</v>
      </c>
      <c r="C61" s="439" t="s">
        <v>288</v>
      </c>
      <c r="D61" s="440">
        <v>42370</v>
      </c>
      <c r="E61" s="545"/>
      <c r="F61" s="546">
        <v>0.33333333333333331</v>
      </c>
      <c r="G61" s="546">
        <v>0.79166666666666663</v>
      </c>
      <c r="H61" s="546">
        <v>2.0833333333333332E-2</v>
      </c>
      <c r="I61" s="546"/>
      <c r="J61" s="546"/>
      <c r="K61" s="547"/>
      <c r="L61" s="444">
        <v>0.45833333333333331</v>
      </c>
      <c r="M61" s="445">
        <v>0.42708333333333298</v>
      </c>
      <c r="N61" s="446">
        <v>0.33333333333333298</v>
      </c>
      <c r="O61" s="447">
        <v>9.375E-2</v>
      </c>
      <c r="P61" s="444" t="s">
        <v>288</v>
      </c>
      <c r="Q61" s="448"/>
      <c r="R61" s="445" t="s">
        <v>288</v>
      </c>
      <c r="S61" s="445" t="s">
        <v>288</v>
      </c>
      <c r="T61" s="445" t="s">
        <v>288</v>
      </c>
      <c r="U61" s="445" t="s">
        <v>288</v>
      </c>
      <c r="V61" s="446" t="s">
        <v>288</v>
      </c>
      <c r="W61" s="507"/>
      <c r="X61" s="507"/>
      <c r="Y61" s="507"/>
      <c r="Z61" s="507"/>
      <c r="AA61" s="507" t="s">
        <v>288</v>
      </c>
      <c r="AB61" s="507"/>
      <c r="AC61" s="507" t="s">
        <v>288</v>
      </c>
      <c r="AD61" s="568" t="s">
        <v>288</v>
      </c>
    </row>
    <row r="62" spans="1:30" x14ac:dyDescent="0.25">
      <c r="A62" s="846">
        <v>1</v>
      </c>
      <c r="B62" s="438">
        <v>42371</v>
      </c>
      <c r="C62" s="439" t="s">
        <v>288</v>
      </c>
      <c r="D62" s="440">
        <v>42371</v>
      </c>
      <c r="E62" s="545"/>
      <c r="F62" s="546">
        <v>0.29166666666666669</v>
      </c>
      <c r="G62" s="546">
        <v>0.65625</v>
      </c>
      <c r="H62" s="546">
        <v>2.0833333333333332E-2</v>
      </c>
      <c r="I62" s="546"/>
      <c r="J62" s="546"/>
      <c r="K62" s="547"/>
      <c r="L62" s="444">
        <v>0.36458333333333331</v>
      </c>
      <c r="M62" s="445">
        <v>0.34375</v>
      </c>
      <c r="N62" s="446">
        <v>0.33333333333333298</v>
      </c>
      <c r="O62" s="447">
        <v>1.0416666666666999E-2</v>
      </c>
      <c r="P62" s="444" t="s">
        <v>288</v>
      </c>
      <c r="Q62" s="448"/>
      <c r="R62" s="445" t="s">
        <v>288</v>
      </c>
      <c r="S62" s="445" t="s">
        <v>288</v>
      </c>
      <c r="T62" s="445" t="s">
        <v>288</v>
      </c>
      <c r="U62" s="445" t="s">
        <v>288</v>
      </c>
      <c r="V62" s="446" t="s">
        <v>288</v>
      </c>
      <c r="W62" s="507"/>
      <c r="X62" s="507"/>
      <c r="Y62" s="507"/>
      <c r="Z62" s="507"/>
      <c r="AA62" s="507" t="s">
        <v>288</v>
      </c>
      <c r="AB62" s="507"/>
      <c r="AC62" s="507" t="s">
        <v>288</v>
      </c>
      <c r="AD62" s="568" t="s">
        <v>288</v>
      </c>
    </row>
    <row r="63" spans="1:30" s="437" customFormat="1" x14ac:dyDescent="0.25">
      <c r="A63" s="847">
        <v>1</v>
      </c>
      <c r="B63" s="431">
        <v>42372</v>
      </c>
      <c r="C63" s="432" t="s">
        <v>288</v>
      </c>
      <c r="D63" s="433">
        <v>42372</v>
      </c>
      <c r="E63" s="450"/>
      <c r="F63" s="451"/>
      <c r="G63" s="451"/>
      <c r="H63" s="451"/>
      <c r="I63" s="451"/>
      <c r="J63" s="451"/>
      <c r="K63" s="452"/>
      <c r="L63" s="434" t="s">
        <v>288</v>
      </c>
      <c r="M63" s="435" t="s">
        <v>288</v>
      </c>
      <c r="N63" s="436" t="s">
        <v>288</v>
      </c>
      <c r="O63" s="453" t="s">
        <v>288</v>
      </c>
      <c r="P63" s="434" t="s">
        <v>288</v>
      </c>
      <c r="Q63" s="454"/>
      <c r="R63" s="435" t="s">
        <v>288</v>
      </c>
      <c r="S63" s="435" t="s">
        <v>288</v>
      </c>
      <c r="T63" s="435" t="s">
        <v>288</v>
      </c>
      <c r="U63" s="435" t="s">
        <v>288</v>
      </c>
      <c r="V63" s="436" t="s">
        <v>288</v>
      </c>
      <c r="W63" s="830"/>
      <c r="X63" s="830"/>
      <c r="Y63" s="830"/>
      <c r="Z63" s="830"/>
      <c r="AA63" s="830" t="s">
        <v>288</v>
      </c>
      <c r="AB63" s="830"/>
      <c r="AC63" s="830" t="s">
        <v>288</v>
      </c>
      <c r="AD63" s="569" t="s">
        <v>288</v>
      </c>
    </row>
    <row r="64" spans="1:30" s="437" customFormat="1" x14ac:dyDescent="0.25">
      <c r="A64" s="847">
        <v>1</v>
      </c>
      <c r="B64" s="431">
        <v>42373</v>
      </c>
      <c r="C64" s="432" t="s">
        <v>288</v>
      </c>
      <c r="D64" s="433">
        <v>42373</v>
      </c>
      <c r="E64" s="450"/>
      <c r="F64" s="455">
        <v>0.33333333333333331</v>
      </c>
      <c r="G64" s="455">
        <v>0.79166666666666663</v>
      </c>
      <c r="H64" s="451"/>
      <c r="I64" s="451"/>
      <c r="J64" s="451"/>
      <c r="K64" s="452"/>
      <c r="L64" s="456">
        <v>0.45833333333333331</v>
      </c>
      <c r="M64" s="435">
        <v>0.42708333333333298</v>
      </c>
      <c r="N64" s="436" t="s">
        <v>288</v>
      </c>
      <c r="O64" s="453">
        <v>0.42708333333333298</v>
      </c>
      <c r="P64" s="434">
        <v>0.53125</v>
      </c>
      <c r="Q64" s="454"/>
      <c r="R64" s="435" t="s">
        <v>288</v>
      </c>
      <c r="S64" s="435" t="s">
        <v>288</v>
      </c>
      <c r="T64" s="435">
        <v>0.42708333333333298</v>
      </c>
      <c r="U64" s="435" t="s">
        <v>288</v>
      </c>
      <c r="V64" s="436" t="s">
        <v>288</v>
      </c>
      <c r="W64" s="830"/>
      <c r="X64" s="830"/>
      <c r="Y64" s="830"/>
      <c r="Z64" s="830"/>
      <c r="AA64" s="830" t="s">
        <v>288</v>
      </c>
      <c r="AB64" s="830"/>
      <c r="AC64" s="830" t="s">
        <v>288</v>
      </c>
      <c r="AD64" s="569" t="s">
        <v>288</v>
      </c>
    </row>
    <row r="65" spans="1:30" x14ac:dyDescent="0.25">
      <c r="A65" s="846">
        <v>2</v>
      </c>
      <c r="B65" s="438">
        <v>42374</v>
      </c>
      <c r="C65" s="439" t="s">
        <v>288</v>
      </c>
      <c r="D65" s="440">
        <v>42374</v>
      </c>
      <c r="E65" s="441" t="s">
        <v>46</v>
      </c>
      <c r="F65" s="442"/>
      <c r="G65" s="442"/>
      <c r="H65" s="442"/>
      <c r="I65" s="442"/>
      <c r="J65" s="442"/>
      <c r="K65" s="443"/>
      <c r="L65" s="444" t="s">
        <v>288</v>
      </c>
      <c r="M65" s="445" t="s">
        <v>288</v>
      </c>
      <c r="N65" s="446">
        <v>0.33333333333333298</v>
      </c>
      <c r="O65" s="447" t="s">
        <v>288</v>
      </c>
      <c r="P65" s="444" t="s">
        <v>288</v>
      </c>
      <c r="Q65" s="448"/>
      <c r="R65" s="445" t="s">
        <v>288</v>
      </c>
      <c r="S65" s="445" t="s">
        <v>288</v>
      </c>
      <c r="T65" s="445" t="s">
        <v>288</v>
      </c>
      <c r="U65" s="445" t="s">
        <v>288</v>
      </c>
      <c r="V65" s="446" t="s">
        <v>288</v>
      </c>
      <c r="W65" s="507"/>
      <c r="X65" s="507"/>
      <c r="Y65" s="507"/>
      <c r="Z65" s="507"/>
      <c r="AA65" s="507" t="s">
        <v>288</v>
      </c>
      <c r="AB65" s="507"/>
      <c r="AC65" s="507" t="s">
        <v>288</v>
      </c>
      <c r="AD65" s="568" t="s">
        <v>288</v>
      </c>
    </row>
    <row r="66" spans="1:30" x14ac:dyDescent="0.25">
      <c r="A66" s="846">
        <v>2</v>
      </c>
      <c r="B66" s="438">
        <v>42375</v>
      </c>
      <c r="C66" s="439" t="s">
        <v>288</v>
      </c>
      <c r="D66" s="440">
        <v>42375</v>
      </c>
      <c r="E66" s="441" t="s">
        <v>258</v>
      </c>
      <c r="F66" s="442"/>
      <c r="G66" s="442"/>
      <c r="H66" s="442"/>
      <c r="I66" s="442"/>
      <c r="J66" s="442"/>
      <c r="K66" s="443"/>
      <c r="L66" s="444" t="s">
        <v>288</v>
      </c>
      <c r="M66" s="445" t="s">
        <v>288</v>
      </c>
      <c r="N66" s="446">
        <v>0.33333333333333298</v>
      </c>
      <c r="O66" s="447" t="s">
        <v>288</v>
      </c>
      <c r="P66" s="444" t="s">
        <v>288</v>
      </c>
      <c r="Q66" s="448"/>
      <c r="R66" s="445" t="s">
        <v>288</v>
      </c>
      <c r="S66" s="445" t="s">
        <v>288</v>
      </c>
      <c r="T66" s="445" t="s">
        <v>288</v>
      </c>
      <c r="U66" s="445" t="s">
        <v>288</v>
      </c>
      <c r="V66" s="446" t="s">
        <v>288</v>
      </c>
      <c r="W66" s="507"/>
      <c r="X66" s="507"/>
      <c r="Y66" s="507"/>
      <c r="Z66" s="507"/>
      <c r="AA66" s="507" t="s">
        <v>288</v>
      </c>
      <c r="AB66" s="507"/>
      <c r="AC66" s="507" t="s">
        <v>288</v>
      </c>
      <c r="AD66" s="568" t="s">
        <v>288</v>
      </c>
    </row>
    <row r="67" spans="1:30" x14ac:dyDescent="0.25">
      <c r="A67" s="846">
        <v>2</v>
      </c>
      <c r="B67" s="438">
        <v>42376</v>
      </c>
      <c r="C67" s="439" t="s">
        <v>288</v>
      </c>
      <c r="D67" s="440">
        <v>42376</v>
      </c>
      <c r="E67" s="441" t="s">
        <v>259</v>
      </c>
      <c r="F67" s="442"/>
      <c r="G67" s="442"/>
      <c r="H67" s="442"/>
      <c r="I67" s="442"/>
      <c r="J67" s="442"/>
      <c r="K67" s="443"/>
      <c r="L67" s="444" t="s">
        <v>288</v>
      </c>
      <c r="M67" s="445" t="s">
        <v>288</v>
      </c>
      <c r="N67" s="446">
        <v>0.33333333333333298</v>
      </c>
      <c r="O67" s="447" t="s">
        <v>288</v>
      </c>
      <c r="P67" s="444" t="s">
        <v>288</v>
      </c>
      <c r="Q67" s="448"/>
      <c r="R67" s="445" t="s">
        <v>288</v>
      </c>
      <c r="S67" s="445" t="s">
        <v>288</v>
      </c>
      <c r="T67" s="445" t="s">
        <v>288</v>
      </c>
      <c r="U67" s="445" t="s">
        <v>288</v>
      </c>
      <c r="V67" s="446" t="s">
        <v>288</v>
      </c>
      <c r="W67" s="507"/>
      <c r="X67" s="507"/>
      <c r="Y67" s="507"/>
      <c r="Z67" s="507"/>
      <c r="AA67" s="507" t="s">
        <v>288</v>
      </c>
      <c r="AB67" s="507"/>
      <c r="AC67" s="507" t="s">
        <v>288</v>
      </c>
      <c r="AD67" s="568" t="s">
        <v>288</v>
      </c>
    </row>
    <row r="68" spans="1:30" x14ac:dyDescent="0.25">
      <c r="A68" s="846">
        <v>2</v>
      </c>
      <c r="B68" s="438">
        <v>42377</v>
      </c>
      <c r="C68" s="439" t="s">
        <v>288</v>
      </c>
      <c r="D68" s="440">
        <v>42377</v>
      </c>
      <c r="E68" s="441" t="s">
        <v>243</v>
      </c>
      <c r="F68" s="442"/>
      <c r="G68" s="442"/>
      <c r="H68" s="442"/>
      <c r="I68" s="442"/>
      <c r="J68" s="442"/>
      <c r="K68" s="443"/>
      <c r="L68" s="444" t="s">
        <v>288</v>
      </c>
      <c r="M68" s="445" t="s">
        <v>288</v>
      </c>
      <c r="N68" s="446">
        <v>0.33333333333333298</v>
      </c>
      <c r="O68" s="447" t="s">
        <v>288</v>
      </c>
      <c r="P68" s="444" t="s">
        <v>288</v>
      </c>
      <c r="Q68" s="448"/>
      <c r="R68" s="445" t="s">
        <v>288</v>
      </c>
      <c r="S68" s="445" t="s">
        <v>288</v>
      </c>
      <c r="T68" s="445" t="s">
        <v>288</v>
      </c>
      <c r="U68" s="445" t="s">
        <v>288</v>
      </c>
      <c r="V68" s="446" t="s">
        <v>288</v>
      </c>
      <c r="W68" s="507"/>
      <c r="X68" s="507"/>
      <c r="Y68" s="507"/>
      <c r="Z68" s="507"/>
      <c r="AA68" s="507" t="s">
        <v>288</v>
      </c>
      <c r="AB68" s="507"/>
      <c r="AC68" s="507" t="s">
        <v>288</v>
      </c>
      <c r="AD68" s="568" t="s">
        <v>288</v>
      </c>
    </row>
    <row r="69" spans="1:30" x14ac:dyDescent="0.25">
      <c r="A69" s="846">
        <v>2</v>
      </c>
      <c r="B69" s="438">
        <v>42378</v>
      </c>
      <c r="C69" s="439" t="s">
        <v>288</v>
      </c>
      <c r="D69" s="440">
        <v>42378</v>
      </c>
      <c r="E69" s="441" t="s">
        <v>49</v>
      </c>
      <c r="F69" s="442"/>
      <c r="G69" s="442"/>
      <c r="H69" s="442"/>
      <c r="I69" s="442"/>
      <c r="J69" s="442"/>
      <c r="K69" s="443"/>
      <c r="L69" s="444" t="s">
        <v>288</v>
      </c>
      <c r="M69" s="445" t="s">
        <v>288</v>
      </c>
      <c r="N69" s="446">
        <v>0.33333333333333298</v>
      </c>
      <c r="O69" s="447" t="s">
        <v>288</v>
      </c>
      <c r="P69" s="444" t="s">
        <v>288</v>
      </c>
      <c r="Q69" s="448"/>
      <c r="R69" s="445" t="s">
        <v>288</v>
      </c>
      <c r="S69" s="445" t="s">
        <v>288</v>
      </c>
      <c r="T69" s="445" t="s">
        <v>288</v>
      </c>
      <c r="U69" s="445" t="s">
        <v>288</v>
      </c>
      <c r="V69" s="446" t="s">
        <v>288</v>
      </c>
      <c r="W69" s="507"/>
      <c r="X69" s="507"/>
      <c r="Y69" s="507"/>
      <c r="Z69" s="507"/>
      <c r="AA69" s="507" t="s">
        <v>288</v>
      </c>
      <c r="AB69" s="507"/>
      <c r="AC69" s="507" t="s">
        <v>288</v>
      </c>
      <c r="AD69" s="568" t="s">
        <v>288</v>
      </c>
    </row>
    <row r="70" spans="1:30" s="437" customFormat="1" x14ac:dyDescent="0.25">
      <c r="A70" s="847">
        <v>2</v>
      </c>
      <c r="B70" s="431">
        <v>42379</v>
      </c>
      <c r="C70" s="432" t="s">
        <v>288</v>
      </c>
      <c r="D70" s="433">
        <v>42379</v>
      </c>
      <c r="E70" s="450"/>
      <c r="F70" s="451"/>
      <c r="G70" s="451"/>
      <c r="H70" s="451"/>
      <c r="I70" s="451"/>
      <c r="J70" s="451"/>
      <c r="K70" s="452"/>
      <c r="L70" s="434" t="s">
        <v>288</v>
      </c>
      <c r="M70" s="435" t="s">
        <v>288</v>
      </c>
      <c r="N70" s="436" t="s">
        <v>288</v>
      </c>
      <c r="O70" s="453" t="s">
        <v>288</v>
      </c>
      <c r="P70" s="434" t="s">
        <v>288</v>
      </c>
      <c r="Q70" s="454"/>
      <c r="R70" s="435" t="s">
        <v>288</v>
      </c>
      <c r="S70" s="435" t="s">
        <v>288</v>
      </c>
      <c r="T70" s="435" t="s">
        <v>288</v>
      </c>
      <c r="U70" s="435" t="s">
        <v>288</v>
      </c>
      <c r="V70" s="436" t="s">
        <v>288</v>
      </c>
      <c r="W70" s="830"/>
      <c r="X70" s="830"/>
      <c r="Y70" s="830"/>
      <c r="Z70" s="830"/>
      <c r="AA70" s="830" t="s">
        <v>288</v>
      </c>
      <c r="AB70" s="830"/>
      <c r="AC70" s="830" t="s">
        <v>288</v>
      </c>
      <c r="AD70" s="569" t="s">
        <v>288</v>
      </c>
    </row>
    <row r="71" spans="1:30" s="437" customFormat="1" x14ac:dyDescent="0.25">
      <c r="A71" s="847">
        <v>2</v>
      </c>
      <c r="B71" s="431">
        <v>42380</v>
      </c>
      <c r="C71" s="432" t="s">
        <v>288</v>
      </c>
      <c r="D71" s="433">
        <v>42380</v>
      </c>
      <c r="E71" s="450" t="s">
        <v>50</v>
      </c>
      <c r="F71" s="451"/>
      <c r="G71" s="451"/>
      <c r="H71" s="451"/>
      <c r="I71" s="451">
        <v>0.29166666666666669</v>
      </c>
      <c r="J71" s="451">
        <v>0.79166666666666663</v>
      </c>
      <c r="K71" s="452"/>
      <c r="L71" s="434" t="s">
        <v>289</v>
      </c>
      <c r="M71" s="457">
        <v>0.25</v>
      </c>
      <c r="N71" s="436" t="s">
        <v>288</v>
      </c>
      <c r="O71" s="453">
        <v>0.25</v>
      </c>
      <c r="P71" s="434">
        <v>0.25</v>
      </c>
      <c r="Q71" s="454"/>
      <c r="R71" s="435" t="s">
        <v>288</v>
      </c>
      <c r="S71" s="435" t="s">
        <v>288</v>
      </c>
      <c r="T71" s="435">
        <v>0.25</v>
      </c>
      <c r="U71" s="435" t="s">
        <v>288</v>
      </c>
      <c r="V71" s="436" t="s">
        <v>288</v>
      </c>
      <c r="W71" s="830"/>
      <c r="X71" s="830"/>
      <c r="Y71" s="830"/>
      <c r="Z71" s="830"/>
      <c r="AA71" s="830" t="s">
        <v>288</v>
      </c>
      <c r="AB71" s="830"/>
      <c r="AC71" s="830" t="s">
        <v>288</v>
      </c>
      <c r="AD71" s="569" t="s">
        <v>288</v>
      </c>
    </row>
    <row r="72" spans="1:30" x14ac:dyDescent="0.25">
      <c r="A72" s="846">
        <v>3</v>
      </c>
      <c r="B72" s="438">
        <v>42381</v>
      </c>
      <c r="C72" s="439" t="s">
        <v>288</v>
      </c>
      <c r="D72" s="440">
        <v>42381</v>
      </c>
      <c r="E72" s="441" t="s">
        <v>50</v>
      </c>
      <c r="F72" s="442"/>
      <c r="G72" s="442"/>
      <c r="H72" s="442"/>
      <c r="I72" s="442">
        <v>0.29166666666666669</v>
      </c>
      <c r="J72" s="442">
        <v>0.79166666666666663</v>
      </c>
      <c r="K72" s="443"/>
      <c r="L72" s="444" t="s">
        <v>289</v>
      </c>
      <c r="M72" s="445">
        <v>0.41666666666666702</v>
      </c>
      <c r="N72" s="446">
        <v>0.33333333333333298</v>
      </c>
      <c r="O72" s="447">
        <v>8.3333333333333995E-2</v>
      </c>
      <c r="P72" s="444" t="s">
        <v>288</v>
      </c>
      <c r="Q72" s="448"/>
      <c r="R72" s="445" t="s">
        <v>288</v>
      </c>
      <c r="S72" s="445" t="s">
        <v>288</v>
      </c>
      <c r="T72" s="445" t="s">
        <v>288</v>
      </c>
      <c r="U72" s="445" t="s">
        <v>288</v>
      </c>
      <c r="V72" s="446" t="s">
        <v>288</v>
      </c>
      <c r="W72" s="507"/>
      <c r="X72" s="507"/>
      <c r="Y72" s="507"/>
      <c r="Z72" s="507"/>
      <c r="AA72" s="507" t="s">
        <v>288</v>
      </c>
      <c r="AB72" s="507"/>
      <c r="AC72" s="507" t="s">
        <v>288</v>
      </c>
      <c r="AD72" s="568" t="s">
        <v>288</v>
      </c>
    </row>
    <row r="73" spans="1:30" x14ac:dyDescent="0.25">
      <c r="A73" s="846">
        <v>3</v>
      </c>
      <c r="B73" s="438">
        <v>42382</v>
      </c>
      <c r="C73" s="439" t="s">
        <v>288</v>
      </c>
      <c r="D73" s="440">
        <v>42382</v>
      </c>
      <c r="E73" s="441" t="s">
        <v>51</v>
      </c>
      <c r="F73" s="442">
        <v>0.33333333333333331</v>
      </c>
      <c r="G73" s="442">
        <v>0.625</v>
      </c>
      <c r="H73" s="442"/>
      <c r="I73" s="442">
        <v>0.25</v>
      </c>
      <c r="J73" s="442">
        <v>0.66666666666666663</v>
      </c>
      <c r="K73" s="443"/>
      <c r="L73" s="444">
        <v>0.29166666666666669</v>
      </c>
      <c r="M73" s="445">
        <v>0.39583333333333298</v>
      </c>
      <c r="N73" s="446">
        <v>0.33333333333333298</v>
      </c>
      <c r="O73" s="447">
        <v>6.25E-2</v>
      </c>
      <c r="P73" s="444" t="s">
        <v>288</v>
      </c>
      <c r="Q73" s="448"/>
      <c r="R73" s="445" t="s">
        <v>288</v>
      </c>
      <c r="S73" s="445" t="s">
        <v>288</v>
      </c>
      <c r="T73" s="445" t="s">
        <v>288</v>
      </c>
      <c r="U73" s="445" t="s">
        <v>288</v>
      </c>
      <c r="V73" s="446" t="s">
        <v>288</v>
      </c>
      <c r="W73" s="507"/>
      <c r="X73" s="507"/>
      <c r="Y73" s="507"/>
      <c r="Z73" s="507"/>
      <c r="AA73" s="507" t="s">
        <v>288</v>
      </c>
      <c r="AB73" s="507"/>
      <c r="AC73" s="507" t="s">
        <v>288</v>
      </c>
      <c r="AD73" s="568" t="s">
        <v>288</v>
      </c>
    </row>
    <row r="74" spans="1:30" x14ac:dyDescent="0.25">
      <c r="A74" s="846">
        <v>3</v>
      </c>
      <c r="B74" s="438">
        <v>42383</v>
      </c>
      <c r="C74" s="439" t="s">
        <v>288</v>
      </c>
      <c r="D74" s="440">
        <v>42383</v>
      </c>
      <c r="E74" s="441" t="s">
        <v>51</v>
      </c>
      <c r="F74" s="442">
        <v>0.33333333333333331</v>
      </c>
      <c r="G74" s="442">
        <v>0.625</v>
      </c>
      <c r="H74" s="442"/>
      <c r="I74" s="442">
        <v>0.25</v>
      </c>
      <c r="J74" s="442">
        <v>0.83333333333333337</v>
      </c>
      <c r="K74" s="443"/>
      <c r="L74" s="444">
        <v>0.29166666666666669</v>
      </c>
      <c r="M74" s="445">
        <v>0.41666666666666702</v>
      </c>
      <c r="N74" s="446">
        <v>0.33333333333333298</v>
      </c>
      <c r="O74" s="447">
        <v>8.3333333333333995E-2</v>
      </c>
      <c r="P74" s="444" t="s">
        <v>288</v>
      </c>
      <c r="Q74" s="448"/>
      <c r="R74" s="445" t="s">
        <v>288</v>
      </c>
      <c r="S74" s="445" t="s">
        <v>288</v>
      </c>
      <c r="T74" s="445" t="s">
        <v>288</v>
      </c>
      <c r="U74" s="445" t="s">
        <v>288</v>
      </c>
      <c r="V74" s="446" t="s">
        <v>288</v>
      </c>
      <c r="W74" s="507"/>
      <c r="X74" s="507"/>
      <c r="Y74" s="507"/>
      <c r="Z74" s="507"/>
      <c r="AA74" s="507" t="s">
        <v>288</v>
      </c>
      <c r="AB74" s="507"/>
      <c r="AC74" s="507" t="s">
        <v>288</v>
      </c>
      <c r="AD74" s="568" t="s">
        <v>288</v>
      </c>
    </row>
    <row r="75" spans="1:30" x14ac:dyDescent="0.25">
      <c r="A75" s="846">
        <v>3</v>
      </c>
      <c r="B75" s="438">
        <v>42384</v>
      </c>
      <c r="C75" s="439" t="s">
        <v>288</v>
      </c>
      <c r="D75" s="440">
        <v>42384</v>
      </c>
      <c r="E75" s="441" t="s">
        <v>53</v>
      </c>
      <c r="F75" s="442"/>
      <c r="G75" s="442"/>
      <c r="H75" s="442"/>
      <c r="I75" s="442"/>
      <c r="J75" s="442"/>
      <c r="K75" s="443"/>
      <c r="L75" s="444" t="s">
        <v>288</v>
      </c>
      <c r="M75" s="445" t="s">
        <v>288</v>
      </c>
      <c r="N75" s="446">
        <v>0.33333333333333298</v>
      </c>
      <c r="O75" s="447" t="s">
        <v>288</v>
      </c>
      <c r="P75" s="444" t="s">
        <v>288</v>
      </c>
      <c r="Q75" s="448"/>
      <c r="R75" s="445" t="s">
        <v>288</v>
      </c>
      <c r="S75" s="445" t="s">
        <v>288</v>
      </c>
      <c r="T75" s="445" t="s">
        <v>288</v>
      </c>
      <c r="U75" s="445" t="s">
        <v>288</v>
      </c>
      <c r="V75" s="446" t="s">
        <v>288</v>
      </c>
      <c r="W75" s="507"/>
      <c r="X75" s="507"/>
      <c r="Y75" s="507"/>
      <c r="Z75" s="507"/>
      <c r="AA75" s="507" t="s">
        <v>288</v>
      </c>
      <c r="AB75" s="507"/>
      <c r="AC75" s="507" t="s">
        <v>288</v>
      </c>
      <c r="AD75" s="568" t="s">
        <v>288</v>
      </c>
    </row>
    <row r="76" spans="1:30" x14ac:dyDescent="0.25">
      <c r="A76" s="846">
        <v>3</v>
      </c>
      <c r="B76" s="438">
        <v>42385</v>
      </c>
      <c r="C76" s="439" t="s">
        <v>288</v>
      </c>
      <c r="D76" s="440">
        <v>42385</v>
      </c>
      <c r="E76" s="441" t="s">
        <v>127</v>
      </c>
      <c r="F76" s="442"/>
      <c r="G76" s="442"/>
      <c r="H76" s="442"/>
      <c r="I76" s="442"/>
      <c r="J76" s="442"/>
      <c r="K76" s="443"/>
      <c r="L76" s="444" t="s">
        <v>288</v>
      </c>
      <c r="M76" s="445" t="s">
        <v>288</v>
      </c>
      <c r="N76" s="446">
        <v>0.33333333333333298</v>
      </c>
      <c r="O76" s="447" t="s">
        <v>288</v>
      </c>
      <c r="P76" s="444" t="s">
        <v>288</v>
      </c>
      <c r="Q76" s="448"/>
      <c r="R76" s="445" t="s">
        <v>288</v>
      </c>
      <c r="S76" s="445" t="s">
        <v>288</v>
      </c>
      <c r="T76" s="445" t="s">
        <v>288</v>
      </c>
      <c r="U76" s="445" t="s">
        <v>288</v>
      </c>
      <c r="V76" s="446" t="s">
        <v>288</v>
      </c>
      <c r="W76" s="507"/>
      <c r="X76" s="507"/>
      <c r="Y76" s="507"/>
      <c r="Z76" s="507"/>
      <c r="AA76" s="507" t="s">
        <v>288</v>
      </c>
      <c r="AB76" s="507"/>
      <c r="AC76" s="507" t="s">
        <v>288</v>
      </c>
      <c r="AD76" s="568" t="s">
        <v>288</v>
      </c>
    </row>
    <row r="77" spans="1:30" s="437" customFormat="1" x14ac:dyDescent="0.25">
      <c r="A77" s="847">
        <v>3</v>
      </c>
      <c r="B77" s="431">
        <v>42386</v>
      </c>
      <c r="C77" s="432" t="s">
        <v>288</v>
      </c>
      <c r="D77" s="433">
        <v>42386</v>
      </c>
      <c r="E77" s="450"/>
      <c r="F77" s="451"/>
      <c r="G77" s="451"/>
      <c r="H77" s="451"/>
      <c r="I77" s="451"/>
      <c r="J77" s="451"/>
      <c r="K77" s="452"/>
      <c r="L77" s="434" t="s">
        <v>288</v>
      </c>
      <c r="M77" s="435" t="s">
        <v>288</v>
      </c>
      <c r="N77" s="436" t="s">
        <v>288</v>
      </c>
      <c r="O77" s="453" t="s">
        <v>288</v>
      </c>
      <c r="P77" s="434" t="s">
        <v>288</v>
      </c>
      <c r="Q77" s="454"/>
      <c r="R77" s="435" t="s">
        <v>288</v>
      </c>
      <c r="S77" s="435" t="s">
        <v>288</v>
      </c>
      <c r="T77" s="435" t="s">
        <v>288</v>
      </c>
      <c r="U77" s="435" t="s">
        <v>288</v>
      </c>
      <c r="V77" s="436" t="s">
        <v>288</v>
      </c>
      <c r="W77" s="830"/>
      <c r="X77" s="830"/>
      <c r="Y77" s="830"/>
      <c r="Z77" s="830"/>
      <c r="AA77" s="830" t="s">
        <v>288</v>
      </c>
      <c r="AB77" s="830"/>
      <c r="AC77" s="830" t="s">
        <v>288</v>
      </c>
      <c r="AD77" s="569" t="s">
        <v>288</v>
      </c>
    </row>
    <row r="78" spans="1:30" s="437" customFormat="1" x14ac:dyDescent="0.25">
      <c r="A78" s="847">
        <v>3</v>
      </c>
      <c r="B78" s="431">
        <v>42387</v>
      </c>
      <c r="C78" s="432" t="s">
        <v>288</v>
      </c>
      <c r="D78" s="433">
        <v>42387</v>
      </c>
      <c r="E78" s="450"/>
      <c r="F78" s="451"/>
      <c r="G78" s="451"/>
      <c r="H78" s="451"/>
      <c r="I78" s="451"/>
      <c r="J78" s="451"/>
      <c r="K78" s="452"/>
      <c r="L78" s="434" t="s">
        <v>288</v>
      </c>
      <c r="M78" s="435" t="s">
        <v>288</v>
      </c>
      <c r="N78" s="436" t="s">
        <v>288</v>
      </c>
      <c r="O78" s="453" t="s">
        <v>288</v>
      </c>
      <c r="P78" s="434">
        <v>0.22916666666666796</v>
      </c>
      <c r="Q78" s="454"/>
      <c r="R78" s="435" t="s">
        <v>288</v>
      </c>
      <c r="S78" s="435" t="s">
        <v>288</v>
      </c>
      <c r="T78" s="435" t="s">
        <v>288</v>
      </c>
      <c r="U78" s="435" t="s">
        <v>288</v>
      </c>
      <c r="V78" s="436" t="s">
        <v>288</v>
      </c>
      <c r="W78" s="830"/>
      <c r="X78" s="830"/>
      <c r="Y78" s="830"/>
      <c r="Z78" s="830"/>
      <c r="AA78" s="830" t="s">
        <v>288</v>
      </c>
      <c r="AB78" s="830"/>
      <c r="AC78" s="830" t="s">
        <v>288</v>
      </c>
      <c r="AD78" s="569" t="s">
        <v>288</v>
      </c>
    </row>
    <row r="79" spans="1:30" x14ac:dyDescent="0.25">
      <c r="A79" s="846">
        <v>4</v>
      </c>
      <c r="B79" s="438">
        <v>42388</v>
      </c>
      <c r="C79" s="439" t="s">
        <v>288</v>
      </c>
      <c r="D79" s="440">
        <v>42388</v>
      </c>
      <c r="E79" s="441" t="s">
        <v>55</v>
      </c>
      <c r="F79" s="442"/>
      <c r="G79" s="442"/>
      <c r="H79" s="442"/>
      <c r="I79" s="442"/>
      <c r="J79" s="442"/>
      <c r="K79" s="443"/>
      <c r="L79" s="444" t="s">
        <v>288</v>
      </c>
      <c r="M79" s="445" t="s">
        <v>288</v>
      </c>
      <c r="N79" s="446">
        <v>0.33333333333333298</v>
      </c>
      <c r="O79" s="447" t="s">
        <v>288</v>
      </c>
      <c r="P79" s="444" t="s">
        <v>288</v>
      </c>
      <c r="Q79" s="448"/>
      <c r="R79" s="445" t="s">
        <v>288</v>
      </c>
      <c r="S79" s="445" t="s">
        <v>288</v>
      </c>
      <c r="T79" s="445" t="s">
        <v>288</v>
      </c>
      <c r="U79" s="445" t="s">
        <v>288</v>
      </c>
      <c r="V79" s="446" t="s">
        <v>288</v>
      </c>
      <c r="W79" s="507"/>
      <c r="X79" s="507"/>
      <c r="Y79" s="507"/>
      <c r="Z79" s="507"/>
      <c r="AA79" s="507" t="s">
        <v>288</v>
      </c>
      <c r="AB79" s="507"/>
      <c r="AC79" s="507" t="s">
        <v>288</v>
      </c>
      <c r="AD79" s="568" t="s">
        <v>288</v>
      </c>
    </row>
    <row r="80" spans="1:30" x14ac:dyDescent="0.25">
      <c r="A80" s="846">
        <v>4</v>
      </c>
      <c r="B80" s="438">
        <v>42389</v>
      </c>
      <c r="C80" s="439" t="s">
        <v>288</v>
      </c>
      <c r="D80" s="440">
        <v>42389</v>
      </c>
      <c r="E80" s="441" t="s">
        <v>314</v>
      </c>
      <c r="F80" s="442">
        <v>0.29166666666666669</v>
      </c>
      <c r="G80" s="442">
        <v>0.64583333333333337</v>
      </c>
      <c r="H80" s="442">
        <v>2.0833333333333332E-2</v>
      </c>
      <c r="I80" s="442"/>
      <c r="J80" s="442"/>
      <c r="K80" s="443"/>
      <c r="L80" s="444">
        <v>0.35416666666666669</v>
      </c>
      <c r="M80" s="445">
        <v>0.33333333333333298</v>
      </c>
      <c r="N80" s="446">
        <v>0.33333333333333298</v>
      </c>
      <c r="O80" s="447" t="s">
        <v>288</v>
      </c>
      <c r="P80" s="444" t="s">
        <v>288</v>
      </c>
      <c r="Q80" s="448"/>
      <c r="R80" s="445" t="s">
        <v>288</v>
      </c>
      <c r="S80" s="445" t="s">
        <v>288</v>
      </c>
      <c r="T80" s="445" t="s">
        <v>288</v>
      </c>
      <c r="U80" s="445" t="s">
        <v>288</v>
      </c>
      <c r="V80" s="446" t="s">
        <v>288</v>
      </c>
      <c r="W80" s="831">
        <v>0.64583333333333337</v>
      </c>
      <c r="X80" s="831">
        <v>0.29166666666666669</v>
      </c>
      <c r="Y80" s="507"/>
      <c r="Z80" s="507"/>
      <c r="AA80" s="507" t="s">
        <v>288</v>
      </c>
      <c r="AB80" s="507"/>
      <c r="AC80" s="507" t="s">
        <v>288</v>
      </c>
      <c r="AD80" s="568" t="s">
        <v>288</v>
      </c>
    </row>
    <row r="81" spans="1:30" x14ac:dyDescent="0.25">
      <c r="A81" s="846">
        <v>4</v>
      </c>
      <c r="B81" s="438">
        <v>42390</v>
      </c>
      <c r="C81" s="439" t="s">
        <v>288</v>
      </c>
      <c r="D81" s="440">
        <v>42390</v>
      </c>
      <c r="E81" s="441" t="s">
        <v>61</v>
      </c>
      <c r="F81" s="442">
        <v>0.29166666666666669</v>
      </c>
      <c r="G81" s="442">
        <v>0.75</v>
      </c>
      <c r="H81" s="442">
        <v>3.125E-2</v>
      </c>
      <c r="I81" s="442"/>
      <c r="J81" s="442"/>
      <c r="K81" s="443"/>
      <c r="L81" s="444">
        <v>0.45833333333333331</v>
      </c>
      <c r="M81" s="445">
        <v>0.42708333333333298</v>
      </c>
      <c r="N81" s="446">
        <v>0.33333333333333298</v>
      </c>
      <c r="O81" s="447">
        <v>9.375E-2</v>
      </c>
      <c r="P81" s="444" t="s">
        <v>288</v>
      </c>
      <c r="Q81" s="448"/>
      <c r="R81" s="445" t="s">
        <v>288</v>
      </c>
      <c r="S81" s="445" t="s">
        <v>288</v>
      </c>
      <c r="T81" s="445" t="s">
        <v>288</v>
      </c>
      <c r="U81" s="445" t="s">
        <v>288</v>
      </c>
      <c r="V81" s="446">
        <v>9.375E-2</v>
      </c>
      <c r="W81" s="507"/>
      <c r="X81" s="507"/>
      <c r="Y81" s="507"/>
      <c r="Z81" s="507"/>
      <c r="AA81" s="507" t="s">
        <v>288</v>
      </c>
      <c r="AB81" s="507"/>
      <c r="AC81" s="507" t="s">
        <v>288</v>
      </c>
      <c r="AD81" s="568" t="s">
        <v>288</v>
      </c>
    </row>
    <row r="82" spans="1:30" x14ac:dyDescent="0.25">
      <c r="A82" s="846">
        <v>4</v>
      </c>
      <c r="B82" s="438">
        <v>42391</v>
      </c>
      <c r="C82" s="439" t="s">
        <v>288</v>
      </c>
      <c r="D82" s="440">
        <v>42391</v>
      </c>
      <c r="E82" s="441" t="s">
        <v>61</v>
      </c>
      <c r="F82" s="442">
        <v>0.33333333333333331</v>
      </c>
      <c r="G82" s="442">
        <v>0.66666666666666663</v>
      </c>
      <c r="H82" s="442">
        <v>3.125E-2</v>
      </c>
      <c r="I82" s="442"/>
      <c r="J82" s="442"/>
      <c r="K82" s="443"/>
      <c r="L82" s="444">
        <v>0.33333333333333331</v>
      </c>
      <c r="M82" s="445">
        <v>0.30208333333333298</v>
      </c>
      <c r="N82" s="446">
        <v>0.33333333333333298</v>
      </c>
      <c r="O82" s="447">
        <v>-3.125E-2</v>
      </c>
      <c r="P82" s="444" t="s">
        <v>288</v>
      </c>
      <c r="Q82" s="448"/>
      <c r="R82" s="445" t="s">
        <v>288</v>
      </c>
      <c r="S82" s="445" t="s">
        <v>288</v>
      </c>
      <c r="T82" s="445" t="s">
        <v>288</v>
      </c>
      <c r="U82" s="445" t="s">
        <v>288</v>
      </c>
      <c r="V82" s="446" t="s">
        <v>288</v>
      </c>
      <c r="W82" s="507"/>
      <c r="X82" s="507"/>
      <c r="Y82" s="507"/>
      <c r="Z82" s="507"/>
      <c r="AA82" s="507" t="s">
        <v>288</v>
      </c>
      <c r="AB82" s="507"/>
      <c r="AC82" s="507" t="s">
        <v>288</v>
      </c>
      <c r="AD82" s="568" t="s">
        <v>288</v>
      </c>
    </row>
    <row r="83" spans="1:30" x14ac:dyDescent="0.25">
      <c r="A83" s="846">
        <v>4</v>
      </c>
      <c r="B83" s="438">
        <v>42392</v>
      </c>
      <c r="C83" s="439" t="s">
        <v>288</v>
      </c>
      <c r="D83" s="440">
        <v>42392</v>
      </c>
      <c r="E83" s="441" t="s">
        <v>63</v>
      </c>
      <c r="F83" s="442"/>
      <c r="G83" s="442"/>
      <c r="H83" s="442"/>
      <c r="I83" s="442"/>
      <c r="J83" s="442"/>
      <c r="K83" s="443"/>
      <c r="L83" s="444" t="s">
        <v>288</v>
      </c>
      <c r="M83" s="445">
        <v>0.33333333333333298</v>
      </c>
      <c r="N83" s="446">
        <v>0.33333333333333298</v>
      </c>
      <c r="O83" s="447" t="s">
        <v>288</v>
      </c>
      <c r="P83" s="444" t="s">
        <v>288</v>
      </c>
      <c r="Q83" s="448"/>
      <c r="R83" s="445" t="s">
        <v>288</v>
      </c>
      <c r="S83" s="445" t="s">
        <v>288</v>
      </c>
      <c r="T83" s="445" t="s">
        <v>288</v>
      </c>
      <c r="U83" s="445" t="s">
        <v>288</v>
      </c>
      <c r="V83" s="446" t="s">
        <v>288</v>
      </c>
      <c r="W83" s="507"/>
      <c r="X83" s="507"/>
      <c r="Y83" s="507"/>
      <c r="Z83" s="507"/>
      <c r="AA83" s="507" t="s">
        <v>288</v>
      </c>
      <c r="AB83" s="507"/>
      <c r="AC83" s="507" t="s">
        <v>288</v>
      </c>
      <c r="AD83" s="568" t="s">
        <v>288</v>
      </c>
    </row>
    <row r="84" spans="1:30" s="437" customFormat="1" x14ac:dyDescent="0.25">
      <c r="A84" s="847">
        <v>4</v>
      </c>
      <c r="B84" s="431">
        <v>42393</v>
      </c>
      <c r="C84" s="432" t="s">
        <v>288</v>
      </c>
      <c r="D84" s="433">
        <v>42393</v>
      </c>
      <c r="E84" s="450"/>
      <c r="F84" s="451"/>
      <c r="G84" s="451"/>
      <c r="H84" s="451"/>
      <c r="I84" s="451"/>
      <c r="J84" s="451"/>
      <c r="K84" s="452"/>
      <c r="L84" s="434" t="s">
        <v>288</v>
      </c>
      <c r="M84" s="435" t="s">
        <v>288</v>
      </c>
      <c r="N84" s="436" t="s">
        <v>288</v>
      </c>
      <c r="O84" s="453" t="s">
        <v>288</v>
      </c>
      <c r="P84" s="434" t="s">
        <v>288</v>
      </c>
      <c r="Q84" s="454"/>
      <c r="R84" s="435" t="s">
        <v>288</v>
      </c>
      <c r="S84" s="435" t="s">
        <v>288</v>
      </c>
      <c r="T84" s="435" t="s">
        <v>288</v>
      </c>
      <c r="U84" s="435" t="s">
        <v>288</v>
      </c>
      <c r="V84" s="436" t="s">
        <v>288</v>
      </c>
      <c r="W84" s="830"/>
      <c r="X84" s="830"/>
      <c r="Y84" s="830"/>
      <c r="Z84" s="830"/>
      <c r="AA84" s="830" t="s">
        <v>288</v>
      </c>
      <c r="AB84" s="830"/>
      <c r="AC84" s="830" t="s">
        <v>288</v>
      </c>
      <c r="AD84" s="569" t="s">
        <v>288</v>
      </c>
    </row>
    <row r="85" spans="1:30" s="437" customFormat="1" x14ac:dyDescent="0.25">
      <c r="A85" s="847">
        <v>4</v>
      </c>
      <c r="B85" s="431">
        <v>42394</v>
      </c>
      <c r="C85" s="432" t="s">
        <v>288</v>
      </c>
      <c r="D85" s="433">
        <v>42394</v>
      </c>
      <c r="E85" s="450"/>
      <c r="F85" s="451"/>
      <c r="G85" s="451"/>
      <c r="H85" s="451"/>
      <c r="I85" s="451"/>
      <c r="J85" s="451"/>
      <c r="K85" s="452"/>
      <c r="L85" s="434" t="s">
        <v>288</v>
      </c>
      <c r="M85" s="435" t="s">
        <v>288</v>
      </c>
      <c r="N85" s="436" t="s">
        <v>288</v>
      </c>
      <c r="O85" s="453" t="s">
        <v>288</v>
      </c>
      <c r="P85" s="434">
        <v>6.25E-2</v>
      </c>
      <c r="Q85" s="454"/>
      <c r="R85" s="435" t="s">
        <v>288</v>
      </c>
      <c r="S85" s="435" t="s">
        <v>288</v>
      </c>
      <c r="T85" s="435" t="s">
        <v>288</v>
      </c>
      <c r="U85" s="435" t="s">
        <v>288</v>
      </c>
      <c r="V85" s="436" t="s">
        <v>288</v>
      </c>
      <c r="W85" s="830"/>
      <c r="X85" s="830"/>
      <c r="Y85" s="830"/>
      <c r="Z85" s="830"/>
      <c r="AA85" s="830" t="s">
        <v>288</v>
      </c>
      <c r="AB85" s="830"/>
      <c r="AC85" s="830" t="s">
        <v>288</v>
      </c>
      <c r="AD85" s="569" t="s">
        <v>288</v>
      </c>
    </row>
    <row r="86" spans="1:30" x14ac:dyDescent="0.25">
      <c r="A86" s="846">
        <v>5</v>
      </c>
      <c r="B86" s="438">
        <v>42395</v>
      </c>
      <c r="C86" s="439" t="s">
        <v>288</v>
      </c>
      <c r="D86" s="440">
        <v>42395</v>
      </c>
      <c r="E86" s="441" t="s">
        <v>53</v>
      </c>
      <c r="F86" s="442"/>
      <c r="G86" s="442"/>
      <c r="H86" s="442"/>
      <c r="I86" s="442"/>
      <c r="J86" s="442"/>
      <c r="K86" s="443"/>
      <c r="L86" s="444" t="s">
        <v>288</v>
      </c>
      <c r="M86" s="445" t="s">
        <v>288</v>
      </c>
      <c r="N86" s="446">
        <v>0.33333333333333298</v>
      </c>
      <c r="O86" s="447" t="s">
        <v>288</v>
      </c>
      <c r="P86" s="444" t="s">
        <v>288</v>
      </c>
      <c r="Q86" s="448"/>
      <c r="R86" s="445" t="s">
        <v>288</v>
      </c>
      <c r="S86" s="445" t="s">
        <v>288</v>
      </c>
      <c r="T86" s="445" t="s">
        <v>288</v>
      </c>
      <c r="U86" s="445" t="s">
        <v>288</v>
      </c>
      <c r="V86" s="446" t="s">
        <v>288</v>
      </c>
      <c r="W86" s="507"/>
      <c r="X86" s="507"/>
      <c r="Y86" s="507"/>
      <c r="Z86" s="507"/>
      <c r="AA86" s="507" t="s">
        <v>288</v>
      </c>
      <c r="AB86" s="507"/>
      <c r="AC86" s="507" t="s">
        <v>288</v>
      </c>
      <c r="AD86" s="568" t="s">
        <v>288</v>
      </c>
    </row>
    <row r="87" spans="1:30" x14ac:dyDescent="0.25">
      <c r="A87" s="846">
        <v>5</v>
      </c>
      <c r="B87" s="438">
        <v>42396</v>
      </c>
      <c r="C87" s="439" t="s">
        <v>288</v>
      </c>
      <c r="D87" s="440">
        <v>42396</v>
      </c>
      <c r="E87" s="441" t="s">
        <v>57</v>
      </c>
      <c r="F87" s="442"/>
      <c r="G87" s="442"/>
      <c r="H87" s="442"/>
      <c r="I87" s="442"/>
      <c r="J87" s="442"/>
      <c r="K87" s="443"/>
      <c r="L87" s="444" t="s">
        <v>288</v>
      </c>
      <c r="M87" s="445" t="s">
        <v>288</v>
      </c>
      <c r="N87" s="446">
        <v>0.33333333333333298</v>
      </c>
      <c r="O87" s="447">
        <v>-0.33333333333333298</v>
      </c>
      <c r="P87" s="444" t="s">
        <v>288</v>
      </c>
      <c r="Q87" s="448"/>
      <c r="R87" s="445" t="s">
        <v>288</v>
      </c>
      <c r="S87" s="445" t="s">
        <v>288</v>
      </c>
      <c r="T87" s="445" t="s">
        <v>288</v>
      </c>
      <c r="U87" s="445" t="s">
        <v>288</v>
      </c>
      <c r="V87" s="446" t="s">
        <v>288</v>
      </c>
      <c r="W87" s="507"/>
      <c r="X87" s="507"/>
      <c r="Y87" s="507"/>
      <c r="Z87" s="507"/>
      <c r="AA87" s="507" t="s">
        <v>288</v>
      </c>
      <c r="AB87" s="507"/>
      <c r="AC87" s="507" t="s">
        <v>288</v>
      </c>
      <c r="AD87" s="568" t="s">
        <v>288</v>
      </c>
    </row>
    <row r="88" spans="1:30" ht="30" customHeight="1" x14ac:dyDescent="0.25">
      <c r="A88" s="846">
        <v>5</v>
      </c>
      <c r="B88" s="438">
        <v>42397</v>
      </c>
      <c r="C88" s="439" t="s">
        <v>288</v>
      </c>
      <c r="D88" s="440">
        <v>42397</v>
      </c>
      <c r="E88" s="441" t="s">
        <v>57</v>
      </c>
      <c r="F88" s="442"/>
      <c r="G88" s="442"/>
      <c r="H88" s="442"/>
      <c r="I88" s="442"/>
      <c r="J88" s="442"/>
      <c r="K88" s="443"/>
      <c r="L88" s="444" t="s">
        <v>288</v>
      </c>
      <c r="M88" s="445" t="s">
        <v>288</v>
      </c>
      <c r="N88" s="446">
        <v>0.33333333333333298</v>
      </c>
      <c r="O88" s="447">
        <v>-0.33333333333333298</v>
      </c>
      <c r="P88" s="444" t="s">
        <v>288</v>
      </c>
      <c r="Q88" s="448"/>
      <c r="R88" s="445" t="s">
        <v>288</v>
      </c>
      <c r="S88" s="445" t="s">
        <v>288</v>
      </c>
      <c r="T88" s="445" t="s">
        <v>288</v>
      </c>
      <c r="U88" s="445" t="s">
        <v>288</v>
      </c>
      <c r="V88" s="446" t="s">
        <v>288</v>
      </c>
      <c r="W88" s="507"/>
      <c r="X88" s="507"/>
      <c r="Y88" s="507"/>
      <c r="Z88" s="507"/>
      <c r="AA88" s="507" t="s">
        <v>288</v>
      </c>
      <c r="AB88" s="507"/>
      <c r="AC88" s="507" t="s">
        <v>288</v>
      </c>
      <c r="AD88" s="568" t="s">
        <v>288</v>
      </c>
    </row>
    <row r="89" spans="1:30" x14ac:dyDescent="0.25">
      <c r="A89" s="846">
        <v>5</v>
      </c>
      <c r="B89" s="438">
        <v>42398</v>
      </c>
      <c r="C89" s="439" t="s">
        <v>288</v>
      </c>
      <c r="D89" s="440">
        <v>42398</v>
      </c>
      <c r="E89" s="441" t="s">
        <v>59</v>
      </c>
      <c r="F89" s="442"/>
      <c r="G89" s="442"/>
      <c r="H89" s="442"/>
      <c r="I89" s="442"/>
      <c r="J89" s="442"/>
      <c r="K89" s="443"/>
      <c r="L89" s="444" t="s">
        <v>288</v>
      </c>
      <c r="M89" s="445" t="s">
        <v>288</v>
      </c>
      <c r="N89" s="446">
        <v>0.33333333333333298</v>
      </c>
      <c r="O89" s="447" t="s">
        <v>288</v>
      </c>
      <c r="P89" s="444" t="s">
        <v>288</v>
      </c>
      <c r="Q89" s="448"/>
      <c r="R89" s="445" t="s">
        <v>288</v>
      </c>
      <c r="S89" s="445" t="s">
        <v>288</v>
      </c>
      <c r="T89" s="445" t="s">
        <v>288</v>
      </c>
      <c r="U89" s="445" t="s">
        <v>288</v>
      </c>
      <c r="V89" s="446" t="s">
        <v>288</v>
      </c>
      <c r="W89" s="507"/>
      <c r="X89" s="507"/>
      <c r="Y89" s="507"/>
      <c r="Z89" s="507"/>
      <c r="AA89" s="507" t="s">
        <v>288</v>
      </c>
      <c r="AB89" s="507"/>
      <c r="AC89" s="507" t="s">
        <v>288</v>
      </c>
      <c r="AD89" s="568" t="s">
        <v>288</v>
      </c>
    </row>
    <row r="90" spans="1:30" x14ac:dyDescent="0.25">
      <c r="A90" s="848">
        <v>5</v>
      </c>
      <c r="B90" s="458">
        <v>42399</v>
      </c>
      <c r="C90" s="459" t="s">
        <v>288</v>
      </c>
      <c r="D90" s="460">
        <v>42399</v>
      </c>
      <c r="E90" s="461"/>
      <c r="F90" s="462"/>
      <c r="G90" s="462"/>
      <c r="H90" s="462"/>
      <c r="I90" s="462"/>
      <c r="J90" s="462"/>
      <c r="K90" s="463"/>
      <c r="L90" s="464" t="s">
        <v>288</v>
      </c>
      <c r="M90" s="465" t="s">
        <v>288</v>
      </c>
      <c r="N90" s="466">
        <v>0.33333333333333298</v>
      </c>
      <c r="O90" s="467" t="s">
        <v>288</v>
      </c>
      <c r="P90" s="464" t="s">
        <v>288</v>
      </c>
      <c r="Q90" s="849"/>
      <c r="R90" s="465" t="s">
        <v>288</v>
      </c>
      <c r="S90" s="465" t="s">
        <v>288</v>
      </c>
      <c r="T90" s="465" t="s">
        <v>288</v>
      </c>
      <c r="U90" s="465" t="s">
        <v>288</v>
      </c>
      <c r="V90" s="466" t="s">
        <v>288</v>
      </c>
      <c r="W90" s="850"/>
      <c r="X90" s="850"/>
      <c r="Y90" s="850"/>
      <c r="Z90" s="850"/>
      <c r="AA90" s="850" t="s">
        <v>288</v>
      </c>
      <c r="AB90" s="850"/>
      <c r="AC90" s="850" t="s">
        <v>288</v>
      </c>
      <c r="AD90" s="851" t="s">
        <v>288</v>
      </c>
    </row>
    <row r="91" spans="1:30" ht="17.45" customHeight="1" x14ac:dyDescent="0.25">
      <c r="A91" s="351"/>
      <c r="B91" s="468"/>
      <c r="C91" s="469"/>
      <c r="D91" s="470"/>
      <c r="E91" s="471"/>
      <c r="F91" s="472"/>
      <c r="G91" s="472"/>
      <c r="H91" s="472"/>
      <c r="I91" s="472"/>
      <c r="J91" s="473"/>
      <c r="K91" s="472"/>
      <c r="L91" s="474"/>
      <c r="M91" s="474"/>
      <c r="N91" s="474"/>
      <c r="O91" s="474"/>
      <c r="P91" s="474"/>
      <c r="Q91" s="978" t="s">
        <v>424</v>
      </c>
      <c r="R91" s="584">
        <v>0</v>
      </c>
      <c r="S91" s="584">
        <v>0</v>
      </c>
      <c r="T91" s="584">
        <v>0.67708333333333304</v>
      </c>
      <c r="U91" s="584">
        <v>0</v>
      </c>
      <c r="V91" s="584">
        <v>9.375E-2</v>
      </c>
      <c r="W91" s="632"/>
      <c r="X91" s="832"/>
      <c r="Y91" s="832"/>
      <c r="Z91" s="833"/>
      <c r="AA91" s="852" t="s">
        <v>521</v>
      </c>
      <c r="AB91" s="853"/>
      <c r="AC91" s="854"/>
      <c r="AD91" s="834">
        <v>8.3333333333333329E-2</v>
      </c>
    </row>
    <row r="92" spans="1:30" ht="27" customHeight="1" x14ac:dyDescent="0.25">
      <c r="A92" s="351"/>
      <c r="B92" s="468"/>
      <c r="C92" s="475"/>
      <c r="D92" s="476"/>
      <c r="E92" s="1132" t="s">
        <v>526</v>
      </c>
      <c r="F92" s="1133"/>
      <c r="G92" s="1128" t="s">
        <v>527</v>
      </c>
      <c r="H92" s="1128"/>
      <c r="I92" s="477">
        <v>0</v>
      </c>
      <c r="J92" s="478"/>
      <c r="K92" s="1129" t="s">
        <v>232</v>
      </c>
      <c r="L92" s="1130"/>
      <c r="M92" s="1131" t="s">
        <v>241</v>
      </c>
      <c r="N92" s="1131"/>
      <c r="O92" s="977">
        <v>0.625</v>
      </c>
      <c r="P92" s="1169" t="s">
        <v>537</v>
      </c>
      <c r="Q92" s="1170"/>
      <c r="R92" s="1183" t="s">
        <v>281</v>
      </c>
      <c r="S92" s="1184"/>
      <c r="T92" s="1184"/>
      <c r="U92" s="1184"/>
      <c r="V92" s="1184"/>
      <c r="W92" s="589"/>
      <c r="X92" s="806"/>
      <c r="Y92" s="806"/>
      <c r="Z92" s="808"/>
      <c r="AA92" s="808"/>
      <c r="AB92" s="1187"/>
      <c r="AC92" s="1187"/>
      <c r="AD92" s="1188"/>
    </row>
    <row r="93" spans="1:30" ht="18" customHeight="1" x14ac:dyDescent="0.25">
      <c r="A93" s="346"/>
      <c r="B93" s="480"/>
      <c r="C93" s="475"/>
      <c r="D93" s="481"/>
      <c r="E93" s="1134"/>
      <c r="F93" s="1135"/>
      <c r="G93" s="1128" t="s">
        <v>528</v>
      </c>
      <c r="H93" s="1128"/>
      <c r="I93" s="477">
        <v>1</v>
      </c>
      <c r="J93" s="482"/>
      <c r="K93" s="1130"/>
      <c r="L93" s="1130"/>
      <c r="M93" s="1093" t="s">
        <v>230</v>
      </c>
      <c r="N93" s="1093"/>
      <c r="O93" s="977">
        <v>1.1041666666666634</v>
      </c>
      <c r="P93" s="479">
        <v>0</v>
      </c>
      <c r="Q93" s="586"/>
      <c r="R93" s="1185" t="s">
        <v>317</v>
      </c>
      <c r="S93" s="1186"/>
      <c r="T93" s="1186"/>
      <c r="U93" s="1186"/>
      <c r="V93" s="1186"/>
      <c r="W93" s="160"/>
      <c r="X93" s="806"/>
      <c r="Y93" s="806"/>
      <c r="Z93" s="812"/>
      <c r="AA93" s="812"/>
      <c r="AB93" s="813" t="s">
        <v>332</v>
      </c>
      <c r="AC93" s="811"/>
      <c r="AD93" s="808"/>
    </row>
    <row r="94" spans="1:30" ht="18" customHeight="1" x14ac:dyDescent="0.25">
      <c r="A94" s="1091" t="s">
        <v>280</v>
      </c>
      <c r="B94" s="1092"/>
      <c r="C94" s="510"/>
      <c r="D94" s="873"/>
      <c r="E94" s="1136"/>
      <c r="F94" s="1137"/>
      <c r="G94" s="1137"/>
      <c r="H94" s="1137"/>
      <c r="I94" s="1138"/>
      <c r="J94" s="482"/>
      <c r="K94" s="1130"/>
      <c r="L94" s="1130"/>
      <c r="M94" s="1093" t="s">
        <v>231</v>
      </c>
      <c r="N94" s="1093"/>
      <c r="O94" s="977">
        <v>1.7291666666666634</v>
      </c>
      <c r="P94" s="479">
        <v>0</v>
      </c>
      <c r="Q94" s="586" t="s">
        <v>288</v>
      </c>
      <c r="R94" s="1185"/>
      <c r="S94" s="1186"/>
      <c r="T94" s="1186"/>
      <c r="U94" s="1186"/>
      <c r="V94" s="1186"/>
      <c r="W94" s="160"/>
      <c r="X94" s="160"/>
      <c r="Y94" s="160"/>
      <c r="Z94" s="1189"/>
      <c r="AA94" s="1190"/>
      <c r="AB94" s="1190"/>
      <c r="AC94" s="1190"/>
      <c r="AD94" s="1191"/>
    </row>
    <row r="95" spans="1:30" s="490" customFormat="1" ht="16.5" hidden="1" customHeight="1" x14ac:dyDescent="0.25">
      <c r="A95" s="483"/>
      <c r="B95" s="484"/>
      <c r="C95" s="485"/>
      <c r="D95" s="1094" t="s">
        <v>233</v>
      </c>
      <c r="E95" s="1095"/>
      <c r="F95" s="1095"/>
      <c r="G95" s="1095"/>
      <c r="H95" s="874">
        <v>22</v>
      </c>
      <c r="I95" s="486"/>
      <c r="J95" s="486"/>
      <c r="K95" s="486"/>
      <c r="L95" s="487"/>
      <c r="M95" s="487"/>
      <c r="N95" s="488"/>
      <c r="O95" s="489"/>
      <c r="P95" s="981"/>
      <c r="Q95" s="592"/>
      <c r="R95" s="1185"/>
      <c r="S95" s="1186"/>
      <c r="T95" s="1186"/>
      <c r="U95" s="1186"/>
      <c r="V95" s="1186"/>
      <c r="W95" s="597"/>
      <c r="X95" s="160"/>
      <c r="Y95" s="160"/>
      <c r="Z95" s="1189"/>
      <c r="AA95" s="1190"/>
      <c r="AB95" s="1190"/>
      <c r="AC95" s="1190"/>
      <c r="AD95" s="1191"/>
    </row>
    <row r="96" spans="1:30" s="490" customFormat="1" ht="16.5" hidden="1" customHeight="1" x14ac:dyDescent="0.25">
      <c r="A96" s="483"/>
      <c r="B96" s="484"/>
      <c r="C96" s="491"/>
      <c r="D96" s="1096" t="s">
        <v>234</v>
      </c>
      <c r="E96" s="1097"/>
      <c r="F96" s="1097"/>
      <c r="G96" s="1097"/>
      <c r="H96" s="492">
        <v>13</v>
      </c>
      <c r="I96" s="486"/>
      <c r="J96" s="486"/>
      <c r="K96" s="486"/>
      <c r="L96" s="487"/>
      <c r="M96" s="487"/>
      <c r="N96" s="488"/>
      <c r="O96" s="489"/>
      <c r="P96" s="981"/>
      <c r="Q96" s="592"/>
      <c r="R96" s="1185"/>
      <c r="S96" s="1186"/>
      <c r="T96" s="1186"/>
      <c r="U96" s="1186"/>
      <c r="V96" s="1186"/>
      <c r="W96" s="597"/>
      <c r="X96" s="160"/>
      <c r="Y96" s="160"/>
      <c r="Z96" s="1189"/>
      <c r="AA96" s="1190"/>
      <c r="AB96" s="1190"/>
      <c r="AC96" s="1190"/>
      <c r="AD96" s="1191"/>
    </row>
    <row r="97" spans="1:30" x14ac:dyDescent="0.25">
      <c r="A97" s="1098" t="s">
        <v>316</v>
      </c>
      <c r="B97" s="1099"/>
      <c r="C97" s="1104"/>
      <c r="D97" s="1105"/>
      <c r="E97" s="1105"/>
      <c r="F97" s="1106"/>
      <c r="G97" s="347"/>
      <c r="H97" s="1113" t="s">
        <v>235</v>
      </c>
      <c r="I97" s="1114"/>
      <c r="J97" s="1119"/>
      <c r="K97" s="1120"/>
      <c r="L97" s="1120"/>
      <c r="M97" s="1120"/>
      <c r="N97" s="1121"/>
      <c r="O97" s="449"/>
      <c r="P97" s="982" t="s">
        <v>536</v>
      </c>
      <c r="Q97" s="586"/>
      <c r="R97" s="1185"/>
      <c r="S97" s="1186"/>
      <c r="T97" s="1186"/>
      <c r="U97" s="1186"/>
      <c r="V97" s="1186"/>
      <c r="W97" s="160"/>
      <c r="X97" s="160"/>
      <c r="Y97" s="160"/>
      <c r="Z97" s="1189"/>
      <c r="AA97" s="1190"/>
      <c r="AB97" s="1190"/>
      <c r="AC97" s="1190"/>
      <c r="AD97" s="1191"/>
    </row>
    <row r="98" spans="1:30" x14ac:dyDescent="0.25">
      <c r="A98" s="1100"/>
      <c r="B98" s="1101"/>
      <c r="C98" s="1107"/>
      <c r="D98" s="1108"/>
      <c r="E98" s="1108"/>
      <c r="F98" s="1109"/>
      <c r="G98" s="347"/>
      <c r="H98" s="1115"/>
      <c r="I98" s="1116"/>
      <c r="J98" s="1122"/>
      <c r="K98" s="1123"/>
      <c r="L98" s="1123"/>
      <c r="M98" s="1123"/>
      <c r="N98" s="1124"/>
      <c r="O98" s="350"/>
      <c r="P98" s="979"/>
      <c r="Q98" s="980"/>
      <c r="R98" s="1186"/>
      <c r="S98" s="1186"/>
      <c r="T98" s="1186"/>
      <c r="U98" s="1186"/>
      <c r="V98" s="1186"/>
      <c r="W98" s="160"/>
      <c r="X98" s="160"/>
      <c r="Y98" s="160"/>
      <c r="Z98" s="1189"/>
      <c r="AA98" s="1190"/>
      <c r="AB98" s="1190"/>
      <c r="AC98" s="1190"/>
      <c r="AD98" s="1191"/>
    </row>
    <row r="99" spans="1:30" x14ac:dyDescent="0.25">
      <c r="A99" s="1102"/>
      <c r="B99" s="1103"/>
      <c r="C99" s="1110"/>
      <c r="D99" s="1111"/>
      <c r="E99" s="1111"/>
      <c r="F99" s="1112"/>
      <c r="G99" s="347"/>
      <c r="H99" s="1117"/>
      <c r="I99" s="1118"/>
      <c r="J99" s="1125"/>
      <c r="K99" s="1126"/>
      <c r="L99" s="1126"/>
      <c r="M99" s="1126"/>
      <c r="N99" s="1127"/>
      <c r="O99" s="350"/>
      <c r="P99" s="829"/>
      <c r="Q99" s="600"/>
      <c r="R99" s="1186"/>
      <c r="S99" s="1186"/>
      <c r="T99" s="1186"/>
      <c r="U99" s="1186"/>
      <c r="V99" s="1186"/>
      <c r="W99" s="160"/>
      <c r="X99" s="160"/>
      <c r="Y99" s="160"/>
      <c r="Z99" s="160"/>
      <c r="AA99" s="160"/>
      <c r="AB99" s="160"/>
      <c r="AC99" s="160"/>
      <c r="AD99" s="160"/>
    </row>
    <row r="100" spans="1:30" x14ac:dyDescent="0.25">
      <c r="A100" s="346"/>
      <c r="B100" s="480"/>
      <c r="C100" s="469"/>
      <c r="D100" s="470" t="s">
        <v>2</v>
      </c>
      <c r="E100" s="352"/>
      <c r="F100" s="493"/>
      <c r="G100" s="352"/>
      <c r="H100" s="493"/>
      <c r="I100" s="493"/>
      <c r="J100" s="493"/>
      <c r="K100" s="493"/>
      <c r="L100" s="494"/>
      <c r="M100" s="494"/>
      <c r="N100" s="495"/>
      <c r="O100" s="496"/>
      <c r="P100" s="496"/>
      <c r="Q100" s="346"/>
      <c r="R100" s="351"/>
      <c r="S100" s="351"/>
      <c r="T100" s="495"/>
      <c r="U100" s="352"/>
      <c r="V100" s="494"/>
      <c r="W100" s="497"/>
      <c r="X100" s="347"/>
      <c r="Y100" s="349"/>
      <c r="Z100" s="567"/>
      <c r="AA100" s="567"/>
      <c r="AB100" s="567"/>
      <c r="AC100" s="567"/>
      <c r="AD100" s="567"/>
    </row>
    <row r="101" spans="1:30" x14ac:dyDescent="0.25">
      <c r="A101" s="346"/>
      <c r="B101" s="480"/>
      <c r="C101" s="475"/>
      <c r="D101" s="498"/>
      <c r="E101" s="347"/>
      <c r="F101" s="499"/>
      <c r="G101" s="347"/>
      <c r="H101" s="499"/>
      <c r="I101" s="499"/>
      <c r="J101" s="499"/>
      <c r="K101" s="499"/>
      <c r="L101" s="497"/>
      <c r="M101" s="346"/>
      <c r="N101" s="346"/>
      <c r="O101" s="346"/>
      <c r="P101" s="346"/>
      <c r="Q101" s="346"/>
      <c r="R101" s="346"/>
      <c r="S101" s="346"/>
      <c r="T101" s="500"/>
      <c r="U101" s="347"/>
      <c r="V101" s="497"/>
      <c r="W101" s="497"/>
      <c r="X101" s="347"/>
      <c r="Y101" s="349"/>
      <c r="Z101" s="567"/>
      <c r="AA101" s="567"/>
      <c r="AB101" s="567"/>
      <c r="AC101" s="567"/>
      <c r="AD101" s="567"/>
    </row>
    <row r="102" spans="1:30" x14ac:dyDescent="0.25">
      <c r="A102" s="346"/>
      <c r="B102" s="346"/>
      <c r="C102" s="500"/>
      <c r="D102" s="347"/>
      <c r="E102" s="497"/>
      <c r="F102" s="497"/>
      <c r="G102" s="347"/>
      <c r="H102" s="346"/>
      <c r="I102" s="499"/>
      <c r="J102" s="499"/>
      <c r="K102" s="499"/>
      <c r="L102" s="497"/>
      <c r="M102" s="346"/>
      <c r="N102" s="346"/>
      <c r="O102" s="346"/>
      <c r="P102" s="346"/>
      <c r="Q102" s="346"/>
      <c r="R102" s="346"/>
      <c r="S102" s="500"/>
      <c r="T102" s="347"/>
      <c r="U102" s="497"/>
      <c r="V102" s="497"/>
      <c r="W102" s="347"/>
      <c r="X102" s="349"/>
      <c r="Y102" s="567"/>
      <c r="Z102" s="567"/>
      <c r="AA102" s="567"/>
      <c r="AB102" s="567"/>
      <c r="AC102" s="567"/>
    </row>
    <row r="103" spans="1:30" x14ac:dyDescent="0.25">
      <c r="A103" s="346"/>
      <c r="B103" s="480"/>
      <c r="C103" s="475"/>
      <c r="D103" s="498"/>
      <c r="E103" s="347"/>
      <c r="F103" s="499"/>
      <c r="G103" s="499"/>
      <c r="H103" s="499"/>
      <c r="I103" s="499"/>
      <c r="J103" s="499"/>
      <c r="K103" s="499"/>
      <c r="L103" s="497"/>
      <c r="M103" s="346"/>
      <c r="N103" s="346"/>
      <c r="O103" s="346"/>
      <c r="P103" s="346"/>
      <c r="Q103" s="346"/>
      <c r="R103" s="346"/>
      <c r="S103" s="500"/>
      <c r="T103" s="347"/>
      <c r="U103" s="497"/>
      <c r="V103" s="497"/>
      <c r="W103" s="347"/>
      <c r="X103" s="349"/>
      <c r="Y103" s="567"/>
      <c r="Z103" s="567"/>
      <c r="AA103" s="567"/>
      <c r="AB103" s="567"/>
      <c r="AC103" s="567"/>
    </row>
    <row r="104" spans="1:30" x14ac:dyDescent="0.25">
      <c r="A104" s="346"/>
      <c r="B104" s="480"/>
      <c r="C104" s="475"/>
      <c r="D104" s="498"/>
      <c r="E104" s="347"/>
      <c r="F104" s="499"/>
      <c r="G104" s="499"/>
      <c r="H104" s="499"/>
      <c r="I104" s="499"/>
      <c r="J104" s="499"/>
      <c r="K104" s="499"/>
      <c r="L104" s="497"/>
      <c r="M104" s="346"/>
      <c r="N104" s="346"/>
      <c r="O104" s="346"/>
      <c r="P104" s="346"/>
      <c r="Q104" s="346"/>
      <c r="R104" s="346"/>
      <c r="S104" s="500"/>
      <c r="T104" s="347"/>
      <c r="U104" s="497"/>
      <c r="V104" s="497"/>
      <c r="W104" s="347"/>
      <c r="X104" s="349"/>
      <c r="Y104" s="567"/>
      <c r="Z104" s="567"/>
      <c r="AA104" s="567"/>
      <c r="AB104" s="567"/>
      <c r="AC104" s="567"/>
    </row>
    <row r="105" spans="1:30" ht="15.6" hidden="1" customHeight="1" x14ac:dyDescent="0.25">
      <c r="A105" s="346"/>
      <c r="B105" s="480"/>
      <c r="C105" s="475"/>
      <c r="D105" s="498"/>
      <c r="E105" s="347"/>
      <c r="F105" s="499"/>
      <c r="G105" s="499"/>
      <c r="H105" s="499"/>
      <c r="I105" s="499"/>
      <c r="J105" s="499"/>
      <c r="K105" s="499"/>
      <c r="L105" s="497"/>
      <c r="M105" s="346"/>
      <c r="N105" s="346"/>
      <c r="O105" s="346"/>
      <c r="P105" s="346"/>
      <c r="Q105" s="346"/>
      <c r="R105" s="346"/>
      <c r="S105" s="500"/>
      <c r="T105" s="347"/>
      <c r="U105" s="497"/>
      <c r="V105" s="497"/>
      <c r="W105" s="347"/>
      <c r="X105" s="349"/>
      <c r="Y105" s="567"/>
      <c r="Z105" s="567"/>
      <c r="AA105" s="567"/>
      <c r="AB105" s="567"/>
      <c r="AC105" s="567"/>
    </row>
    <row r="106" spans="1:30" ht="15.6" hidden="1" customHeight="1" x14ac:dyDescent="0.25">
      <c r="A106" s="346"/>
      <c r="B106" s="480"/>
      <c r="C106" s="475"/>
      <c r="D106" s="498"/>
      <c r="E106" s="347"/>
      <c r="F106" s="499"/>
      <c r="G106" s="499"/>
      <c r="H106" s="499"/>
      <c r="I106" s="499"/>
      <c r="J106" s="499"/>
      <c r="K106" s="499"/>
      <c r="L106" s="497"/>
      <c r="M106" s="346"/>
      <c r="N106" s="346"/>
      <c r="O106" s="346"/>
      <c r="P106" s="346"/>
      <c r="Q106" s="346"/>
      <c r="R106" s="346"/>
      <c r="S106" s="500"/>
      <c r="T106" s="347"/>
      <c r="U106" s="497"/>
      <c r="V106" s="497"/>
      <c r="W106" s="347"/>
      <c r="X106" s="349"/>
      <c r="Y106" s="567"/>
      <c r="Z106" s="567"/>
      <c r="AA106" s="567"/>
      <c r="AB106" s="567"/>
      <c r="AC106" s="567"/>
    </row>
    <row r="107" spans="1:30" ht="15.6" hidden="1" customHeight="1" x14ac:dyDescent="0.25">
      <c r="A107" s="346"/>
      <c r="B107" s="480"/>
      <c r="C107" s="475"/>
      <c r="D107" s="498"/>
      <c r="E107" s="347"/>
      <c r="F107" s="499"/>
      <c r="G107" s="499"/>
      <c r="H107" s="499"/>
      <c r="I107" s="499"/>
      <c r="J107" s="499"/>
      <c r="K107" s="499"/>
      <c r="L107" s="497"/>
      <c r="M107" s="497"/>
      <c r="N107" s="500"/>
      <c r="O107" s="496"/>
      <c r="P107" s="346"/>
      <c r="Q107" s="346"/>
      <c r="R107" s="346"/>
      <c r="S107" s="500"/>
      <c r="T107" s="347"/>
      <c r="U107" s="497"/>
      <c r="V107" s="497"/>
      <c r="W107" s="347"/>
      <c r="X107" s="349"/>
      <c r="Y107" s="567"/>
      <c r="Z107" s="567"/>
      <c r="AA107" s="567"/>
      <c r="AB107" s="567"/>
      <c r="AC107" s="567"/>
    </row>
    <row r="108" spans="1:30" ht="15.6" hidden="1" customHeight="1" x14ac:dyDescent="0.25">
      <c r="A108" s="346"/>
      <c r="B108" s="480"/>
      <c r="C108" s="475"/>
      <c r="D108" s="498"/>
      <c r="E108" s="347"/>
      <c r="F108" s="499"/>
      <c r="G108" s="499"/>
      <c r="H108" s="499"/>
      <c r="I108" s="499"/>
      <c r="J108" s="499"/>
      <c r="K108" s="499"/>
      <c r="L108" s="497"/>
      <c r="M108" s="497"/>
      <c r="N108" s="500"/>
      <c r="O108" s="496"/>
      <c r="P108" s="346"/>
      <c r="Q108" s="346"/>
      <c r="R108" s="346"/>
      <c r="S108" s="500"/>
      <c r="T108" s="347"/>
      <c r="U108" s="497"/>
      <c r="V108" s="497"/>
      <c r="W108" s="347"/>
      <c r="X108" s="349"/>
      <c r="Y108" s="567"/>
      <c r="Z108" s="567"/>
      <c r="AA108" s="567"/>
      <c r="AB108" s="567"/>
      <c r="AC108" s="567"/>
    </row>
    <row r="109" spans="1:30" ht="15.6" hidden="1" customHeight="1" x14ac:dyDescent="0.25">
      <c r="A109" s="346"/>
      <c r="B109" s="480"/>
      <c r="C109" s="475"/>
      <c r="D109" s="498"/>
      <c r="E109" s="347"/>
      <c r="F109" s="499"/>
      <c r="G109" s="499"/>
      <c r="H109" s="499"/>
      <c r="I109" s="499"/>
      <c r="J109" s="499"/>
      <c r="K109" s="499"/>
      <c r="L109" s="497"/>
      <c r="M109" s="497"/>
      <c r="N109" s="500"/>
      <c r="O109" s="496"/>
      <c r="P109" s="346"/>
      <c r="Q109" s="346"/>
      <c r="R109" s="346"/>
      <c r="S109" s="500"/>
      <c r="T109" s="347"/>
      <c r="U109" s="497"/>
      <c r="V109" s="497"/>
      <c r="W109" s="347"/>
      <c r="X109" s="349"/>
      <c r="Y109" s="567"/>
      <c r="Z109" s="567"/>
      <c r="AA109" s="567"/>
      <c r="AB109" s="567"/>
      <c r="AC109" s="567"/>
    </row>
    <row r="110" spans="1:30" ht="15.6" hidden="1" customHeight="1" x14ac:dyDescent="0.25">
      <c r="A110" s="346"/>
      <c r="B110" s="480"/>
      <c r="C110" s="475"/>
      <c r="D110" s="498"/>
      <c r="E110" s="347"/>
      <c r="F110" s="499"/>
      <c r="G110" s="499"/>
      <c r="H110" s="499"/>
      <c r="I110" s="499"/>
      <c r="J110" s="499"/>
      <c r="K110" s="499"/>
      <c r="L110" s="497"/>
      <c r="M110" s="497"/>
      <c r="N110" s="500"/>
      <c r="O110" s="496"/>
      <c r="P110" s="346"/>
      <c r="Q110" s="346"/>
      <c r="R110" s="346"/>
      <c r="S110" s="500"/>
      <c r="T110" s="347"/>
      <c r="U110" s="497"/>
      <c r="V110" s="497"/>
      <c r="W110" s="347"/>
      <c r="X110" s="349"/>
      <c r="Y110" s="567"/>
      <c r="Z110" s="567"/>
      <c r="AA110" s="567"/>
      <c r="AB110" s="567"/>
      <c r="AC110" s="567"/>
    </row>
    <row r="111" spans="1:30" ht="15.6" hidden="1" customHeight="1" x14ac:dyDescent="0.25">
      <c r="A111" s="346"/>
      <c r="B111" s="480"/>
      <c r="C111" s="475"/>
      <c r="D111" s="498"/>
      <c r="E111" s="347"/>
      <c r="F111" s="499"/>
      <c r="G111" s="499"/>
      <c r="H111" s="499"/>
      <c r="I111" s="499"/>
      <c r="J111" s="499"/>
      <c r="K111" s="499"/>
      <c r="L111" s="497"/>
      <c r="M111" s="497"/>
      <c r="N111" s="500"/>
      <c r="O111" s="496"/>
      <c r="P111" s="346"/>
      <c r="Q111" s="346"/>
      <c r="R111" s="346"/>
      <c r="S111" s="500"/>
      <c r="T111" s="347"/>
      <c r="U111" s="497"/>
      <c r="V111" s="497"/>
      <c r="W111" s="347"/>
      <c r="X111" s="349"/>
      <c r="Y111" s="567"/>
      <c r="Z111" s="567"/>
      <c r="AA111" s="567"/>
      <c r="AB111" s="567"/>
      <c r="AC111" s="567"/>
    </row>
    <row r="112" spans="1:30" ht="15.6" hidden="1" customHeight="1" x14ac:dyDescent="0.25">
      <c r="A112" s="346"/>
      <c r="B112" s="480"/>
      <c r="C112" s="475"/>
      <c r="D112" s="498"/>
      <c r="E112" s="347"/>
      <c r="F112" s="499"/>
      <c r="G112" s="499"/>
      <c r="H112" s="499"/>
      <c r="I112" s="499"/>
      <c r="J112" s="499"/>
      <c r="K112" s="499"/>
      <c r="L112" s="497"/>
      <c r="M112" s="497"/>
      <c r="N112" s="500"/>
      <c r="O112" s="496"/>
      <c r="P112" s="346"/>
      <c r="Q112" s="346"/>
      <c r="R112" s="346"/>
      <c r="S112" s="500"/>
      <c r="T112" s="347"/>
      <c r="U112" s="497"/>
      <c r="V112" s="497"/>
      <c r="W112" s="347"/>
      <c r="X112" s="349"/>
      <c r="Y112" s="567"/>
      <c r="Z112" s="567"/>
      <c r="AA112" s="567"/>
      <c r="AB112" s="567"/>
      <c r="AC112" s="567"/>
    </row>
    <row r="113" spans="1:29" ht="15.6" hidden="1" customHeight="1" x14ac:dyDescent="0.25">
      <c r="A113" s="346"/>
      <c r="B113" s="480"/>
      <c r="C113" s="475"/>
      <c r="D113" s="498"/>
      <c r="E113" s="347"/>
      <c r="F113" s="499"/>
      <c r="G113" s="499"/>
      <c r="H113" s="499"/>
      <c r="I113" s="499"/>
      <c r="J113" s="499"/>
      <c r="K113" s="499"/>
      <c r="L113" s="497"/>
      <c r="M113" s="497"/>
      <c r="N113" s="500"/>
      <c r="O113" s="496"/>
      <c r="P113" s="346"/>
      <c r="Q113" s="346"/>
      <c r="R113" s="346"/>
      <c r="S113" s="500"/>
      <c r="T113" s="347"/>
      <c r="U113" s="497"/>
      <c r="V113" s="497"/>
      <c r="W113" s="347"/>
      <c r="X113" s="349"/>
      <c r="Y113" s="567"/>
      <c r="Z113" s="567"/>
      <c r="AA113" s="567"/>
      <c r="AB113" s="567"/>
      <c r="AC113" s="567"/>
    </row>
    <row r="114" spans="1:29" ht="15.6" hidden="1" customHeight="1" x14ac:dyDescent="0.25">
      <c r="A114" s="346"/>
      <c r="B114" s="480"/>
      <c r="C114" s="475"/>
      <c r="D114" s="498"/>
      <c r="E114" s="347"/>
      <c r="F114" s="499"/>
      <c r="G114" s="499"/>
      <c r="H114" s="499"/>
      <c r="I114" s="499"/>
      <c r="J114" s="499"/>
      <c r="K114" s="499"/>
      <c r="L114" s="497"/>
      <c r="M114" s="497"/>
      <c r="N114" s="500"/>
      <c r="O114" s="496"/>
      <c r="P114" s="346"/>
      <c r="Q114" s="346"/>
      <c r="R114" s="346"/>
      <c r="S114" s="500"/>
      <c r="T114" s="347"/>
      <c r="U114" s="497"/>
      <c r="V114" s="497"/>
      <c r="W114" s="347"/>
      <c r="X114" s="349"/>
      <c r="Y114" s="567"/>
      <c r="Z114" s="567"/>
      <c r="AA114" s="567"/>
      <c r="AB114" s="567"/>
      <c r="AC114" s="567"/>
    </row>
    <row r="115" spans="1:29" ht="15.6" hidden="1" customHeight="1" x14ac:dyDescent="0.25">
      <c r="A115" s="346"/>
      <c r="B115" s="480"/>
      <c r="C115" s="475"/>
      <c r="D115" s="498"/>
      <c r="E115" s="347"/>
      <c r="F115" s="499"/>
      <c r="G115" s="499"/>
      <c r="H115" s="499"/>
      <c r="I115" s="499"/>
      <c r="J115" s="499"/>
      <c r="K115" s="499"/>
      <c r="L115" s="497"/>
      <c r="M115" s="497"/>
      <c r="N115" s="500"/>
      <c r="O115" s="496"/>
      <c r="P115" s="346"/>
      <c r="Q115" s="346"/>
      <c r="R115" s="346"/>
      <c r="S115" s="500"/>
      <c r="T115" s="347"/>
      <c r="U115" s="497"/>
      <c r="V115" s="497"/>
      <c r="W115" s="347"/>
      <c r="X115" s="349"/>
      <c r="Y115" s="567"/>
      <c r="Z115" s="567"/>
      <c r="AA115" s="567"/>
      <c r="AB115" s="567"/>
      <c r="AC115" s="567"/>
    </row>
    <row r="116" spans="1:29" ht="15.6" hidden="1" customHeight="1" x14ac:dyDescent="0.25">
      <c r="A116" s="346"/>
      <c r="B116" s="480"/>
      <c r="C116" s="475"/>
      <c r="D116" s="498"/>
      <c r="E116" s="347"/>
      <c r="F116" s="499"/>
      <c r="G116" s="499"/>
      <c r="H116" s="499"/>
      <c r="I116" s="499"/>
      <c r="J116" s="499"/>
      <c r="K116" s="499"/>
      <c r="L116" s="497"/>
      <c r="M116" s="497"/>
      <c r="N116" s="500"/>
      <c r="O116" s="496"/>
      <c r="P116" s="346"/>
      <c r="Q116" s="346"/>
      <c r="R116" s="346"/>
      <c r="S116" s="500"/>
      <c r="T116" s="347"/>
      <c r="U116" s="497"/>
      <c r="V116" s="497"/>
      <c r="W116" s="347"/>
      <c r="X116" s="349"/>
      <c r="Y116" s="567"/>
      <c r="Z116" s="567"/>
      <c r="AA116" s="567"/>
      <c r="AB116" s="567"/>
      <c r="AC116" s="567"/>
    </row>
    <row r="117" spans="1:29" ht="15.6" hidden="1" customHeight="1" x14ac:dyDescent="0.25">
      <c r="A117" s="346"/>
      <c r="B117" s="480"/>
      <c r="C117" s="475"/>
      <c r="D117" s="498"/>
      <c r="E117" s="347"/>
      <c r="F117" s="499"/>
      <c r="G117" s="499"/>
      <c r="H117" s="499"/>
      <c r="I117" s="499"/>
      <c r="J117" s="499"/>
      <c r="K117" s="499"/>
      <c r="L117" s="497"/>
      <c r="M117" s="497"/>
      <c r="N117" s="500"/>
      <c r="O117" s="496"/>
      <c r="P117" s="346"/>
      <c r="Q117" s="346"/>
      <c r="R117" s="346"/>
      <c r="S117" s="500"/>
      <c r="T117" s="347"/>
      <c r="U117" s="497"/>
      <c r="V117" s="497"/>
      <c r="W117" s="347"/>
      <c r="X117" s="349"/>
      <c r="Y117" s="567"/>
      <c r="Z117" s="567"/>
      <c r="AA117" s="567"/>
      <c r="AB117" s="567"/>
      <c r="AC117" s="567"/>
    </row>
    <row r="118" spans="1:29" ht="15.6" hidden="1" customHeight="1" x14ac:dyDescent="0.25">
      <c r="A118" s="346"/>
      <c r="B118" s="480"/>
      <c r="C118" s="475"/>
      <c r="D118" s="498"/>
      <c r="E118" s="347"/>
      <c r="F118" s="499"/>
      <c r="G118" s="499"/>
      <c r="H118" s="499"/>
      <c r="I118" s="499"/>
      <c r="J118" s="499"/>
      <c r="K118" s="499"/>
      <c r="L118" s="497"/>
      <c r="M118" s="497"/>
      <c r="N118" s="500"/>
      <c r="O118" s="496"/>
      <c r="P118" s="346"/>
      <c r="Q118" s="346"/>
      <c r="R118" s="346"/>
      <c r="S118" s="500"/>
      <c r="T118" s="347"/>
      <c r="U118" s="497"/>
      <c r="V118" s="497"/>
      <c r="W118" s="347"/>
      <c r="X118" s="349"/>
      <c r="Y118" s="567"/>
      <c r="Z118" s="567"/>
      <c r="AA118" s="567"/>
      <c r="AB118" s="567"/>
      <c r="AC118" s="567"/>
    </row>
    <row r="119" spans="1:29" ht="15.6" hidden="1" customHeight="1" x14ac:dyDescent="0.25">
      <c r="A119" s="346"/>
      <c r="B119" s="480"/>
      <c r="C119" s="475"/>
      <c r="D119" s="498"/>
      <c r="E119" s="347"/>
      <c r="F119" s="499"/>
      <c r="G119" s="499"/>
      <c r="H119" s="499"/>
      <c r="I119" s="499"/>
      <c r="J119" s="499"/>
      <c r="K119" s="499"/>
      <c r="L119" s="497"/>
      <c r="M119" s="497"/>
      <c r="N119" s="500"/>
      <c r="O119" s="496"/>
      <c r="P119" s="346"/>
      <c r="Q119" s="346"/>
      <c r="R119" s="346"/>
      <c r="S119" s="500"/>
      <c r="T119" s="347"/>
      <c r="U119" s="497"/>
      <c r="V119" s="497"/>
      <c r="W119" s="347"/>
      <c r="X119" s="349"/>
      <c r="Y119" s="567"/>
      <c r="Z119" s="567"/>
      <c r="AA119" s="567"/>
      <c r="AB119" s="567"/>
      <c r="AC119" s="567"/>
    </row>
    <row r="120" spans="1:29" ht="15.6" hidden="1" customHeight="1" x14ac:dyDescent="0.25">
      <c r="A120" s="346"/>
      <c r="B120" s="480"/>
      <c r="C120" s="475"/>
      <c r="D120" s="498"/>
      <c r="E120" s="347"/>
      <c r="F120" s="499"/>
      <c r="G120" s="499"/>
      <c r="H120" s="499"/>
      <c r="I120" s="499"/>
      <c r="J120" s="499"/>
      <c r="K120" s="499"/>
      <c r="L120" s="497"/>
      <c r="M120" s="497"/>
      <c r="N120" s="500"/>
      <c r="O120" s="496"/>
      <c r="P120" s="346"/>
      <c r="Q120" s="346"/>
      <c r="R120" s="346"/>
      <c r="S120" s="500"/>
      <c r="T120" s="347"/>
      <c r="U120" s="497"/>
      <c r="V120" s="497"/>
      <c r="W120" s="347"/>
      <c r="X120" s="349"/>
      <c r="Y120" s="567"/>
      <c r="Z120" s="567"/>
      <c r="AA120" s="567"/>
      <c r="AB120" s="567"/>
      <c r="AC120" s="567"/>
    </row>
    <row r="121" spans="1:29" ht="15.6" hidden="1" customHeight="1" x14ac:dyDescent="0.25">
      <c r="A121" s="346"/>
      <c r="B121" s="480"/>
      <c r="C121" s="475"/>
      <c r="D121" s="498"/>
      <c r="E121" s="347"/>
      <c r="F121" s="499"/>
      <c r="G121" s="499"/>
      <c r="H121" s="499"/>
      <c r="I121" s="499"/>
      <c r="J121" s="499"/>
      <c r="K121" s="499"/>
      <c r="L121" s="497"/>
      <c r="M121" s="497"/>
      <c r="N121" s="500"/>
      <c r="O121" s="496"/>
      <c r="P121" s="346"/>
      <c r="Q121" s="346"/>
      <c r="R121" s="346"/>
      <c r="S121" s="500"/>
      <c r="T121" s="347"/>
      <c r="U121" s="497"/>
      <c r="V121" s="497"/>
      <c r="W121" s="347"/>
      <c r="X121" s="349"/>
      <c r="Y121" s="567"/>
      <c r="Z121" s="567"/>
      <c r="AA121" s="567"/>
      <c r="AB121" s="567"/>
      <c r="AC121" s="567"/>
    </row>
    <row r="122" spans="1:29" ht="15.6" hidden="1" customHeight="1" x14ac:dyDescent="0.25">
      <c r="A122" s="346"/>
      <c r="B122" s="480"/>
      <c r="C122" s="475"/>
      <c r="D122" s="498"/>
      <c r="E122" s="347"/>
      <c r="F122" s="499"/>
      <c r="G122" s="499"/>
      <c r="H122" s="499"/>
      <c r="I122" s="499"/>
      <c r="J122" s="499"/>
      <c r="K122" s="499"/>
      <c r="L122" s="497"/>
      <c r="M122" s="497"/>
      <c r="N122" s="500"/>
      <c r="O122" s="496"/>
      <c r="P122" s="346"/>
      <c r="Q122" s="346"/>
      <c r="R122" s="346"/>
      <c r="S122" s="500"/>
      <c r="T122" s="347"/>
      <c r="U122" s="497"/>
      <c r="V122" s="497"/>
      <c r="W122" s="347"/>
      <c r="X122" s="349"/>
      <c r="Y122" s="567"/>
      <c r="Z122" s="567"/>
      <c r="AA122" s="567"/>
      <c r="AB122" s="567"/>
      <c r="AC122" s="567"/>
    </row>
    <row r="123" spans="1:29" ht="15.6" hidden="1" customHeight="1" x14ac:dyDescent="0.25">
      <c r="A123" s="346"/>
      <c r="B123" s="480"/>
      <c r="C123" s="475"/>
      <c r="D123" s="498"/>
      <c r="E123" s="347"/>
      <c r="F123" s="499"/>
      <c r="G123" s="499"/>
      <c r="H123" s="499"/>
      <c r="I123" s="499"/>
      <c r="J123" s="499"/>
      <c r="K123" s="499"/>
      <c r="L123" s="497"/>
      <c r="M123" s="497"/>
      <c r="N123" s="500"/>
      <c r="O123" s="496"/>
      <c r="P123" s="346"/>
      <c r="Q123" s="346"/>
      <c r="R123" s="346"/>
      <c r="S123" s="500"/>
      <c r="T123" s="347"/>
      <c r="U123" s="497"/>
      <c r="V123" s="497"/>
      <c r="W123" s="347"/>
      <c r="X123" s="349"/>
      <c r="Y123" s="567"/>
      <c r="Z123" s="567"/>
      <c r="AA123" s="567"/>
      <c r="AB123" s="567"/>
      <c r="AC123" s="567"/>
    </row>
    <row r="124" spans="1:29" ht="15.6" hidden="1" customHeight="1" x14ac:dyDescent="0.25">
      <c r="A124" s="346"/>
      <c r="B124" s="480"/>
      <c r="C124" s="475"/>
      <c r="D124" s="498"/>
      <c r="E124" s="347"/>
      <c r="F124" s="499"/>
      <c r="G124" s="499"/>
      <c r="H124" s="499"/>
      <c r="I124" s="499"/>
      <c r="J124" s="499"/>
      <c r="K124" s="499"/>
      <c r="L124" s="497"/>
      <c r="M124" s="497"/>
      <c r="N124" s="500"/>
      <c r="O124" s="496"/>
      <c r="P124" s="346"/>
      <c r="Q124" s="346"/>
      <c r="R124" s="346"/>
      <c r="S124" s="500"/>
      <c r="T124" s="347"/>
      <c r="U124" s="497"/>
      <c r="V124" s="497"/>
      <c r="W124" s="347"/>
      <c r="X124" s="349"/>
      <c r="Y124" s="567"/>
      <c r="Z124" s="567"/>
      <c r="AA124" s="567"/>
      <c r="AB124" s="567"/>
      <c r="AC124" s="567"/>
    </row>
    <row r="125" spans="1:29" ht="15.6" hidden="1" customHeight="1" x14ac:dyDescent="0.25">
      <c r="A125" s="346"/>
      <c r="B125" s="480"/>
      <c r="C125" s="475"/>
      <c r="D125" s="498"/>
      <c r="E125" s="347"/>
      <c r="F125" s="499"/>
      <c r="G125" s="499"/>
      <c r="H125" s="499"/>
      <c r="I125" s="499"/>
      <c r="J125" s="499"/>
      <c r="K125" s="499"/>
      <c r="L125" s="497"/>
      <c r="M125" s="497"/>
      <c r="N125" s="500"/>
      <c r="O125" s="496"/>
      <c r="P125" s="346"/>
      <c r="Q125" s="346"/>
      <c r="R125" s="346"/>
      <c r="S125" s="500"/>
      <c r="T125" s="347"/>
      <c r="U125" s="497"/>
      <c r="V125" s="497"/>
      <c r="W125" s="347"/>
      <c r="X125" s="349"/>
      <c r="Y125" s="567"/>
      <c r="Z125" s="567"/>
      <c r="AA125" s="567"/>
      <c r="AB125" s="567"/>
      <c r="AC125" s="567"/>
    </row>
    <row r="126" spans="1:29" ht="15.6" hidden="1" customHeight="1" x14ac:dyDescent="0.25">
      <c r="A126" s="346"/>
      <c r="B126" s="480"/>
      <c r="C126" s="475"/>
      <c r="D126" s="498"/>
      <c r="E126" s="347"/>
      <c r="F126" s="499"/>
      <c r="G126" s="499"/>
      <c r="H126" s="499"/>
      <c r="I126" s="499"/>
      <c r="J126" s="499"/>
      <c r="K126" s="499"/>
      <c r="L126" s="497"/>
      <c r="M126" s="497"/>
      <c r="N126" s="500"/>
      <c r="O126" s="496"/>
      <c r="P126" s="346"/>
      <c r="Q126" s="346"/>
      <c r="R126" s="346"/>
      <c r="S126" s="500"/>
      <c r="T126" s="347"/>
      <c r="U126" s="497"/>
      <c r="V126" s="497"/>
      <c r="W126" s="347"/>
      <c r="X126" s="349"/>
      <c r="Y126" s="567"/>
      <c r="Z126" s="567"/>
      <c r="AA126" s="567"/>
      <c r="AB126" s="567"/>
      <c r="AC126" s="567"/>
    </row>
    <row r="127" spans="1:29" ht="15.6" hidden="1" customHeight="1" x14ac:dyDescent="0.25">
      <c r="A127" s="346"/>
      <c r="B127" s="480"/>
      <c r="C127" s="475"/>
      <c r="D127" s="498"/>
      <c r="E127" s="347"/>
      <c r="F127" s="499"/>
      <c r="G127" s="499"/>
      <c r="H127" s="499"/>
      <c r="I127" s="499"/>
      <c r="J127" s="499"/>
      <c r="K127" s="499"/>
      <c r="L127" s="497"/>
      <c r="M127" s="497"/>
      <c r="N127" s="500"/>
      <c r="O127" s="496"/>
      <c r="P127" s="346"/>
      <c r="Q127" s="346"/>
      <c r="R127" s="346"/>
      <c r="S127" s="500"/>
      <c r="T127" s="347"/>
      <c r="U127" s="497"/>
      <c r="V127" s="497"/>
      <c r="W127" s="347"/>
      <c r="X127" s="349"/>
      <c r="Y127" s="567"/>
      <c r="Z127" s="567"/>
      <c r="AA127" s="567"/>
      <c r="AB127" s="567"/>
      <c r="AC127" s="567"/>
    </row>
    <row r="128" spans="1:29" ht="15.6" hidden="1" customHeight="1" x14ac:dyDescent="0.25">
      <c r="A128" s="346"/>
      <c r="B128" s="480"/>
      <c r="C128" s="475"/>
      <c r="D128" s="498"/>
      <c r="E128" s="347"/>
      <c r="F128" s="499"/>
      <c r="G128" s="499"/>
      <c r="H128" s="499"/>
      <c r="I128" s="499"/>
      <c r="J128" s="499"/>
      <c r="K128" s="499"/>
      <c r="L128" s="497"/>
      <c r="M128" s="497"/>
      <c r="N128" s="500"/>
      <c r="O128" s="496"/>
      <c r="P128" s="346"/>
      <c r="Q128" s="346"/>
      <c r="R128" s="346"/>
      <c r="S128" s="500"/>
      <c r="T128" s="347"/>
      <c r="U128" s="497"/>
      <c r="V128" s="497"/>
      <c r="W128" s="347"/>
      <c r="X128" s="349"/>
      <c r="Y128" s="567"/>
      <c r="Z128" s="567"/>
      <c r="AA128" s="567"/>
      <c r="AB128" s="567"/>
      <c r="AC128" s="567"/>
    </row>
    <row r="129" spans="1:29" ht="15.6" hidden="1" customHeight="1" x14ac:dyDescent="0.25">
      <c r="A129" s="346"/>
      <c r="B129" s="480"/>
      <c r="C129" s="475"/>
      <c r="D129" s="498"/>
      <c r="E129" s="347"/>
      <c r="F129" s="499"/>
      <c r="G129" s="499"/>
      <c r="H129" s="499"/>
      <c r="I129" s="499"/>
      <c r="J129" s="499"/>
      <c r="K129" s="499"/>
      <c r="L129" s="497"/>
      <c r="M129" s="497"/>
      <c r="N129" s="500"/>
      <c r="O129" s="496"/>
      <c r="P129" s="346"/>
      <c r="Q129" s="346"/>
      <c r="R129" s="346"/>
      <c r="S129" s="500"/>
      <c r="T129" s="347"/>
      <c r="U129" s="497"/>
      <c r="V129" s="497"/>
      <c r="W129" s="347"/>
      <c r="X129" s="349"/>
      <c r="Y129" s="567"/>
      <c r="Z129" s="567"/>
      <c r="AA129" s="567"/>
      <c r="AB129" s="567"/>
      <c r="AC129" s="567"/>
    </row>
    <row r="130" spans="1:29" ht="15.6" hidden="1" customHeight="1" x14ac:dyDescent="0.25">
      <c r="A130" s="346"/>
      <c r="B130" s="480"/>
      <c r="C130" s="475"/>
      <c r="D130" s="498"/>
      <c r="E130" s="347"/>
      <c r="F130" s="499"/>
      <c r="G130" s="499"/>
      <c r="H130" s="499"/>
      <c r="I130" s="499"/>
      <c r="J130" s="499"/>
      <c r="K130" s="499"/>
      <c r="L130" s="497"/>
      <c r="M130" s="497"/>
      <c r="N130" s="500"/>
      <c r="O130" s="496"/>
      <c r="P130" s="346"/>
      <c r="Q130" s="346"/>
      <c r="R130" s="346"/>
      <c r="S130" s="500"/>
      <c r="T130" s="347"/>
      <c r="U130" s="497"/>
      <c r="V130" s="497"/>
      <c r="W130" s="347"/>
      <c r="X130" s="349"/>
      <c r="Y130" s="567"/>
      <c r="Z130" s="567"/>
      <c r="AA130" s="567"/>
      <c r="AB130" s="567"/>
      <c r="AC130" s="567"/>
    </row>
    <row r="131" spans="1:29" ht="15.6" hidden="1" customHeight="1" x14ac:dyDescent="0.25">
      <c r="A131" s="346"/>
      <c r="B131" s="480"/>
      <c r="C131" s="475"/>
      <c r="D131" s="498"/>
      <c r="E131" s="347"/>
      <c r="F131" s="499"/>
      <c r="G131" s="499"/>
      <c r="H131" s="499"/>
      <c r="I131" s="499"/>
      <c r="J131" s="499"/>
      <c r="K131" s="499"/>
      <c r="L131" s="497"/>
      <c r="M131" s="497"/>
      <c r="N131" s="500"/>
      <c r="O131" s="496"/>
      <c r="P131" s="346"/>
      <c r="Q131" s="346"/>
      <c r="R131" s="346"/>
      <c r="S131" s="500"/>
      <c r="T131" s="347"/>
      <c r="U131" s="497"/>
      <c r="V131" s="497"/>
      <c r="W131" s="347"/>
      <c r="X131" s="349"/>
      <c r="Y131" s="567"/>
      <c r="Z131" s="567"/>
      <c r="AA131" s="567"/>
      <c r="AB131" s="567"/>
      <c r="AC131" s="567"/>
    </row>
    <row r="132" spans="1:29" ht="15.6" hidden="1" customHeight="1" x14ac:dyDescent="0.25">
      <c r="A132" s="346"/>
      <c r="B132" s="480"/>
      <c r="C132" s="475"/>
      <c r="D132" s="498"/>
      <c r="E132" s="347"/>
      <c r="F132" s="499"/>
      <c r="G132" s="499"/>
      <c r="H132" s="499"/>
      <c r="I132" s="499"/>
      <c r="J132" s="499"/>
      <c r="K132" s="499"/>
      <c r="L132" s="497"/>
      <c r="M132" s="497"/>
      <c r="N132" s="500"/>
      <c r="O132" s="496"/>
      <c r="P132" s="346"/>
      <c r="Q132" s="346"/>
      <c r="R132" s="346"/>
      <c r="S132" s="500"/>
      <c r="T132" s="347"/>
      <c r="U132" s="497"/>
      <c r="V132" s="497"/>
      <c r="W132" s="347"/>
      <c r="X132" s="349"/>
      <c r="Y132" s="567"/>
      <c r="Z132" s="567"/>
      <c r="AA132" s="567"/>
      <c r="AB132" s="567"/>
      <c r="AC132" s="567"/>
    </row>
    <row r="133" spans="1:29" ht="15.6" hidden="1" customHeight="1" x14ac:dyDescent="0.25">
      <c r="A133" s="346"/>
      <c r="B133" s="480"/>
      <c r="C133" s="475"/>
      <c r="D133" s="498"/>
      <c r="E133" s="347"/>
      <c r="F133" s="499"/>
      <c r="G133" s="499"/>
      <c r="H133" s="499"/>
      <c r="I133" s="499"/>
      <c r="J133" s="499"/>
      <c r="K133" s="499"/>
      <c r="L133" s="497"/>
      <c r="M133" s="497"/>
      <c r="N133" s="500"/>
      <c r="O133" s="496"/>
      <c r="P133" s="346"/>
      <c r="Q133" s="346"/>
      <c r="R133" s="346"/>
      <c r="S133" s="500"/>
      <c r="T133" s="347"/>
      <c r="U133" s="497"/>
      <c r="V133" s="497"/>
      <c r="W133" s="347"/>
      <c r="X133" s="349"/>
      <c r="Y133" s="567"/>
      <c r="Z133" s="567"/>
      <c r="AA133" s="567"/>
      <c r="AB133" s="567"/>
      <c r="AC133" s="567"/>
    </row>
    <row r="134" spans="1:29" ht="15.6" hidden="1" customHeight="1" x14ac:dyDescent="0.25">
      <c r="A134" s="346"/>
      <c r="B134" s="480"/>
      <c r="C134" s="475"/>
      <c r="D134" s="498"/>
      <c r="E134" s="347"/>
      <c r="F134" s="499"/>
      <c r="G134" s="499"/>
      <c r="H134" s="499"/>
      <c r="I134" s="499"/>
      <c r="J134" s="499"/>
      <c r="K134" s="499"/>
      <c r="L134" s="497"/>
      <c r="M134" s="497"/>
      <c r="N134" s="500"/>
      <c r="O134" s="496"/>
      <c r="P134" s="346"/>
      <c r="Q134" s="346"/>
      <c r="R134" s="346"/>
      <c r="S134" s="500"/>
      <c r="T134" s="347"/>
      <c r="U134" s="497"/>
      <c r="V134" s="497"/>
      <c r="W134" s="347"/>
      <c r="X134" s="349"/>
      <c r="Y134" s="567"/>
      <c r="Z134" s="567"/>
      <c r="AA134" s="567"/>
      <c r="AB134" s="567"/>
      <c r="AC134" s="567"/>
    </row>
    <row r="135" spans="1:29" ht="15.6" hidden="1" customHeight="1" x14ac:dyDescent="0.25">
      <c r="A135" s="346"/>
      <c r="B135" s="480"/>
      <c r="C135" s="475"/>
      <c r="D135" s="498"/>
      <c r="E135" s="347"/>
      <c r="F135" s="499"/>
      <c r="G135" s="499"/>
      <c r="H135" s="499"/>
      <c r="I135" s="499"/>
      <c r="J135" s="499"/>
      <c r="K135" s="499"/>
      <c r="L135" s="497"/>
      <c r="M135" s="497"/>
      <c r="N135" s="500"/>
      <c r="O135" s="496"/>
      <c r="P135" s="346"/>
      <c r="Q135" s="346"/>
      <c r="R135" s="346"/>
      <c r="S135" s="500"/>
      <c r="T135" s="347"/>
      <c r="U135" s="497"/>
      <c r="V135" s="497"/>
      <c r="W135" s="347"/>
      <c r="X135" s="349"/>
      <c r="Y135" s="567"/>
      <c r="Z135" s="567"/>
      <c r="AA135" s="567"/>
      <c r="AB135" s="567"/>
      <c r="AC135" s="567"/>
    </row>
    <row r="136" spans="1:29" ht="15.6" hidden="1" customHeight="1" x14ac:dyDescent="0.25">
      <c r="A136" s="346"/>
      <c r="B136" s="480"/>
      <c r="C136" s="475"/>
      <c r="D136" s="498"/>
      <c r="E136" s="347"/>
      <c r="F136" s="499"/>
      <c r="G136" s="499"/>
      <c r="H136" s="499"/>
      <c r="I136" s="499"/>
      <c r="J136" s="499"/>
      <c r="K136" s="499"/>
      <c r="L136" s="497"/>
      <c r="M136" s="497"/>
      <c r="N136" s="500"/>
      <c r="O136" s="496"/>
      <c r="P136" s="346"/>
      <c r="Q136" s="346"/>
      <c r="R136" s="346"/>
      <c r="S136" s="500"/>
      <c r="T136" s="347"/>
      <c r="U136" s="497"/>
      <c r="V136" s="497"/>
      <c r="W136" s="347"/>
      <c r="X136" s="349"/>
      <c r="Y136" s="567"/>
      <c r="Z136" s="567"/>
      <c r="AA136" s="567"/>
      <c r="AB136" s="567"/>
      <c r="AC136" s="567"/>
    </row>
    <row r="137" spans="1:29" ht="15.6" hidden="1" customHeight="1" x14ac:dyDescent="0.25">
      <c r="A137" s="346"/>
      <c r="B137" s="480"/>
      <c r="C137" s="475"/>
      <c r="D137" s="498"/>
      <c r="E137" s="347"/>
      <c r="F137" s="499"/>
      <c r="G137" s="499"/>
      <c r="H137" s="499"/>
      <c r="I137" s="499"/>
      <c r="J137" s="499"/>
      <c r="K137" s="499"/>
      <c r="L137" s="497"/>
      <c r="M137" s="497"/>
      <c r="N137" s="500"/>
      <c r="O137" s="496"/>
      <c r="P137" s="346"/>
      <c r="Q137" s="346"/>
      <c r="R137" s="346"/>
      <c r="S137" s="500"/>
      <c r="T137" s="347"/>
      <c r="U137" s="497"/>
      <c r="V137" s="497"/>
      <c r="W137" s="347"/>
      <c r="X137" s="349"/>
      <c r="Y137" s="567"/>
      <c r="Z137" s="567"/>
      <c r="AA137" s="567"/>
      <c r="AB137" s="567"/>
      <c r="AC137" s="567"/>
    </row>
    <row r="138" spans="1:29" ht="15.6" hidden="1" customHeight="1" x14ac:dyDescent="0.25">
      <c r="A138" s="346"/>
      <c r="B138" s="480"/>
      <c r="C138" s="475"/>
      <c r="D138" s="498"/>
      <c r="E138" s="347"/>
      <c r="F138" s="499"/>
      <c r="G138" s="499"/>
      <c r="H138" s="499"/>
      <c r="I138" s="499"/>
      <c r="J138" s="499"/>
      <c r="K138" s="499"/>
      <c r="L138" s="497"/>
      <c r="M138" s="497"/>
      <c r="N138" s="500"/>
      <c r="O138" s="496"/>
      <c r="P138" s="346"/>
      <c r="Q138" s="346"/>
      <c r="R138" s="346"/>
      <c r="S138" s="500"/>
      <c r="T138" s="347"/>
      <c r="U138" s="497"/>
      <c r="V138" s="497"/>
      <c r="W138" s="347"/>
      <c r="X138" s="349"/>
      <c r="Y138" s="567"/>
      <c r="Z138" s="567"/>
      <c r="AA138" s="567"/>
      <c r="AB138" s="567"/>
      <c r="AC138" s="567"/>
    </row>
    <row r="139" spans="1:29" ht="15.6" hidden="1" customHeight="1" x14ac:dyDescent="0.25">
      <c r="A139" s="346"/>
      <c r="B139" s="480"/>
      <c r="C139" s="475"/>
      <c r="D139" s="498"/>
      <c r="E139" s="347"/>
      <c r="F139" s="499"/>
      <c r="G139" s="499"/>
      <c r="H139" s="499"/>
      <c r="I139" s="499"/>
      <c r="J139" s="499"/>
      <c r="K139" s="499"/>
      <c r="L139" s="497"/>
      <c r="M139" s="497"/>
      <c r="N139" s="500"/>
      <c r="O139" s="496"/>
      <c r="P139" s="346"/>
      <c r="Q139" s="346"/>
      <c r="R139" s="346"/>
      <c r="S139" s="500"/>
      <c r="T139" s="347"/>
      <c r="U139" s="497"/>
      <c r="V139" s="497"/>
      <c r="W139" s="347"/>
      <c r="X139" s="349"/>
      <c r="Y139" s="567"/>
      <c r="Z139" s="567"/>
      <c r="AA139" s="567"/>
      <c r="AB139" s="567"/>
      <c r="AC139" s="567"/>
    </row>
    <row r="140" spans="1:29" ht="15.6" hidden="1" customHeight="1" x14ac:dyDescent="0.25">
      <c r="A140" s="346"/>
      <c r="B140" s="480"/>
      <c r="C140" s="475"/>
      <c r="D140" s="498"/>
      <c r="E140" s="347"/>
      <c r="F140" s="499"/>
      <c r="G140" s="499"/>
      <c r="H140" s="499"/>
      <c r="I140" s="499"/>
      <c r="J140" s="499"/>
      <c r="K140" s="499"/>
      <c r="L140" s="497"/>
      <c r="M140" s="497"/>
      <c r="N140" s="500"/>
      <c r="O140" s="496"/>
      <c r="P140" s="346"/>
      <c r="Q140" s="346"/>
      <c r="R140" s="346"/>
      <c r="S140" s="500"/>
      <c r="T140" s="347"/>
      <c r="U140" s="497"/>
      <c r="V140" s="497"/>
      <c r="W140" s="347"/>
      <c r="X140" s="349"/>
      <c r="Y140" s="567"/>
      <c r="Z140" s="567"/>
      <c r="AA140" s="567"/>
      <c r="AB140" s="567"/>
      <c r="AC140" s="567"/>
    </row>
    <row r="141" spans="1:29" ht="15.6" hidden="1" customHeight="1" x14ac:dyDescent="0.25">
      <c r="A141" s="346"/>
      <c r="B141" s="480"/>
      <c r="C141" s="475"/>
      <c r="D141" s="498"/>
      <c r="E141" s="347"/>
      <c r="F141" s="499"/>
      <c r="G141" s="499"/>
      <c r="H141" s="499"/>
      <c r="I141" s="499"/>
      <c r="J141" s="499"/>
      <c r="K141" s="499"/>
      <c r="L141" s="497"/>
      <c r="M141" s="497"/>
      <c r="N141" s="500"/>
      <c r="O141" s="496"/>
      <c r="P141" s="346"/>
      <c r="Q141" s="346"/>
      <c r="R141" s="346"/>
      <c r="S141" s="500"/>
      <c r="T141" s="347"/>
      <c r="U141" s="497"/>
      <c r="V141" s="497"/>
      <c r="W141" s="347"/>
      <c r="X141" s="349"/>
      <c r="Y141" s="567"/>
      <c r="Z141" s="567"/>
      <c r="AA141" s="567"/>
      <c r="AB141" s="567"/>
      <c r="AC141" s="567"/>
    </row>
    <row r="142" spans="1:29" ht="15.6" hidden="1" customHeight="1" x14ac:dyDescent="0.25">
      <c r="A142" s="346"/>
      <c r="B142" s="480"/>
      <c r="C142" s="475"/>
      <c r="D142" s="498"/>
      <c r="E142" s="347"/>
      <c r="F142" s="499"/>
      <c r="G142" s="499"/>
      <c r="H142" s="499"/>
      <c r="I142" s="499"/>
      <c r="J142" s="499"/>
      <c r="K142" s="499"/>
      <c r="L142" s="497"/>
      <c r="M142" s="497"/>
      <c r="N142" s="500"/>
      <c r="O142" s="496"/>
      <c r="P142" s="346"/>
      <c r="Q142" s="346"/>
      <c r="R142" s="346"/>
      <c r="S142" s="500"/>
      <c r="T142" s="347"/>
      <c r="U142" s="497"/>
      <c r="V142" s="497"/>
      <c r="W142" s="347"/>
      <c r="X142" s="349"/>
      <c r="Y142" s="567"/>
      <c r="Z142" s="567"/>
      <c r="AA142" s="567"/>
      <c r="AB142" s="567"/>
      <c r="AC142" s="567"/>
    </row>
    <row r="143" spans="1:29" ht="15.6" hidden="1" customHeight="1" x14ac:dyDescent="0.25">
      <c r="A143" s="346"/>
      <c r="B143" s="480"/>
      <c r="C143" s="475"/>
      <c r="D143" s="498"/>
      <c r="E143" s="347"/>
      <c r="F143" s="499"/>
      <c r="G143" s="499"/>
      <c r="H143" s="499"/>
      <c r="I143" s="499"/>
      <c r="J143" s="499"/>
      <c r="K143" s="499"/>
      <c r="L143" s="497"/>
      <c r="M143" s="497"/>
      <c r="N143" s="500"/>
      <c r="O143" s="496"/>
      <c r="P143" s="346"/>
      <c r="Q143" s="346"/>
      <c r="R143" s="346"/>
      <c r="S143" s="500"/>
      <c r="T143" s="347"/>
      <c r="U143" s="497"/>
      <c r="V143" s="497"/>
      <c r="W143" s="347"/>
      <c r="X143" s="349"/>
      <c r="Y143" s="567"/>
      <c r="Z143" s="567"/>
      <c r="AA143" s="567"/>
      <c r="AB143" s="567"/>
      <c r="AC143" s="567"/>
    </row>
    <row r="144" spans="1:29" ht="15.6" hidden="1" customHeight="1" x14ac:dyDescent="0.25">
      <c r="A144" s="346"/>
      <c r="B144" s="480"/>
      <c r="C144" s="475"/>
      <c r="D144" s="498"/>
      <c r="E144" s="347"/>
      <c r="F144" s="499"/>
      <c r="G144" s="499"/>
      <c r="H144" s="499"/>
      <c r="I144" s="499"/>
      <c r="J144" s="499"/>
      <c r="K144" s="499"/>
      <c r="L144" s="497"/>
      <c r="M144" s="497"/>
      <c r="N144" s="500"/>
      <c r="O144" s="496"/>
      <c r="P144" s="346"/>
      <c r="Q144" s="346"/>
      <c r="R144" s="346"/>
      <c r="S144" s="500"/>
      <c r="T144" s="347"/>
      <c r="U144" s="497"/>
      <c r="V144" s="497"/>
      <c r="W144" s="347"/>
      <c r="X144" s="349"/>
      <c r="Y144" s="567"/>
      <c r="Z144" s="567"/>
      <c r="AA144" s="567"/>
      <c r="AB144" s="567"/>
      <c r="AC144" s="567"/>
    </row>
    <row r="145" spans="1:29" ht="15.6" hidden="1" customHeight="1" x14ac:dyDescent="0.25">
      <c r="A145" s="346"/>
      <c r="B145" s="480"/>
      <c r="C145" s="475"/>
      <c r="D145" s="498"/>
      <c r="E145" s="347"/>
      <c r="F145" s="499"/>
      <c r="G145" s="499"/>
      <c r="H145" s="499"/>
      <c r="I145" s="499"/>
      <c r="J145" s="499"/>
      <c r="K145" s="499"/>
      <c r="L145" s="497"/>
      <c r="M145" s="497"/>
      <c r="N145" s="500"/>
      <c r="O145" s="496"/>
      <c r="P145" s="346"/>
      <c r="Q145" s="346"/>
      <c r="R145" s="346"/>
      <c r="S145" s="500"/>
      <c r="T145" s="347"/>
      <c r="U145" s="497"/>
      <c r="V145" s="497"/>
      <c r="W145" s="347"/>
      <c r="X145" s="349"/>
      <c r="Y145" s="567"/>
      <c r="Z145" s="567"/>
      <c r="AA145" s="567"/>
      <c r="AB145" s="567"/>
      <c r="AC145" s="567"/>
    </row>
    <row r="146" spans="1:29" ht="15.6" hidden="1" customHeight="1" x14ac:dyDescent="0.25">
      <c r="A146" s="346"/>
      <c r="B146" s="480"/>
      <c r="C146" s="475"/>
      <c r="D146" s="498"/>
      <c r="E146" s="347"/>
      <c r="F146" s="499"/>
      <c r="G146" s="499"/>
      <c r="H146" s="499"/>
      <c r="I146" s="499"/>
      <c r="J146" s="499"/>
      <c r="K146" s="499"/>
      <c r="L146" s="497"/>
      <c r="M146" s="497"/>
      <c r="N146" s="500"/>
      <c r="O146" s="496"/>
      <c r="P146" s="346"/>
      <c r="Q146" s="346"/>
      <c r="R146" s="346"/>
      <c r="S146" s="500"/>
      <c r="T146" s="347"/>
      <c r="U146" s="497"/>
      <c r="V146" s="497"/>
      <c r="W146" s="347"/>
      <c r="X146" s="349"/>
      <c r="Y146" s="567"/>
      <c r="Z146" s="567"/>
      <c r="AA146" s="567"/>
      <c r="AB146" s="567"/>
      <c r="AC146" s="567"/>
    </row>
    <row r="147" spans="1:29" ht="15.6" hidden="1" customHeight="1" x14ac:dyDescent="0.25">
      <c r="A147" s="346"/>
      <c r="B147" s="480"/>
      <c r="C147" s="475"/>
      <c r="D147" s="498"/>
      <c r="E147" s="347"/>
      <c r="F147" s="499"/>
      <c r="G147" s="499"/>
      <c r="H147" s="499"/>
      <c r="I147" s="499"/>
      <c r="J147" s="499"/>
      <c r="K147" s="499"/>
      <c r="L147" s="497"/>
      <c r="M147" s="497"/>
      <c r="N147" s="500"/>
      <c r="O147" s="496"/>
      <c r="P147" s="346"/>
      <c r="Q147" s="346"/>
      <c r="R147" s="346"/>
      <c r="S147" s="500"/>
      <c r="T147" s="347"/>
      <c r="U147" s="497"/>
      <c r="V147" s="497"/>
      <c r="W147" s="347"/>
      <c r="X147" s="349"/>
      <c r="Y147" s="567"/>
      <c r="Z147" s="567"/>
      <c r="AA147" s="567"/>
      <c r="AB147" s="567"/>
      <c r="AC147" s="567"/>
    </row>
    <row r="148" spans="1:29" ht="15.6" hidden="1" customHeight="1" x14ac:dyDescent="0.25">
      <c r="A148" s="346"/>
      <c r="B148" s="480"/>
      <c r="C148" s="475"/>
      <c r="D148" s="498"/>
      <c r="E148" s="347"/>
      <c r="F148" s="499"/>
      <c r="G148" s="499"/>
      <c r="H148" s="499"/>
      <c r="I148" s="499"/>
      <c r="J148" s="499"/>
      <c r="K148" s="499"/>
      <c r="L148" s="497"/>
      <c r="M148" s="497"/>
      <c r="N148" s="500"/>
      <c r="O148" s="496"/>
      <c r="P148" s="346"/>
      <c r="Q148" s="346"/>
      <c r="R148" s="346"/>
      <c r="S148" s="500"/>
      <c r="T148" s="347"/>
      <c r="U148" s="497"/>
      <c r="V148" s="497"/>
      <c r="W148" s="347"/>
      <c r="X148" s="349"/>
      <c r="Y148" s="567"/>
      <c r="Z148" s="567"/>
      <c r="AA148" s="567"/>
      <c r="AB148" s="567"/>
      <c r="AC148" s="567"/>
    </row>
    <row r="149" spans="1:29" ht="15.6" hidden="1" customHeight="1" x14ac:dyDescent="0.25">
      <c r="A149" s="346"/>
      <c r="B149" s="480"/>
      <c r="C149" s="475"/>
      <c r="D149" s="498"/>
      <c r="E149" s="347"/>
      <c r="F149" s="499"/>
      <c r="G149" s="499"/>
      <c r="H149" s="499"/>
      <c r="I149" s="499"/>
      <c r="J149" s="499"/>
      <c r="K149" s="499"/>
      <c r="L149" s="497"/>
      <c r="M149" s="497"/>
      <c r="N149" s="500"/>
      <c r="O149" s="496"/>
      <c r="P149" s="346"/>
      <c r="Q149" s="346"/>
      <c r="R149" s="346"/>
      <c r="S149" s="500"/>
      <c r="T149" s="347"/>
      <c r="U149" s="497"/>
      <c r="V149" s="497"/>
      <c r="W149" s="347"/>
      <c r="X149" s="349"/>
      <c r="Y149" s="567"/>
      <c r="Z149" s="567"/>
      <c r="AA149" s="567"/>
      <c r="AB149" s="567"/>
      <c r="AC149" s="567"/>
    </row>
    <row r="150" spans="1:29" ht="15.6" hidden="1" customHeight="1" x14ac:dyDescent="0.25">
      <c r="A150" s="346"/>
      <c r="B150" s="480"/>
      <c r="C150" s="475"/>
      <c r="D150" s="498"/>
      <c r="E150" s="347"/>
      <c r="F150" s="499"/>
      <c r="G150" s="499"/>
      <c r="H150" s="499"/>
      <c r="I150" s="499"/>
      <c r="J150" s="499"/>
      <c r="K150" s="499"/>
      <c r="L150" s="497"/>
      <c r="M150" s="497"/>
      <c r="N150" s="500"/>
      <c r="O150" s="496"/>
      <c r="P150" s="346"/>
      <c r="Q150" s="346"/>
      <c r="R150" s="346"/>
      <c r="S150" s="500"/>
      <c r="T150" s="347"/>
      <c r="U150" s="497"/>
      <c r="V150" s="497"/>
      <c r="W150" s="347"/>
      <c r="X150" s="349"/>
      <c r="Y150" s="567"/>
      <c r="Z150" s="567"/>
      <c r="AA150" s="567"/>
      <c r="AB150" s="567"/>
      <c r="AC150" s="567"/>
    </row>
    <row r="151" spans="1:29" ht="15.6" hidden="1" customHeight="1" x14ac:dyDescent="0.25">
      <c r="A151" s="346"/>
      <c r="B151" s="480"/>
      <c r="C151" s="475"/>
      <c r="D151" s="498"/>
      <c r="E151" s="347"/>
      <c r="F151" s="499"/>
      <c r="G151" s="499"/>
      <c r="H151" s="499"/>
      <c r="I151" s="499"/>
      <c r="J151" s="499"/>
      <c r="K151" s="499"/>
      <c r="L151" s="497"/>
      <c r="M151" s="497"/>
      <c r="N151" s="500"/>
      <c r="O151" s="496"/>
      <c r="P151" s="346"/>
      <c r="Q151" s="346"/>
      <c r="R151" s="346"/>
      <c r="S151" s="500"/>
      <c r="T151" s="347"/>
      <c r="U151" s="497"/>
      <c r="V151" s="497"/>
      <c r="W151" s="347"/>
      <c r="X151" s="349"/>
      <c r="Y151" s="567"/>
      <c r="Z151" s="567"/>
      <c r="AA151" s="567"/>
      <c r="AB151" s="567"/>
      <c r="AC151" s="567"/>
    </row>
    <row r="152" spans="1:29" ht="15.6" hidden="1" customHeight="1" x14ac:dyDescent="0.25">
      <c r="A152" s="346"/>
      <c r="B152" s="480"/>
      <c r="C152" s="475"/>
      <c r="D152" s="498"/>
      <c r="E152" s="347"/>
      <c r="F152" s="499"/>
      <c r="G152" s="499"/>
      <c r="H152" s="499"/>
      <c r="I152" s="499"/>
      <c r="J152" s="499"/>
      <c r="K152" s="499"/>
      <c r="L152" s="497"/>
      <c r="M152" s="497"/>
      <c r="N152" s="500"/>
      <c r="O152" s="496"/>
      <c r="P152" s="346"/>
      <c r="Q152" s="346"/>
      <c r="R152" s="346"/>
      <c r="S152" s="500"/>
      <c r="T152" s="347"/>
      <c r="U152" s="497"/>
      <c r="V152" s="497"/>
      <c r="W152" s="347"/>
      <c r="X152" s="349"/>
      <c r="Y152" s="567"/>
      <c r="Z152" s="567"/>
      <c r="AA152" s="567"/>
      <c r="AB152" s="567"/>
      <c r="AC152" s="567"/>
    </row>
    <row r="153" spans="1:29" ht="15.6" hidden="1" customHeight="1" x14ac:dyDescent="0.25">
      <c r="A153" s="346"/>
      <c r="B153" s="480"/>
      <c r="C153" s="475"/>
      <c r="D153" s="498"/>
      <c r="E153" s="347"/>
      <c r="F153" s="499"/>
      <c r="G153" s="499"/>
      <c r="H153" s="499"/>
      <c r="I153" s="499"/>
      <c r="J153" s="499"/>
      <c r="K153" s="499"/>
      <c r="L153" s="497"/>
      <c r="M153" s="497"/>
      <c r="N153" s="500"/>
      <c r="O153" s="496"/>
      <c r="P153" s="346"/>
      <c r="Q153" s="346"/>
      <c r="R153" s="346"/>
      <c r="S153" s="500"/>
      <c r="T153" s="347"/>
      <c r="U153" s="497"/>
      <c r="V153" s="497"/>
      <c r="W153" s="347"/>
      <c r="X153" s="349"/>
      <c r="Y153" s="567"/>
      <c r="Z153" s="567"/>
      <c r="AA153" s="567"/>
      <c r="AB153" s="567"/>
      <c r="AC153" s="567"/>
    </row>
    <row r="154" spans="1:29" ht="15.6" hidden="1" customHeight="1" x14ac:dyDescent="0.25">
      <c r="A154" s="346"/>
      <c r="B154" s="480"/>
      <c r="C154" s="475"/>
      <c r="D154" s="498"/>
      <c r="E154" s="347"/>
      <c r="F154" s="499"/>
      <c r="G154" s="499"/>
      <c r="H154" s="499"/>
      <c r="I154" s="499"/>
      <c r="J154" s="499"/>
      <c r="K154" s="499"/>
      <c r="L154" s="497"/>
      <c r="M154" s="497"/>
      <c r="N154" s="500"/>
      <c r="O154" s="496"/>
      <c r="P154" s="346"/>
      <c r="Q154" s="346"/>
      <c r="R154" s="346"/>
      <c r="S154" s="500"/>
      <c r="T154" s="347"/>
      <c r="U154" s="497"/>
      <c r="V154" s="497"/>
      <c r="W154" s="347"/>
      <c r="X154" s="349"/>
      <c r="Y154" s="567"/>
      <c r="Z154" s="567"/>
      <c r="AA154" s="567"/>
      <c r="AB154" s="567"/>
      <c r="AC154" s="567"/>
    </row>
    <row r="155" spans="1:29" ht="15.6" hidden="1" customHeight="1" x14ac:dyDescent="0.25">
      <c r="A155" s="346"/>
      <c r="B155" s="480"/>
      <c r="C155" s="475"/>
      <c r="D155" s="498"/>
      <c r="E155" s="347"/>
      <c r="F155" s="499"/>
      <c r="G155" s="499"/>
      <c r="H155" s="499"/>
      <c r="I155" s="499"/>
      <c r="J155" s="499"/>
      <c r="K155" s="499"/>
      <c r="L155" s="497"/>
      <c r="M155" s="497"/>
      <c r="N155" s="500"/>
      <c r="O155" s="496"/>
      <c r="P155" s="346"/>
      <c r="Q155" s="346"/>
      <c r="R155" s="346"/>
      <c r="S155" s="500"/>
      <c r="T155" s="347"/>
      <c r="U155" s="497"/>
      <c r="V155" s="497"/>
      <c r="W155" s="347"/>
      <c r="X155" s="349"/>
      <c r="Y155" s="567"/>
      <c r="Z155" s="567"/>
      <c r="AA155" s="567"/>
      <c r="AB155" s="567"/>
      <c r="AC155" s="567"/>
    </row>
    <row r="156" spans="1:29" ht="15.6" hidden="1" customHeight="1" x14ac:dyDescent="0.25">
      <c r="A156" s="346"/>
      <c r="B156" s="480"/>
      <c r="C156" s="475"/>
      <c r="D156" s="498"/>
      <c r="E156" s="347"/>
      <c r="F156" s="499"/>
      <c r="G156" s="499"/>
      <c r="H156" s="499"/>
      <c r="I156" s="499"/>
      <c r="J156" s="499"/>
      <c r="K156" s="499"/>
      <c r="L156" s="497"/>
      <c r="M156" s="497"/>
      <c r="N156" s="500"/>
      <c r="O156" s="496"/>
      <c r="P156" s="346"/>
      <c r="Q156" s="346"/>
      <c r="R156" s="346"/>
      <c r="S156" s="500"/>
      <c r="T156" s="347"/>
      <c r="U156" s="497"/>
      <c r="V156" s="497"/>
      <c r="W156" s="347"/>
      <c r="X156" s="349"/>
      <c r="Y156" s="567"/>
      <c r="Z156" s="567"/>
      <c r="AA156" s="567"/>
      <c r="AB156" s="567"/>
      <c r="AC156" s="567"/>
    </row>
    <row r="157" spans="1:29" ht="15.6" hidden="1" customHeight="1" x14ac:dyDescent="0.25">
      <c r="A157" s="346"/>
      <c r="B157" s="480"/>
      <c r="C157" s="475"/>
      <c r="D157" s="498"/>
      <c r="E157" s="347"/>
      <c r="F157" s="499"/>
      <c r="G157" s="499"/>
      <c r="H157" s="499"/>
      <c r="I157" s="499"/>
      <c r="J157" s="499"/>
      <c r="K157" s="499"/>
      <c r="L157" s="497"/>
      <c r="M157" s="497"/>
      <c r="N157" s="500"/>
      <c r="O157" s="496"/>
      <c r="P157" s="346"/>
      <c r="Q157" s="346"/>
      <c r="R157" s="346"/>
      <c r="S157" s="500"/>
      <c r="T157" s="347"/>
      <c r="U157" s="497"/>
      <c r="V157" s="497"/>
      <c r="W157" s="347"/>
      <c r="X157" s="349"/>
      <c r="Y157" s="567"/>
      <c r="Z157" s="567"/>
      <c r="AA157" s="567"/>
      <c r="AB157" s="567"/>
      <c r="AC157" s="567"/>
    </row>
    <row r="158" spans="1:29" ht="15.6" hidden="1" customHeight="1" x14ac:dyDescent="0.25">
      <c r="A158" s="346"/>
      <c r="B158" s="480"/>
      <c r="C158" s="475"/>
      <c r="D158" s="498"/>
      <c r="E158" s="347"/>
      <c r="F158" s="499"/>
      <c r="G158" s="499"/>
      <c r="H158" s="499"/>
      <c r="I158" s="499"/>
      <c r="J158" s="499"/>
      <c r="K158" s="499"/>
      <c r="L158" s="497"/>
      <c r="M158" s="497"/>
      <c r="N158" s="500"/>
      <c r="O158" s="496"/>
      <c r="P158" s="346"/>
      <c r="Q158" s="346"/>
      <c r="R158" s="346"/>
      <c r="S158" s="500"/>
      <c r="T158" s="347"/>
      <c r="U158" s="497"/>
      <c r="V158" s="497"/>
      <c r="W158" s="347"/>
      <c r="X158" s="349"/>
      <c r="Y158" s="567"/>
      <c r="Z158" s="567"/>
      <c r="AA158" s="567"/>
      <c r="AB158" s="567"/>
      <c r="AC158" s="567"/>
    </row>
    <row r="159" spans="1:29" ht="15.6" hidden="1" customHeight="1" x14ac:dyDescent="0.25">
      <c r="A159" s="346"/>
      <c r="B159" s="480"/>
      <c r="C159" s="475"/>
      <c r="D159" s="498"/>
      <c r="E159" s="347"/>
      <c r="F159" s="499"/>
      <c r="G159" s="499"/>
      <c r="H159" s="499"/>
      <c r="I159" s="499"/>
      <c r="J159" s="499"/>
      <c r="K159" s="499"/>
      <c r="L159" s="497"/>
      <c r="M159" s="497"/>
      <c r="N159" s="500"/>
      <c r="O159" s="496"/>
      <c r="P159" s="346"/>
      <c r="Q159" s="346"/>
      <c r="R159" s="346"/>
      <c r="S159" s="500"/>
      <c r="T159" s="347"/>
      <c r="U159" s="497"/>
      <c r="V159" s="497"/>
      <c r="W159" s="347"/>
      <c r="X159" s="349"/>
      <c r="Y159" s="567"/>
      <c r="Z159" s="567"/>
      <c r="AA159" s="567"/>
      <c r="AB159" s="567"/>
      <c r="AC159" s="567"/>
    </row>
    <row r="160" spans="1:29" ht="15.6" hidden="1" customHeight="1" x14ac:dyDescent="0.25">
      <c r="A160" s="346"/>
      <c r="B160" s="480"/>
      <c r="C160" s="475"/>
      <c r="D160" s="498"/>
      <c r="E160" s="347"/>
      <c r="F160" s="499"/>
      <c r="G160" s="499"/>
      <c r="H160" s="499"/>
      <c r="I160" s="499"/>
      <c r="J160" s="499"/>
      <c r="K160" s="499"/>
      <c r="L160" s="497"/>
      <c r="M160" s="497"/>
      <c r="N160" s="500"/>
      <c r="O160" s="496"/>
      <c r="P160" s="346"/>
      <c r="Q160" s="346"/>
      <c r="R160" s="346"/>
      <c r="S160" s="500"/>
      <c r="T160" s="347"/>
      <c r="U160" s="497"/>
      <c r="V160" s="497"/>
      <c r="W160" s="347"/>
      <c r="X160" s="349"/>
      <c r="Y160" s="567"/>
      <c r="Z160" s="567"/>
      <c r="AA160" s="567"/>
      <c r="AB160" s="567"/>
      <c r="AC160" s="567"/>
    </row>
    <row r="161" spans="1:29" ht="15.6" hidden="1" customHeight="1" x14ac:dyDescent="0.25">
      <c r="A161" s="346"/>
      <c r="B161" s="480"/>
      <c r="C161" s="475"/>
      <c r="D161" s="498"/>
      <c r="E161" s="347"/>
      <c r="F161" s="499"/>
      <c r="G161" s="499"/>
      <c r="H161" s="499"/>
      <c r="I161" s="499"/>
      <c r="J161" s="499"/>
      <c r="K161" s="499"/>
      <c r="L161" s="497"/>
      <c r="M161" s="497"/>
      <c r="N161" s="500"/>
      <c r="O161" s="496"/>
      <c r="P161" s="346"/>
      <c r="Q161" s="346"/>
      <c r="R161" s="346"/>
      <c r="S161" s="500"/>
      <c r="T161" s="347"/>
      <c r="U161" s="497"/>
      <c r="V161" s="497"/>
      <c r="W161" s="347"/>
      <c r="X161" s="349"/>
      <c r="Y161" s="567"/>
      <c r="Z161" s="567"/>
      <c r="AA161" s="567"/>
      <c r="AB161" s="567"/>
      <c r="AC161" s="567"/>
    </row>
    <row r="162" spans="1:29" ht="15.6" hidden="1" customHeight="1" x14ac:dyDescent="0.25">
      <c r="A162" s="346"/>
      <c r="B162" s="480"/>
      <c r="C162" s="475"/>
      <c r="D162" s="498"/>
      <c r="E162" s="347"/>
      <c r="F162" s="499"/>
      <c r="G162" s="499"/>
      <c r="H162" s="499"/>
      <c r="I162" s="499"/>
      <c r="J162" s="499"/>
      <c r="K162" s="499"/>
      <c r="L162" s="497"/>
      <c r="M162" s="497"/>
      <c r="N162" s="500"/>
      <c r="O162" s="496"/>
      <c r="P162" s="346"/>
      <c r="Q162" s="346"/>
      <c r="R162" s="346"/>
      <c r="S162" s="500"/>
      <c r="T162" s="347"/>
      <c r="U162" s="497"/>
      <c r="V162" s="497"/>
      <c r="W162" s="347"/>
      <c r="X162" s="349"/>
      <c r="Y162" s="567"/>
      <c r="Z162" s="567"/>
      <c r="AA162" s="567"/>
      <c r="AB162" s="567"/>
      <c r="AC162" s="567"/>
    </row>
    <row r="163" spans="1:29" ht="15.6" hidden="1" customHeight="1" x14ac:dyDescent="0.25">
      <c r="A163" s="346"/>
      <c r="B163" s="480"/>
      <c r="C163" s="475"/>
      <c r="D163" s="498"/>
      <c r="E163" s="347"/>
      <c r="F163" s="499"/>
      <c r="G163" s="499"/>
      <c r="H163" s="499"/>
      <c r="I163" s="499"/>
      <c r="J163" s="499"/>
      <c r="K163" s="499"/>
      <c r="L163" s="497"/>
      <c r="M163" s="497"/>
      <c r="N163" s="500"/>
      <c r="O163" s="496"/>
      <c r="P163" s="346"/>
      <c r="Q163" s="346"/>
      <c r="R163" s="346"/>
      <c r="S163" s="500"/>
      <c r="T163" s="347"/>
      <c r="U163" s="497"/>
      <c r="V163" s="497"/>
      <c r="W163" s="347"/>
      <c r="X163" s="349"/>
      <c r="Y163" s="567"/>
      <c r="Z163" s="567"/>
      <c r="AA163" s="567"/>
      <c r="AB163" s="567"/>
      <c r="AC163" s="567"/>
    </row>
    <row r="164" spans="1:29" ht="15.6" hidden="1" customHeight="1" x14ac:dyDescent="0.25">
      <c r="A164" s="346"/>
      <c r="B164" s="480"/>
      <c r="C164" s="475"/>
      <c r="D164" s="498"/>
      <c r="E164" s="347"/>
      <c r="F164" s="499"/>
      <c r="G164" s="499"/>
      <c r="H164" s="499"/>
      <c r="I164" s="499"/>
      <c r="J164" s="499"/>
      <c r="K164" s="499"/>
      <c r="L164" s="497"/>
      <c r="M164" s="497"/>
      <c r="N164" s="500"/>
      <c r="O164" s="496"/>
      <c r="P164" s="346"/>
      <c r="Q164" s="346"/>
      <c r="R164" s="346"/>
      <c r="S164" s="500"/>
      <c r="T164" s="347"/>
      <c r="U164" s="497"/>
      <c r="V164" s="497"/>
      <c r="W164" s="347"/>
      <c r="X164" s="349"/>
      <c r="Y164" s="567"/>
      <c r="Z164" s="567"/>
      <c r="AA164" s="567"/>
      <c r="AB164" s="567"/>
      <c r="AC164" s="567"/>
    </row>
    <row r="165" spans="1:29" ht="15.6" hidden="1" customHeight="1" x14ac:dyDescent="0.25">
      <c r="A165" s="346"/>
      <c r="B165" s="480"/>
      <c r="C165" s="475"/>
      <c r="D165" s="498"/>
      <c r="E165" s="347"/>
      <c r="F165" s="499"/>
      <c r="G165" s="499"/>
      <c r="H165" s="499"/>
      <c r="I165" s="499"/>
      <c r="J165" s="499"/>
      <c r="K165" s="499"/>
      <c r="L165" s="497"/>
      <c r="M165" s="497"/>
      <c r="N165" s="500"/>
      <c r="O165" s="496"/>
      <c r="P165" s="346"/>
      <c r="Q165" s="346"/>
      <c r="R165" s="346"/>
      <c r="S165" s="500"/>
      <c r="T165" s="347"/>
      <c r="U165" s="497"/>
      <c r="V165" s="497"/>
      <c r="W165" s="347"/>
      <c r="X165" s="349"/>
      <c r="Y165" s="567"/>
      <c r="Z165" s="567"/>
      <c r="AA165" s="567"/>
      <c r="AB165" s="567"/>
      <c r="AC165" s="567"/>
    </row>
    <row r="166" spans="1:29" ht="15.6" hidden="1" customHeight="1" x14ac:dyDescent="0.25">
      <c r="A166" s="346"/>
      <c r="B166" s="480"/>
      <c r="C166" s="475"/>
      <c r="D166" s="498"/>
      <c r="E166" s="347"/>
      <c r="F166" s="499"/>
      <c r="G166" s="499"/>
      <c r="H166" s="499"/>
      <c r="I166" s="499"/>
      <c r="J166" s="499"/>
      <c r="K166" s="499"/>
      <c r="L166" s="497"/>
      <c r="M166" s="497"/>
      <c r="N166" s="500"/>
      <c r="O166" s="496"/>
      <c r="P166" s="346"/>
      <c r="Q166" s="346"/>
      <c r="R166" s="346"/>
      <c r="S166" s="500"/>
      <c r="T166" s="347"/>
      <c r="U166" s="497"/>
      <c r="V166" s="497"/>
      <c r="W166" s="347"/>
      <c r="X166" s="349"/>
      <c r="Y166" s="567"/>
      <c r="Z166" s="567"/>
      <c r="AA166" s="567"/>
      <c r="AB166" s="567"/>
      <c r="AC166" s="567"/>
    </row>
    <row r="167" spans="1:29" ht="15.6" hidden="1" customHeight="1" x14ac:dyDescent="0.25">
      <c r="A167" s="346"/>
      <c r="B167" s="480"/>
      <c r="C167" s="475"/>
      <c r="D167" s="498"/>
      <c r="E167" s="347"/>
      <c r="F167" s="499"/>
      <c r="G167" s="499"/>
      <c r="H167" s="499"/>
      <c r="I167" s="499"/>
      <c r="J167" s="499"/>
      <c r="K167" s="499"/>
      <c r="L167" s="497"/>
      <c r="M167" s="497"/>
      <c r="N167" s="500"/>
      <c r="O167" s="496"/>
      <c r="P167" s="346"/>
      <c r="Q167" s="346"/>
      <c r="R167" s="346"/>
      <c r="S167" s="500"/>
      <c r="T167" s="347"/>
      <c r="U167" s="497"/>
      <c r="V167" s="497"/>
      <c r="W167" s="347"/>
      <c r="X167" s="349"/>
      <c r="Y167" s="567"/>
      <c r="Z167" s="567"/>
      <c r="AA167" s="567"/>
      <c r="AB167" s="567"/>
      <c r="AC167" s="567"/>
    </row>
    <row r="168" spans="1:29" ht="15.6" hidden="1" customHeight="1" x14ac:dyDescent="0.25">
      <c r="A168" s="346"/>
      <c r="B168" s="480"/>
      <c r="C168" s="475"/>
      <c r="D168" s="498"/>
      <c r="E168" s="347"/>
      <c r="F168" s="499"/>
      <c r="G168" s="499"/>
      <c r="H168" s="499"/>
      <c r="I168" s="499"/>
      <c r="J168" s="499"/>
      <c r="K168" s="499"/>
      <c r="L168" s="497"/>
      <c r="M168" s="497"/>
      <c r="N168" s="500"/>
      <c r="O168" s="496"/>
      <c r="P168" s="346"/>
      <c r="Q168" s="346"/>
      <c r="R168" s="346"/>
      <c r="S168" s="500"/>
      <c r="T168" s="347"/>
      <c r="U168" s="497"/>
      <c r="V168" s="497"/>
      <c r="W168" s="347"/>
      <c r="X168" s="349"/>
      <c r="Y168" s="567"/>
      <c r="Z168" s="567"/>
      <c r="AA168" s="567"/>
      <c r="AB168" s="567"/>
      <c r="AC168" s="567"/>
    </row>
    <row r="169" spans="1:29" ht="15.6" hidden="1" customHeight="1" x14ac:dyDescent="0.25">
      <c r="A169" s="346"/>
      <c r="B169" s="480"/>
      <c r="C169" s="475"/>
      <c r="D169" s="498"/>
      <c r="E169" s="347"/>
      <c r="F169" s="499"/>
      <c r="G169" s="499"/>
      <c r="H169" s="499"/>
      <c r="I169" s="499"/>
      <c r="J169" s="499"/>
      <c r="K169" s="499"/>
      <c r="L169" s="497"/>
      <c r="M169" s="497"/>
      <c r="N169" s="500"/>
      <c r="O169" s="496"/>
      <c r="P169" s="346"/>
      <c r="Q169" s="346"/>
      <c r="R169" s="346"/>
      <c r="S169" s="500"/>
      <c r="T169" s="347"/>
      <c r="U169" s="497"/>
      <c r="V169" s="497"/>
      <c r="W169" s="347"/>
      <c r="X169" s="349"/>
      <c r="Y169" s="567"/>
      <c r="Z169" s="567"/>
      <c r="AA169" s="567"/>
      <c r="AB169" s="567"/>
      <c r="AC169" s="567"/>
    </row>
    <row r="170" spans="1:29" ht="15.6" hidden="1" customHeight="1" x14ac:dyDescent="0.25">
      <c r="A170" s="346"/>
      <c r="B170" s="480"/>
      <c r="C170" s="475"/>
      <c r="D170" s="498"/>
      <c r="E170" s="347"/>
      <c r="F170" s="499"/>
      <c r="G170" s="499"/>
      <c r="H170" s="499"/>
      <c r="I170" s="499"/>
      <c r="J170" s="499"/>
      <c r="K170" s="499"/>
      <c r="L170" s="497"/>
      <c r="M170" s="497"/>
      <c r="N170" s="500"/>
      <c r="O170" s="496"/>
      <c r="P170" s="346"/>
      <c r="Q170" s="346"/>
      <c r="R170" s="346"/>
      <c r="S170" s="500"/>
      <c r="T170" s="347"/>
      <c r="U170" s="497"/>
      <c r="V170" s="497"/>
      <c r="W170" s="347"/>
      <c r="X170" s="349"/>
      <c r="Y170" s="567"/>
      <c r="Z170" s="567"/>
      <c r="AA170" s="567"/>
      <c r="AB170" s="567"/>
      <c r="AC170" s="567"/>
    </row>
    <row r="171" spans="1:29" ht="15.6" hidden="1" customHeight="1" x14ac:dyDescent="0.25">
      <c r="A171" s="346"/>
      <c r="B171" s="480"/>
      <c r="C171" s="475"/>
      <c r="D171" s="498"/>
      <c r="E171" s="347"/>
      <c r="F171" s="499"/>
      <c r="G171" s="499"/>
      <c r="H171" s="499"/>
      <c r="I171" s="499"/>
      <c r="J171" s="499"/>
      <c r="K171" s="499"/>
      <c r="L171" s="497"/>
      <c r="M171" s="497"/>
      <c r="N171" s="500"/>
      <c r="O171" s="496"/>
      <c r="P171" s="346"/>
      <c r="Q171" s="346"/>
      <c r="R171" s="346"/>
      <c r="S171" s="500"/>
      <c r="T171" s="347"/>
      <c r="U171" s="497"/>
      <c r="V171" s="497"/>
      <c r="W171" s="347"/>
      <c r="X171" s="349"/>
      <c r="Y171" s="567"/>
      <c r="Z171" s="567"/>
      <c r="AA171" s="567"/>
      <c r="AB171" s="567"/>
      <c r="AC171" s="567"/>
    </row>
    <row r="172" spans="1:29" ht="15.6" hidden="1" customHeight="1" x14ac:dyDescent="0.25">
      <c r="A172" s="346"/>
      <c r="B172" s="480"/>
      <c r="C172" s="475"/>
      <c r="D172" s="498"/>
      <c r="E172" s="347"/>
      <c r="F172" s="499"/>
      <c r="G172" s="499"/>
      <c r="H172" s="499"/>
      <c r="I172" s="499"/>
      <c r="J172" s="499"/>
      <c r="K172" s="499"/>
      <c r="L172" s="497"/>
      <c r="M172" s="497"/>
      <c r="N172" s="500"/>
      <c r="O172" s="496"/>
      <c r="P172" s="346"/>
      <c r="Q172" s="346"/>
      <c r="R172" s="346"/>
      <c r="S172" s="500"/>
      <c r="T172" s="347"/>
      <c r="U172" s="497"/>
      <c r="V172" s="497"/>
      <c r="W172" s="347"/>
      <c r="X172" s="349"/>
      <c r="Y172" s="567"/>
      <c r="Z172" s="567"/>
      <c r="AA172" s="567"/>
      <c r="AB172" s="567"/>
      <c r="AC172" s="567"/>
    </row>
    <row r="173" spans="1:29" ht="15.6" hidden="1" customHeight="1" x14ac:dyDescent="0.25">
      <c r="A173" s="346"/>
      <c r="B173" s="480"/>
      <c r="C173" s="475"/>
      <c r="D173" s="498"/>
      <c r="E173" s="347"/>
      <c r="F173" s="499"/>
      <c r="G173" s="499"/>
      <c r="H173" s="499"/>
      <c r="I173" s="499"/>
      <c r="J173" s="499"/>
      <c r="K173" s="499"/>
      <c r="L173" s="497"/>
      <c r="M173" s="497"/>
      <c r="N173" s="500"/>
      <c r="O173" s="496"/>
      <c r="P173" s="346"/>
      <c r="Q173" s="346"/>
      <c r="R173" s="346"/>
      <c r="S173" s="500"/>
      <c r="T173" s="347"/>
      <c r="U173" s="497"/>
      <c r="V173" s="497"/>
      <c r="W173" s="347"/>
      <c r="X173" s="349"/>
      <c r="Y173" s="567"/>
      <c r="Z173" s="567"/>
      <c r="AA173" s="567"/>
      <c r="AB173" s="567"/>
      <c r="AC173" s="567"/>
    </row>
    <row r="174" spans="1:29" ht="15.6" hidden="1" customHeight="1" x14ac:dyDescent="0.25">
      <c r="A174" s="346"/>
      <c r="B174" s="480"/>
      <c r="C174" s="475"/>
      <c r="D174" s="498"/>
      <c r="E174" s="347"/>
      <c r="F174" s="499"/>
      <c r="G174" s="499"/>
      <c r="H174" s="499"/>
      <c r="I174" s="499"/>
      <c r="J174" s="499"/>
      <c r="K174" s="499"/>
      <c r="L174" s="497"/>
      <c r="M174" s="497"/>
      <c r="N174" s="500"/>
      <c r="O174" s="496"/>
      <c r="P174" s="346"/>
      <c r="Q174" s="346"/>
      <c r="R174" s="346"/>
      <c r="S174" s="500"/>
      <c r="T174" s="347"/>
      <c r="U174" s="497"/>
      <c r="V174" s="497"/>
      <c r="W174" s="347"/>
      <c r="X174" s="349"/>
      <c r="Y174" s="567"/>
      <c r="Z174" s="567"/>
      <c r="AA174" s="567"/>
      <c r="AB174" s="567"/>
      <c r="AC174" s="567"/>
    </row>
    <row r="175" spans="1:29" ht="15.6" hidden="1" customHeight="1" x14ac:dyDescent="0.25">
      <c r="A175" s="346"/>
      <c r="B175" s="480"/>
      <c r="C175" s="475"/>
      <c r="D175" s="498"/>
      <c r="E175" s="347"/>
      <c r="F175" s="499"/>
      <c r="G175" s="499"/>
      <c r="H175" s="499"/>
      <c r="I175" s="499"/>
      <c r="J175" s="499"/>
      <c r="K175" s="499"/>
      <c r="L175" s="497"/>
      <c r="M175" s="497"/>
      <c r="N175" s="500"/>
      <c r="O175" s="496"/>
      <c r="P175" s="346"/>
      <c r="Q175" s="346"/>
      <c r="R175" s="346"/>
      <c r="S175" s="500"/>
      <c r="T175" s="347"/>
      <c r="U175" s="497"/>
      <c r="V175" s="497"/>
      <c r="W175" s="347"/>
      <c r="X175" s="349"/>
      <c r="Y175" s="567"/>
      <c r="Z175" s="567"/>
      <c r="AA175" s="567"/>
      <c r="AB175" s="567"/>
      <c r="AC175" s="567"/>
    </row>
    <row r="176" spans="1:29" ht="15.6" hidden="1" customHeight="1" x14ac:dyDescent="0.25">
      <c r="A176" s="346"/>
      <c r="B176" s="480"/>
      <c r="C176" s="475"/>
      <c r="D176" s="498"/>
      <c r="E176" s="347"/>
      <c r="F176" s="499"/>
      <c r="G176" s="499"/>
      <c r="H176" s="499"/>
      <c r="I176" s="499"/>
      <c r="J176" s="499"/>
      <c r="K176" s="499"/>
      <c r="L176" s="497"/>
      <c r="M176" s="497"/>
      <c r="N176" s="500"/>
      <c r="O176" s="496"/>
      <c r="P176" s="346"/>
      <c r="Q176" s="346"/>
      <c r="R176" s="346"/>
      <c r="S176" s="500"/>
      <c r="T176" s="347"/>
      <c r="U176" s="497"/>
      <c r="V176" s="497"/>
      <c r="W176" s="347"/>
      <c r="X176" s="349"/>
      <c r="Y176" s="567"/>
      <c r="Z176" s="567"/>
      <c r="AA176" s="567"/>
      <c r="AB176" s="567"/>
      <c r="AC176" s="567"/>
    </row>
    <row r="177" spans="1:29" ht="15.6" hidden="1" customHeight="1" x14ac:dyDescent="0.25">
      <c r="A177" s="346"/>
      <c r="B177" s="480"/>
      <c r="C177" s="475"/>
      <c r="D177" s="498"/>
      <c r="E177" s="347"/>
      <c r="F177" s="499"/>
      <c r="G177" s="499"/>
      <c r="H177" s="499"/>
      <c r="I177" s="499"/>
      <c r="J177" s="499"/>
      <c r="K177" s="499"/>
      <c r="L177" s="497"/>
      <c r="M177" s="497"/>
      <c r="N177" s="500"/>
      <c r="O177" s="496"/>
      <c r="P177" s="346"/>
      <c r="Q177" s="346"/>
      <c r="R177" s="346"/>
      <c r="S177" s="500"/>
      <c r="T177" s="347"/>
      <c r="U177" s="497"/>
      <c r="V177" s="497"/>
      <c r="W177" s="347"/>
      <c r="X177" s="349"/>
      <c r="Y177" s="567"/>
      <c r="Z177" s="567"/>
      <c r="AA177" s="567"/>
      <c r="AB177" s="567"/>
      <c r="AC177" s="567"/>
    </row>
    <row r="178" spans="1:29" ht="15.6" hidden="1" customHeight="1" x14ac:dyDescent="0.25">
      <c r="A178" s="346"/>
      <c r="B178" s="480"/>
      <c r="C178" s="475"/>
      <c r="D178" s="498"/>
      <c r="E178" s="347"/>
      <c r="F178" s="499"/>
      <c r="G178" s="499"/>
      <c r="H178" s="499"/>
      <c r="I178" s="499"/>
      <c r="J178" s="499"/>
      <c r="K178" s="499"/>
      <c r="L178" s="497"/>
      <c r="M178" s="497"/>
      <c r="N178" s="500"/>
      <c r="O178" s="496"/>
      <c r="P178" s="346"/>
      <c r="Q178" s="346"/>
      <c r="R178" s="346"/>
      <c r="S178" s="500"/>
      <c r="T178" s="347"/>
      <c r="U178" s="497"/>
      <c r="V178" s="497"/>
      <c r="W178" s="347"/>
      <c r="X178" s="349"/>
      <c r="Y178" s="567"/>
      <c r="Z178" s="567"/>
      <c r="AA178" s="567"/>
      <c r="AB178" s="567"/>
      <c r="AC178" s="567"/>
    </row>
    <row r="179" spans="1:29" ht="15.6" hidden="1" customHeight="1" x14ac:dyDescent="0.25">
      <c r="A179" s="346"/>
      <c r="B179" s="480"/>
      <c r="C179" s="475"/>
      <c r="D179" s="498"/>
      <c r="E179" s="347"/>
      <c r="F179" s="499"/>
      <c r="G179" s="499"/>
      <c r="H179" s="499"/>
      <c r="I179" s="499"/>
      <c r="J179" s="499"/>
      <c r="K179" s="499"/>
      <c r="L179" s="497"/>
      <c r="M179" s="497"/>
      <c r="N179" s="500"/>
      <c r="O179" s="496"/>
      <c r="P179" s="346"/>
      <c r="Q179" s="346"/>
      <c r="R179" s="346"/>
      <c r="S179" s="500"/>
      <c r="T179" s="347"/>
      <c r="U179" s="497"/>
      <c r="V179" s="497"/>
      <c r="W179" s="347"/>
      <c r="X179" s="349"/>
      <c r="Y179" s="567"/>
      <c r="Z179" s="567"/>
      <c r="AA179" s="567"/>
      <c r="AB179" s="567"/>
      <c r="AC179" s="567"/>
    </row>
    <row r="180" spans="1:29" ht="15.6" hidden="1" customHeight="1" x14ac:dyDescent="0.25">
      <c r="A180" s="346"/>
      <c r="B180" s="480"/>
      <c r="C180" s="475"/>
      <c r="D180" s="498"/>
      <c r="E180" s="347"/>
      <c r="F180" s="499"/>
      <c r="G180" s="499"/>
      <c r="H180" s="499"/>
      <c r="I180" s="499"/>
      <c r="J180" s="499"/>
      <c r="K180" s="499"/>
      <c r="L180" s="497"/>
      <c r="M180" s="497"/>
      <c r="N180" s="500"/>
      <c r="O180" s="496"/>
      <c r="P180" s="346"/>
      <c r="Q180" s="346"/>
      <c r="R180" s="346"/>
      <c r="S180" s="500"/>
      <c r="T180" s="347"/>
      <c r="U180" s="497"/>
      <c r="V180" s="497"/>
      <c r="W180" s="347"/>
      <c r="X180" s="349"/>
      <c r="Y180" s="567"/>
      <c r="Z180" s="567"/>
      <c r="AA180" s="567"/>
      <c r="AB180" s="567"/>
      <c r="AC180" s="567"/>
    </row>
    <row r="181" spans="1:29" ht="15.6" hidden="1" customHeight="1" x14ac:dyDescent="0.25">
      <c r="A181" s="346"/>
      <c r="B181" s="480"/>
      <c r="C181" s="475"/>
      <c r="D181" s="498"/>
      <c r="E181" s="347"/>
      <c r="F181" s="499"/>
      <c r="G181" s="499"/>
      <c r="H181" s="499"/>
      <c r="I181" s="499"/>
      <c r="J181" s="499"/>
      <c r="K181" s="499"/>
      <c r="L181" s="497"/>
      <c r="M181" s="497"/>
      <c r="N181" s="500"/>
      <c r="O181" s="496"/>
      <c r="P181" s="346"/>
      <c r="Q181" s="346"/>
      <c r="R181" s="346"/>
      <c r="S181" s="500"/>
      <c r="T181" s="347"/>
      <c r="U181" s="497"/>
      <c r="V181" s="497"/>
      <c r="W181" s="347"/>
      <c r="X181" s="349"/>
      <c r="Y181" s="567"/>
      <c r="Z181" s="567"/>
      <c r="AA181" s="567"/>
      <c r="AB181" s="567"/>
      <c r="AC181" s="567"/>
    </row>
    <row r="182" spans="1:29" ht="15.6" hidden="1" customHeight="1" x14ac:dyDescent="0.25">
      <c r="A182" s="346"/>
      <c r="B182" s="480"/>
      <c r="C182" s="475"/>
      <c r="D182" s="498"/>
      <c r="E182" s="347"/>
      <c r="F182" s="499"/>
      <c r="G182" s="499"/>
      <c r="H182" s="499"/>
      <c r="I182" s="499"/>
      <c r="J182" s="499"/>
      <c r="K182" s="499"/>
      <c r="L182" s="497"/>
      <c r="M182" s="497"/>
      <c r="N182" s="500"/>
      <c r="O182" s="496"/>
      <c r="P182" s="346"/>
      <c r="Q182" s="346"/>
      <c r="R182" s="346"/>
      <c r="S182" s="500"/>
      <c r="T182" s="347"/>
      <c r="U182" s="497"/>
      <c r="V182" s="497"/>
      <c r="W182" s="347"/>
      <c r="X182" s="349"/>
      <c r="Y182" s="567"/>
      <c r="Z182" s="567"/>
      <c r="AA182" s="567"/>
      <c r="AB182" s="567"/>
      <c r="AC182" s="567"/>
    </row>
    <row r="183" spans="1:29" ht="15.6" hidden="1" customHeight="1" x14ac:dyDescent="0.25">
      <c r="A183" s="346"/>
      <c r="B183" s="480"/>
      <c r="C183" s="475"/>
      <c r="D183" s="498"/>
      <c r="E183" s="347"/>
      <c r="F183" s="499"/>
      <c r="G183" s="499"/>
      <c r="H183" s="499"/>
      <c r="I183" s="499"/>
      <c r="J183" s="499"/>
      <c r="K183" s="499"/>
      <c r="L183" s="497"/>
      <c r="M183" s="497"/>
      <c r="N183" s="500"/>
      <c r="O183" s="496"/>
      <c r="P183" s="346"/>
      <c r="Q183" s="346"/>
      <c r="R183" s="346"/>
      <c r="S183" s="500"/>
      <c r="T183" s="347"/>
      <c r="U183" s="497"/>
      <c r="V183" s="497"/>
      <c r="W183" s="347"/>
      <c r="X183" s="349"/>
      <c r="Y183" s="567"/>
      <c r="Z183" s="567"/>
      <c r="AA183" s="567"/>
      <c r="AB183" s="567"/>
      <c r="AC183" s="567"/>
    </row>
    <row r="184" spans="1:29" ht="15.6" hidden="1" customHeight="1" x14ac:dyDescent="0.25">
      <c r="A184" s="346"/>
      <c r="B184" s="480"/>
      <c r="C184" s="475"/>
      <c r="D184" s="498"/>
      <c r="E184" s="347"/>
      <c r="F184" s="499"/>
      <c r="G184" s="499"/>
      <c r="H184" s="499"/>
      <c r="I184" s="499"/>
      <c r="J184" s="499"/>
      <c r="K184" s="499"/>
      <c r="L184" s="497"/>
      <c r="M184" s="497"/>
      <c r="N184" s="500"/>
      <c r="O184" s="496"/>
      <c r="P184" s="346"/>
      <c r="Q184" s="346"/>
      <c r="R184" s="346"/>
      <c r="S184" s="500"/>
      <c r="T184" s="347"/>
      <c r="U184" s="497"/>
      <c r="V184" s="497"/>
      <c r="W184" s="347"/>
      <c r="X184" s="349"/>
      <c r="Y184" s="567"/>
      <c r="Z184" s="567"/>
      <c r="AA184" s="567"/>
      <c r="AB184" s="567"/>
      <c r="AC184" s="567"/>
    </row>
    <row r="185" spans="1:29" ht="15.6" hidden="1" customHeight="1" x14ac:dyDescent="0.25">
      <c r="A185" s="346"/>
      <c r="B185" s="480"/>
      <c r="C185" s="475"/>
      <c r="D185" s="498"/>
      <c r="E185" s="347"/>
      <c r="F185" s="499"/>
      <c r="G185" s="499"/>
      <c r="H185" s="499"/>
      <c r="I185" s="499"/>
      <c r="J185" s="499"/>
      <c r="K185" s="499"/>
      <c r="L185" s="497"/>
      <c r="M185" s="497"/>
      <c r="N185" s="500"/>
      <c r="O185" s="496"/>
      <c r="P185" s="346"/>
      <c r="Q185" s="346"/>
      <c r="R185" s="346"/>
      <c r="S185" s="500"/>
      <c r="T185" s="347"/>
      <c r="U185" s="497"/>
      <c r="V185" s="497"/>
      <c r="W185" s="347"/>
      <c r="X185" s="349"/>
      <c r="Y185" s="567"/>
      <c r="Z185" s="567"/>
      <c r="AA185" s="567"/>
      <c r="AB185" s="567"/>
      <c r="AC185" s="567"/>
    </row>
    <row r="186" spans="1:29" ht="15.6" hidden="1" customHeight="1" x14ac:dyDescent="0.25">
      <c r="A186" s="346"/>
      <c r="B186" s="480"/>
      <c r="C186" s="475"/>
      <c r="D186" s="498"/>
      <c r="E186" s="347"/>
      <c r="F186" s="499"/>
      <c r="G186" s="499"/>
      <c r="H186" s="499"/>
      <c r="I186" s="499"/>
      <c r="J186" s="499"/>
      <c r="K186" s="499"/>
      <c r="L186" s="497"/>
      <c r="M186" s="497"/>
      <c r="N186" s="500"/>
      <c r="O186" s="496"/>
      <c r="P186" s="346"/>
      <c r="Q186" s="346"/>
      <c r="R186" s="346"/>
      <c r="S186" s="500"/>
      <c r="T186" s="347"/>
      <c r="U186" s="497"/>
      <c r="V186" s="497"/>
      <c r="W186" s="347"/>
      <c r="X186" s="349"/>
      <c r="Y186" s="567"/>
      <c r="Z186" s="567"/>
      <c r="AA186" s="567"/>
      <c r="AB186" s="567"/>
      <c r="AC186" s="567"/>
    </row>
    <row r="187" spans="1:29" ht="15.6" hidden="1" customHeight="1" x14ac:dyDescent="0.25">
      <c r="A187" s="346"/>
      <c r="B187" s="480"/>
      <c r="C187" s="475"/>
      <c r="D187" s="498"/>
      <c r="E187" s="347"/>
      <c r="F187" s="499"/>
      <c r="G187" s="499"/>
      <c r="H187" s="499"/>
      <c r="I187" s="499"/>
      <c r="J187" s="499"/>
      <c r="K187" s="499"/>
      <c r="L187" s="497"/>
      <c r="M187" s="497"/>
      <c r="N187" s="500"/>
      <c r="O187" s="496"/>
      <c r="P187" s="346"/>
      <c r="Q187" s="346"/>
      <c r="R187" s="346"/>
      <c r="S187" s="500"/>
      <c r="T187" s="347"/>
      <c r="U187" s="497"/>
      <c r="V187" s="497"/>
      <c r="W187" s="347"/>
      <c r="X187" s="349"/>
      <c r="Y187" s="567"/>
      <c r="Z187" s="567"/>
      <c r="AA187" s="567"/>
      <c r="AB187" s="567"/>
      <c r="AC187" s="567"/>
    </row>
    <row r="188" spans="1:29" ht="15.6" hidden="1" customHeight="1" x14ac:dyDescent="0.25">
      <c r="A188" s="346"/>
      <c r="B188" s="480"/>
      <c r="C188" s="475"/>
      <c r="D188" s="498"/>
      <c r="E188" s="347"/>
      <c r="F188" s="499"/>
      <c r="G188" s="499"/>
      <c r="H188" s="499"/>
      <c r="I188" s="499"/>
      <c r="J188" s="499"/>
      <c r="K188" s="499"/>
      <c r="L188" s="497"/>
      <c r="M188" s="497"/>
      <c r="N188" s="500"/>
      <c r="O188" s="496"/>
      <c r="P188" s="346"/>
      <c r="Q188" s="346"/>
      <c r="R188" s="346"/>
      <c r="S188" s="500"/>
      <c r="T188" s="347"/>
      <c r="U188" s="497"/>
      <c r="V188" s="497"/>
      <c r="W188" s="347"/>
      <c r="X188" s="349"/>
      <c r="Y188" s="567"/>
      <c r="Z188" s="567"/>
      <c r="AA188" s="567"/>
      <c r="AB188" s="567"/>
      <c r="AC188" s="567"/>
    </row>
    <row r="189" spans="1:29" ht="15.6" hidden="1" customHeight="1" x14ac:dyDescent="0.25">
      <c r="A189" s="346"/>
      <c r="B189" s="480"/>
      <c r="C189" s="475"/>
      <c r="D189" s="498"/>
      <c r="E189" s="347"/>
      <c r="F189" s="499"/>
      <c r="G189" s="499"/>
      <c r="H189" s="499"/>
      <c r="I189" s="499"/>
      <c r="J189" s="499"/>
      <c r="K189" s="499"/>
      <c r="L189" s="497"/>
      <c r="M189" s="497"/>
      <c r="N189" s="500"/>
      <c r="O189" s="496"/>
      <c r="P189" s="346"/>
      <c r="Q189" s="346"/>
      <c r="R189" s="346"/>
      <c r="S189" s="500"/>
      <c r="T189" s="347"/>
      <c r="U189" s="497"/>
      <c r="V189" s="497"/>
      <c r="W189" s="347"/>
      <c r="X189" s="349"/>
      <c r="Y189" s="567"/>
      <c r="Z189" s="567"/>
      <c r="AA189" s="567"/>
      <c r="AB189" s="567"/>
      <c r="AC189" s="567"/>
    </row>
    <row r="190" spans="1:29" ht="15.6" hidden="1" customHeight="1" x14ac:dyDescent="0.25">
      <c r="A190" s="346"/>
      <c r="B190" s="480"/>
      <c r="C190" s="475"/>
      <c r="D190" s="498"/>
      <c r="E190" s="347"/>
      <c r="F190" s="499"/>
      <c r="G190" s="499"/>
      <c r="H190" s="499"/>
      <c r="I190" s="499"/>
      <c r="J190" s="499"/>
      <c r="K190" s="499"/>
      <c r="L190" s="497"/>
      <c r="M190" s="497"/>
      <c r="N190" s="500"/>
      <c r="O190" s="496"/>
      <c r="P190" s="346"/>
      <c r="Q190" s="346"/>
      <c r="R190" s="346"/>
      <c r="S190" s="500"/>
      <c r="T190" s="347"/>
      <c r="U190" s="497"/>
      <c r="V190" s="497"/>
      <c r="W190" s="347"/>
      <c r="X190" s="349"/>
      <c r="Y190" s="567"/>
      <c r="Z190" s="567"/>
      <c r="AA190" s="567"/>
      <c r="AB190" s="567"/>
      <c r="AC190" s="567"/>
    </row>
    <row r="191" spans="1:29" ht="15.6" hidden="1" customHeight="1" x14ac:dyDescent="0.25">
      <c r="A191" s="346"/>
      <c r="B191" s="480"/>
      <c r="C191" s="475"/>
      <c r="D191" s="498"/>
      <c r="E191" s="347"/>
      <c r="F191" s="499"/>
      <c r="G191" s="499"/>
      <c r="H191" s="499"/>
      <c r="I191" s="499"/>
      <c r="J191" s="499"/>
      <c r="K191" s="499"/>
      <c r="L191" s="497"/>
      <c r="M191" s="497"/>
      <c r="N191" s="500"/>
      <c r="O191" s="496"/>
      <c r="P191" s="346"/>
      <c r="Q191" s="346"/>
      <c r="R191" s="346"/>
      <c r="S191" s="500"/>
      <c r="T191" s="347"/>
      <c r="U191" s="497"/>
      <c r="V191" s="497"/>
      <c r="W191" s="347"/>
      <c r="X191" s="349"/>
      <c r="Y191" s="567"/>
      <c r="Z191" s="567"/>
      <c r="AA191" s="567"/>
      <c r="AB191" s="567"/>
      <c r="AC191" s="567"/>
    </row>
    <row r="192" spans="1:29" ht="15.6" hidden="1" customHeight="1" x14ac:dyDescent="0.25">
      <c r="A192" s="346"/>
      <c r="B192" s="480"/>
      <c r="C192" s="475"/>
      <c r="D192" s="498"/>
      <c r="E192" s="347"/>
      <c r="F192" s="499"/>
      <c r="G192" s="499"/>
      <c r="H192" s="499"/>
      <c r="I192" s="499"/>
      <c r="J192" s="499"/>
      <c r="K192" s="499"/>
      <c r="L192" s="497"/>
      <c r="M192" s="497"/>
      <c r="N192" s="500"/>
      <c r="O192" s="496"/>
      <c r="P192" s="346"/>
      <c r="Q192" s="346"/>
      <c r="R192" s="346"/>
      <c r="S192" s="500"/>
      <c r="T192" s="347"/>
      <c r="U192" s="497"/>
      <c r="V192" s="497"/>
      <c r="W192" s="347"/>
      <c r="X192" s="349"/>
      <c r="Y192" s="567"/>
      <c r="Z192" s="567"/>
      <c r="AA192" s="567"/>
      <c r="AB192" s="567"/>
      <c r="AC192" s="567"/>
    </row>
    <row r="193" spans="1:29" ht="15.6" hidden="1" customHeight="1" x14ac:dyDescent="0.25">
      <c r="A193" s="346"/>
      <c r="B193" s="480"/>
      <c r="C193" s="475"/>
      <c r="D193" s="498"/>
      <c r="E193" s="347"/>
      <c r="F193" s="499"/>
      <c r="G193" s="499"/>
      <c r="H193" s="499"/>
      <c r="I193" s="499"/>
      <c r="J193" s="499"/>
      <c r="K193" s="499"/>
      <c r="L193" s="497"/>
      <c r="M193" s="497"/>
      <c r="N193" s="500"/>
      <c r="O193" s="496"/>
      <c r="P193" s="346"/>
      <c r="Q193" s="346"/>
      <c r="R193" s="346"/>
      <c r="S193" s="500"/>
      <c r="T193" s="347"/>
      <c r="U193" s="497"/>
      <c r="V193" s="497"/>
      <c r="W193" s="347"/>
      <c r="X193" s="349"/>
      <c r="Y193" s="567"/>
      <c r="Z193" s="567"/>
      <c r="AA193" s="567"/>
      <c r="AB193" s="567"/>
      <c r="AC193" s="567"/>
    </row>
    <row r="194" spans="1:29" ht="15.6" hidden="1" customHeight="1" x14ac:dyDescent="0.25">
      <c r="A194" s="346"/>
      <c r="B194" s="480"/>
      <c r="C194" s="475"/>
      <c r="D194" s="498"/>
      <c r="E194" s="347"/>
      <c r="F194" s="499"/>
      <c r="G194" s="499"/>
      <c r="H194" s="499"/>
      <c r="I194" s="499"/>
      <c r="J194" s="499"/>
      <c r="K194" s="499"/>
      <c r="L194" s="497"/>
      <c r="M194" s="497"/>
      <c r="N194" s="500"/>
      <c r="O194" s="496"/>
      <c r="P194" s="346"/>
      <c r="Q194" s="346"/>
      <c r="R194" s="346"/>
      <c r="S194" s="500"/>
      <c r="T194" s="347"/>
      <c r="U194" s="497"/>
      <c r="V194" s="497"/>
      <c r="W194" s="347"/>
      <c r="X194" s="349"/>
      <c r="Y194" s="567"/>
      <c r="Z194" s="567"/>
      <c r="AA194" s="567"/>
      <c r="AB194" s="567"/>
      <c r="AC194" s="567"/>
    </row>
    <row r="195" spans="1:29" ht="15.6" hidden="1" customHeight="1" x14ac:dyDescent="0.25">
      <c r="A195" s="346"/>
      <c r="B195" s="480"/>
      <c r="C195" s="475"/>
      <c r="D195" s="498"/>
      <c r="E195" s="347"/>
      <c r="F195" s="499"/>
      <c r="G195" s="499"/>
      <c r="H195" s="499"/>
      <c r="I195" s="499"/>
      <c r="J195" s="499"/>
      <c r="K195" s="499"/>
      <c r="L195" s="497"/>
      <c r="M195" s="497"/>
      <c r="N195" s="500"/>
      <c r="O195" s="496"/>
      <c r="P195" s="346"/>
      <c r="Q195" s="346"/>
      <c r="R195" s="346"/>
      <c r="S195" s="500"/>
      <c r="T195" s="347"/>
      <c r="U195" s="497"/>
      <c r="V195" s="497"/>
      <c r="W195" s="347"/>
      <c r="X195" s="349"/>
      <c r="Y195" s="567"/>
      <c r="Z195" s="567"/>
      <c r="AA195" s="567"/>
      <c r="AB195" s="567"/>
      <c r="AC195" s="567"/>
    </row>
    <row r="196" spans="1:29" ht="15.6" hidden="1" customHeight="1" x14ac:dyDescent="0.25">
      <c r="A196" s="346"/>
      <c r="B196" s="480"/>
      <c r="C196" s="475"/>
      <c r="D196" s="498"/>
      <c r="E196" s="347"/>
      <c r="F196" s="499"/>
      <c r="G196" s="499"/>
      <c r="H196" s="499"/>
      <c r="I196" s="499"/>
      <c r="J196" s="499"/>
      <c r="K196" s="499"/>
      <c r="L196" s="497"/>
      <c r="M196" s="497"/>
      <c r="N196" s="500"/>
      <c r="O196" s="496"/>
      <c r="P196" s="346"/>
      <c r="Q196" s="346"/>
      <c r="R196" s="346"/>
      <c r="S196" s="500"/>
      <c r="T196" s="347"/>
      <c r="U196" s="497"/>
      <c r="V196" s="497"/>
      <c r="W196" s="347"/>
      <c r="X196" s="349"/>
      <c r="Y196" s="567"/>
      <c r="Z196" s="567"/>
      <c r="AA196" s="567"/>
      <c r="AB196" s="567"/>
      <c r="AC196" s="567"/>
    </row>
    <row r="197" spans="1:29" ht="15.6" hidden="1" customHeight="1" x14ac:dyDescent="0.25">
      <c r="A197" s="346"/>
      <c r="B197" s="480"/>
      <c r="C197" s="475"/>
      <c r="D197" s="498"/>
      <c r="E197" s="347"/>
      <c r="F197" s="499"/>
      <c r="G197" s="499"/>
      <c r="H197" s="499"/>
      <c r="I197" s="499"/>
      <c r="J197" s="499"/>
      <c r="K197" s="499"/>
      <c r="L197" s="497"/>
      <c r="M197" s="497"/>
      <c r="N197" s="500"/>
      <c r="O197" s="496"/>
      <c r="P197" s="346"/>
      <c r="Q197" s="346"/>
      <c r="R197" s="346"/>
      <c r="S197" s="500"/>
      <c r="T197" s="347"/>
      <c r="U197" s="497"/>
      <c r="V197" s="497"/>
      <c r="W197" s="347"/>
      <c r="X197" s="349"/>
      <c r="Y197" s="567"/>
      <c r="Z197" s="567"/>
      <c r="AA197" s="567"/>
      <c r="AB197" s="567"/>
      <c r="AC197" s="567"/>
    </row>
    <row r="198" spans="1:29" ht="15.6" hidden="1" customHeight="1" x14ac:dyDescent="0.25">
      <c r="A198" s="346"/>
      <c r="B198" s="480"/>
      <c r="C198" s="475"/>
      <c r="D198" s="498"/>
      <c r="E198" s="347"/>
      <c r="F198" s="499"/>
      <c r="G198" s="499"/>
      <c r="H198" s="499"/>
      <c r="I198" s="499"/>
      <c r="J198" s="499"/>
      <c r="K198" s="499"/>
      <c r="L198" s="497"/>
      <c r="M198" s="497"/>
      <c r="N198" s="500"/>
      <c r="O198" s="496"/>
      <c r="P198" s="346"/>
      <c r="Q198" s="346"/>
      <c r="R198" s="346"/>
      <c r="S198" s="500"/>
      <c r="T198" s="347"/>
      <c r="U198" s="497"/>
      <c r="V198" s="497"/>
      <c r="W198" s="347"/>
      <c r="X198" s="349"/>
      <c r="Y198" s="567"/>
      <c r="Z198" s="567"/>
      <c r="AA198" s="567"/>
      <c r="AB198" s="567"/>
      <c r="AC198" s="567"/>
    </row>
    <row r="199" spans="1:29" ht="15.6" hidden="1" customHeight="1" x14ac:dyDescent="0.25">
      <c r="A199" s="346"/>
      <c r="B199" s="480"/>
      <c r="C199" s="475"/>
      <c r="D199" s="498"/>
      <c r="E199" s="347"/>
      <c r="F199" s="499"/>
      <c r="G199" s="499"/>
      <c r="H199" s="499"/>
      <c r="I199" s="499"/>
      <c r="J199" s="499"/>
      <c r="K199" s="499"/>
      <c r="L199" s="497"/>
      <c r="M199" s="497"/>
      <c r="N199" s="500"/>
      <c r="O199" s="496"/>
      <c r="P199" s="346"/>
      <c r="Q199" s="346"/>
      <c r="R199" s="346"/>
      <c r="S199" s="500"/>
      <c r="T199" s="347"/>
      <c r="U199" s="497"/>
      <c r="V199" s="497"/>
      <c r="W199" s="347"/>
      <c r="X199" s="349"/>
      <c r="Y199" s="567"/>
      <c r="Z199" s="567"/>
      <c r="AA199" s="567"/>
      <c r="AB199" s="567"/>
      <c r="AC199" s="567"/>
    </row>
    <row r="200" spans="1:29" ht="15.6" hidden="1" customHeight="1" x14ac:dyDescent="0.25">
      <c r="A200" s="346"/>
      <c r="B200" s="480"/>
      <c r="C200" s="475"/>
      <c r="D200" s="498"/>
      <c r="E200" s="347"/>
      <c r="F200" s="499"/>
      <c r="G200" s="499"/>
      <c r="H200" s="499"/>
      <c r="I200" s="499"/>
      <c r="J200" s="499"/>
      <c r="K200" s="499"/>
      <c r="L200" s="497"/>
      <c r="M200" s="497"/>
      <c r="N200" s="500"/>
      <c r="O200" s="496"/>
      <c r="P200" s="346"/>
      <c r="Q200" s="346"/>
      <c r="R200" s="346"/>
      <c r="S200" s="500"/>
      <c r="T200" s="347"/>
      <c r="U200" s="497"/>
      <c r="V200" s="497"/>
      <c r="W200" s="347"/>
      <c r="X200" s="349"/>
      <c r="Y200" s="567"/>
      <c r="Z200" s="567"/>
      <c r="AA200" s="567"/>
      <c r="AB200" s="567"/>
      <c r="AC200" s="567"/>
    </row>
    <row r="201" spans="1:29" ht="15.6" hidden="1" customHeight="1" x14ac:dyDescent="0.25">
      <c r="A201" s="346"/>
      <c r="B201" s="480"/>
      <c r="C201" s="475"/>
      <c r="D201" s="498"/>
      <c r="E201" s="347"/>
      <c r="F201" s="499"/>
      <c r="G201" s="499"/>
      <c r="H201" s="499"/>
      <c r="I201" s="499"/>
      <c r="J201" s="499"/>
      <c r="K201" s="499"/>
      <c r="L201" s="497"/>
      <c r="M201" s="497"/>
      <c r="N201" s="500"/>
      <c r="O201" s="496"/>
      <c r="P201" s="346"/>
      <c r="Q201" s="346"/>
      <c r="R201" s="346"/>
      <c r="S201" s="500"/>
      <c r="T201" s="347"/>
      <c r="U201" s="497"/>
      <c r="V201" s="497"/>
      <c r="W201" s="347"/>
      <c r="X201" s="349"/>
      <c r="Y201" s="567"/>
      <c r="Z201" s="567"/>
      <c r="AA201" s="567"/>
      <c r="AB201" s="567"/>
      <c r="AC201" s="567"/>
    </row>
    <row r="202" spans="1:29" ht="15.6" hidden="1" customHeight="1" x14ac:dyDescent="0.25">
      <c r="A202" s="346"/>
      <c r="B202" s="480"/>
      <c r="C202" s="475"/>
      <c r="D202" s="498"/>
      <c r="E202" s="347"/>
      <c r="F202" s="499"/>
      <c r="G202" s="499"/>
      <c r="H202" s="499"/>
      <c r="I202" s="499"/>
      <c r="J202" s="499"/>
      <c r="K202" s="499"/>
      <c r="L202" s="497"/>
      <c r="M202" s="497"/>
      <c r="N202" s="500"/>
      <c r="O202" s="496"/>
      <c r="P202" s="346"/>
      <c r="Q202" s="346"/>
      <c r="R202" s="346"/>
      <c r="S202" s="500"/>
      <c r="T202" s="347"/>
      <c r="U202" s="497"/>
      <c r="V202" s="497"/>
      <c r="W202" s="347"/>
      <c r="X202" s="349"/>
      <c r="Y202" s="567"/>
      <c r="Z202" s="567"/>
      <c r="AA202" s="567"/>
      <c r="AB202" s="567"/>
      <c r="AC202" s="567"/>
    </row>
    <row r="203" spans="1:29" ht="15.6" hidden="1" customHeight="1" x14ac:dyDescent="0.25">
      <c r="A203" s="346"/>
      <c r="B203" s="480"/>
      <c r="C203" s="475"/>
      <c r="D203" s="498"/>
      <c r="E203" s="347"/>
      <c r="F203" s="499"/>
      <c r="G203" s="499"/>
      <c r="H203" s="499"/>
      <c r="I203" s="499"/>
      <c r="J203" s="499"/>
      <c r="K203" s="499"/>
      <c r="L203" s="497"/>
      <c r="M203" s="497"/>
      <c r="N203" s="500"/>
      <c r="O203" s="496"/>
      <c r="P203" s="346"/>
      <c r="Q203" s="346"/>
      <c r="R203" s="346"/>
      <c r="S203" s="500"/>
      <c r="T203" s="347"/>
      <c r="U203" s="497"/>
      <c r="V203" s="497"/>
      <c r="W203" s="347"/>
      <c r="X203" s="349"/>
      <c r="Y203" s="567"/>
      <c r="Z203" s="567"/>
      <c r="AA203" s="567"/>
      <c r="AB203" s="567"/>
      <c r="AC203" s="567"/>
    </row>
    <row r="204" spans="1:29" ht="15.6" hidden="1" customHeight="1" x14ac:dyDescent="0.25">
      <c r="A204" s="346"/>
      <c r="B204" s="480"/>
      <c r="C204" s="475"/>
      <c r="D204" s="498"/>
      <c r="E204" s="347"/>
      <c r="F204" s="499"/>
      <c r="G204" s="499"/>
      <c r="H204" s="499"/>
      <c r="I204" s="499"/>
      <c r="J204" s="499"/>
      <c r="K204" s="499"/>
      <c r="L204" s="497"/>
      <c r="M204" s="497"/>
      <c r="N204" s="500"/>
      <c r="O204" s="496"/>
      <c r="P204" s="346"/>
      <c r="Q204" s="346"/>
      <c r="R204" s="346"/>
      <c r="S204" s="500"/>
      <c r="T204" s="347"/>
      <c r="U204" s="497"/>
      <c r="V204" s="497"/>
      <c r="W204" s="347"/>
      <c r="X204" s="349"/>
      <c r="Y204" s="567"/>
      <c r="Z204" s="567"/>
      <c r="AA204" s="567"/>
      <c r="AB204" s="567"/>
      <c r="AC204" s="567"/>
    </row>
    <row r="205" spans="1:29" ht="15.6" hidden="1" customHeight="1" x14ac:dyDescent="0.25">
      <c r="A205" s="346"/>
      <c r="B205" s="480"/>
      <c r="C205" s="475"/>
      <c r="D205" s="498"/>
      <c r="E205" s="347"/>
      <c r="F205" s="499"/>
      <c r="G205" s="499"/>
      <c r="H205" s="499"/>
      <c r="I205" s="499"/>
      <c r="J205" s="499"/>
      <c r="K205" s="499"/>
      <c r="L205" s="497"/>
      <c r="M205" s="497"/>
      <c r="N205" s="500"/>
      <c r="O205" s="496"/>
      <c r="P205" s="346"/>
      <c r="Q205" s="346"/>
      <c r="R205" s="346"/>
      <c r="S205" s="500"/>
      <c r="T205" s="347"/>
      <c r="U205" s="497"/>
      <c r="V205" s="497"/>
      <c r="W205" s="347"/>
      <c r="X205" s="349"/>
      <c r="Y205" s="567"/>
      <c r="Z205" s="567"/>
      <c r="AA205" s="567"/>
      <c r="AB205" s="567"/>
      <c r="AC205" s="567"/>
    </row>
    <row r="206" spans="1:29" ht="15.6" hidden="1" customHeight="1" x14ac:dyDescent="0.25">
      <c r="A206" s="346"/>
      <c r="B206" s="480"/>
      <c r="C206" s="475"/>
      <c r="D206" s="498"/>
      <c r="E206" s="347"/>
      <c r="F206" s="499"/>
      <c r="G206" s="499"/>
      <c r="H206" s="499"/>
      <c r="I206" s="499"/>
      <c r="J206" s="499"/>
      <c r="K206" s="499"/>
      <c r="L206" s="497"/>
      <c r="M206" s="497"/>
      <c r="N206" s="500"/>
      <c r="O206" s="496"/>
      <c r="P206" s="346"/>
      <c r="Q206" s="346"/>
      <c r="R206" s="346"/>
      <c r="S206" s="500"/>
      <c r="T206" s="347"/>
      <c r="U206" s="497"/>
      <c r="V206" s="497"/>
      <c r="W206" s="347"/>
      <c r="X206" s="349"/>
      <c r="Y206" s="567"/>
      <c r="Z206" s="567"/>
      <c r="AA206" s="567"/>
      <c r="AB206" s="567"/>
      <c r="AC206" s="567"/>
    </row>
    <row r="207" spans="1:29" ht="15.6" hidden="1" customHeight="1" x14ac:dyDescent="0.25">
      <c r="A207" s="346"/>
      <c r="B207" s="480"/>
      <c r="C207" s="475"/>
      <c r="D207" s="498"/>
      <c r="E207" s="347"/>
      <c r="F207" s="499"/>
      <c r="G207" s="499"/>
      <c r="H207" s="499"/>
      <c r="I207" s="499"/>
      <c r="J207" s="499"/>
      <c r="K207" s="499"/>
      <c r="L207" s="497"/>
      <c r="M207" s="497"/>
      <c r="N207" s="500"/>
      <c r="O207" s="496"/>
      <c r="P207" s="346"/>
      <c r="Q207" s="346"/>
      <c r="R207" s="346"/>
      <c r="S207" s="500"/>
      <c r="T207" s="347"/>
      <c r="U207" s="497"/>
      <c r="V207" s="497"/>
      <c r="W207" s="347"/>
      <c r="X207" s="349"/>
      <c r="Y207" s="567"/>
      <c r="Z207" s="567"/>
      <c r="AA207" s="567"/>
      <c r="AB207" s="567"/>
      <c r="AC207" s="567"/>
    </row>
    <row r="208" spans="1:29" ht="15.6" hidden="1" customHeight="1" x14ac:dyDescent="0.25">
      <c r="B208" s="501"/>
      <c r="C208" s="502"/>
      <c r="D208" s="503"/>
      <c r="F208" s="505"/>
      <c r="G208" s="505"/>
      <c r="H208" s="505"/>
      <c r="I208" s="505"/>
      <c r="J208" s="505"/>
      <c r="K208" s="505"/>
      <c r="L208" s="447"/>
      <c r="M208" s="447"/>
      <c r="N208" s="506"/>
      <c r="O208" s="507"/>
      <c r="S208" s="506"/>
      <c r="U208" s="447"/>
      <c r="V208" s="447"/>
      <c r="Y208" s="567"/>
      <c r="Z208" s="567"/>
      <c r="AA208" s="567"/>
      <c r="AB208" s="567"/>
      <c r="AC208" s="567"/>
    </row>
    <row r="209" spans="2:29" ht="15.6" hidden="1" customHeight="1" x14ac:dyDescent="0.25">
      <c r="B209" s="501"/>
      <c r="C209" s="502"/>
      <c r="D209" s="503"/>
      <c r="F209" s="505"/>
      <c r="G209" s="505"/>
      <c r="H209" s="505"/>
      <c r="I209" s="505"/>
      <c r="J209" s="505"/>
      <c r="K209" s="505"/>
      <c r="L209" s="447"/>
      <c r="M209" s="447"/>
      <c r="N209" s="506"/>
      <c r="O209" s="507"/>
      <c r="S209" s="506"/>
      <c r="U209" s="447"/>
      <c r="V209" s="447"/>
      <c r="Y209" s="567"/>
      <c r="Z209" s="567"/>
      <c r="AA209" s="567"/>
      <c r="AB209" s="567"/>
      <c r="AC209" s="567"/>
    </row>
    <row r="210" spans="2:29" ht="15.6" hidden="1" customHeight="1" x14ac:dyDescent="0.25">
      <c r="B210" s="501"/>
      <c r="C210" s="502"/>
      <c r="D210" s="503"/>
      <c r="F210" s="505"/>
      <c r="G210" s="505"/>
      <c r="H210" s="505"/>
      <c r="I210" s="505"/>
      <c r="J210" s="505"/>
      <c r="K210" s="505"/>
      <c r="L210" s="447"/>
      <c r="M210" s="447"/>
      <c r="N210" s="506"/>
      <c r="O210" s="507"/>
      <c r="S210" s="506"/>
      <c r="U210" s="447"/>
      <c r="V210" s="447"/>
      <c r="Y210" s="567"/>
      <c r="Z210" s="567"/>
      <c r="AA210" s="567"/>
      <c r="AB210" s="567"/>
      <c r="AC210" s="567"/>
    </row>
    <row r="211" spans="2:29" ht="15.6" hidden="1" customHeight="1" x14ac:dyDescent="0.25">
      <c r="B211" s="501"/>
      <c r="C211" s="502"/>
      <c r="D211" s="503"/>
      <c r="F211" s="505"/>
      <c r="G211" s="505"/>
      <c r="H211" s="505"/>
      <c r="I211" s="505"/>
      <c r="J211" s="505"/>
      <c r="K211" s="505"/>
      <c r="L211" s="447"/>
      <c r="M211" s="447"/>
      <c r="N211" s="506"/>
      <c r="O211" s="507"/>
      <c r="S211" s="506"/>
      <c r="U211" s="447"/>
      <c r="V211" s="447"/>
      <c r="Y211" s="567"/>
      <c r="Z211" s="567"/>
      <c r="AA211" s="567"/>
      <c r="AB211" s="567"/>
      <c r="AC211" s="567"/>
    </row>
    <row r="212" spans="2:29" ht="15.6" hidden="1" customHeight="1" x14ac:dyDescent="0.25">
      <c r="B212" s="501"/>
      <c r="C212" s="502"/>
      <c r="D212" s="503"/>
      <c r="F212" s="505"/>
      <c r="G212" s="505"/>
      <c r="H212" s="505"/>
      <c r="I212" s="505"/>
      <c r="J212" s="505"/>
      <c r="K212" s="505"/>
      <c r="L212" s="447"/>
      <c r="M212" s="447"/>
      <c r="N212" s="506"/>
      <c r="O212" s="507"/>
      <c r="S212" s="506"/>
      <c r="U212" s="447"/>
      <c r="V212" s="447"/>
      <c r="Y212" s="567"/>
      <c r="Z212" s="567"/>
      <c r="AA212" s="567"/>
      <c r="AB212" s="567"/>
      <c r="AC212" s="567"/>
    </row>
    <row r="213" spans="2:29" ht="15.6" hidden="1" customHeight="1" x14ac:dyDescent="0.25">
      <c r="B213" s="501"/>
      <c r="C213" s="502"/>
      <c r="D213" s="503"/>
      <c r="F213" s="505"/>
      <c r="G213" s="505"/>
      <c r="H213" s="505"/>
      <c r="I213" s="505"/>
      <c r="J213" s="505"/>
      <c r="K213" s="505"/>
      <c r="L213" s="447"/>
      <c r="M213" s="447"/>
      <c r="N213" s="506"/>
      <c r="O213" s="507"/>
      <c r="S213" s="506"/>
      <c r="U213" s="447"/>
      <c r="V213" s="447"/>
      <c r="Y213" s="567"/>
      <c r="Z213" s="567"/>
      <c r="AA213" s="567"/>
      <c r="AB213" s="567"/>
      <c r="AC213" s="567"/>
    </row>
    <row r="214" spans="2:29" ht="15.6" hidden="1" customHeight="1" x14ac:dyDescent="0.25">
      <c r="B214" s="501"/>
      <c r="C214" s="502"/>
      <c r="D214" s="503"/>
      <c r="F214" s="505"/>
      <c r="G214" s="505"/>
      <c r="H214" s="505"/>
      <c r="I214" s="505"/>
      <c r="J214" s="505"/>
      <c r="K214" s="505"/>
      <c r="L214" s="447"/>
      <c r="M214" s="447"/>
      <c r="N214" s="506"/>
      <c r="O214" s="507"/>
      <c r="S214" s="506"/>
      <c r="U214" s="447"/>
      <c r="V214" s="447"/>
      <c r="Y214" s="567"/>
      <c r="Z214" s="567"/>
      <c r="AA214" s="567"/>
      <c r="AB214" s="567"/>
      <c r="AC214" s="567"/>
    </row>
    <row r="215" spans="2:29" ht="15.6" hidden="1" customHeight="1" x14ac:dyDescent="0.25">
      <c r="B215" s="501"/>
      <c r="C215" s="502"/>
      <c r="D215" s="503"/>
      <c r="F215" s="505"/>
      <c r="G215" s="505"/>
      <c r="H215" s="505"/>
      <c r="I215" s="505"/>
      <c r="J215" s="505"/>
      <c r="K215" s="505"/>
      <c r="L215" s="447"/>
      <c r="M215" s="447"/>
      <c r="N215" s="506"/>
      <c r="O215" s="507"/>
      <c r="S215" s="506"/>
      <c r="U215" s="447"/>
      <c r="V215" s="447"/>
      <c r="Y215" s="567"/>
      <c r="Z215" s="567"/>
      <c r="AA215" s="567"/>
      <c r="AB215" s="567"/>
      <c r="AC215" s="567"/>
    </row>
    <row r="216" spans="2:29" ht="15.6" hidden="1" customHeight="1" x14ac:dyDescent="0.25">
      <c r="B216" s="501"/>
      <c r="C216" s="502"/>
      <c r="D216" s="503"/>
      <c r="F216" s="505"/>
      <c r="G216" s="505"/>
      <c r="H216" s="505"/>
      <c r="I216" s="505"/>
      <c r="J216" s="505"/>
      <c r="K216" s="505"/>
      <c r="L216" s="447"/>
      <c r="M216" s="447"/>
      <c r="N216" s="506"/>
      <c r="O216" s="507"/>
      <c r="S216" s="506"/>
      <c r="U216" s="447"/>
      <c r="V216" s="447"/>
      <c r="Y216" s="567"/>
      <c r="Z216" s="567"/>
      <c r="AA216" s="567"/>
      <c r="AB216" s="567"/>
      <c r="AC216" s="567"/>
    </row>
    <row r="217" spans="2:29" ht="15.6" hidden="1" customHeight="1" x14ac:dyDescent="0.25">
      <c r="B217" s="501"/>
      <c r="C217" s="502"/>
      <c r="D217" s="503"/>
      <c r="F217" s="505"/>
      <c r="G217" s="505"/>
      <c r="H217" s="505"/>
      <c r="I217" s="505"/>
      <c r="J217" s="505"/>
      <c r="K217" s="505"/>
      <c r="L217" s="447"/>
      <c r="M217" s="447"/>
      <c r="N217" s="506"/>
      <c r="O217" s="507"/>
      <c r="S217" s="506"/>
      <c r="U217" s="447"/>
      <c r="V217" s="447"/>
      <c r="Y217" s="567"/>
      <c r="Z217" s="567"/>
      <c r="AA217" s="567"/>
      <c r="AB217" s="567"/>
      <c r="AC217" s="567"/>
    </row>
    <row r="218" spans="2:29" ht="15.6" hidden="1" customHeight="1" x14ac:dyDescent="0.25">
      <c r="B218" s="501"/>
      <c r="C218" s="502"/>
      <c r="D218" s="503"/>
      <c r="F218" s="505"/>
      <c r="G218" s="505"/>
      <c r="H218" s="505"/>
      <c r="I218" s="505"/>
      <c r="J218" s="505"/>
      <c r="K218" s="505"/>
      <c r="L218" s="447"/>
      <c r="M218" s="447"/>
      <c r="N218" s="506"/>
      <c r="O218" s="507"/>
      <c r="S218" s="506"/>
      <c r="U218" s="447"/>
      <c r="V218" s="447"/>
      <c r="Y218" s="567"/>
      <c r="Z218" s="567"/>
      <c r="AA218" s="567"/>
      <c r="AB218" s="567"/>
      <c r="AC218" s="567"/>
    </row>
    <row r="219" spans="2:29" ht="15.6" hidden="1" customHeight="1" x14ac:dyDescent="0.25">
      <c r="B219" s="501"/>
      <c r="C219" s="502"/>
      <c r="D219" s="503"/>
      <c r="F219" s="505"/>
      <c r="G219" s="505"/>
      <c r="H219" s="505"/>
      <c r="I219" s="505"/>
      <c r="J219" s="505"/>
      <c r="K219" s="505"/>
      <c r="L219" s="447"/>
      <c r="M219" s="447"/>
      <c r="N219" s="506"/>
      <c r="O219" s="507"/>
      <c r="S219" s="506"/>
      <c r="U219" s="447"/>
      <c r="V219" s="447"/>
      <c r="Y219" s="567"/>
      <c r="Z219" s="567"/>
      <c r="AA219" s="567"/>
      <c r="AB219" s="567"/>
      <c r="AC219" s="567"/>
    </row>
    <row r="220" spans="2:29" ht="15.6" hidden="1" customHeight="1" x14ac:dyDescent="0.25">
      <c r="B220" s="501"/>
      <c r="C220" s="502"/>
      <c r="D220" s="503"/>
      <c r="F220" s="505"/>
      <c r="G220" s="505"/>
      <c r="H220" s="505"/>
      <c r="I220" s="505"/>
      <c r="J220" s="505"/>
      <c r="K220" s="505"/>
      <c r="L220" s="447"/>
      <c r="M220" s="447"/>
      <c r="N220" s="506"/>
      <c r="O220" s="507"/>
      <c r="S220" s="506"/>
      <c r="U220" s="447"/>
      <c r="V220" s="447"/>
      <c r="Y220" s="567"/>
      <c r="Z220" s="567"/>
      <c r="AA220" s="567"/>
      <c r="AB220" s="567"/>
      <c r="AC220" s="567"/>
    </row>
    <row r="221" spans="2:29" ht="15.6" hidden="1" customHeight="1" x14ac:dyDescent="0.25">
      <c r="B221" s="501"/>
      <c r="C221" s="502"/>
      <c r="D221" s="503"/>
      <c r="F221" s="505"/>
      <c r="G221" s="505"/>
      <c r="H221" s="505"/>
      <c r="I221" s="505"/>
      <c r="J221" s="505"/>
      <c r="K221" s="505"/>
      <c r="L221" s="447"/>
      <c r="M221" s="447"/>
      <c r="N221" s="506"/>
      <c r="O221" s="507"/>
      <c r="S221" s="506"/>
      <c r="U221" s="447"/>
      <c r="V221" s="447"/>
      <c r="Y221" s="567"/>
      <c r="Z221" s="567"/>
      <c r="AA221" s="567"/>
      <c r="AB221" s="567"/>
      <c r="AC221" s="567"/>
    </row>
    <row r="222" spans="2:29" ht="15.6" hidden="1" customHeight="1" x14ac:dyDescent="0.25">
      <c r="B222" s="501"/>
      <c r="C222" s="502"/>
      <c r="D222" s="503"/>
      <c r="F222" s="505"/>
      <c r="G222" s="505"/>
      <c r="H222" s="505"/>
      <c r="I222" s="505"/>
      <c r="J222" s="505"/>
      <c r="K222" s="505"/>
      <c r="L222" s="447"/>
      <c r="M222" s="447"/>
      <c r="N222" s="506"/>
      <c r="O222" s="507"/>
      <c r="S222" s="506"/>
      <c r="U222" s="447"/>
      <c r="V222" s="447"/>
      <c r="Y222" s="567"/>
      <c r="Z222" s="567"/>
      <c r="AA222" s="567"/>
      <c r="AB222" s="567"/>
      <c r="AC222" s="567"/>
    </row>
    <row r="223" spans="2:29" ht="15.6" hidden="1" customHeight="1" x14ac:dyDescent="0.25">
      <c r="B223" s="501"/>
      <c r="C223" s="502"/>
      <c r="D223" s="503"/>
      <c r="F223" s="505"/>
      <c r="G223" s="505"/>
      <c r="H223" s="505"/>
      <c r="I223" s="505"/>
      <c r="J223" s="505"/>
      <c r="K223" s="505"/>
      <c r="L223" s="447"/>
      <c r="M223" s="447"/>
      <c r="N223" s="506"/>
      <c r="O223" s="507"/>
      <c r="S223" s="506"/>
      <c r="U223" s="447"/>
      <c r="V223" s="447"/>
      <c r="Y223" s="567"/>
      <c r="Z223" s="567"/>
      <c r="AA223" s="567"/>
      <c r="AB223" s="567"/>
      <c r="AC223" s="567"/>
    </row>
    <row r="224" spans="2:29" ht="15.6" hidden="1" customHeight="1" x14ac:dyDescent="0.25">
      <c r="B224" s="501"/>
      <c r="C224" s="502"/>
      <c r="D224" s="503"/>
      <c r="F224" s="505"/>
      <c r="G224" s="505"/>
      <c r="H224" s="505"/>
      <c r="I224" s="505"/>
      <c r="J224" s="505"/>
      <c r="K224" s="505"/>
      <c r="L224" s="447"/>
      <c r="M224" s="447"/>
      <c r="N224" s="506"/>
      <c r="O224" s="507"/>
      <c r="S224" s="506"/>
      <c r="U224" s="447"/>
      <c r="V224" s="447"/>
      <c r="Y224" s="567"/>
      <c r="Z224" s="567"/>
      <c r="AA224" s="567"/>
      <c r="AB224" s="567"/>
      <c r="AC224" s="567"/>
    </row>
    <row r="225" spans="2:29" ht="15.6" hidden="1" customHeight="1" x14ac:dyDescent="0.25">
      <c r="B225" s="501"/>
      <c r="C225" s="502"/>
      <c r="D225" s="503"/>
      <c r="F225" s="505"/>
      <c r="G225" s="505"/>
      <c r="H225" s="505"/>
      <c r="I225" s="505"/>
      <c r="J225" s="505"/>
      <c r="K225" s="505"/>
      <c r="L225" s="447"/>
      <c r="M225" s="447"/>
      <c r="N225" s="506"/>
      <c r="O225" s="507"/>
      <c r="S225" s="506"/>
      <c r="U225" s="447"/>
      <c r="V225" s="447"/>
      <c r="Y225" s="567"/>
      <c r="Z225" s="567"/>
      <c r="AA225" s="567"/>
      <c r="AB225" s="567"/>
      <c r="AC225" s="567"/>
    </row>
    <row r="226" spans="2:29" ht="15.6" hidden="1" customHeight="1" x14ac:dyDescent="0.25">
      <c r="B226" s="501"/>
      <c r="C226" s="502"/>
      <c r="D226" s="503"/>
      <c r="F226" s="505"/>
      <c r="G226" s="505"/>
      <c r="H226" s="505"/>
      <c r="I226" s="505"/>
      <c r="J226" s="505"/>
      <c r="K226" s="505"/>
      <c r="L226" s="447"/>
      <c r="M226" s="447"/>
      <c r="N226" s="506"/>
      <c r="O226" s="507"/>
      <c r="S226" s="506"/>
      <c r="U226" s="447"/>
      <c r="V226" s="447"/>
      <c r="Y226" s="567"/>
      <c r="Z226" s="567"/>
      <c r="AA226" s="567"/>
      <c r="AB226" s="567"/>
      <c r="AC226" s="567"/>
    </row>
    <row r="227" spans="2:29" ht="15.6" hidden="1" customHeight="1" x14ac:dyDescent="0.25">
      <c r="B227" s="501"/>
      <c r="C227" s="502"/>
      <c r="D227" s="503"/>
      <c r="F227" s="505"/>
      <c r="G227" s="505"/>
      <c r="H227" s="505"/>
      <c r="I227" s="505"/>
      <c r="J227" s="505"/>
      <c r="K227" s="505"/>
      <c r="L227" s="447"/>
      <c r="M227" s="447"/>
      <c r="N227" s="506"/>
      <c r="O227" s="507"/>
      <c r="S227" s="506"/>
      <c r="U227" s="447"/>
      <c r="V227" s="447"/>
      <c r="Y227" s="567"/>
      <c r="Z227" s="567"/>
      <c r="AA227" s="567"/>
      <c r="AB227" s="567"/>
      <c r="AC227" s="567"/>
    </row>
    <row r="228" spans="2:29" ht="15.6" hidden="1" customHeight="1" x14ac:dyDescent="0.25">
      <c r="B228" s="501"/>
      <c r="C228" s="502"/>
      <c r="D228" s="503"/>
      <c r="F228" s="505"/>
      <c r="G228" s="505"/>
      <c r="H228" s="505"/>
      <c r="I228" s="505"/>
      <c r="J228" s="505"/>
      <c r="K228" s="505"/>
      <c r="L228" s="447"/>
      <c r="M228" s="447"/>
      <c r="N228" s="506"/>
      <c r="O228" s="507"/>
      <c r="S228" s="506"/>
      <c r="U228" s="447"/>
      <c r="V228" s="447"/>
      <c r="Y228" s="567"/>
      <c r="Z228" s="567"/>
      <c r="AA228" s="567"/>
      <c r="AB228" s="567"/>
      <c r="AC228" s="567"/>
    </row>
    <row r="229" spans="2:29" ht="15.6" hidden="1" customHeight="1" x14ac:dyDescent="0.25">
      <c r="B229" s="501"/>
      <c r="C229" s="502"/>
      <c r="D229" s="503"/>
      <c r="F229" s="505"/>
      <c r="G229" s="505"/>
      <c r="H229" s="505"/>
      <c r="I229" s="505"/>
      <c r="J229" s="505"/>
      <c r="K229" s="505"/>
      <c r="L229" s="447"/>
      <c r="M229" s="447"/>
      <c r="N229" s="506"/>
      <c r="O229" s="507"/>
      <c r="S229" s="506"/>
      <c r="U229" s="447"/>
      <c r="V229" s="447"/>
      <c r="Y229" s="567"/>
      <c r="Z229" s="567"/>
      <c r="AA229" s="567"/>
      <c r="AB229" s="567"/>
      <c r="AC229" s="567"/>
    </row>
    <row r="230" spans="2:29" ht="15.6" hidden="1" customHeight="1" x14ac:dyDescent="0.25">
      <c r="B230" s="501"/>
      <c r="C230" s="502"/>
      <c r="D230" s="503"/>
      <c r="F230" s="505"/>
      <c r="G230" s="505"/>
      <c r="H230" s="505"/>
      <c r="I230" s="505"/>
      <c r="J230" s="505"/>
      <c r="K230" s="505"/>
      <c r="L230" s="447"/>
      <c r="M230" s="447"/>
      <c r="N230" s="506"/>
      <c r="O230" s="507"/>
      <c r="S230" s="506"/>
      <c r="U230" s="447"/>
      <c r="V230" s="447"/>
      <c r="Y230" s="567"/>
      <c r="Z230" s="567"/>
      <c r="AA230" s="567"/>
      <c r="AB230" s="567"/>
      <c r="AC230" s="567"/>
    </row>
    <row r="231" spans="2:29" ht="15.6" hidden="1" customHeight="1" x14ac:dyDescent="0.25">
      <c r="B231" s="501"/>
      <c r="C231" s="502"/>
      <c r="D231" s="503"/>
      <c r="F231" s="505"/>
      <c r="G231" s="505"/>
      <c r="H231" s="505"/>
      <c r="I231" s="505"/>
      <c r="J231" s="505"/>
      <c r="K231" s="505"/>
      <c r="L231" s="447"/>
      <c r="M231" s="447"/>
      <c r="N231" s="506"/>
      <c r="O231" s="507"/>
      <c r="S231" s="506"/>
      <c r="U231" s="447"/>
      <c r="V231" s="447"/>
      <c r="Y231" s="567"/>
      <c r="Z231" s="567"/>
      <c r="AA231" s="567"/>
      <c r="AB231" s="567"/>
      <c r="AC231" s="567"/>
    </row>
    <row r="232" spans="2:29" ht="15.6" hidden="1" customHeight="1" x14ac:dyDescent="0.25">
      <c r="B232" s="501"/>
      <c r="C232" s="502"/>
      <c r="D232" s="503"/>
      <c r="F232" s="505"/>
      <c r="G232" s="505"/>
      <c r="H232" s="505"/>
      <c r="I232" s="505"/>
      <c r="J232" s="505"/>
      <c r="K232" s="505"/>
      <c r="L232" s="447"/>
      <c r="M232" s="447"/>
      <c r="N232" s="506"/>
      <c r="O232" s="507"/>
      <c r="S232" s="506"/>
      <c r="U232" s="447"/>
      <c r="V232" s="447"/>
      <c r="Y232" s="567"/>
      <c r="Z232" s="567"/>
      <c r="AA232" s="567"/>
      <c r="AB232" s="567"/>
      <c r="AC232" s="567"/>
    </row>
    <row r="233" spans="2:29" ht="15.6" hidden="1" customHeight="1" x14ac:dyDescent="0.25">
      <c r="B233" s="501"/>
      <c r="C233" s="502"/>
      <c r="D233" s="503"/>
      <c r="F233" s="505"/>
      <c r="G233" s="505"/>
      <c r="H233" s="505"/>
      <c r="I233" s="505"/>
      <c r="J233" s="505"/>
      <c r="K233" s="505"/>
      <c r="L233" s="447"/>
      <c r="M233" s="447"/>
      <c r="N233" s="506"/>
      <c r="O233" s="507"/>
      <c r="S233" s="506"/>
      <c r="U233" s="447"/>
      <c r="V233" s="447"/>
      <c r="Y233" s="567"/>
      <c r="Z233" s="567"/>
      <c r="AA233" s="567"/>
      <c r="AB233" s="567"/>
      <c r="AC233" s="567"/>
    </row>
    <row r="234" spans="2:29" ht="15.6" hidden="1" customHeight="1" x14ac:dyDescent="0.25">
      <c r="B234" s="501"/>
      <c r="C234" s="502"/>
      <c r="D234" s="503"/>
      <c r="F234" s="505"/>
      <c r="G234" s="505"/>
      <c r="H234" s="505"/>
      <c r="I234" s="505"/>
      <c r="J234" s="505"/>
      <c r="K234" s="505"/>
      <c r="L234" s="447"/>
      <c r="M234" s="447"/>
      <c r="N234" s="506"/>
      <c r="O234" s="507"/>
      <c r="S234" s="506"/>
      <c r="U234" s="447"/>
      <c r="V234" s="447"/>
      <c r="Y234" s="567"/>
      <c r="Z234" s="567"/>
      <c r="AA234" s="567"/>
      <c r="AB234" s="567"/>
      <c r="AC234" s="567"/>
    </row>
    <row r="235" spans="2:29" ht="15.6" hidden="1" customHeight="1" x14ac:dyDescent="0.25">
      <c r="B235" s="501"/>
      <c r="C235" s="502"/>
      <c r="D235" s="503"/>
      <c r="F235" s="505"/>
      <c r="G235" s="505"/>
      <c r="H235" s="505"/>
      <c r="I235" s="505"/>
      <c r="J235" s="505"/>
      <c r="K235" s="505"/>
      <c r="L235" s="447"/>
      <c r="M235" s="447"/>
      <c r="N235" s="506"/>
      <c r="O235" s="507"/>
      <c r="S235" s="506"/>
      <c r="U235" s="447"/>
      <c r="V235" s="447"/>
      <c r="Y235" s="567"/>
      <c r="Z235" s="567"/>
      <c r="AA235" s="567"/>
      <c r="AB235" s="567"/>
      <c r="AC235" s="567"/>
    </row>
    <row r="236" spans="2:29" ht="15.6" hidden="1" customHeight="1" x14ac:dyDescent="0.25">
      <c r="B236" s="501"/>
      <c r="C236" s="502"/>
      <c r="D236" s="503"/>
      <c r="F236" s="505"/>
      <c r="G236" s="505"/>
      <c r="H236" s="505"/>
      <c r="I236" s="505"/>
      <c r="J236" s="505"/>
      <c r="K236" s="505"/>
      <c r="L236" s="447"/>
      <c r="M236" s="447"/>
      <c r="N236" s="506"/>
      <c r="O236" s="507"/>
      <c r="S236" s="506"/>
      <c r="U236" s="447"/>
      <c r="V236" s="447"/>
      <c r="Y236" s="567"/>
      <c r="Z236" s="567"/>
      <c r="AA236" s="567"/>
      <c r="AB236" s="567"/>
      <c r="AC236" s="567"/>
    </row>
    <row r="237" spans="2:29" ht="15.6" hidden="1" customHeight="1" x14ac:dyDescent="0.25">
      <c r="B237" s="501"/>
      <c r="C237" s="502"/>
      <c r="D237" s="503"/>
      <c r="F237" s="505"/>
      <c r="G237" s="505"/>
      <c r="H237" s="505"/>
      <c r="I237" s="505"/>
      <c r="J237" s="505"/>
      <c r="K237" s="505"/>
      <c r="L237" s="447"/>
      <c r="M237" s="447"/>
      <c r="N237" s="506"/>
      <c r="O237" s="507"/>
      <c r="S237" s="506"/>
      <c r="U237" s="447"/>
      <c r="V237" s="447"/>
      <c r="Y237" s="567"/>
      <c r="Z237" s="567"/>
      <c r="AA237" s="567"/>
      <c r="AB237" s="567"/>
      <c r="AC237" s="567"/>
    </row>
    <row r="238" spans="2:29" ht="15.6" hidden="1" customHeight="1" x14ac:dyDescent="0.25">
      <c r="B238" s="501"/>
      <c r="C238" s="502"/>
      <c r="D238" s="503"/>
      <c r="F238" s="505"/>
      <c r="G238" s="505"/>
      <c r="H238" s="505"/>
      <c r="I238" s="505"/>
      <c r="J238" s="505"/>
      <c r="K238" s="505"/>
      <c r="L238" s="447"/>
      <c r="M238" s="447"/>
      <c r="N238" s="506"/>
      <c r="O238" s="507"/>
      <c r="S238" s="506"/>
      <c r="U238" s="447"/>
      <c r="V238" s="447"/>
      <c r="Y238" s="567"/>
      <c r="Z238" s="567"/>
      <c r="AA238" s="567"/>
      <c r="AB238" s="567"/>
      <c r="AC238" s="567"/>
    </row>
    <row r="239" spans="2:29" ht="15.6" hidden="1" customHeight="1" x14ac:dyDescent="0.25">
      <c r="B239" s="501"/>
      <c r="C239" s="502"/>
      <c r="D239" s="503"/>
      <c r="F239" s="505"/>
      <c r="G239" s="505"/>
      <c r="H239" s="505"/>
      <c r="I239" s="505"/>
      <c r="J239" s="505"/>
      <c r="K239" s="505"/>
      <c r="L239" s="447"/>
      <c r="M239" s="447"/>
      <c r="N239" s="506"/>
      <c r="O239" s="507"/>
      <c r="S239" s="506"/>
      <c r="U239" s="447"/>
      <c r="V239" s="447"/>
      <c r="Y239" s="567"/>
      <c r="Z239" s="567"/>
      <c r="AA239" s="567"/>
      <c r="AB239" s="567"/>
      <c r="AC239" s="567"/>
    </row>
    <row r="240" spans="2:29" ht="15.6" hidden="1" customHeight="1" x14ac:dyDescent="0.25">
      <c r="B240" s="501"/>
      <c r="C240" s="502"/>
      <c r="D240" s="503"/>
      <c r="F240" s="505"/>
      <c r="G240" s="505"/>
      <c r="H240" s="505"/>
      <c r="I240" s="505"/>
      <c r="J240" s="505"/>
      <c r="K240" s="505"/>
      <c r="L240" s="447"/>
      <c r="M240" s="447"/>
      <c r="N240" s="506"/>
      <c r="O240" s="507"/>
      <c r="S240" s="506"/>
      <c r="U240" s="447"/>
      <c r="V240" s="447"/>
      <c r="Y240" s="567"/>
      <c r="Z240" s="567"/>
      <c r="AA240" s="567"/>
      <c r="AB240" s="567"/>
      <c r="AC240" s="567"/>
    </row>
    <row r="241" spans="2:29" ht="15.6" hidden="1" customHeight="1" x14ac:dyDescent="0.25">
      <c r="B241" s="501"/>
      <c r="C241" s="502"/>
      <c r="D241" s="503"/>
      <c r="F241" s="505"/>
      <c r="G241" s="505"/>
      <c r="H241" s="505"/>
      <c r="I241" s="505"/>
      <c r="J241" s="505"/>
      <c r="K241" s="505"/>
      <c r="L241" s="447"/>
      <c r="M241" s="447"/>
      <c r="N241" s="506"/>
      <c r="O241" s="507"/>
      <c r="S241" s="506"/>
      <c r="U241" s="447"/>
      <c r="V241" s="447"/>
      <c r="Y241" s="567"/>
      <c r="Z241" s="567"/>
      <c r="AA241" s="567"/>
      <c r="AB241" s="567"/>
      <c r="AC241" s="567"/>
    </row>
    <row r="242" spans="2:29" ht="15.6" hidden="1" customHeight="1" x14ac:dyDescent="0.25">
      <c r="B242" s="501"/>
      <c r="C242" s="502"/>
      <c r="D242" s="503"/>
      <c r="F242" s="505"/>
      <c r="G242" s="505"/>
      <c r="H242" s="505"/>
      <c r="I242" s="505"/>
      <c r="J242" s="505"/>
      <c r="K242" s="505"/>
      <c r="L242" s="447"/>
      <c r="M242" s="447"/>
      <c r="N242" s="506"/>
      <c r="O242" s="507"/>
      <c r="S242" s="506"/>
      <c r="U242" s="447"/>
      <c r="V242" s="447"/>
      <c r="Y242" s="567"/>
      <c r="Z242" s="567"/>
      <c r="AA242" s="567"/>
      <c r="AB242" s="567"/>
      <c r="AC242" s="567"/>
    </row>
    <row r="243" spans="2:29" ht="15.6" hidden="1" customHeight="1" x14ac:dyDescent="0.25">
      <c r="B243" s="501"/>
      <c r="C243" s="502"/>
      <c r="D243" s="503"/>
      <c r="F243" s="505"/>
      <c r="G243" s="505"/>
      <c r="H243" s="505"/>
      <c r="I243" s="505"/>
      <c r="J243" s="505"/>
      <c r="K243" s="505"/>
      <c r="L243" s="447"/>
      <c r="M243" s="447"/>
      <c r="N243" s="506"/>
      <c r="O243" s="507"/>
      <c r="S243" s="506"/>
      <c r="U243" s="447"/>
      <c r="V243" s="447"/>
      <c r="Y243" s="567"/>
      <c r="Z243" s="567"/>
      <c r="AA243" s="567"/>
      <c r="AB243" s="567"/>
      <c r="AC243" s="567"/>
    </row>
    <row r="244" spans="2:29" ht="15.6" hidden="1" customHeight="1" x14ac:dyDescent="0.25">
      <c r="S244" s="506"/>
      <c r="U244" s="447"/>
      <c r="V244" s="447"/>
    </row>
    <row r="245" spans="2:29" ht="15.6" hidden="1" customHeight="1" x14ac:dyDescent="0.25"/>
    <row r="246" spans="2:29" ht="15.6" hidden="1" customHeight="1" x14ac:dyDescent="0.25"/>
    <row r="247" spans="2:29" ht="15.6" hidden="1" customHeight="1" x14ac:dyDescent="0.25"/>
    <row r="248" spans="2:29" ht="15.6" hidden="1" customHeight="1" x14ac:dyDescent="0.25"/>
    <row r="249" spans="2:29" ht="15.6" hidden="1" customHeight="1" x14ac:dyDescent="0.25"/>
    <row r="250" spans="2:29" ht="15.6" hidden="1" customHeight="1" x14ac:dyDescent="0.25"/>
    <row r="251" spans="2:29" ht="15.6" hidden="1" customHeight="1" x14ac:dyDescent="0.25"/>
    <row r="252" spans="2:29" ht="15.6" hidden="1" customHeight="1" x14ac:dyDescent="0.25"/>
    <row r="253" spans="2:29" ht="15.6" hidden="1" customHeight="1" x14ac:dyDescent="0.25"/>
    <row r="254" spans="2:29" ht="15.6" hidden="1" customHeight="1" x14ac:dyDescent="0.25"/>
    <row r="255" spans="2:29" ht="15.6" hidden="1" customHeight="1" x14ac:dyDescent="0.25"/>
    <row r="256" spans="2:29" ht="15.6" hidden="1" customHeight="1" x14ac:dyDescent="0.25"/>
    <row r="257" ht="15.6" hidden="1" customHeight="1" x14ac:dyDescent="0.25"/>
    <row r="258" ht="15.6" hidden="1" customHeight="1" x14ac:dyDescent="0.25"/>
    <row r="259" ht="15.6" hidden="1" customHeight="1" x14ac:dyDescent="0.25"/>
    <row r="260" ht="15.6" hidden="1" customHeight="1" x14ac:dyDescent="0.25"/>
    <row r="261" ht="15.6" hidden="1" customHeight="1" x14ac:dyDescent="0.25"/>
    <row r="262" ht="15.6" hidden="1" customHeight="1" x14ac:dyDescent="0.25"/>
    <row r="263" ht="15.6" hidden="1" customHeight="1" x14ac:dyDescent="0.25"/>
    <row r="264" ht="15.6" hidden="1" customHeight="1" x14ac:dyDescent="0.25"/>
    <row r="265" ht="15.6" hidden="1" customHeight="1" x14ac:dyDescent="0.25"/>
    <row r="266" ht="15.6" hidden="1" customHeight="1" x14ac:dyDescent="0.25"/>
    <row r="267" ht="15.6" hidden="1" customHeight="1" x14ac:dyDescent="0.25"/>
    <row r="268" ht="15.6" hidden="1" customHeight="1" x14ac:dyDescent="0.25"/>
    <row r="269" ht="15.6" hidden="1" customHeight="1" x14ac:dyDescent="0.25"/>
    <row r="270" ht="15.6" hidden="1" customHeight="1" x14ac:dyDescent="0.25"/>
    <row r="271" ht="15.6" hidden="1" customHeight="1" x14ac:dyDescent="0.25"/>
    <row r="272" ht="15.6" hidden="1" customHeight="1" x14ac:dyDescent="0.25"/>
    <row r="273" ht="15.6" hidden="1" customHeight="1" x14ac:dyDescent="0.25"/>
    <row r="274" ht="15.6" hidden="1" customHeight="1" x14ac:dyDescent="0.25"/>
    <row r="275" ht="15.6" hidden="1" customHeight="1" x14ac:dyDescent="0.25"/>
    <row r="276" ht="15.6" hidden="1" customHeight="1" x14ac:dyDescent="0.25"/>
    <row r="277" ht="15.6" hidden="1" customHeight="1" x14ac:dyDescent="0.25"/>
    <row r="278" ht="15.6" hidden="1" customHeight="1" x14ac:dyDescent="0.25"/>
    <row r="279" ht="15.6" hidden="1" customHeight="1" x14ac:dyDescent="0.25"/>
    <row r="280" ht="15.6" hidden="1" customHeight="1" x14ac:dyDescent="0.25"/>
    <row r="281" ht="15.6" hidden="1" customHeight="1" x14ac:dyDescent="0.25"/>
    <row r="282" ht="15.6" hidden="1" customHeight="1" x14ac:dyDescent="0.25"/>
    <row r="283" ht="15.6" hidden="1" customHeight="1" x14ac:dyDescent="0.25"/>
    <row r="284" ht="15.6" hidden="1" customHeight="1" x14ac:dyDescent="0.25"/>
    <row r="285" ht="15.6" hidden="1" customHeight="1" x14ac:dyDescent="0.25"/>
    <row r="286" ht="15.6" hidden="1" customHeight="1" x14ac:dyDescent="0.25"/>
    <row r="287" ht="15.6" hidden="1" customHeight="1" x14ac:dyDescent="0.25"/>
    <row r="288" ht="15.6" hidden="1" customHeight="1" x14ac:dyDescent="0.25"/>
    <row r="289" ht="15.6" hidden="1" customHeight="1" x14ac:dyDescent="0.25"/>
    <row r="290" ht="15.6" hidden="1" customHeight="1" x14ac:dyDescent="0.25"/>
    <row r="291" ht="15.6" hidden="1" customHeight="1" x14ac:dyDescent="0.25"/>
    <row r="292" ht="15.6" hidden="1" customHeight="1" x14ac:dyDescent="0.25"/>
    <row r="293" ht="15.6" hidden="1" customHeight="1" x14ac:dyDescent="0.25"/>
    <row r="294" ht="15.6" hidden="1" customHeight="1" x14ac:dyDescent="0.25"/>
    <row r="295" ht="15.6" hidden="1" customHeight="1" x14ac:dyDescent="0.25"/>
    <row r="296" ht="15.6" hidden="1" customHeight="1" x14ac:dyDescent="0.25"/>
    <row r="297" ht="15.6" hidden="1" customHeight="1" x14ac:dyDescent="0.25"/>
    <row r="298" ht="15.6" hidden="1" customHeight="1" x14ac:dyDescent="0.25"/>
    <row r="299" ht="15.6" hidden="1" customHeight="1" x14ac:dyDescent="0.25"/>
    <row r="300" ht="15.6" hidden="1" customHeight="1" x14ac:dyDescent="0.25"/>
    <row r="301" ht="15.6" hidden="1" customHeight="1" x14ac:dyDescent="0.25"/>
    <row r="302" ht="15.6" hidden="1" customHeight="1" x14ac:dyDescent="0.25"/>
    <row r="303" ht="15.6" hidden="1" customHeight="1" x14ac:dyDescent="0.25"/>
    <row r="304" ht="15.6" hidden="1" customHeight="1" x14ac:dyDescent="0.25"/>
    <row r="305" ht="15.6" hidden="1" customHeight="1" x14ac:dyDescent="0.25"/>
    <row r="306" ht="15.6" hidden="1" customHeight="1" x14ac:dyDescent="0.25"/>
    <row r="307" ht="15.6" hidden="1" customHeight="1" x14ac:dyDescent="0.25"/>
    <row r="308" ht="15.6" hidden="1" customHeight="1" x14ac:dyDescent="0.25"/>
    <row r="309" ht="15.6" hidden="1" customHeight="1" x14ac:dyDescent="0.25"/>
    <row r="310" ht="15.6" hidden="1" customHeight="1" x14ac:dyDescent="0.25"/>
    <row r="311" ht="15.6" hidden="1" customHeight="1" x14ac:dyDescent="0.25"/>
    <row r="312" ht="15.6" hidden="1" customHeight="1" x14ac:dyDescent="0.25"/>
    <row r="313" ht="15.6" hidden="1" customHeight="1" x14ac:dyDescent="0.25"/>
    <row r="314" ht="15.6" hidden="1" customHeight="1" x14ac:dyDescent="0.25"/>
    <row r="315" ht="15.6" hidden="1" customHeight="1" x14ac:dyDescent="0.25"/>
    <row r="316" ht="15.6" hidden="1" customHeight="1" x14ac:dyDescent="0.25"/>
    <row r="317" ht="15.6" hidden="1" customHeight="1" x14ac:dyDescent="0.25"/>
    <row r="318" ht="15.6" hidden="1" customHeight="1" x14ac:dyDescent="0.25"/>
    <row r="319" ht="15.6" hidden="1" customHeight="1" x14ac:dyDescent="0.25"/>
    <row r="320" ht="15.6" hidden="1" customHeight="1" x14ac:dyDescent="0.25"/>
    <row r="321" ht="15.6" hidden="1" customHeight="1" x14ac:dyDescent="0.25"/>
    <row r="322" ht="15.6" hidden="1" customHeight="1" x14ac:dyDescent="0.25"/>
    <row r="323" ht="15.6" hidden="1" customHeight="1" x14ac:dyDescent="0.25"/>
    <row r="324" ht="15.6" hidden="1" customHeight="1" x14ac:dyDescent="0.25"/>
    <row r="325" ht="15.6" hidden="1" customHeight="1" x14ac:dyDescent="0.25"/>
    <row r="326" ht="15.6" hidden="1" customHeight="1" x14ac:dyDescent="0.25"/>
    <row r="327" ht="15.6" hidden="1" customHeight="1" x14ac:dyDescent="0.25"/>
    <row r="328" ht="15.6" hidden="1" customHeight="1" x14ac:dyDescent="0.25"/>
    <row r="329" ht="15.6" hidden="1" customHeight="1" x14ac:dyDescent="0.25"/>
    <row r="330" ht="15.6" hidden="1" customHeight="1" x14ac:dyDescent="0.25"/>
    <row r="331" ht="15.6" hidden="1" customHeight="1" x14ac:dyDescent="0.25"/>
    <row r="332" ht="15.6" hidden="1" customHeight="1" x14ac:dyDescent="0.25"/>
    <row r="333" ht="15.6" hidden="1" customHeight="1" x14ac:dyDescent="0.25"/>
    <row r="334" ht="15.6" hidden="1" customHeight="1" x14ac:dyDescent="0.25"/>
    <row r="335" ht="15.6" hidden="1" customHeight="1" x14ac:dyDescent="0.25"/>
  </sheetData>
  <sheetProtection algorithmName="SHA-512" hashValue="qGvGkZfgwLHQR1/0bCMYyShYF4vPKu1AGMiCCMLTZHmGhFdD3tUMgJogZ4m1BlTyhcnEV78FtX0x/QR7/u5I+w==" saltValue="xlBNd3mZC4oL0OSJQKp/2w==" spinCount="100000" sheet="1" selectLockedCells="1"/>
  <mergeCells count="170">
    <mergeCell ref="P92:Q92"/>
    <mergeCell ref="U7:Y11"/>
    <mergeCell ref="AD57:AD58"/>
    <mergeCell ref="Q55:U55"/>
    <mergeCell ref="R92:V92"/>
    <mergeCell ref="R93:V99"/>
    <mergeCell ref="AC57:AC58"/>
    <mergeCell ref="N57:N58"/>
    <mergeCell ref="O57:O58"/>
    <mergeCell ref="AB92:AD92"/>
    <mergeCell ref="Z94:AD94"/>
    <mergeCell ref="Z95:AD95"/>
    <mergeCell ref="Z96:AD96"/>
    <mergeCell ref="Z97:AD97"/>
    <mergeCell ref="Z98:AD98"/>
    <mergeCell ref="M11:O11"/>
    <mergeCell ref="N37:O37"/>
    <mergeCell ref="N36:O36"/>
    <mergeCell ref="N35:O35"/>
    <mergeCell ref="N34:O34"/>
    <mergeCell ref="N33:O33"/>
    <mergeCell ref="Y57:Z57"/>
    <mergeCell ref="AA57:AB57"/>
    <mergeCell ref="W57:X57"/>
    <mergeCell ref="C52:E52"/>
    <mergeCell ref="F52:G52"/>
    <mergeCell ref="H52:I52"/>
    <mergeCell ref="K52:M52"/>
    <mergeCell ref="N52:N54"/>
    <mergeCell ref="O52:P52"/>
    <mergeCell ref="C54:E54"/>
    <mergeCell ref="H54:I54"/>
    <mergeCell ref="K54:M54"/>
    <mergeCell ref="O54:P54"/>
    <mergeCell ref="O53:P53"/>
    <mergeCell ref="A56:A58"/>
    <mergeCell ref="B56:B58"/>
    <mergeCell ref="C56:C58"/>
    <mergeCell ref="D56:D58"/>
    <mergeCell ref="E56:E58"/>
    <mergeCell ref="C53:E53"/>
    <mergeCell ref="F53:G53"/>
    <mergeCell ref="H53:I53"/>
    <mergeCell ref="K53:M53"/>
    <mergeCell ref="G57:G58"/>
    <mergeCell ref="H57:H58"/>
    <mergeCell ref="L57:L58"/>
    <mergeCell ref="M57:M58"/>
    <mergeCell ref="F56:P56"/>
    <mergeCell ref="A94:B94"/>
    <mergeCell ref="M94:N94"/>
    <mergeCell ref="D95:G95"/>
    <mergeCell ref="D96:G96"/>
    <mergeCell ref="A97:B99"/>
    <mergeCell ref="C97:F99"/>
    <mergeCell ref="H97:I99"/>
    <mergeCell ref="J97:N99"/>
    <mergeCell ref="G92:H92"/>
    <mergeCell ref="K92:L94"/>
    <mergeCell ref="M92:N92"/>
    <mergeCell ref="G93:H93"/>
    <mergeCell ref="M93:N93"/>
    <mergeCell ref="E92:F93"/>
    <mergeCell ref="E94:I94"/>
    <mergeCell ref="C6:D6"/>
    <mergeCell ref="E6:F6"/>
    <mergeCell ref="G6:H6"/>
    <mergeCell ref="J6:M6"/>
    <mergeCell ref="N6:O6"/>
    <mergeCell ref="P6:Q6"/>
    <mergeCell ref="C4:H4"/>
    <mergeCell ref="J4:R4"/>
    <mergeCell ref="C5:D5"/>
    <mergeCell ref="E5:F5"/>
    <mergeCell ref="G5:H5"/>
    <mergeCell ref="P5:Q5"/>
    <mergeCell ref="J5:M5"/>
    <mergeCell ref="C9:D9"/>
    <mergeCell ref="E9:F9"/>
    <mergeCell ref="G9:H9"/>
    <mergeCell ref="C10:H10"/>
    <mergeCell ref="C11:D11"/>
    <mergeCell ref="E11:F11"/>
    <mergeCell ref="G11:H11"/>
    <mergeCell ref="C7:D7"/>
    <mergeCell ref="E7:F7"/>
    <mergeCell ref="G7:H7"/>
    <mergeCell ref="C8:D8"/>
    <mergeCell ref="E8:F8"/>
    <mergeCell ref="G8:H8"/>
    <mergeCell ref="B32:C32"/>
    <mergeCell ref="C21:D21"/>
    <mergeCell ref="C19:D19"/>
    <mergeCell ref="C12:D12"/>
    <mergeCell ref="E12:F12"/>
    <mergeCell ref="G12:H12"/>
    <mergeCell ref="C13:C15"/>
    <mergeCell ref="E13:F13"/>
    <mergeCell ref="G13:H14"/>
    <mergeCell ref="E14:F14"/>
    <mergeCell ref="G15:H15"/>
    <mergeCell ref="E19:F19"/>
    <mergeCell ref="G19:H19"/>
    <mergeCell ref="F32:I32"/>
    <mergeCell ref="D35:E35"/>
    <mergeCell ref="D36:E36"/>
    <mergeCell ref="L34:M34"/>
    <mergeCell ref="L35:M35"/>
    <mergeCell ref="D34:E34"/>
    <mergeCell ref="D33:E33"/>
    <mergeCell ref="D32:E32"/>
    <mergeCell ref="R15:T15"/>
    <mergeCell ref="C16:H16"/>
    <mergeCell ref="M16:N16"/>
    <mergeCell ref="P16:P19"/>
    <mergeCell ref="S16:S19"/>
    <mergeCell ref="C17:D17"/>
    <mergeCell ref="E17:F17"/>
    <mergeCell ref="G17:H17"/>
    <mergeCell ref="T18:T19"/>
    <mergeCell ref="B31:O31"/>
    <mergeCell ref="O18:O19"/>
    <mergeCell ref="M15:N15"/>
    <mergeCell ref="O15:Q15"/>
    <mergeCell ref="Q18:Q19"/>
    <mergeCell ref="C18:D18"/>
    <mergeCell ref="E18:F18"/>
    <mergeCell ref="G18:H18"/>
    <mergeCell ref="J9:K13"/>
    <mergeCell ref="L36:M36"/>
    <mergeCell ref="L37:M37"/>
    <mergeCell ref="J32:K32"/>
    <mergeCell ref="J33:K33"/>
    <mergeCell ref="J34:K34"/>
    <mergeCell ref="J35:K35"/>
    <mergeCell ref="C38:D38"/>
    <mergeCell ref="B37:C37"/>
    <mergeCell ref="D37:E37"/>
    <mergeCell ref="F35:I35"/>
    <mergeCell ref="F36:I36"/>
    <mergeCell ref="B35:C35"/>
    <mergeCell ref="B36:C36"/>
    <mergeCell ref="F33:I33"/>
    <mergeCell ref="F34:I34"/>
    <mergeCell ref="B33:C33"/>
    <mergeCell ref="B34:C34"/>
    <mergeCell ref="M17:N17"/>
    <mergeCell ref="N32:O32"/>
    <mergeCell ref="L32:M32"/>
    <mergeCell ref="J36:K36"/>
    <mergeCell ref="J37:K37"/>
    <mergeCell ref="L33:M33"/>
    <mergeCell ref="F37:I37"/>
    <mergeCell ref="M18:N19"/>
    <mergeCell ref="R18:R19"/>
    <mergeCell ref="F57:F58"/>
    <mergeCell ref="F38:I38"/>
    <mergeCell ref="J38:K38"/>
    <mergeCell ref="L38:M38"/>
    <mergeCell ref="N38:O38"/>
    <mergeCell ref="L51:O51"/>
    <mergeCell ref="P57:P58"/>
    <mergeCell ref="R57:R58"/>
    <mergeCell ref="Q56:Q58"/>
    <mergeCell ref="R56:V56"/>
    <mergeCell ref="S57:U57"/>
    <mergeCell ref="V57:V58"/>
    <mergeCell ref="U19:Y19"/>
    <mergeCell ref="U26:Y26"/>
    <mergeCell ref="W55:AD55"/>
  </mergeCells>
  <conditionalFormatting sqref="N5:O5">
    <cfRule type="expression" dxfId="412" priority="37">
      <formula>$W$14=3</formula>
    </cfRule>
    <cfRule type="expression" dxfId="411" priority="38">
      <formula>$W$14=1</formula>
    </cfRule>
    <cfRule type="expression" dxfId="410" priority="39">
      <formula>$W$14=2</formula>
    </cfRule>
  </conditionalFormatting>
  <conditionalFormatting sqref="O5">
    <cfRule type="iconSet" priority="40">
      <iconSet iconSet="3Symbols" showValue="0" reverse="1">
        <cfvo type="percent" val="0"/>
        <cfvo type="num" val="1" gte="0"/>
        <cfvo type="num" val="2" gte="0"/>
      </iconSet>
    </cfRule>
  </conditionalFormatting>
  <conditionalFormatting sqref="E24:E28">
    <cfRule type="expression" dxfId="409" priority="35">
      <formula>$L24=0</formula>
    </cfRule>
    <cfRule type="expression" dxfId="408" priority="36">
      <formula>IF(OR(E24="",ISNUMBER(E24)),FALSE,TRUE)</formula>
    </cfRule>
  </conditionalFormatting>
  <conditionalFormatting sqref="E22:E23">
    <cfRule type="expression" dxfId="407" priority="21">
      <formula>$L22=0</formula>
    </cfRule>
    <cfRule type="expression" dxfId="406" priority="22">
      <formula>IF(OR(E22="",ISNUMBER(E22)),FALSE,TRUE)</formula>
    </cfRule>
  </conditionalFormatting>
  <conditionalFormatting sqref="E60:K60">
    <cfRule type="expression" dxfId="405" priority="20">
      <formula>$C60=0</formula>
    </cfRule>
  </conditionalFormatting>
  <conditionalFormatting sqref="Q56:Q58">
    <cfRule type="expression" dxfId="404" priority="5">
      <formula>#REF!=1</formula>
    </cfRule>
  </conditionalFormatting>
  <conditionalFormatting sqref="V56:V58">
    <cfRule type="expression" dxfId="403" priority="6">
      <formula>#REF!=2</formula>
    </cfRule>
  </conditionalFormatting>
  <conditionalFormatting sqref="W58:AB58 AD58 W56:AD57">
    <cfRule type="expression" dxfId="402" priority="7">
      <formula>#REF!=2</formula>
    </cfRule>
  </conditionalFormatting>
  <conditionalFormatting sqref="R58:AB58 AD58 R56:AD57">
    <cfRule type="expression" dxfId="401" priority="8">
      <formula>#REF!=1</formula>
    </cfRule>
  </conditionalFormatting>
  <conditionalFormatting sqref="I61:J90">
    <cfRule type="expression" dxfId="400" priority="321">
      <formula>OR(#REF!,#REF!)</formula>
    </cfRule>
  </conditionalFormatting>
  <conditionalFormatting sqref="O60:O90">
    <cfRule type="expression" dxfId="399" priority="322">
      <formula>#REF!=3</formula>
    </cfRule>
    <cfRule type="expression" dxfId="398" priority="323">
      <formula>#REF!=2</formula>
    </cfRule>
    <cfRule type="expression" dxfId="397" priority="324">
      <formula>#REF!=1</formula>
    </cfRule>
  </conditionalFormatting>
  <conditionalFormatting sqref="M60:M70 M72:M90">
    <cfRule type="expression" dxfId="396" priority="325">
      <formula>#REF!&gt;10/24</formula>
    </cfRule>
    <cfRule type="expression" dxfId="395" priority="326">
      <formula>OR(#REF!,#REF!)</formula>
    </cfRule>
  </conditionalFormatting>
  <conditionalFormatting sqref="P59 P60:Q90">
    <cfRule type="expression" dxfId="394" priority="329">
      <formula>#REF!=3</formula>
    </cfRule>
  </conditionalFormatting>
  <conditionalFormatting sqref="P90:Q90">
    <cfRule type="expression" dxfId="393" priority="331">
      <formula>#REF!=3</formula>
    </cfRule>
  </conditionalFormatting>
  <conditionalFormatting sqref="X59">
    <cfRule type="expression" dxfId="392" priority="332">
      <formula>#REF!=2</formula>
    </cfRule>
  </conditionalFormatting>
  <conditionalFormatting sqref="L60:L90">
    <cfRule type="expression" dxfId="391" priority="333">
      <formula>AND(#REF!,#REF!=0)</formula>
    </cfRule>
  </conditionalFormatting>
  <conditionalFormatting sqref="F61:M70 F71:L71 L60:M60 F72:M90">
    <cfRule type="expression" dxfId="390" priority="334">
      <formula>AND(#REF!&gt;0,#REF!=0,NOT(ISBLANK(F60)))</formula>
    </cfRule>
  </conditionalFormatting>
  <conditionalFormatting sqref="I60:J60">
    <cfRule type="expression" dxfId="389" priority="338">
      <formula>OR(#REF!,#REF!)</formula>
    </cfRule>
  </conditionalFormatting>
  <conditionalFormatting sqref="Y59:AD59">
    <cfRule type="expression" dxfId="388" priority="339">
      <formula>#REF!=2</formula>
    </cfRule>
  </conditionalFormatting>
  <conditionalFormatting sqref="Y59:AD59">
    <cfRule type="expression" dxfId="387" priority="340">
      <formula>#REF!=1</formula>
    </cfRule>
  </conditionalFormatting>
  <conditionalFormatting sqref="F60:K60">
    <cfRule type="expression" dxfId="386" priority="341">
      <formula>AND(#REF!&gt;0,$C60=0,NOT(ISBLANK(F60)))</formula>
    </cfRule>
  </conditionalFormatting>
  <conditionalFormatting sqref="I58:J58">
    <cfRule type="expression" dxfId="385" priority="342">
      <formula>#REF!+#REF!&gt;0</formula>
    </cfRule>
  </conditionalFormatting>
  <conditionalFormatting sqref="R91:AD99">
    <cfRule type="expression" dxfId="384" priority="343">
      <formula>#REF!=1</formula>
    </cfRule>
  </conditionalFormatting>
  <conditionalFormatting sqref="X91:AD99">
    <cfRule type="expression" dxfId="383" priority="345">
      <formula>#REF!=2</formula>
    </cfRule>
  </conditionalFormatting>
  <conditionalFormatting sqref="I91:J91">
    <cfRule type="expression" dxfId="382" priority="347">
      <formula>OR(#REF!,#REF!)</formula>
    </cfRule>
  </conditionalFormatting>
  <conditionalFormatting sqref="O91:P91">
    <cfRule type="expression" dxfId="381" priority="348">
      <formula>#REF!=3</formula>
    </cfRule>
    <cfRule type="expression" dxfId="380" priority="349">
      <formula>#REF!=2</formula>
    </cfRule>
    <cfRule type="expression" dxfId="379" priority="350">
      <formula>#REF!=1</formula>
    </cfRule>
  </conditionalFormatting>
  <conditionalFormatting sqref="M91">
    <cfRule type="expression" dxfId="378" priority="351">
      <formula>#REF!&gt;10/24</formula>
    </cfRule>
    <cfRule type="expression" dxfId="377" priority="352">
      <formula>OR(#REF!,#REF!)</formula>
    </cfRule>
  </conditionalFormatting>
  <conditionalFormatting sqref="F91:M91">
    <cfRule type="expression" dxfId="376" priority="353">
      <formula>AND(#REF!&gt;0,#REF!=0,NOT(ISBLANK(F91)))</formula>
    </cfRule>
  </conditionalFormatting>
  <dataValidations count="51">
    <dataValidation allowBlank="1" showInputMessage="1" showErrorMessage="1" prompt="Bedeutung der Abkürzungen für die Abwesenheiten, sind unter Stammdaten zufinden." sqref="E61:E90" xr:uid="{00000000-0002-0000-0000-000000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K60:K90" xr:uid="{00000000-0002-0000-0000-000001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J60:J90" xr:uid="{00000000-0002-0000-0000-000002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I60:I90" xr:uid="{00000000-0002-0000-0000-000003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H60:H90" xr:uid="{00000000-0002-0000-0000-000004000000}"/>
    <dataValidation allowBlank="1" showInputMessage="1" showErrorMessage="1" prompt="Ende der Arbeitszeit (des ersten Arbeitsblocks)_x000a_Eingabeformat: 00:00 (minutengenaue Eingabe möglich)" sqref="G60:G90" xr:uid="{00000000-0002-0000-0000-000005000000}"/>
    <dataValidation allowBlank="1" showInputMessage="1" showErrorMessage="1" prompt="Beginn der Arbeitszeit (des ersten Arbeitsblocks)_x000a_Eingabeformat: 00:00 (minutengenaue Eingabe möglich)" sqref="F60:F90" xr:uid="{00000000-0002-0000-0000-000006000000}"/>
    <dataValidation allowBlank="1" showInputMessage="1" showErrorMessage="1" prompt="Urlaubs-_x000a_übertrag aus dem Vorjahr" sqref="E18:F18" xr:uid="{00000000-0002-0000-0000-000007000000}"/>
    <dataValidation allowBlank="1" showInputMessage="1" showErrorMessage="1" error="Bitte nur Plus- oder Minus-Stunden eintragen!" prompt="Zeitguthaben aus dem Vorjahr _x000a_Akzeptierte Formate sind: _x000a_00:00 (hh:mm)_x000a_00,00 (dez mit Komma)_x000a_00.00 (dez mit Punkt)" sqref="E13:F13" xr:uid="{00000000-0002-0000-0000-000008000000}"/>
    <dataValidation allowBlank="1" showInputMessage="1" showErrorMessage="1" prompt="Vor- und Nachname" sqref="E5:F5" xr:uid="{00000000-0002-0000-0000-000009000000}"/>
    <dataValidation allowBlank="1" showInputMessage="1" showErrorMessage="1" error="Bitte nur Plus- oder Minus-Stunden eintragen!" prompt="Zeitschuld, ohne Vorzeich, aus dem Vorjahr _x000a_Akzeptierte Formate sind: _x000a_00:00 (hh:mm)_x000a_00,00 (dez mit Komma)_x000a_00.00 (dez mit Punkt)" sqref="E14:F14" xr:uid="{00000000-0002-0000-0000-00000A000000}"/>
    <dataValidation type="whole" errorStyle="warning" operator="greaterThan" allowBlank="1" showInputMessage="1" showErrorMessage="1" error="Bitte einen Jahr eingeben." prompt="Jahreszahl, in dem die Arbeitszeit erfasst wird." sqref="E11:F11" xr:uid="{00000000-0002-0000-0000-00000B000000}">
      <formula1>0</formula1>
    </dataValidation>
    <dataValidation errorStyle="warning" operator="greaterThan" allowBlank="1" showInputMessage="1" showErrorMessage="1" error="_x000a_" prompt="Personanummer/ Geburtsdatum_x000a_Dient zur eindeutigen Identifikation, bei einer Vorlage im Dezernat Personal._x000a_Eingabe ist freiwillig." sqref="E6:F6" xr:uid="{00000000-0002-0000-0000-00000C000000}"/>
    <dataValidation allowBlank="1" showInputMessage="1" showErrorMessage="1" prompt="Struktureinheit, Sachgebiet, Dezernat, Professur, Institut, Fakultät usw. eintragen,  wo Sie beschäftigt sind." sqref="E9:F9" xr:uid="{00000000-0002-0000-0000-00000D000000}"/>
    <dataValidation allowBlank="1" showInputMessage="1" showErrorMessage="1" prompt="Anzahl der Urlaubstage für das Aufzeichnungsjahr gemäß der Urlaubskarte_x000a_ _x000a_Für die Berechnung in dieser Datei entsteht kein Rechtsanspruch auf Richtigkeit bei der Anzahl der Urlaubstage." sqref="E17:F17" xr:uid="{00000000-0002-0000-0000-00000E000000}"/>
    <dataValidation allowBlank="1" showInputMessage="1" showErrorMessage="1" prompt="Arbeitstage mit &quot;X&quot; oder der täglichen Arbeitszeit kenzeichnen. Tage an denen regulär keine Arbeit statt findet mit &quot;-&quot;._x000a__x000a_Bsp.:_x000a_5-Tagewoche: X bei Mo-Fr oder 8:00 bei Mo-Fr_x000a_3-Tagewoche: X bei Mo, Di, Mi oder 7:00 bei Mo, Mi, Fr_x000a_" sqref="F22:J23" xr:uid="{00000000-0002-0000-0000-00000F000000}"/>
    <dataValidation type="date" allowBlank="1" showInputMessage="1" showErrorMessage="1" error="Bitte nur Datumswerte eingeben die größer als der 1.1. des Aufzeichnungsjahres und kleiner als der 1.1. des Folgejahres sind." prompt="Datum ab dem die Arbeitszeiterfassung erfolgt, sofern es nach dem 01.01 eines Jahres liegt bzw._x000a_Datum ab dem eine Änderung der Wochenstunden gilt, z. B. durch Arbeitszeiterhöhung oder -reduzierung." sqref="D23" xr:uid="{00000000-0002-0000-0000-000010000000}">
      <formula1>D22+1</formula1>
      <formula2>D22+366</formula2>
    </dataValidation>
    <dataValidation operator="notBetween" allowBlank="1" showInputMessage="1" showErrorMessage="1" prompt="persönliche Wochenstunden, welche ab &quot;Arbeitszeit 2&quot; gilt_x000a_Akzeptiertes Format: _x000a_00:00 (hh:mm)_x000a__x000a_z. B. Vollzeitbeschäftigung 40:00" sqref="E23" xr:uid="{00000000-0002-0000-0000-000011000000}"/>
    <dataValidation operator="notBetween" allowBlank="1" showInputMessage="1" showErrorMessage="1" prompt="persönliche Wochenstunden, welche ab &quot;Arbeitszeit 1&quot; gilt_x000a_Akzeptiertes Format: _x000a_00:00 (hh:mm)_x000a__x000a_z. B. Vollzeitbeschäftigung 40:00" sqref="E22" xr:uid="{00000000-0002-0000-0000-000012000000}"/>
    <dataValidation type="list" allowBlank="1" showInputMessage="1" showErrorMessage="1" prompt="Wochenenden sind keine regulären Arbeitstage!_x000a_Soll der Samstag oder Sonntag ein regulärer Arbeitstage sein, bedarf dies einen Antrag über das Dezernat Personal. (s. §§ 3, 12 und 13 DV &quot;flexible Arbeitszeit&quot;)" sqref="K22:L23" xr:uid="{00000000-0002-0000-0000-000013000000}">
      <formula1>"X,-"</formula1>
    </dataValidation>
    <dataValidation allowBlank="1" showInputMessage="1" showErrorMessage="1" prompt="Datum der Erstellung" sqref="C94" xr:uid="{00000000-0002-0000-0000-000014000000}"/>
    <dataValidation allowBlank="1" showInputMessage="1" showErrorMessage="1" prompt="Nur bei Abgabe ans Dezernat Personal relevant." sqref="J97:N99" xr:uid="{00000000-0002-0000-0000-000015000000}"/>
    <dataValidation allowBlank="1" showInputMessage="1" showErrorMessage="1" prompt="Das aktuelle Zeitguthaben bzw. die aktuelle Zeitschuld._x000a_Farbliche Makierung gibt an in welchem Verantwortungsbereich man sich befindet." sqref="N5" xr:uid="{00000000-0002-0000-0000-000016000000}"/>
    <dataValidation allowBlank="1" showInputMessage="1" showErrorMessage="1" prompt="Farbliche Makierung gibt an in welchem Verantwortungsbereich man sich befindet." sqref="O5" xr:uid="{00000000-0002-0000-0000-000017000000}"/>
    <dataValidation allowBlank="1" showInputMessage="1" showErrorMessage="1" prompt="Verbleibender Resturlaub ohne rechtlichen Anspruch." sqref="N6:O6" xr:uid="{00000000-0002-0000-0000-000018000000}"/>
    <dataValidation allowBlank="1" showInputMessage="1" showErrorMessage="1" prompt="Arbeitstage im Aufzeichnungsjahr, je nach gewählten Arbeitstagen." sqref="R5" xr:uid="{00000000-0002-0000-0000-000019000000}"/>
    <dataValidation allowBlank="1" showInputMessage="1" showErrorMessage="1" prompt="geleistete Arbeitstage im Aufzeichnungsjahr._x000a_" sqref="R6" xr:uid="{00000000-0002-0000-0000-00001A000000}"/>
    <dataValidation allowBlank="1" showInputMessage="1" showErrorMessage="1" prompt="Hier werden Ihnen die maximalen Stunden angezeigt, die Sie in den einzelnen Bereichen an Zeitguthaben bzw. Zeitschuld ansammeln dürfen. Die Werte werden je nach persönlichen Wochenstunden automatisch berechnet." sqref="M22:O23" xr:uid="{00000000-0002-0000-0000-00001B000000}"/>
    <dataValidation allowBlank="1" showInputMessage="1" showErrorMessage="1" prompt="Gearbeitete Stunden inkls. der gemachten Pausen._x000a_gelb hinterlegte Zellen zeigen Arbeiten am Wochenende bzw. Feiertagen an._x000a_Bei &quot;nur RZ&quot; erfolgt eine Berechnung der Reisezeit gemäß Rundschreiben." sqref="L60:L61" xr:uid="{00000000-0002-0000-0000-00001C000000}"/>
    <dataValidation allowBlank="1" showInputMessage="1" showErrorMessage="1" prompt="Gearbeitete Stunden, bei Dienstreisen erfolgt eine Aufstockung durch die Reisezeit maximal bis zu 10 Stunden, die Zelle wird dann beige hinterlegt._x000a_Rot hinterlegte Zellen, weisen auf eine überschreitung der 10 Stunden-Grenze._x000a_" sqref="M60:M61" xr:uid="{00000000-0002-0000-0000-00001D000000}"/>
    <dataValidation allowBlank="1" showInputMessage="1" showErrorMessage="1" prompt="persönliche tägliche Regelarbeitszeit_x000a_Diese wird durch Eingabe der Wochenstunden und der Angabe der Arbeitstage unter &quot;Stammdaten&quot; berechnet. _x000a_z. B. 26 Wochenstunden und 4 Tage ergeben tägliche Regelarbeitszeit von 6:30 Stunden" sqref="N60:N61" xr:uid="{00000000-0002-0000-0000-00001E000000}"/>
    <dataValidation allowBlank="1" showInputMessage="1" showErrorMessage="1" prompt="Anzeige des täglichen Zeitguthaben (nur die Stunden) bzw. der täglichen Zeitschulden (Stunden mit Vorzeichen)_x000a_Farbliche Hinterlegung weist auf den entsprechen Verwantwortungsbereich hin (grün, gelb, rot)" sqref="O60:O61" xr:uid="{00000000-0002-0000-0000-00001F000000}"/>
    <dataValidation allowBlank="1" showInputMessage="1" showErrorMessage="1" prompt="Platz für eigene Anmerkungen_x000a_z. B. warum länger gearbeitet wurde oder wo die Dienstreise war" sqref="Q60:Q61" xr:uid="{00000000-0002-0000-0000-000020000000}"/>
    <dataValidation allowBlank="1" showInputMessage="1" showErrorMessage="1" prompt="Anzeige der Stunden, bei Nachtarbeiten zwischen 21 Uhr und 6 Uhr" sqref="R60:R61" xr:uid="{00000000-0002-0000-0000-000021000000}"/>
    <dataValidation allowBlank="1" showInputMessage="1" showErrorMessage="1" prompt="Anzeige der Stunden, bei Samstagsarbeit zwischen 13 Uhr und 21 Uhr_x000a_" sqref="S60:S61" xr:uid="{00000000-0002-0000-0000-000022000000}"/>
    <dataValidation allowBlank="1" showInputMessage="1" showErrorMessage="1" prompt="Anzeige der Stunden, bei Sonntagsarbeit " sqref="T60:T61" xr:uid="{00000000-0002-0000-0000-000023000000}"/>
    <dataValidation allowBlank="1" showInputMessage="1" showErrorMessage="1" prompt="Anzeige der Stunden, bei Feiertagsarbeit" sqref="U60:U61" xr:uid="{00000000-0002-0000-0000-000024000000}"/>
    <dataValidation allowBlank="1" showInputMessage="1" showErrorMessage="1" prompt="Anzeige der Stunden, bei Angeordneten Überstunden aber nur der Arbeitszeiten die über die persönlichen Regelarbeitszeiten " sqref="V60:V61" xr:uid="{00000000-0002-0000-0000-000025000000}"/>
    <dataValidation allowBlank="1" showInputMessage="1" showErrorMessage="1" prompt="bei Zeitschulden erscheint hier ein &quot;vom:&quot; _x000a_Dies dient als Hinweis, das in der rechten Zelle daneben eine Eingabe möglich ist." sqref="W60:W61" xr:uid="{00000000-0002-0000-0000-000026000000}"/>
    <dataValidation allowBlank="1" showInputMessage="1" showErrorMessage="1" prompt="Bitte das Datum an dem Zeitguthaben entstanden ist und das zum Ausgleich an diesem Tag verwendet wird._x000a_z. B. 05.01.2020, 4h_x000a_05.01.2020, 4h; 03.01.2020, 1h" sqref="X60:Y61" xr:uid="{00000000-0002-0000-0000-000027000000}"/>
    <dataValidation allowBlank="1" showInputMessage="1" showErrorMessage="1" prompt="Unterschrift des Beschäftigten ist nur bei Einreichung im Dezernat 2 nötig._x000a_" sqref="C97:F99" xr:uid="{00000000-0002-0000-0000-000028000000}"/>
    <dataValidation allowBlank="1" showInputMessage="1" showErrorMessage="1" prompt="Angabe der Kalenderwoche_x000a_" sqref="A60" xr:uid="{00000000-0002-0000-0000-000029000000}"/>
    <dataValidation allowBlank="1" showInputMessage="1" showErrorMessage="1" prompt="Angabe des Datums" sqref="B60" xr:uid="{00000000-0002-0000-0000-00002A000000}"/>
    <dataValidation allowBlank="1" showInputMessage="1" showErrorMessage="1" prompt="Name des Feiertages" sqref="C60" xr:uid="{00000000-0002-0000-0000-00002B000000}"/>
    <dataValidation allowBlank="1" showInputMessage="1" showErrorMessage="1" prompt="Angabe des Wochentages_x000a_" sqref="D60" xr:uid="{00000000-0002-0000-0000-00002C000000}"/>
    <dataValidation allowBlank="1" showInputMessage="1" showErrorMessage="1" prompt="Beginn der Rufbereitschaft" sqref="Z60:Z61" xr:uid="{00000000-0002-0000-0000-00002D000000}"/>
    <dataValidation allowBlank="1" showInputMessage="1" showErrorMessage="1" prompt="Ende der Rufbereitschaft" sqref="AA60:AA61" xr:uid="{00000000-0002-0000-0000-00002E000000}"/>
    <dataValidation allowBlank="1" showInputMessage="1" showErrorMessage="1" prompt="Beginn und Ende der einzelnen Einsätze vor Ort_x000a_" sqref="AB60:AB61" xr:uid="{00000000-0002-0000-0000-00002F000000}"/>
    <dataValidation allowBlank="1" showInputMessage="1" showErrorMessage="1" prompt="Summe der Einsatzzeiten vor Ort, welche auf die nächste volle Stunde gerundet werden._x000a_(z. B.: 3:10 h --&gt; 4 h;  2:59 h --&gt; 3 h)" sqref="AC60:AC61" xr:uid="{00000000-0002-0000-0000-000030000000}"/>
    <dataValidation allowBlank="1" showInputMessage="1" showErrorMessage="1" prompt="Beginn und Ende der einzelnen Einsätze per Telefon/ PC." sqref="AD60:AD61" xr:uid="{00000000-0002-0000-0000-000031000000}"/>
    <dataValidation allowBlank="1" showInputMessage="1" showErrorMessage="1" prompt="Anzeige des Wochensaldos am Ende der Woche (Sonntgs)" sqref="P60:P61" xr:uid="{00000000-0002-0000-0000-000032000000}"/>
  </dataValidations>
  <hyperlinks>
    <hyperlink ref="U19" r:id="rId1" display="Web-Link: FAQ" xr:uid="{00000000-0004-0000-0000-000000000000}"/>
    <hyperlink ref="U26" r:id="rId2" display="Web-Link: FAQ english" xr:uid="{00000000-0004-0000-0000-000001000000}"/>
  </hyperlinks>
  <pageMargins left="0.70866141732283472" right="0.70866141732283472" top="0.78740157480314965" bottom="0.78740157480314965" header="0.31496062992125984" footer="0.31496062992125984"/>
  <pageSetup paperSize="9" scale="52" fitToHeight="0" orientation="landscape" cellComments="asDisplayed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8" r:id="rId6" name="Option Button 2">
              <controlPr defaultSize="0" autoFill="0" autoLine="0" autoPict="0" altText="erweiterte Ansicht der ausgewählten Tabelle">
                <anchor moveWithCells="1">
                  <from>
                    <xdr:col>19</xdr:col>
                    <xdr:colOff>0</xdr:colOff>
                    <xdr:row>53</xdr:row>
                    <xdr:rowOff>152400</xdr:rowOff>
                  </from>
                  <to>
                    <xdr:col>20</xdr:col>
                    <xdr:colOff>638175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9" r:id="rId7" name="Option Button 3">
              <controlPr locked="0" defaultSize="0" autoFill="0" autoLine="0" autoPict="0" altText="vereinfachte Ansicht der ausgewählten Tabelle">
                <anchor moveWithCells="1">
                  <from>
                    <xdr:col>19</xdr:col>
                    <xdr:colOff>28575</xdr:colOff>
                    <xdr:row>52</xdr:row>
                    <xdr:rowOff>180975</xdr:rowOff>
                  </from>
                  <to>
                    <xdr:col>25</xdr:col>
                    <xdr:colOff>419100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9" r:id="rId8" name="Option Button 53">
              <controlPr defaultSize="0" autoFill="0" autoLine="0" autoPict="0" altText="Normale Ansicht der ausgewählten Tabelle">
                <anchor moveWithCells="1">
                  <from>
                    <xdr:col>19</xdr:col>
                    <xdr:colOff>0</xdr:colOff>
                    <xdr:row>51</xdr:row>
                    <xdr:rowOff>123825</xdr:rowOff>
                  </from>
                  <to>
                    <xdr:col>23</xdr:col>
                    <xdr:colOff>104775</xdr:colOff>
                    <xdr:row>52</xdr:row>
                    <xdr:rowOff>152400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33000000}">
          <x14:formula1>
            <xm:f>Stammdaten!$D$34:$D$48</xm:f>
          </x14:formula1>
          <xm:sqref>F39:F42 H24:H30 H20:H21 H33 H35:H37</xm:sqref>
        </x14:dataValidation>
        <x14:dataValidation type="list" allowBlank="1" showInputMessage="1" showErrorMessage="1" prompt="Beschäftigtengruppe auswählen_x000a_Zur Wahl stehen: Arbeitnehmer, Beamte, WHK (mit Abschluss), Azubis._x000a_" xr:uid="{00000000-0002-0000-0000-000034000000}">
          <x14:formula1>
            <xm:f>Informationen!$T$21:$T$25</xm:f>
          </x14:formula1>
          <xm:sqref>E8:F8</xm:sqref>
        </x14:dataValidation>
        <x14:dataValidation type="list" allowBlank="1" showInputMessage="1" showErrorMessage="1" prompt="Bedeutung der Abkürzungen für die Abwesenheiten, sind unter Stammdaten zufinden." xr:uid="{00000000-0002-0000-0000-000035000000}">
          <x14:formula1>
            <xm:f>Stammdaten!$D$34:$D$48</xm:f>
          </x14:formula1>
          <xm:sqref>E60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outlinePr applyStyles="1"/>
    <pageSetUpPr fitToPage="1"/>
  </sheetPr>
  <dimension ref="A1:BL232"/>
  <sheetViews>
    <sheetView tabSelected="1" topLeftCell="A19" zoomScale="90" zoomScaleNormal="90" workbookViewId="0">
      <selection activeCell="D15" sqref="D15:E15"/>
    </sheetView>
  </sheetViews>
  <sheetFormatPr baseColWidth="10" defaultColWidth="0" defaultRowHeight="16.5" zeroHeight="1" x14ac:dyDescent="0.25"/>
  <cols>
    <col min="1" max="1" width="16.28515625" style="135" customWidth="1"/>
    <col min="2" max="2" width="17.42578125" style="50" customWidth="1"/>
    <col min="3" max="3" width="12.42578125" style="50" customWidth="1"/>
    <col min="4" max="4" width="17" style="50" customWidth="1"/>
    <col min="5" max="8" width="7" style="50" customWidth="1"/>
    <col min="9" max="11" width="7.28515625" style="50" customWidth="1"/>
    <col min="12" max="12" width="15.28515625" style="50" hidden="1" customWidth="1"/>
    <col min="13" max="13" width="14.85546875" style="50" customWidth="1"/>
    <col min="14" max="14" width="16.42578125" style="50" customWidth="1"/>
    <col min="15" max="15" width="15.7109375" style="50" customWidth="1"/>
    <col min="16" max="16" width="18.42578125" style="50" customWidth="1"/>
    <col min="17" max="17" width="15.85546875" style="50" customWidth="1"/>
    <col min="18" max="18" width="13.42578125" style="135" customWidth="1"/>
    <col min="19" max="19" width="16.42578125" style="135" hidden="1" customWidth="1"/>
    <col min="20" max="20" width="18.7109375" style="135" hidden="1" customWidth="1"/>
    <col min="21" max="21" width="11.42578125" style="134" hidden="1" customWidth="1"/>
    <col min="22" max="22" width="11.42578125" style="135" hidden="1" customWidth="1"/>
    <col min="23" max="23" width="20.28515625" style="135" hidden="1" customWidth="1"/>
    <col min="24" max="25" width="11.42578125" style="135" hidden="1" customWidth="1"/>
    <col min="26" max="16384" width="11.42578125" style="50" hidden="1"/>
  </cols>
  <sheetData>
    <row r="1" spans="1:64" ht="21.6" customHeight="1" x14ac:dyDescent="0.25">
      <c r="B1" s="1196" t="s">
        <v>515</v>
      </c>
      <c r="C1" s="1196"/>
      <c r="D1" s="1196"/>
      <c r="E1" s="1196"/>
      <c r="F1" s="1196"/>
      <c r="G1" s="1196"/>
      <c r="H1" s="1196"/>
      <c r="I1" s="1196"/>
      <c r="J1" s="1196"/>
      <c r="K1" s="1196"/>
      <c r="L1" s="1196"/>
      <c r="M1" s="1196"/>
      <c r="N1" s="1196"/>
      <c r="O1" s="1196"/>
      <c r="P1" s="1196"/>
      <c r="Q1" s="1196"/>
    </row>
    <row r="2" spans="1:64" ht="21.6" customHeight="1" x14ac:dyDescent="0.25">
      <c r="B2" s="1197" t="s">
        <v>516</v>
      </c>
      <c r="C2" s="1197"/>
      <c r="D2" s="1197"/>
      <c r="E2" s="1197"/>
      <c r="F2" s="1197"/>
      <c r="G2" s="1197"/>
      <c r="H2" s="1197"/>
      <c r="I2" s="1197"/>
      <c r="J2" s="1197"/>
      <c r="K2" s="1197"/>
      <c r="L2" s="1197"/>
      <c r="M2" s="1197"/>
      <c r="N2" s="1197"/>
      <c r="O2" s="1197"/>
      <c r="P2" s="1197"/>
      <c r="Q2" s="1197"/>
    </row>
    <row r="3" spans="1:64" ht="21.6" customHeight="1" x14ac:dyDescent="0.25">
      <c r="B3" s="1198" t="s">
        <v>517</v>
      </c>
      <c r="C3" s="1198"/>
      <c r="D3" s="1198"/>
      <c r="E3" s="1198"/>
      <c r="F3" s="1198"/>
      <c r="G3" s="1198"/>
      <c r="H3" s="1198"/>
      <c r="I3" s="1198"/>
      <c r="J3" s="1198"/>
      <c r="K3" s="1198"/>
      <c r="L3" s="1198"/>
      <c r="M3" s="1198"/>
      <c r="N3" s="1198"/>
      <c r="O3" s="1198"/>
      <c r="P3" s="1198"/>
      <c r="Q3" s="1198"/>
    </row>
    <row r="4" spans="1:64" s="135" customFormat="1" ht="15.75" thickBot="1" x14ac:dyDescent="0.3">
      <c r="AB4" s="134"/>
    </row>
    <row r="5" spans="1:64" ht="15" x14ac:dyDescent="0.25">
      <c r="B5" s="1205" t="s">
        <v>0</v>
      </c>
      <c r="C5" s="1206"/>
      <c r="D5" s="1206"/>
      <c r="E5" s="1206"/>
      <c r="F5" s="1206"/>
      <c r="G5" s="1207"/>
      <c r="H5" s="135"/>
      <c r="I5" s="1210" t="str">
        <f>"Übersicht für "&amp;D12</f>
        <v>Übersicht für 2024</v>
      </c>
      <c r="J5" s="1211"/>
      <c r="K5" s="1211"/>
      <c r="L5" s="1211"/>
      <c r="M5" s="1211"/>
      <c r="N5" s="1211"/>
      <c r="O5" s="1211"/>
      <c r="P5" s="1211"/>
      <c r="Q5" s="1212"/>
      <c r="U5" s="135"/>
      <c r="X5" s="134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</row>
    <row r="6" spans="1:64" ht="33.6" customHeight="1" x14ac:dyDescent="0.25">
      <c r="B6" s="1201" t="s">
        <v>1</v>
      </c>
      <c r="C6" s="1202"/>
      <c r="D6" s="1208"/>
      <c r="E6" s="1208"/>
      <c r="F6" s="1200"/>
      <c r="G6" s="1200"/>
      <c r="H6" s="135"/>
      <c r="I6" s="1215" t="str">
        <f>RIGHT(B14,LEN(B14)-13)</f>
        <v>Zeitguthaben oder Zeitschuld in 2024</v>
      </c>
      <c r="J6" s="1216"/>
      <c r="K6" s="1217"/>
      <c r="L6" s="139"/>
      <c r="M6" s="138">
        <f ca="1">Dez!BW5</f>
        <v>0</v>
      </c>
      <c r="N6" s="139">
        <f ca="1">AD17</f>
        <v>1</v>
      </c>
      <c r="O6" s="1209" t="s">
        <v>236</v>
      </c>
      <c r="P6" s="1209"/>
      <c r="Q6" s="140">
        <f ca="1">SUM(Jan!J45,Feb!J45,Mrz!J45,Apr!J45,Mai!J45,Jun!J45,Jul!J45,Aug!J45,Sep!J45,Okt!J45,Nov!J45,Dez!J45)</f>
        <v>249</v>
      </c>
      <c r="U6" s="135"/>
      <c r="X6" s="134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</row>
    <row r="7" spans="1:64" ht="30.75" customHeight="1" thickBot="1" x14ac:dyDescent="0.3">
      <c r="B7" s="1075" t="s">
        <v>523</v>
      </c>
      <c r="C7" s="1076"/>
      <c r="D7" s="1248"/>
      <c r="E7" s="1248"/>
      <c r="F7" s="1200"/>
      <c r="G7" s="1200"/>
      <c r="H7" s="135"/>
      <c r="I7" s="1247" t="s">
        <v>526</v>
      </c>
      <c r="J7" s="1204"/>
      <c r="K7" s="1204"/>
      <c r="L7" s="1204"/>
      <c r="M7" s="1204">
        <f ca="1">Dez!BT6*-1</f>
        <v>0</v>
      </c>
      <c r="N7" s="1204"/>
      <c r="O7" s="1204" t="s">
        <v>8</v>
      </c>
      <c r="P7" s="1204"/>
      <c r="Q7" s="334">
        <f ca="1">SUM(Jan!J46,Feb!J46,Mrz!J46,Apr!J46,Mai!J46,Jun!J46,Jul!J46,Aug!J46,Sep!J46,Okt!J46,Nov!J46,Dez!J46)</f>
        <v>0</v>
      </c>
      <c r="U7" s="135"/>
      <c r="X7" s="134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</row>
    <row r="8" spans="1:64" ht="30" customHeight="1" x14ac:dyDescent="0.25">
      <c r="B8" s="1213" t="s">
        <v>433</v>
      </c>
      <c r="C8" s="1214"/>
      <c r="D8" s="1202"/>
      <c r="E8" s="1202"/>
      <c r="F8" s="1200"/>
      <c r="G8" s="1200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54"/>
      <c r="Y8" s="154"/>
      <c r="Z8" s="135"/>
      <c r="AA8" s="135"/>
      <c r="AB8" s="134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</row>
    <row r="9" spans="1:64" ht="20.25" customHeight="1" x14ac:dyDescent="0.25">
      <c r="B9" s="1201" t="s">
        <v>260</v>
      </c>
      <c r="C9" s="1202" t="s">
        <v>260</v>
      </c>
      <c r="D9" s="1199" t="s">
        <v>238</v>
      </c>
      <c r="E9" s="1199"/>
      <c r="F9" s="1200"/>
      <c r="G9" s="1200"/>
      <c r="H9" s="137">
        <f>IF(D9="WHK (mit Abschluss)",1,0)</f>
        <v>0</v>
      </c>
      <c r="I9" s="137"/>
      <c r="J9" s="1257" t="s">
        <v>431</v>
      </c>
      <c r="K9" s="1257"/>
      <c r="L9" s="1257"/>
      <c r="M9" s="135" t="str">
        <f>Informationen!I16</f>
        <v>V.1.3.4b</v>
      </c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54"/>
      <c r="Y9" s="154"/>
      <c r="Z9" s="135"/>
      <c r="AA9" s="135"/>
      <c r="AB9" s="134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</row>
    <row r="10" spans="1:64" ht="20.25" customHeight="1" x14ac:dyDescent="0.25">
      <c r="B10" s="1201" t="s">
        <v>11</v>
      </c>
      <c r="C10" s="1258"/>
      <c r="D10" s="1203" t="s">
        <v>539</v>
      </c>
      <c r="E10" s="1203"/>
      <c r="F10" s="1200"/>
      <c r="G10" s="1200"/>
      <c r="H10" s="137"/>
      <c r="I10" s="137"/>
      <c r="J10" s="137"/>
      <c r="K10" s="137"/>
      <c r="L10" s="137"/>
      <c r="M10" s="137"/>
      <c r="N10" s="137" t="str">
        <f ca="1">MID(CELL("filename",A4),SEARCH("]",CELL("filename",A4))+1,31)</f>
        <v>Stammdaten</v>
      </c>
      <c r="O10" s="137"/>
      <c r="P10" s="137"/>
      <c r="Q10" s="137"/>
      <c r="R10" s="137"/>
      <c r="S10" s="137"/>
      <c r="T10" s="137"/>
      <c r="U10" s="137"/>
      <c r="V10" s="137"/>
      <c r="W10" s="137"/>
      <c r="X10" s="154"/>
      <c r="Y10" s="154"/>
      <c r="Z10" s="135"/>
      <c r="AA10" s="135"/>
      <c r="AB10" s="134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</row>
    <row r="11" spans="1:64" ht="29.25" customHeight="1" x14ac:dyDescent="0.25">
      <c r="B11" s="1249" t="s">
        <v>15</v>
      </c>
      <c r="C11" s="1250"/>
      <c r="D11" s="1250"/>
      <c r="E11" s="1250"/>
      <c r="F11" s="1250"/>
      <c r="G11" s="1200"/>
      <c r="H11" s="137"/>
      <c r="I11" s="154"/>
      <c r="J11" s="154"/>
      <c r="K11" s="154"/>
      <c r="M11" s="154"/>
      <c r="N11" s="154"/>
      <c r="O11" s="154"/>
      <c r="P11" s="154"/>
      <c r="Q11" s="154"/>
      <c r="R11" s="154"/>
      <c r="S11" s="154"/>
      <c r="T11" s="137"/>
      <c r="U11" s="137"/>
      <c r="V11" s="137"/>
      <c r="W11" s="137"/>
      <c r="X11" s="154"/>
      <c r="Y11" s="154"/>
      <c r="Z11" s="135"/>
      <c r="AA11" s="135"/>
      <c r="AB11" s="134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</row>
    <row r="12" spans="1:64" ht="20.25" customHeight="1" x14ac:dyDescent="0.25">
      <c r="B12" s="1201" t="s">
        <v>17</v>
      </c>
      <c r="C12" s="1202"/>
      <c r="D12" s="1251">
        <v>2024</v>
      </c>
      <c r="E12" s="1251"/>
      <c r="F12" s="1200"/>
      <c r="G12" s="1200"/>
      <c r="H12" s="137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37"/>
      <c r="U12" s="137"/>
      <c r="V12" s="137"/>
      <c r="W12" s="137"/>
      <c r="X12" s="154"/>
      <c r="Y12" s="154"/>
      <c r="Z12" s="135"/>
      <c r="AA12" s="135"/>
      <c r="AB12" s="134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</row>
    <row r="13" spans="1:64" x14ac:dyDescent="0.25">
      <c r="B13" s="1201" t="s">
        <v>19</v>
      </c>
      <c r="C13" s="1202"/>
      <c r="D13" s="1252">
        <f>DATEVALUE("01."&amp;"01."&amp;D12-1)</f>
        <v>43465</v>
      </c>
      <c r="E13" s="1252"/>
      <c r="F13" s="1200"/>
      <c r="G13" s="1200"/>
      <c r="H13" s="137"/>
      <c r="I13" s="154"/>
      <c r="J13" s="154"/>
      <c r="K13" s="154"/>
      <c r="L13" s="154"/>
      <c r="M13" s="154"/>
      <c r="N13" s="154"/>
      <c r="O13" s="154"/>
      <c r="P13" s="137"/>
      <c r="Q13" s="137"/>
      <c r="R13" s="137"/>
      <c r="S13" s="154"/>
      <c r="T13" s="137"/>
      <c r="U13" s="137"/>
      <c r="V13" s="137"/>
      <c r="W13" s="137"/>
      <c r="X13" s="154"/>
      <c r="Y13" s="154"/>
      <c r="Z13" s="135"/>
      <c r="AA13" s="135"/>
      <c r="AB13" s="134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</row>
    <row r="14" spans="1:64" s="142" customFormat="1" ht="23.25" customHeight="1" thickBot="1" x14ac:dyDescent="0.3">
      <c r="A14" s="135"/>
      <c r="B14" s="1254" t="str">
        <f>"Übertrag von Zeitguthaben oder Zeitschuld in "&amp;D12</f>
        <v>Übertrag von Zeitguthaben oder Zeitschuld in 2024</v>
      </c>
      <c r="C14" s="868" t="s">
        <v>20</v>
      </c>
      <c r="D14" s="1248"/>
      <c r="E14" s="1248"/>
      <c r="F14" s="1253" t="s">
        <v>21</v>
      </c>
      <c r="G14" s="1253"/>
      <c r="H14" s="141"/>
      <c r="I14" s="141"/>
      <c r="J14" s="141"/>
      <c r="K14" s="141"/>
      <c r="L14" s="141"/>
      <c r="M14" s="141"/>
      <c r="N14" s="141"/>
      <c r="O14" s="141"/>
      <c r="P14" s="141"/>
      <c r="Q14" s="137">
        <f>IF(ISERROR(FIND(":",D14)),IF(ISERROR(FIND(",",D14)),IF(ISERR(FIND(".",D14)),D14,(LEFT(D14,FIND(".",D14)-1))&amp;","&amp;RIGHT(D14,LEN(D14)-FIND(".",D14)))*1,D14*1),D14*24)</f>
        <v>0</v>
      </c>
      <c r="R14" s="791">
        <f>S14/24</f>
        <v>0</v>
      </c>
      <c r="S14" s="154">
        <f>(Q14+Q15)/24</f>
        <v>0</v>
      </c>
      <c r="T14" s="154"/>
      <c r="U14" s="154"/>
      <c r="V14" s="154"/>
      <c r="W14" s="154"/>
      <c r="X14" s="154"/>
      <c r="Y14" s="154"/>
      <c r="Z14" s="154"/>
      <c r="AA14" s="137"/>
      <c r="AB14" s="137"/>
      <c r="AC14" s="137"/>
      <c r="AD14" s="137"/>
      <c r="AE14" s="578"/>
      <c r="AF14" s="154"/>
      <c r="AG14" s="137"/>
      <c r="AH14" s="137"/>
      <c r="AI14" s="136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</row>
    <row r="15" spans="1:64" s="142" customFormat="1" ht="23.25" customHeight="1" thickBot="1" x14ac:dyDescent="0.3">
      <c r="A15" s="135"/>
      <c r="B15" s="1254"/>
      <c r="C15" s="868" t="s">
        <v>22</v>
      </c>
      <c r="D15" s="1248"/>
      <c r="E15" s="1248"/>
      <c r="F15" s="1253"/>
      <c r="G15" s="1253"/>
      <c r="H15" s="141"/>
      <c r="I15" s="141"/>
      <c r="J15" s="141"/>
      <c r="K15" s="141"/>
      <c r="L15" s="141"/>
      <c r="M15" s="141"/>
      <c r="N15" s="825" t="s">
        <v>524</v>
      </c>
      <c r="O15" s="141"/>
      <c r="P15" s="141"/>
      <c r="Q15" s="137">
        <f>IF(ISERROR(FIND(":",D15)),IF(ISERROR(FIND(",",D15)),IF(ISERR(FIND(".",D15)),D15,(LEFT(D15,FIND(".",D15)-1))&amp;","&amp;RIGHT(D15,LEN(D15)-FIND(".",D15)))*-1,D15*-1),D15*-24)</f>
        <v>0</v>
      </c>
      <c r="R15" s="792" t="e">
        <f>IF(ISERR(FIND(":",AZ_Guthaben)),_xlfn.NUMBERVALUE(AZ_Guthaben)/24,IF( ISERROR(FIND(",",AZ_Guthaben)),_xlfn.NUMBERVALUE(AZ_Guthaben),"fehler"))</f>
        <v>#NAME?</v>
      </c>
      <c r="S15" s="154"/>
      <c r="T15" s="822"/>
      <c r="U15" s="822"/>
      <c r="V15" s="822"/>
      <c r="W15" s="822"/>
      <c r="X15" s="822"/>
      <c r="Y15" s="822"/>
      <c r="Z15" s="822"/>
      <c r="AA15" s="794"/>
      <c r="AB15" s="793"/>
      <c r="AC15" s="793"/>
      <c r="AD15" s="793"/>
      <c r="AE15" s="154"/>
      <c r="AF15" s="787"/>
      <c r="AG15" s="137"/>
      <c r="AH15" s="137"/>
      <c r="AI15" s="136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</row>
    <row r="16" spans="1:64" s="142" customFormat="1" ht="15.6" customHeight="1" thickBot="1" x14ac:dyDescent="0.3">
      <c r="A16" s="135"/>
      <c r="B16" s="1255"/>
      <c r="C16" s="871"/>
      <c r="D16" s="871"/>
      <c r="E16" s="871"/>
      <c r="F16" s="1256"/>
      <c r="G16" s="1256"/>
      <c r="H16" s="137"/>
      <c r="I16" s="137"/>
      <c r="J16" s="137"/>
      <c r="K16" s="137"/>
      <c r="L16" s="137"/>
      <c r="M16" s="137"/>
      <c r="N16" s="825" t="s">
        <v>525</v>
      </c>
      <c r="O16" s="137"/>
      <c r="P16" s="137"/>
      <c r="Q16" s="137"/>
      <c r="R16" s="793"/>
      <c r="S16" s="1225"/>
      <c r="T16" s="1225"/>
      <c r="U16" s="1225"/>
      <c r="V16" s="1225"/>
      <c r="W16" s="1225"/>
      <c r="X16" s="1225" t="s">
        <v>102</v>
      </c>
      <c r="Y16" s="1225"/>
      <c r="Z16" s="1225"/>
      <c r="AA16" s="816"/>
      <c r="AB16" s="816"/>
      <c r="AC16" s="816"/>
      <c r="AD16" s="793" t="s">
        <v>23</v>
      </c>
      <c r="AE16" s="154"/>
      <c r="AF16" s="154"/>
      <c r="AG16" s="137"/>
      <c r="AH16" s="137"/>
      <c r="AI16" s="136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</row>
    <row r="17" spans="1:64" s="142" customFormat="1" ht="15" customHeight="1" thickBot="1" x14ac:dyDescent="0.3">
      <c r="A17" s="135"/>
      <c r="B17" s="1226" t="s">
        <v>101</v>
      </c>
      <c r="C17" s="1220"/>
      <c r="D17" s="1220"/>
      <c r="E17" s="1220"/>
      <c r="F17" s="1220"/>
      <c r="G17" s="1221"/>
      <c r="H17" s="143"/>
      <c r="I17" s="826"/>
      <c r="J17" s="826"/>
      <c r="K17" s="826"/>
      <c r="L17" s="826"/>
      <c r="M17" s="826"/>
      <c r="N17" s="826"/>
      <c r="O17" s="143"/>
      <c r="P17" s="143"/>
      <c r="Q17" s="143"/>
      <c r="R17" s="816"/>
      <c r="S17" s="1225" t="str">
        <f>CONCATENATE(Informationen!V3," bis:")</f>
        <v>in eigener Verantwortung bis:</v>
      </c>
      <c r="T17" s="1225"/>
      <c r="U17" s="823">
        <f>IF($H$9=1,Informationen!U3,Informationen!T3)</f>
        <v>1</v>
      </c>
      <c r="V17" s="1223" t="s">
        <v>25</v>
      </c>
      <c r="W17" s="824">
        <f ca="1">IF(TODAY()&lt; DATE($D$12,1,1),(U17*VLOOKUP(DATE($D$12,1,1),$C$23:$D$29,2))/100%,(U17*VLOOKUP(TODAY(),$C$23:$D$29,2))/100%)</f>
        <v>1.6666666666666667</v>
      </c>
      <c r="X17" s="823">
        <f>IF($H$9=1,Informationen!U8,Informationen!T8)</f>
        <v>-0.25</v>
      </c>
      <c r="Y17" s="1223" t="s">
        <v>25</v>
      </c>
      <c r="Z17" s="824">
        <f ca="1">IF(TODAY()&lt; DATE($D$12,1,1),(X17*VLOOKUP(DATE($D$12,1,1),$C$23:$D$29,2))/100%,(X17*VLOOKUP(TODAY(),$C$23:$D$29,2))/100%)</f>
        <v>-0.41666666666666669</v>
      </c>
      <c r="AA17" s="1219" t="str">
        <f>Informationen!V8</f>
        <v>in eigener Verantwortung</v>
      </c>
      <c r="AB17" s="1219"/>
      <c r="AC17" s="1219"/>
      <c r="AD17" s="793">
        <f ca="1">IF(OR(AND(M6&gt;0,M6&gt;W19),AND(M6&lt;0,M6&lt;Z19)),3,IF(OR(AND(M6&gt;=0,M6&lt;=W17),AND(M6&lt;=0,M6&gt;=Z17)),1,2))</f>
        <v>1</v>
      </c>
      <c r="AE17" s="154"/>
      <c r="AF17" s="154"/>
      <c r="AG17" s="154"/>
      <c r="AH17" s="154"/>
      <c r="AI17" s="578"/>
      <c r="AJ17" s="154"/>
      <c r="AK17" s="154"/>
      <c r="AL17" s="154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</row>
    <row r="18" spans="1:64" s="142" customFormat="1" ht="15.6" customHeight="1" thickBot="1" x14ac:dyDescent="0.3">
      <c r="A18" s="135"/>
      <c r="B18" s="1239" t="str">
        <f>"für "&amp;D12&amp;":"</f>
        <v>für 2024:</v>
      </c>
      <c r="C18" s="1240"/>
      <c r="D18" s="1227">
        <v>0</v>
      </c>
      <c r="E18" s="1228"/>
      <c r="F18" s="1229"/>
      <c r="G18" s="1230"/>
      <c r="H18" s="137"/>
      <c r="I18" s="826"/>
      <c r="J18" s="826"/>
      <c r="K18" s="826"/>
      <c r="L18" s="826"/>
      <c r="M18" s="826"/>
      <c r="N18" s="826"/>
      <c r="O18" s="137"/>
      <c r="P18" s="137">
        <f>D18+D19</f>
        <v>0</v>
      </c>
      <c r="Q18" s="137"/>
      <c r="R18" s="793"/>
      <c r="S18" s="1223" t="str">
        <f>CONCATENATE(Informationen!V4," ab:")</f>
        <v>Information an den Vorgesetzten ab:</v>
      </c>
      <c r="T18" s="1223"/>
      <c r="U18" s="823">
        <f>IF($H$9=1,Informationen!U4,Informationen!T4)</f>
        <v>1</v>
      </c>
      <c r="V18" s="1223"/>
      <c r="W18" s="824">
        <f ca="1">IF(TODAY()&lt; DATE($D$12,1,1),(U18*VLOOKUP(DATE($D$12,1,1),$C$23:$D$29,2))/100%,(U18*VLOOKUP(TODAY(),$C$23:$D$29,2))/100%)</f>
        <v>1.6666666666666667</v>
      </c>
      <c r="X18" s="823">
        <f>IF($H$9=1,Informationen!U9,Informationen!T9)</f>
        <v>-0.25</v>
      </c>
      <c r="Y18" s="1223"/>
      <c r="Z18" s="824">
        <f ca="1">IF(TODAY()&lt; DATE($D$12,1,1),(X18*VLOOKUP(DATE($D$12,1,1),$C$23:$D$29,2))/100%,(X18*VLOOKUP(TODAY(),$C$23:$D$29,2))/100%)</f>
        <v>-0.41666666666666669</v>
      </c>
      <c r="AA18" s="1219" t="str">
        <f>Informationen!V9</f>
        <v>Information an den Vorgesetzten</v>
      </c>
      <c r="AB18" s="1219"/>
      <c r="AC18" s="1219"/>
      <c r="AD18" s="793"/>
      <c r="AE18" s="154"/>
      <c r="AF18" s="578"/>
      <c r="AG18" s="154"/>
      <c r="AH18" s="154"/>
      <c r="AI18" s="578"/>
      <c r="AJ18" s="154"/>
      <c r="AK18" s="154"/>
      <c r="AL18" s="154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</row>
    <row r="19" spans="1:64" s="142" customFormat="1" ht="15.6" customHeight="1" thickBot="1" x14ac:dyDescent="0.3">
      <c r="A19" s="135"/>
      <c r="B19" s="1231" t="str">
        <f>"Resturlaub von "&amp; D12-1&amp; ":"</f>
        <v>Resturlaub von 2023:</v>
      </c>
      <c r="C19" s="1232"/>
      <c r="D19" s="1233"/>
      <c r="E19" s="1234"/>
      <c r="F19" s="1235"/>
      <c r="G19" s="1236"/>
      <c r="H19" s="137"/>
      <c r="I19" s="826"/>
      <c r="J19" s="826"/>
      <c r="K19" s="826"/>
      <c r="L19" s="826"/>
      <c r="M19" s="826"/>
      <c r="N19" s="826"/>
      <c r="O19" s="137"/>
      <c r="P19" s="154"/>
      <c r="Q19" s="154"/>
      <c r="R19" s="822"/>
      <c r="S19" s="1223" t="str">
        <f>CONCATENATE(Informationen!V5," ab:")</f>
        <v>nur nach Genehmigung durch D2 und PR möglich ab:</v>
      </c>
      <c r="T19" s="1223"/>
      <c r="U19" s="1222">
        <f>IF($H$9=1,Informationen!U5,Informationen!T5)</f>
        <v>1.25</v>
      </c>
      <c r="V19" s="1223"/>
      <c r="W19" s="1224">
        <f ca="1">IF(TODAY()&lt; DATE($D$12,1,1),(U19*VLOOKUP(DATE($D$12,1,1),$C$23:$D$29,2))/100%,(U19*VLOOKUP(TODAY(),$C$23:$D$29,2))/100%)</f>
        <v>2.0833333333333335</v>
      </c>
      <c r="X19" s="1222">
        <f>IF($H$9=1,Informationen!U10,Informationen!T10)</f>
        <v>-0.5</v>
      </c>
      <c r="Y19" s="1223"/>
      <c r="Z19" s="1224">
        <f ca="1">IF(TODAY()&lt; DATE($D$12,1,1),(X19*VLOOKUP(DATE($D$12,1,1),$C$23:$D$29,2))/100%,(X19*VLOOKUP(TODAY(),$C$23:$D$29,2))/100%)</f>
        <v>-0.83333333333333337</v>
      </c>
      <c r="AA19" s="1219" t="str">
        <f>Informationen!V10</f>
        <v>keine weiteren Minderstunden möglich</v>
      </c>
      <c r="AB19" s="1219"/>
      <c r="AC19" s="1219"/>
      <c r="AD19" s="793"/>
      <c r="AE19" s="154"/>
      <c r="AF19" s="578"/>
      <c r="AG19" s="154"/>
      <c r="AH19" s="154"/>
      <c r="AI19" s="578"/>
      <c r="AJ19" s="154"/>
      <c r="AK19" s="154"/>
      <c r="AL19" s="154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7"/>
      <c r="BL19" s="137"/>
    </row>
    <row r="20" spans="1:64" s="142" customFormat="1" ht="15.75" customHeight="1" thickBot="1" x14ac:dyDescent="0.3">
      <c r="A20" s="135"/>
      <c r="B20" s="1237" t="str">
        <f>"verbleibender Urlaub für " &amp; D12&amp;":"</f>
        <v>verbleibender Urlaub für 2024:</v>
      </c>
      <c r="C20" s="1238"/>
      <c r="D20" s="1220">
        <f>IF(AND(ISBLANK(D19),ISBLANK(D18)),"",Urlaubsübertrag)</f>
        <v>0</v>
      </c>
      <c r="E20" s="1220"/>
      <c r="F20" s="1220"/>
      <c r="G20" s="1221"/>
      <c r="H20" s="137"/>
      <c r="I20" s="826"/>
      <c r="J20" s="826"/>
      <c r="K20" s="826"/>
      <c r="L20" s="826"/>
      <c r="M20" s="826"/>
      <c r="N20" s="826"/>
      <c r="O20" s="137"/>
      <c r="P20" s="154"/>
      <c r="Q20" s="154"/>
      <c r="R20" s="822"/>
      <c r="S20" s="1223"/>
      <c r="T20" s="1223"/>
      <c r="U20" s="1222"/>
      <c r="V20" s="1223"/>
      <c r="W20" s="1224"/>
      <c r="X20" s="1222"/>
      <c r="Y20" s="1223"/>
      <c r="Z20" s="1224"/>
      <c r="AA20" s="1219"/>
      <c r="AB20" s="1219"/>
      <c r="AC20" s="1219"/>
      <c r="AD20" s="793"/>
      <c r="AE20" s="154"/>
      <c r="AF20" s="154"/>
      <c r="AG20" s="154"/>
      <c r="AH20" s="154"/>
      <c r="AI20" s="578"/>
      <c r="AJ20" s="154"/>
      <c r="AK20" s="154"/>
      <c r="AL20" s="154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</row>
    <row r="21" spans="1:64" s="135" customFormat="1" ht="15.75" thickBot="1" x14ac:dyDescent="0.3">
      <c r="P21" s="137"/>
      <c r="Q21" s="137"/>
      <c r="R21" s="137"/>
      <c r="S21" s="137"/>
      <c r="T21" s="137"/>
      <c r="U21" s="136"/>
      <c r="V21" s="137"/>
      <c r="W21" s="137"/>
      <c r="X21" s="137"/>
      <c r="Y21" s="137"/>
      <c r="Z21" s="137"/>
      <c r="AA21" s="137"/>
      <c r="AB21" s="136"/>
      <c r="AC21" s="137"/>
      <c r="AD21" s="137"/>
      <c r="AE21" s="137"/>
      <c r="AF21" s="137"/>
      <c r="AG21" s="137"/>
      <c r="AH21" s="137"/>
      <c r="AI21" s="137"/>
      <c r="AJ21" s="137"/>
    </row>
    <row r="22" spans="1:64" s="142" customFormat="1" ht="71.25" customHeight="1" thickBot="1" x14ac:dyDescent="0.3">
      <c r="A22" s="1218" t="str">
        <f>"Eingegebene Wochenstunden stimmen nicht mit der Summe der täglichen Arbeitszeit überein! Differenz von "&amp;(ROUND(AA30,10))&amp;" Stunden."</f>
        <v>Eingegebene Wochenstunden stimmen nicht mit der Summe der täglichen Arbeitszeit überein! Differenz von 0 Stunden.</v>
      </c>
      <c r="B22" s="1241" t="s">
        <v>279</v>
      </c>
      <c r="C22" s="1242"/>
      <c r="D22" s="198" t="s">
        <v>237</v>
      </c>
      <c r="E22" s="197" t="s">
        <v>26</v>
      </c>
      <c r="F22" s="144" t="s">
        <v>27</v>
      </c>
      <c r="G22" s="144" t="s">
        <v>28</v>
      </c>
      <c r="H22" s="144" t="s">
        <v>29</v>
      </c>
      <c r="I22" s="144" t="s">
        <v>30</v>
      </c>
      <c r="J22" s="190" t="s">
        <v>31</v>
      </c>
      <c r="K22" s="191" t="s">
        <v>32</v>
      </c>
      <c r="L22" s="136" t="s">
        <v>33</v>
      </c>
      <c r="M22" s="145" t="str">
        <f>CONCATENATE(S17)</f>
        <v>in eigener Verantwortung bis:</v>
      </c>
      <c r="N22" s="146" t="str">
        <f>CONCATENATE(S18)</f>
        <v>Information an den Vorgesetzten ab:</v>
      </c>
      <c r="O22" s="156" t="str">
        <f>CONCATENATE(S19,)</f>
        <v>nur nach Genehmigung durch D2 und PR möglich ab:</v>
      </c>
      <c r="P22" s="136" t="s">
        <v>34</v>
      </c>
      <c r="Q22" s="137"/>
      <c r="R22" s="137"/>
      <c r="S22" s="137"/>
      <c r="T22" s="137"/>
      <c r="U22" s="136"/>
      <c r="V22" s="137"/>
      <c r="W22" s="137" t="s">
        <v>501</v>
      </c>
      <c r="X22" s="137" t="s">
        <v>498</v>
      </c>
      <c r="Y22" s="137" t="s">
        <v>499</v>
      </c>
      <c r="Z22" s="137" t="s">
        <v>500</v>
      </c>
      <c r="AA22" s="137"/>
      <c r="AB22" s="136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</row>
    <row r="23" spans="1:64" s="142" customFormat="1" x14ac:dyDescent="0.25">
      <c r="A23" s="1218"/>
      <c r="B23" s="196" t="s">
        <v>35</v>
      </c>
      <c r="C23" s="199">
        <f>DATEVALUE("01."&amp;"01."&amp;D12)</f>
        <v>43830</v>
      </c>
      <c r="D23" s="195">
        <v>1.6666666666666667</v>
      </c>
      <c r="E23" s="2" t="s">
        <v>36</v>
      </c>
      <c r="F23" s="2" t="s">
        <v>36</v>
      </c>
      <c r="G23" s="2">
        <v>0.33333333333333331</v>
      </c>
      <c r="H23" s="2" t="s">
        <v>36</v>
      </c>
      <c r="I23" s="2" t="s">
        <v>36</v>
      </c>
      <c r="J23" s="2" t="s">
        <v>22</v>
      </c>
      <c r="K23" s="3" t="s">
        <v>22</v>
      </c>
      <c r="L23" s="137">
        <f t="shared" ref="L23:L29" si="0">IF(OR(D23&lt;0,D23&gt;1.75),0,1)</f>
        <v>1</v>
      </c>
      <c r="M23" s="192" t="str">
        <f>IF(ISBLANK(C23),"",((U17*$D23/100%)*24)&amp;"h/ "&amp;(X17*$D23/100%)*24&amp;"h")</f>
        <v>40h/ -10h</v>
      </c>
      <c r="N23" s="193" t="str">
        <f>IF(ISBLANK(C23),"",((U18*$D23/100%)*24)&amp;"h/ "&amp;(X18*$D23/100%)*24&amp;"h")</f>
        <v>40h/ -10h</v>
      </c>
      <c r="O23" s="194" t="str">
        <f>IF(ISBLANK(C23),"",(($U$19*$D23/100%)*24)&amp;"h/ "&amp;($X$19*$D23/100%)*24&amp;"h")</f>
        <v>50h/ -20h</v>
      </c>
      <c r="P23" s="795">
        <f>IF(UPPER(E23)="X",$X23,IF(AND(E23&lt;1,E23&gt;=0),E23,0))</f>
        <v>0.33333333333333337</v>
      </c>
      <c r="Q23" s="795">
        <f t="shared" ref="Q23:V23" si="1">IF(UPPER(F23)="X",$X23,IF(AND(F23&lt;1,F23&gt;=0),F23,0))</f>
        <v>0.33333333333333337</v>
      </c>
      <c r="R23" s="795">
        <f t="shared" si="1"/>
        <v>0.33333333333333331</v>
      </c>
      <c r="S23" s="795">
        <f t="shared" si="1"/>
        <v>0.33333333333333337</v>
      </c>
      <c r="T23" s="795">
        <f t="shared" si="1"/>
        <v>0.33333333333333337</v>
      </c>
      <c r="U23" s="795">
        <f t="shared" si="1"/>
        <v>0</v>
      </c>
      <c r="V23" s="795">
        <f t="shared" si="1"/>
        <v>0</v>
      </c>
      <c r="W23" s="137">
        <f>SUM(IF(OR(AND(E23&lt;1,E23&gt;0),UPPER(E23)="X"),1,0),IF(OR(AND(F23&lt;1,F23&gt;0),UPPER(F23)="X"),1,0),IF(OR(AND(G23&lt;1,G23&gt;0),UPPER(G23)="X"),1,0),IF(OR(AND(H23&lt;1,H23&gt;0),UPPER(H23)="X"),1,0),IF(OR(AND(I23&lt;1,I23&gt;0),UPPER(I23)="X"),1,0),IF(OR(AND(J23&lt;1,J23&gt;0),UPPER(J23)="X"),1,0),IF(OR(AND(K23&lt;1,K23&gt;0),UPPER(K23)="X"),1,0))</f>
        <v>5</v>
      </c>
      <c r="X23" s="795">
        <f t="shared" ref="X23" si="2">IFERROR(D23/W23,0)</f>
        <v>0.33333333333333337</v>
      </c>
      <c r="Y23" s="795">
        <f>SUM(P23:V23)</f>
        <v>1.666666666666667</v>
      </c>
      <c r="Z23" s="137" t="b">
        <f>IF(Y23=D23,TRUE,FALSE)</f>
        <v>1</v>
      </c>
      <c r="AA23" s="795">
        <f>ABS(D23-Y23)</f>
        <v>2.2204460492503131E-16</v>
      </c>
      <c r="AB23" s="136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</row>
    <row r="24" spans="1:64" s="142" customFormat="1" x14ac:dyDescent="0.25">
      <c r="A24" s="1218"/>
      <c r="B24" s="147" t="s">
        <v>37</v>
      </c>
      <c r="C24" s="4"/>
      <c r="D24" s="1"/>
      <c r="E24" s="5"/>
      <c r="F24" s="6"/>
      <c r="G24" s="6"/>
      <c r="H24" s="6"/>
      <c r="I24" s="6"/>
      <c r="J24" s="6" t="s">
        <v>22</v>
      </c>
      <c r="K24" s="7" t="s">
        <v>22</v>
      </c>
      <c r="L24" s="137">
        <f t="shared" si="0"/>
        <v>1</v>
      </c>
      <c r="M24" s="192" t="str">
        <f t="shared" ref="M24:M29" si="3">IF(ISBLANK(C24),"",((grün_plus*$D24/100%)*24)&amp;"h/ "&amp;(grün_minus*$D24/100%)*24&amp;"h")</f>
        <v/>
      </c>
      <c r="N24" s="193" t="str">
        <f t="shared" ref="N24:N29" si="4">IF(ISBLANK(C24),"",((gelb_plus*$D24/100%)*24)&amp;"h/ "&amp;(gelb_minus*$D24/100%)*24&amp;"h")</f>
        <v/>
      </c>
      <c r="O24" s="194" t="str">
        <f t="shared" ref="O24:O29" si="5">IF(ISBLANK(C24),"",((rot_plus*$D24/100%)*24)&amp;"h/ "&amp;(rot_minus*$D24/100%)*24&amp;"h")</f>
        <v/>
      </c>
      <c r="P24" s="795">
        <f t="shared" ref="P24:P29" si="6">IF(UPPER(E24)="X",$X24,IF(AND(E24&lt;1,E24&gt;=0),E24,0))</f>
        <v>0</v>
      </c>
      <c r="Q24" s="795">
        <f t="shared" ref="Q24:Q29" si="7">IF(UPPER(F24)="X",$X24,IF(AND(F24&lt;1,F24&gt;=0),F24,0))</f>
        <v>0</v>
      </c>
      <c r="R24" s="795">
        <f t="shared" ref="R24:R29" si="8">IF(UPPER(G24)="X",$X24,IF(AND(G24&lt;1,G24&gt;=0),G24,0))</f>
        <v>0</v>
      </c>
      <c r="S24" s="795">
        <f t="shared" ref="S24:S29" si="9">IF(UPPER(H24)="X",$X24,IF(AND(H24&lt;1,H24&gt;=0),H24,0))</f>
        <v>0</v>
      </c>
      <c r="T24" s="795">
        <f t="shared" ref="T24:T29" si="10">IF(UPPER(I24)="X",$X24,IF(AND(I24&lt;1,I24&gt;=0),I24,0))</f>
        <v>0</v>
      </c>
      <c r="U24" s="795">
        <f t="shared" ref="U24:U29" si="11">IF(UPPER(J24)="X",$X24,IF(AND(J24&lt;1,J24&gt;=0),J24,0))</f>
        <v>0</v>
      </c>
      <c r="V24" s="795">
        <f t="shared" ref="V24:V29" si="12">IF(UPPER(K24)="X",$X24,IF(AND(K24&lt;1,K24&gt;=0),K24,0))</f>
        <v>0</v>
      </c>
      <c r="W24" s="137">
        <f t="shared" ref="W24:W29" si="13">SUM(IF(OR(AND(E24&lt;1,E24&gt;0),UPPER(E24)="X"),1,0),IF(OR(AND(F24&lt;1,F24&gt;0),UPPER(F24)="X"),1,0),IF(OR(AND(G24&lt;1,G24&gt;0),UPPER(G24)="X"),1,0),IF(OR(AND(H24&lt;1,H24&gt;0),UPPER(H24)="X"),1,0),IF(OR(AND(I24&lt;1,I24&gt;0),UPPER(I24)="X"),1,0),IF(OR(AND(J24&lt;1,J24&gt;0),UPPER(J24)="X"),1,0),IF(OR(AND(K24&lt;1,K24&gt;0),UPPER(K24)="X"),1,0))</f>
        <v>0</v>
      </c>
      <c r="X24" s="795">
        <f t="shared" ref="X24:X29" si="14">IFERROR(D24/W24,0)</f>
        <v>0</v>
      </c>
      <c r="Y24" s="795">
        <f t="shared" ref="Y24:Y29" si="15">SUM(P24:V24)</f>
        <v>0</v>
      </c>
      <c r="Z24" s="137" t="b">
        <f t="shared" ref="Z24:Z29" si="16">IF(Y24=D24,TRUE,FALSE)</f>
        <v>1</v>
      </c>
      <c r="AA24" s="795">
        <f t="shared" ref="AA24:AA29" si="17">ABS(D24-Y24)</f>
        <v>0</v>
      </c>
      <c r="AB24" s="136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</row>
    <row r="25" spans="1:64" s="142" customFormat="1" x14ac:dyDescent="0.25">
      <c r="A25" s="1218"/>
      <c r="B25" s="147" t="s">
        <v>38</v>
      </c>
      <c r="C25" s="4"/>
      <c r="D25" s="1"/>
      <c r="E25" s="5"/>
      <c r="F25" s="6"/>
      <c r="G25" s="6"/>
      <c r="H25" s="6"/>
      <c r="I25" s="6"/>
      <c r="J25" s="6" t="s">
        <v>22</v>
      </c>
      <c r="K25" s="7" t="s">
        <v>22</v>
      </c>
      <c r="L25" s="137">
        <f t="shared" si="0"/>
        <v>1</v>
      </c>
      <c r="M25" s="192" t="str">
        <f t="shared" si="3"/>
        <v/>
      </c>
      <c r="N25" s="193" t="str">
        <f t="shared" si="4"/>
        <v/>
      </c>
      <c r="O25" s="194" t="str">
        <f t="shared" si="5"/>
        <v/>
      </c>
      <c r="P25" s="795">
        <f t="shared" si="6"/>
        <v>0</v>
      </c>
      <c r="Q25" s="795">
        <f t="shared" si="7"/>
        <v>0</v>
      </c>
      <c r="R25" s="795">
        <f t="shared" si="8"/>
        <v>0</v>
      </c>
      <c r="S25" s="795">
        <f t="shared" si="9"/>
        <v>0</v>
      </c>
      <c r="T25" s="795">
        <f t="shared" si="10"/>
        <v>0</v>
      </c>
      <c r="U25" s="795">
        <f t="shared" si="11"/>
        <v>0</v>
      </c>
      <c r="V25" s="795">
        <f t="shared" si="12"/>
        <v>0</v>
      </c>
      <c r="W25" s="137">
        <f t="shared" si="13"/>
        <v>0</v>
      </c>
      <c r="X25" s="795">
        <f t="shared" si="14"/>
        <v>0</v>
      </c>
      <c r="Y25" s="795">
        <f t="shared" si="15"/>
        <v>0</v>
      </c>
      <c r="Z25" s="137" t="b">
        <f t="shared" si="16"/>
        <v>1</v>
      </c>
      <c r="AA25" s="795">
        <f t="shared" si="17"/>
        <v>0</v>
      </c>
      <c r="AB25" s="136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</row>
    <row r="26" spans="1:64" s="142" customFormat="1" x14ac:dyDescent="0.25">
      <c r="A26" s="1218"/>
      <c r="B26" s="148" t="s">
        <v>39</v>
      </c>
      <c r="C26" s="4"/>
      <c r="D26" s="1"/>
      <c r="E26" s="5"/>
      <c r="F26" s="6"/>
      <c r="G26" s="6"/>
      <c r="H26" s="6"/>
      <c r="I26" s="6"/>
      <c r="J26" s="6" t="s">
        <v>22</v>
      </c>
      <c r="K26" s="7" t="s">
        <v>22</v>
      </c>
      <c r="L26" s="137">
        <f t="shared" si="0"/>
        <v>1</v>
      </c>
      <c r="M26" s="192" t="str">
        <f t="shared" si="3"/>
        <v/>
      </c>
      <c r="N26" s="193" t="str">
        <f t="shared" si="4"/>
        <v/>
      </c>
      <c r="O26" s="194" t="str">
        <f t="shared" si="5"/>
        <v/>
      </c>
      <c r="P26" s="795">
        <f t="shared" si="6"/>
        <v>0</v>
      </c>
      <c r="Q26" s="795">
        <f t="shared" si="7"/>
        <v>0</v>
      </c>
      <c r="R26" s="795">
        <f t="shared" si="8"/>
        <v>0</v>
      </c>
      <c r="S26" s="795">
        <f t="shared" si="9"/>
        <v>0</v>
      </c>
      <c r="T26" s="795">
        <f t="shared" si="10"/>
        <v>0</v>
      </c>
      <c r="U26" s="795">
        <f t="shared" si="11"/>
        <v>0</v>
      </c>
      <c r="V26" s="795">
        <f t="shared" si="12"/>
        <v>0</v>
      </c>
      <c r="W26" s="137">
        <f t="shared" si="13"/>
        <v>0</v>
      </c>
      <c r="X26" s="795">
        <f t="shared" si="14"/>
        <v>0</v>
      </c>
      <c r="Y26" s="795">
        <f t="shared" si="15"/>
        <v>0</v>
      </c>
      <c r="Z26" s="137" t="b">
        <f t="shared" si="16"/>
        <v>1</v>
      </c>
      <c r="AA26" s="795">
        <f t="shared" si="17"/>
        <v>0</v>
      </c>
      <c r="AB26" s="136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</row>
    <row r="27" spans="1:64" s="142" customFormat="1" x14ac:dyDescent="0.25">
      <c r="A27" s="1218"/>
      <c r="B27" s="148" t="s">
        <v>40</v>
      </c>
      <c r="C27" s="8"/>
      <c r="D27" s="1"/>
      <c r="E27" s="9"/>
      <c r="F27" s="10"/>
      <c r="G27" s="10"/>
      <c r="H27" s="10"/>
      <c r="I27" s="10"/>
      <c r="J27" s="6" t="s">
        <v>22</v>
      </c>
      <c r="K27" s="7" t="s">
        <v>22</v>
      </c>
      <c r="L27" s="137">
        <f t="shared" si="0"/>
        <v>1</v>
      </c>
      <c r="M27" s="192" t="str">
        <f t="shared" si="3"/>
        <v/>
      </c>
      <c r="N27" s="193" t="str">
        <f t="shared" si="4"/>
        <v/>
      </c>
      <c r="O27" s="194" t="str">
        <f t="shared" si="5"/>
        <v/>
      </c>
      <c r="P27" s="795">
        <f t="shared" si="6"/>
        <v>0</v>
      </c>
      <c r="Q27" s="795">
        <f t="shared" si="7"/>
        <v>0</v>
      </c>
      <c r="R27" s="795">
        <f t="shared" si="8"/>
        <v>0</v>
      </c>
      <c r="S27" s="795">
        <f t="shared" si="9"/>
        <v>0</v>
      </c>
      <c r="T27" s="795">
        <f t="shared" si="10"/>
        <v>0</v>
      </c>
      <c r="U27" s="795">
        <f t="shared" si="11"/>
        <v>0</v>
      </c>
      <c r="V27" s="795">
        <f t="shared" si="12"/>
        <v>0</v>
      </c>
      <c r="W27" s="137">
        <f t="shared" si="13"/>
        <v>0</v>
      </c>
      <c r="X27" s="795">
        <f t="shared" si="14"/>
        <v>0</v>
      </c>
      <c r="Y27" s="795">
        <f t="shared" si="15"/>
        <v>0</v>
      </c>
      <c r="Z27" s="137" t="b">
        <f t="shared" si="16"/>
        <v>1</v>
      </c>
      <c r="AA27" s="795">
        <f t="shared" si="17"/>
        <v>0</v>
      </c>
      <c r="AB27" s="136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</row>
    <row r="28" spans="1:64" s="142" customFormat="1" x14ac:dyDescent="0.25">
      <c r="A28" s="1218"/>
      <c r="B28" s="148" t="s">
        <v>41</v>
      </c>
      <c r="C28" s="8"/>
      <c r="D28" s="1"/>
      <c r="E28" s="9"/>
      <c r="F28" s="10"/>
      <c r="G28" s="10"/>
      <c r="H28" s="10"/>
      <c r="I28" s="10"/>
      <c r="J28" s="6" t="s">
        <v>22</v>
      </c>
      <c r="K28" s="7" t="s">
        <v>22</v>
      </c>
      <c r="L28" s="137">
        <f t="shared" si="0"/>
        <v>1</v>
      </c>
      <c r="M28" s="192" t="str">
        <f t="shared" si="3"/>
        <v/>
      </c>
      <c r="N28" s="193" t="str">
        <f t="shared" si="4"/>
        <v/>
      </c>
      <c r="O28" s="194" t="str">
        <f t="shared" si="5"/>
        <v/>
      </c>
      <c r="P28" s="795">
        <f t="shared" si="6"/>
        <v>0</v>
      </c>
      <c r="Q28" s="795">
        <f t="shared" si="7"/>
        <v>0</v>
      </c>
      <c r="R28" s="795">
        <f t="shared" si="8"/>
        <v>0</v>
      </c>
      <c r="S28" s="795">
        <f t="shared" si="9"/>
        <v>0</v>
      </c>
      <c r="T28" s="795">
        <f t="shared" si="10"/>
        <v>0</v>
      </c>
      <c r="U28" s="795">
        <f t="shared" si="11"/>
        <v>0</v>
      </c>
      <c r="V28" s="795">
        <f t="shared" si="12"/>
        <v>0</v>
      </c>
      <c r="W28" s="137">
        <f t="shared" si="13"/>
        <v>0</v>
      </c>
      <c r="X28" s="795">
        <f t="shared" si="14"/>
        <v>0</v>
      </c>
      <c r="Y28" s="795">
        <f t="shared" si="15"/>
        <v>0</v>
      </c>
      <c r="Z28" s="137" t="b">
        <f t="shared" si="16"/>
        <v>1</v>
      </c>
      <c r="AA28" s="795">
        <f t="shared" si="17"/>
        <v>0</v>
      </c>
      <c r="AB28" s="136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</row>
    <row r="29" spans="1:64" s="142" customFormat="1" ht="17.25" thickBot="1" x14ac:dyDescent="0.3">
      <c r="A29" s="1218"/>
      <c r="B29" s="149" t="s">
        <v>42</v>
      </c>
      <c r="C29" s="11"/>
      <c r="D29" s="12"/>
      <c r="E29" s="13"/>
      <c r="F29" s="14"/>
      <c r="G29" s="14"/>
      <c r="H29" s="14"/>
      <c r="I29" s="14"/>
      <c r="J29" s="14" t="s">
        <v>22</v>
      </c>
      <c r="K29" s="15" t="s">
        <v>22</v>
      </c>
      <c r="L29" s="137">
        <f t="shared" si="0"/>
        <v>1</v>
      </c>
      <c r="M29" s="192" t="str">
        <f t="shared" si="3"/>
        <v/>
      </c>
      <c r="N29" s="193" t="str">
        <f t="shared" si="4"/>
        <v/>
      </c>
      <c r="O29" s="194" t="str">
        <f t="shared" si="5"/>
        <v/>
      </c>
      <c r="P29" s="795">
        <f t="shared" si="6"/>
        <v>0</v>
      </c>
      <c r="Q29" s="795">
        <f t="shared" si="7"/>
        <v>0</v>
      </c>
      <c r="R29" s="795">
        <f t="shared" si="8"/>
        <v>0</v>
      </c>
      <c r="S29" s="795">
        <f t="shared" si="9"/>
        <v>0</v>
      </c>
      <c r="T29" s="795">
        <f t="shared" si="10"/>
        <v>0</v>
      </c>
      <c r="U29" s="795">
        <f t="shared" si="11"/>
        <v>0</v>
      </c>
      <c r="V29" s="795">
        <f t="shared" si="12"/>
        <v>0</v>
      </c>
      <c r="W29" s="137">
        <f t="shared" si="13"/>
        <v>0</v>
      </c>
      <c r="X29" s="795">
        <f t="shared" si="14"/>
        <v>0</v>
      </c>
      <c r="Y29" s="795">
        <f t="shared" si="15"/>
        <v>0</v>
      </c>
      <c r="Z29" s="137" t="b">
        <f t="shared" si="16"/>
        <v>1</v>
      </c>
      <c r="AA29" s="795">
        <f t="shared" si="17"/>
        <v>0</v>
      </c>
      <c r="AB29" s="136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</row>
    <row r="30" spans="1:64" s="135" customFormat="1" ht="15.75" customHeight="1" thickBot="1" x14ac:dyDescent="0.3">
      <c r="A30" s="137"/>
      <c r="B30" s="150"/>
      <c r="C30" s="150"/>
      <c r="H30" s="151"/>
      <c r="P30" s="137"/>
      <c r="Q30" s="137"/>
      <c r="R30" s="137"/>
      <c r="S30" s="137"/>
      <c r="T30" s="137"/>
      <c r="U30" s="136"/>
      <c r="V30" s="137"/>
      <c r="W30" s="137"/>
      <c r="X30" s="137"/>
      <c r="Y30" s="137"/>
      <c r="Z30" s="137"/>
      <c r="AA30" s="137">
        <f>ROUND(SUM(AA23:AA29)*24,30)</f>
        <v>5.3290705182007498E-15</v>
      </c>
      <c r="AB30" s="136"/>
      <c r="AC30" s="137"/>
      <c r="AD30" s="137"/>
      <c r="AE30" s="137"/>
      <c r="AF30" s="137"/>
      <c r="AG30" s="137"/>
      <c r="AH30" s="137"/>
      <c r="AI30" s="137"/>
      <c r="AJ30" s="137"/>
    </row>
    <row r="31" spans="1:64" s="204" customFormat="1" ht="15.75" hidden="1" customHeight="1" x14ac:dyDescent="0.25">
      <c r="A31" s="200"/>
      <c r="B31" s="1246" t="s">
        <v>315</v>
      </c>
      <c r="C31" s="1246"/>
      <c r="D31" s="1246"/>
      <c r="E31" s="201"/>
      <c r="F31" s="202"/>
      <c r="G31" s="203"/>
      <c r="H31" s="203"/>
      <c r="I31" s="203"/>
      <c r="J31" s="202">
        <f>MATCH("Arbeitszeit 1 ab",B:B,0)</f>
        <v>23</v>
      </c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2"/>
      <c r="V31" s="203"/>
      <c r="W31" s="203"/>
      <c r="X31" s="203"/>
      <c r="Y31" s="203"/>
      <c r="Z31" s="203"/>
      <c r="AA31" s="203"/>
      <c r="AB31" s="202"/>
      <c r="AC31" s="203"/>
      <c r="AD31" s="203"/>
      <c r="AE31" s="203"/>
      <c r="AF31" s="203"/>
      <c r="AG31" s="203"/>
    </row>
    <row r="32" spans="1:64" s="204" customFormat="1" ht="15.75" hidden="1" customHeight="1" x14ac:dyDescent="0.25">
      <c r="A32" s="200"/>
      <c r="B32" s="1246" t="s">
        <v>43</v>
      </c>
      <c r="C32" s="1246"/>
      <c r="D32" s="343" t="s">
        <v>44</v>
      </c>
      <c r="E32" s="206" t="s">
        <v>45</v>
      </c>
      <c r="F32" s="202"/>
      <c r="G32" s="203"/>
      <c r="H32" s="203"/>
      <c r="I32" s="203"/>
      <c r="J32" s="203">
        <v>1</v>
      </c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2"/>
      <c r="V32" s="203"/>
      <c r="W32" s="203"/>
      <c r="X32" s="203"/>
      <c r="Y32" s="203"/>
      <c r="Z32" s="203"/>
      <c r="AA32" s="203"/>
      <c r="AB32" s="202"/>
      <c r="AC32" s="203"/>
      <c r="AD32" s="203"/>
      <c r="AE32" s="203"/>
      <c r="AF32" s="203"/>
      <c r="AG32" s="203"/>
    </row>
    <row r="33" spans="1:33" s="204" customFormat="1" ht="15.75" hidden="1" customHeight="1" x14ac:dyDescent="0.25">
      <c r="A33" s="200">
        <v>0</v>
      </c>
      <c r="B33" s="819"/>
      <c r="C33" s="819"/>
      <c r="D33" s="343"/>
      <c r="E33" s="206"/>
      <c r="F33" s="202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2"/>
      <c r="V33" s="203"/>
      <c r="W33" s="203"/>
      <c r="X33" s="203"/>
      <c r="Y33" s="203"/>
      <c r="Z33" s="203"/>
      <c r="AA33" s="203"/>
      <c r="AB33" s="202"/>
      <c r="AC33" s="203"/>
      <c r="AD33" s="203"/>
      <c r="AE33" s="203"/>
      <c r="AF33" s="203"/>
      <c r="AG33" s="203"/>
    </row>
    <row r="34" spans="1:33" s="204" customFormat="1" ht="15.75" hidden="1" customHeight="1" x14ac:dyDescent="0.25">
      <c r="A34" s="207" t="str">
        <f t="shared" ref="A34:A50" si="18">D34</f>
        <v>U</v>
      </c>
      <c r="B34" s="1243" t="s">
        <v>47</v>
      </c>
      <c r="C34" s="1243"/>
      <c r="D34" s="344" t="s">
        <v>46</v>
      </c>
      <c r="E34" s="206">
        <v>0</v>
      </c>
      <c r="F34" s="202">
        <v>0</v>
      </c>
      <c r="G34" s="203"/>
      <c r="H34" s="203">
        <v>1</v>
      </c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2"/>
      <c r="V34" s="203"/>
      <c r="W34" s="203"/>
      <c r="X34" s="203"/>
      <c r="Y34" s="203"/>
      <c r="Z34" s="203"/>
      <c r="AA34" s="203"/>
      <c r="AB34" s="202"/>
      <c r="AC34" s="203"/>
      <c r="AD34" s="203"/>
      <c r="AE34" s="203"/>
      <c r="AF34" s="203"/>
      <c r="AG34" s="203"/>
    </row>
    <row r="35" spans="1:33" s="204" customFormat="1" ht="15.75" hidden="1" customHeight="1" x14ac:dyDescent="0.25">
      <c r="A35" s="207" t="str">
        <f t="shared" si="18"/>
        <v>AU</v>
      </c>
      <c r="B35" s="1243" t="s">
        <v>6</v>
      </c>
      <c r="C35" s="1243"/>
      <c r="D35" s="344" t="s">
        <v>258</v>
      </c>
      <c r="E35" s="206">
        <v>0</v>
      </c>
      <c r="F35" s="202">
        <v>0</v>
      </c>
      <c r="G35" s="203"/>
      <c r="H35" s="203">
        <v>1</v>
      </c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2"/>
      <c r="V35" s="203"/>
      <c r="W35" s="203"/>
      <c r="X35" s="203"/>
      <c r="Y35" s="203"/>
      <c r="Z35" s="203"/>
      <c r="AA35" s="203"/>
      <c r="AB35" s="202"/>
      <c r="AC35" s="203"/>
      <c r="AD35" s="203"/>
      <c r="AE35" s="203"/>
      <c r="AF35" s="203"/>
      <c r="AG35" s="203"/>
    </row>
    <row r="36" spans="1:33" s="204" customFormat="1" ht="15.75" hidden="1" customHeight="1" x14ac:dyDescent="0.25">
      <c r="A36" s="207" t="str">
        <f t="shared" si="18"/>
        <v>AUoKS</v>
      </c>
      <c r="B36" s="1243" t="s">
        <v>16</v>
      </c>
      <c r="C36" s="1243"/>
      <c r="D36" s="208" t="s">
        <v>259</v>
      </c>
      <c r="E36" s="206">
        <v>0</v>
      </c>
      <c r="F36" s="202">
        <v>0</v>
      </c>
      <c r="G36" s="203"/>
      <c r="H36" s="203">
        <v>1</v>
      </c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2"/>
      <c r="V36" s="203"/>
      <c r="W36" s="203"/>
      <c r="X36" s="203"/>
      <c r="Y36" s="203"/>
      <c r="Z36" s="203"/>
      <c r="AA36" s="203"/>
      <c r="AB36" s="202"/>
      <c r="AC36" s="203"/>
      <c r="AD36" s="203"/>
      <c r="AE36" s="203"/>
      <c r="AF36" s="203"/>
      <c r="AG36" s="203"/>
    </row>
    <row r="37" spans="1:33" s="204" customFormat="1" ht="15.75" hidden="1" customHeight="1" x14ac:dyDescent="0.25">
      <c r="A37" s="207" t="str">
        <f t="shared" si="18"/>
        <v>AU_Db</v>
      </c>
      <c r="B37" s="1243" t="s">
        <v>48</v>
      </c>
      <c r="C37" s="1243"/>
      <c r="D37" s="344" t="s">
        <v>243</v>
      </c>
      <c r="E37" s="206">
        <v>0</v>
      </c>
      <c r="F37" s="202">
        <v>2</v>
      </c>
      <c r="G37" s="203"/>
      <c r="H37" s="203">
        <v>1</v>
      </c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2"/>
      <c r="V37" s="203"/>
      <c r="W37" s="203"/>
      <c r="X37" s="203"/>
      <c r="Y37" s="203"/>
      <c r="Z37" s="203"/>
      <c r="AA37" s="203"/>
      <c r="AB37" s="202"/>
      <c r="AC37" s="203"/>
      <c r="AD37" s="203"/>
      <c r="AE37" s="203"/>
      <c r="AF37" s="203"/>
      <c r="AG37" s="203"/>
    </row>
    <row r="38" spans="1:33" s="204" customFormat="1" ht="15.75" hidden="1" customHeight="1" x14ac:dyDescent="0.25">
      <c r="A38" s="207" t="str">
        <f t="shared" si="18"/>
        <v>KK</v>
      </c>
      <c r="B38" s="1243" t="s">
        <v>13</v>
      </c>
      <c r="C38" s="1243"/>
      <c r="D38" s="344" t="s">
        <v>49</v>
      </c>
      <c r="E38" s="206">
        <v>0</v>
      </c>
      <c r="F38" s="202">
        <v>0</v>
      </c>
      <c r="G38" s="203"/>
      <c r="H38" s="203">
        <v>1</v>
      </c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2"/>
      <c r="V38" s="203"/>
      <c r="W38" s="203"/>
      <c r="X38" s="203"/>
      <c r="Y38" s="203"/>
      <c r="Z38" s="203"/>
      <c r="AA38" s="203"/>
      <c r="AB38" s="202"/>
      <c r="AC38" s="203"/>
      <c r="AD38" s="203"/>
      <c r="AE38" s="203"/>
      <c r="AF38" s="203"/>
      <c r="AG38" s="203"/>
    </row>
    <row r="39" spans="1:33" s="204" customFormat="1" ht="29.1" hidden="1" customHeight="1" x14ac:dyDescent="0.25">
      <c r="A39" s="207" t="str">
        <f t="shared" si="18"/>
        <v>RZ</v>
      </c>
      <c r="B39" s="1245" t="s">
        <v>3</v>
      </c>
      <c r="C39" s="1245"/>
      <c r="D39" s="344" t="s">
        <v>50</v>
      </c>
      <c r="E39" s="206">
        <v>1</v>
      </c>
      <c r="F39" s="202">
        <v>2</v>
      </c>
      <c r="G39" s="203">
        <v>3</v>
      </c>
      <c r="H39" s="203">
        <v>1</v>
      </c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2"/>
      <c r="V39" s="203"/>
      <c r="W39" s="203"/>
      <c r="X39" s="203"/>
      <c r="Y39" s="203"/>
      <c r="Z39" s="203"/>
      <c r="AA39" s="203"/>
      <c r="AB39" s="202"/>
      <c r="AC39" s="203"/>
      <c r="AD39" s="203"/>
      <c r="AE39" s="203"/>
      <c r="AF39" s="203"/>
      <c r="AG39" s="203"/>
    </row>
    <row r="40" spans="1:33" s="204" customFormat="1" ht="32.1" hidden="1" customHeight="1" x14ac:dyDescent="0.25">
      <c r="A40" s="207" t="str">
        <f t="shared" si="18"/>
        <v>DR</v>
      </c>
      <c r="B40" s="1245" t="s">
        <v>52</v>
      </c>
      <c r="C40" s="1245"/>
      <c r="D40" s="344" t="s">
        <v>51</v>
      </c>
      <c r="E40" s="206">
        <v>1</v>
      </c>
      <c r="F40" s="202">
        <v>2</v>
      </c>
      <c r="G40" s="203"/>
      <c r="H40" s="203">
        <v>1</v>
      </c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2"/>
      <c r="V40" s="203"/>
      <c r="W40" s="203"/>
      <c r="X40" s="203"/>
      <c r="Y40" s="203"/>
      <c r="Z40" s="203"/>
      <c r="AA40" s="203"/>
      <c r="AB40" s="202"/>
      <c r="AC40" s="203"/>
      <c r="AD40" s="203"/>
      <c r="AE40" s="203"/>
      <c r="AF40" s="203"/>
      <c r="AG40" s="203"/>
    </row>
    <row r="41" spans="1:33" s="204" customFormat="1" ht="15.75" hidden="1" customHeight="1" x14ac:dyDescent="0.25">
      <c r="A41" s="207" t="str">
        <f t="shared" si="18"/>
        <v>WB</v>
      </c>
      <c r="B41" s="1245" t="s">
        <v>18</v>
      </c>
      <c r="C41" s="1245"/>
      <c r="D41" s="344" t="s">
        <v>53</v>
      </c>
      <c r="E41" s="206">
        <v>2</v>
      </c>
      <c r="F41" s="202">
        <v>2</v>
      </c>
      <c r="G41" s="203"/>
      <c r="H41" s="203">
        <v>1</v>
      </c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2"/>
      <c r="V41" s="203"/>
      <c r="W41" s="203"/>
      <c r="X41" s="203"/>
      <c r="Y41" s="203"/>
      <c r="Z41" s="203"/>
      <c r="AA41" s="203"/>
      <c r="AB41" s="202"/>
      <c r="AC41" s="203"/>
      <c r="AD41" s="203"/>
      <c r="AE41" s="203"/>
      <c r="AF41" s="203"/>
      <c r="AG41" s="203"/>
    </row>
    <row r="42" spans="1:33" s="204" customFormat="1" ht="15.75" hidden="1" customHeight="1" x14ac:dyDescent="0.25">
      <c r="A42" s="207" t="str">
        <f t="shared" si="18"/>
        <v>MuS</v>
      </c>
      <c r="B42" s="1243" t="s">
        <v>54</v>
      </c>
      <c r="C42" s="1243"/>
      <c r="D42" s="344" t="s">
        <v>127</v>
      </c>
      <c r="E42" s="206">
        <v>0</v>
      </c>
      <c r="F42" s="202">
        <v>0</v>
      </c>
      <c r="G42" s="203"/>
      <c r="H42" s="203">
        <v>0</v>
      </c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2"/>
      <c r="V42" s="203"/>
      <c r="W42" s="203"/>
      <c r="X42" s="203"/>
      <c r="Y42" s="203"/>
      <c r="Z42" s="203"/>
      <c r="AA42" s="203"/>
      <c r="AB42" s="202"/>
      <c r="AC42" s="203"/>
      <c r="AD42" s="203"/>
      <c r="AE42" s="203"/>
      <c r="AF42" s="203"/>
      <c r="AG42" s="203"/>
    </row>
    <row r="43" spans="1:33" s="204" customFormat="1" ht="15.75" hidden="1" customHeight="1" x14ac:dyDescent="0.25">
      <c r="A43" s="207" t="str">
        <f t="shared" si="18"/>
        <v>EZ</v>
      </c>
      <c r="B43" s="1244" t="s">
        <v>56</v>
      </c>
      <c r="C43" s="1244"/>
      <c r="D43" s="344" t="s">
        <v>55</v>
      </c>
      <c r="E43" s="206">
        <v>0</v>
      </c>
      <c r="F43" s="202">
        <v>0</v>
      </c>
      <c r="G43" s="203"/>
      <c r="H43" s="203">
        <v>0</v>
      </c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2"/>
      <c r="V43" s="203"/>
      <c r="W43" s="203"/>
      <c r="X43" s="203"/>
      <c r="Y43" s="203"/>
      <c r="Z43" s="203"/>
      <c r="AA43" s="203"/>
      <c r="AB43" s="202"/>
      <c r="AC43" s="203"/>
      <c r="AD43" s="203"/>
      <c r="AE43" s="203"/>
      <c r="AF43" s="203"/>
      <c r="AG43" s="203"/>
    </row>
    <row r="44" spans="1:33" s="204" customFormat="1" ht="15.75" hidden="1" customHeight="1" x14ac:dyDescent="0.25">
      <c r="A44" s="207" t="str">
        <f t="shared" si="18"/>
        <v>Kur</v>
      </c>
      <c r="B44" s="1243" t="s">
        <v>128</v>
      </c>
      <c r="C44" s="1243"/>
      <c r="D44" s="344" t="s">
        <v>10</v>
      </c>
      <c r="E44" s="206">
        <v>0</v>
      </c>
      <c r="F44" s="202">
        <v>0</v>
      </c>
      <c r="G44" s="203"/>
      <c r="H44" s="203">
        <v>1</v>
      </c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2"/>
      <c r="V44" s="203"/>
      <c r="W44" s="203"/>
      <c r="X44" s="203"/>
      <c r="Y44" s="203"/>
      <c r="Z44" s="203"/>
      <c r="AA44" s="203"/>
      <c r="AB44" s="817"/>
      <c r="AC44" s="818"/>
      <c r="AD44" s="203"/>
      <c r="AE44" s="203"/>
      <c r="AF44" s="203"/>
      <c r="AG44" s="203"/>
    </row>
    <row r="45" spans="1:33" s="204" customFormat="1" ht="15.75" hidden="1" customHeight="1" x14ac:dyDescent="0.25">
      <c r="A45" s="207" t="str">
        <f t="shared" si="18"/>
        <v>G</v>
      </c>
      <c r="B45" s="1244" t="s">
        <v>58</v>
      </c>
      <c r="C45" s="1244"/>
      <c r="D45" s="344" t="s">
        <v>57</v>
      </c>
      <c r="E45" s="206">
        <v>1</v>
      </c>
      <c r="F45" s="202">
        <v>1</v>
      </c>
      <c r="G45" s="203"/>
      <c r="H45" s="203">
        <v>1</v>
      </c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2"/>
      <c r="V45" s="203"/>
      <c r="W45" s="203"/>
      <c r="X45" s="203"/>
      <c r="Y45" s="203"/>
      <c r="Z45" s="203"/>
      <c r="AA45" s="203"/>
      <c r="AB45" s="817"/>
      <c r="AC45" s="818"/>
      <c r="AD45" s="203"/>
      <c r="AE45" s="203"/>
      <c r="AF45" s="203"/>
      <c r="AG45" s="203"/>
    </row>
    <row r="46" spans="1:33" s="204" customFormat="1" ht="15.75" hidden="1" customHeight="1" x14ac:dyDescent="0.25">
      <c r="A46" s="207" t="str">
        <f t="shared" si="18"/>
        <v>SU</v>
      </c>
      <c r="B46" s="1243" t="s">
        <v>60</v>
      </c>
      <c r="C46" s="1243"/>
      <c r="D46" s="344" t="s">
        <v>59</v>
      </c>
      <c r="E46" s="206">
        <v>0</v>
      </c>
      <c r="F46" s="202">
        <v>0</v>
      </c>
      <c r="G46" s="203"/>
      <c r="H46" s="203">
        <v>1</v>
      </c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2"/>
      <c r="V46" s="203"/>
      <c r="W46" s="203"/>
      <c r="X46" s="203"/>
      <c r="Y46" s="203"/>
      <c r="Z46" s="203"/>
      <c r="AA46" s="203"/>
      <c r="AB46" s="817"/>
      <c r="AC46" s="818"/>
      <c r="AD46" s="203"/>
      <c r="AE46" s="203"/>
      <c r="AF46" s="203"/>
      <c r="AG46" s="203"/>
    </row>
    <row r="47" spans="1:33" s="204" customFormat="1" ht="15.75" hidden="1" customHeight="1" x14ac:dyDescent="0.25">
      <c r="A47" s="207" t="str">
        <f t="shared" si="18"/>
        <v>Ü</v>
      </c>
      <c r="B47" s="1243" t="s">
        <v>62</v>
      </c>
      <c r="C47" s="1243"/>
      <c r="D47" s="344" t="s">
        <v>61</v>
      </c>
      <c r="E47" s="206">
        <v>1</v>
      </c>
      <c r="F47" s="202">
        <v>1</v>
      </c>
      <c r="G47" s="203"/>
      <c r="H47" s="203">
        <v>1</v>
      </c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2"/>
      <c r="V47" s="203"/>
      <c r="W47" s="203"/>
      <c r="X47" s="203"/>
      <c r="Y47" s="203"/>
      <c r="Z47" s="203"/>
      <c r="AA47" s="203"/>
      <c r="AB47" s="817"/>
      <c r="AC47" s="818"/>
      <c r="AD47" s="203"/>
      <c r="AE47" s="203"/>
      <c r="AF47" s="203"/>
      <c r="AG47" s="203"/>
    </row>
    <row r="48" spans="1:33" s="204" customFormat="1" ht="16.5" hidden="1" customHeight="1" x14ac:dyDescent="0.25">
      <c r="A48" s="207" t="str">
        <f t="shared" si="18"/>
        <v>PjT</v>
      </c>
      <c r="B48" s="1243" t="s">
        <v>7</v>
      </c>
      <c r="C48" s="1243"/>
      <c r="D48" s="344" t="s">
        <v>63</v>
      </c>
      <c r="E48" s="206">
        <v>1</v>
      </c>
      <c r="F48" s="202">
        <v>1</v>
      </c>
      <c r="G48" s="203"/>
      <c r="H48" s="203">
        <v>1</v>
      </c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2"/>
      <c r="V48" s="203"/>
      <c r="W48" s="203"/>
      <c r="X48" s="203"/>
      <c r="Y48" s="203"/>
      <c r="Z48" s="203"/>
      <c r="AA48" s="203"/>
      <c r="AB48" s="817"/>
      <c r="AC48" s="818"/>
      <c r="AD48" s="203"/>
      <c r="AE48" s="203"/>
      <c r="AF48" s="203"/>
      <c r="AG48" s="203"/>
    </row>
    <row r="49" spans="1:33" s="204" customFormat="1" ht="16.5" hidden="1" customHeight="1" x14ac:dyDescent="0.25">
      <c r="A49" s="207" t="str">
        <f t="shared" si="18"/>
        <v>Rufb</v>
      </c>
      <c r="B49" s="1243" t="s">
        <v>298</v>
      </c>
      <c r="C49" s="1243"/>
      <c r="D49" s="344" t="s">
        <v>314</v>
      </c>
      <c r="E49" s="206">
        <v>1</v>
      </c>
      <c r="F49" s="202">
        <v>1</v>
      </c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2"/>
      <c r="V49" s="203"/>
      <c r="W49" s="203"/>
      <c r="X49" s="203"/>
      <c r="Y49" s="203"/>
      <c r="Z49" s="203"/>
      <c r="AA49" s="203"/>
      <c r="AB49" s="817"/>
      <c r="AC49" s="818"/>
      <c r="AD49" s="203"/>
      <c r="AE49" s="203"/>
      <c r="AF49" s="203"/>
      <c r="AG49" s="203"/>
    </row>
    <row r="50" spans="1:33" s="204" customFormat="1" ht="16.5" hidden="1" customHeight="1" x14ac:dyDescent="0.25">
      <c r="A50" s="205" t="str">
        <f t="shared" si="18"/>
        <v>BS</v>
      </c>
      <c r="B50" s="1243" t="s">
        <v>513</v>
      </c>
      <c r="C50" s="1243"/>
      <c r="D50" s="344" t="s">
        <v>514</v>
      </c>
      <c r="E50" s="206">
        <v>2</v>
      </c>
      <c r="F50" s="203">
        <v>2</v>
      </c>
      <c r="G50" s="203"/>
      <c r="H50" s="203">
        <v>4</v>
      </c>
      <c r="I50" s="203"/>
      <c r="J50" s="203"/>
      <c r="K50" s="203"/>
      <c r="L50" s="203"/>
      <c r="M50" s="203"/>
      <c r="U50" s="205"/>
      <c r="AB50" s="208"/>
      <c r="AC50" s="209"/>
    </row>
    <row r="51" spans="1:33" s="135" customFormat="1" ht="18" x14ac:dyDescent="0.25">
      <c r="A51" s="885"/>
      <c r="B51" s="1285" t="str">
        <f>B31</f>
        <v>Status</v>
      </c>
      <c r="C51" s="1286"/>
      <c r="D51" s="1286"/>
      <c r="E51" s="1286"/>
      <c r="F51" s="1286"/>
      <c r="G51" s="1286"/>
      <c r="H51" s="1286"/>
      <c r="I51" s="1286"/>
      <c r="J51" s="1286"/>
      <c r="K51" s="1286"/>
      <c r="L51" s="1286"/>
      <c r="M51" s="1286"/>
      <c r="N51" s="1287"/>
      <c r="U51" s="134"/>
      <c r="AB51" s="134"/>
    </row>
    <row r="52" spans="1:33" s="135" customFormat="1" ht="18.75" thickBot="1" x14ac:dyDescent="0.3">
      <c r="A52" s="885"/>
      <c r="B52" s="1288" t="s">
        <v>427</v>
      </c>
      <c r="C52" s="1289"/>
      <c r="D52" s="1289"/>
      <c r="E52" s="1289"/>
      <c r="F52" s="1289"/>
      <c r="G52" s="1289"/>
      <c r="H52" s="1289"/>
      <c r="I52" s="1289"/>
      <c r="J52" s="1289"/>
      <c r="K52" s="1289"/>
      <c r="L52" s="1289"/>
      <c r="M52" s="1289"/>
      <c r="N52" s="1290"/>
      <c r="U52" s="134"/>
      <c r="AB52" s="134"/>
    </row>
    <row r="53" spans="1:33" s="135" customFormat="1" ht="18.75" thickBot="1" x14ac:dyDescent="0.3">
      <c r="A53" s="885"/>
      <c r="B53" s="1268" t="str">
        <f>B32</f>
        <v>Bezeichnung</v>
      </c>
      <c r="C53" s="1269"/>
      <c r="D53" s="893" t="str">
        <f>D32</f>
        <v>Abkürzung</v>
      </c>
      <c r="E53" s="1268" t="str">
        <f>B32</f>
        <v>Bezeichnung</v>
      </c>
      <c r="F53" s="1269"/>
      <c r="G53" s="1269"/>
      <c r="H53" s="1269"/>
      <c r="I53" s="1270" t="str">
        <f>D32</f>
        <v>Abkürzung</v>
      </c>
      <c r="J53" s="1270"/>
      <c r="K53" s="1271"/>
      <c r="L53" s="1268" t="str">
        <f>B32</f>
        <v>Bezeichnung</v>
      </c>
      <c r="M53" s="1269"/>
      <c r="N53" s="892" t="str">
        <f>D32</f>
        <v>Abkürzung</v>
      </c>
      <c r="U53" s="134"/>
      <c r="AB53" s="134"/>
    </row>
    <row r="54" spans="1:33" s="135" customFormat="1" ht="37.5" customHeight="1" x14ac:dyDescent="0.25">
      <c r="A54" s="885"/>
      <c r="B54" s="1262" t="str">
        <f>B34</f>
        <v>Urlaub</v>
      </c>
      <c r="C54" s="1263"/>
      <c r="D54" s="890" t="str">
        <f>D34</f>
        <v>U</v>
      </c>
      <c r="E54" s="1266" t="str">
        <f>B39</f>
        <v>Reisezeit (ohne dienstliche Inanspruchnahme)</v>
      </c>
      <c r="F54" s="1263"/>
      <c r="G54" s="1263"/>
      <c r="H54" s="1263"/>
      <c r="I54" s="1272" t="str">
        <f>D39</f>
        <v>RZ</v>
      </c>
      <c r="J54" s="1273"/>
      <c r="K54" s="1274"/>
      <c r="L54" s="1275" t="str">
        <f t="shared" ref="L54:L58" si="19">B44</f>
        <v>Kur/ Reha</v>
      </c>
      <c r="M54" s="1262"/>
      <c r="N54" s="891" t="str">
        <f>D44</f>
        <v>Kur</v>
      </c>
      <c r="U54" s="134"/>
      <c r="AB54" s="134"/>
    </row>
    <row r="55" spans="1:33" s="135" customFormat="1" ht="37.5" customHeight="1" x14ac:dyDescent="0.25">
      <c r="A55" s="885"/>
      <c r="B55" s="1264" t="str">
        <f>B35</f>
        <v>Arbeitsunfähigkeit mit AU-Schein</v>
      </c>
      <c r="C55" s="1265"/>
      <c r="D55" s="880" t="str">
        <f>D35</f>
        <v>AU</v>
      </c>
      <c r="E55" s="1267" t="str">
        <f>B40</f>
        <v>Dienstreise mit dienstlicher Inanspruchnahme</v>
      </c>
      <c r="F55" s="1265"/>
      <c r="G55" s="1265"/>
      <c r="H55" s="1265"/>
      <c r="I55" s="1276" t="str">
        <f>D40</f>
        <v>DR</v>
      </c>
      <c r="J55" s="1277"/>
      <c r="K55" s="1278"/>
      <c r="L55" s="1279" t="str">
        <f t="shared" si="19"/>
        <v>Gleittag</v>
      </c>
      <c r="M55" s="1264"/>
      <c r="N55" s="888" t="str">
        <f>D45</f>
        <v>G</v>
      </c>
      <c r="U55" s="134"/>
      <c r="AB55" s="134"/>
    </row>
    <row r="56" spans="1:33" s="135" customFormat="1" ht="49.35" customHeight="1" x14ac:dyDescent="0.25">
      <c r="A56" s="885"/>
      <c r="B56" s="1264" t="str">
        <f>B36</f>
        <v>Arbeitsunfähigkeit ohne AU-Schein</v>
      </c>
      <c r="C56" s="1265"/>
      <c r="D56" s="880" t="str">
        <f>D36</f>
        <v>AUoKS</v>
      </c>
      <c r="E56" s="1267" t="str">
        <f>B41</f>
        <v>ganztägige Weiterbildung</v>
      </c>
      <c r="F56" s="1265"/>
      <c r="G56" s="1265"/>
      <c r="H56" s="1265"/>
      <c r="I56" s="1276" t="str">
        <f>D41</f>
        <v>WB</v>
      </c>
      <c r="J56" s="1277"/>
      <c r="K56" s="1278"/>
      <c r="L56" s="1279" t="str">
        <f t="shared" si="19"/>
        <v>Freistellungen (z. B. Sonderurlaub)</v>
      </c>
      <c r="M56" s="1264"/>
      <c r="N56" s="888" t="str">
        <f>D46</f>
        <v>SU</v>
      </c>
      <c r="U56" s="134"/>
      <c r="AB56" s="134"/>
    </row>
    <row r="57" spans="1:33" s="135" customFormat="1" ht="37.5" customHeight="1" x14ac:dyDescent="0.25">
      <c r="A57" s="885"/>
      <c r="B57" s="1264" t="str">
        <f>B37</f>
        <v xml:space="preserve">Arbeitsunfähig nach Dienstbeginn </v>
      </c>
      <c r="C57" s="1265"/>
      <c r="D57" s="880" t="str">
        <f>D37</f>
        <v>AU_Db</v>
      </c>
      <c r="E57" s="1267" t="str">
        <f>B42</f>
        <v>Mutterschutz</v>
      </c>
      <c r="F57" s="1265"/>
      <c r="G57" s="1265"/>
      <c r="H57" s="1265"/>
      <c r="I57" s="1276" t="str">
        <f>D42</f>
        <v>MuS</v>
      </c>
      <c r="J57" s="1277"/>
      <c r="K57" s="1278"/>
      <c r="L57" s="1279" t="str">
        <f t="shared" si="19"/>
        <v>angeordnete Überstunden</v>
      </c>
      <c r="M57" s="1264"/>
      <c r="N57" s="888" t="str">
        <f>D47</f>
        <v>Ü</v>
      </c>
      <c r="U57" s="134"/>
      <c r="AB57" s="134"/>
    </row>
    <row r="58" spans="1:33" s="135" customFormat="1" ht="37.5" customHeight="1" thickBot="1" x14ac:dyDescent="0.3">
      <c r="A58" s="885"/>
      <c r="B58" s="1284" t="str">
        <f>B38</f>
        <v>Kind Krank</v>
      </c>
      <c r="C58" s="1280"/>
      <c r="D58" s="886" t="str">
        <f>D38</f>
        <v>KK</v>
      </c>
      <c r="E58" s="1267" t="str">
        <f>B43</f>
        <v>Elternzeit</v>
      </c>
      <c r="F58" s="1265"/>
      <c r="G58" s="1265"/>
      <c r="H58" s="1265"/>
      <c r="I58" s="1276" t="str">
        <f>D43</f>
        <v>EZ</v>
      </c>
      <c r="J58" s="1277"/>
      <c r="K58" s="1278"/>
      <c r="L58" s="1279" t="str">
        <f t="shared" si="19"/>
        <v>Projekttag</v>
      </c>
      <c r="M58" s="1264"/>
      <c r="N58" s="888" t="str">
        <f>D48</f>
        <v>PjT</v>
      </c>
      <c r="U58" s="134"/>
      <c r="AB58" s="134"/>
    </row>
    <row r="59" spans="1:33" s="135" customFormat="1" ht="33.6" customHeight="1" thickBot="1" x14ac:dyDescent="0.3">
      <c r="B59" s="1259"/>
      <c r="C59" s="1260"/>
      <c r="D59" s="887"/>
      <c r="E59" s="1282" t="str">
        <f>B49</f>
        <v>Rufbereitschaft</v>
      </c>
      <c r="F59" s="1280"/>
      <c r="G59" s="1280"/>
      <c r="H59" s="1280"/>
      <c r="I59" s="1280" t="str">
        <f>D49</f>
        <v>Rufb</v>
      </c>
      <c r="J59" s="1280"/>
      <c r="K59" s="1281"/>
      <c r="L59" s="1283" t="str">
        <f>B50</f>
        <v>Berufschule</v>
      </c>
      <c r="M59" s="1284"/>
      <c r="N59" s="889" t="str">
        <f>D50</f>
        <v>BS</v>
      </c>
      <c r="U59" s="134"/>
      <c r="AB59" s="134"/>
    </row>
    <row r="60" spans="1:33" s="135" customFormat="1" ht="15" x14ac:dyDescent="0.25">
      <c r="B60" s="1261"/>
      <c r="C60" s="1261"/>
      <c r="U60" s="134"/>
      <c r="AB60" s="134"/>
    </row>
    <row r="61" spans="1:33" s="135" customFormat="1" ht="15" x14ac:dyDescent="0.25">
      <c r="U61" s="134"/>
      <c r="AB61" s="134"/>
    </row>
    <row r="62" spans="1:33" s="135" customFormat="1" ht="15" x14ac:dyDescent="0.25">
      <c r="U62" s="134"/>
      <c r="AB62" s="134"/>
    </row>
    <row r="63" spans="1:33" s="135" customFormat="1" ht="15" x14ac:dyDescent="0.25">
      <c r="U63" s="134"/>
      <c r="AB63" s="134"/>
    </row>
    <row r="64" spans="1:33" s="135" customFormat="1" ht="15" hidden="1" x14ac:dyDescent="0.25">
      <c r="U64" s="134"/>
      <c r="AB64" s="134"/>
    </row>
    <row r="65" spans="21:28" s="135" customFormat="1" ht="15" hidden="1" x14ac:dyDescent="0.25">
      <c r="U65" s="134"/>
      <c r="AB65" s="134"/>
    </row>
    <row r="66" spans="21:28" s="135" customFormat="1" ht="15" hidden="1" x14ac:dyDescent="0.25">
      <c r="U66" s="134"/>
      <c r="AB66" s="134"/>
    </row>
    <row r="67" spans="21:28" s="135" customFormat="1" ht="15" hidden="1" x14ac:dyDescent="0.25">
      <c r="U67" s="134"/>
      <c r="AB67" s="134"/>
    </row>
    <row r="68" spans="21:28" s="135" customFormat="1" ht="15" hidden="1" x14ac:dyDescent="0.25">
      <c r="U68" s="134"/>
      <c r="AB68" s="134"/>
    </row>
    <row r="69" spans="21:28" s="135" customFormat="1" ht="15" hidden="1" x14ac:dyDescent="0.25">
      <c r="U69" s="134"/>
      <c r="AB69" s="134"/>
    </row>
    <row r="70" spans="21:28" s="135" customFormat="1" ht="15" hidden="1" x14ac:dyDescent="0.25">
      <c r="U70" s="134"/>
      <c r="AB70" s="134"/>
    </row>
    <row r="71" spans="21:28" s="135" customFormat="1" ht="15" hidden="1" x14ac:dyDescent="0.25">
      <c r="U71" s="134"/>
      <c r="AB71" s="134"/>
    </row>
    <row r="72" spans="21:28" s="135" customFormat="1" ht="15" hidden="1" x14ac:dyDescent="0.25">
      <c r="U72" s="134"/>
      <c r="AB72" s="134"/>
    </row>
    <row r="73" spans="21:28" s="135" customFormat="1" ht="15" hidden="1" x14ac:dyDescent="0.25">
      <c r="U73" s="134"/>
      <c r="AB73" s="134"/>
    </row>
    <row r="74" spans="21:28" s="135" customFormat="1" ht="15" hidden="1" x14ac:dyDescent="0.25">
      <c r="U74" s="134"/>
      <c r="AB74" s="134"/>
    </row>
    <row r="75" spans="21:28" s="135" customFormat="1" ht="15" hidden="1" x14ac:dyDescent="0.25">
      <c r="U75" s="134"/>
      <c r="AB75" s="134"/>
    </row>
    <row r="76" spans="21:28" s="135" customFormat="1" ht="15" hidden="1" x14ac:dyDescent="0.25">
      <c r="U76" s="134"/>
      <c r="AB76" s="134"/>
    </row>
    <row r="77" spans="21:28" s="135" customFormat="1" ht="15" hidden="1" x14ac:dyDescent="0.25">
      <c r="U77" s="134"/>
      <c r="AB77" s="134"/>
    </row>
    <row r="78" spans="21:28" s="135" customFormat="1" ht="15" hidden="1" x14ac:dyDescent="0.25">
      <c r="U78" s="134"/>
      <c r="AB78" s="134"/>
    </row>
    <row r="79" spans="21:28" s="135" customFormat="1" ht="15" hidden="1" x14ac:dyDescent="0.25">
      <c r="U79" s="134"/>
      <c r="AB79" s="134"/>
    </row>
    <row r="80" spans="21:28" s="135" customFormat="1" ht="15" hidden="1" x14ac:dyDescent="0.25">
      <c r="U80" s="134"/>
      <c r="AB80" s="134"/>
    </row>
    <row r="81" spans="21:28" s="135" customFormat="1" ht="15" hidden="1" x14ac:dyDescent="0.25">
      <c r="U81" s="134"/>
      <c r="AB81" s="134"/>
    </row>
    <row r="82" spans="21:28" s="135" customFormat="1" ht="15" hidden="1" x14ac:dyDescent="0.25">
      <c r="U82" s="134"/>
      <c r="AB82" s="134"/>
    </row>
    <row r="83" spans="21:28" s="135" customFormat="1" ht="15" hidden="1" x14ac:dyDescent="0.25">
      <c r="U83" s="134"/>
      <c r="AB83" s="134"/>
    </row>
    <row r="84" spans="21:28" s="135" customFormat="1" ht="15" hidden="1" x14ac:dyDescent="0.25">
      <c r="U84" s="134"/>
      <c r="AB84" s="134"/>
    </row>
    <row r="85" spans="21:28" s="135" customFormat="1" ht="15" hidden="1" x14ac:dyDescent="0.25">
      <c r="U85" s="134"/>
      <c r="AB85" s="134"/>
    </row>
    <row r="86" spans="21:28" s="135" customFormat="1" ht="15" hidden="1" x14ac:dyDescent="0.25">
      <c r="U86" s="134"/>
      <c r="AB86" s="134"/>
    </row>
    <row r="87" spans="21:28" s="135" customFormat="1" ht="15" hidden="1" x14ac:dyDescent="0.25">
      <c r="U87" s="134"/>
      <c r="AB87" s="134"/>
    </row>
    <row r="88" spans="21:28" s="135" customFormat="1" ht="15" hidden="1" x14ac:dyDescent="0.25">
      <c r="U88" s="134"/>
      <c r="AB88" s="134"/>
    </row>
    <row r="89" spans="21:28" s="135" customFormat="1" ht="15" hidden="1" x14ac:dyDescent="0.25">
      <c r="U89" s="134"/>
      <c r="AB89" s="134"/>
    </row>
    <row r="90" spans="21:28" s="135" customFormat="1" ht="15" hidden="1" x14ac:dyDescent="0.25">
      <c r="U90" s="134"/>
      <c r="AB90" s="134"/>
    </row>
    <row r="91" spans="21:28" s="135" customFormat="1" ht="15" hidden="1" x14ac:dyDescent="0.25">
      <c r="U91" s="134"/>
    </row>
    <row r="92" spans="21:28" s="135" customFormat="1" ht="15" hidden="1" x14ac:dyDescent="0.25">
      <c r="U92" s="134"/>
    </row>
    <row r="93" spans="21:28" s="135" customFormat="1" ht="15" hidden="1" x14ac:dyDescent="0.25">
      <c r="U93" s="134"/>
    </row>
    <row r="94" spans="21:28" s="135" customFormat="1" ht="15" hidden="1" x14ac:dyDescent="0.25">
      <c r="U94" s="134"/>
    </row>
    <row r="95" spans="21:28" s="135" customFormat="1" ht="15" hidden="1" x14ac:dyDescent="0.25">
      <c r="U95" s="134"/>
    </row>
    <row r="96" spans="21:28" s="135" customFormat="1" ht="15" hidden="1" x14ac:dyDescent="0.25">
      <c r="U96" s="134"/>
    </row>
    <row r="97" spans="21:21" s="135" customFormat="1" ht="15" hidden="1" x14ac:dyDescent="0.25">
      <c r="U97" s="134"/>
    </row>
    <row r="98" spans="21:21" s="135" customFormat="1" ht="15" hidden="1" x14ac:dyDescent="0.25">
      <c r="U98" s="134"/>
    </row>
    <row r="99" spans="21:21" s="135" customFormat="1" ht="15" hidden="1" x14ac:dyDescent="0.25">
      <c r="U99" s="134"/>
    </row>
    <row r="100" spans="21:21" s="135" customFormat="1" ht="15" hidden="1" x14ac:dyDescent="0.25">
      <c r="U100" s="134"/>
    </row>
    <row r="101" spans="21:21" s="135" customFormat="1" ht="15" hidden="1" x14ac:dyDescent="0.25">
      <c r="U101" s="134"/>
    </row>
    <row r="102" spans="21:21" s="135" customFormat="1" ht="15" hidden="1" x14ac:dyDescent="0.25">
      <c r="U102" s="134"/>
    </row>
    <row r="103" spans="21:21" s="135" customFormat="1" ht="15" hidden="1" x14ac:dyDescent="0.25">
      <c r="U103" s="134"/>
    </row>
    <row r="104" spans="21:21" s="135" customFormat="1" ht="15" hidden="1" x14ac:dyDescent="0.25">
      <c r="U104" s="134"/>
    </row>
    <row r="105" spans="21:21" s="135" customFormat="1" ht="15" hidden="1" x14ac:dyDescent="0.25">
      <c r="U105" s="134"/>
    </row>
    <row r="106" spans="21:21" s="135" customFormat="1" ht="15" hidden="1" x14ac:dyDescent="0.25">
      <c r="U106" s="134"/>
    </row>
    <row r="107" spans="21:21" s="135" customFormat="1" ht="15" hidden="1" x14ac:dyDescent="0.25">
      <c r="U107" s="134"/>
    </row>
    <row r="108" spans="21:21" s="135" customFormat="1" ht="15" hidden="1" x14ac:dyDescent="0.25">
      <c r="U108" s="134"/>
    </row>
    <row r="109" spans="21:21" s="135" customFormat="1" ht="15" hidden="1" x14ac:dyDescent="0.25">
      <c r="U109" s="134"/>
    </row>
    <row r="110" spans="21:21" s="135" customFormat="1" ht="15" hidden="1" x14ac:dyDescent="0.25">
      <c r="U110" s="134"/>
    </row>
    <row r="111" spans="21:21" s="135" customFormat="1" ht="15" hidden="1" x14ac:dyDescent="0.25">
      <c r="U111" s="134"/>
    </row>
    <row r="112" spans="21:21" s="135" customFormat="1" ht="15" hidden="1" x14ac:dyDescent="0.25">
      <c r="U112" s="134"/>
    </row>
    <row r="113" spans="21:21" s="135" customFormat="1" ht="15" hidden="1" x14ac:dyDescent="0.25">
      <c r="U113" s="134"/>
    </row>
    <row r="114" spans="21:21" s="135" customFormat="1" ht="15" hidden="1" x14ac:dyDescent="0.25">
      <c r="U114" s="134"/>
    </row>
    <row r="115" spans="21:21" s="135" customFormat="1" ht="15" hidden="1" x14ac:dyDescent="0.25">
      <c r="U115" s="134"/>
    </row>
    <row r="116" spans="21:21" s="135" customFormat="1" ht="15" hidden="1" x14ac:dyDescent="0.25">
      <c r="U116" s="134"/>
    </row>
    <row r="117" spans="21:21" s="135" customFormat="1" ht="15" hidden="1" x14ac:dyDescent="0.25">
      <c r="U117" s="134"/>
    </row>
    <row r="118" spans="21:21" s="135" customFormat="1" ht="15" hidden="1" x14ac:dyDescent="0.25">
      <c r="U118" s="134"/>
    </row>
    <row r="119" spans="21:21" s="135" customFormat="1" ht="15" hidden="1" x14ac:dyDescent="0.25">
      <c r="U119" s="134"/>
    </row>
    <row r="120" spans="21:21" s="135" customFormat="1" ht="15" hidden="1" x14ac:dyDescent="0.25">
      <c r="U120" s="134"/>
    </row>
    <row r="121" spans="21:21" s="135" customFormat="1" ht="15" hidden="1" x14ac:dyDescent="0.25">
      <c r="U121" s="134"/>
    </row>
    <row r="122" spans="21:21" s="135" customFormat="1" ht="15" hidden="1" x14ac:dyDescent="0.25">
      <c r="U122" s="134"/>
    </row>
    <row r="123" spans="21:21" s="135" customFormat="1" ht="15" hidden="1" x14ac:dyDescent="0.25">
      <c r="U123" s="134"/>
    </row>
    <row r="124" spans="21:21" s="135" customFormat="1" ht="15" hidden="1" x14ac:dyDescent="0.25">
      <c r="U124" s="134"/>
    </row>
    <row r="125" spans="21:21" s="135" customFormat="1" ht="15" hidden="1" x14ac:dyDescent="0.25">
      <c r="U125" s="134"/>
    </row>
    <row r="126" spans="21:21" s="135" customFormat="1" ht="15" hidden="1" x14ac:dyDescent="0.25">
      <c r="U126" s="134"/>
    </row>
    <row r="127" spans="21:21" s="135" customFormat="1" ht="15" hidden="1" x14ac:dyDescent="0.25">
      <c r="U127" s="134"/>
    </row>
    <row r="128" spans="21:21" s="135" customFormat="1" ht="15" hidden="1" x14ac:dyDescent="0.25">
      <c r="U128" s="134"/>
    </row>
    <row r="129" spans="21:21" s="135" customFormat="1" ht="15" hidden="1" x14ac:dyDescent="0.25">
      <c r="U129" s="134"/>
    </row>
    <row r="130" spans="21:21" s="135" customFormat="1" ht="15" hidden="1" x14ac:dyDescent="0.25">
      <c r="U130" s="134"/>
    </row>
    <row r="131" spans="21:21" s="135" customFormat="1" ht="15" hidden="1" x14ac:dyDescent="0.25">
      <c r="U131" s="134"/>
    </row>
    <row r="132" spans="21:21" s="135" customFormat="1" ht="15" hidden="1" x14ac:dyDescent="0.25">
      <c r="U132" s="134"/>
    </row>
    <row r="133" spans="21:21" s="135" customFormat="1" ht="15" hidden="1" x14ac:dyDescent="0.25">
      <c r="U133" s="134"/>
    </row>
    <row r="134" spans="21:21" s="135" customFormat="1" ht="15" hidden="1" x14ac:dyDescent="0.25">
      <c r="U134" s="134"/>
    </row>
    <row r="135" spans="21:21" s="135" customFormat="1" ht="15" hidden="1" x14ac:dyDescent="0.25">
      <c r="U135" s="134"/>
    </row>
    <row r="136" spans="21:21" s="135" customFormat="1" ht="15" hidden="1" x14ac:dyDescent="0.25">
      <c r="U136" s="134"/>
    </row>
    <row r="137" spans="21:21" s="135" customFormat="1" ht="15" hidden="1" x14ac:dyDescent="0.25">
      <c r="U137" s="134"/>
    </row>
    <row r="138" spans="21:21" s="135" customFormat="1" ht="15" hidden="1" x14ac:dyDescent="0.25">
      <c r="U138" s="134"/>
    </row>
    <row r="139" spans="21:21" s="135" customFormat="1" ht="15" hidden="1" x14ac:dyDescent="0.25">
      <c r="U139" s="134"/>
    </row>
    <row r="140" spans="21:21" s="135" customFormat="1" ht="15" hidden="1" x14ac:dyDescent="0.25">
      <c r="U140" s="134"/>
    </row>
    <row r="141" spans="21:21" s="135" customFormat="1" ht="15" hidden="1" x14ac:dyDescent="0.25">
      <c r="U141" s="134"/>
    </row>
    <row r="142" spans="21:21" s="135" customFormat="1" ht="15" hidden="1" x14ac:dyDescent="0.25">
      <c r="U142" s="134"/>
    </row>
    <row r="143" spans="21:21" s="135" customFormat="1" ht="15" hidden="1" x14ac:dyDescent="0.25">
      <c r="U143" s="134"/>
    </row>
    <row r="144" spans="21:21" s="135" customFormat="1" ht="15" hidden="1" x14ac:dyDescent="0.25">
      <c r="U144" s="134"/>
    </row>
    <row r="145" spans="21:21" s="135" customFormat="1" ht="15" hidden="1" x14ac:dyDescent="0.25">
      <c r="U145" s="134"/>
    </row>
    <row r="146" spans="21:21" s="135" customFormat="1" ht="15" hidden="1" x14ac:dyDescent="0.25">
      <c r="U146" s="134"/>
    </row>
    <row r="147" spans="21:21" s="135" customFormat="1" ht="15" hidden="1" x14ac:dyDescent="0.25">
      <c r="U147" s="134"/>
    </row>
    <row r="148" spans="21:21" s="135" customFormat="1" ht="15" hidden="1" x14ac:dyDescent="0.25">
      <c r="U148" s="134"/>
    </row>
    <row r="149" spans="21:21" s="135" customFormat="1" ht="15" hidden="1" x14ac:dyDescent="0.25">
      <c r="U149" s="134"/>
    </row>
    <row r="150" spans="21:21" s="135" customFormat="1" ht="15" hidden="1" x14ac:dyDescent="0.25">
      <c r="U150" s="134"/>
    </row>
    <row r="151" spans="21:21" s="135" customFormat="1" ht="15" hidden="1" x14ac:dyDescent="0.25">
      <c r="U151" s="134"/>
    </row>
    <row r="152" spans="21:21" s="135" customFormat="1" ht="15" hidden="1" x14ac:dyDescent="0.25">
      <c r="U152" s="134"/>
    </row>
    <row r="153" spans="21:21" s="135" customFormat="1" ht="15" hidden="1" x14ac:dyDescent="0.25">
      <c r="U153" s="134"/>
    </row>
    <row r="154" spans="21:21" s="135" customFormat="1" ht="15" hidden="1" x14ac:dyDescent="0.25">
      <c r="U154" s="134"/>
    </row>
    <row r="155" spans="21:21" s="135" customFormat="1" ht="15" hidden="1" x14ac:dyDescent="0.25">
      <c r="U155" s="134"/>
    </row>
    <row r="156" spans="21:21" s="135" customFormat="1" ht="15" hidden="1" x14ac:dyDescent="0.25">
      <c r="U156" s="134"/>
    </row>
    <row r="157" spans="21:21" s="135" customFormat="1" ht="15" hidden="1" x14ac:dyDescent="0.25">
      <c r="U157" s="134"/>
    </row>
    <row r="158" spans="21:21" s="135" customFormat="1" ht="15" hidden="1" x14ac:dyDescent="0.25">
      <c r="U158" s="134"/>
    </row>
    <row r="159" spans="21:21" s="135" customFormat="1" ht="15" hidden="1" x14ac:dyDescent="0.25">
      <c r="U159" s="134"/>
    </row>
    <row r="160" spans="21:21" s="135" customFormat="1" ht="15" hidden="1" x14ac:dyDescent="0.25">
      <c r="U160" s="134"/>
    </row>
    <row r="161" spans="21:21" s="135" customFormat="1" ht="15" hidden="1" x14ac:dyDescent="0.25">
      <c r="U161" s="134"/>
    </row>
    <row r="162" spans="21:21" s="135" customFormat="1" ht="15" hidden="1" x14ac:dyDescent="0.25">
      <c r="U162" s="134"/>
    </row>
    <row r="163" spans="21:21" s="135" customFormat="1" ht="15" hidden="1" x14ac:dyDescent="0.25">
      <c r="U163" s="134"/>
    </row>
    <row r="164" spans="21:21" s="135" customFormat="1" ht="15" hidden="1" x14ac:dyDescent="0.25">
      <c r="U164" s="134"/>
    </row>
    <row r="165" spans="21:21" s="135" customFormat="1" ht="15" hidden="1" x14ac:dyDescent="0.25">
      <c r="U165" s="134"/>
    </row>
    <row r="166" spans="21:21" s="135" customFormat="1" ht="15" hidden="1" x14ac:dyDescent="0.25">
      <c r="U166" s="134"/>
    </row>
    <row r="167" spans="21:21" s="135" customFormat="1" ht="15" hidden="1" x14ac:dyDescent="0.25">
      <c r="U167" s="134"/>
    </row>
    <row r="168" spans="21:21" s="135" customFormat="1" ht="15" hidden="1" x14ac:dyDescent="0.25">
      <c r="U168" s="134"/>
    </row>
    <row r="169" spans="21:21" s="135" customFormat="1" ht="15" hidden="1" x14ac:dyDescent="0.25">
      <c r="U169" s="134"/>
    </row>
    <row r="170" spans="21:21" s="135" customFormat="1" ht="15" hidden="1" x14ac:dyDescent="0.25">
      <c r="U170" s="134"/>
    </row>
    <row r="171" spans="21:21" s="135" customFormat="1" ht="15" hidden="1" x14ac:dyDescent="0.25">
      <c r="U171" s="134"/>
    </row>
    <row r="172" spans="21:21" s="135" customFormat="1" ht="15" hidden="1" x14ac:dyDescent="0.25">
      <c r="U172" s="134"/>
    </row>
    <row r="173" spans="21:21" s="135" customFormat="1" ht="15" hidden="1" x14ac:dyDescent="0.25">
      <c r="U173" s="134"/>
    </row>
    <row r="174" spans="21:21" s="135" customFormat="1" ht="15" hidden="1" x14ac:dyDescent="0.25">
      <c r="U174" s="134"/>
    </row>
    <row r="175" spans="21:21" s="135" customFormat="1" ht="15" hidden="1" x14ac:dyDescent="0.25">
      <c r="U175" s="134"/>
    </row>
    <row r="176" spans="21:21" s="135" customFormat="1" ht="15" hidden="1" x14ac:dyDescent="0.25">
      <c r="U176" s="134"/>
    </row>
    <row r="177" spans="21:21" s="135" customFormat="1" ht="15" hidden="1" x14ac:dyDescent="0.25">
      <c r="U177" s="134"/>
    </row>
    <row r="178" spans="21:21" s="135" customFormat="1" ht="15" hidden="1" x14ac:dyDescent="0.25">
      <c r="U178" s="134"/>
    </row>
    <row r="179" spans="21:21" s="135" customFormat="1" ht="15" hidden="1" x14ac:dyDescent="0.25">
      <c r="U179" s="134"/>
    </row>
    <row r="180" spans="21:21" s="135" customFormat="1" ht="15" hidden="1" x14ac:dyDescent="0.25">
      <c r="U180" s="134"/>
    </row>
    <row r="181" spans="21:21" s="135" customFormat="1" ht="15" hidden="1" x14ac:dyDescent="0.25">
      <c r="U181" s="134"/>
    </row>
    <row r="182" spans="21:21" s="135" customFormat="1" ht="15" hidden="1" x14ac:dyDescent="0.25">
      <c r="U182" s="134"/>
    </row>
    <row r="183" spans="21:21" s="135" customFormat="1" ht="15" hidden="1" x14ac:dyDescent="0.25">
      <c r="U183" s="134"/>
    </row>
    <row r="184" spans="21:21" s="135" customFormat="1" ht="15" hidden="1" x14ac:dyDescent="0.25">
      <c r="U184" s="134"/>
    </row>
    <row r="185" spans="21:21" s="135" customFormat="1" ht="15" hidden="1" x14ac:dyDescent="0.25">
      <c r="U185" s="134"/>
    </row>
    <row r="186" spans="21:21" s="135" customFormat="1" ht="15" hidden="1" x14ac:dyDescent="0.25">
      <c r="U186" s="134"/>
    </row>
    <row r="187" spans="21:21" s="135" customFormat="1" ht="15" hidden="1" x14ac:dyDescent="0.25">
      <c r="U187" s="134"/>
    </row>
    <row r="188" spans="21:21" s="135" customFormat="1" ht="15" hidden="1" x14ac:dyDescent="0.25">
      <c r="U188" s="134"/>
    </row>
    <row r="189" spans="21:21" s="135" customFormat="1" ht="15" hidden="1" x14ac:dyDescent="0.25">
      <c r="U189" s="134"/>
    </row>
    <row r="190" spans="21:21" s="135" customFormat="1" ht="15" hidden="1" x14ac:dyDescent="0.25">
      <c r="U190" s="134"/>
    </row>
    <row r="191" spans="21:21" s="135" customFormat="1" ht="15" hidden="1" x14ac:dyDescent="0.25">
      <c r="U191" s="134"/>
    </row>
    <row r="192" spans="21:21" s="135" customFormat="1" ht="15" hidden="1" x14ac:dyDescent="0.25">
      <c r="U192" s="134"/>
    </row>
    <row r="193" spans="21:21" s="135" customFormat="1" ht="15" hidden="1" x14ac:dyDescent="0.25">
      <c r="U193" s="134"/>
    </row>
    <row r="194" spans="21:21" s="135" customFormat="1" ht="15" hidden="1" x14ac:dyDescent="0.25">
      <c r="U194" s="134"/>
    </row>
    <row r="195" spans="21:21" s="135" customFormat="1" ht="15" hidden="1" x14ac:dyDescent="0.25">
      <c r="U195" s="134"/>
    </row>
    <row r="196" spans="21:21" s="135" customFormat="1" ht="15" hidden="1" x14ac:dyDescent="0.25">
      <c r="U196" s="134"/>
    </row>
    <row r="197" spans="21:21" s="135" customFormat="1" ht="15" hidden="1" x14ac:dyDescent="0.25">
      <c r="U197" s="134"/>
    </row>
    <row r="198" spans="21:21" s="135" customFormat="1" ht="15" hidden="1" x14ac:dyDescent="0.25">
      <c r="U198" s="134"/>
    </row>
    <row r="199" spans="21:21" s="135" customFormat="1" ht="15" hidden="1" x14ac:dyDescent="0.25">
      <c r="U199" s="134"/>
    </row>
    <row r="200" spans="21:21" s="135" customFormat="1" ht="15" hidden="1" x14ac:dyDescent="0.25">
      <c r="U200" s="134"/>
    </row>
    <row r="201" spans="21:21" s="135" customFormat="1" ht="15" hidden="1" x14ac:dyDescent="0.25">
      <c r="U201" s="134"/>
    </row>
    <row r="202" spans="21:21" s="135" customFormat="1" ht="15" hidden="1" x14ac:dyDescent="0.25">
      <c r="U202" s="134"/>
    </row>
    <row r="203" spans="21:21" s="135" customFormat="1" ht="15" hidden="1" x14ac:dyDescent="0.25">
      <c r="U203" s="134"/>
    </row>
    <row r="204" spans="21:21" s="135" customFormat="1" ht="15" hidden="1" x14ac:dyDescent="0.25">
      <c r="U204" s="134"/>
    </row>
    <row r="205" spans="21:21" s="135" customFormat="1" ht="15" hidden="1" x14ac:dyDescent="0.25">
      <c r="U205" s="134"/>
    </row>
    <row r="206" spans="21:21" s="135" customFormat="1" ht="15" hidden="1" x14ac:dyDescent="0.25">
      <c r="U206" s="134"/>
    </row>
    <row r="207" spans="21:21" s="135" customFormat="1" ht="15" hidden="1" x14ac:dyDescent="0.25">
      <c r="U207" s="134"/>
    </row>
    <row r="208" spans="21:21" s="135" customFormat="1" ht="15" hidden="1" x14ac:dyDescent="0.25">
      <c r="U208" s="134"/>
    </row>
    <row r="209" spans="21:21" s="135" customFormat="1" ht="15" hidden="1" x14ac:dyDescent="0.25">
      <c r="U209" s="134"/>
    </row>
    <row r="210" spans="21:21" s="135" customFormat="1" ht="15" hidden="1" x14ac:dyDescent="0.25">
      <c r="U210" s="134"/>
    </row>
    <row r="211" spans="21:21" s="135" customFormat="1" ht="15" hidden="1" x14ac:dyDescent="0.25">
      <c r="U211" s="134"/>
    </row>
    <row r="212" spans="21:21" s="135" customFormat="1" ht="15" hidden="1" x14ac:dyDescent="0.25">
      <c r="U212" s="134"/>
    </row>
    <row r="213" spans="21:21" s="135" customFormat="1" ht="15" hidden="1" x14ac:dyDescent="0.25">
      <c r="U213" s="134"/>
    </row>
    <row r="214" spans="21:21" s="135" customFormat="1" ht="15" hidden="1" x14ac:dyDescent="0.25">
      <c r="U214" s="134"/>
    </row>
    <row r="215" spans="21:21" s="135" customFormat="1" ht="15" hidden="1" x14ac:dyDescent="0.25">
      <c r="U215" s="134"/>
    </row>
    <row r="216" spans="21:21" s="135" customFormat="1" ht="15" hidden="1" x14ac:dyDescent="0.25">
      <c r="U216" s="134"/>
    </row>
    <row r="217" spans="21:21" s="135" customFormat="1" ht="15" hidden="1" x14ac:dyDescent="0.25">
      <c r="U217" s="134"/>
    </row>
    <row r="218" spans="21:21" s="135" customFormat="1" ht="15" hidden="1" x14ac:dyDescent="0.25">
      <c r="U218" s="134"/>
    </row>
    <row r="219" spans="21:21" s="135" customFormat="1" ht="15" hidden="1" x14ac:dyDescent="0.25">
      <c r="U219" s="134"/>
    </row>
    <row r="220" spans="21:21" s="135" customFormat="1" ht="15" hidden="1" x14ac:dyDescent="0.25">
      <c r="U220" s="134"/>
    </row>
    <row r="221" spans="21:21" s="135" customFormat="1" ht="15" hidden="1" x14ac:dyDescent="0.25">
      <c r="U221" s="134"/>
    </row>
    <row r="222" spans="21:21" s="135" customFormat="1" ht="15" hidden="1" x14ac:dyDescent="0.25">
      <c r="U222" s="134"/>
    </row>
    <row r="223" spans="21:21" s="135" customFormat="1" ht="15" hidden="1" x14ac:dyDescent="0.25">
      <c r="U223" s="134"/>
    </row>
    <row r="224" spans="21:21" s="135" customFormat="1" ht="15" hidden="1" x14ac:dyDescent="0.25">
      <c r="U224" s="134"/>
    </row>
    <row r="225" spans="21:21" s="135" customFormat="1" ht="15" hidden="1" x14ac:dyDescent="0.25">
      <c r="U225" s="134"/>
    </row>
    <row r="226" spans="21:21" s="135" customFormat="1" ht="15" hidden="1" x14ac:dyDescent="0.25">
      <c r="U226" s="134"/>
    </row>
    <row r="227" spans="21:21" s="135" customFormat="1" ht="15" hidden="1" x14ac:dyDescent="0.25">
      <c r="U227" s="134"/>
    </row>
    <row r="228" spans="21:21" s="135" customFormat="1" ht="15" hidden="1" x14ac:dyDescent="0.25">
      <c r="U228" s="134"/>
    </row>
    <row r="229" spans="21:21" s="135" customFormat="1" ht="15" hidden="1" x14ac:dyDescent="0.25">
      <c r="U229" s="134"/>
    </row>
    <row r="230" spans="21:21" s="135" customFormat="1" ht="15" hidden="1" x14ac:dyDescent="0.25">
      <c r="U230" s="134"/>
    </row>
    <row r="231" spans="21:21" s="135" customFormat="1" ht="15" hidden="1" x14ac:dyDescent="0.25">
      <c r="U231" s="134"/>
    </row>
    <row r="232" spans="21:21" s="135" customFormat="1" ht="15" hidden="1" x14ac:dyDescent="0.25">
      <c r="U232" s="134"/>
    </row>
  </sheetData>
  <sheetProtection algorithmName="SHA-512" hashValue="IPRH2dnhK2y/N3BYNTD0SNOVHZxTSvZefCy4kcZgoS4z8L3JVpPM4YOuCb9OjmqQm5VCPwBwO3LmO8iZ7vEPPw==" saltValue="vCXKlLDPfpmehSe2nxLxhw==" spinCount="100000" sheet="1" formatCells="0" selectLockedCells="1"/>
  <mergeCells count="115">
    <mergeCell ref="B49:C49"/>
    <mergeCell ref="B50:C50"/>
    <mergeCell ref="B47:C47"/>
    <mergeCell ref="B48:C48"/>
    <mergeCell ref="L58:M58"/>
    <mergeCell ref="I59:K59"/>
    <mergeCell ref="E59:H59"/>
    <mergeCell ref="L59:M59"/>
    <mergeCell ref="B51:N51"/>
    <mergeCell ref="E56:H56"/>
    <mergeCell ref="E57:H57"/>
    <mergeCell ref="E58:H58"/>
    <mergeCell ref="B56:C56"/>
    <mergeCell ref="B57:C57"/>
    <mergeCell ref="B58:C58"/>
    <mergeCell ref="B52:N52"/>
    <mergeCell ref="U16:W16"/>
    <mergeCell ref="X16:Z16"/>
    <mergeCell ref="S16:T16"/>
    <mergeCell ref="J9:L9"/>
    <mergeCell ref="B10:C10"/>
    <mergeCell ref="B59:C59"/>
    <mergeCell ref="B60:C60"/>
    <mergeCell ref="B54:C54"/>
    <mergeCell ref="B55:C55"/>
    <mergeCell ref="E54:H54"/>
    <mergeCell ref="E55:H55"/>
    <mergeCell ref="B53:C53"/>
    <mergeCell ref="L53:M53"/>
    <mergeCell ref="E53:H53"/>
    <mergeCell ref="I53:K53"/>
    <mergeCell ref="I54:K54"/>
    <mergeCell ref="L54:M54"/>
    <mergeCell ref="I55:K55"/>
    <mergeCell ref="I56:K56"/>
    <mergeCell ref="I57:K57"/>
    <mergeCell ref="I58:K58"/>
    <mergeCell ref="L55:M55"/>
    <mergeCell ref="L56:M56"/>
    <mergeCell ref="L57:M57"/>
    <mergeCell ref="B31:D31"/>
    <mergeCell ref="B32:C32"/>
    <mergeCell ref="B34:C34"/>
    <mergeCell ref="B35:C35"/>
    <mergeCell ref="F8:G8"/>
    <mergeCell ref="I7:L7"/>
    <mergeCell ref="B7:C7"/>
    <mergeCell ref="D7:E7"/>
    <mergeCell ref="F7:G7"/>
    <mergeCell ref="B11:G11"/>
    <mergeCell ref="B12:C12"/>
    <mergeCell ref="D12:E12"/>
    <mergeCell ref="F12:G12"/>
    <mergeCell ref="B13:C13"/>
    <mergeCell ref="D13:E13"/>
    <mergeCell ref="F13:G13"/>
    <mergeCell ref="D14:E14"/>
    <mergeCell ref="F14:G15"/>
    <mergeCell ref="B14:B16"/>
    <mergeCell ref="D15:E15"/>
    <mergeCell ref="F16:G16"/>
    <mergeCell ref="B42:C42"/>
    <mergeCell ref="B43:C43"/>
    <mergeCell ref="B44:C44"/>
    <mergeCell ref="B45:C45"/>
    <mergeCell ref="B46:C46"/>
    <mergeCell ref="B36:C36"/>
    <mergeCell ref="B37:C37"/>
    <mergeCell ref="B38:C38"/>
    <mergeCell ref="B39:C39"/>
    <mergeCell ref="B40:C40"/>
    <mergeCell ref="B41:C41"/>
    <mergeCell ref="A22:A29"/>
    <mergeCell ref="AA18:AC18"/>
    <mergeCell ref="AA17:AC17"/>
    <mergeCell ref="D20:E20"/>
    <mergeCell ref="F20:G20"/>
    <mergeCell ref="U19:U20"/>
    <mergeCell ref="V17:V20"/>
    <mergeCell ref="W19:W20"/>
    <mergeCell ref="X19:X20"/>
    <mergeCell ref="Z19:Z20"/>
    <mergeCell ref="AA19:AC20"/>
    <mergeCell ref="Y17:Y20"/>
    <mergeCell ref="S19:T20"/>
    <mergeCell ref="S17:T17"/>
    <mergeCell ref="B17:G17"/>
    <mergeCell ref="D18:E18"/>
    <mergeCell ref="F18:G18"/>
    <mergeCell ref="B19:C19"/>
    <mergeCell ref="D19:E19"/>
    <mergeCell ref="F19:G19"/>
    <mergeCell ref="B20:C20"/>
    <mergeCell ref="B18:C18"/>
    <mergeCell ref="S18:T18"/>
    <mergeCell ref="B22:C22"/>
    <mergeCell ref="B1:Q1"/>
    <mergeCell ref="B2:Q2"/>
    <mergeCell ref="B3:Q3"/>
    <mergeCell ref="D9:E9"/>
    <mergeCell ref="F9:G9"/>
    <mergeCell ref="B9:C9"/>
    <mergeCell ref="D10:E10"/>
    <mergeCell ref="F10:G10"/>
    <mergeCell ref="O7:P7"/>
    <mergeCell ref="B5:G5"/>
    <mergeCell ref="B6:C6"/>
    <mergeCell ref="D6:E6"/>
    <mergeCell ref="F6:G6"/>
    <mergeCell ref="O6:P6"/>
    <mergeCell ref="I5:Q5"/>
    <mergeCell ref="B8:C8"/>
    <mergeCell ref="D8:E8"/>
    <mergeCell ref="I6:K6"/>
    <mergeCell ref="M7:N7"/>
  </mergeCells>
  <conditionalFormatting sqref="M6:N6">
    <cfRule type="expression" dxfId="375" priority="23">
      <formula>$AD$17=3</formula>
    </cfRule>
    <cfRule type="expression" dxfId="374" priority="24">
      <formula>$AD$17=1</formula>
    </cfRule>
    <cfRule type="expression" dxfId="373" priority="25">
      <formula>$AD$17=2</formula>
    </cfRule>
  </conditionalFormatting>
  <conditionalFormatting sqref="N6">
    <cfRule type="iconSet" priority="26">
      <iconSet iconSet="3Symbols" showValue="0" reverse="1">
        <cfvo type="percent" val="0"/>
        <cfvo type="num" val="1" gte="0"/>
        <cfvo type="num" val="2" gte="0"/>
      </iconSet>
    </cfRule>
  </conditionalFormatting>
  <conditionalFormatting sqref="D23:D29">
    <cfRule type="expression" dxfId="372" priority="21">
      <formula>$L23=0</formula>
    </cfRule>
    <cfRule type="expression" dxfId="371" priority="22">
      <formula>IF(OR(D23="",ISNUMBER(D23)),FALSE,TRUE)</formula>
    </cfRule>
  </conditionalFormatting>
  <conditionalFormatting sqref="D36">
    <cfRule type="expression" dxfId="370" priority="3">
      <formula>D36=$L$45</formula>
    </cfRule>
    <cfRule type="expression" dxfId="369" priority="4">
      <formula>D36=$L$43</formula>
    </cfRule>
    <cfRule type="expression" dxfId="368" priority="5">
      <formula>D36=$L$44</formula>
    </cfRule>
    <cfRule type="expression" dxfId="367" priority="7">
      <formula>D36=$I$45</formula>
    </cfRule>
    <cfRule type="expression" dxfId="366" priority="8">
      <formula>OR(D36=$F$43,D36=$F$44,D36=$I$43)</formula>
    </cfRule>
    <cfRule type="expression" dxfId="365" priority="9">
      <formula>D36=$F$45</formula>
    </cfRule>
    <cfRule type="expression" dxfId="364" priority="10">
      <formula>D36=$I$44</formula>
    </cfRule>
    <cfRule type="expression" dxfId="363" priority="11">
      <formula>D36=$F$42</formula>
    </cfRule>
  </conditionalFormatting>
  <conditionalFormatting sqref="D36">
    <cfRule type="expression" dxfId="362" priority="6">
      <formula>D36=$L$42</formula>
    </cfRule>
  </conditionalFormatting>
  <conditionalFormatting sqref="A22:A29">
    <cfRule type="expression" dxfId="361" priority="2">
      <formula>NOT(AND($Z$23:$Z$29))</formula>
    </cfRule>
  </conditionalFormatting>
  <conditionalFormatting sqref="D23:K29">
    <cfRule type="expression" dxfId="360" priority="1">
      <formula>ROUND($AA23,10)&gt;0</formula>
    </cfRule>
  </conditionalFormatting>
  <dataValidations xWindow="447" yWindow="635" count="21">
    <dataValidation allowBlank="1" showInputMessage="1" showErrorMessage="1" prompt="Anzahl der Urlaubstage für das Aufzeichnungsjahr gemäß der Urlaubskarte_x000a_ _x000a_Für die Berechnung in dieser Datei entsteht kein Rechtsanspruch auf Richtigkeit bei der Anzahl der Urlaubstage." sqref="D18:E18" xr:uid="{00000000-0002-0000-0100-000000000000}"/>
    <dataValidation type="date" allowBlank="1" showInputMessage="1" showErrorMessage="1" error="Bitte nur Datumswerte eingeben die größer als der 1.1. des Aufzeichnungsjahres und kleiner als der 1.1. des Folgejahres sind." prompt="Datum ab dem eine Änderung der Wochenstunden gilt, z. B. durch Arbeitszeiterhöhung oder -reduzierung._x000a_" sqref="C28" xr:uid="{00000000-0002-0000-0100-000001000000}">
      <formula1>C26+1</formula1>
      <formula2>C26+366</formula2>
    </dataValidation>
    <dataValidation type="date" allowBlank="1" showInputMessage="1" showErrorMessage="1" error="Bitte nur Datumswerte eingeben die größer als der 1.1. des Aufzeichnungsjahres und kleiner als der 1.1. des Folgejahres sind." prompt="Datum ab dem eine Änderung der Wochenstunden gilt, z. B. durch Arbeitszeiterhöhung oder -reduzierung." sqref="C25:C27" xr:uid="{00000000-0002-0000-0100-000002000000}">
      <formula1>C24+1</formula1>
      <formula2>C24+366</formula2>
    </dataValidation>
    <dataValidation type="date" allowBlank="1" showInputMessage="1" showErrorMessage="1" error="Bitte nur Datumswerte eingeben die größer als der 1.1. des Aufzeichnungsjahres und kleiner als der 1.1. des Folgejahres sind." prompt="Datum ab dem eine Änderung der Wochenstunden gilt, z. B. durch Arbeitszeiterhöhung oder -reduzierung." sqref="C29" xr:uid="{00000000-0002-0000-0100-000003000000}">
      <formula1>C26+1</formula1>
      <formula2>C26+366</formula2>
    </dataValidation>
    <dataValidation allowBlank="1" showInputMessage="1" showErrorMessage="1" prompt="Wochenenden sind keine regulären Arbeitstage!_x000a_Soll der Samstag oder Sonntag ein regulärer Arbeitstage sein, bedarf dies einen Antrag über das Dezernat Personal. (s. §§ 3, 12 und 13 DV &quot;flexible Arbeitszeit&quot;)" sqref="J23:K29" xr:uid="{00000000-0002-0000-0100-000004000000}"/>
    <dataValidation operator="notBetween" allowBlank="1" showInputMessage="1" showErrorMessage="1" prompt="persönliche Wochenstunden, welche ab &quot;Arbeitszeit 7&quot; gilt_x000a_Akzeptiertes Format: _x000a_00:00 (hh:mm)_x000a__x000a_z. B. Vollzeitbeschäftigung 40:00" sqref="D29" xr:uid="{00000000-0002-0000-0100-000005000000}"/>
    <dataValidation allowBlank="1" showInputMessage="1" showErrorMessage="1" prompt="Struktureinheit, Sachgebiet, Dezernat, Professur, Institut, Fakultät usw. eintragen,  wo Sie beschäftigt sind." sqref="D10:E10" xr:uid="{00000000-0002-0000-0100-000006000000}"/>
    <dataValidation errorStyle="warning" operator="greaterThan" allowBlank="1" showInputMessage="1" showErrorMessage="1" error="_x000a_" prompt="Personanummer/ Geburtsdatum_x000a_Dient zur eindeutigen Identifikation, bei einer Vorlage im Dezernat Personal._x000a_Eingabe ist freiwillig._x000a_" sqref="D7:E7" xr:uid="{00000000-0002-0000-0100-000007000000}"/>
    <dataValidation type="whole" errorStyle="warning" allowBlank="1" showInputMessage="1" showErrorMessage="1" error="Bitte einen Jahreszahl zwischen 2000 und 3000 eingeben." prompt="Jahreszahl, in dem die Arbeitszeit erfasst wird." sqref="D12:E12" xr:uid="{00000000-0002-0000-0100-000008000000}">
      <formula1>2000</formula1>
      <formula2>3000</formula2>
    </dataValidation>
    <dataValidation allowBlank="1" showInputMessage="1" showErrorMessage="1" error="Bitte nur Plus- oder Minus-Stunden eintragen!" prompt="Zeitschuld, ohne Vorzeich, aus dem Vorjahr _x000a_Akzeptierte Formate sind: _x000a_00:00 (hh:mm)_x000a_00,00 (dez mit Komma)_x000a_00.00 (dez mit Punkt)" sqref="D15:E15" xr:uid="{00000000-0002-0000-0100-000009000000}"/>
    <dataValidation allowBlank="1" showInputMessage="1" showErrorMessage="1" prompt="Vor- und Nachname" sqref="D6:E6" xr:uid="{00000000-0002-0000-0100-00000A000000}"/>
    <dataValidation allowBlank="1" showInputMessage="1" showErrorMessage="1" error="Bitte nur Plus- oder Minus-Stunden eintragen!" prompt="Zeitguthaben aus dem Vorjahr _x000a_Akzeptierte Formate sind: _x000a_00:00 (hh:mm)_x000a_00,00 (dez mit Komma)_x000a_00.00 (dez mit Punkt)" sqref="D14:E14" xr:uid="{00000000-0002-0000-0100-00000B000000}"/>
    <dataValidation allowBlank="1" showInputMessage="1" showErrorMessage="1" prompt="Urlaubs-_x000a_übertrag aus dem Vorjahr" sqref="D19:E19" xr:uid="{00000000-0002-0000-0100-00000C000000}"/>
    <dataValidation operator="notBetween" allowBlank="1" showInputMessage="1" showErrorMessage="1" prompt="persönliche Wochenstunden, welche ab &quot;Arbeitszeit 1&quot; gilt_x000a_Akzeptiertes Format: _x000a_00:00 (hh:mm)_x000a__x000a_z. B. Vollzeitbeschäftigung 40:00" sqref="D23" xr:uid="{00000000-0002-0000-0100-00000D000000}"/>
    <dataValidation operator="notBetween" allowBlank="1" showInputMessage="1" showErrorMessage="1" prompt="persönliche Wochenstunden, welche ab &quot;Arbeitszeit 2&quot; gilt_x000a_Akzeptiertes Format: _x000a_00:00 (hh:mm)_x000a__x000a_z. B. Vollzeitbeschäftigung 40:00" sqref="D24" xr:uid="{00000000-0002-0000-0100-00000E000000}"/>
    <dataValidation operator="notBetween" allowBlank="1" showInputMessage="1" showErrorMessage="1" prompt="persönliche Wochenstunden, welche ab &quot;Arbeitszeit 3&quot; gilt_x000a_Akzeptiertes Format: _x000a_00:00 (hh:mm)_x000a__x000a_z. B. Vollzeitbeschäftigung 40:00" sqref="D25" xr:uid="{00000000-0002-0000-0100-00000F000000}"/>
    <dataValidation operator="notBetween" allowBlank="1" showInputMessage="1" showErrorMessage="1" prompt="persönliche Wochenstunden, welche ab &quot;Arbeitszeit 4&quot; gilt_x000a_Akzeptiertes Format: _x000a_00:00 (hh:mm)_x000a__x000a_z. B. Vollzeitbeschäftigung 40:00" sqref="D26" xr:uid="{00000000-0002-0000-0100-000010000000}"/>
    <dataValidation operator="notBetween" allowBlank="1" showInputMessage="1" showErrorMessage="1" prompt="persönliche Wochenstunden, welche ab &quot;Arbeitszeit 5&quot; gilt_x000a_Akzeptiertes Format: _x000a_00:00 (hh:mm)_x000a__x000a_z. B. Vollzeitbeschäftigung 40:00" sqref="D27" xr:uid="{00000000-0002-0000-0100-000011000000}"/>
    <dataValidation operator="notBetween" allowBlank="1" showInputMessage="1" showErrorMessage="1" prompt="persönliche Wochenstunden, welche ab &quot;Arbeitszeit 6&quot; gilt_x000a_Akzeptiertes Format: _x000a_00:00 (hh:mm)_x000a__x000a_z. B. Vollzeitbeschäftigung 40:00" sqref="D28" xr:uid="{00000000-0002-0000-0100-000012000000}"/>
    <dataValidation type="date" allowBlank="1" showInputMessage="1" showErrorMessage="1" error="Bitte nur Datumswerte eingeben die größer als der 1.1. des Aufzeichnungsjahres und kleiner als der 1.1. des Folgejahres sind." prompt="Datum ab dem die Arbeitszeiterfassung erfolgt, sofern es nach dem 01.01 eines Jahres liegt bzw._x000a_Datum ab dem eine Änderung der Wochenstunden gilt, z. B. durch Arbeitszeiterhöhung oder -reduzierung." sqref="C24" xr:uid="{00000000-0002-0000-0100-000013000000}">
      <formula1>C23+1</formula1>
      <formula2>C23+366</formula2>
    </dataValidation>
    <dataValidation allowBlank="1" showInputMessage="1" showErrorMessage="1" prompt="Arbeitstage mit &quot;X&quot; kennzeichnen oder die tägliche Arbeitszeit (hh:mm) eintragen." sqref="E23:I29" xr:uid="{00000000-0002-0000-0100-000014000000}"/>
  </dataValidations>
  <hyperlinks>
    <hyperlink ref="N15" r:id="rId1" display="Web-Link: FAQ" xr:uid="{00000000-0004-0000-0100-000000000000}"/>
    <hyperlink ref="N16" r:id="rId2" display="Web-Link: FAQ english" xr:uid="{00000000-0004-0000-0100-000001000000}"/>
  </hyperlinks>
  <printOptions gridLines="1"/>
  <pageMargins left="0.11811023622047245" right="0.11811023622047245" top="0.74803149606299213" bottom="0.74803149606299213" header="0.31496062992125984" footer="0.31496062992125984"/>
  <pageSetup paperSize="9" scale="57" pageOrder="overThenDown" orientation="landscape" r:id="rId3"/>
  <ignoredErrors>
    <ignoredError sqref="R15" evalError="1"/>
  </ignoredErrors>
  <drawing r:id="rId4"/>
  <extLst>
    <ext xmlns:x14="http://schemas.microsoft.com/office/spreadsheetml/2009/9/main" uri="{CCE6A557-97BC-4b89-ADB6-D9C93CAAB3DF}">
      <x14:dataValidations xmlns:xm="http://schemas.microsoft.com/office/excel/2006/main" xWindow="447" yWindow="635" count="1">
        <x14:dataValidation type="list" allowBlank="1" showInputMessage="1" showErrorMessage="1" prompt="Beschäftigtengruppe auswählen_x000a_Zur Wahl stehen: Arbeitnehmer, Beamte, WHK (mit Abschluss), Azubis._x000a_" xr:uid="{00000000-0002-0000-0100-000015000000}">
          <x14:formula1>
            <xm:f>Informationen!$T$21:$T$25</xm:f>
          </x14:formula1>
          <xm:sqref>D9:E9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RU194"/>
  <sheetViews>
    <sheetView topLeftCell="A13" zoomScale="85" zoomScaleNormal="85" workbookViewId="0">
      <selection activeCell="I12" sqref="I12"/>
    </sheetView>
  </sheetViews>
  <sheetFormatPr baseColWidth="10" defaultColWidth="0" defaultRowHeight="18.75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/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/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1</v>
      </c>
      <c r="D3" s="557">
        <f ca="1">DATE(Aufzeichnungsjahr,C3,1)</f>
        <v>43830</v>
      </c>
      <c r="E3" s="1333">
        <f ca="1">D3</f>
        <v>43830</v>
      </c>
      <c r="F3" s="1333"/>
      <c r="G3" s="1333"/>
      <c r="H3" s="1334" t="s">
        <v>104</v>
      </c>
      <c r="I3" s="1334"/>
      <c r="J3" s="1328">
        <f ca="1">E3</f>
        <v>43830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>Stammdaten!$S$14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>Stammdaten!$P$18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Jan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683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864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ca="1">WEEKNUM(B10,21)</f>
        <v>1</v>
      </c>
      <c r="B10" s="719">
        <f ca="1">D3</f>
        <v>43830</v>
      </c>
      <c r="C10" s="720">
        <f ca="1">NETWORKDAYS(B10,B10,Feiertage)</f>
        <v>0</v>
      </c>
      <c r="D10" s="720" t="str">
        <f ca="1">IF(ISERROR(VLOOKUP(B10,Feiertage_Liste,3,FALSE)),"",(VLOOKUP(B10,Feiertage_Liste,3,FALSE)))</f>
        <v>Neujahr</v>
      </c>
      <c r="E10" s="773" t="str">
        <f ca="1">D10</f>
        <v>Neujahr</v>
      </c>
      <c r="F10" s="721">
        <f ca="1">B10</f>
        <v>43830</v>
      </c>
      <c r="G10" s="716"/>
      <c r="H10" s="976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 t="str">
        <f t="shared" ref="P10:P40" ca="1" si="2">IF(OR(C10=0,B10=""),"",BZ10)</f>
        <v/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ca="1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L40" si="8">H10</f>
        <v>0</v>
      </c>
      <c r="AM10" s="596">
        <f t="shared" ref="AM10:AM40" si="9">I10</f>
        <v>0</v>
      </c>
      <c r="AN10" s="596">
        <f t="shared" ref="AN10:AN40" si="10">J10</f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11">IF(AND(BE10,K10&gt;AL10),AL10,K10)</f>
        <v>0</v>
      </c>
      <c r="AS10" s="733">
        <f t="shared" ref="AS10:AS40" si="12">IF(AND(BE10,L10&lt;AM10,NOT(ISBLANK(K10))),AM10,L10)</f>
        <v>0</v>
      </c>
      <c r="AT10" s="635">
        <f t="shared" ref="AT10:AT40" si="13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4">H10</f>
        <v>0</v>
      </c>
      <c r="AY10" s="596">
        <f t="shared" ref="AY10:AY40" si="15">IF(ISBLANK(L10),I10,L10)</f>
        <v>0</v>
      </c>
      <c r="AZ10" s="596">
        <f t="shared" ref="AZ10:AZ40" si="16">J10+M10</f>
        <v>0</v>
      </c>
      <c r="BA10" s="596">
        <f t="shared" ref="BA10:BA40" si="17">AY10-AX10</f>
        <v>0</v>
      </c>
      <c r="BB10" s="596">
        <f t="shared" ref="BB10:BB40" si="18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9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20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21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2">IF(OR(I10&lt;=13/24,H10&gt;=21/24),0,IF(H10&lt;=13/24,IF(I10&lt;=21/24,I10-13/24,21/24-13/24),IF(I10&lt;=21/24,I10-H10,21/24-H10)))</f>
        <v>0</v>
      </c>
      <c r="BQ10" s="734">
        <f>IF(OR(L10&lt;=13/24,K10&gt;=21/24),0,IF(K10&lt;=13/24,IF(L10&lt;=21/24,L10-13/24,21/24-13/24),IF(L10&lt;=21/24,L10-K10,21/24-K10)))</f>
        <v>0</v>
      </c>
      <c r="BR10" s="636">
        <f t="shared" ref="BR10:BR36" ca="1" si="23">IF(WEEKDAY(B10,2)=7,BJ10,0)</f>
        <v>0</v>
      </c>
      <c r="BS10" s="549">
        <f t="shared" ref="BS10:BS37" ca="1" si="24">IF(ISERROR(VLOOKUP(B10,Feiertage_Liste,2,FALSE)),0,VLOOKUP(B10,Feiertage_Liste,2,FALSE))</f>
        <v>1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5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6">IF(AND(B10&lt;=TODAY(),OR(IF(ISERROR(VLOOKUP(UPPER(G10),Code_Liste,3,FALSE)),FALSE,VLOOKUP(UPPER(G10),Code_Liste,5,FALSE)=1),BJ10&gt;0)),1,0)</f>
        <v>0</v>
      </c>
      <c r="BY10" s="638">
        <f ca="1">IF(OR(C10=0,B10=""),0,IF(BZ10&gt;0,1,0))</f>
        <v>0</v>
      </c>
      <c r="BZ10" s="736">
        <f ca="1">ROUND(IF(OR(C10=0,B10=""),0,INDIRECT(ADDRESS(MATCH(B10,Soll_AZ,1)+MATCH("Arbeitszeit 1 ab",Stammdaten!B:B,0)-1,WEEKDAY(B10,2)+15,,,Tabellennamen),TRUE)),15)</f>
        <v>0</v>
      </c>
      <c r="CA10" s="954">
        <f t="shared" ref="CA10:CA40" ca="1" si="27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8">IF(ISERROR(FIND(";",$AB10,1)),LEN($AB10)+1,FIND(";",$AB10,1))</f>
        <v>1</v>
      </c>
      <c r="CD10" s="737">
        <f t="shared" ref="CD10" si="29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" si="30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" si="31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" si="32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" si="33">IF(AND(DM10&lt;1,DM10&gt;0),IF(WEEKDAY($B10,2)=7,IF(DH10&lt;1,IF(DI10&lt;=1,DI10-DH10,1-DH10),0),IF(WEEKDAY($B10+1,2)=7,IF(DI10&lt;1,0,IF(DH10&lt;1,DI10-1,DI10-DH10)),0)),0)</f>
        <v>0</v>
      </c>
      <c r="DQ10" s="740">
        <f t="shared" ref="DQ10" si="34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" si="35">IF(AND(DZ10&lt;1,DZ10&gt;0),IF(WEEKDAY($B10,2)=7,IF(DU10&lt;1,IF(DV10&lt;=1,DV10-DU10,1-DU10),0),IF(WEEKDAY($B10+1,2)=7,IF(DV10&lt;1,0,IF(DU10&lt;1,DV10-1,DV10-DU10)),0)),0)</f>
        <v>0</v>
      </c>
      <c r="ED10" s="740">
        <f t="shared" ref="ED10" si="36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" si="37">IF(AND(EM10&lt;1,EM10&gt;0),IF(WEEKDAY($B10,2)=7,IF(EH10&lt;1,IF(EI10&lt;=1,EI10-EH10,1-EH10),0),IF(WEEKDAY($B10+1,2)=7,IF(EI10&lt;1,0,IF(EH10&lt;1,EI10-1,EI10-EH10)),0)),0)</f>
        <v>0</v>
      </c>
      <c r="EQ10" s="740">
        <f t="shared" ref="EQ10" si="38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" si="39">IF(AND(EZ10&lt;1,EZ10&gt;0),IF(WEEKDAY($B10,2)=7,IF(EU10&lt;1,IF(EV10&lt;=1,EV10-EU10,1-EU10),0),IF(WEEKDAY($B10+1,2)=7,IF(EV10&lt;1,0,IF(EU10&lt;1,EV10-1,EV10-EU10)),0)),0)</f>
        <v>0</v>
      </c>
      <c r="FD10" s="740">
        <f t="shared" ref="FD10" si="40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" si="41">IF(AND(FM10&lt;1,FM10&gt;0),IF(WEEKDAY($B10,2)=7,IF(FH10&lt;1,IF(FI10&lt;=1,FI10-FH10,1-FH10),0),IF(WEEKDAY($B10+1,2)=7,IF(FI10&lt;1,0,IF(FH10&lt;1,FI10-1,FI10-FH10)),0)),0)</f>
        <v>0</v>
      </c>
      <c r="FQ10" s="740">
        <f t="shared" ref="FQ10" si="42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" si="43">IF(AND(FZ10&lt;1,FZ10&gt;0),IF(WEEKDAY($B10,2)=7,IF(FU10&lt;1,IF(FV10&lt;=1,FV10-FU10,1-FU10),0),IF(WEEKDAY($B10+1,2)=7,IF(FV10&lt;1,0,IF(FU10&lt;1,FV10-1,FV10-FU10)),0)),0)</f>
        <v>0</v>
      </c>
      <c r="GD10" s="740">
        <f t="shared" ref="GD10" si="44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" si="45">IF(AND(GM10&lt;1,GM10&gt;0),IF(WEEKDAY($B10,2)=7,IF(GH10&lt;1,IF(GI10&lt;=1,GI10-GH10,1-GH10),0),IF(WEEKDAY($B10+1,2)=7,IF(GI10&lt;1,0,IF(GH10&lt;1,GI10-1,GI10-GH10)),0)),0)</f>
        <v>0</v>
      </c>
      <c r="GQ10" s="740">
        <f t="shared" ref="GQ10" si="46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" si="47">IF(AND(GZ10&lt;1,GZ10&gt;0),IF(WEEKDAY($B10,2)=7,IF(GU10&lt;1,IF(GV10&lt;=1,GV10-GU10,1-GU10),0),IF(WEEKDAY($B10+1,2)=7,IF(GV10&lt;1,0,IF(GU10&lt;1,GV10-1,GV10-GU10)),0)),0)</f>
        <v>0</v>
      </c>
      <c r="HD10" s="740">
        <f t="shared" ref="HD10" si="48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" si="49">IF(AND(HM10&lt;1,HM10&gt;0),IF(WEEKDAY($B10,2)=7,IF(HH10&lt;1,IF(HI10&lt;=1,HI10-HH10,1-HH10),0),IF(WEEKDAY($B10+1,2)=7,IF(HI10&lt;1,0,IF(HH10&lt;1,HI10-1,HI10-HH10)),0)),0)</f>
        <v>0</v>
      </c>
      <c r="HQ10" s="740">
        <f t="shared" ref="HQ10" si="50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" si="51">IF(AND(HZ10&lt;1,HZ10&gt;0),IF(WEEKDAY($B10,2)=7,IF(HU10&lt;1,IF(HV10&lt;=1,HV10-HU10,1-HU10),0),IF(WEEKDAY($B10+1,2)=7,IF(HV10&lt;1,0,IF(HU10&lt;1,HV10-1,HV10-HU10)),0)),0)</f>
        <v>0</v>
      </c>
      <c r="ID10" s="740">
        <f t="shared" ref="ID10" si="52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" si="53">IF(AND(IM10&lt;1,IM10&gt;0),IF(WEEKDAY($B10,2)=7,IF(IH10&lt;1,IF(II10&lt;=1,II10-IH10,1-IH10),0),IF(WEEKDAY($B10+1,2)=7,IF(II10&lt;1,0,IF(IH10&lt;1,II10-1,II10-IH10)),0)),0)</f>
        <v>0</v>
      </c>
      <c r="IQ10" s="740">
        <f t="shared" ref="IQ10" si="54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" si="55">IF(AND(IZ10&lt;1,IZ10&gt;0),IF(WEEKDAY($B10,2)=7,IF(IU10&lt;1,IF(IV10&lt;=1,IV10-IU10,1-IU10),0),IF(WEEKDAY($B10+1,2)=7,IF(IV10&lt;1,0,IF(IU10&lt;1,IV10-1,IV10-IU10)),0)),0)</f>
        <v>0</v>
      </c>
      <c r="JD10" s="740">
        <f t="shared" ref="JD10" si="56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" si="57">IF(AND(JM10&lt;1,JM10&gt;0),IF(WEEKDAY($B10,2)=7,IF(JH10&lt;1,IF(JI10&lt;=1,JI10-JH10,1-JH10),0),IF(WEEKDAY($B10+1,2)=7,IF(JI10&lt;1,0,IF(JH10&lt;1,JI10-1,JI10-JH10)),0)),0)</f>
        <v>0</v>
      </c>
      <c r="JQ10" s="740">
        <f t="shared" ref="JQ10" si="58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" si="59">IF(AND(KG10&lt;1,KG10&gt;0),IF(WEEKDAY($B10,2)=7,IF(KB10&lt;1,IF(KC10&lt;=1,KC10-KB10,1-KB10),0),IF(WEEKDAY($B10+1,2)=7,IF(KC10&lt;1,0,IF(KB10&lt;1,KC10-1,KC10-KB10)),0)),0)</f>
        <v>0</v>
      </c>
      <c r="KK10" s="740">
        <f t="shared" ref="KK10" si="60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" si="61">IF(AND(KT10&lt;1,KT10&gt;0),IF(WEEKDAY($B10,2)=7,IF(KO10&lt;1,IF(KP10&lt;=1,KP10-KO10,1-KO10),0),IF(WEEKDAY($B10+1,2)=7,IF(KP10&lt;1,0,IF(KO10&lt;1,KP10-1,KP10-KO10)),0)),0)</f>
        <v>0</v>
      </c>
      <c r="KX10" s="740">
        <f t="shared" ref="KX10" si="62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" si="63">IF(AND(LG10&lt;1,LG10&gt;0),IF(WEEKDAY($B10,2)=7,IF(LB10&lt;1,IF(LC10&lt;=1,LC10-LB10,1-LB10),0),IF(WEEKDAY($B10+1,2)=7,IF(LC10&lt;1,0,IF(LB10&lt;1,LC10-1,LC10-LB10)),0)),0)</f>
        <v>0</v>
      </c>
      <c r="LK10" s="740">
        <f t="shared" ref="LK10" si="64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" si="65">IF(AND(LT10&lt;1,LT10&gt;0),IF(WEEKDAY($B10,2)=7,IF(LO10&lt;1,IF(LP10&lt;=1,LP10-LO10,1-LO10),0),IF(WEEKDAY($B10+1,2)=7,IF(LP10&lt;1,0,IF(LO10&lt;1,LP10-1,LP10-LO10)),0)),0)</f>
        <v>0</v>
      </c>
      <c r="LX10" s="740">
        <f t="shared" ref="LX10" si="66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" si="67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" si="68">IF(AND(MG10&lt;1,MG10&gt;0),IF(WEEKDAY($B10,2)=7,IF(MB10&lt;1,IF(MC10&lt;=1,MC10-MB10,1-MB10),0),IF(WEEKDAY($B10+1,2)=7,IF(MC10&lt;1,0,IF(MB10&lt;1,MC10-1,MC10-MB10)),0)),0)</f>
        <v>0</v>
      </c>
      <c r="MK10" s="740">
        <f t="shared" ref="MK10" si="69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" si="70">IF(AND(MT10&lt;1,MT10&gt;0),IF(WEEKDAY($B10,2)=7,IF(MO10&lt;1,IF(MP10&lt;=1,MP10-MO10,1-MO10),0),IF(WEEKDAY($B10+1,2)=7,IF(MP10&lt;1,0,IF(MO10&lt;1,MP10-1,MP10-MO10)),0)),0)</f>
        <v>0</v>
      </c>
      <c r="MX10" s="740">
        <f t="shared" ref="MX10" si="71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" si="72">IF(AND(NG10&lt;1,NG10&gt;0),IF(WEEKDAY($B10,2)=7,IF(NB10&lt;1,IF(NC10&lt;=1,NC10-NB10,1-NB10),0),IF(WEEKDAY($B10+1,2)=7,IF(NC10&lt;1,0,IF(NB10&lt;1,NC10-1,NC10-NB10)),0)),0)</f>
        <v>0</v>
      </c>
      <c r="NK10" s="740">
        <f t="shared" ref="NK10" si="73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" si="74">IF(AND(NT10&lt;1,NT10&gt;0),IF(WEEKDAY($B10,2)=7,IF(NO10&lt;1,IF(NP10&lt;=1,NP10-NO10,1-NO10),0),IF(WEEKDAY($B10+1,2)=7,IF(NP10&lt;1,0,IF(NO10&lt;1,NP10-1,NP10-NO10)),0)),0)</f>
        <v>0</v>
      </c>
      <c r="NX10" s="740">
        <f t="shared" ref="NX10" si="75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" si="76">IF(AND(OG10&lt;1,OG10&gt;0),IF(WEEKDAY($B10,2)=7,IF(OB10&lt;1,IF(OC10&lt;=1,OC10-OB10,1-OB10),0),IF(WEEKDAY($B10+1,2)=7,IF(OC10&lt;1,0,IF(OB10&lt;1,OC10-1,OC10-OB10)),0)),0)</f>
        <v>0</v>
      </c>
      <c r="OK10" s="740">
        <f t="shared" ref="OK10" si="77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" si="78">IF(AND(OT10&lt;1,OT10&gt;0),IF(WEEKDAY($B10,2)=7,IF(OO10&lt;1,IF(OP10&lt;=1,OP10-OO10,1-OO10),0),IF(WEEKDAY($B10+1,2)=7,IF(OP10&lt;1,0,IF(OO10&lt;1,OP10-1,OP10-OO10)),0)),0)</f>
        <v>0</v>
      </c>
      <c r="OX10" s="740">
        <f t="shared" ref="OX10" si="79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" si="80">IF(AND(PG10&lt;1,PG10&gt;0),IF(WEEKDAY($B10,2)=7,IF(PB10&lt;1,IF(PC10&lt;=1,PC10-PB10,1-PB10),0),IF(WEEKDAY($B10+1,2)=7,IF(PC10&lt;1,0,IF(PB10&lt;1,PC10-1,PC10-PB10)),0)),0)</f>
        <v>0</v>
      </c>
      <c r="PK10" s="740">
        <f t="shared" ref="PK10" si="81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" si="82">IF(AND(PT10&lt;1,PT10&gt;0),IF(WEEKDAY($B10,2)=7,IF(PO10&lt;1,IF(PP10&lt;=1,PP10-PO10,1-PO10),0),IF(WEEKDAY($B10+1,2)=7,IF(PP10&lt;1,0,IF(PO10&lt;1,PP10-1,PP10-PO10)),0)),0)</f>
        <v>0</v>
      </c>
      <c r="PX10" s="740">
        <f t="shared" ref="PX10" si="83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" si="84">IF(AND(QG10&lt;1,QG10&gt;0),IF(WEEKDAY($B10,2)=7,IF(QB10&lt;1,IF(QC10&lt;=1,QC10-QB10,1-QB10),0),IF(WEEKDAY($B10+1,2)=7,IF(QC10&lt;1,0,IF(QB10&lt;1,QC10-1,QC10-QB10)),0)),0)</f>
        <v>0</v>
      </c>
      <c r="QK10" s="740">
        <f t="shared" ref="QK10" si="85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" si="86">IF(AND(QT10&lt;1,QT10&gt;0),IF(WEEKDAY($B10,2)=7,IF(QO10&lt;1,IF(QP10&lt;=1,QP10-QO10,1-QO10),0),IF(WEEKDAY($B10+1,2)=7,IF(QP10&lt;1,0,IF(QO10&lt;1,QP10-1,QP10-QO10)),0)),0)</f>
        <v>0</v>
      </c>
      <c r="QX10" s="740">
        <f t="shared" ref="QX10" si="87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" si="88">IF(AND(RG10&lt;1,RG10&gt;0),IF(WEEKDAY($B10,2)=7,IF(RB10&lt;1,IF(RC10&lt;=1,RC10-RB10,1-RB10),0),IF(WEEKDAY($B10+1,2)=7,IF(RC10&lt;1,0,IF(RB10&lt;1,RC10-1,RC10-RB10)),0)),0)</f>
        <v>0</v>
      </c>
      <c r="RK10" s="740">
        <f t="shared" ref="RK10" si="89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90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91">IF(Q10="",0,Q10)</f>
        <v>0</v>
      </c>
      <c r="RS10" s="594">
        <f t="shared" ref="RS10:RS40" ca="1" si="92">IF(A10=A9,RR10+RS9,RR10)</f>
        <v>0</v>
      </c>
      <c r="RU10" s="725"/>
    </row>
    <row r="11" spans="1:489" s="625" customFormat="1" ht="15" x14ac:dyDescent="0.25">
      <c r="A11" s="865">
        <f t="shared" ref="A11:A40" ca="1" si="93">WEEKNUM(B11,21)</f>
        <v>1</v>
      </c>
      <c r="B11" s="719">
        <f ca="1">B10+1</f>
        <v>43831</v>
      </c>
      <c r="C11" s="720">
        <f ca="1">NETWORKDAYS(B11,B11,Feiertage)</f>
        <v>1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43831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>
        <f t="shared" ca="1" si="2"/>
        <v>0.33333333333333298</v>
      </c>
      <c r="Q11" s="725" t="str">
        <f t="shared" ca="1" si="3"/>
        <v/>
      </c>
      <c r="R11" s="725" t="str">
        <f t="shared" ref="R11:R40" ca="1" si="94">IF(A11&lt;WEEKNUM(B11+1,21),RS11,"")</f>
        <v/>
      </c>
      <c r="S11" s="750"/>
      <c r="T11" s="723" t="str">
        <f t="shared" ref="T11:T40" si="95">IF(BM11+BN11+RN11+JT11&lt;=0,"",BM11+BN11+RN11+JT11)</f>
        <v/>
      </c>
      <c r="U11" s="723" t="str">
        <f t="shared" ca="1" si="4"/>
        <v/>
      </c>
      <c r="V11" s="723" t="str">
        <f t="shared" ref="V11:V37" ca="1" si="96">IF(BR11+RP11+JV11&gt;0,BR11+RP11+JV11,"")</f>
        <v/>
      </c>
      <c r="W11" s="723" t="str">
        <f t="shared" ref="W11:W40" ca="1" si="97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8">IF(AJ11=0,"",AJ11)</f>
        <v/>
      </c>
      <c r="AG11" s="730" t="str">
        <f t="shared" ref="AG11:AG40" si="99">AH11</f>
        <v/>
      </c>
      <c r="AH11" s="731" t="str">
        <f t="shared" si="7"/>
        <v/>
      </c>
      <c r="AI11" s="731">
        <f t="shared" ref="AI11:AI40" si="100">IF(AND(ISBLANK(Z11),ISBLANK(AA11)),0,IF(AA11-Z11&lt;=0,AA11+1-Z11,AA11-Z11))</f>
        <v>0</v>
      </c>
      <c r="AJ11" s="731">
        <f t="shared" ref="AJ11:AJ40" si="101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9"/>
        <v>0</v>
      </c>
      <c r="AN11" s="596">
        <f t="shared" si="10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11"/>
        <v>0</v>
      </c>
      <c r="AS11" s="733">
        <f t="shared" si="12"/>
        <v>0</v>
      </c>
      <c r="AT11" s="635">
        <f t="shared" si="13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4"/>
        <v>0</v>
      </c>
      <c r="AY11" s="596">
        <f t="shared" si="15"/>
        <v>0</v>
      </c>
      <c r="AZ11" s="596">
        <f t="shared" si="16"/>
        <v>0</v>
      </c>
      <c r="BA11" s="596">
        <f t="shared" si="17"/>
        <v>0</v>
      </c>
      <c r="BB11" s="596">
        <f t="shared" si="18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9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0.33333333333333337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20"/>
        <v>0</v>
      </c>
      <c r="BN11" s="636">
        <f t="shared" si="21"/>
        <v>0</v>
      </c>
      <c r="BO11" s="735">
        <f t="shared" ref="BO11:BO40" ca="1" si="102">IF(BS11=1,BJ11,0)</f>
        <v>0</v>
      </c>
      <c r="BP11" s="636">
        <f t="shared" si="22"/>
        <v>0</v>
      </c>
      <c r="BQ11" s="734">
        <f t="shared" ref="BQ11:BQ40" si="103">IF(OR(L11&lt;=13/24,K11&gt;=21/24),0,IF(K11&lt;=13/24,IF(L11&lt;=21/24,L11-13/24,21/24-13/24),IF(L11&lt;=21/24,L11-K11,21/24-K11)))</f>
        <v>0</v>
      </c>
      <c r="BR11" s="636">
        <f t="shared" ca="1" si="23"/>
        <v>0</v>
      </c>
      <c r="BS11" s="549">
        <f t="shared" ca="1" si="24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5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6"/>
        <v>0</v>
      </c>
      <c r="BY11" s="638">
        <f t="shared" ref="BY11:BY40" ca="1" si="104">IF(OR(C11=0,B11=""),0,IF(BZ11&gt;0,1,0))</f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27"/>
        <v>0</v>
      </c>
      <c r="CB11" s="736">
        <f t="shared" ref="CB11:CB17" si="105">AJ11</f>
        <v>0</v>
      </c>
      <c r="CC11" s="625">
        <f t="shared" si="28"/>
        <v>1</v>
      </c>
      <c r="CD11" s="737">
        <f t="shared" ref="CD11:CD40" si="106">Z11</f>
        <v>0</v>
      </c>
      <c r="CE11" s="737">
        <f t="shared" ref="CE11:CE40" si="107">IF($Z11&gt;=$AA11,$AA11+1,$AA11)</f>
        <v>1</v>
      </c>
      <c r="CF11" s="738" t="str">
        <f t="shared" ref="CF11:CF40" si="108">IF(OR(ISBLANK($AB11),ISERR(MID($AB11,1,CC11-1))),"00:00-00:00",MID($AB11,1,CC11-1))</f>
        <v>00:00-00:00</v>
      </c>
      <c r="CG11" s="739">
        <f t="shared" ref="CG11:CG40" si="109">IF(CI11-CH11&lt;0,CI11-CH11+1,CI11-CH11)</f>
        <v>1</v>
      </c>
      <c r="CH11" s="738">
        <f t="shared" ref="CH11:CH40" si="110">IF(_xlfn.NUMBERVALUE(LEFT(CF11,FIND("-",CF11)))&lt;$CD11,_xlfn.NUMBERVALUE(LEFT(CF11,FIND("-",CF11)))+1,_xlfn.NUMBERVALUE(LEFT(CF11,FIND("-",CF11))))</f>
        <v>0</v>
      </c>
      <c r="CI11" s="738">
        <f t="shared" ref="CI11:CI40" si="111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J40" si="112">IF((CH11&gt;=$CD11)*(CH11&lt;$CE11),TRUE,FALSE)</f>
        <v>1</v>
      </c>
      <c r="CK11" s="737" t="b">
        <f t="shared" ref="CK11:CK40" si="113">IF((CI11&gt;=$CD11)*(CI11&lt;$CE11),TRUE,FALSE)</f>
        <v>0</v>
      </c>
      <c r="CL11" s="737" t="b">
        <f t="shared" ref="CL11:CL40" si="114">IF((CH11&lt;=$CD11)*(CI11&gt;=$CE11),TRUE,FALSE)</f>
        <v>1</v>
      </c>
      <c r="CM11" s="628">
        <f t="shared" ref="CM11:CM40" si="115">ROUNDUP(IF(CJ11*CK11,CG11,
IF(NOT(CJ11)*CK11,CI11-$CD11,
IF(CJ11*NOT(CK11),$CE11-CH11,
IF(CL11,$CE11-$CD11,0))))/(1/24),0)/24</f>
        <v>1</v>
      </c>
      <c r="CN11" s="737">
        <f t="shared" ref="CN11:CN40" si="116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7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8">IF(AND(CM11&lt;1,CM11&gt;0),IF(WEEKDAY($B11,2)=7,IF(CH11&lt;1,IF(CI11&lt;=1,CI11-CH11,1-CH11),0),IF(WEEKDAY($B11+1,2)=7,IF(CI11&lt;1,0,IF(CH11&lt;1,CI11-1,CI11-CH11)),0)),0)</f>
        <v>0</v>
      </c>
      <c r="CQ11" s="740">
        <f t="shared" ref="CQ11:CQ40" si="119">IF(AND(CM11&lt;1,CM11&gt;0),IF($BS11=1,IF(AND(CH11&lt;=1,CI11&lt;=1),CG11,IF(AND(CH11&lt;1,CI11&gt;=1),1-CH11,0)),IF($BS12=1,IF(AND(CH11&lt;=1,CI11&gt;1),CI11-1,IF(AND(CH11&gt;1,CI11&gt;1),CI11-CH11,0)),0)),0)</f>
        <v>0</v>
      </c>
      <c r="CR11" s="625">
        <f t="shared" ref="CR11:CR40" si="120">IF(ISERROR(FIND(";",$AB11,CC11+1)),LEN($AB11)+1,FIND(";",$AB11,CC11+1))</f>
        <v>1</v>
      </c>
      <c r="CS11" s="738" t="str">
        <f t="shared" ref="CS11:CS40" si="121">IF(ISERR(MID($AB11,CC11+1,CR11-CC11-1)),"00:00-00:00",MID($AB11,CC11+1,CR11-CC11-1))</f>
        <v>00:00-00:00</v>
      </c>
      <c r="CT11" s="739">
        <f t="shared" ref="CT11:CT40" si="122">IF(CV11-CU11&lt;0,CV11-CU11+1,CV11-CU11)</f>
        <v>1</v>
      </c>
      <c r="CU11" s="738">
        <f t="shared" ref="CU11:CU40" si="123">IF(_xlfn.NUMBERVALUE(LEFT(CS11,FIND("-",CS11)))&lt;$CD11,_xlfn.NUMBERVALUE(LEFT(CS11,FIND("-",CS11)))+1,_xlfn.NUMBERVALUE(LEFT(CS11,FIND("-",CS11))))</f>
        <v>0</v>
      </c>
      <c r="CV11" s="738">
        <f t="shared" ref="CV11:CV40" si="124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W40" si="125">IF((CU11&gt;=$CD11)*(CU11&lt;$CE11),TRUE,FALSE)</f>
        <v>1</v>
      </c>
      <c r="CX11" s="737" t="b">
        <f t="shared" ref="CX11:CX40" si="126">IF((CV11&gt;=$CD11)*(CV11&lt;$CE11),TRUE,FALSE)</f>
        <v>0</v>
      </c>
      <c r="CY11" s="737" t="b">
        <f t="shared" ref="CY11:CY40" si="127">IF((CU11&lt;=$CD11)*(CV11&gt;=$CE11),TRUE,FALSE)</f>
        <v>1</v>
      </c>
      <c r="CZ11" s="628">
        <f t="shared" ref="CZ11:CZ40" si="128">ROUNDUP(IF(CW11*CX11,CT11,
IF(NOT(CW11)*CX11,CV11-$CD11,
IF(CW11*NOT(CX11),$CE11-CU11,
IF(CY11,$CE11-$CD11,0))))/(1/24),0)/24</f>
        <v>1</v>
      </c>
      <c r="DA11" s="737">
        <f t="shared" ref="DA11:DA40" si="129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30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31">IF(AND(CZ11&lt;1,CZ11&gt;0),IF(WEEKDAY($B11,2)=7,IF(CU11&lt;1,IF(CV11&lt;=1,CV11-CU11,1-CU11),0),IF(WEEKDAY($B11+1,2)=7,IF(CV11&lt;1,0,IF(CU11&lt;1,CV11-1,CV11-CU11)),0)),0)</f>
        <v>0</v>
      </c>
      <c r="DD11" s="740">
        <f t="shared" ref="DD11:DD40" si="132">IF(AND(CZ11&lt;1,CZ11&gt;0),IF($BS11=1,IF(AND(CU11&lt;=1,CV11&lt;=1),CT11,IF(AND(CU11&lt;1,CV11&gt;=1),1-CU11,0)),IF($BS12=1,IF(AND(CU11&lt;=1,CV11&gt;1),CV11-1,IF(AND(CU11&gt;1,CV11&gt;1),CV11-CU11,0)),0)),0)</f>
        <v>0</v>
      </c>
      <c r="DE11" s="625">
        <f t="shared" ref="DE11:DE40" si="133">IF(ISERROR(FIND(";",$AB11,CR11+1)),LEN($AB11)+1,FIND(";",$AB11,CR11+1))</f>
        <v>1</v>
      </c>
      <c r="DF11" s="738" t="str">
        <f t="shared" ref="DF11:DF40" si="134">IF(ISERR(MID($AB11,CR11+1,DE11-CR11-1)),"00:00-00:00",MID($AB11,CR11+1,DE11-CR11-1))</f>
        <v>00:00-00:00</v>
      </c>
      <c r="DG11" s="739">
        <f t="shared" ref="DG11:DG40" si="135">IF(DI11-DH11&lt;0,DI11-DH11+1,DI11-DH11)</f>
        <v>1</v>
      </c>
      <c r="DH11" s="738">
        <f t="shared" ref="DH11:DH40" si="136">IF(_xlfn.NUMBERVALUE(LEFT(DF11,FIND("-",DF11)))&lt;$CD11,_xlfn.NUMBERVALUE(LEFT(DF11,FIND("-",DF11)))+1,_xlfn.NUMBERVALUE(LEFT(DF11,FIND("-",DF11))))</f>
        <v>0</v>
      </c>
      <c r="DI11" s="738">
        <f t="shared" ref="DI11:DI40" si="137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J40" si="138">IF((DH11&gt;=$CD11)*(DH11&lt;$CE11),TRUE,FALSE)</f>
        <v>1</v>
      </c>
      <c r="DK11" s="737" t="b">
        <f t="shared" ref="DK11:DK40" si="139">IF((DI11&gt;=$CD11)*(DI11&lt;$CE11),TRUE,FALSE)</f>
        <v>0</v>
      </c>
      <c r="DL11" s="737" t="b">
        <f t="shared" ref="DL11:DL40" si="140">IF((DH11&lt;=$CD11)*(DI11&gt;=$CE11),TRUE,FALSE)</f>
        <v>1</v>
      </c>
      <c r="DM11" s="628">
        <f t="shared" ref="DM11:DM40" si="141">ROUNDUP(IF(DJ11*DK11,DG11,
IF(NOT(DJ11)*DK11,DI11-$CD11,
IF(DJ11*NOT(DK11),$CE11-DH11,
IF(DL11,$CE11-$CD11,0))))/(1/24),0)/24</f>
        <v>1</v>
      </c>
      <c r="DN11" s="737">
        <f t="shared" ref="DN11:DN40" si="142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43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ref="DP11:DP40" si="144">IF(AND(DM11&lt;1,DM11&gt;0),IF(WEEKDAY($B11,2)=7,IF(DH11&lt;1,IF(DI11&lt;=1,DI11-DH11,1-DH11),0),IF(WEEKDAY($B11+1,2)=7,IF(DI11&lt;1,0,IF(DH11&lt;1,DI11-1,DI11-DH11)),0)),0)</f>
        <v>0</v>
      </c>
      <c r="DQ11" s="740">
        <f t="shared" ref="DQ11:DQ40" si="145">IF(AND(DM11&lt;1,DM11&gt;0),IF($BS11=1,IF(AND(DH11&lt;=1,DI11&lt;=1),DG11,IF(AND(DH11&lt;1,DI11&gt;=1),1-DH11,0)),IF($BS12=1,IF(AND(DH11&lt;=1,DI11&gt;1),DI11-1,IF(AND(DH11&gt;1,DI11&gt;1),DI11-DH11,0)),0)),0)</f>
        <v>0</v>
      </c>
      <c r="DR11" s="625">
        <f t="shared" ref="DR11:DR40" si="146">IF(ISERROR(FIND(";",$AB11,DE11+1)),LEN($AB11)+1,FIND(";",$AB11,DE11+1))</f>
        <v>1</v>
      </c>
      <c r="DS11" s="738" t="str">
        <f t="shared" ref="DS11:DS40" si="147">IF(ISERR(MID($AB11,DE11+1,DR11-DE11-1)),"00:00-00:00",MID($AB11,DE11+1,DR11-DE11-1))</f>
        <v>00:00-00:00</v>
      </c>
      <c r="DT11" s="739">
        <f t="shared" ref="DT11:DT40" si="148">IF(DV11-DU11&lt;0,DV11-DU11+1,DV11-DU11)</f>
        <v>1</v>
      </c>
      <c r="DU11" s="738">
        <f t="shared" ref="DU11:DU40" si="149">IF(_xlfn.NUMBERVALUE(LEFT(DS11,FIND("-",DS11)))&lt;$CD11,_xlfn.NUMBERVALUE(LEFT(DS11,FIND("-",DS11)))+1,_xlfn.NUMBERVALUE(LEFT(DS11,FIND("-",DS11))))</f>
        <v>0</v>
      </c>
      <c r="DV11" s="738">
        <f t="shared" ref="DV11:DV40" si="150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W40" si="151">IF((DU11&gt;=$CD11)*(DU11&lt;$CE11),TRUE,FALSE)</f>
        <v>1</v>
      </c>
      <c r="DX11" s="737" t="b">
        <f t="shared" ref="DX11:DX40" si="152">IF((DV11&gt;=$CD11)*(DV11&lt;$CE11),TRUE,FALSE)</f>
        <v>0</v>
      </c>
      <c r="DY11" s="737" t="b">
        <f t="shared" ref="DY11:DY40" si="153">IF((DU11&lt;=$CD11)*(DV11&gt;=$CE11),TRUE,FALSE)</f>
        <v>1</v>
      </c>
      <c r="DZ11" s="628">
        <f t="shared" ref="DZ11:DZ40" si="154">ROUNDUP(IF(DW11*DX11,DT11,
IF(NOT(DW11)*DX11,DV11-$CD11,
IF(DW11*NOT(DX11),$CE11-DU11,
IF(DY11,$CE11-$CD11,0))))/(1/24),0)/24</f>
        <v>1</v>
      </c>
      <c r="EA11" s="737">
        <f t="shared" ref="EA11:EA40" si="155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56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ref="EC11:EC40" si="157">IF(AND(DZ11&lt;1,DZ11&gt;0),IF(WEEKDAY($B11,2)=7,IF(DU11&lt;1,IF(DV11&lt;=1,DV11-DU11,1-DU11),0),IF(WEEKDAY($B11+1,2)=7,IF(DV11&lt;1,0,IF(DU11&lt;1,DV11-1,DV11-DU11)),0)),0)</f>
        <v>0</v>
      </c>
      <c r="ED11" s="740">
        <f t="shared" ref="ED11:ED40" si="158">IF(AND(DZ11&lt;1,DZ11&gt;0),IF($BS11=1,IF(AND(DU11&lt;=1,DV11&lt;=1),DT11,IF(AND(DU11&lt;1,DV11&gt;=1),1-DU11,0)),IF($BS12=1,IF(AND(DU11&lt;=1,DV11&gt;1),DV11-1,IF(AND(DU11&gt;1,DV11&gt;1),DV11-DU11,0)),0)),0)</f>
        <v>0</v>
      </c>
      <c r="EE11" s="741">
        <f t="shared" ref="EE11:EE40" si="159">IF(ISERROR(FIND(";",$AB11,DR11+1)),LEN($AB11)+1,FIND(";",$AB11,DR11+1))</f>
        <v>1</v>
      </c>
      <c r="EF11" s="742" t="str">
        <f t="shared" ref="EF11:EF40" si="160">IF(ISERR(MID($AB11,DR11+1,EE11-DR11-1)),"00:00-00:00",MID($AB11,DR11+1,EE11-DR11-1))</f>
        <v>00:00-00:00</v>
      </c>
      <c r="EG11" s="743">
        <f t="shared" ref="EG11:EG40" si="161">IF(EI11-EH11&lt;0,EI11-EH11+1,EI11-EH11)</f>
        <v>1</v>
      </c>
      <c r="EH11" s="742">
        <f t="shared" ref="EH11:EH40" si="162">IF(_xlfn.NUMBERVALUE(LEFT(EF11,FIND("-",EF11)))&lt;$CD11,_xlfn.NUMBERVALUE(LEFT(EF11,FIND("-",EF11)))+1,_xlfn.NUMBERVALUE(LEFT(EF11,FIND("-",EF11))))</f>
        <v>0</v>
      </c>
      <c r="EI11" s="742">
        <f t="shared" ref="EI11:EI40" si="163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J40" si="164">IF((EH11&gt;=$CD11)*(EH11&lt;$CE11),TRUE,FALSE)</f>
        <v>1</v>
      </c>
      <c r="EK11" s="742" t="b">
        <f t="shared" ref="EK11:EK40" si="165">IF((EI11&gt;=$CD11)*(EI11&lt;$CE11),TRUE,FALSE)</f>
        <v>0</v>
      </c>
      <c r="EL11" s="742" t="b">
        <f t="shared" ref="EL11:EL40" si="166">IF((EH11&lt;=$CD11)*(EI11&gt;=$CE11),TRUE,FALSE)</f>
        <v>1</v>
      </c>
      <c r="EM11" s="628">
        <f t="shared" ref="EM11:EM40" si="167">ROUNDUP(IF(EJ11*EK11,EG11,
IF(NOT(EJ11)*EK11,EI11-$CD11,
IF(EJ11*NOT(EK11),$CE11-EH11,
IF(EL11,$CE11-$CD11,0))))/(1/24),0)/24</f>
        <v>1</v>
      </c>
      <c r="EN11" s="737">
        <f t="shared" ref="EN11:EN40" si="168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69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ref="EP11:EP40" si="170">IF(AND(EM11&lt;1,EM11&gt;0),IF(WEEKDAY($B11,2)=7,IF(EH11&lt;1,IF(EI11&lt;=1,EI11-EH11,1-EH11),0),IF(WEEKDAY($B11+1,2)=7,IF(EI11&lt;1,0,IF(EH11&lt;1,EI11-1,EI11-EH11)),0)),0)</f>
        <v>0</v>
      </c>
      <c r="EQ11" s="740">
        <f t="shared" ref="EQ11:EQ40" si="171">IF(AND(EM11&lt;1,EM11&gt;0),IF($BS11=1,IF(AND(EH11&lt;=1,EI11&lt;=1),EG11,IF(AND(EH11&lt;1,EI11&gt;=1),1-EH11,0)),IF($BS12=1,IF(AND(EH11&lt;=1,EI11&gt;1),EI11-1,IF(AND(EH11&gt;1,EI11&gt;1),EI11-EH11,0)),0)),0)</f>
        <v>0</v>
      </c>
      <c r="ER11" s="741">
        <f t="shared" ref="ER11:ER40" si="172">IF(ISERROR(FIND(";",$AB11,EE11+1)),LEN($AB11)+1,FIND(";",$AB11,EE11+1))</f>
        <v>1</v>
      </c>
      <c r="ES11" s="742" t="str">
        <f t="shared" ref="ES11:ES40" si="173">IF(ISERR(MID($AB11,EE11+1,ER11-EE11-1)),"00:00-00:00",MID($AB11,EE11+1,ER11-EE11-1))</f>
        <v>00:00-00:00</v>
      </c>
      <c r="ET11" s="739">
        <f t="shared" ref="ET11:ET40" si="174">IF(EV11-EU11&lt;0,EV11-EU11+1,EV11-EU11)</f>
        <v>1</v>
      </c>
      <c r="EU11" s="738">
        <f t="shared" ref="EU11:EU40" si="175">IF(_xlfn.NUMBERVALUE(LEFT(ES11,FIND("-",ES11)))&lt;$CD11,_xlfn.NUMBERVALUE(LEFT(ES11,FIND("-",ES11)))+1,_xlfn.NUMBERVALUE(LEFT(ES11,FIND("-",ES11))))</f>
        <v>0</v>
      </c>
      <c r="EV11" s="738">
        <f t="shared" ref="EV11:EV40" si="176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W40" si="177">IF((EU11&gt;=$CD11)*(EU11&lt;$CE11),TRUE,FALSE)</f>
        <v>1</v>
      </c>
      <c r="EX11" s="737" t="b">
        <f t="shared" ref="EX11:EX40" si="178">IF((EV11&gt;=$CD11)*(EV11&lt;$CE11),TRUE,FALSE)</f>
        <v>0</v>
      </c>
      <c r="EY11" s="737" t="b">
        <f t="shared" ref="EY11:EY40" si="179">IF((EU11&lt;=$CD11)*(EV11&gt;=$CE11),TRUE,FALSE)</f>
        <v>1</v>
      </c>
      <c r="EZ11" s="628">
        <f t="shared" ref="EZ11:EZ40" si="180">ROUNDUP(IF(EW11*EX11,ET11,
IF(NOT(EW11)*EX11,EV11-$CD11,
IF(EW11*NOT(EX11),$CE11-EU11,
IF(EY11,$CE11-$CD11,0))))/(1/24),0)/24</f>
        <v>1</v>
      </c>
      <c r="FA11" s="737">
        <f t="shared" ref="FA11:FA40" si="181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82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ref="FC11:FC40" si="183">IF(AND(EZ11&lt;1,EZ11&gt;0),IF(WEEKDAY($B11,2)=7,IF(EU11&lt;1,IF(EV11&lt;=1,EV11-EU11,1-EU11),0),IF(WEEKDAY($B11+1,2)=7,IF(EV11&lt;1,0,IF(EU11&lt;1,EV11-1,EV11-EU11)),0)),0)</f>
        <v>0</v>
      </c>
      <c r="FD11" s="740">
        <f t="shared" ref="FD11:FD40" si="184">IF(AND(EZ11&lt;1,EZ11&gt;0),IF($BS11=1,IF(AND(EU11&lt;=1,EV11&lt;=1),ET11,IF(AND(EU11&lt;1,EV11&gt;=1),1-EU11,0)),IF($BS12=1,IF(AND(EU11&lt;=1,EV11&gt;1),EV11-1,IF(AND(EU11&gt;1,EV11&gt;1),EV11-EU11,0)),0)),0)</f>
        <v>0</v>
      </c>
      <c r="FE11" s="625">
        <f t="shared" ref="FE11:FE40" si="185">IF(ISERROR(FIND(";",$AB11,ER11+1)),LEN($AB11)+1,FIND(";",$AB11,ER11+1))</f>
        <v>1</v>
      </c>
      <c r="FF11" s="738" t="str">
        <f t="shared" ref="FF11:FF40" si="186">IF(ISERR(MID($AB11,ER11+1,FE11-ER11-1)),"00:00-00:00",MID($AB11,ER11+1,FE11-ER11-1))</f>
        <v>00:00-00:00</v>
      </c>
      <c r="FG11" s="739">
        <f t="shared" ref="FG11:FG40" si="187">IF(FI11-FH11&lt;0,FI11-FH11+1,FI11-FH11)</f>
        <v>1</v>
      </c>
      <c r="FH11" s="738">
        <f t="shared" ref="FH11:FH40" si="188">IF(_xlfn.NUMBERVALUE(LEFT(FF11,FIND("-",FF11)))&lt;$CD11,_xlfn.NUMBERVALUE(LEFT(FF11,FIND("-",FF11)))+1,_xlfn.NUMBERVALUE(LEFT(FF11,FIND("-",FF11))))</f>
        <v>0</v>
      </c>
      <c r="FI11" s="738">
        <f t="shared" ref="FI11:FI40" si="18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J40" si="190">IF((FH11&gt;=$CD11)*(FH11&lt;$CE11),TRUE,FALSE)</f>
        <v>1</v>
      </c>
      <c r="FK11" s="737" t="b">
        <f t="shared" ref="FK11:FK40" si="191">IF((FI11&gt;=$CD11)*(FI11&lt;$CE11),TRUE,FALSE)</f>
        <v>0</v>
      </c>
      <c r="FL11" s="737" t="b">
        <f t="shared" ref="FL11:FL40" si="192">IF((FH11&lt;=$CD11)*(FI11&gt;=$CE11),TRUE,FALSE)</f>
        <v>1</v>
      </c>
      <c r="FM11" s="628">
        <f t="shared" ref="FM11:FM40" si="193">ROUNDUP(IF(FJ11*FK11,FG11,
IF(NOT(FJ11)*FK11,FI11-$CD11,
IF(FJ11*NOT(FK11),$CE11-FH11,
IF(FL11,$CE11-$CD11,0))))/(1/24),0)/24</f>
        <v>1</v>
      </c>
      <c r="FN11" s="737">
        <f t="shared" ref="FN11:FN40" si="194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95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ref="FP11:FP40" si="196">IF(AND(FM11&lt;1,FM11&gt;0),IF(WEEKDAY($B11,2)=7,IF(FH11&lt;1,IF(FI11&lt;=1,FI11-FH11,1-FH11),0),IF(WEEKDAY($B11+1,2)=7,IF(FI11&lt;1,0,IF(FH11&lt;1,FI11-1,FI11-FH11)),0)),0)</f>
        <v>0</v>
      </c>
      <c r="FQ11" s="740">
        <f t="shared" ref="FQ11:FQ40" si="197">IF(AND(FM11&lt;1,FM11&gt;0),IF($BS11=1,IF(AND(FH11&lt;=1,FI11&lt;=1),FG11,IF(AND(FH11&lt;1,FI11&gt;=1),1-FH11,0)),IF($BS12=1,IF(AND(FH11&lt;=1,FI11&gt;1),FI11-1,IF(AND(FH11&gt;1,FI11&gt;1),FI11-FH11,0)),0)),0)</f>
        <v>0</v>
      </c>
      <c r="FR11" s="625">
        <f t="shared" ref="FR11:FR40" si="198">IF(ISERROR(FIND(";",$AB11,FE11+1)),LEN($AB11)+1,FIND(";",$AB11,FE11+1))</f>
        <v>1</v>
      </c>
      <c r="FS11" s="738" t="str">
        <f t="shared" ref="FS11:FS40" si="199">IF(ISERR(MID($AB11,FE11+1,FR11-FE11-1)),"00:00-00:00",MID($AB11,FE11+1,FR11-FE11-1))</f>
        <v>00:00-00:00</v>
      </c>
      <c r="FT11" s="739">
        <f t="shared" ref="FT11:FT40" si="200">IF(FV11-FU11&lt;0,FV11-FU11+1,FV11-FU11)</f>
        <v>1</v>
      </c>
      <c r="FU11" s="738">
        <f t="shared" ref="FU11:FU40" si="201">IF(_xlfn.NUMBERVALUE(LEFT(FS11,FIND("-",FS11)))&lt;$CD11,_xlfn.NUMBERVALUE(LEFT(FS11,FIND("-",FS11)))+1,_xlfn.NUMBERVALUE(LEFT(FS11,FIND("-",FS11))))</f>
        <v>0</v>
      </c>
      <c r="FV11" s="738">
        <f t="shared" ref="FV11:FV40" si="202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W40" si="203">IF((FU11&gt;=$CD11)*(FU11&lt;$CE11),TRUE,FALSE)</f>
        <v>1</v>
      </c>
      <c r="FX11" s="737" t="b">
        <f t="shared" ref="FX11:FX40" si="204">IF((FV11&gt;=$CD11)*(FV11&lt;$CE11),TRUE,FALSE)</f>
        <v>0</v>
      </c>
      <c r="FY11" s="737" t="b">
        <f t="shared" ref="FY11:FY40" si="205">IF((FU11&lt;=$CD11)*(FV11&gt;=$CE11),TRUE,FALSE)</f>
        <v>1</v>
      </c>
      <c r="FZ11" s="628">
        <f t="shared" ref="FZ11:FZ40" si="206">ROUNDUP(IF(FW11*FX11,FT11,
IF(NOT(FW11)*FX11,FV11-$CD11,
IF(FW11*NOT(FX11),$CE11-FU11,
IF(FY11,$CE11-$CD11,0))))/(1/24),0)/24</f>
        <v>1</v>
      </c>
      <c r="GA11" s="737">
        <f t="shared" ref="GA11:GA40" si="207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208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ref="GC11:GC40" si="209">IF(AND(FZ11&lt;1,FZ11&gt;0),IF(WEEKDAY($B11,2)=7,IF(FU11&lt;1,IF(FV11&lt;=1,FV11-FU11,1-FU11),0),IF(WEEKDAY($B11+1,2)=7,IF(FV11&lt;1,0,IF(FU11&lt;1,FV11-1,FV11-FU11)),0)),0)</f>
        <v>0</v>
      </c>
      <c r="GD11" s="740">
        <f t="shared" ref="GD11:GD40" si="210">IF(AND(FZ11&lt;1,FZ11&gt;0),IF($BS11=1,IF(AND(FU11&lt;=1,FV11&lt;=1),FT11,IF(AND(FU11&lt;1,FV11&gt;=1),1-FU11,0)),IF($BS12=1,IF(AND(FU11&lt;=1,FV11&gt;1),FV11-1,IF(AND(FU11&gt;1,FV11&gt;1),FV11-FU11,0)),0)),0)</f>
        <v>0</v>
      </c>
      <c r="GE11" s="625">
        <f t="shared" ref="GE11:GE40" si="211">IF(ISERROR(FIND(";",$AB11,FR11+1)),LEN($AB11)+1,FIND(";",$AB11,FR11+1))</f>
        <v>1</v>
      </c>
      <c r="GF11" s="738" t="str">
        <f t="shared" ref="GF11:GF40" si="212">IF(ISERR(MID($AB11,FR11+1,GE11-FR11-1)),"00:00-00:00",MID($AB11,FR11+1,GE11-FR11-1))</f>
        <v>00:00-00:00</v>
      </c>
      <c r="GG11" s="739">
        <f t="shared" ref="GG11:GG40" si="213">IF(GI11-GH11&lt;0,GI11-GH11+1,GI11-GH11)</f>
        <v>1</v>
      </c>
      <c r="GH11" s="738">
        <f t="shared" ref="GH11:GH40" si="214">IF(_xlfn.NUMBERVALUE(LEFT(GF11,FIND("-",GF11)))&lt;$CD11,_xlfn.NUMBERVALUE(LEFT(GF11,FIND("-",GF11)))+1,_xlfn.NUMBERVALUE(LEFT(GF11,FIND("-",GF11))))</f>
        <v>0</v>
      </c>
      <c r="GI11" s="738">
        <f t="shared" ref="GI11:GI40" si="215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J40" si="216">IF((GH11&gt;=$CD11)*(GH11&lt;$CE11),TRUE,FALSE)</f>
        <v>1</v>
      </c>
      <c r="GK11" s="737" t="b">
        <f t="shared" ref="GK11:GK40" si="217">IF((GI11&gt;=$CD11)*(GI11&lt;$CE11),TRUE,FALSE)</f>
        <v>0</v>
      </c>
      <c r="GL11" s="737" t="b">
        <f t="shared" ref="GL11:GL40" si="218">IF((GH11&lt;=$CD11)*(GI11&gt;=$CE11),TRUE,FALSE)</f>
        <v>1</v>
      </c>
      <c r="GM11" s="628">
        <f t="shared" ref="GM11:GM40" si="219">ROUNDUP(IF(GJ11*GK11,GG11,
IF(NOT(GJ11)*GK11,GI11-$CD11,
IF(GJ11*NOT(GK11),$CE11-GH11,
IF(GL11,$CE11-$CD11,0))))/(1/24),0)/24</f>
        <v>1</v>
      </c>
      <c r="GN11" s="737">
        <f t="shared" ref="GN11:GN40" si="220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221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ref="GP11:GP40" si="222">IF(AND(GM11&lt;1,GM11&gt;0),IF(WEEKDAY($B11,2)=7,IF(GH11&lt;1,IF(GI11&lt;=1,GI11-GH11,1-GH11),0),IF(WEEKDAY($B11+1,2)=7,IF(GI11&lt;1,0,IF(GH11&lt;1,GI11-1,GI11-GH11)),0)),0)</f>
        <v>0</v>
      </c>
      <c r="GQ11" s="740">
        <f t="shared" ref="GQ11:GQ40" si="223">IF(AND(GM11&lt;1,GM11&gt;0),IF($BS11=1,IF(AND(GH11&lt;=1,GI11&lt;=1),GG11,IF(AND(GH11&lt;1,GI11&gt;=1),1-GH11,0)),IF($BS12=1,IF(AND(GH11&lt;=1,GI11&gt;1),GI11-1,IF(AND(GH11&gt;1,GI11&gt;1),GI11-GH11,0)),0)),0)</f>
        <v>0</v>
      </c>
      <c r="GR11" s="625">
        <f t="shared" ref="GR11:GR40" si="224">IF(ISERROR(FIND(";",$AB11,GE11+1)),LEN($AB11)+1,FIND(";",$AB11,GE11+1))</f>
        <v>1</v>
      </c>
      <c r="GS11" s="738" t="str">
        <f t="shared" ref="GS11:GS40" si="225">IF(ISERR(MID($AB11,GE11+1,GR11-GE11-1)),"00:00-00:00",MID($AB11,GE11+1,GR11-GE11-1))</f>
        <v>00:00-00:00</v>
      </c>
      <c r="GT11" s="739">
        <f t="shared" ref="GT11:GT40" si="226">IF(GV11-GU11&lt;0,GV11-GU11+1,GV11-GU11)</f>
        <v>1</v>
      </c>
      <c r="GU11" s="738">
        <f t="shared" ref="GU11:GU40" si="227">IF(_xlfn.NUMBERVALUE(LEFT(GS11,FIND("-",GS11)))&lt;$CD11,_xlfn.NUMBERVALUE(LEFT(GS11,FIND("-",GS11)))+1,_xlfn.NUMBERVALUE(LEFT(GS11,FIND("-",GS11))))</f>
        <v>0</v>
      </c>
      <c r="GV11" s="738">
        <f t="shared" ref="GV11:GV40" si="228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W40" si="229">IF((GU11&gt;=$CD11)*(GU11&lt;$CE11),TRUE,FALSE)</f>
        <v>1</v>
      </c>
      <c r="GX11" s="737" t="b">
        <f t="shared" ref="GX11:GX40" si="230">IF((GV11&gt;=$CD11)*(GV11&lt;$CE11),TRUE,FALSE)</f>
        <v>0</v>
      </c>
      <c r="GY11" s="737" t="b">
        <f t="shared" ref="GY11:GY40" si="231">IF((GU11&lt;=$CD11)*(GV11&gt;=$CE11),TRUE,FALSE)</f>
        <v>1</v>
      </c>
      <c r="GZ11" s="628">
        <f t="shared" ref="GZ11:GZ40" si="232">ROUNDUP(IF(GW11*GX11,GT11,
IF(NOT(GW11)*GX11,GV11-$CD11,
IF(GW11*NOT(GX11),$CE11-GU11,
IF(GY11,$CE11-$CD11,0))))/(1/24),0)/24</f>
        <v>1</v>
      </c>
      <c r="HA11" s="737">
        <f t="shared" ref="HA11:HA40" si="23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3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ref="HC11:HC40" si="235">IF(AND(GZ11&lt;1,GZ11&gt;0),IF(WEEKDAY($B11,2)=7,IF(GU11&lt;1,IF(GV11&lt;=1,GV11-GU11,1-GU11),0),IF(WEEKDAY($B11+1,2)=7,IF(GV11&lt;1,0,IF(GU11&lt;1,GV11-1,GV11-GU11)),0)),0)</f>
        <v>0</v>
      </c>
      <c r="HD11" s="740">
        <f t="shared" ref="HD11:HD40" si="236">IF(AND(GZ11&lt;1,GZ11&gt;0),IF($BS11=1,IF(AND(GU11&lt;=1,GV11&lt;=1),GT11,IF(AND(GU11&lt;1,GV11&gt;=1),1-GU11,0)),IF($BS12=1,IF(AND(GU11&lt;=1,GV11&gt;1),GV11-1,IF(AND(GU11&gt;1,GV11&gt;1),GV11-GU11,0)),0)),0)</f>
        <v>0</v>
      </c>
      <c r="HE11" s="625">
        <f t="shared" ref="HE11:HE40" si="237">IF(ISERROR(FIND(";",$AB11,GR11+1)),LEN($AB11)+1,FIND(";",$AB11,GR11+1))</f>
        <v>1</v>
      </c>
      <c r="HF11" s="738" t="str">
        <f t="shared" ref="HF11:HF40" si="238">IF(ISERR(MID($AB11,GR11+1,HE11-GR11-1)),"00:00-00:00",MID($AB11,GR11+1,HE11-GR11-1))</f>
        <v>00:00-00:00</v>
      </c>
      <c r="HG11" s="739">
        <f t="shared" ref="HG11:HG40" si="239">IF(HI11-HH11&lt;0,HI11-HH11+1,HI11-HH11)</f>
        <v>1</v>
      </c>
      <c r="HH11" s="738">
        <f t="shared" ref="HH11:HH40" si="240">IF(_xlfn.NUMBERVALUE(LEFT(HF11,FIND("-",HF11)))&lt;$CD11,_xlfn.NUMBERVALUE(LEFT(HF11,FIND("-",HF11)))+1,_xlfn.NUMBERVALUE(LEFT(HF11,FIND("-",HF11))))</f>
        <v>0</v>
      </c>
      <c r="HI11" s="738">
        <f t="shared" ref="HI11:HI40" si="241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J40" si="242">IF((HH11&gt;=$CD11)*(HH11&lt;$CE11),TRUE,FALSE)</f>
        <v>1</v>
      </c>
      <c r="HK11" s="737" t="b">
        <f t="shared" ref="HK11:HK40" si="243">IF((HI11&gt;=$CD11)*(HI11&lt;$CE11),TRUE,FALSE)</f>
        <v>0</v>
      </c>
      <c r="HL11" s="737" t="b">
        <f t="shared" ref="HL11:HL40" si="244">IF((HH11&lt;=$CD11)*(HI11&gt;=$CE11),TRUE,FALSE)</f>
        <v>1</v>
      </c>
      <c r="HM11" s="628">
        <f t="shared" ref="HM11:HM40" si="245">ROUNDUP(IF(HJ11*HK11,HG11,
IF(NOT(HJ11)*HK11,HI11-$CD11,
IF(HJ11*NOT(HK11),$CE11-HH11,
IF(HL11,$CE11-$CD11,0))))/(1/24),0)/24</f>
        <v>1</v>
      </c>
      <c r="HN11" s="737">
        <f t="shared" ref="HN11:HN40" si="246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47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ref="HP11:HP40" si="248">IF(AND(HM11&lt;1,HM11&gt;0),IF(WEEKDAY($B11,2)=7,IF(HH11&lt;1,IF(HI11&lt;=1,HI11-HH11,1-HH11),0),IF(WEEKDAY($B11+1,2)=7,IF(HI11&lt;1,0,IF(HH11&lt;1,HI11-1,HI11-HH11)),0)),0)</f>
        <v>0</v>
      </c>
      <c r="HQ11" s="740">
        <f t="shared" ref="HQ11:HQ40" si="249">IF(AND(HM11&lt;1,HM11&gt;0),IF($BS11=1,IF(AND(HH11&lt;=1,HI11&lt;=1),HG11,IF(AND(HH11&lt;1,HI11&gt;=1),1-HH11,0)),IF($BS12=1,IF(AND(HH11&lt;=1,HI11&gt;1),HI11-1,IF(AND(HH11&gt;1,HI11&gt;1),HI11-HH11,0)),0)),0)</f>
        <v>0</v>
      </c>
      <c r="HR11" s="625">
        <f t="shared" ref="HR11:HR40" si="250">IF(ISERROR(FIND(";",$AB11,HE11+1)),LEN($AB11)+1,FIND(";",$AB11,HE11+1))</f>
        <v>1</v>
      </c>
      <c r="HS11" s="738" t="str">
        <f t="shared" ref="HS11:HS40" si="251">IF(ISERR(MID($AB11,HE11+1,HR11-HE11-1)),"00:00-00:00",MID($AB11,HE11+1,HR11-HE11-1))</f>
        <v>00:00-00:00</v>
      </c>
      <c r="HT11" s="739">
        <f t="shared" ref="HT11:HT40" si="252">IF(HV11-HU11&lt;0,HV11-HU11+1,HV11-HU11)</f>
        <v>1</v>
      </c>
      <c r="HU11" s="738">
        <f t="shared" ref="HU11:HU40" si="253">IF(_xlfn.NUMBERVALUE(LEFT(HS11,FIND("-",HS11)))&lt;$CD11,_xlfn.NUMBERVALUE(LEFT(HS11,FIND("-",HS11)))+1,_xlfn.NUMBERVALUE(LEFT(HS11,FIND("-",HS11))))</f>
        <v>0</v>
      </c>
      <c r="HV11" s="738">
        <f t="shared" ref="HV11:HV40" si="254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W40" si="255">IF((HU11&gt;=$CD11)*(HU11&lt;$CE11),TRUE,FALSE)</f>
        <v>1</v>
      </c>
      <c r="HX11" s="737" t="b">
        <f t="shared" ref="HX11:HX40" si="256">IF((HV11&gt;=$CD11)*(HV11&lt;$CE11),TRUE,FALSE)</f>
        <v>0</v>
      </c>
      <c r="HY11" s="737" t="b">
        <f t="shared" ref="HY11:HY40" si="257">IF((HU11&lt;=$CD11)*(HV11&gt;=$CE11),TRUE,FALSE)</f>
        <v>1</v>
      </c>
      <c r="HZ11" s="628">
        <f t="shared" ref="HZ11:HZ40" si="258">ROUNDUP(IF(HW11*HX11,HT11,
IF(NOT(HW11)*HX11,HV11-$CD11,
IF(HW11*NOT(HX11),$CE11-HU11,
IF(HY11,$CE11-$CD11,0))))/(1/24),0)/24</f>
        <v>1</v>
      </c>
      <c r="IA11" s="737">
        <f t="shared" ref="IA11:IA40" si="259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60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ref="IC11:IC40" si="261">IF(AND(HZ11&lt;1,HZ11&gt;0),IF(WEEKDAY($B11,2)=7,IF(HU11&lt;1,IF(HV11&lt;=1,HV11-HU11,1-HU11),0),IF(WEEKDAY($B11+1,2)=7,IF(HV11&lt;1,0,IF(HU11&lt;1,HV11-1,HV11-HU11)),0)),0)</f>
        <v>0</v>
      </c>
      <c r="ID11" s="740">
        <f t="shared" ref="ID11:ID40" si="262">IF(AND(HZ11&lt;1,HZ11&gt;0),IF($BS11=1,IF(AND(HU11&lt;=1,HV11&lt;=1),HT11,IF(AND(HU11&lt;1,HV11&gt;=1),1-HU11,0)),IF($BS12=1,IF(AND(HU11&lt;=1,HV11&gt;1),HV11-1,IF(AND(HU11&gt;1,HV11&gt;1),HV11-HU11,0)),0)),0)</f>
        <v>0</v>
      </c>
      <c r="IE11" s="625">
        <f t="shared" ref="IE11:IE40" si="263">IF(ISERROR(FIND(";",$AB11,HR11+1)),LEN($AB11)+1,FIND(";",$AB11,HR11+1))</f>
        <v>1</v>
      </c>
      <c r="IF11" s="738" t="str">
        <f t="shared" ref="IF11:IF40" si="264">IF(ISERR(MID($AB11,HR11+1,IE11-HR11-1)),"00:00-00:00",MID($AB11,HR11+1,IE11-HR11-1))</f>
        <v>00:00-00:00</v>
      </c>
      <c r="IG11" s="739">
        <f t="shared" ref="IG11:IG40" si="265">IF(II11-IH11&lt;0,II11-IH11+1,II11-IH11)</f>
        <v>1</v>
      </c>
      <c r="IH11" s="738">
        <f t="shared" ref="IH11:IH40" si="266">IF(_xlfn.NUMBERVALUE(LEFT(IF11,FIND("-",IF11)))&lt;$CD11,_xlfn.NUMBERVALUE(LEFT(IF11,FIND("-",IF11)))+1,_xlfn.NUMBERVALUE(LEFT(IF11,FIND("-",IF11))))</f>
        <v>0</v>
      </c>
      <c r="II11" s="738">
        <f t="shared" ref="II11:II40" si="267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J40" si="268">IF((IH11&gt;=$CD11)*(IH11&lt;$CE11),TRUE,FALSE)</f>
        <v>1</v>
      </c>
      <c r="IK11" s="737" t="b">
        <f t="shared" ref="IK11:IK40" si="269">IF((II11&gt;=$CD11)*(II11&lt;$CE11),TRUE,FALSE)</f>
        <v>0</v>
      </c>
      <c r="IL11" s="737" t="b">
        <f t="shared" ref="IL11:IL40" si="270">IF((IH11&lt;=$CD11)*(II11&gt;=$CE11),TRUE,FALSE)</f>
        <v>1</v>
      </c>
      <c r="IM11" s="628">
        <f t="shared" ref="IM11:IM40" si="271">ROUNDUP(IF(IJ11*IK11,IG11,
IF(NOT(IJ11)*IK11,II11-$CD11,
IF(IJ11*NOT(IK11),$CE11-IH11,
IF(IL11,$CE11-$CD11,0))))/(1/24),0)/24</f>
        <v>1</v>
      </c>
      <c r="IN11" s="737">
        <f t="shared" ref="IN11:IN40" si="272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73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ref="IP11:IP40" si="274">IF(AND(IM11&lt;1,IM11&gt;0),IF(WEEKDAY($B11,2)=7,IF(IH11&lt;1,IF(II11&lt;=1,II11-IH11,1-IH11),0),IF(WEEKDAY($B11+1,2)=7,IF(II11&lt;1,0,IF(IH11&lt;1,II11-1,II11-IH11)),0)),0)</f>
        <v>0</v>
      </c>
      <c r="IQ11" s="740">
        <f t="shared" ref="IQ11:IQ40" si="275">IF(AND(IM11&lt;1,IM11&gt;0),IF($BS11=1,IF(AND(IH11&lt;=1,II11&lt;=1),IG11,IF(AND(IH11&lt;1,II11&gt;=1),1-IH11,0)),IF($BS12=1,IF(AND(IH11&lt;=1,II11&gt;1),II11-1,IF(AND(IH11&gt;1,II11&gt;1),II11-IH11,0)),0)),0)</f>
        <v>0</v>
      </c>
      <c r="IR11" s="625">
        <f t="shared" ref="IR11:IR40" si="276">IF(ISERROR(FIND(";",$AB11,IE11+1)),LEN($AB11)+1,FIND(";",$AB11,IE11+1))</f>
        <v>1</v>
      </c>
      <c r="IS11" s="738" t="str">
        <f t="shared" ref="IS11:IS40" si="277">IF(ISERR(MID($AB11,IE11+1,IR11-IE11-1)),"00:00-00:00",MID($AB11,IE11+1,IR11-IE11-1))</f>
        <v>00:00-00:00</v>
      </c>
      <c r="IT11" s="739">
        <f t="shared" ref="IT11:IT40" si="278">IF(IV11-IU11&lt;0,IV11-IU11+1,IV11-IU11)</f>
        <v>1</v>
      </c>
      <c r="IU11" s="738">
        <f t="shared" ref="IU11:IU40" si="279">IF(_xlfn.NUMBERVALUE(LEFT(IS11,FIND("-",IS11)))&lt;$CD11,_xlfn.NUMBERVALUE(LEFT(IS11,FIND("-",IS11)))+1,_xlfn.NUMBERVALUE(LEFT(IS11,FIND("-",IS11))))</f>
        <v>0</v>
      </c>
      <c r="IV11" s="738">
        <f t="shared" ref="IV11:IV40" si="280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W40" si="281">IF((IU11&gt;=$CD11)*(IU11&lt;$CE11),TRUE,FALSE)</f>
        <v>1</v>
      </c>
      <c r="IX11" s="737" t="b">
        <f t="shared" ref="IX11:IX40" si="282">IF((IV11&gt;=$CD11)*(IV11&lt;$CE11),TRUE,FALSE)</f>
        <v>0</v>
      </c>
      <c r="IY11" s="737" t="b">
        <f t="shared" ref="IY11:IY40" si="283">IF((IU11&lt;=$CD11)*(IV11&gt;=$CE11),TRUE,FALSE)</f>
        <v>1</v>
      </c>
      <c r="IZ11" s="628">
        <f t="shared" ref="IZ11:IZ40" si="284">ROUNDUP(IF(IW11*IX11,IT11,
IF(NOT(IW11)*IX11,IV11-$CD11,
IF(IW11*NOT(IX11),$CE11-IU11,
IF(IY11,$CE11-$CD11,0))))/(1/24),0)/24</f>
        <v>1</v>
      </c>
      <c r="JA11" s="737">
        <f t="shared" ref="JA11:JA40" si="285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86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ref="JC11:JC40" si="287">IF(AND(IZ11&lt;1,IZ11&gt;0),IF(WEEKDAY($B11,2)=7,IF(IU11&lt;1,IF(IV11&lt;=1,IV11-IU11,1-IU11),0),IF(WEEKDAY($B11+1,2)=7,IF(IV11&lt;1,0,IF(IU11&lt;1,IV11-1,IV11-IU11)),0)),0)</f>
        <v>0</v>
      </c>
      <c r="JD11" s="740">
        <f t="shared" ref="JD11:JD40" si="288">IF(AND(IZ11&lt;1,IZ11&gt;0),IF($BS11=1,IF(AND(IU11&lt;=1,IV11&lt;=1),IT11,IF(AND(IU11&lt;1,IV11&gt;=1),1-IU11,0)),IF($BS12=1,IF(AND(IU11&lt;=1,IV11&gt;1),IV11-1,IF(AND(IU11&gt;1,IV11&gt;1),IV11-IU11,0)),0)),0)</f>
        <v>0</v>
      </c>
      <c r="JE11" s="625">
        <f t="shared" ref="JE11:JE40" si="289">IF(ISERROR(FIND(";",$AB11,IR11+1)),LEN($AB11)+1,FIND(";",$AB11,IR11+1))</f>
        <v>1</v>
      </c>
      <c r="JF11" s="738" t="str">
        <f t="shared" ref="JF11:JF40" si="290">IF(ISERR(MID($AB11,IR11+1,JE11-IR11-1)),"00:00-00:00",MID($AB11,IR11+1,JE11-IR11-1))</f>
        <v>00:00-00:00</v>
      </c>
      <c r="JG11" s="739">
        <f t="shared" ref="JG11:JG40" si="291">IF(JI11-JH11&lt;0,JI11-JH11+1,JI11-JH11)</f>
        <v>1</v>
      </c>
      <c r="JH11" s="738">
        <f t="shared" ref="JH11:JH40" si="292">IF(_xlfn.NUMBERVALUE(LEFT(JF11,FIND("-",JF11)))&lt;$CD11,_xlfn.NUMBERVALUE(LEFT(JF11,FIND("-",JF11)))+1,_xlfn.NUMBERVALUE(LEFT(JF11,FIND("-",JF11))))</f>
        <v>0</v>
      </c>
      <c r="JI11" s="738">
        <f t="shared" ref="JI11:JI40" si="293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J40" si="294">IF((JH11&gt;=$CD11)*(JH11&lt;$CE11),TRUE,FALSE)</f>
        <v>1</v>
      </c>
      <c r="JK11" s="737" t="b">
        <f t="shared" ref="JK11:JK40" si="295">IF((JI11&gt;=$CD11)*(JI11&lt;$CE11),TRUE,FALSE)</f>
        <v>0</v>
      </c>
      <c r="JL11" s="737" t="b">
        <f t="shared" ref="JL11:JL40" si="296">IF((JH11&lt;=$CD11)*(JI11&gt;=$CE11),TRUE,FALSE)</f>
        <v>1</v>
      </c>
      <c r="JM11" s="628">
        <f t="shared" ref="JM11:JM40" si="297">ROUNDUP(IF(JJ11*JK11,JG11,
IF(NOT(JJ11)*JK11,JI11-$CD11,
IF(JJ11*NOT(JK11),$CE11-JH11,
IF(JL11,$CE11-$CD11,0))))/(1/24),0)/24</f>
        <v>1</v>
      </c>
      <c r="JN11" s="737">
        <f t="shared" ref="JN11:JN40" si="298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99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ref="JP11:JP40" si="300">IF(AND(JM11&lt;1,JM11&gt;0),IF(WEEKDAY($B11,2)=7,IF(JH11&lt;1,IF(JI11&lt;=1,JI11-JH11,1-JH11),0),IF(WEEKDAY($B11+1,2)=7,IF(JI11&lt;1,0,IF(JH11&lt;1,JI11-1,JI11-JH11)),0)),0)</f>
        <v>0</v>
      </c>
      <c r="JQ11" s="740">
        <f t="shared" ref="JQ11:JQ40" si="301">IF(AND(JM11&lt;1,JM11&gt;0),IF($BS11=1,IF(AND(JH11&lt;=1,JI11&lt;=1),JG11,IF(AND(JH11&lt;1,JI11&gt;=1),1-JH11,0)),IF($BS12=1,IF(AND(JH11&lt;=1,JI11&gt;1),JI11-1,IF(AND(JH11&gt;1,JI11&gt;1),JI11-JH11,0)),0)),0)</f>
        <v>0</v>
      </c>
      <c r="JR11" s="744">
        <f t="shared" ref="JR11:JR40" si="302">IF(AND(ISBLANK(Z11),ISBLANK(AA11)),0,SUM(JM11,IZ11,HZ11,IM11,HM11,GZ11,GM11,FZ11,FM11,EZ11,EM11,DZ11,DM11,CZ11,CM11))</f>
        <v>0</v>
      </c>
      <c r="JS11" s="745">
        <f t="shared" ref="JS11:JS40" si="303">JR11*24</f>
        <v>0</v>
      </c>
      <c r="JT11" s="744">
        <f t="shared" ref="JT11:JT40" si="304">IF(AND(ISBLANK(Z11),ISBLANK(AA11)),0,SUM(JN11,JA11,IA11,IN11,HN11,HA11,GN11,GA11,FN11,FA11,EN11,EA11,DN11,DA11,CN11))</f>
        <v>0</v>
      </c>
      <c r="JU11" s="744">
        <f t="shared" ref="JU11:JU40" si="305">IF(AND(ISBLANK(Z11),ISBLANK(AA11)),0,SUM(JO11,JB11,IB11,IO11,HO11,HB11,GO11,GB11,FO11,FB11,EO11,EB11,DO11,DB11,CO11))</f>
        <v>0</v>
      </c>
      <c r="JV11" s="744">
        <f t="shared" ref="JV11:JV40" si="306">IF(AND(ISBLANK(Z11),ISBLANK(AA11)),0,SUM(JP11,JC11,IC11,IP11,HP11,HC11,GP11,GC11,FP11,FC11,EP11,EC11,DP11,DC11,CP11))</f>
        <v>0</v>
      </c>
      <c r="JW11" s="744">
        <f t="shared" ref="JW11:JW40" si="307">IF(AND(ISBLANK(Z11),ISBLANK(AA11)),0,SUM(JQ11,JD11,ID11,IQ11,HQ11,HD11,GQ11,GD11,FQ11,FD11,EQ11,ED11,DQ11,DD11,CQ11))</f>
        <v>0</v>
      </c>
      <c r="JX11" s="616"/>
      <c r="JY11" s="625">
        <f t="shared" ref="JY11:JY40" si="308">IF(ISERROR(FIND(";",$AD11,1)),LEN($AD11)+1,FIND(";",$AD11,1))</f>
        <v>1</v>
      </c>
      <c r="JZ11" s="626" t="str">
        <f t="shared" ref="JZ11:JZ40" si="309">IF(OR(ISBLANK($AD11),ISERR(MID($AD11,1,JY11-1))),"00:00-00:00",MID($AD11,1,JY11-1))</f>
        <v>00:00-00:00</v>
      </c>
      <c r="KA11" s="627">
        <f t="shared" ref="KA11:KA40" si="310">IF(KC11-KB11&lt;0,KC11-KB11+1,KC11-KB11)</f>
        <v>1</v>
      </c>
      <c r="KB11" s="738">
        <f t="shared" ref="KB11:KB40" si="311">IF(_xlfn.NUMBERVALUE(LEFT(JZ11,FIND("-",JZ11)))&lt;$CD11,_xlfn.NUMBERVALUE(LEFT(JZ11,FIND("-",JZ11)))+1,_xlfn.NUMBERVALUE(LEFT(JZ11,FIND("-",JZ11))))</f>
        <v>0</v>
      </c>
      <c r="KC11" s="738">
        <f t="shared" ref="KC11:KC40" si="312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D40" si="313">IF((KB11&gt;=$CD11)*(KB11&lt;$CE11),TRUE,FALSE)</f>
        <v>1</v>
      </c>
      <c r="KE11" s="628" t="b">
        <f t="shared" ref="KE11:KE40" si="314">IF((KC11&gt;=$CD11)*(KC11&lt;$CE11),TRUE,FALSE)</f>
        <v>0</v>
      </c>
      <c r="KF11" s="628" t="b">
        <f t="shared" ref="KF11:KF40" si="315">IF((KB11&lt;=$CD11)*(KC11&gt;=$CE11),TRUE,FALSE)</f>
        <v>1</v>
      </c>
      <c r="KG11" s="628">
        <f t="shared" ref="KG11:KG40" si="316">IF(KD11*KE11,KA11,
IF(NOT(KD11)*KE11,KC11-$CD11,
IF(KD11*NOT(KE11),$CE11-KB11,
IF(KF11,$CE11-$CD11,0))))</f>
        <v>1</v>
      </c>
      <c r="KH11" s="737">
        <f t="shared" ref="KH11:KH40" si="317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318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ref="KJ11:KJ40" si="319">IF(AND(KG11&lt;1,KG11&gt;0),IF(WEEKDAY($B11,2)=7,IF(KB11&lt;1,IF(KC11&lt;=1,KC11-KB11,1-KB11),0),IF(WEEKDAY($B11+1,2)=7,IF(KC11&lt;1,0,IF(KB11&lt;1,KC11-1,KC11-KB11)),0)),0)</f>
        <v>0</v>
      </c>
      <c r="KK11" s="740">
        <f t="shared" ref="KK11:KK40" si="320">IF(AND(KG11&lt;1,KG11&gt;0),IF($BS11=1,IF(AND(KB11&lt;=1,KC11&lt;=1),KA11,IF(AND(KB11&lt;1,KC11&gt;=1),1-KB11,0)),IF($BS12=1,IF(AND(KB11&lt;=1,KC11&gt;1),KC11-1,IF(AND(KB11&gt;1,KC11&gt;1),KC11-KB11,0)),0)),0)</f>
        <v>0</v>
      </c>
      <c r="KL11" s="625">
        <f t="shared" ref="KL11:KL40" si="321">IF(ISERROR(FIND(";",$AD11,JY11+1)),LEN($AD11)+1,FIND(";",$AD11,JY11+1))</f>
        <v>1</v>
      </c>
      <c r="KM11" s="625" t="str">
        <f t="shared" ref="KM11:KM40" si="322">IF(ISERR(MID($AD11,JY11+1,KL11-JY11-1)),"00:00-00:00",MID($AD11,JY11+1,KL11-JY11-1))</f>
        <v>00:00-00:00</v>
      </c>
      <c r="KN11" s="627">
        <f t="shared" ref="KN11:KN40" si="323">IF(KP11-KO11&lt;0,KP11-KO11+1,KP11-KO11)</f>
        <v>1</v>
      </c>
      <c r="KO11" s="738">
        <f t="shared" ref="KO11:KO40" si="324">IF(_xlfn.NUMBERVALUE(LEFT(KM11,FIND("-",KM11)))&lt;$CD11,_xlfn.NUMBERVALUE(LEFT(KM11,FIND("-",KM11)))+1,_xlfn.NUMBERVALUE(LEFT(KM11,FIND("-",KM11))))</f>
        <v>0</v>
      </c>
      <c r="KP11" s="738">
        <f t="shared" ref="KP11:KP40" si="32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Q40" si="326">IF((KO11&gt;=$CD11)*(KO11&lt;$CE11),TRUE,FALSE)</f>
        <v>1</v>
      </c>
      <c r="KR11" s="628" t="b">
        <f t="shared" ref="KR11:KR40" si="327">IF((KP11&gt;=$CD11)*(KP11&lt;$CE11),TRUE,FALSE)</f>
        <v>0</v>
      </c>
      <c r="KS11" s="628" t="b">
        <f t="shared" ref="KS11:KS40" si="328">IF((KO11&lt;=$CD11)*(KP11&gt;=$CE11),TRUE,FALSE)</f>
        <v>1</v>
      </c>
      <c r="KT11" s="628">
        <f t="shared" ref="KT11:KT40" si="329">IF(KQ11*KR11,KN11,
IF(NOT(KQ11)*KR11,KP11-$CD11,
IF(KQ11*NOT(KR11),$CE11-KO11,
IF(KS11,$CE11-$CD11,0))))</f>
        <v>1</v>
      </c>
      <c r="KU11" s="737">
        <f t="shared" ref="KU11:KU40" si="330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331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ref="KW11:KW40" si="332">IF(AND(KT11&lt;1,KT11&gt;0),IF(WEEKDAY($B11,2)=7,IF(KO11&lt;1,IF(KP11&lt;=1,KP11-KO11,1-KO11),0),IF(WEEKDAY($B11+1,2)=7,IF(KP11&lt;1,0,IF(KO11&lt;1,KP11-1,KP11-KO11)),0)),0)</f>
        <v>0</v>
      </c>
      <c r="KX11" s="740">
        <f t="shared" ref="KX11:KX40" si="333">IF(AND(KT11&lt;1,KT11&gt;0),IF($BS11=1,IF(AND(KO11&lt;=1,KP11&lt;=1),KN11,IF(AND(KO11&lt;1,KP11&gt;=1),1-KO11,0)),IF($BS12=1,IF(AND(KO11&lt;=1,KP11&gt;1),KP11-1,IF(AND(KO11&gt;1,KP11&gt;1),KP11-KO11,0)),0)),0)</f>
        <v>0</v>
      </c>
      <c r="KY11" s="625">
        <f t="shared" ref="KY11:KY40" si="334">IF(ISERROR(FIND(";",$AD11,KL11+1)),LEN($AD11)+1,FIND(";",$AD11,KL11+1))</f>
        <v>1</v>
      </c>
      <c r="KZ11" s="625" t="str">
        <f t="shared" ref="KZ11:KZ40" si="335">IF(ISERR(MID($AD11,KL11+1,KY11-KL11-1)),"00:00-00:00",MID($AD11,KL11+1,KY11-KL11-1))</f>
        <v>00:00-00:00</v>
      </c>
      <c r="LA11" s="627">
        <f t="shared" ref="LA11:LA40" si="336">IF(LC11-LB11&lt;0,LC11-LB11+1,LC11-LB11)</f>
        <v>1</v>
      </c>
      <c r="LB11" s="738">
        <f t="shared" ref="LB11:LB40" si="337">IF(_xlfn.NUMBERVALUE(LEFT(KZ11,FIND("-",KZ11)))&lt;$CD11,_xlfn.NUMBERVALUE(LEFT(KZ11,FIND("-",KZ11)))+1,_xlfn.NUMBERVALUE(LEFT(KZ11,FIND("-",KZ11))))</f>
        <v>0</v>
      </c>
      <c r="LC11" s="738">
        <f t="shared" ref="LC11:LC40" si="338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D40" si="339">IF((LB11&gt;=$CD11)*(LB11&lt;$CE11),TRUE,FALSE)</f>
        <v>1</v>
      </c>
      <c r="LE11" s="628" t="b">
        <f t="shared" ref="LE11:LE40" si="340">IF((LC11&gt;=$CD11)*(LC11&lt;$CE11),TRUE,FALSE)</f>
        <v>0</v>
      </c>
      <c r="LF11" s="628" t="b">
        <f t="shared" ref="LF11:LF40" si="341">IF((LB11&lt;=$CD11)*(LC11&gt;=$CE11),TRUE,FALSE)</f>
        <v>1</v>
      </c>
      <c r="LG11" s="628">
        <f t="shared" ref="LG11:LG40" si="342">IF(LD11*LE11,LA11,
IF(NOT(LD11)*LE11,LC11-$CD11,
IF(LD11*NOT(LE11),$CE11-LB11,
IF(LF11,$CE11-$CD11,0))))</f>
        <v>1</v>
      </c>
      <c r="LH11" s="737">
        <f t="shared" ref="LH11:LH40" si="343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344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ref="LJ11:LJ40" si="345">IF(AND(LG11&lt;1,LG11&gt;0),IF(WEEKDAY($B11,2)=7,IF(LB11&lt;1,IF(LC11&lt;=1,LC11-LB11,1-LB11),0),IF(WEEKDAY($B11+1,2)=7,IF(LC11&lt;1,0,IF(LB11&lt;1,LC11-1,LC11-LB11)),0)),0)</f>
        <v>0</v>
      </c>
      <c r="LK11" s="740">
        <f t="shared" ref="LK11:LK40" si="346">IF(AND(LG11&lt;1,LG11&gt;0),IF($BS11=1,IF(AND(LB11&lt;=1,LC11&lt;=1),LA11,IF(AND(LB11&lt;1,LC11&gt;=1),1-LB11,0)),IF($BS12=1,IF(AND(LB11&lt;=1,LC11&gt;1),LC11-1,IF(AND(LB11&gt;1,LC11&gt;1),LC11-LB11,0)),0)),0)</f>
        <v>0</v>
      </c>
      <c r="LL11" s="625">
        <f t="shared" ref="LL11:LL40" si="347">IF(ISERROR(FIND(";",$AD11,KY11+1)),LEN($AD11)+1,FIND(";",$AD11,KY11+1))</f>
        <v>1</v>
      </c>
      <c r="LM11" s="625" t="str">
        <f t="shared" ref="LM11:LM40" si="348">IF(ISERR(MID($AD11,KY11+1,LL11-KY11-1)),"00:00-00:00",MID($AD11,KY11+1,LL11-KY11-1))</f>
        <v>00:00-00:00</v>
      </c>
      <c r="LN11" s="627">
        <f t="shared" ref="LN11:LN40" si="349">IF(LP11-LO11&lt;0,LP11-LO11+1,LP11-LO11)</f>
        <v>1</v>
      </c>
      <c r="LO11" s="738">
        <f t="shared" ref="LO11:LO40" si="350">IF(_xlfn.NUMBERVALUE(LEFT(LM11,FIND("-",LM11)))&lt;$CD11,_xlfn.NUMBERVALUE(LEFT(LM11,FIND("-",LM11)))+1,_xlfn.NUMBERVALUE(LEFT(LM11,FIND("-",LM11))))</f>
        <v>0</v>
      </c>
      <c r="LP11" s="738">
        <f t="shared" ref="LP11:LP40" si="351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Q40" si="352">IF((LO11&gt;=$CD11)*(LO11&lt;$CE11),TRUE,FALSE)</f>
        <v>1</v>
      </c>
      <c r="LR11" s="628" t="b">
        <f t="shared" ref="LR11:LR40" si="353">IF((LP11&gt;=$CD11)*(LP11&lt;$CE11),TRUE,FALSE)</f>
        <v>0</v>
      </c>
      <c r="LS11" s="628" t="b">
        <f t="shared" ref="LS11:LS40" si="354">IF((LO11&lt;=$CD11)*(LP11&gt;=$CE11),TRUE,FALSE)</f>
        <v>1</v>
      </c>
      <c r="LT11" s="628">
        <f t="shared" ref="LT11:LT40" si="355">IF(LQ11*LR11,LN11,
IF(NOT(LQ11)*LR11,LP11-$CD11,
IF(LQ11*NOT(LR11),$CE11-LO11,
IF(LS11,$CE11-$CD11,0))))</f>
        <v>1</v>
      </c>
      <c r="LU11" s="737">
        <f t="shared" ref="LU11:LU40" si="356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57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ref="LW11:LW40" si="358">IF(AND(LT11&lt;1,LT11&gt;0),IF(WEEKDAY($B11,2)=7,IF(LO11&lt;1,IF(LP11&lt;=1,LP11-LO11,1-LO11),0),IF(WEEKDAY($B11+1,2)=7,IF(LP11&lt;1,0,IF(LO11&lt;1,LP11-1,LP11-LO11)),0)),0)</f>
        <v>0</v>
      </c>
      <c r="LX11" s="740">
        <f t="shared" ref="LX11:LX40" si="359">IF(AND(LT11&lt;1,LT11&gt;0),IF($BS11=1,IF(AND(LO11&lt;=1,LP11&lt;=1),LN11,IF(AND(LO11&lt;1,LP11&gt;=1),1-LO11,0)),IF($BS12=1,IF(AND(LO11&lt;=1,LP11&gt;1),LP11-1,IF(AND(LO11&gt;1,LP11&gt;1),LP11-LO11,0)),0)),0)</f>
        <v>0</v>
      </c>
      <c r="LY11" s="625">
        <f t="shared" ref="LY11:LY40" si="360">IF(ISERROR(FIND(";",$AD11,LL11+1)),LEN($AD11)+1,FIND(";",$AD11,LL11+1))</f>
        <v>1</v>
      </c>
      <c r="LZ11" s="625" t="str">
        <f t="shared" ref="LZ11:LZ40" si="361">IF(ISERR(MID($AD11,LL11+1,LY11-LL11-1)),"00:00-00:00",MID($AD11,LL11+1,LY11-LL11-1))</f>
        <v>00:00-00:00</v>
      </c>
      <c r="MA11" s="627">
        <f t="shared" ref="MA11:MA40" si="362">IF(MC11-MB11&lt;0,MC11-MB11+1,MC11-MB11)</f>
        <v>1</v>
      </c>
      <c r="MB11" s="738">
        <f t="shared" ref="MB11:MB40" si="363">IF(_xlfn.NUMBERVALUE(LEFT(LZ11,FIND("-",LZ11)))&lt;$CD11,_xlfn.NUMBERVALUE(LEFT(LZ11,FIND("-",LZ11)))+1,_xlfn.NUMBERVALUE(LEFT(LZ11,FIND("-",LZ11))))</f>
        <v>0</v>
      </c>
      <c r="MC11" s="738">
        <f t="shared" ref="MC11:MC40" si="364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65">IF((MB11&gt;=$CD11)*(MB11&lt;$CE11),TRUE,FALSE)</f>
        <v>1</v>
      </c>
      <c r="ME11" s="628" t="b">
        <f t="shared" ref="ME11:ME40" si="366">IF((MC11&gt;=$CD11)*(MC11&lt;$CE11),TRUE,FALSE)</f>
        <v>0</v>
      </c>
      <c r="MF11" s="628" t="b">
        <f t="shared" ref="MF11:MF40" si="367">IF((MB11&lt;=$CD11)*(MC11&gt;=$CE11),TRUE,FALSE)</f>
        <v>1</v>
      </c>
      <c r="MG11" s="628">
        <f t="shared" ref="MG11:MG40" si="368">IF(MD11*ME11,MA11,
IF(NOT(MD11)*ME11,MC11-$CD11,
IF(MD11*NOT(ME11),$CE11-MB11,
IF(MF11,$CE11-$CD11,0))))</f>
        <v>1</v>
      </c>
      <c r="MH11" s="737">
        <f t="shared" ref="MH11:MH40" si="36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7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ref="MJ11:MJ40" si="371">IF(AND(MG11&lt;1,MG11&gt;0),IF(WEEKDAY($B11,2)=7,IF(MB11&lt;1,IF(MC11&lt;=1,MC11-MB11,1-MB11),0),IF(WEEKDAY($B11+1,2)=7,IF(MC11&lt;1,0,IF(MB11&lt;1,MC11-1,MC11-MB11)),0)),0)</f>
        <v>0</v>
      </c>
      <c r="MK11" s="740">
        <f t="shared" ref="MK11:MK40" si="372">IF(AND(MG11&lt;1,MG11&gt;0),IF($BS11=1,IF(AND(MB11&lt;=1,MC11&lt;=1),MA11,IF(AND(MB11&lt;1,MC11&gt;=1),1-MB11,0)),IF($BS12=1,IF(AND(MB11&lt;=1,MC11&gt;1),MC11-1,IF(AND(MB11&gt;1,MC11&gt;1),MC11-MB11,0)),0)),0)</f>
        <v>0</v>
      </c>
      <c r="ML11" s="625">
        <f t="shared" ref="ML11:ML40" si="373">IF(ISERROR(FIND(";",$AD11,LY11+1)),LEN($AD11)+1,FIND(";",$AD11,LY11+1))</f>
        <v>1</v>
      </c>
      <c r="MM11" s="625" t="str">
        <f t="shared" ref="MM11:MM40" si="374">IF(ISERR(MID($AD11,LY11+1,ML11-LY11-1)),"00:00-00:00",MID($AD11,LY11+1,ML11-LY11-1))</f>
        <v>00:00-00:00</v>
      </c>
      <c r="MN11" s="627">
        <f t="shared" ref="MN11:MN40" si="375">IF(MP11-MO11&lt;0,MP11-MO11+1,MP11-MO11)</f>
        <v>1</v>
      </c>
      <c r="MO11" s="738">
        <f t="shared" ref="MO11:MO40" si="376">IF(_xlfn.NUMBERVALUE(LEFT(MM11,FIND("-",MM11)))&lt;$CD11,_xlfn.NUMBERVALUE(LEFT(MM11,FIND("-",MM11)))+1,_xlfn.NUMBERVALUE(LEFT(MM11,FIND("-",MM11))))</f>
        <v>0</v>
      </c>
      <c r="MP11" s="738">
        <f t="shared" ref="MP11:MP40" si="377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Q40" si="378">IF((MO11&gt;=$CD11)*(MO11&lt;$CE11),TRUE,FALSE)</f>
        <v>1</v>
      </c>
      <c r="MR11" s="628" t="b">
        <f t="shared" ref="MR11:MR40" si="379">IF((MP11&gt;=$CD11)*(MP11&lt;$CE11),TRUE,FALSE)</f>
        <v>0</v>
      </c>
      <c r="MS11" s="628" t="b">
        <f t="shared" ref="MS11:MS40" si="380">IF((MO11&lt;=$CD11)*(MP11&gt;=$CE11),TRUE,FALSE)</f>
        <v>1</v>
      </c>
      <c r="MT11" s="628">
        <f t="shared" ref="MT11:MT40" si="381">IF(MQ11*MR11,MN11,
IF(NOT(MQ11)*MR11,MP11-$CD11,
IF(MQ11*NOT(MR11),$CE11-MO11,
IF(MS11,$CE11-$CD11,0))))</f>
        <v>1</v>
      </c>
      <c r="MU11" s="737">
        <f t="shared" ref="MU11:MU40" si="382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83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ref="MW11:MW40" si="384">IF(AND(MT11&lt;1,MT11&gt;0),IF(WEEKDAY($B11,2)=7,IF(MO11&lt;1,IF(MP11&lt;=1,MP11-MO11,1-MO11),0),IF(WEEKDAY($B11+1,2)=7,IF(MP11&lt;1,0,IF(MO11&lt;1,MP11-1,MP11-MO11)),0)),0)</f>
        <v>0</v>
      </c>
      <c r="MX11" s="740">
        <f t="shared" ref="MX11:MX40" si="385">IF(AND(MT11&lt;1,MT11&gt;0),IF($BS11=1,IF(AND(MO11&lt;=1,MP11&lt;=1),MN11,IF(AND(MO11&lt;1,MP11&gt;=1),1-MO11,0)),IF($BS12=1,IF(AND(MO11&lt;=1,MP11&gt;1),MP11-1,IF(AND(MO11&gt;1,MP11&gt;1),MP11-MO11,0)),0)),0)</f>
        <v>0</v>
      </c>
      <c r="MY11" s="625">
        <f t="shared" ref="MY11:MY40" si="386">IF(ISERROR(FIND(";",$AD11,ML11+1)),LEN($AD11)+1,FIND(";",$AD11,ML11+1))</f>
        <v>1</v>
      </c>
      <c r="MZ11" s="625" t="str">
        <f t="shared" ref="MZ11:MZ40" si="387">IF(ISERR(MID($AD11,ML11+1,MY11-ML11-1)),"00:00-00:00",MID($AD11,ML11+1,MY11-ML11-1))</f>
        <v>00:00-00:00</v>
      </c>
      <c r="NA11" s="627">
        <f t="shared" ref="NA11:NA40" si="388">IF(NC11-NB11&lt;0,NC11-NB11+1,NC11-NB11)</f>
        <v>1</v>
      </c>
      <c r="NB11" s="738">
        <f t="shared" ref="NB11:NB40" si="389">IF(_xlfn.NUMBERVALUE(LEFT(MZ11,FIND("-",MZ11)))&lt;$CD11,_xlfn.NUMBERVALUE(LEFT(MZ11,FIND("-",MZ11)))+1,_xlfn.NUMBERVALUE(LEFT(MZ11,FIND("-",MZ11))))</f>
        <v>0</v>
      </c>
      <c r="NC11" s="738">
        <f t="shared" ref="NC11:NC40" si="390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D40" si="391">IF((NB11&gt;=$CD11)*(NB11&lt;$CE11),TRUE,FALSE)</f>
        <v>1</v>
      </c>
      <c r="NE11" s="628" t="b">
        <f t="shared" ref="NE11:NE40" si="392">IF((NC11&gt;=$CD11)*(NC11&lt;$CE11),TRUE,FALSE)</f>
        <v>0</v>
      </c>
      <c r="NF11" s="628" t="b">
        <f t="shared" ref="NF11:NF40" si="393">IF((NB11&lt;=$CD11)*(NC11&gt;=$CE11),TRUE,FALSE)</f>
        <v>1</v>
      </c>
      <c r="NG11" s="628">
        <f t="shared" ref="NG11:NG40" si="394">IF(ND11*NE11,NA11,
IF(NOT(ND11)*NE11,NC11-$CD11,
IF(ND11*NOT(NE11),$CE11-NB11,
IF(NF11,$CE11-$CD11,0))))</f>
        <v>1</v>
      </c>
      <c r="NH11" s="737">
        <f t="shared" ref="NH11:NH40" si="395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96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ref="NJ11:NJ40" si="397">IF(AND(NG11&lt;1,NG11&gt;0),IF(WEEKDAY($B11,2)=7,IF(NB11&lt;1,IF(NC11&lt;=1,NC11-NB11,1-NB11),0),IF(WEEKDAY($B11+1,2)=7,IF(NC11&lt;1,0,IF(NB11&lt;1,NC11-1,NC11-NB11)),0)),0)</f>
        <v>0</v>
      </c>
      <c r="NK11" s="740">
        <f t="shared" ref="NK11:NK40" si="398">IF(AND(NG11&lt;1,NG11&gt;0),IF($BS11=1,IF(AND(NB11&lt;=1,NC11&lt;=1),NA11,IF(AND(NB11&lt;1,NC11&gt;=1),1-NB11,0)),IF($BS12=1,IF(AND(NB11&lt;=1,NC11&gt;1),NC11-1,IF(AND(NB11&gt;1,NC11&gt;1),NC11-NB11,0)),0)),0)</f>
        <v>0</v>
      </c>
      <c r="NL11" s="625">
        <f t="shared" ref="NL11:NL40" si="399">IF(ISERROR(FIND(";",$AD11,MY11+1)),LEN($AD11)+1,FIND(";",$AD11,MY11+1))</f>
        <v>1</v>
      </c>
      <c r="NM11" s="625" t="str">
        <f t="shared" ref="NM11:NM40" si="400">IF(ISERR(MID($AD11,MY11+1,NL11-MY11-1)),"00:00-00:00",MID($AD11,MY11+1,NL11-MY11-1))</f>
        <v>00:00-00:00</v>
      </c>
      <c r="NN11" s="627">
        <f t="shared" ref="NN11:NN40" si="401">IF(NP11-NO11&lt;0,NP11-NO11+1,NP11-NO11)</f>
        <v>1</v>
      </c>
      <c r="NO11" s="738">
        <f t="shared" ref="NO11:NO40" si="402">IF(_xlfn.NUMBERVALUE(LEFT(NM11,FIND("-",NM11)))&lt;$CD11,_xlfn.NUMBERVALUE(LEFT(NM11,FIND("-",NM11)))+1,_xlfn.NUMBERVALUE(LEFT(NM11,FIND("-",NM11))))</f>
        <v>0</v>
      </c>
      <c r="NP11" s="738">
        <f t="shared" ref="NP11:NP40" si="403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Q40" si="404">IF((NO11&gt;=$CD11)*(NO11&lt;$CE11),TRUE,FALSE)</f>
        <v>1</v>
      </c>
      <c r="NR11" s="628" t="b">
        <f t="shared" ref="NR11:NR40" si="405">IF((NP11&gt;=$CD11)*(NP11&lt;$CE11),TRUE,FALSE)</f>
        <v>0</v>
      </c>
      <c r="NS11" s="628" t="b">
        <f t="shared" ref="NS11:NS40" si="406">IF((NO11&lt;=$CD11)*(NP11&gt;=$CE11),TRUE,FALSE)</f>
        <v>1</v>
      </c>
      <c r="NT11" s="628">
        <f t="shared" ref="NT11:NT40" si="407">IF(NQ11*NR11,NN11,
IF(NOT(NQ11)*NR11,NP11-$CD11,
IF(NQ11*NOT(NR11),$CE11-NO11,
IF(NS11,$CE11-$CD11,0))))</f>
        <v>1</v>
      </c>
      <c r="NU11" s="737">
        <f t="shared" ref="NU11:NU40" si="408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409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ref="NW11:NW40" si="410">IF(AND(NT11&lt;1,NT11&gt;0),IF(WEEKDAY($B11,2)=7,IF(NO11&lt;1,IF(NP11&lt;=1,NP11-NO11,1-NO11),0),IF(WEEKDAY($B11+1,2)=7,IF(NP11&lt;1,0,IF(NO11&lt;1,NP11-1,NP11-NO11)),0)),0)</f>
        <v>0</v>
      </c>
      <c r="NX11" s="740">
        <f t="shared" ref="NX11:NX40" si="411">IF(AND(NT11&lt;1,NT11&gt;0),IF($BS11=1,IF(AND(NO11&lt;=1,NP11&lt;=1),NN11,IF(AND(NO11&lt;1,NP11&gt;=1),1-NO11,0)),IF($BS12=1,IF(AND(NO11&lt;=1,NP11&gt;1),NP11-1,IF(AND(NO11&gt;1,NP11&gt;1),NP11-NO11,0)),0)),0)</f>
        <v>0</v>
      </c>
      <c r="NY11" s="625">
        <f t="shared" ref="NY11:NY40" si="412">IF(ISERROR(FIND(";",$AD11,NL11+1)),LEN($AD11)+1,FIND(";",$AD11,NL11+1))</f>
        <v>1</v>
      </c>
      <c r="NZ11" s="625" t="str">
        <f t="shared" ref="NZ11:NZ40" si="413">IF(ISERR(MID($AD11,NL11+1,NY11-NL11-1)),"00:00-00:00",MID($AD11,NL11+1,NY11-NL11-1))</f>
        <v>00:00-00:00</v>
      </c>
      <c r="OA11" s="627">
        <f t="shared" ref="OA11:OA40" si="414">IF(OC11-OB11&lt;0,OC11-OB11+1,OC11-OB11)</f>
        <v>1</v>
      </c>
      <c r="OB11" s="738">
        <f t="shared" ref="OB11:OB40" si="415">IF(_xlfn.NUMBERVALUE(LEFT(NZ11,FIND("-",NZ11)))&lt;$CD11,_xlfn.NUMBERVALUE(LEFT(NZ11,FIND("-",NZ11)))+1,_xlfn.NUMBERVALUE(LEFT(NZ11,FIND("-",NZ11))))</f>
        <v>0</v>
      </c>
      <c r="OC11" s="738">
        <f t="shared" ref="OC11:OC40" si="416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D40" si="417">IF((OB11&gt;=$CD11)*(OB11&lt;$CE11),TRUE,FALSE)</f>
        <v>1</v>
      </c>
      <c r="OE11" s="628" t="b">
        <f t="shared" ref="OE11:OE40" si="418">IF((OC11&gt;=$CD11)*(OC11&lt;$CE11),TRUE,FALSE)</f>
        <v>0</v>
      </c>
      <c r="OF11" s="628" t="b">
        <f t="shared" ref="OF11:OF40" si="419">IF((OB11&lt;=$CD11)*(OC11&gt;=$CE11),TRUE,FALSE)</f>
        <v>1</v>
      </c>
      <c r="OG11" s="628">
        <f t="shared" ref="OG11:OG40" si="420">IF(OD11*OE11,OA11,
IF(NOT(OD11)*OE11,OC11-$CD11,
IF(OD11*NOT(OE11),$CE11-OB11,
IF(OF11,$CE11-$CD11,0))))</f>
        <v>1</v>
      </c>
      <c r="OH11" s="737">
        <f t="shared" ref="OH11:OH40" si="421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422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ref="OJ11:OJ40" si="423">IF(AND(OG11&lt;1,OG11&gt;0),IF(WEEKDAY($B11,2)=7,IF(OB11&lt;1,IF(OC11&lt;=1,OC11-OB11,1-OB11),0),IF(WEEKDAY($B11+1,2)=7,IF(OC11&lt;1,0,IF(OB11&lt;1,OC11-1,OC11-OB11)),0)),0)</f>
        <v>0</v>
      </c>
      <c r="OK11" s="740">
        <f t="shared" ref="OK11:OK40" si="424">IF(AND(OG11&lt;1,OG11&gt;0),IF($BS11=1,IF(AND(OB11&lt;=1,OC11&lt;=1),OA11,IF(AND(OB11&lt;1,OC11&gt;=1),1-OB11,0)),IF($BS12=1,IF(AND(OB11&lt;=1,OC11&gt;1),OC11-1,IF(AND(OB11&gt;1,OC11&gt;1),OC11-OB11,0)),0)),0)</f>
        <v>0</v>
      </c>
      <c r="OL11" s="625">
        <f t="shared" ref="OL11:OL40" si="425">IF(ISERROR(FIND(";",$AD11,NY11+1)),LEN($AD11)+1,FIND(";",$AD11,NY11+1))</f>
        <v>1</v>
      </c>
      <c r="OM11" s="625" t="str">
        <f t="shared" ref="OM11:OM40" si="426">IF(ISERR(MID($AD11,NY11+1,OL11-NY11-1)),"00:00-00:00",MID($AD11,NY11+1,OL11-NY11-1))</f>
        <v>00:00-00:00</v>
      </c>
      <c r="ON11" s="627">
        <f t="shared" ref="ON11:ON40" si="427">IF(OP11-OO11&lt;0,OP11-OO11+1,OP11-OO11)</f>
        <v>1</v>
      </c>
      <c r="OO11" s="738">
        <f t="shared" ref="OO11:OO40" si="428">IF(_xlfn.NUMBERVALUE(LEFT(OM11,FIND("-",OM11)))&lt;$CD11,_xlfn.NUMBERVALUE(LEFT(OM11,FIND("-",OM11)))+1,_xlfn.NUMBERVALUE(LEFT(OM11,FIND("-",OM11))))</f>
        <v>0</v>
      </c>
      <c r="OP11" s="738">
        <f t="shared" ref="OP11:OP40" si="429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Q40" si="430">IF((OO11&gt;=$CD11)*(OO11&lt;$CE11),TRUE,FALSE)</f>
        <v>1</v>
      </c>
      <c r="OR11" s="628" t="b">
        <f t="shared" ref="OR11:OR40" si="431">IF((OP11&gt;=$CD11)*(OP11&lt;$CE11),TRUE,FALSE)</f>
        <v>0</v>
      </c>
      <c r="OS11" s="628" t="b">
        <f t="shared" ref="OS11:OS40" si="432">IF((OO11&lt;=$CD11)*(OP11&gt;=$CE11),TRUE,FALSE)</f>
        <v>1</v>
      </c>
      <c r="OT11" s="628">
        <f t="shared" ref="OT11:OT40" si="433">IF(OQ11*OR11,ON11,
IF(NOT(OQ11)*OR11,OP11-$CD11,
IF(OQ11*NOT(OR11),$CE11-OO11,
IF(OS11,$CE11-$CD11,0))))</f>
        <v>1</v>
      </c>
      <c r="OU11" s="737">
        <f t="shared" ref="OU11:OU40" si="434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435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ref="OW11:OW40" si="436">IF(AND(OT11&lt;1,OT11&gt;0),IF(WEEKDAY($B11,2)=7,IF(OO11&lt;1,IF(OP11&lt;=1,OP11-OO11,1-OO11),0),IF(WEEKDAY($B11+1,2)=7,IF(OP11&lt;1,0,IF(OO11&lt;1,OP11-1,OP11-OO11)),0)),0)</f>
        <v>0</v>
      </c>
      <c r="OX11" s="740">
        <f t="shared" ref="OX11:OX40" si="437">IF(AND(OT11&lt;1,OT11&gt;0),IF($BS11=1,IF(AND(OO11&lt;=1,OP11&lt;=1),ON11,IF(AND(OO11&lt;1,OP11&gt;=1),1-OO11,0)),IF($BS12=1,IF(AND(OO11&lt;=1,OP11&gt;1),OP11-1,IF(AND(OO11&gt;1,OP11&gt;1),OP11-OO11,0)),0)),0)</f>
        <v>0</v>
      </c>
      <c r="OY11" s="625">
        <f t="shared" ref="OY11:OY40" si="438">IF(ISERROR(FIND(";",$AD11,OL11+1)),LEN($AD11)+1,FIND(";",$AD11,OL11+1))</f>
        <v>1</v>
      </c>
      <c r="OZ11" s="625" t="str">
        <f t="shared" ref="OZ11:OZ40" si="439">IF(ISERR(MID($AD11,OL11+1,OY11-OL11-1)),"00:00-00:00",MID($AD11,OL11+1,OY11-OL11-1))</f>
        <v>00:00-00:00</v>
      </c>
      <c r="PA11" s="627">
        <f t="shared" ref="PA11:PA40" si="440">IF(PC11-PB11&lt;0,PC11-PB11+1,PC11-PB11)</f>
        <v>1</v>
      </c>
      <c r="PB11" s="738">
        <f t="shared" ref="PB11:PB40" si="441">IF(_xlfn.NUMBERVALUE(LEFT(OZ11,FIND("-",OZ11)))&lt;$CD11,_xlfn.NUMBERVALUE(LEFT(OZ11,FIND("-",OZ11)))+1,_xlfn.NUMBERVALUE(LEFT(OZ11,FIND("-",OZ11))))</f>
        <v>0</v>
      </c>
      <c r="PC11" s="738">
        <f t="shared" ref="PC11:PC40" si="442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D40" si="443">IF((PB11&gt;=$CD11)*(PB11&lt;$CE11),TRUE,FALSE)</f>
        <v>1</v>
      </c>
      <c r="PE11" s="628" t="b">
        <f t="shared" ref="PE11:PE40" si="444">IF((PC11&gt;=$CD11)*(PC11&lt;$CE11),TRUE,FALSE)</f>
        <v>0</v>
      </c>
      <c r="PF11" s="628" t="b">
        <f t="shared" ref="PF11:PF40" si="445">IF((PB11&lt;=$CD11)*(PC11&gt;=$CE11),TRUE,FALSE)</f>
        <v>1</v>
      </c>
      <c r="PG11" s="628">
        <f t="shared" ref="PG11:PG40" si="446">IF(PD11*PE11,PA11,
IF(NOT(PD11)*PE11,PC11-$CD11,
IF(PD11*NOT(PE11),$CE11-PB11,
IF(PF11,$CE11-$CD11,0))))</f>
        <v>1</v>
      </c>
      <c r="PH11" s="737">
        <f t="shared" ref="PH11:PH40" si="447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448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ref="PJ11:PJ40" si="449">IF(AND(PG11&lt;1,PG11&gt;0),IF(WEEKDAY($B11,2)=7,IF(PB11&lt;1,IF(PC11&lt;=1,PC11-PB11,1-PB11),0),IF(WEEKDAY($B11+1,2)=7,IF(PC11&lt;1,0,IF(PB11&lt;1,PC11-1,PC11-PB11)),0)),0)</f>
        <v>0</v>
      </c>
      <c r="PK11" s="740">
        <f t="shared" ref="PK11:PK40" si="450">IF(AND(PG11&lt;1,PG11&gt;0),IF($BS11=1,IF(AND(PB11&lt;=1,PC11&lt;=1),PA11,IF(AND(PB11&lt;1,PC11&gt;=1),1-PB11,0)),IF($BS12=1,IF(AND(PB11&lt;=1,PC11&gt;1),PC11-1,IF(AND(PB11&gt;1,PC11&gt;1),PC11-PB11,0)),0)),0)</f>
        <v>0</v>
      </c>
      <c r="PL11" s="625">
        <f t="shared" ref="PL11:PL40" si="451">IF(ISERROR(FIND(";",$AD11,OY11+1)),LEN($AD11)+1,FIND(";",$AD11,OY11+1))</f>
        <v>1</v>
      </c>
      <c r="PM11" s="625" t="str">
        <f t="shared" ref="PM11:PM40" si="452">IF(ISERR(MID($AD11,OY11+1,PL11-OY11-1)),"00:00-00:00",MID($AD11,OY11+1,PL11-OY11-1))</f>
        <v>00:00-00:00</v>
      </c>
      <c r="PN11" s="627">
        <f t="shared" ref="PN11:PN40" si="453">IF(PP11-PO11&lt;0,PP11-PO11+1,PP11-PO11)</f>
        <v>1</v>
      </c>
      <c r="PO11" s="738">
        <f t="shared" ref="PO11:PO40" si="454">IF(_xlfn.NUMBERVALUE(LEFT(PM11,FIND("-",PM11)))&lt;$CD11,_xlfn.NUMBERVALUE(LEFT(PM11,FIND("-",PM11)))+1,_xlfn.NUMBERVALUE(LEFT(PM11,FIND("-",PM11))))</f>
        <v>0</v>
      </c>
      <c r="PP11" s="738">
        <f t="shared" ref="PP11:PP40" si="45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Q40" si="456">IF((PO11&gt;=$CD11)*(PO11&lt;$CE11),TRUE,FALSE)</f>
        <v>1</v>
      </c>
      <c r="PR11" s="628" t="b">
        <f t="shared" ref="PR11:PR40" si="457">IF((PP11&gt;=$CD11)*(PP11&lt;$CE11),TRUE,FALSE)</f>
        <v>0</v>
      </c>
      <c r="PS11" s="628" t="b">
        <f t="shared" ref="PS11:PS40" si="458">IF((PO11&lt;=$CD11)*(PP11&gt;=$CE11),TRUE,FALSE)</f>
        <v>1</v>
      </c>
      <c r="PT11" s="628">
        <f t="shared" ref="PT11:PT40" si="459">IF(PQ11*PR11,PN11,
IF(NOT(PQ11)*PR11,PP11-$CD11,
IF(PQ11*NOT(PR11),$CE11-PO11,
IF(PS11,$CE11-$CD11,0))))</f>
        <v>1</v>
      </c>
      <c r="PU11" s="737">
        <f t="shared" ref="PU11:PU40" si="460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461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ref="PW11:PW40" si="462">IF(AND(PT11&lt;1,PT11&gt;0),IF(WEEKDAY($B11,2)=7,IF(PO11&lt;1,IF(PP11&lt;=1,PP11-PO11,1-PO11),0),IF(WEEKDAY($B11+1,2)=7,IF(PP11&lt;1,0,IF(PO11&lt;1,PP11-1,PP11-PO11)),0)),0)</f>
        <v>0</v>
      </c>
      <c r="PX11" s="740">
        <f t="shared" ref="PX11:PX40" si="463">IF(AND(PT11&lt;1,PT11&gt;0),IF($BS11=1,IF(AND(PO11&lt;=1,PP11&lt;=1),PN11,IF(AND(PO11&lt;1,PP11&gt;=1),1-PO11,0)),IF($BS12=1,IF(AND(PO11&lt;=1,PP11&gt;1),PP11-1,IF(AND(PO11&gt;1,PP11&gt;1),PP11-PO11,0)),0)),0)</f>
        <v>0</v>
      </c>
      <c r="PY11" s="625">
        <f t="shared" ref="PY11:PY40" si="464">IF(ISERROR(FIND(";",$AD11,PL11+1)),LEN($AD11)+1,FIND(";",$AD11,PL11+1))</f>
        <v>1</v>
      </c>
      <c r="PZ11" s="625" t="str">
        <f t="shared" ref="PZ11:PZ40" si="465">IF(ISERR(MID($AD11,PL11+1,PY11-PL11-1)),"00:00-00:00",MID($AD11,PL11+1,PY11-PL11-1))</f>
        <v>00:00-00:00</v>
      </c>
      <c r="QA11" s="627">
        <f t="shared" ref="QA11:QA40" si="466">IF(QC11-QB11&lt;0,QC11-QB11+1,QC11-QB11)</f>
        <v>1</v>
      </c>
      <c r="QB11" s="738">
        <f t="shared" ref="QB11:QB40" si="467">IF(_xlfn.NUMBERVALUE(LEFT(PZ11,FIND("-",PZ11)))&lt;$CD11,_xlfn.NUMBERVALUE(LEFT(PZ11,FIND("-",PZ11)))+1,_xlfn.NUMBERVALUE(LEFT(PZ11,FIND("-",PZ11))))</f>
        <v>0</v>
      </c>
      <c r="QC11" s="738">
        <f t="shared" ref="QC11:QC40" si="468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D40" si="469">IF((QB11&gt;=$CD11)*(QB11&lt;$CE11),TRUE,FALSE)</f>
        <v>1</v>
      </c>
      <c r="QE11" s="628" t="b">
        <f t="shared" ref="QE11:QE40" si="470">IF((QC11&gt;=$CD11)*(QC11&lt;$CE11),TRUE,FALSE)</f>
        <v>0</v>
      </c>
      <c r="QF11" s="628" t="b">
        <f t="shared" ref="QF11:QF40" si="471">IF((QB11&lt;=$CD11)*(QC11&gt;=$CE11),TRUE,FALSE)</f>
        <v>1</v>
      </c>
      <c r="QG11" s="628">
        <f t="shared" ref="QG11:QG40" si="472">IF(QD11*QE11,QA11,
IF(NOT(QD11)*QE11,QC11-$CD11,
IF(QD11*NOT(QE11),$CE11-QB11,
IF(QF11,$CE11-$CD11,0))))</f>
        <v>1</v>
      </c>
      <c r="QH11" s="737">
        <f t="shared" ref="QH11:QH40" si="473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474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ref="QJ11:QJ40" si="475">IF(AND(QG11&lt;1,QG11&gt;0),IF(WEEKDAY($B11,2)=7,IF(QB11&lt;1,IF(QC11&lt;=1,QC11-QB11,1-QB11),0),IF(WEEKDAY($B11+1,2)=7,IF(QC11&lt;1,0,IF(QB11&lt;1,QC11-1,QC11-QB11)),0)),0)</f>
        <v>0</v>
      </c>
      <c r="QK11" s="740">
        <f t="shared" ref="QK11:QK40" si="476">IF(AND(QG11&lt;1,QG11&gt;0),IF($BS11=1,IF(AND(QB11&lt;=1,QC11&lt;=1),QA11,IF(AND(QB11&lt;1,QC11&gt;=1),1-QB11,0)),IF($BS12=1,IF(AND(QB11&lt;=1,QC11&gt;1),QC11-1,IF(AND(QB11&gt;1,QC11&gt;1),QC11-QB11,0)),0)),0)</f>
        <v>0</v>
      </c>
      <c r="QL11" s="625">
        <f t="shared" ref="QL11:QL40" si="477">IF(ISERROR(FIND(";",$AD11,PY11+1)),LEN($AD11)+1,FIND(";",$AD11,PY11+1))</f>
        <v>1</v>
      </c>
      <c r="QM11" s="625" t="str">
        <f t="shared" ref="QM11:QM40" si="478">IF(ISERR(MID($AD11,PY11+1,QL11-PY11-1)),"00:00-00:00",MID($AD11,PY11+1,QL11-PY11-1))</f>
        <v>00:00-00:00</v>
      </c>
      <c r="QN11" s="627">
        <f t="shared" ref="QN11:QN40" si="479">IF(QP11-QO11&lt;0,QP11-QO11+1,QP11-QO11)</f>
        <v>1</v>
      </c>
      <c r="QO11" s="738">
        <f t="shared" ref="QO11:QO40" si="480">IF(_xlfn.NUMBERVALUE(LEFT(QM11,FIND("-",QM11)))&lt;$CD11,_xlfn.NUMBERVALUE(LEFT(QM11,FIND("-",QM11)))+1,_xlfn.NUMBERVALUE(LEFT(QM11,FIND("-",QM11))))</f>
        <v>0</v>
      </c>
      <c r="QP11" s="738">
        <f t="shared" ref="QP11:QP40" si="481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Q40" si="482">IF((QO11&gt;=$CD11)*(QO11&lt;$CE11),TRUE,FALSE)</f>
        <v>1</v>
      </c>
      <c r="QR11" s="628" t="b">
        <f t="shared" ref="QR11:QR40" si="483">IF((QP11&gt;=$CD11)*(QP11&lt;$CE11),TRUE,FALSE)</f>
        <v>0</v>
      </c>
      <c r="QS11" s="628" t="b">
        <f t="shared" ref="QS11:QS40" si="484">IF((QO11&lt;=$CD11)*(QP11&gt;=$CE11),TRUE,FALSE)</f>
        <v>1</v>
      </c>
      <c r="QT11" s="628">
        <f t="shared" ref="QT11:QT40" si="485">IF(QQ11*QR11,QN11,
IF(NOT(QQ11)*QR11,QP11-$CD11,
IF(QQ11*NOT(QR11),$CE11-QO11,
IF(QS11,$CE11-$CD11,0))))</f>
        <v>1</v>
      </c>
      <c r="QU11" s="737">
        <f t="shared" ref="QU11:QU40" si="486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87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ref="QW11:QW40" si="488">IF(AND(QT11&lt;1,QT11&gt;0),IF(WEEKDAY($B11,2)=7,IF(QO11&lt;1,IF(QP11&lt;=1,QP11-QO11,1-QO11),0),IF(WEEKDAY($B11+1,2)=7,IF(QP11&lt;1,0,IF(QO11&lt;1,QP11-1,QP11-QO11)),0)),0)</f>
        <v>0</v>
      </c>
      <c r="QX11" s="740">
        <f t="shared" ref="QX11:QX40" si="489">IF(AND(QT11&lt;1,QT11&gt;0),IF($BS11=1,IF(AND(QO11&lt;=1,QP11&lt;=1),QN11,IF(AND(QO11&lt;1,QP11&gt;=1),1-QO11,0)),IF($BS12=1,IF(AND(QO11&lt;=1,QP11&gt;1),QP11-1,IF(AND(QO11&gt;1,QP11&gt;1),QP11-QO11,0)),0)),0)</f>
        <v>0</v>
      </c>
      <c r="QY11" s="625">
        <f t="shared" ref="QY11:QY40" si="490">IF(ISERROR(FIND(";",$AD11,QL11+1)),LEN($AD11)+1,FIND(";",$AD11,QL11+1))</f>
        <v>1</v>
      </c>
      <c r="QZ11" s="625" t="str">
        <f t="shared" ref="QZ11:QZ40" si="491">IF(ISERR(MID($AD11,QL11+1,QY11-QL11-1)),"00:00-00:00",MID($AD11,QL11+1,QY11-QL11-1))</f>
        <v>00:00-00:00</v>
      </c>
      <c r="RA11" s="627">
        <f t="shared" ref="RA11:RA40" si="492">IF(RC11-RB11&lt;0,RC11-RB11+1,RC11-RB11)</f>
        <v>1</v>
      </c>
      <c r="RB11" s="738">
        <f t="shared" ref="RB11:RB40" si="493">IF(_xlfn.NUMBERVALUE(LEFT(QZ11,FIND("-",QZ11)))&lt;$CD11,_xlfn.NUMBERVALUE(LEFT(QZ11,FIND("-",QZ11)))+1,_xlfn.NUMBERVALUE(LEFT(QZ11,FIND("-",QZ11))))</f>
        <v>0</v>
      </c>
      <c r="RC11" s="738">
        <f t="shared" ref="RC11:RC40" si="494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D40" si="495">IF((RB11&gt;=$CD11)*(RB11&lt;$CE11),TRUE,FALSE)</f>
        <v>1</v>
      </c>
      <c r="RE11" s="628" t="b">
        <f t="shared" ref="RE11:RE40" si="496">IF((RC11&gt;=$CD11)*(RC11&lt;$CE11),TRUE,FALSE)</f>
        <v>0</v>
      </c>
      <c r="RF11" s="628" t="b">
        <f t="shared" ref="RF11:RF40" si="497">IF((RB11&lt;=$CD11)*(RC11&gt;=$CE11),TRUE,FALSE)</f>
        <v>1</v>
      </c>
      <c r="RG11" s="628">
        <f t="shared" ref="RG11:RG40" si="498">IF(RD11*RE11,RA11,
IF(NOT(RD11)*RE11,RC11-$CD11,
IF(RD11*NOT(RE11),$CE11-RB11,
IF(RF11,$CE11-$CD11,0))))</f>
        <v>1</v>
      </c>
      <c r="RH11" s="737">
        <f t="shared" ref="RH11:RH40" si="49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50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ref="RJ11:RJ40" si="501">IF(AND(RG11&lt;1,RG11&gt;0),IF(WEEKDAY($B11,2)=7,IF(RB11&lt;1,IF(RC11&lt;=1,RC11-RB11,1-RB11),0),IF(WEEKDAY($B11+1,2)=7,IF(RC11&lt;1,0,IF(RB11&lt;1,RC11-1,RC11-RB11)),0)),0)</f>
        <v>0</v>
      </c>
      <c r="RK11" s="740">
        <f t="shared" ref="RK11:RK40" si="502">IF(AND(RG11&lt;1,RG11&gt;0),IF($BS11=1,IF(AND(RB11&lt;=1,RC11&lt;=1),RA11,IF(AND(RB11&lt;1,RC11&gt;=1),1-RB11,0)),IF($BS12=1,IF(AND(RB11&lt;=1,RC11&gt;1),RC11-1,IF(AND(RB11&gt;1,RC11&gt;1),RC11-RB11,0)),0)),0)</f>
        <v>0</v>
      </c>
      <c r="RL11" s="744">
        <f t="shared" ref="RL11:RL40" si="503">IF(AND(ISBLANK(Z11),ISBLANK(AA11)),0,SUM(RG11,QT11,PT11,QG11,PG11,OT11,OG11,NT11,NG11,MT11,MG11,LT11,LG11,KT11,KG11))</f>
        <v>0</v>
      </c>
      <c r="RM11" s="746">
        <f t="shared" si="90"/>
        <v>0</v>
      </c>
      <c r="RN11" s="744">
        <f t="shared" ref="RN11:RN40" si="504">IF(AND(ISBLANK(Z11),ISBLANK(AA11)),0,SUM(RH11,QU11,PU11,QH11,PH11,OU11,OH11,NU11,NH11,MU11,MH11,LU11,LH11,KU11,KH11))</f>
        <v>0</v>
      </c>
      <c r="RO11" s="744">
        <f t="shared" ref="RO11:RO40" si="505">IF(AND(ISBLANK(Z11),ISBLANK(AA11)),0,SUM(RI11,QV11,PV11,QI11,PI11,OV11,OI11,NV11,NI11,MV11,MI11,LV11,LI11,KV11,KI11))</f>
        <v>0</v>
      </c>
      <c r="RP11" s="744">
        <f t="shared" ref="RP11:RP40" si="506">IF(AND(ISBLANK(Z11),ISBLANK(AA11)),0,SUM(RJ11,QW11,PW11,QJ11,PJ11,OW11,OJ11,NW11,NJ11,MW11,MJ11,LW11,LJ11,KW11,KJ11))</f>
        <v>0</v>
      </c>
      <c r="RQ11" s="744">
        <f t="shared" ref="RQ11:RQ40" si="507">IF(AND(ISBLANK(Z11),ISBLANK(AA11)),0,SUM(RK11,QX11,PX11,QK11,PK11,OX11,OK11,NX11,NK11,MX11,MK11,LX11,LK11,KX11,KK11))</f>
        <v>0</v>
      </c>
      <c r="RR11" s="594">
        <f t="shared" ca="1" si="91"/>
        <v>0</v>
      </c>
      <c r="RS11" s="594">
        <f t="shared" ca="1" si="92"/>
        <v>0</v>
      </c>
      <c r="RU11" s="725"/>
    </row>
    <row r="12" spans="1:489" s="625" customFormat="1" ht="15" x14ac:dyDescent="0.25">
      <c r="A12" s="865">
        <f t="shared" ca="1" si="93"/>
        <v>1</v>
      </c>
      <c r="B12" s="719">
        <f t="shared" ref="B12:B37" ca="1" si="508">B11+1</f>
        <v>43832</v>
      </c>
      <c r="C12" s="720">
        <f t="shared" ref="C12:C37" ca="1" si="509">NETWORKDAYS(B12,B12,Feiertage)</f>
        <v>1</v>
      </c>
      <c r="D12" s="720" t="str">
        <f t="shared" ref="D12:D40" ca="1" si="510">IF(ISERROR(VLOOKUP(B12,Feiertage_Liste,3,FALSE)),"",(VLOOKUP(B12,Feiertage_Liste,3,FALSE)))</f>
        <v/>
      </c>
      <c r="E12" s="773" t="str">
        <f t="shared" ref="E12:E40" ca="1" si="511">D12</f>
        <v/>
      </c>
      <c r="F12" s="721">
        <f t="shared" ref="F12:F40" ca="1" si="512">B12</f>
        <v>43832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>
        <f t="shared" ca="1" si="2"/>
        <v>0.33333333333333298</v>
      </c>
      <c r="Q12" s="725" t="str">
        <f t="shared" ca="1" si="3"/>
        <v/>
      </c>
      <c r="R12" s="725" t="str">
        <f t="shared" ca="1" si="94"/>
        <v/>
      </c>
      <c r="S12" s="750"/>
      <c r="T12" s="723" t="str">
        <f t="shared" si="95"/>
        <v/>
      </c>
      <c r="U12" s="723" t="str">
        <f t="shared" ca="1" si="4"/>
        <v/>
      </c>
      <c r="V12" s="723" t="str">
        <f t="shared" ca="1" si="96"/>
        <v/>
      </c>
      <c r="W12" s="723" t="str">
        <f t="shared" ca="1" si="97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8"/>
        <v/>
      </c>
      <c r="AG12" s="730" t="str">
        <f t="shared" si="99"/>
        <v/>
      </c>
      <c r="AH12" s="731" t="str">
        <f t="shared" si="7"/>
        <v/>
      </c>
      <c r="AI12" s="731">
        <f t="shared" si="100"/>
        <v>0</v>
      </c>
      <c r="AJ12" s="731">
        <f t="shared" si="101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9"/>
        <v>0</v>
      </c>
      <c r="AN12" s="596">
        <f t="shared" si="10"/>
        <v>0</v>
      </c>
      <c r="AO12" s="596">
        <f t="shared" ref="AO12:AO40" si="513">AM12-AL12</f>
        <v>0</v>
      </c>
      <c r="AP12" s="633">
        <v>0</v>
      </c>
      <c r="AQ12" s="596">
        <f t="shared" ref="AQ12:AQ40" si="514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11"/>
        <v>0</v>
      </c>
      <c r="AS12" s="733">
        <f t="shared" si="12"/>
        <v>0</v>
      </c>
      <c r="AT12" s="635">
        <f t="shared" si="13"/>
        <v>0</v>
      </c>
      <c r="AU12" s="635">
        <f t="shared" ref="AU12:AU40" si="515">AS12-AR12</f>
        <v>0</v>
      </c>
      <c r="AV12" s="633">
        <v>0</v>
      </c>
      <c r="AW12" s="635">
        <f t="shared" ref="AW12:AW40" si="516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4"/>
        <v>0</v>
      </c>
      <c r="AY12" s="596">
        <f t="shared" si="15"/>
        <v>0</v>
      </c>
      <c r="AZ12" s="596">
        <f t="shared" si="16"/>
        <v>0</v>
      </c>
      <c r="BA12" s="596">
        <f t="shared" si="17"/>
        <v>0</v>
      </c>
      <c r="BB12" s="596">
        <f t="shared" si="18"/>
        <v>0</v>
      </c>
      <c r="BC12" s="596">
        <f t="shared" ref="BC12:BC40" si="517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9"/>
        <v>1</v>
      </c>
      <c r="BE12" s="636" t="b">
        <f>IF(UPPER(G12)=Stammdaten!$D$40,TRUE,FALSE)</f>
        <v>0</v>
      </c>
      <c r="BF12" s="635">
        <f t="shared" ref="BF12:BF40" si="518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0.33333333333333331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519">IF(BL12,"nur RZ",IF(BE12,AO12,IF(BD12,BA12,AU12+AO12)))</f>
        <v>0</v>
      </c>
      <c r="BL12" s="636" t="b">
        <f>IF(UPPER(G12)=Stammdaten!$D$39,TRUE,FALSE)</f>
        <v>0</v>
      </c>
      <c r="BM12" s="636">
        <f t="shared" si="20"/>
        <v>0</v>
      </c>
      <c r="BN12" s="636">
        <f t="shared" si="21"/>
        <v>0</v>
      </c>
      <c r="BO12" s="735">
        <f t="shared" ca="1" si="102"/>
        <v>0</v>
      </c>
      <c r="BP12" s="636">
        <f t="shared" si="22"/>
        <v>0</v>
      </c>
      <c r="BQ12" s="734">
        <f t="shared" si="103"/>
        <v>0</v>
      </c>
      <c r="BR12" s="636">
        <f t="shared" ca="1" si="23"/>
        <v>0</v>
      </c>
      <c r="BS12" s="549">
        <f t="shared" ca="1" si="24"/>
        <v>0</v>
      </c>
      <c r="BT12" s="637">
        <f t="shared" ref="BT12:BT40" ca="1" si="520">IF(AND($G12="U",BY12=1),1,0)</f>
        <v>0</v>
      </c>
      <c r="BU12" s="635">
        <f t="shared" ref="BU12:BU40" ca="1" si="521">BU11+CA12</f>
        <v>0</v>
      </c>
      <c r="BV12" s="638">
        <f t="shared" ca="1" si="25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6"/>
        <v>0</v>
      </c>
      <c r="BY12" s="638">
        <f t="shared" ca="1" si="104"/>
        <v>1</v>
      </c>
      <c r="BZ12" s="736">
        <f ca="1">ROUND(IF(OR(C12=0,B12=""),0,INDIRECT(ADDRESS(MATCH(B12,Soll_AZ,1)+MATCH("Arbeitszeit 1 ab",Stammdaten!B:B,0)-1,WEEKDAY(B12,2)+15,,,Tabellennamen),TRUE)),15)</f>
        <v>0.33333333333333298</v>
      </c>
      <c r="CA12" s="954">
        <f t="shared" ca="1" si="27"/>
        <v>0</v>
      </c>
      <c r="CB12" s="736">
        <f t="shared" si="105"/>
        <v>0</v>
      </c>
      <c r="CC12" s="625">
        <f t="shared" si="28"/>
        <v>1</v>
      </c>
      <c r="CD12" s="737">
        <f t="shared" si="106"/>
        <v>0</v>
      </c>
      <c r="CE12" s="737">
        <f t="shared" si="107"/>
        <v>1</v>
      </c>
      <c r="CF12" s="738" t="str">
        <f t="shared" si="108"/>
        <v>00:00-00:00</v>
      </c>
      <c r="CG12" s="739">
        <f t="shared" si="109"/>
        <v>1</v>
      </c>
      <c r="CH12" s="738">
        <f t="shared" si="110"/>
        <v>0</v>
      </c>
      <c r="CI12" s="738">
        <f t="shared" si="111"/>
        <v>1</v>
      </c>
      <c r="CJ12" s="737" t="b">
        <f t="shared" si="112"/>
        <v>1</v>
      </c>
      <c r="CK12" s="737" t="b">
        <f t="shared" si="113"/>
        <v>0</v>
      </c>
      <c r="CL12" s="737" t="b">
        <f t="shared" si="114"/>
        <v>1</v>
      </c>
      <c r="CM12" s="628">
        <f t="shared" si="115"/>
        <v>1</v>
      </c>
      <c r="CN12" s="737">
        <f t="shared" si="116"/>
        <v>0</v>
      </c>
      <c r="CO12" s="737">
        <f t="shared" si="117"/>
        <v>0</v>
      </c>
      <c r="CP12" s="737">
        <f t="shared" si="118"/>
        <v>0</v>
      </c>
      <c r="CQ12" s="740">
        <f t="shared" si="119"/>
        <v>0</v>
      </c>
      <c r="CR12" s="625">
        <f t="shared" si="120"/>
        <v>1</v>
      </c>
      <c r="CS12" s="738" t="str">
        <f t="shared" si="121"/>
        <v>00:00-00:00</v>
      </c>
      <c r="CT12" s="739">
        <f t="shared" si="122"/>
        <v>1</v>
      </c>
      <c r="CU12" s="738">
        <f t="shared" si="123"/>
        <v>0</v>
      </c>
      <c r="CV12" s="738">
        <f t="shared" si="124"/>
        <v>1</v>
      </c>
      <c r="CW12" s="737" t="b">
        <f t="shared" si="125"/>
        <v>1</v>
      </c>
      <c r="CX12" s="737" t="b">
        <f t="shared" si="126"/>
        <v>0</v>
      </c>
      <c r="CY12" s="737" t="b">
        <f t="shared" si="127"/>
        <v>1</v>
      </c>
      <c r="CZ12" s="628">
        <f t="shared" si="128"/>
        <v>1</v>
      </c>
      <c r="DA12" s="737">
        <f t="shared" si="129"/>
        <v>0</v>
      </c>
      <c r="DB12" s="737">
        <f t="shared" si="130"/>
        <v>0</v>
      </c>
      <c r="DC12" s="737">
        <f t="shared" si="131"/>
        <v>0</v>
      </c>
      <c r="DD12" s="740">
        <f t="shared" si="132"/>
        <v>0</v>
      </c>
      <c r="DE12" s="625">
        <f t="shared" si="133"/>
        <v>1</v>
      </c>
      <c r="DF12" s="738" t="str">
        <f t="shared" si="134"/>
        <v>00:00-00:00</v>
      </c>
      <c r="DG12" s="739">
        <f t="shared" si="135"/>
        <v>1</v>
      </c>
      <c r="DH12" s="738">
        <f t="shared" si="136"/>
        <v>0</v>
      </c>
      <c r="DI12" s="738">
        <f t="shared" si="137"/>
        <v>1</v>
      </c>
      <c r="DJ12" s="737" t="b">
        <f t="shared" si="138"/>
        <v>1</v>
      </c>
      <c r="DK12" s="737" t="b">
        <f t="shared" si="139"/>
        <v>0</v>
      </c>
      <c r="DL12" s="737" t="b">
        <f t="shared" si="140"/>
        <v>1</v>
      </c>
      <c r="DM12" s="628">
        <f t="shared" si="141"/>
        <v>1</v>
      </c>
      <c r="DN12" s="737">
        <f t="shared" si="142"/>
        <v>0</v>
      </c>
      <c r="DO12" s="737">
        <f t="shared" si="143"/>
        <v>0</v>
      </c>
      <c r="DP12" s="737">
        <f t="shared" si="144"/>
        <v>0</v>
      </c>
      <c r="DQ12" s="740">
        <f t="shared" si="145"/>
        <v>0</v>
      </c>
      <c r="DR12" s="625">
        <f t="shared" si="146"/>
        <v>1</v>
      </c>
      <c r="DS12" s="738" t="str">
        <f t="shared" si="147"/>
        <v>00:00-00:00</v>
      </c>
      <c r="DT12" s="739">
        <f t="shared" si="148"/>
        <v>1</v>
      </c>
      <c r="DU12" s="738">
        <f t="shared" si="149"/>
        <v>0</v>
      </c>
      <c r="DV12" s="738">
        <f t="shared" si="150"/>
        <v>1</v>
      </c>
      <c r="DW12" s="737" t="b">
        <f t="shared" si="151"/>
        <v>1</v>
      </c>
      <c r="DX12" s="737" t="b">
        <f t="shared" si="152"/>
        <v>0</v>
      </c>
      <c r="DY12" s="737" t="b">
        <f t="shared" si="153"/>
        <v>1</v>
      </c>
      <c r="DZ12" s="628">
        <f t="shared" si="154"/>
        <v>1</v>
      </c>
      <c r="EA12" s="737">
        <f t="shared" si="155"/>
        <v>0</v>
      </c>
      <c r="EB12" s="737">
        <f t="shared" si="156"/>
        <v>0</v>
      </c>
      <c r="EC12" s="737">
        <f t="shared" si="157"/>
        <v>0</v>
      </c>
      <c r="ED12" s="740">
        <f t="shared" si="158"/>
        <v>0</v>
      </c>
      <c r="EE12" s="741">
        <f t="shared" si="159"/>
        <v>1</v>
      </c>
      <c r="EF12" s="742" t="str">
        <f t="shared" si="160"/>
        <v>00:00-00:00</v>
      </c>
      <c r="EG12" s="743">
        <f t="shared" si="161"/>
        <v>1</v>
      </c>
      <c r="EH12" s="742">
        <f t="shared" si="162"/>
        <v>0</v>
      </c>
      <c r="EI12" s="742">
        <f t="shared" si="163"/>
        <v>1</v>
      </c>
      <c r="EJ12" s="742" t="b">
        <f t="shared" si="164"/>
        <v>1</v>
      </c>
      <c r="EK12" s="742" t="b">
        <f t="shared" si="165"/>
        <v>0</v>
      </c>
      <c r="EL12" s="742" t="b">
        <f t="shared" si="166"/>
        <v>1</v>
      </c>
      <c r="EM12" s="628">
        <f t="shared" si="167"/>
        <v>1</v>
      </c>
      <c r="EN12" s="737">
        <f t="shared" si="168"/>
        <v>0</v>
      </c>
      <c r="EO12" s="737">
        <f t="shared" si="169"/>
        <v>0</v>
      </c>
      <c r="EP12" s="737">
        <f t="shared" si="170"/>
        <v>0</v>
      </c>
      <c r="EQ12" s="740">
        <f t="shared" si="171"/>
        <v>0</v>
      </c>
      <c r="ER12" s="741">
        <f t="shared" si="172"/>
        <v>1</v>
      </c>
      <c r="ES12" s="742" t="str">
        <f t="shared" si="173"/>
        <v>00:00-00:00</v>
      </c>
      <c r="ET12" s="739">
        <f t="shared" si="174"/>
        <v>1</v>
      </c>
      <c r="EU12" s="738">
        <f t="shared" si="175"/>
        <v>0</v>
      </c>
      <c r="EV12" s="738">
        <f t="shared" si="176"/>
        <v>1</v>
      </c>
      <c r="EW12" s="737" t="b">
        <f t="shared" si="177"/>
        <v>1</v>
      </c>
      <c r="EX12" s="737" t="b">
        <f t="shared" si="178"/>
        <v>0</v>
      </c>
      <c r="EY12" s="737" t="b">
        <f t="shared" si="179"/>
        <v>1</v>
      </c>
      <c r="EZ12" s="628">
        <f t="shared" si="180"/>
        <v>1</v>
      </c>
      <c r="FA12" s="737">
        <f t="shared" si="181"/>
        <v>0</v>
      </c>
      <c r="FB12" s="737">
        <f t="shared" si="182"/>
        <v>0</v>
      </c>
      <c r="FC12" s="737">
        <f t="shared" si="183"/>
        <v>0</v>
      </c>
      <c r="FD12" s="740">
        <f t="shared" si="184"/>
        <v>0</v>
      </c>
      <c r="FE12" s="625">
        <f t="shared" si="185"/>
        <v>1</v>
      </c>
      <c r="FF12" s="738" t="str">
        <f t="shared" si="186"/>
        <v>00:00-00:00</v>
      </c>
      <c r="FG12" s="739">
        <f t="shared" si="187"/>
        <v>1</v>
      </c>
      <c r="FH12" s="738">
        <f t="shared" si="188"/>
        <v>0</v>
      </c>
      <c r="FI12" s="738">
        <f t="shared" si="189"/>
        <v>1</v>
      </c>
      <c r="FJ12" s="737" t="b">
        <f t="shared" si="190"/>
        <v>1</v>
      </c>
      <c r="FK12" s="737" t="b">
        <f t="shared" si="191"/>
        <v>0</v>
      </c>
      <c r="FL12" s="737" t="b">
        <f t="shared" si="192"/>
        <v>1</v>
      </c>
      <c r="FM12" s="628">
        <f t="shared" si="193"/>
        <v>1</v>
      </c>
      <c r="FN12" s="737">
        <f t="shared" si="194"/>
        <v>0</v>
      </c>
      <c r="FO12" s="737">
        <f t="shared" si="195"/>
        <v>0</v>
      </c>
      <c r="FP12" s="737">
        <f t="shared" si="196"/>
        <v>0</v>
      </c>
      <c r="FQ12" s="740">
        <f t="shared" si="197"/>
        <v>0</v>
      </c>
      <c r="FR12" s="625">
        <f t="shared" si="198"/>
        <v>1</v>
      </c>
      <c r="FS12" s="738" t="str">
        <f t="shared" si="199"/>
        <v>00:00-00:00</v>
      </c>
      <c r="FT12" s="739">
        <f t="shared" si="200"/>
        <v>1</v>
      </c>
      <c r="FU12" s="738">
        <f t="shared" si="201"/>
        <v>0</v>
      </c>
      <c r="FV12" s="738">
        <f t="shared" si="202"/>
        <v>1</v>
      </c>
      <c r="FW12" s="737" t="b">
        <f t="shared" si="203"/>
        <v>1</v>
      </c>
      <c r="FX12" s="737" t="b">
        <f t="shared" si="204"/>
        <v>0</v>
      </c>
      <c r="FY12" s="737" t="b">
        <f t="shared" si="205"/>
        <v>1</v>
      </c>
      <c r="FZ12" s="628">
        <f t="shared" si="206"/>
        <v>1</v>
      </c>
      <c r="GA12" s="737">
        <f t="shared" si="207"/>
        <v>0</v>
      </c>
      <c r="GB12" s="737">
        <f t="shared" si="208"/>
        <v>0</v>
      </c>
      <c r="GC12" s="737">
        <f t="shared" si="209"/>
        <v>0</v>
      </c>
      <c r="GD12" s="740">
        <f t="shared" si="210"/>
        <v>0</v>
      </c>
      <c r="GE12" s="625">
        <f t="shared" si="211"/>
        <v>1</v>
      </c>
      <c r="GF12" s="738" t="str">
        <f t="shared" si="212"/>
        <v>00:00-00:00</v>
      </c>
      <c r="GG12" s="739">
        <f t="shared" si="213"/>
        <v>1</v>
      </c>
      <c r="GH12" s="738">
        <f t="shared" si="214"/>
        <v>0</v>
      </c>
      <c r="GI12" s="738">
        <f t="shared" si="215"/>
        <v>1</v>
      </c>
      <c r="GJ12" s="737" t="b">
        <f t="shared" si="216"/>
        <v>1</v>
      </c>
      <c r="GK12" s="737" t="b">
        <f t="shared" si="217"/>
        <v>0</v>
      </c>
      <c r="GL12" s="737" t="b">
        <f t="shared" si="218"/>
        <v>1</v>
      </c>
      <c r="GM12" s="628">
        <f t="shared" si="219"/>
        <v>1</v>
      </c>
      <c r="GN12" s="737">
        <f t="shared" si="220"/>
        <v>0</v>
      </c>
      <c r="GO12" s="737">
        <f t="shared" si="221"/>
        <v>0</v>
      </c>
      <c r="GP12" s="737">
        <f t="shared" si="222"/>
        <v>0</v>
      </c>
      <c r="GQ12" s="740">
        <f t="shared" si="223"/>
        <v>0</v>
      </c>
      <c r="GR12" s="625">
        <f t="shared" si="224"/>
        <v>1</v>
      </c>
      <c r="GS12" s="738" t="str">
        <f t="shared" si="225"/>
        <v>00:00-00:00</v>
      </c>
      <c r="GT12" s="739">
        <f t="shared" si="226"/>
        <v>1</v>
      </c>
      <c r="GU12" s="738">
        <f t="shared" si="227"/>
        <v>0</v>
      </c>
      <c r="GV12" s="738">
        <f t="shared" si="228"/>
        <v>1</v>
      </c>
      <c r="GW12" s="737" t="b">
        <f t="shared" si="229"/>
        <v>1</v>
      </c>
      <c r="GX12" s="737" t="b">
        <f t="shared" si="230"/>
        <v>0</v>
      </c>
      <c r="GY12" s="737" t="b">
        <f t="shared" si="231"/>
        <v>1</v>
      </c>
      <c r="GZ12" s="628">
        <f t="shared" si="232"/>
        <v>1</v>
      </c>
      <c r="HA12" s="737">
        <f t="shared" si="233"/>
        <v>0</v>
      </c>
      <c r="HB12" s="737">
        <f t="shared" si="234"/>
        <v>0</v>
      </c>
      <c r="HC12" s="737">
        <f t="shared" si="235"/>
        <v>0</v>
      </c>
      <c r="HD12" s="740">
        <f t="shared" si="236"/>
        <v>0</v>
      </c>
      <c r="HE12" s="625">
        <f t="shared" si="237"/>
        <v>1</v>
      </c>
      <c r="HF12" s="738" t="str">
        <f t="shared" si="238"/>
        <v>00:00-00:00</v>
      </c>
      <c r="HG12" s="739">
        <f t="shared" si="239"/>
        <v>1</v>
      </c>
      <c r="HH12" s="738">
        <f t="shared" si="240"/>
        <v>0</v>
      </c>
      <c r="HI12" s="738">
        <f t="shared" si="241"/>
        <v>1</v>
      </c>
      <c r="HJ12" s="737" t="b">
        <f t="shared" si="242"/>
        <v>1</v>
      </c>
      <c r="HK12" s="737" t="b">
        <f t="shared" si="243"/>
        <v>0</v>
      </c>
      <c r="HL12" s="737" t="b">
        <f t="shared" si="244"/>
        <v>1</v>
      </c>
      <c r="HM12" s="628">
        <f t="shared" si="245"/>
        <v>1</v>
      </c>
      <c r="HN12" s="737">
        <f t="shared" si="246"/>
        <v>0</v>
      </c>
      <c r="HO12" s="737">
        <f t="shared" si="247"/>
        <v>0</v>
      </c>
      <c r="HP12" s="737">
        <f t="shared" si="248"/>
        <v>0</v>
      </c>
      <c r="HQ12" s="740">
        <f t="shared" si="249"/>
        <v>0</v>
      </c>
      <c r="HR12" s="625">
        <f t="shared" si="250"/>
        <v>1</v>
      </c>
      <c r="HS12" s="738" t="str">
        <f t="shared" si="251"/>
        <v>00:00-00:00</v>
      </c>
      <c r="HT12" s="739">
        <f t="shared" si="252"/>
        <v>1</v>
      </c>
      <c r="HU12" s="738">
        <f t="shared" si="253"/>
        <v>0</v>
      </c>
      <c r="HV12" s="738">
        <f t="shared" si="254"/>
        <v>1</v>
      </c>
      <c r="HW12" s="737" t="b">
        <f t="shared" si="255"/>
        <v>1</v>
      </c>
      <c r="HX12" s="737" t="b">
        <f t="shared" si="256"/>
        <v>0</v>
      </c>
      <c r="HY12" s="737" t="b">
        <f t="shared" si="257"/>
        <v>1</v>
      </c>
      <c r="HZ12" s="628">
        <f t="shared" si="258"/>
        <v>1</v>
      </c>
      <c r="IA12" s="737">
        <f t="shared" si="259"/>
        <v>0</v>
      </c>
      <c r="IB12" s="737">
        <f t="shared" si="260"/>
        <v>0</v>
      </c>
      <c r="IC12" s="737">
        <f t="shared" si="261"/>
        <v>0</v>
      </c>
      <c r="ID12" s="740">
        <f t="shared" si="262"/>
        <v>0</v>
      </c>
      <c r="IE12" s="625">
        <f t="shared" si="263"/>
        <v>1</v>
      </c>
      <c r="IF12" s="738" t="str">
        <f t="shared" si="264"/>
        <v>00:00-00:00</v>
      </c>
      <c r="IG12" s="739">
        <f t="shared" si="265"/>
        <v>1</v>
      </c>
      <c r="IH12" s="738">
        <f t="shared" si="266"/>
        <v>0</v>
      </c>
      <c r="II12" s="738">
        <f t="shared" si="267"/>
        <v>1</v>
      </c>
      <c r="IJ12" s="737" t="b">
        <f t="shared" si="268"/>
        <v>1</v>
      </c>
      <c r="IK12" s="737" t="b">
        <f t="shared" si="269"/>
        <v>0</v>
      </c>
      <c r="IL12" s="737" t="b">
        <f t="shared" si="270"/>
        <v>1</v>
      </c>
      <c r="IM12" s="628">
        <f t="shared" si="271"/>
        <v>1</v>
      </c>
      <c r="IN12" s="737">
        <f t="shared" si="272"/>
        <v>0</v>
      </c>
      <c r="IO12" s="737">
        <f t="shared" si="273"/>
        <v>0</v>
      </c>
      <c r="IP12" s="737">
        <f t="shared" si="274"/>
        <v>0</v>
      </c>
      <c r="IQ12" s="740">
        <f t="shared" si="275"/>
        <v>0</v>
      </c>
      <c r="IR12" s="625">
        <f t="shared" si="276"/>
        <v>1</v>
      </c>
      <c r="IS12" s="738" t="str">
        <f t="shared" si="277"/>
        <v>00:00-00:00</v>
      </c>
      <c r="IT12" s="739">
        <f t="shared" si="278"/>
        <v>1</v>
      </c>
      <c r="IU12" s="738">
        <f t="shared" si="279"/>
        <v>0</v>
      </c>
      <c r="IV12" s="738">
        <f t="shared" si="280"/>
        <v>1</v>
      </c>
      <c r="IW12" s="737" t="b">
        <f t="shared" si="281"/>
        <v>1</v>
      </c>
      <c r="IX12" s="737" t="b">
        <f t="shared" si="282"/>
        <v>0</v>
      </c>
      <c r="IY12" s="737" t="b">
        <f t="shared" si="283"/>
        <v>1</v>
      </c>
      <c r="IZ12" s="628">
        <f t="shared" si="284"/>
        <v>1</v>
      </c>
      <c r="JA12" s="737">
        <f t="shared" si="285"/>
        <v>0</v>
      </c>
      <c r="JB12" s="737">
        <f t="shared" si="286"/>
        <v>0</v>
      </c>
      <c r="JC12" s="737">
        <f t="shared" si="287"/>
        <v>0</v>
      </c>
      <c r="JD12" s="740">
        <f t="shared" si="288"/>
        <v>0</v>
      </c>
      <c r="JE12" s="625">
        <f t="shared" si="289"/>
        <v>1</v>
      </c>
      <c r="JF12" s="738" t="str">
        <f t="shared" si="290"/>
        <v>00:00-00:00</v>
      </c>
      <c r="JG12" s="739">
        <f t="shared" si="291"/>
        <v>1</v>
      </c>
      <c r="JH12" s="738">
        <f t="shared" si="292"/>
        <v>0</v>
      </c>
      <c r="JI12" s="738">
        <f t="shared" si="293"/>
        <v>1</v>
      </c>
      <c r="JJ12" s="737" t="b">
        <f t="shared" si="294"/>
        <v>1</v>
      </c>
      <c r="JK12" s="737" t="b">
        <f t="shared" si="295"/>
        <v>0</v>
      </c>
      <c r="JL12" s="737" t="b">
        <f t="shared" si="296"/>
        <v>1</v>
      </c>
      <c r="JM12" s="628">
        <f t="shared" si="297"/>
        <v>1</v>
      </c>
      <c r="JN12" s="737">
        <f t="shared" si="298"/>
        <v>0</v>
      </c>
      <c r="JO12" s="737">
        <f t="shared" si="299"/>
        <v>0</v>
      </c>
      <c r="JP12" s="737">
        <f t="shared" si="300"/>
        <v>0</v>
      </c>
      <c r="JQ12" s="740">
        <f t="shared" si="301"/>
        <v>0</v>
      </c>
      <c r="JR12" s="744">
        <f t="shared" si="302"/>
        <v>0</v>
      </c>
      <c r="JS12" s="745">
        <f t="shared" si="303"/>
        <v>0</v>
      </c>
      <c r="JT12" s="744">
        <f t="shared" si="304"/>
        <v>0</v>
      </c>
      <c r="JU12" s="744">
        <f t="shared" si="305"/>
        <v>0</v>
      </c>
      <c r="JV12" s="744">
        <f t="shared" si="306"/>
        <v>0</v>
      </c>
      <c r="JW12" s="744">
        <f t="shared" si="307"/>
        <v>0</v>
      </c>
      <c r="JX12" s="616"/>
      <c r="JY12" s="625">
        <f t="shared" si="308"/>
        <v>1</v>
      </c>
      <c r="JZ12" s="626" t="str">
        <f t="shared" si="309"/>
        <v>00:00-00:00</v>
      </c>
      <c r="KA12" s="627">
        <f t="shared" si="310"/>
        <v>1</v>
      </c>
      <c r="KB12" s="738">
        <f t="shared" si="311"/>
        <v>0</v>
      </c>
      <c r="KC12" s="738">
        <f t="shared" si="312"/>
        <v>1</v>
      </c>
      <c r="KD12" s="628" t="b">
        <f t="shared" si="313"/>
        <v>1</v>
      </c>
      <c r="KE12" s="628" t="b">
        <f t="shared" si="314"/>
        <v>0</v>
      </c>
      <c r="KF12" s="628" t="b">
        <f t="shared" si="315"/>
        <v>1</v>
      </c>
      <c r="KG12" s="628">
        <f t="shared" si="316"/>
        <v>1</v>
      </c>
      <c r="KH12" s="737">
        <f t="shared" si="317"/>
        <v>0</v>
      </c>
      <c r="KI12" s="737">
        <f t="shared" si="318"/>
        <v>0</v>
      </c>
      <c r="KJ12" s="737">
        <f t="shared" si="319"/>
        <v>0</v>
      </c>
      <c r="KK12" s="740">
        <f t="shared" si="320"/>
        <v>0</v>
      </c>
      <c r="KL12" s="625">
        <f t="shared" si="321"/>
        <v>1</v>
      </c>
      <c r="KM12" s="625" t="str">
        <f t="shared" si="322"/>
        <v>00:00-00:00</v>
      </c>
      <c r="KN12" s="627">
        <f t="shared" si="323"/>
        <v>1</v>
      </c>
      <c r="KO12" s="738">
        <f t="shared" si="324"/>
        <v>0</v>
      </c>
      <c r="KP12" s="738">
        <f t="shared" si="325"/>
        <v>1</v>
      </c>
      <c r="KQ12" s="628" t="b">
        <f t="shared" si="326"/>
        <v>1</v>
      </c>
      <c r="KR12" s="628" t="b">
        <f t="shared" si="327"/>
        <v>0</v>
      </c>
      <c r="KS12" s="628" t="b">
        <f t="shared" si="328"/>
        <v>1</v>
      </c>
      <c r="KT12" s="628">
        <f t="shared" si="329"/>
        <v>1</v>
      </c>
      <c r="KU12" s="737">
        <f t="shared" si="330"/>
        <v>0</v>
      </c>
      <c r="KV12" s="737">
        <f t="shared" si="331"/>
        <v>0</v>
      </c>
      <c r="KW12" s="737">
        <f t="shared" si="332"/>
        <v>0</v>
      </c>
      <c r="KX12" s="740">
        <f t="shared" si="333"/>
        <v>0</v>
      </c>
      <c r="KY12" s="625">
        <f t="shared" si="334"/>
        <v>1</v>
      </c>
      <c r="KZ12" s="625" t="str">
        <f t="shared" si="335"/>
        <v>00:00-00:00</v>
      </c>
      <c r="LA12" s="627">
        <f t="shared" si="336"/>
        <v>1</v>
      </c>
      <c r="LB12" s="738">
        <f t="shared" si="337"/>
        <v>0</v>
      </c>
      <c r="LC12" s="738">
        <f t="shared" si="338"/>
        <v>1</v>
      </c>
      <c r="LD12" s="628" t="b">
        <f t="shared" si="339"/>
        <v>1</v>
      </c>
      <c r="LE12" s="628" t="b">
        <f t="shared" si="340"/>
        <v>0</v>
      </c>
      <c r="LF12" s="628" t="b">
        <f t="shared" si="341"/>
        <v>1</v>
      </c>
      <c r="LG12" s="628">
        <f t="shared" si="342"/>
        <v>1</v>
      </c>
      <c r="LH12" s="737">
        <f t="shared" si="343"/>
        <v>0</v>
      </c>
      <c r="LI12" s="737">
        <f t="shared" si="344"/>
        <v>0</v>
      </c>
      <c r="LJ12" s="737">
        <f t="shared" si="345"/>
        <v>0</v>
      </c>
      <c r="LK12" s="740">
        <f t="shared" si="346"/>
        <v>0</v>
      </c>
      <c r="LL12" s="625">
        <f t="shared" si="347"/>
        <v>1</v>
      </c>
      <c r="LM12" s="625" t="str">
        <f t="shared" si="348"/>
        <v>00:00-00:00</v>
      </c>
      <c r="LN12" s="627">
        <f t="shared" si="349"/>
        <v>1</v>
      </c>
      <c r="LO12" s="738">
        <f t="shared" si="350"/>
        <v>0</v>
      </c>
      <c r="LP12" s="738">
        <f t="shared" si="351"/>
        <v>1</v>
      </c>
      <c r="LQ12" s="628" t="b">
        <f t="shared" si="352"/>
        <v>1</v>
      </c>
      <c r="LR12" s="628" t="b">
        <f t="shared" si="353"/>
        <v>0</v>
      </c>
      <c r="LS12" s="628" t="b">
        <f t="shared" si="354"/>
        <v>1</v>
      </c>
      <c r="LT12" s="628">
        <f t="shared" si="355"/>
        <v>1</v>
      </c>
      <c r="LU12" s="737">
        <f t="shared" si="356"/>
        <v>0</v>
      </c>
      <c r="LV12" s="737">
        <f t="shared" si="357"/>
        <v>0</v>
      </c>
      <c r="LW12" s="737">
        <f t="shared" si="358"/>
        <v>0</v>
      </c>
      <c r="LX12" s="740">
        <f t="shared" si="359"/>
        <v>0</v>
      </c>
      <c r="LY12" s="625">
        <f t="shared" si="360"/>
        <v>1</v>
      </c>
      <c r="LZ12" s="625" t="str">
        <f t="shared" si="361"/>
        <v>00:00-00:00</v>
      </c>
      <c r="MA12" s="627">
        <f t="shared" si="362"/>
        <v>1</v>
      </c>
      <c r="MB12" s="738">
        <f t="shared" si="363"/>
        <v>0</v>
      </c>
      <c r="MC12" s="738">
        <f t="shared" si="364"/>
        <v>1</v>
      </c>
      <c r="MD12" s="628" t="b">
        <f t="shared" si="365"/>
        <v>1</v>
      </c>
      <c r="ME12" s="628" t="b">
        <f t="shared" si="366"/>
        <v>0</v>
      </c>
      <c r="MF12" s="628" t="b">
        <f t="shared" si="367"/>
        <v>1</v>
      </c>
      <c r="MG12" s="628">
        <f t="shared" si="368"/>
        <v>1</v>
      </c>
      <c r="MH12" s="737">
        <f t="shared" si="369"/>
        <v>0</v>
      </c>
      <c r="MI12" s="737">
        <f t="shared" si="370"/>
        <v>0</v>
      </c>
      <c r="MJ12" s="737">
        <f t="shared" si="371"/>
        <v>0</v>
      </c>
      <c r="MK12" s="740">
        <f t="shared" si="372"/>
        <v>0</v>
      </c>
      <c r="ML12" s="625">
        <f t="shared" si="373"/>
        <v>1</v>
      </c>
      <c r="MM12" s="625" t="str">
        <f t="shared" si="374"/>
        <v>00:00-00:00</v>
      </c>
      <c r="MN12" s="627">
        <f t="shared" si="375"/>
        <v>1</v>
      </c>
      <c r="MO12" s="738">
        <f t="shared" si="376"/>
        <v>0</v>
      </c>
      <c r="MP12" s="738">
        <f t="shared" si="377"/>
        <v>1</v>
      </c>
      <c r="MQ12" s="628" t="b">
        <f t="shared" si="378"/>
        <v>1</v>
      </c>
      <c r="MR12" s="628" t="b">
        <f t="shared" si="379"/>
        <v>0</v>
      </c>
      <c r="MS12" s="628" t="b">
        <f t="shared" si="380"/>
        <v>1</v>
      </c>
      <c r="MT12" s="628">
        <f t="shared" si="381"/>
        <v>1</v>
      </c>
      <c r="MU12" s="737">
        <f t="shared" si="382"/>
        <v>0</v>
      </c>
      <c r="MV12" s="737">
        <f t="shared" si="383"/>
        <v>0</v>
      </c>
      <c r="MW12" s="737">
        <f t="shared" si="384"/>
        <v>0</v>
      </c>
      <c r="MX12" s="740">
        <f t="shared" si="385"/>
        <v>0</v>
      </c>
      <c r="MY12" s="625">
        <f t="shared" si="386"/>
        <v>1</v>
      </c>
      <c r="MZ12" s="625" t="str">
        <f t="shared" si="387"/>
        <v>00:00-00:00</v>
      </c>
      <c r="NA12" s="627">
        <f t="shared" si="388"/>
        <v>1</v>
      </c>
      <c r="NB12" s="738">
        <f t="shared" si="389"/>
        <v>0</v>
      </c>
      <c r="NC12" s="738">
        <f t="shared" si="390"/>
        <v>1</v>
      </c>
      <c r="ND12" s="628" t="b">
        <f t="shared" si="391"/>
        <v>1</v>
      </c>
      <c r="NE12" s="628" t="b">
        <f t="shared" si="392"/>
        <v>0</v>
      </c>
      <c r="NF12" s="628" t="b">
        <f t="shared" si="393"/>
        <v>1</v>
      </c>
      <c r="NG12" s="628">
        <f t="shared" si="394"/>
        <v>1</v>
      </c>
      <c r="NH12" s="737">
        <f t="shared" si="395"/>
        <v>0</v>
      </c>
      <c r="NI12" s="737">
        <f t="shared" si="396"/>
        <v>0</v>
      </c>
      <c r="NJ12" s="737">
        <f t="shared" si="397"/>
        <v>0</v>
      </c>
      <c r="NK12" s="740">
        <f t="shared" si="398"/>
        <v>0</v>
      </c>
      <c r="NL12" s="625">
        <f t="shared" si="399"/>
        <v>1</v>
      </c>
      <c r="NM12" s="625" t="str">
        <f t="shared" si="400"/>
        <v>00:00-00:00</v>
      </c>
      <c r="NN12" s="627">
        <f t="shared" si="401"/>
        <v>1</v>
      </c>
      <c r="NO12" s="738">
        <f t="shared" si="402"/>
        <v>0</v>
      </c>
      <c r="NP12" s="738">
        <f t="shared" si="403"/>
        <v>1</v>
      </c>
      <c r="NQ12" s="628" t="b">
        <f t="shared" si="404"/>
        <v>1</v>
      </c>
      <c r="NR12" s="628" t="b">
        <f t="shared" si="405"/>
        <v>0</v>
      </c>
      <c r="NS12" s="628" t="b">
        <f t="shared" si="406"/>
        <v>1</v>
      </c>
      <c r="NT12" s="628">
        <f t="shared" si="407"/>
        <v>1</v>
      </c>
      <c r="NU12" s="737">
        <f t="shared" si="408"/>
        <v>0</v>
      </c>
      <c r="NV12" s="737">
        <f t="shared" si="409"/>
        <v>0</v>
      </c>
      <c r="NW12" s="737">
        <f t="shared" si="410"/>
        <v>0</v>
      </c>
      <c r="NX12" s="740">
        <f t="shared" si="411"/>
        <v>0</v>
      </c>
      <c r="NY12" s="625">
        <f t="shared" si="412"/>
        <v>1</v>
      </c>
      <c r="NZ12" s="625" t="str">
        <f t="shared" si="413"/>
        <v>00:00-00:00</v>
      </c>
      <c r="OA12" s="627">
        <f t="shared" si="414"/>
        <v>1</v>
      </c>
      <c r="OB12" s="738">
        <f t="shared" si="415"/>
        <v>0</v>
      </c>
      <c r="OC12" s="738">
        <f t="shared" si="416"/>
        <v>1</v>
      </c>
      <c r="OD12" s="628" t="b">
        <f t="shared" si="417"/>
        <v>1</v>
      </c>
      <c r="OE12" s="628" t="b">
        <f t="shared" si="418"/>
        <v>0</v>
      </c>
      <c r="OF12" s="628" t="b">
        <f t="shared" si="419"/>
        <v>1</v>
      </c>
      <c r="OG12" s="628">
        <f t="shared" si="420"/>
        <v>1</v>
      </c>
      <c r="OH12" s="737">
        <f t="shared" si="421"/>
        <v>0</v>
      </c>
      <c r="OI12" s="737">
        <f t="shared" si="422"/>
        <v>0</v>
      </c>
      <c r="OJ12" s="737">
        <f t="shared" si="423"/>
        <v>0</v>
      </c>
      <c r="OK12" s="740">
        <f t="shared" si="424"/>
        <v>0</v>
      </c>
      <c r="OL12" s="625">
        <f t="shared" si="425"/>
        <v>1</v>
      </c>
      <c r="OM12" s="625" t="str">
        <f t="shared" si="426"/>
        <v>00:00-00:00</v>
      </c>
      <c r="ON12" s="627">
        <f t="shared" si="427"/>
        <v>1</v>
      </c>
      <c r="OO12" s="738">
        <f t="shared" si="428"/>
        <v>0</v>
      </c>
      <c r="OP12" s="738">
        <f t="shared" si="429"/>
        <v>1</v>
      </c>
      <c r="OQ12" s="628" t="b">
        <f t="shared" si="430"/>
        <v>1</v>
      </c>
      <c r="OR12" s="628" t="b">
        <f t="shared" si="431"/>
        <v>0</v>
      </c>
      <c r="OS12" s="628" t="b">
        <f t="shared" si="432"/>
        <v>1</v>
      </c>
      <c r="OT12" s="628">
        <f t="shared" si="433"/>
        <v>1</v>
      </c>
      <c r="OU12" s="737">
        <f t="shared" si="434"/>
        <v>0</v>
      </c>
      <c r="OV12" s="737">
        <f t="shared" si="435"/>
        <v>0</v>
      </c>
      <c r="OW12" s="737">
        <f t="shared" si="436"/>
        <v>0</v>
      </c>
      <c r="OX12" s="740">
        <f t="shared" si="437"/>
        <v>0</v>
      </c>
      <c r="OY12" s="625">
        <f t="shared" si="438"/>
        <v>1</v>
      </c>
      <c r="OZ12" s="625" t="str">
        <f t="shared" si="439"/>
        <v>00:00-00:00</v>
      </c>
      <c r="PA12" s="627">
        <f t="shared" si="440"/>
        <v>1</v>
      </c>
      <c r="PB12" s="738">
        <f t="shared" si="441"/>
        <v>0</v>
      </c>
      <c r="PC12" s="738">
        <f t="shared" si="442"/>
        <v>1</v>
      </c>
      <c r="PD12" s="628" t="b">
        <f t="shared" si="443"/>
        <v>1</v>
      </c>
      <c r="PE12" s="628" t="b">
        <f t="shared" si="444"/>
        <v>0</v>
      </c>
      <c r="PF12" s="628" t="b">
        <f t="shared" si="445"/>
        <v>1</v>
      </c>
      <c r="PG12" s="628">
        <f t="shared" si="446"/>
        <v>1</v>
      </c>
      <c r="PH12" s="737">
        <f t="shared" si="447"/>
        <v>0</v>
      </c>
      <c r="PI12" s="737">
        <f t="shared" si="448"/>
        <v>0</v>
      </c>
      <c r="PJ12" s="737">
        <f t="shared" si="449"/>
        <v>0</v>
      </c>
      <c r="PK12" s="740">
        <f t="shared" si="450"/>
        <v>0</v>
      </c>
      <c r="PL12" s="625">
        <f t="shared" si="451"/>
        <v>1</v>
      </c>
      <c r="PM12" s="625" t="str">
        <f t="shared" si="452"/>
        <v>00:00-00:00</v>
      </c>
      <c r="PN12" s="627">
        <f t="shared" si="453"/>
        <v>1</v>
      </c>
      <c r="PO12" s="738">
        <f t="shared" si="454"/>
        <v>0</v>
      </c>
      <c r="PP12" s="738">
        <f t="shared" si="455"/>
        <v>1</v>
      </c>
      <c r="PQ12" s="628" t="b">
        <f t="shared" si="456"/>
        <v>1</v>
      </c>
      <c r="PR12" s="628" t="b">
        <f t="shared" si="457"/>
        <v>0</v>
      </c>
      <c r="PS12" s="628" t="b">
        <f t="shared" si="458"/>
        <v>1</v>
      </c>
      <c r="PT12" s="628">
        <f t="shared" si="459"/>
        <v>1</v>
      </c>
      <c r="PU12" s="737">
        <f t="shared" si="460"/>
        <v>0</v>
      </c>
      <c r="PV12" s="737">
        <f t="shared" si="461"/>
        <v>0</v>
      </c>
      <c r="PW12" s="737">
        <f t="shared" si="462"/>
        <v>0</v>
      </c>
      <c r="PX12" s="740">
        <f t="shared" si="463"/>
        <v>0</v>
      </c>
      <c r="PY12" s="625">
        <f t="shared" si="464"/>
        <v>1</v>
      </c>
      <c r="PZ12" s="625" t="str">
        <f t="shared" si="465"/>
        <v>00:00-00:00</v>
      </c>
      <c r="QA12" s="627">
        <f t="shared" si="466"/>
        <v>1</v>
      </c>
      <c r="QB12" s="738">
        <f t="shared" si="467"/>
        <v>0</v>
      </c>
      <c r="QC12" s="738">
        <f t="shared" si="468"/>
        <v>1</v>
      </c>
      <c r="QD12" s="628" t="b">
        <f t="shared" si="469"/>
        <v>1</v>
      </c>
      <c r="QE12" s="628" t="b">
        <f t="shared" si="470"/>
        <v>0</v>
      </c>
      <c r="QF12" s="628" t="b">
        <f t="shared" si="471"/>
        <v>1</v>
      </c>
      <c r="QG12" s="628">
        <f t="shared" si="472"/>
        <v>1</v>
      </c>
      <c r="QH12" s="737">
        <f t="shared" si="473"/>
        <v>0</v>
      </c>
      <c r="QI12" s="737">
        <f t="shared" si="474"/>
        <v>0</v>
      </c>
      <c r="QJ12" s="737">
        <f t="shared" si="475"/>
        <v>0</v>
      </c>
      <c r="QK12" s="740">
        <f t="shared" si="476"/>
        <v>0</v>
      </c>
      <c r="QL12" s="625">
        <f t="shared" si="477"/>
        <v>1</v>
      </c>
      <c r="QM12" s="625" t="str">
        <f t="shared" si="478"/>
        <v>00:00-00:00</v>
      </c>
      <c r="QN12" s="627">
        <f t="shared" si="479"/>
        <v>1</v>
      </c>
      <c r="QO12" s="738">
        <f t="shared" si="480"/>
        <v>0</v>
      </c>
      <c r="QP12" s="738">
        <f t="shared" si="481"/>
        <v>1</v>
      </c>
      <c r="QQ12" s="628" t="b">
        <f t="shared" si="482"/>
        <v>1</v>
      </c>
      <c r="QR12" s="628" t="b">
        <f t="shared" si="483"/>
        <v>0</v>
      </c>
      <c r="QS12" s="628" t="b">
        <f t="shared" si="484"/>
        <v>1</v>
      </c>
      <c r="QT12" s="628">
        <f t="shared" si="485"/>
        <v>1</v>
      </c>
      <c r="QU12" s="737">
        <f t="shared" si="486"/>
        <v>0</v>
      </c>
      <c r="QV12" s="737">
        <f t="shared" si="487"/>
        <v>0</v>
      </c>
      <c r="QW12" s="737">
        <f t="shared" si="488"/>
        <v>0</v>
      </c>
      <c r="QX12" s="740">
        <f t="shared" si="489"/>
        <v>0</v>
      </c>
      <c r="QY12" s="625">
        <f t="shared" si="490"/>
        <v>1</v>
      </c>
      <c r="QZ12" s="625" t="str">
        <f t="shared" si="491"/>
        <v>00:00-00:00</v>
      </c>
      <c r="RA12" s="627">
        <f t="shared" si="492"/>
        <v>1</v>
      </c>
      <c r="RB12" s="738">
        <f t="shared" si="493"/>
        <v>0</v>
      </c>
      <c r="RC12" s="738">
        <f t="shared" si="494"/>
        <v>1</v>
      </c>
      <c r="RD12" s="628" t="b">
        <f t="shared" si="495"/>
        <v>1</v>
      </c>
      <c r="RE12" s="628" t="b">
        <f t="shared" si="496"/>
        <v>0</v>
      </c>
      <c r="RF12" s="628" t="b">
        <f t="shared" si="497"/>
        <v>1</v>
      </c>
      <c r="RG12" s="628">
        <f t="shared" si="498"/>
        <v>1</v>
      </c>
      <c r="RH12" s="737">
        <f t="shared" si="499"/>
        <v>0</v>
      </c>
      <c r="RI12" s="737">
        <f t="shared" si="500"/>
        <v>0</v>
      </c>
      <c r="RJ12" s="737">
        <f t="shared" si="501"/>
        <v>0</v>
      </c>
      <c r="RK12" s="740">
        <f t="shared" si="502"/>
        <v>0</v>
      </c>
      <c r="RL12" s="745">
        <f t="shared" si="503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504"/>
        <v>0</v>
      </c>
      <c r="RO12" s="744">
        <f t="shared" si="505"/>
        <v>0</v>
      </c>
      <c r="RP12" s="744">
        <f t="shared" si="506"/>
        <v>0</v>
      </c>
      <c r="RQ12" s="744">
        <f t="shared" si="507"/>
        <v>0</v>
      </c>
      <c r="RR12" s="594">
        <f t="shared" ca="1" si="91"/>
        <v>0</v>
      </c>
      <c r="RS12" s="594">
        <f t="shared" ca="1" si="92"/>
        <v>0</v>
      </c>
      <c r="RU12" s="725"/>
    </row>
    <row r="13" spans="1:489" s="625" customFormat="1" ht="15" x14ac:dyDescent="0.25">
      <c r="A13" s="865">
        <f t="shared" ca="1" si="93"/>
        <v>1</v>
      </c>
      <c r="B13" s="719">
        <f t="shared" ca="1" si="508"/>
        <v>43833</v>
      </c>
      <c r="C13" s="720">
        <f t="shared" ca="1" si="509"/>
        <v>1</v>
      </c>
      <c r="D13" s="720" t="str">
        <f t="shared" ca="1" si="510"/>
        <v/>
      </c>
      <c r="E13" s="773" t="str">
        <f t="shared" ca="1" si="511"/>
        <v/>
      </c>
      <c r="F13" s="721">
        <f t="shared" ca="1" si="512"/>
        <v>43833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94"/>
        <v/>
      </c>
      <c r="S13" s="750"/>
      <c r="T13" s="723" t="str">
        <f t="shared" si="95"/>
        <v/>
      </c>
      <c r="U13" s="723" t="str">
        <f t="shared" ca="1" si="4"/>
        <v/>
      </c>
      <c r="V13" s="723" t="str">
        <f t="shared" ca="1" si="96"/>
        <v/>
      </c>
      <c r="W13" s="723" t="str">
        <f t="shared" ca="1" si="97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8"/>
        <v/>
      </c>
      <c r="AG13" s="730" t="str">
        <f t="shared" si="99"/>
        <v/>
      </c>
      <c r="AH13" s="732" t="str">
        <f t="shared" si="7"/>
        <v/>
      </c>
      <c r="AI13" s="732">
        <f t="shared" si="100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9"/>
        <v>0</v>
      </c>
      <c r="AN13" s="596">
        <f t="shared" si="10"/>
        <v>0</v>
      </c>
      <c r="AO13" s="596">
        <f t="shared" si="513"/>
        <v>0</v>
      </c>
      <c r="AP13" s="633">
        <v>0</v>
      </c>
      <c r="AQ13" s="596">
        <f t="shared" si="514"/>
        <v>0</v>
      </c>
      <c r="AR13" s="634">
        <f t="shared" si="11"/>
        <v>0</v>
      </c>
      <c r="AS13" s="733">
        <f t="shared" si="12"/>
        <v>0</v>
      </c>
      <c r="AT13" s="635">
        <f t="shared" si="13"/>
        <v>0</v>
      </c>
      <c r="AU13" s="635">
        <f>AS13-AR13</f>
        <v>0</v>
      </c>
      <c r="AV13" s="633">
        <v>0</v>
      </c>
      <c r="AW13" s="635">
        <f t="shared" si="516"/>
        <v>0</v>
      </c>
      <c r="AX13" s="596">
        <f t="shared" si="14"/>
        <v>0</v>
      </c>
      <c r="AY13" s="596">
        <f t="shared" si="15"/>
        <v>0</v>
      </c>
      <c r="AZ13" s="596">
        <f t="shared" si="16"/>
        <v>0</v>
      </c>
      <c r="BA13" s="596">
        <f t="shared" si="17"/>
        <v>0</v>
      </c>
      <c r="BB13" s="596">
        <f t="shared" si="18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9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0.33333333333333337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519"/>
        <v>0</v>
      </c>
      <c r="BL13" s="636" t="b">
        <f>IF(UPPER(G13)=Stammdaten!$D$39,TRUE,FALSE)</f>
        <v>0</v>
      </c>
      <c r="BM13" s="636">
        <f t="shared" si="20"/>
        <v>0</v>
      </c>
      <c r="BN13" s="636">
        <f t="shared" si="21"/>
        <v>0</v>
      </c>
      <c r="BO13" s="735">
        <f t="shared" ca="1" si="102"/>
        <v>0</v>
      </c>
      <c r="BP13" s="636">
        <f t="shared" si="22"/>
        <v>0</v>
      </c>
      <c r="BQ13" s="734">
        <f t="shared" si="103"/>
        <v>0</v>
      </c>
      <c r="BR13" s="636">
        <f t="shared" ca="1" si="23"/>
        <v>0</v>
      </c>
      <c r="BS13" s="549">
        <f t="shared" ca="1" si="24"/>
        <v>0</v>
      </c>
      <c r="BT13" s="637">
        <f t="shared" ca="1" si="520"/>
        <v>0</v>
      </c>
      <c r="BU13" s="635">
        <f t="shared" ca="1" si="521"/>
        <v>0</v>
      </c>
      <c r="BV13" s="638">
        <f t="shared" ca="1" si="25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6"/>
        <v>0</v>
      </c>
      <c r="BY13" s="638">
        <f t="shared" ca="1" si="104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7"/>
        <v>0</v>
      </c>
      <c r="CB13" s="736">
        <f t="shared" si="105"/>
        <v>0</v>
      </c>
      <c r="CC13" s="625">
        <f t="shared" si="28"/>
        <v>1</v>
      </c>
      <c r="CD13" s="737">
        <f t="shared" si="106"/>
        <v>0</v>
      </c>
      <c r="CE13" s="737">
        <f t="shared" si="107"/>
        <v>1</v>
      </c>
      <c r="CF13" s="738" t="str">
        <f t="shared" si="108"/>
        <v>00:00-00:00</v>
      </c>
      <c r="CG13" s="739">
        <f t="shared" si="109"/>
        <v>1</v>
      </c>
      <c r="CH13" s="738">
        <f t="shared" si="110"/>
        <v>0</v>
      </c>
      <c r="CI13" s="738">
        <f t="shared" si="111"/>
        <v>1</v>
      </c>
      <c r="CJ13" s="737" t="b">
        <f t="shared" si="112"/>
        <v>1</v>
      </c>
      <c r="CK13" s="737" t="b">
        <f t="shared" si="113"/>
        <v>0</v>
      </c>
      <c r="CL13" s="737" t="b">
        <f t="shared" si="114"/>
        <v>1</v>
      </c>
      <c r="CM13" s="628">
        <f t="shared" si="115"/>
        <v>1</v>
      </c>
      <c r="CN13" s="737">
        <f t="shared" si="116"/>
        <v>0</v>
      </c>
      <c r="CO13" s="737">
        <f t="shared" si="117"/>
        <v>0</v>
      </c>
      <c r="CP13" s="737">
        <f t="shared" si="118"/>
        <v>0</v>
      </c>
      <c r="CQ13" s="740">
        <f t="shared" si="119"/>
        <v>0</v>
      </c>
      <c r="CR13" s="625">
        <f t="shared" si="120"/>
        <v>1</v>
      </c>
      <c r="CS13" s="738" t="str">
        <f t="shared" si="121"/>
        <v>00:00-00:00</v>
      </c>
      <c r="CT13" s="739">
        <f t="shared" si="122"/>
        <v>1</v>
      </c>
      <c r="CU13" s="738">
        <f t="shared" si="123"/>
        <v>0</v>
      </c>
      <c r="CV13" s="738">
        <f t="shared" si="124"/>
        <v>1</v>
      </c>
      <c r="CW13" s="737" t="b">
        <f t="shared" si="125"/>
        <v>1</v>
      </c>
      <c r="CX13" s="737" t="b">
        <f t="shared" si="126"/>
        <v>0</v>
      </c>
      <c r="CY13" s="737" t="b">
        <f t="shared" si="127"/>
        <v>1</v>
      </c>
      <c r="CZ13" s="628">
        <f t="shared" si="128"/>
        <v>1</v>
      </c>
      <c r="DA13" s="737">
        <f t="shared" si="129"/>
        <v>0</v>
      </c>
      <c r="DB13" s="737">
        <f t="shared" si="130"/>
        <v>0</v>
      </c>
      <c r="DC13" s="737">
        <f t="shared" si="131"/>
        <v>0</v>
      </c>
      <c r="DD13" s="740">
        <f t="shared" si="132"/>
        <v>0</v>
      </c>
      <c r="DE13" s="625">
        <f t="shared" si="133"/>
        <v>1</v>
      </c>
      <c r="DF13" s="738" t="str">
        <f t="shared" si="134"/>
        <v>00:00-00:00</v>
      </c>
      <c r="DG13" s="739">
        <f t="shared" si="135"/>
        <v>1</v>
      </c>
      <c r="DH13" s="738">
        <f t="shared" si="136"/>
        <v>0</v>
      </c>
      <c r="DI13" s="738">
        <f t="shared" si="137"/>
        <v>1</v>
      </c>
      <c r="DJ13" s="737" t="b">
        <f t="shared" si="138"/>
        <v>1</v>
      </c>
      <c r="DK13" s="737" t="b">
        <f t="shared" si="139"/>
        <v>0</v>
      </c>
      <c r="DL13" s="737" t="b">
        <f t="shared" si="140"/>
        <v>1</v>
      </c>
      <c r="DM13" s="628">
        <f t="shared" si="141"/>
        <v>1</v>
      </c>
      <c r="DN13" s="737">
        <f t="shared" si="142"/>
        <v>0</v>
      </c>
      <c r="DO13" s="737">
        <f t="shared" si="143"/>
        <v>0</v>
      </c>
      <c r="DP13" s="737">
        <f t="shared" si="144"/>
        <v>0</v>
      </c>
      <c r="DQ13" s="740">
        <f t="shared" si="145"/>
        <v>0</v>
      </c>
      <c r="DR13" s="625">
        <f t="shared" si="146"/>
        <v>1</v>
      </c>
      <c r="DS13" s="738" t="str">
        <f t="shared" si="147"/>
        <v>00:00-00:00</v>
      </c>
      <c r="DT13" s="739">
        <f t="shared" si="148"/>
        <v>1</v>
      </c>
      <c r="DU13" s="738">
        <f t="shared" si="149"/>
        <v>0</v>
      </c>
      <c r="DV13" s="738">
        <f t="shared" si="150"/>
        <v>1</v>
      </c>
      <c r="DW13" s="737" t="b">
        <f t="shared" si="151"/>
        <v>1</v>
      </c>
      <c r="DX13" s="737" t="b">
        <f t="shared" si="152"/>
        <v>0</v>
      </c>
      <c r="DY13" s="737" t="b">
        <f t="shared" si="153"/>
        <v>1</v>
      </c>
      <c r="DZ13" s="628">
        <f t="shared" si="154"/>
        <v>1</v>
      </c>
      <c r="EA13" s="737">
        <f t="shared" si="155"/>
        <v>0</v>
      </c>
      <c r="EB13" s="737">
        <f t="shared" si="156"/>
        <v>0</v>
      </c>
      <c r="EC13" s="737">
        <f t="shared" si="157"/>
        <v>0</v>
      </c>
      <c r="ED13" s="740">
        <f t="shared" si="158"/>
        <v>0</v>
      </c>
      <c r="EE13" s="741">
        <f t="shared" si="159"/>
        <v>1</v>
      </c>
      <c r="EF13" s="742" t="str">
        <f t="shared" si="160"/>
        <v>00:00-00:00</v>
      </c>
      <c r="EG13" s="743">
        <f t="shared" si="161"/>
        <v>1</v>
      </c>
      <c r="EH13" s="742">
        <f t="shared" si="162"/>
        <v>0</v>
      </c>
      <c r="EI13" s="742">
        <f t="shared" si="163"/>
        <v>1</v>
      </c>
      <c r="EJ13" s="742" t="b">
        <f t="shared" si="164"/>
        <v>1</v>
      </c>
      <c r="EK13" s="742" t="b">
        <f t="shared" si="165"/>
        <v>0</v>
      </c>
      <c r="EL13" s="742" t="b">
        <f t="shared" si="166"/>
        <v>1</v>
      </c>
      <c r="EM13" s="628">
        <f t="shared" si="167"/>
        <v>1</v>
      </c>
      <c r="EN13" s="737">
        <f t="shared" si="168"/>
        <v>0</v>
      </c>
      <c r="EO13" s="737">
        <f t="shared" si="169"/>
        <v>0</v>
      </c>
      <c r="EP13" s="737">
        <f t="shared" si="170"/>
        <v>0</v>
      </c>
      <c r="EQ13" s="740">
        <f t="shared" si="171"/>
        <v>0</v>
      </c>
      <c r="ER13" s="741">
        <f t="shared" si="172"/>
        <v>1</v>
      </c>
      <c r="ES13" s="742" t="str">
        <f t="shared" si="173"/>
        <v>00:00-00:00</v>
      </c>
      <c r="ET13" s="739">
        <f t="shared" si="174"/>
        <v>1</v>
      </c>
      <c r="EU13" s="738">
        <f t="shared" si="175"/>
        <v>0</v>
      </c>
      <c r="EV13" s="738">
        <f t="shared" si="176"/>
        <v>1</v>
      </c>
      <c r="EW13" s="737" t="b">
        <f t="shared" si="177"/>
        <v>1</v>
      </c>
      <c r="EX13" s="737" t="b">
        <f t="shared" si="178"/>
        <v>0</v>
      </c>
      <c r="EY13" s="737" t="b">
        <f t="shared" si="179"/>
        <v>1</v>
      </c>
      <c r="EZ13" s="628">
        <f t="shared" si="180"/>
        <v>1</v>
      </c>
      <c r="FA13" s="737">
        <f t="shared" si="181"/>
        <v>0</v>
      </c>
      <c r="FB13" s="737">
        <f t="shared" si="182"/>
        <v>0</v>
      </c>
      <c r="FC13" s="737">
        <f t="shared" si="183"/>
        <v>0</v>
      </c>
      <c r="FD13" s="740">
        <f t="shared" si="184"/>
        <v>0</v>
      </c>
      <c r="FE13" s="625">
        <f t="shared" si="185"/>
        <v>1</v>
      </c>
      <c r="FF13" s="738" t="str">
        <f t="shared" si="186"/>
        <v>00:00-00:00</v>
      </c>
      <c r="FG13" s="739">
        <f t="shared" si="187"/>
        <v>1</v>
      </c>
      <c r="FH13" s="738">
        <f t="shared" si="188"/>
        <v>0</v>
      </c>
      <c r="FI13" s="738">
        <f t="shared" si="189"/>
        <v>1</v>
      </c>
      <c r="FJ13" s="737" t="b">
        <f t="shared" si="190"/>
        <v>1</v>
      </c>
      <c r="FK13" s="737" t="b">
        <f t="shared" si="191"/>
        <v>0</v>
      </c>
      <c r="FL13" s="737" t="b">
        <f t="shared" si="192"/>
        <v>1</v>
      </c>
      <c r="FM13" s="628">
        <f t="shared" si="193"/>
        <v>1</v>
      </c>
      <c r="FN13" s="737">
        <f t="shared" si="194"/>
        <v>0</v>
      </c>
      <c r="FO13" s="737">
        <f t="shared" si="195"/>
        <v>0</v>
      </c>
      <c r="FP13" s="737">
        <f t="shared" si="196"/>
        <v>0</v>
      </c>
      <c r="FQ13" s="740">
        <f t="shared" si="197"/>
        <v>0</v>
      </c>
      <c r="FR13" s="625">
        <f t="shared" si="198"/>
        <v>1</v>
      </c>
      <c r="FS13" s="738" t="str">
        <f t="shared" si="199"/>
        <v>00:00-00:00</v>
      </c>
      <c r="FT13" s="739">
        <f t="shared" si="200"/>
        <v>1</v>
      </c>
      <c r="FU13" s="738">
        <f t="shared" si="201"/>
        <v>0</v>
      </c>
      <c r="FV13" s="738">
        <f t="shared" si="202"/>
        <v>1</v>
      </c>
      <c r="FW13" s="737" t="b">
        <f t="shared" si="203"/>
        <v>1</v>
      </c>
      <c r="FX13" s="737" t="b">
        <f t="shared" si="204"/>
        <v>0</v>
      </c>
      <c r="FY13" s="737" t="b">
        <f t="shared" si="205"/>
        <v>1</v>
      </c>
      <c r="FZ13" s="628">
        <f t="shared" si="206"/>
        <v>1</v>
      </c>
      <c r="GA13" s="737">
        <f t="shared" si="207"/>
        <v>0</v>
      </c>
      <c r="GB13" s="737">
        <f t="shared" si="208"/>
        <v>0</v>
      </c>
      <c r="GC13" s="737">
        <f t="shared" si="209"/>
        <v>0</v>
      </c>
      <c r="GD13" s="740">
        <f t="shared" si="210"/>
        <v>0</v>
      </c>
      <c r="GE13" s="625">
        <f t="shared" si="211"/>
        <v>1</v>
      </c>
      <c r="GF13" s="738" t="str">
        <f t="shared" si="212"/>
        <v>00:00-00:00</v>
      </c>
      <c r="GG13" s="739">
        <f t="shared" si="213"/>
        <v>1</v>
      </c>
      <c r="GH13" s="738">
        <f t="shared" si="214"/>
        <v>0</v>
      </c>
      <c r="GI13" s="738">
        <f t="shared" si="215"/>
        <v>1</v>
      </c>
      <c r="GJ13" s="737" t="b">
        <f t="shared" si="216"/>
        <v>1</v>
      </c>
      <c r="GK13" s="737" t="b">
        <f t="shared" si="217"/>
        <v>0</v>
      </c>
      <c r="GL13" s="737" t="b">
        <f t="shared" si="218"/>
        <v>1</v>
      </c>
      <c r="GM13" s="628">
        <f t="shared" si="219"/>
        <v>1</v>
      </c>
      <c r="GN13" s="737">
        <f t="shared" si="220"/>
        <v>0</v>
      </c>
      <c r="GO13" s="737">
        <f t="shared" si="221"/>
        <v>0</v>
      </c>
      <c r="GP13" s="737">
        <f t="shared" si="222"/>
        <v>0</v>
      </c>
      <c r="GQ13" s="740">
        <f t="shared" si="223"/>
        <v>0</v>
      </c>
      <c r="GR13" s="625">
        <f t="shared" si="224"/>
        <v>1</v>
      </c>
      <c r="GS13" s="738" t="str">
        <f t="shared" si="225"/>
        <v>00:00-00:00</v>
      </c>
      <c r="GT13" s="739">
        <f t="shared" si="226"/>
        <v>1</v>
      </c>
      <c r="GU13" s="738">
        <f t="shared" si="227"/>
        <v>0</v>
      </c>
      <c r="GV13" s="738">
        <f t="shared" si="228"/>
        <v>1</v>
      </c>
      <c r="GW13" s="737" t="b">
        <f t="shared" si="229"/>
        <v>1</v>
      </c>
      <c r="GX13" s="737" t="b">
        <f t="shared" si="230"/>
        <v>0</v>
      </c>
      <c r="GY13" s="737" t="b">
        <f t="shared" si="231"/>
        <v>1</v>
      </c>
      <c r="GZ13" s="628">
        <f t="shared" si="232"/>
        <v>1</v>
      </c>
      <c r="HA13" s="737">
        <f t="shared" si="233"/>
        <v>0</v>
      </c>
      <c r="HB13" s="737">
        <f t="shared" si="234"/>
        <v>0</v>
      </c>
      <c r="HC13" s="737">
        <f t="shared" si="235"/>
        <v>0</v>
      </c>
      <c r="HD13" s="740">
        <f t="shared" si="236"/>
        <v>0</v>
      </c>
      <c r="HE13" s="625">
        <f t="shared" si="237"/>
        <v>1</v>
      </c>
      <c r="HF13" s="738" t="str">
        <f t="shared" si="238"/>
        <v>00:00-00:00</v>
      </c>
      <c r="HG13" s="739">
        <f t="shared" si="239"/>
        <v>1</v>
      </c>
      <c r="HH13" s="738">
        <f t="shared" si="240"/>
        <v>0</v>
      </c>
      <c r="HI13" s="738">
        <f t="shared" si="241"/>
        <v>1</v>
      </c>
      <c r="HJ13" s="737" t="b">
        <f t="shared" si="242"/>
        <v>1</v>
      </c>
      <c r="HK13" s="737" t="b">
        <f t="shared" si="243"/>
        <v>0</v>
      </c>
      <c r="HL13" s="737" t="b">
        <f t="shared" si="244"/>
        <v>1</v>
      </c>
      <c r="HM13" s="628">
        <f t="shared" si="245"/>
        <v>1</v>
      </c>
      <c r="HN13" s="737">
        <f t="shared" si="246"/>
        <v>0</v>
      </c>
      <c r="HO13" s="737">
        <f t="shared" si="247"/>
        <v>0</v>
      </c>
      <c r="HP13" s="737">
        <f t="shared" si="248"/>
        <v>0</v>
      </c>
      <c r="HQ13" s="740">
        <f t="shared" si="249"/>
        <v>0</v>
      </c>
      <c r="HR13" s="625">
        <f t="shared" si="250"/>
        <v>1</v>
      </c>
      <c r="HS13" s="738" t="str">
        <f t="shared" si="251"/>
        <v>00:00-00:00</v>
      </c>
      <c r="HT13" s="739">
        <f t="shared" si="252"/>
        <v>1</v>
      </c>
      <c r="HU13" s="738">
        <f t="shared" si="253"/>
        <v>0</v>
      </c>
      <c r="HV13" s="738">
        <f t="shared" si="254"/>
        <v>1</v>
      </c>
      <c r="HW13" s="737" t="b">
        <f t="shared" si="255"/>
        <v>1</v>
      </c>
      <c r="HX13" s="737" t="b">
        <f t="shared" si="256"/>
        <v>0</v>
      </c>
      <c r="HY13" s="737" t="b">
        <f t="shared" si="257"/>
        <v>1</v>
      </c>
      <c r="HZ13" s="628">
        <f t="shared" si="258"/>
        <v>1</v>
      </c>
      <c r="IA13" s="737">
        <f t="shared" si="259"/>
        <v>0</v>
      </c>
      <c r="IB13" s="737">
        <f t="shared" si="260"/>
        <v>0</v>
      </c>
      <c r="IC13" s="737">
        <f t="shared" si="261"/>
        <v>0</v>
      </c>
      <c r="ID13" s="740">
        <f t="shared" si="262"/>
        <v>0</v>
      </c>
      <c r="IE13" s="625">
        <f t="shared" si="263"/>
        <v>1</v>
      </c>
      <c r="IF13" s="738" t="str">
        <f t="shared" si="264"/>
        <v>00:00-00:00</v>
      </c>
      <c r="IG13" s="739">
        <f t="shared" si="265"/>
        <v>1</v>
      </c>
      <c r="IH13" s="738">
        <f t="shared" si="266"/>
        <v>0</v>
      </c>
      <c r="II13" s="738">
        <f t="shared" si="267"/>
        <v>1</v>
      </c>
      <c r="IJ13" s="737" t="b">
        <f t="shared" si="268"/>
        <v>1</v>
      </c>
      <c r="IK13" s="737" t="b">
        <f t="shared" si="269"/>
        <v>0</v>
      </c>
      <c r="IL13" s="737" t="b">
        <f t="shared" si="270"/>
        <v>1</v>
      </c>
      <c r="IM13" s="628">
        <f t="shared" si="271"/>
        <v>1</v>
      </c>
      <c r="IN13" s="737">
        <f t="shared" si="272"/>
        <v>0</v>
      </c>
      <c r="IO13" s="737">
        <f t="shared" si="273"/>
        <v>0</v>
      </c>
      <c r="IP13" s="737">
        <f t="shared" si="274"/>
        <v>0</v>
      </c>
      <c r="IQ13" s="740">
        <f t="shared" si="275"/>
        <v>0</v>
      </c>
      <c r="IR13" s="625">
        <f t="shared" si="276"/>
        <v>1</v>
      </c>
      <c r="IS13" s="738" t="str">
        <f t="shared" si="277"/>
        <v>00:00-00:00</v>
      </c>
      <c r="IT13" s="739">
        <f t="shared" si="278"/>
        <v>1</v>
      </c>
      <c r="IU13" s="738">
        <f t="shared" si="279"/>
        <v>0</v>
      </c>
      <c r="IV13" s="738">
        <f t="shared" si="280"/>
        <v>1</v>
      </c>
      <c r="IW13" s="737" t="b">
        <f t="shared" si="281"/>
        <v>1</v>
      </c>
      <c r="IX13" s="737" t="b">
        <f t="shared" si="282"/>
        <v>0</v>
      </c>
      <c r="IY13" s="737" t="b">
        <f t="shared" si="283"/>
        <v>1</v>
      </c>
      <c r="IZ13" s="628">
        <f t="shared" si="284"/>
        <v>1</v>
      </c>
      <c r="JA13" s="737">
        <f t="shared" si="285"/>
        <v>0</v>
      </c>
      <c r="JB13" s="737">
        <f t="shared" si="286"/>
        <v>0</v>
      </c>
      <c r="JC13" s="737">
        <f t="shared" si="287"/>
        <v>0</v>
      </c>
      <c r="JD13" s="740">
        <f t="shared" si="288"/>
        <v>0</v>
      </c>
      <c r="JE13" s="625">
        <f t="shared" si="289"/>
        <v>1</v>
      </c>
      <c r="JF13" s="738" t="str">
        <f t="shared" si="290"/>
        <v>00:00-00:00</v>
      </c>
      <c r="JG13" s="739">
        <f t="shared" si="291"/>
        <v>1</v>
      </c>
      <c r="JH13" s="738">
        <f t="shared" si="292"/>
        <v>0</v>
      </c>
      <c r="JI13" s="738">
        <f t="shared" si="293"/>
        <v>1</v>
      </c>
      <c r="JJ13" s="737" t="b">
        <f t="shared" si="294"/>
        <v>1</v>
      </c>
      <c r="JK13" s="737" t="b">
        <f t="shared" si="295"/>
        <v>0</v>
      </c>
      <c r="JL13" s="737" t="b">
        <f t="shared" si="296"/>
        <v>1</v>
      </c>
      <c r="JM13" s="628">
        <f t="shared" si="297"/>
        <v>1</v>
      </c>
      <c r="JN13" s="737">
        <f t="shared" si="298"/>
        <v>0</v>
      </c>
      <c r="JO13" s="737">
        <f t="shared" si="299"/>
        <v>0</v>
      </c>
      <c r="JP13" s="737">
        <f t="shared" si="300"/>
        <v>0</v>
      </c>
      <c r="JQ13" s="740">
        <f t="shared" si="301"/>
        <v>0</v>
      </c>
      <c r="JR13" s="744">
        <f t="shared" si="302"/>
        <v>0</v>
      </c>
      <c r="JS13" s="745">
        <f t="shared" si="303"/>
        <v>0</v>
      </c>
      <c r="JT13" s="744">
        <f t="shared" si="304"/>
        <v>0</v>
      </c>
      <c r="JU13" s="744">
        <f t="shared" si="305"/>
        <v>0</v>
      </c>
      <c r="JV13" s="744">
        <f t="shared" si="306"/>
        <v>0</v>
      </c>
      <c r="JW13" s="744">
        <f t="shared" si="307"/>
        <v>0</v>
      </c>
      <c r="JX13" s="616"/>
      <c r="JY13" s="625">
        <f t="shared" si="308"/>
        <v>1</v>
      </c>
      <c r="JZ13" s="626" t="str">
        <f t="shared" si="309"/>
        <v>00:00-00:00</v>
      </c>
      <c r="KA13" s="627">
        <f t="shared" si="310"/>
        <v>1</v>
      </c>
      <c r="KB13" s="738">
        <f t="shared" si="311"/>
        <v>0</v>
      </c>
      <c r="KC13" s="738">
        <f t="shared" si="312"/>
        <v>1</v>
      </c>
      <c r="KD13" s="628" t="b">
        <f t="shared" si="313"/>
        <v>1</v>
      </c>
      <c r="KE13" s="628" t="b">
        <f t="shared" si="314"/>
        <v>0</v>
      </c>
      <c r="KF13" s="628" t="b">
        <f t="shared" si="315"/>
        <v>1</v>
      </c>
      <c r="KG13" s="628">
        <f t="shared" si="316"/>
        <v>1</v>
      </c>
      <c r="KH13" s="737">
        <f t="shared" si="317"/>
        <v>0</v>
      </c>
      <c r="KI13" s="737">
        <f t="shared" si="318"/>
        <v>0</v>
      </c>
      <c r="KJ13" s="737">
        <f t="shared" si="319"/>
        <v>0</v>
      </c>
      <c r="KK13" s="740">
        <f t="shared" si="320"/>
        <v>0</v>
      </c>
      <c r="KL13" s="625">
        <f t="shared" si="321"/>
        <v>1</v>
      </c>
      <c r="KM13" s="625" t="str">
        <f t="shared" si="322"/>
        <v>00:00-00:00</v>
      </c>
      <c r="KN13" s="627">
        <f t="shared" si="323"/>
        <v>1</v>
      </c>
      <c r="KO13" s="738">
        <f t="shared" si="324"/>
        <v>0</v>
      </c>
      <c r="KP13" s="738">
        <f t="shared" si="325"/>
        <v>1</v>
      </c>
      <c r="KQ13" s="628" t="b">
        <f t="shared" si="326"/>
        <v>1</v>
      </c>
      <c r="KR13" s="628" t="b">
        <f t="shared" si="327"/>
        <v>0</v>
      </c>
      <c r="KS13" s="628" t="b">
        <f t="shared" si="328"/>
        <v>1</v>
      </c>
      <c r="KT13" s="628">
        <f t="shared" si="329"/>
        <v>1</v>
      </c>
      <c r="KU13" s="737">
        <f t="shared" si="330"/>
        <v>0</v>
      </c>
      <c r="KV13" s="737">
        <f t="shared" si="331"/>
        <v>0</v>
      </c>
      <c r="KW13" s="737">
        <f t="shared" si="332"/>
        <v>0</v>
      </c>
      <c r="KX13" s="740">
        <f t="shared" si="333"/>
        <v>0</v>
      </c>
      <c r="KY13" s="625">
        <f t="shared" si="334"/>
        <v>1</v>
      </c>
      <c r="KZ13" s="625" t="str">
        <f t="shared" si="335"/>
        <v>00:00-00:00</v>
      </c>
      <c r="LA13" s="627">
        <f t="shared" si="336"/>
        <v>1</v>
      </c>
      <c r="LB13" s="738">
        <f t="shared" si="337"/>
        <v>0</v>
      </c>
      <c r="LC13" s="738">
        <f t="shared" si="338"/>
        <v>1</v>
      </c>
      <c r="LD13" s="628" t="b">
        <f t="shared" si="339"/>
        <v>1</v>
      </c>
      <c r="LE13" s="628" t="b">
        <f t="shared" si="340"/>
        <v>0</v>
      </c>
      <c r="LF13" s="628" t="b">
        <f t="shared" si="341"/>
        <v>1</v>
      </c>
      <c r="LG13" s="628">
        <f t="shared" si="342"/>
        <v>1</v>
      </c>
      <c r="LH13" s="737">
        <f t="shared" si="343"/>
        <v>0</v>
      </c>
      <c r="LI13" s="737">
        <f t="shared" si="344"/>
        <v>0</v>
      </c>
      <c r="LJ13" s="737">
        <f t="shared" si="345"/>
        <v>0</v>
      </c>
      <c r="LK13" s="740">
        <f t="shared" si="346"/>
        <v>0</v>
      </c>
      <c r="LL13" s="625">
        <f t="shared" si="347"/>
        <v>1</v>
      </c>
      <c r="LM13" s="625" t="str">
        <f t="shared" si="348"/>
        <v>00:00-00:00</v>
      </c>
      <c r="LN13" s="627">
        <f t="shared" si="349"/>
        <v>1</v>
      </c>
      <c r="LO13" s="738">
        <f t="shared" si="350"/>
        <v>0</v>
      </c>
      <c r="LP13" s="738">
        <f t="shared" si="351"/>
        <v>1</v>
      </c>
      <c r="LQ13" s="628" t="b">
        <f t="shared" si="352"/>
        <v>1</v>
      </c>
      <c r="LR13" s="628" t="b">
        <f t="shared" si="353"/>
        <v>0</v>
      </c>
      <c r="LS13" s="628" t="b">
        <f t="shared" si="354"/>
        <v>1</v>
      </c>
      <c r="LT13" s="628">
        <f t="shared" si="355"/>
        <v>1</v>
      </c>
      <c r="LU13" s="737">
        <f t="shared" si="356"/>
        <v>0</v>
      </c>
      <c r="LV13" s="737">
        <f t="shared" si="357"/>
        <v>0</v>
      </c>
      <c r="LW13" s="737">
        <f t="shared" si="358"/>
        <v>0</v>
      </c>
      <c r="LX13" s="740">
        <f t="shared" si="359"/>
        <v>0</v>
      </c>
      <c r="LY13" s="625">
        <f t="shared" si="360"/>
        <v>1</v>
      </c>
      <c r="LZ13" s="625" t="str">
        <f t="shared" si="361"/>
        <v>00:00-00:00</v>
      </c>
      <c r="MA13" s="627">
        <f t="shared" si="362"/>
        <v>1</v>
      </c>
      <c r="MB13" s="738">
        <f t="shared" si="363"/>
        <v>0</v>
      </c>
      <c r="MC13" s="738">
        <f t="shared" si="364"/>
        <v>1</v>
      </c>
      <c r="MD13" s="628" t="b">
        <f t="shared" si="365"/>
        <v>1</v>
      </c>
      <c r="ME13" s="628" t="b">
        <f t="shared" si="366"/>
        <v>0</v>
      </c>
      <c r="MF13" s="628" t="b">
        <f t="shared" si="367"/>
        <v>1</v>
      </c>
      <c r="MG13" s="628">
        <f t="shared" si="368"/>
        <v>1</v>
      </c>
      <c r="MH13" s="737">
        <f t="shared" si="369"/>
        <v>0</v>
      </c>
      <c r="MI13" s="737">
        <f t="shared" si="370"/>
        <v>0</v>
      </c>
      <c r="MJ13" s="737">
        <f t="shared" si="371"/>
        <v>0</v>
      </c>
      <c r="MK13" s="740">
        <f t="shared" si="372"/>
        <v>0</v>
      </c>
      <c r="ML13" s="625">
        <f t="shared" si="373"/>
        <v>1</v>
      </c>
      <c r="MM13" s="625" t="str">
        <f t="shared" si="374"/>
        <v>00:00-00:00</v>
      </c>
      <c r="MN13" s="627">
        <f t="shared" si="375"/>
        <v>1</v>
      </c>
      <c r="MO13" s="738">
        <f t="shared" si="376"/>
        <v>0</v>
      </c>
      <c r="MP13" s="738">
        <f t="shared" si="377"/>
        <v>1</v>
      </c>
      <c r="MQ13" s="628" t="b">
        <f t="shared" si="378"/>
        <v>1</v>
      </c>
      <c r="MR13" s="628" t="b">
        <f t="shared" si="379"/>
        <v>0</v>
      </c>
      <c r="MS13" s="628" t="b">
        <f t="shared" si="380"/>
        <v>1</v>
      </c>
      <c r="MT13" s="628">
        <f t="shared" si="381"/>
        <v>1</v>
      </c>
      <c r="MU13" s="737">
        <f t="shared" si="382"/>
        <v>0</v>
      </c>
      <c r="MV13" s="737">
        <f t="shared" si="383"/>
        <v>0</v>
      </c>
      <c r="MW13" s="737">
        <f t="shared" si="384"/>
        <v>0</v>
      </c>
      <c r="MX13" s="740">
        <f t="shared" si="385"/>
        <v>0</v>
      </c>
      <c r="MY13" s="625">
        <f t="shared" si="386"/>
        <v>1</v>
      </c>
      <c r="MZ13" s="625" t="str">
        <f t="shared" si="387"/>
        <v>00:00-00:00</v>
      </c>
      <c r="NA13" s="627">
        <f t="shared" si="388"/>
        <v>1</v>
      </c>
      <c r="NB13" s="738">
        <f t="shared" si="389"/>
        <v>0</v>
      </c>
      <c r="NC13" s="738">
        <f t="shared" si="390"/>
        <v>1</v>
      </c>
      <c r="ND13" s="628" t="b">
        <f t="shared" si="391"/>
        <v>1</v>
      </c>
      <c r="NE13" s="628" t="b">
        <f t="shared" si="392"/>
        <v>0</v>
      </c>
      <c r="NF13" s="628" t="b">
        <f t="shared" si="393"/>
        <v>1</v>
      </c>
      <c r="NG13" s="628">
        <f t="shared" si="394"/>
        <v>1</v>
      </c>
      <c r="NH13" s="737">
        <f t="shared" si="395"/>
        <v>0</v>
      </c>
      <c r="NI13" s="737">
        <f t="shared" si="396"/>
        <v>0</v>
      </c>
      <c r="NJ13" s="737">
        <f t="shared" si="397"/>
        <v>0</v>
      </c>
      <c r="NK13" s="740">
        <f t="shared" si="398"/>
        <v>0</v>
      </c>
      <c r="NL13" s="625">
        <f t="shared" si="399"/>
        <v>1</v>
      </c>
      <c r="NM13" s="625" t="str">
        <f t="shared" si="400"/>
        <v>00:00-00:00</v>
      </c>
      <c r="NN13" s="627">
        <f t="shared" si="401"/>
        <v>1</v>
      </c>
      <c r="NO13" s="738">
        <f t="shared" si="402"/>
        <v>0</v>
      </c>
      <c r="NP13" s="738">
        <f t="shared" si="403"/>
        <v>1</v>
      </c>
      <c r="NQ13" s="628" t="b">
        <f t="shared" si="404"/>
        <v>1</v>
      </c>
      <c r="NR13" s="628" t="b">
        <f t="shared" si="405"/>
        <v>0</v>
      </c>
      <c r="NS13" s="628" t="b">
        <f t="shared" si="406"/>
        <v>1</v>
      </c>
      <c r="NT13" s="628">
        <f t="shared" si="407"/>
        <v>1</v>
      </c>
      <c r="NU13" s="737">
        <f t="shared" si="408"/>
        <v>0</v>
      </c>
      <c r="NV13" s="737">
        <f t="shared" si="409"/>
        <v>0</v>
      </c>
      <c r="NW13" s="737">
        <f t="shared" si="410"/>
        <v>0</v>
      </c>
      <c r="NX13" s="740">
        <f t="shared" si="411"/>
        <v>0</v>
      </c>
      <c r="NY13" s="625">
        <f t="shared" si="412"/>
        <v>1</v>
      </c>
      <c r="NZ13" s="625" t="str">
        <f t="shared" si="413"/>
        <v>00:00-00:00</v>
      </c>
      <c r="OA13" s="627">
        <f t="shared" si="414"/>
        <v>1</v>
      </c>
      <c r="OB13" s="738">
        <f t="shared" si="415"/>
        <v>0</v>
      </c>
      <c r="OC13" s="738">
        <f t="shared" si="416"/>
        <v>1</v>
      </c>
      <c r="OD13" s="628" t="b">
        <f t="shared" si="417"/>
        <v>1</v>
      </c>
      <c r="OE13" s="628" t="b">
        <f t="shared" si="418"/>
        <v>0</v>
      </c>
      <c r="OF13" s="628" t="b">
        <f t="shared" si="419"/>
        <v>1</v>
      </c>
      <c r="OG13" s="628">
        <f t="shared" si="420"/>
        <v>1</v>
      </c>
      <c r="OH13" s="737">
        <f t="shared" si="421"/>
        <v>0</v>
      </c>
      <c r="OI13" s="737">
        <f t="shared" si="422"/>
        <v>0</v>
      </c>
      <c r="OJ13" s="737">
        <f t="shared" si="423"/>
        <v>0</v>
      </c>
      <c r="OK13" s="740">
        <f t="shared" si="424"/>
        <v>0</v>
      </c>
      <c r="OL13" s="625">
        <f t="shared" si="425"/>
        <v>1</v>
      </c>
      <c r="OM13" s="625" t="str">
        <f t="shared" si="426"/>
        <v>00:00-00:00</v>
      </c>
      <c r="ON13" s="627">
        <f t="shared" si="427"/>
        <v>1</v>
      </c>
      <c r="OO13" s="738">
        <f t="shared" si="428"/>
        <v>0</v>
      </c>
      <c r="OP13" s="738">
        <f t="shared" si="429"/>
        <v>1</v>
      </c>
      <c r="OQ13" s="628" t="b">
        <f t="shared" si="430"/>
        <v>1</v>
      </c>
      <c r="OR13" s="628" t="b">
        <f t="shared" si="431"/>
        <v>0</v>
      </c>
      <c r="OS13" s="628" t="b">
        <f t="shared" si="432"/>
        <v>1</v>
      </c>
      <c r="OT13" s="628">
        <f t="shared" si="433"/>
        <v>1</v>
      </c>
      <c r="OU13" s="737">
        <f t="shared" si="434"/>
        <v>0</v>
      </c>
      <c r="OV13" s="737">
        <f t="shared" si="435"/>
        <v>0</v>
      </c>
      <c r="OW13" s="737">
        <f t="shared" si="436"/>
        <v>0</v>
      </c>
      <c r="OX13" s="740">
        <f t="shared" si="437"/>
        <v>0</v>
      </c>
      <c r="OY13" s="625">
        <f t="shared" si="438"/>
        <v>1</v>
      </c>
      <c r="OZ13" s="625" t="str">
        <f t="shared" si="439"/>
        <v>00:00-00:00</v>
      </c>
      <c r="PA13" s="627">
        <f t="shared" si="440"/>
        <v>1</v>
      </c>
      <c r="PB13" s="738">
        <f t="shared" si="441"/>
        <v>0</v>
      </c>
      <c r="PC13" s="738">
        <f t="shared" si="442"/>
        <v>1</v>
      </c>
      <c r="PD13" s="628" t="b">
        <f t="shared" si="443"/>
        <v>1</v>
      </c>
      <c r="PE13" s="628" t="b">
        <f t="shared" si="444"/>
        <v>0</v>
      </c>
      <c r="PF13" s="628" t="b">
        <f t="shared" si="445"/>
        <v>1</v>
      </c>
      <c r="PG13" s="628">
        <f t="shared" si="446"/>
        <v>1</v>
      </c>
      <c r="PH13" s="737">
        <f t="shared" si="447"/>
        <v>0</v>
      </c>
      <c r="PI13" s="737">
        <f t="shared" si="448"/>
        <v>0</v>
      </c>
      <c r="PJ13" s="737">
        <f t="shared" si="449"/>
        <v>0</v>
      </c>
      <c r="PK13" s="740">
        <f t="shared" si="450"/>
        <v>0</v>
      </c>
      <c r="PL13" s="625">
        <f t="shared" si="451"/>
        <v>1</v>
      </c>
      <c r="PM13" s="625" t="str">
        <f t="shared" si="452"/>
        <v>00:00-00:00</v>
      </c>
      <c r="PN13" s="627">
        <f t="shared" si="453"/>
        <v>1</v>
      </c>
      <c r="PO13" s="738">
        <f t="shared" si="454"/>
        <v>0</v>
      </c>
      <c r="PP13" s="738">
        <f t="shared" si="455"/>
        <v>1</v>
      </c>
      <c r="PQ13" s="628" t="b">
        <f t="shared" si="456"/>
        <v>1</v>
      </c>
      <c r="PR13" s="628" t="b">
        <f t="shared" si="457"/>
        <v>0</v>
      </c>
      <c r="PS13" s="628" t="b">
        <f t="shared" si="458"/>
        <v>1</v>
      </c>
      <c r="PT13" s="628">
        <f t="shared" si="459"/>
        <v>1</v>
      </c>
      <c r="PU13" s="737">
        <f t="shared" si="460"/>
        <v>0</v>
      </c>
      <c r="PV13" s="737">
        <f t="shared" si="461"/>
        <v>0</v>
      </c>
      <c r="PW13" s="737">
        <f t="shared" si="462"/>
        <v>0</v>
      </c>
      <c r="PX13" s="740">
        <f t="shared" si="463"/>
        <v>0</v>
      </c>
      <c r="PY13" s="625">
        <f t="shared" si="464"/>
        <v>1</v>
      </c>
      <c r="PZ13" s="625" t="str">
        <f t="shared" si="465"/>
        <v>00:00-00:00</v>
      </c>
      <c r="QA13" s="627">
        <f t="shared" si="466"/>
        <v>1</v>
      </c>
      <c r="QB13" s="738">
        <f t="shared" si="467"/>
        <v>0</v>
      </c>
      <c r="QC13" s="738">
        <f t="shared" si="468"/>
        <v>1</v>
      </c>
      <c r="QD13" s="628" t="b">
        <f t="shared" si="469"/>
        <v>1</v>
      </c>
      <c r="QE13" s="628" t="b">
        <f t="shared" si="470"/>
        <v>0</v>
      </c>
      <c r="QF13" s="628" t="b">
        <f t="shared" si="471"/>
        <v>1</v>
      </c>
      <c r="QG13" s="628">
        <f t="shared" si="472"/>
        <v>1</v>
      </c>
      <c r="QH13" s="737">
        <f t="shared" si="473"/>
        <v>0</v>
      </c>
      <c r="QI13" s="737">
        <f t="shared" si="474"/>
        <v>0</v>
      </c>
      <c r="QJ13" s="737">
        <f t="shared" si="475"/>
        <v>0</v>
      </c>
      <c r="QK13" s="740">
        <f t="shared" si="476"/>
        <v>0</v>
      </c>
      <c r="QL13" s="625">
        <f t="shared" si="477"/>
        <v>1</v>
      </c>
      <c r="QM13" s="625" t="str">
        <f t="shared" si="478"/>
        <v>00:00-00:00</v>
      </c>
      <c r="QN13" s="627">
        <f t="shared" si="479"/>
        <v>1</v>
      </c>
      <c r="QO13" s="738">
        <f t="shared" si="480"/>
        <v>0</v>
      </c>
      <c r="QP13" s="738">
        <f t="shared" si="481"/>
        <v>1</v>
      </c>
      <c r="QQ13" s="628" t="b">
        <f t="shared" si="482"/>
        <v>1</v>
      </c>
      <c r="QR13" s="628" t="b">
        <f t="shared" si="483"/>
        <v>0</v>
      </c>
      <c r="QS13" s="628" t="b">
        <f t="shared" si="484"/>
        <v>1</v>
      </c>
      <c r="QT13" s="628">
        <f t="shared" si="485"/>
        <v>1</v>
      </c>
      <c r="QU13" s="737">
        <f t="shared" si="486"/>
        <v>0</v>
      </c>
      <c r="QV13" s="737">
        <f t="shared" si="487"/>
        <v>0</v>
      </c>
      <c r="QW13" s="737">
        <f t="shared" si="488"/>
        <v>0</v>
      </c>
      <c r="QX13" s="740">
        <f t="shared" si="489"/>
        <v>0</v>
      </c>
      <c r="QY13" s="625">
        <f t="shared" si="490"/>
        <v>1</v>
      </c>
      <c r="QZ13" s="625" t="str">
        <f t="shared" si="491"/>
        <v>00:00-00:00</v>
      </c>
      <c r="RA13" s="627">
        <f t="shared" si="492"/>
        <v>1</v>
      </c>
      <c r="RB13" s="738">
        <f t="shared" si="493"/>
        <v>0</v>
      </c>
      <c r="RC13" s="738">
        <f t="shared" si="494"/>
        <v>1</v>
      </c>
      <c r="RD13" s="628" t="b">
        <f t="shared" si="495"/>
        <v>1</v>
      </c>
      <c r="RE13" s="628" t="b">
        <f t="shared" si="496"/>
        <v>0</v>
      </c>
      <c r="RF13" s="628" t="b">
        <f t="shared" si="497"/>
        <v>1</v>
      </c>
      <c r="RG13" s="628">
        <f t="shared" si="498"/>
        <v>1</v>
      </c>
      <c r="RH13" s="737">
        <f t="shared" si="499"/>
        <v>0</v>
      </c>
      <c r="RI13" s="737">
        <f t="shared" si="500"/>
        <v>0</v>
      </c>
      <c r="RJ13" s="737">
        <f t="shared" si="501"/>
        <v>0</v>
      </c>
      <c r="RK13" s="740">
        <f t="shared" si="502"/>
        <v>0</v>
      </c>
      <c r="RL13" s="744">
        <f t="shared" si="503"/>
        <v>0</v>
      </c>
      <c r="RM13" s="746">
        <f t="shared" ref="RM13:RM40" si="522">(IF((ROUND(RL13*24,14)-INT(ROUND(RL13*24,14)))=0,ROUND(RL13*24,14),IF((ROUND(RL13*24,14)-INT(ROUND(RL13*24,14)))&lt;=0.5,INT(ROUND(RL13*24,14))+0.5,INT(ROUND(RL13*24,14))+1)))</f>
        <v>0</v>
      </c>
      <c r="RN13" s="744">
        <f t="shared" si="504"/>
        <v>0</v>
      </c>
      <c r="RO13" s="744">
        <f>IF(AND(ISBLANK(Z13),ISBLANK(AA13)),0,SUM(RI13,QV13,PV13,QI13,PI13,OV13,OI13,NV13,NI13,MV13,MI13,LV13,LI13,KV13,KI13))</f>
        <v>0</v>
      </c>
      <c r="RP13" s="744">
        <f t="shared" si="506"/>
        <v>0</v>
      </c>
      <c r="RQ13" s="744">
        <f t="shared" si="507"/>
        <v>0</v>
      </c>
      <c r="RR13" s="594">
        <f t="shared" ca="1" si="91"/>
        <v>0</v>
      </c>
      <c r="RS13" s="594">
        <f t="shared" ca="1" si="92"/>
        <v>0</v>
      </c>
      <c r="RU13" s="725"/>
    </row>
    <row r="14" spans="1:489" s="625" customFormat="1" ht="15" x14ac:dyDescent="0.25">
      <c r="A14" s="865">
        <f t="shared" ca="1" si="93"/>
        <v>1</v>
      </c>
      <c r="B14" s="719">
        <f t="shared" ca="1" si="508"/>
        <v>43834</v>
      </c>
      <c r="C14" s="720">
        <f t="shared" ca="1" si="509"/>
        <v>1</v>
      </c>
      <c r="D14" s="720" t="str">
        <f t="shared" ca="1" si="510"/>
        <v/>
      </c>
      <c r="E14" s="773" t="str">
        <f t="shared" ca="1" si="511"/>
        <v/>
      </c>
      <c r="F14" s="721">
        <f t="shared" ca="1" si="512"/>
        <v>43834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94"/>
        <v/>
      </c>
      <c r="S14" s="750"/>
      <c r="T14" s="723" t="str">
        <f t="shared" si="95"/>
        <v/>
      </c>
      <c r="U14" s="723" t="str">
        <f t="shared" ca="1" si="4"/>
        <v/>
      </c>
      <c r="V14" s="723" t="str">
        <f t="shared" ca="1" si="96"/>
        <v/>
      </c>
      <c r="W14" s="723" t="str">
        <f t="shared" ca="1" si="97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8"/>
        <v/>
      </c>
      <c r="AG14" s="730" t="str">
        <f t="shared" si="99"/>
        <v/>
      </c>
      <c r="AH14" s="732" t="str">
        <f t="shared" si="7"/>
        <v/>
      </c>
      <c r="AI14" s="732">
        <f t="shared" si="100"/>
        <v>0</v>
      </c>
      <c r="AJ14" s="731">
        <f t="shared" si="101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9"/>
        <v>0</v>
      </c>
      <c r="AN14" s="596">
        <f t="shared" si="10"/>
        <v>0</v>
      </c>
      <c r="AO14" s="596">
        <f t="shared" si="513"/>
        <v>0</v>
      </c>
      <c r="AP14" s="633">
        <v>0</v>
      </c>
      <c r="AQ14" s="596">
        <f t="shared" si="514"/>
        <v>0</v>
      </c>
      <c r="AR14" s="634">
        <f t="shared" si="11"/>
        <v>0</v>
      </c>
      <c r="AS14" s="733">
        <f t="shared" si="12"/>
        <v>0</v>
      </c>
      <c r="AT14" s="635">
        <f t="shared" si="13"/>
        <v>0</v>
      </c>
      <c r="AU14" s="635">
        <f t="shared" si="515"/>
        <v>0</v>
      </c>
      <c r="AV14" s="633">
        <v>0</v>
      </c>
      <c r="AW14" s="635">
        <f t="shared" si="516"/>
        <v>0</v>
      </c>
      <c r="AX14" s="596">
        <f t="shared" si="14"/>
        <v>0</v>
      </c>
      <c r="AY14" s="596">
        <f t="shared" si="15"/>
        <v>0</v>
      </c>
      <c r="AZ14" s="596">
        <f t="shared" si="16"/>
        <v>0</v>
      </c>
      <c r="BA14" s="596">
        <f t="shared" si="17"/>
        <v>0</v>
      </c>
      <c r="BB14" s="596">
        <f t="shared" si="18"/>
        <v>0</v>
      </c>
      <c r="BC14" s="596">
        <f t="shared" si="517"/>
        <v>0</v>
      </c>
      <c r="BD14" s="636" t="b">
        <f t="shared" si="19"/>
        <v>1</v>
      </c>
      <c r="BE14" s="636" t="b">
        <f>IF(UPPER(G14)=Stammdaten!$D$40,TRUE,FALSE)</f>
        <v>0</v>
      </c>
      <c r="BF14" s="635">
        <f t="shared" si="518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519"/>
        <v>0</v>
      </c>
      <c r="BL14" s="636" t="b">
        <f>IF(UPPER(G14)=Stammdaten!$D$39,TRUE,FALSE)</f>
        <v>0</v>
      </c>
      <c r="BM14" s="636">
        <f t="shared" si="20"/>
        <v>0</v>
      </c>
      <c r="BN14" s="636">
        <f t="shared" si="21"/>
        <v>0</v>
      </c>
      <c r="BO14" s="735">
        <f t="shared" ca="1" si="102"/>
        <v>0</v>
      </c>
      <c r="BP14" s="636">
        <f t="shared" si="22"/>
        <v>0</v>
      </c>
      <c r="BQ14" s="734">
        <f t="shared" si="103"/>
        <v>0</v>
      </c>
      <c r="BR14" s="636">
        <f t="shared" ca="1" si="23"/>
        <v>0</v>
      </c>
      <c r="BS14" s="549">
        <f t="shared" ca="1" si="24"/>
        <v>0</v>
      </c>
      <c r="BT14" s="637">
        <f t="shared" ca="1" si="520"/>
        <v>0</v>
      </c>
      <c r="BU14" s="635">
        <f t="shared" ca="1" si="521"/>
        <v>0</v>
      </c>
      <c r="BV14" s="638">
        <f t="shared" ca="1" si="25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6"/>
        <v>0</v>
      </c>
      <c r="BY14" s="638">
        <f t="shared" ca="1" si="104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7"/>
        <v>0</v>
      </c>
      <c r="CB14" s="736">
        <f t="shared" si="105"/>
        <v>0</v>
      </c>
      <c r="CC14" s="625">
        <f t="shared" si="28"/>
        <v>1</v>
      </c>
      <c r="CD14" s="737">
        <f t="shared" si="106"/>
        <v>0</v>
      </c>
      <c r="CE14" s="737">
        <f t="shared" si="107"/>
        <v>1</v>
      </c>
      <c r="CF14" s="738" t="str">
        <f t="shared" si="108"/>
        <v>00:00-00:00</v>
      </c>
      <c r="CG14" s="739">
        <f t="shared" si="109"/>
        <v>1</v>
      </c>
      <c r="CH14" s="738">
        <f t="shared" si="110"/>
        <v>0</v>
      </c>
      <c r="CI14" s="738">
        <f t="shared" si="111"/>
        <v>1</v>
      </c>
      <c r="CJ14" s="737" t="b">
        <f t="shared" si="112"/>
        <v>1</v>
      </c>
      <c r="CK14" s="737" t="b">
        <f t="shared" si="113"/>
        <v>0</v>
      </c>
      <c r="CL14" s="737" t="b">
        <f t="shared" si="114"/>
        <v>1</v>
      </c>
      <c r="CM14" s="628">
        <f t="shared" si="115"/>
        <v>1</v>
      </c>
      <c r="CN14" s="737">
        <f t="shared" si="116"/>
        <v>0</v>
      </c>
      <c r="CO14" s="737">
        <f t="shared" si="117"/>
        <v>0</v>
      </c>
      <c r="CP14" s="737">
        <f t="shared" si="118"/>
        <v>0</v>
      </c>
      <c r="CQ14" s="740">
        <f t="shared" si="119"/>
        <v>0</v>
      </c>
      <c r="CR14" s="625">
        <f t="shared" si="120"/>
        <v>1</v>
      </c>
      <c r="CS14" s="738" t="str">
        <f t="shared" si="121"/>
        <v>00:00-00:00</v>
      </c>
      <c r="CT14" s="739">
        <f t="shared" si="122"/>
        <v>1</v>
      </c>
      <c r="CU14" s="738">
        <f t="shared" si="123"/>
        <v>0</v>
      </c>
      <c r="CV14" s="738">
        <f t="shared" si="124"/>
        <v>1</v>
      </c>
      <c r="CW14" s="737" t="b">
        <f t="shared" si="125"/>
        <v>1</v>
      </c>
      <c r="CX14" s="737" t="b">
        <f t="shared" si="126"/>
        <v>0</v>
      </c>
      <c r="CY14" s="737" t="b">
        <f t="shared" si="127"/>
        <v>1</v>
      </c>
      <c r="CZ14" s="628">
        <f t="shared" si="128"/>
        <v>1</v>
      </c>
      <c r="DA14" s="737">
        <f t="shared" si="129"/>
        <v>0</v>
      </c>
      <c r="DB14" s="737">
        <f t="shared" si="130"/>
        <v>0</v>
      </c>
      <c r="DC14" s="737">
        <f t="shared" si="131"/>
        <v>0</v>
      </c>
      <c r="DD14" s="740">
        <f t="shared" si="132"/>
        <v>0</v>
      </c>
      <c r="DE14" s="625">
        <f t="shared" si="133"/>
        <v>1</v>
      </c>
      <c r="DF14" s="738" t="str">
        <f t="shared" si="134"/>
        <v>00:00-00:00</v>
      </c>
      <c r="DG14" s="739">
        <f t="shared" si="135"/>
        <v>1</v>
      </c>
      <c r="DH14" s="738">
        <f t="shared" si="136"/>
        <v>0</v>
      </c>
      <c r="DI14" s="738">
        <f t="shared" si="137"/>
        <v>1</v>
      </c>
      <c r="DJ14" s="737" t="b">
        <f t="shared" si="138"/>
        <v>1</v>
      </c>
      <c r="DK14" s="737" t="b">
        <f t="shared" si="139"/>
        <v>0</v>
      </c>
      <c r="DL14" s="737" t="b">
        <f t="shared" si="140"/>
        <v>1</v>
      </c>
      <c r="DM14" s="628">
        <f t="shared" si="141"/>
        <v>1</v>
      </c>
      <c r="DN14" s="737">
        <f t="shared" si="142"/>
        <v>0</v>
      </c>
      <c r="DO14" s="737">
        <f t="shared" si="143"/>
        <v>0</v>
      </c>
      <c r="DP14" s="737">
        <f t="shared" si="144"/>
        <v>0</v>
      </c>
      <c r="DQ14" s="740">
        <f t="shared" si="145"/>
        <v>0</v>
      </c>
      <c r="DR14" s="625">
        <f t="shared" si="146"/>
        <v>1</v>
      </c>
      <c r="DS14" s="738" t="str">
        <f t="shared" si="147"/>
        <v>00:00-00:00</v>
      </c>
      <c r="DT14" s="739">
        <f t="shared" si="148"/>
        <v>1</v>
      </c>
      <c r="DU14" s="738">
        <f t="shared" si="149"/>
        <v>0</v>
      </c>
      <c r="DV14" s="738">
        <f t="shared" si="150"/>
        <v>1</v>
      </c>
      <c r="DW14" s="737" t="b">
        <f t="shared" si="151"/>
        <v>1</v>
      </c>
      <c r="DX14" s="737" t="b">
        <f t="shared" si="152"/>
        <v>0</v>
      </c>
      <c r="DY14" s="737" t="b">
        <f t="shared" si="153"/>
        <v>1</v>
      </c>
      <c r="DZ14" s="628">
        <f t="shared" si="154"/>
        <v>1</v>
      </c>
      <c r="EA14" s="737">
        <f t="shared" si="155"/>
        <v>0</v>
      </c>
      <c r="EB14" s="737">
        <f t="shared" si="156"/>
        <v>0</v>
      </c>
      <c r="EC14" s="737">
        <f t="shared" si="157"/>
        <v>0</v>
      </c>
      <c r="ED14" s="740">
        <f t="shared" si="158"/>
        <v>0</v>
      </c>
      <c r="EE14" s="741">
        <f t="shared" si="159"/>
        <v>1</v>
      </c>
      <c r="EF14" s="742" t="str">
        <f t="shared" si="160"/>
        <v>00:00-00:00</v>
      </c>
      <c r="EG14" s="743">
        <f t="shared" si="161"/>
        <v>1</v>
      </c>
      <c r="EH14" s="742">
        <f t="shared" si="162"/>
        <v>0</v>
      </c>
      <c r="EI14" s="742">
        <f t="shared" si="163"/>
        <v>1</v>
      </c>
      <c r="EJ14" s="742" t="b">
        <f t="shared" si="164"/>
        <v>1</v>
      </c>
      <c r="EK14" s="742" t="b">
        <f t="shared" si="165"/>
        <v>0</v>
      </c>
      <c r="EL14" s="742" t="b">
        <f t="shared" si="166"/>
        <v>1</v>
      </c>
      <c r="EM14" s="628">
        <f t="shared" si="167"/>
        <v>1</v>
      </c>
      <c r="EN14" s="737">
        <f t="shared" si="168"/>
        <v>0</v>
      </c>
      <c r="EO14" s="737">
        <f t="shared" si="169"/>
        <v>0</v>
      </c>
      <c r="EP14" s="737">
        <f t="shared" si="170"/>
        <v>0</v>
      </c>
      <c r="EQ14" s="740">
        <f t="shared" si="171"/>
        <v>0</v>
      </c>
      <c r="ER14" s="741">
        <f t="shared" si="172"/>
        <v>1</v>
      </c>
      <c r="ES14" s="742" t="str">
        <f t="shared" si="173"/>
        <v>00:00-00:00</v>
      </c>
      <c r="ET14" s="739">
        <f t="shared" si="174"/>
        <v>1</v>
      </c>
      <c r="EU14" s="738">
        <f t="shared" si="175"/>
        <v>0</v>
      </c>
      <c r="EV14" s="738">
        <f t="shared" si="176"/>
        <v>1</v>
      </c>
      <c r="EW14" s="737" t="b">
        <f t="shared" si="177"/>
        <v>1</v>
      </c>
      <c r="EX14" s="737" t="b">
        <f t="shared" si="178"/>
        <v>0</v>
      </c>
      <c r="EY14" s="737" t="b">
        <f t="shared" si="179"/>
        <v>1</v>
      </c>
      <c r="EZ14" s="628">
        <f t="shared" si="180"/>
        <v>1</v>
      </c>
      <c r="FA14" s="737">
        <f t="shared" si="181"/>
        <v>0</v>
      </c>
      <c r="FB14" s="737">
        <f t="shared" si="182"/>
        <v>0</v>
      </c>
      <c r="FC14" s="737">
        <f t="shared" si="183"/>
        <v>0</v>
      </c>
      <c r="FD14" s="740">
        <f t="shared" si="184"/>
        <v>0</v>
      </c>
      <c r="FE14" s="625">
        <f t="shared" si="185"/>
        <v>1</v>
      </c>
      <c r="FF14" s="738" t="str">
        <f t="shared" si="186"/>
        <v>00:00-00:00</v>
      </c>
      <c r="FG14" s="739">
        <f t="shared" si="187"/>
        <v>1</v>
      </c>
      <c r="FH14" s="738">
        <f t="shared" si="188"/>
        <v>0</v>
      </c>
      <c r="FI14" s="738">
        <f t="shared" si="189"/>
        <v>1</v>
      </c>
      <c r="FJ14" s="737" t="b">
        <f t="shared" si="190"/>
        <v>1</v>
      </c>
      <c r="FK14" s="737" t="b">
        <f t="shared" si="191"/>
        <v>0</v>
      </c>
      <c r="FL14" s="737" t="b">
        <f t="shared" si="192"/>
        <v>1</v>
      </c>
      <c r="FM14" s="628">
        <f t="shared" si="193"/>
        <v>1</v>
      </c>
      <c r="FN14" s="737">
        <f t="shared" si="194"/>
        <v>0</v>
      </c>
      <c r="FO14" s="737">
        <f t="shared" si="195"/>
        <v>0</v>
      </c>
      <c r="FP14" s="737">
        <f t="shared" si="196"/>
        <v>0</v>
      </c>
      <c r="FQ14" s="740">
        <f t="shared" si="197"/>
        <v>0</v>
      </c>
      <c r="FR14" s="625">
        <f t="shared" si="198"/>
        <v>1</v>
      </c>
      <c r="FS14" s="738" t="str">
        <f t="shared" si="199"/>
        <v>00:00-00:00</v>
      </c>
      <c r="FT14" s="739">
        <f t="shared" si="200"/>
        <v>1</v>
      </c>
      <c r="FU14" s="738">
        <f t="shared" si="201"/>
        <v>0</v>
      </c>
      <c r="FV14" s="738">
        <f t="shared" si="202"/>
        <v>1</v>
      </c>
      <c r="FW14" s="737" t="b">
        <f t="shared" si="203"/>
        <v>1</v>
      </c>
      <c r="FX14" s="737" t="b">
        <f t="shared" si="204"/>
        <v>0</v>
      </c>
      <c r="FY14" s="737" t="b">
        <f t="shared" si="205"/>
        <v>1</v>
      </c>
      <c r="FZ14" s="628">
        <f t="shared" si="206"/>
        <v>1</v>
      </c>
      <c r="GA14" s="737">
        <f t="shared" si="207"/>
        <v>0</v>
      </c>
      <c r="GB14" s="737">
        <f t="shared" si="208"/>
        <v>0</v>
      </c>
      <c r="GC14" s="737">
        <f t="shared" si="209"/>
        <v>0</v>
      </c>
      <c r="GD14" s="740">
        <f t="shared" si="210"/>
        <v>0</v>
      </c>
      <c r="GE14" s="625">
        <f t="shared" si="211"/>
        <v>1</v>
      </c>
      <c r="GF14" s="738" t="str">
        <f t="shared" si="212"/>
        <v>00:00-00:00</v>
      </c>
      <c r="GG14" s="739">
        <f t="shared" si="213"/>
        <v>1</v>
      </c>
      <c r="GH14" s="738">
        <f t="shared" si="214"/>
        <v>0</v>
      </c>
      <c r="GI14" s="738">
        <f t="shared" si="215"/>
        <v>1</v>
      </c>
      <c r="GJ14" s="737" t="b">
        <f t="shared" si="216"/>
        <v>1</v>
      </c>
      <c r="GK14" s="737" t="b">
        <f t="shared" si="217"/>
        <v>0</v>
      </c>
      <c r="GL14" s="737" t="b">
        <f t="shared" si="218"/>
        <v>1</v>
      </c>
      <c r="GM14" s="628">
        <f t="shared" si="219"/>
        <v>1</v>
      </c>
      <c r="GN14" s="737">
        <f t="shared" si="220"/>
        <v>0</v>
      </c>
      <c r="GO14" s="737">
        <f t="shared" si="221"/>
        <v>0</v>
      </c>
      <c r="GP14" s="737">
        <f t="shared" si="222"/>
        <v>0</v>
      </c>
      <c r="GQ14" s="740">
        <f t="shared" si="223"/>
        <v>0</v>
      </c>
      <c r="GR14" s="625">
        <f t="shared" si="224"/>
        <v>1</v>
      </c>
      <c r="GS14" s="738" t="str">
        <f t="shared" si="225"/>
        <v>00:00-00:00</v>
      </c>
      <c r="GT14" s="739">
        <f t="shared" si="226"/>
        <v>1</v>
      </c>
      <c r="GU14" s="738">
        <f t="shared" si="227"/>
        <v>0</v>
      </c>
      <c r="GV14" s="738">
        <f t="shared" si="228"/>
        <v>1</v>
      </c>
      <c r="GW14" s="737" t="b">
        <f t="shared" si="229"/>
        <v>1</v>
      </c>
      <c r="GX14" s="737" t="b">
        <f t="shared" si="230"/>
        <v>0</v>
      </c>
      <c r="GY14" s="737" t="b">
        <f t="shared" si="231"/>
        <v>1</v>
      </c>
      <c r="GZ14" s="628">
        <f t="shared" si="232"/>
        <v>1</v>
      </c>
      <c r="HA14" s="737">
        <f t="shared" si="233"/>
        <v>0</v>
      </c>
      <c r="HB14" s="737">
        <f t="shared" si="234"/>
        <v>0</v>
      </c>
      <c r="HC14" s="737">
        <f t="shared" si="235"/>
        <v>0</v>
      </c>
      <c r="HD14" s="740">
        <f t="shared" si="236"/>
        <v>0</v>
      </c>
      <c r="HE14" s="625">
        <f t="shared" si="237"/>
        <v>1</v>
      </c>
      <c r="HF14" s="738" t="str">
        <f t="shared" si="238"/>
        <v>00:00-00:00</v>
      </c>
      <c r="HG14" s="739">
        <f t="shared" si="239"/>
        <v>1</v>
      </c>
      <c r="HH14" s="738">
        <f t="shared" si="240"/>
        <v>0</v>
      </c>
      <c r="HI14" s="738">
        <f t="shared" si="241"/>
        <v>1</v>
      </c>
      <c r="HJ14" s="737" t="b">
        <f t="shared" si="242"/>
        <v>1</v>
      </c>
      <c r="HK14" s="737" t="b">
        <f t="shared" si="243"/>
        <v>0</v>
      </c>
      <c r="HL14" s="737" t="b">
        <f t="shared" si="244"/>
        <v>1</v>
      </c>
      <c r="HM14" s="628">
        <f t="shared" si="245"/>
        <v>1</v>
      </c>
      <c r="HN14" s="737">
        <f t="shared" si="246"/>
        <v>0</v>
      </c>
      <c r="HO14" s="737">
        <f t="shared" si="247"/>
        <v>0</v>
      </c>
      <c r="HP14" s="737">
        <f t="shared" si="248"/>
        <v>0</v>
      </c>
      <c r="HQ14" s="740">
        <f t="shared" si="249"/>
        <v>0</v>
      </c>
      <c r="HR14" s="625">
        <f t="shared" si="250"/>
        <v>1</v>
      </c>
      <c r="HS14" s="738" t="str">
        <f t="shared" si="251"/>
        <v>00:00-00:00</v>
      </c>
      <c r="HT14" s="739">
        <f t="shared" si="252"/>
        <v>1</v>
      </c>
      <c r="HU14" s="738">
        <f t="shared" si="253"/>
        <v>0</v>
      </c>
      <c r="HV14" s="738">
        <f t="shared" si="254"/>
        <v>1</v>
      </c>
      <c r="HW14" s="737" t="b">
        <f t="shared" si="255"/>
        <v>1</v>
      </c>
      <c r="HX14" s="737" t="b">
        <f t="shared" si="256"/>
        <v>0</v>
      </c>
      <c r="HY14" s="737" t="b">
        <f t="shared" si="257"/>
        <v>1</v>
      </c>
      <c r="HZ14" s="628">
        <f t="shared" si="258"/>
        <v>1</v>
      </c>
      <c r="IA14" s="737">
        <f t="shared" si="259"/>
        <v>0</v>
      </c>
      <c r="IB14" s="737">
        <f t="shared" si="260"/>
        <v>0</v>
      </c>
      <c r="IC14" s="737">
        <f t="shared" si="261"/>
        <v>0</v>
      </c>
      <c r="ID14" s="740">
        <f t="shared" si="262"/>
        <v>0</v>
      </c>
      <c r="IE14" s="625">
        <f t="shared" si="263"/>
        <v>1</v>
      </c>
      <c r="IF14" s="738" t="str">
        <f t="shared" si="264"/>
        <v>00:00-00:00</v>
      </c>
      <c r="IG14" s="739">
        <f t="shared" si="265"/>
        <v>1</v>
      </c>
      <c r="IH14" s="738">
        <f t="shared" si="266"/>
        <v>0</v>
      </c>
      <c r="II14" s="738">
        <f t="shared" si="267"/>
        <v>1</v>
      </c>
      <c r="IJ14" s="737" t="b">
        <f t="shared" si="268"/>
        <v>1</v>
      </c>
      <c r="IK14" s="737" t="b">
        <f t="shared" si="269"/>
        <v>0</v>
      </c>
      <c r="IL14" s="737" t="b">
        <f t="shared" si="270"/>
        <v>1</v>
      </c>
      <c r="IM14" s="628">
        <f t="shared" si="271"/>
        <v>1</v>
      </c>
      <c r="IN14" s="737">
        <f t="shared" si="272"/>
        <v>0</v>
      </c>
      <c r="IO14" s="737">
        <f t="shared" si="273"/>
        <v>0</v>
      </c>
      <c r="IP14" s="737">
        <f t="shared" si="274"/>
        <v>0</v>
      </c>
      <c r="IQ14" s="740">
        <f t="shared" si="275"/>
        <v>0</v>
      </c>
      <c r="IR14" s="625">
        <f t="shared" si="276"/>
        <v>1</v>
      </c>
      <c r="IS14" s="738" t="str">
        <f t="shared" si="277"/>
        <v>00:00-00:00</v>
      </c>
      <c r="IT14" s="739">
        <f t="shared" si="278"/>
        <v>1</v>
      </c>
      <c r="IU14" s="738">
        <f t="shared" si="279"/>
        <v>0</v>
      </c>
      <c r="IV14" s="738">
        <f t="shared" si="280"/>
        <v>1</v>
      </c>
      <c r="IW14" s="737" t="b">
        <f t="shared" si="281"/>
        <v>1</v>
      </c>
      <c r="IX14" s="737" t="b">
        <f t="shared" si="282"/>
        <v>0</v>
      </c>
      <c r="IY14" s="737" t="b">
        <f t="shared" si="283"/>
        <v>1</v>
      </c>
      <c r="IZ14" s="628">
        <f t="shared" si="284"/>
        <v>1</v>
      </c>
      <c r="JA14" s="737">
        <f t="shared" si="285"/>
        <v>0</v>
      </c>
      <c r="JB14" s="737">
        <f t="shared" si="286"/>
        <v>0</v>
      </c>
      <c r="JC14" s="737">
        <f t="shared" si="287"/>
        <v>0</v>
      </c>
      <c r="JD14" s="740">
        <f t="shared" si="288"/>
        <v>0</v>
      </c>
      <c r="JE14" s="625">
        <f t="shared" si="289"/>
        <v>1</v>
      </c>
      <c r="JF14" s="738" t="str">
        <f t="shared" si="290"/>
        <v>00:00-00:00</v>
      </c>
      <c r="JG14" s="739">
        <f t="shared" si="291"/>
        <v>1</v>
      </c>
      <c r="JH14" s="738">
        <f t="shared" si="292"/>
        <v>0</v>
      </c>
      <c r="JI14" s="738">
        <f t="shared" si="293"/>
        <v>1</v>
      </c>
      <c r="JJ14" s="737" t="b">
        <f t="shared" si="294"/>
        <v>1</v>
      </c>
      <c r="JK14" s="737" t="b">
        <f t="shared" si="295"/>
        <v>0</v>
      </c>
      <c r="JL14" s="737" t="b">
        <f t="shared" si="296"/>
        <v>1</v>
      </c>
      <c r="JM14" s="628">
        <f t="shared" si="297"/>
        <v>1</v>
      </c>
      <c r="JN14" s="737">
        <f t="shared" si="298"/>
        <v>0</v>
      </c>
      <c r="JO14" s="737">
        <f t="shared" si="299"/>
        <v>0</v>
      </c>
      <c r="JP14" s="737">
        <f t="shared" si="300"/>
        <v>0</v>
      </c>
      <c r="JQ14" s="740">
        <f t="shared" si="301"/>
        <v>0</v>
      </c>
      <c r="JR14" s="744">
        <f t="shared" si="302"/>
        <v>0</v>
      </c>
      <c r="JS14" s="745">
        <f t="shared" si="303"/>
        <v>0</v>
      </c>
      <c r="JT14" s="744">
        <f t="shared" si="304"/>
        <v>0</v>
      </c>
      <c r="JU14" s="744">
        <f t="shared" si="305"/>
        <v>0</v>
      </c>
      <c r="JV14" s="744">
        <f t="shared" si="306"/>
        <v>0</v>
      </c>
      <c r="JW14" s="744">
        <f t="shared" si="307"/>
        <v>0</v>
      </c>
      <c r="JX14" s="616"/>
      <c r="JY14" s="625">
        <f t="shared" si="308"/>
        <v>1</v>
      </c>
      <c r="JZ14" s="626" t="str">
        <f t="shared" si="309"/>
        <v>00:00-00:00</v>
      </c>
      <c r="KA14" s="627">
        <f t="shared" si="310"/>
        <v>1</v>
      </c>
      <c r="KB14" s="738">
        <f t="shared" si="311"/>
        <v>0</v>
      </c>
      <c r="KC14" s="738">
        <f t="shared" si="312"/>
        <v>1</v>
      </c>
      <c r="KD14" s="628" t="b">
        <f t="shared" si="313"/>
        <v>1</v>
      </c>
      <c r="KE14" s="628" t="b">
        <f t="shared" si="314"/>
        <v>0</v>
      </c>
      <c r="KF14" s="628" t="b">
        <f t="shared" si="315"/>
        <v>1</v>
      </c>
      <c r="KG14" s="628">
        <f t="shared" si="316"/>
        <v>1</v>
      </c>
      <c r="KH14" s="737">
        <f t="shared" si="317"/>
        <v>0</v>
      </c>
      <c r="KI14" s="737">
        <f t="shared" si="318"/>
        <v>0</v>
      </c>
      <c r="KJ14" s="737">
        <f t="shared" si="319"/>
        <v>0</v>
      </c>
      <c r="KK14" s="740">
        <f t="shared" si="320"/>
        <v>0</v>
      </c>
      <c r="KL14" s="625">
        <f t="shared" si="321"/>
        <v>1</v>
      </c>
      <c r="KM14" s="625" t="str">
        <f t="shared" si="322"/>
        <v>00:00-00:00</v>
      </c>
      <c r="KN14" s="627">
        <f t="shared" si="323"/>
        <v>1</v>
      </c>
      <c r="KO14" s="738">
        <f t="shared" si="324"/>
        <v>0</v>
      </c>
      <c r="KP14" s="738">
        <f t="shared" si="325"/>
        <v>1</v>
      </c>
      <c r="KQ14" s="628" t="b">
        <f t="shared" si="326"/>
        <v>1</v>
      </c>
      <c r="KR14" s="628" t="b">
        <f t="shared" si="327"/>
        <v>0</v>
      </c>
      <c r="KS14" s="628" t="b">
        <f t="shared" si="328"/>
        <v>1</v>
      </c>
      <c r="KT14" s="628">
        <f t="shared" si="329"/>
        <v>1</v>
      </c>
      <c r="KU14" s="737">
        <f t="shared" si="330"/>
        <v>0</v>
      </c>
      <c r="KV14" s="737">
        <f t="shared" si="331"/>
        <v>0</v>
      </c>
      <c r="KW14" s="737">
        <f t="shared" si="332"/>
        <v>0</v>
      </c>
      <c r="KX14" s="740">
        <f t="shared" si="333"/>
        <v>0</v>
      </c>
      <c r="KY14" s="625">
        <f t="shared" si="334"/>
        <v>1</v>
      </c>
      <c r="KZ14" s="625" t="str">
        <f t="shared" si="335"/>
        <v>00:00-00:00</v>
      </c>
      <c r="LA14" s="627">
        <f t="shared" si="336"/>
        <v>1</v>
      </c>
      <c r="LB14" s="738">
        <f t="shared" si="337"/>
        <v>0</v>
      </c>
      <c r="LC14" s="738">
        <f t="shared" si="338"/>
        <v>1</v>
      </c>
      <c r="LD14" s="628" t="b">
        <f t="shared" si="339"/>
        <v>1</v>
      </c>
      <c r="LE14" s="628" t="b">
        <f t="shared" si="340"/>
        <v>0</v>
      </c>
      <c r="LF14" s="628" t="b">
        <f t="shared" si="341"/>
        <v>1</v>
      </c>
      <c r="LG14" s="628">
        <f t="shared" si="342"/>
        <v>1</v>
      </c>
      <c r="LH14" s="737">
        <f t="shared" si="343"/>
        <v>0</v>
      </c>
      <c r="LI14" s="737">
        <f t="shared" si="344"/>
        <v>0</v>
      </c>
      <c r="LJ14" s="737">
        <f t="shared" si="345"/>
        <v>0</v>
      </c>
      <c r="LK14" s="740">
        <f t="shared" si="346"/>
        <v>0</v>
      </c>
      <c r="LL14" s="625">
        <f t="shared" si="347"/>
        <v>1</v>
      </c>
      <c r="LM14" s="625" t="str">
        <f t="shared" si="348"/>
        <v>00:00-00:00</v>
      </c>
      <c r="LN14" s="627">
        <f t="shared" si="349"/>
        <v>1</v>
      </c>
      <c r="LO14" s="738">
        <f t="shared" si="350"/>
        <v>0</v>
      </c>
      <c r="LP14" s="738">
        <f t="shared" si="351"/>
        <v>1</v>
      </c>
      <c r="LQ14" s="628" t="b">
        <f t="shared" si="352"/>
        <v>1</v>
      </c>
      <c r="LR14" s="628" t="b">
        <f t="shared" si="353"/>
        <v>0</v>
      </c>
      <c r="LS14" s="628" t="b">
        <f t="shared" si="354"/>
        <v>1</v>
      </c>
      <c r="LT14" s="628">
        <f t="shared" si="355"/>
        <v>1</v>
      </c>
      <c r="LU14" s="737">
        <f t="shared" si="356"/>
        <v>0</v>
      </c>
      <c r="LV14" s="737">
        <f t="shared" si="357"/>
        <v>0</v>
      </c>
      <c r="LW14" s="737">
        <f t="shared" si="358"/>
        <v>0</v>
      </c>
      <c r="LX14" s="740">
        <f t="shared" si="359"/>
        <v>0</v>
      </c>
      <c r="LY14" s="625">
        <f t="shared" si="360"/>
        <v>1</v>
      </c>
      <c r="LZ14" s="625" t="str">
        <f t="shared" si="361"/>
        <v>00:00-00:00</v>
      </c>
      <c r="MA14" s="627">
        <f t="shared" si="362"/>
        <v>1</v>
      </c>
      <c r="MB14" s="738">
        <f t="shared" si="363"/>
        <v>0</v>
      </c>
      <c r="MC14" s="738">
        <f t="shared" si="364"/>
        <v>1</v>
      </c>
      <c r="MD14" s="628" t="b">
        <f t="shared" si="365"/>
        <v>1</v>
      </c>
      <c r="ME14" s="628" t="b">
        <f t="shared" si="366"/>
        <v>0</v>
      </c>
      <c r="MF14" s="628" t="b">
        <f t="shared" si="367"/>
        <v>1</v>
      </c>
      <c r="MG14" s="628">
        <f t="shared" si="368"/>
        <v>1</v>
      </c>
      <c r="MH14" s="737">
        <f t="shared" si="369"/>
        <v>0</v>
      </c>
      <c r="MI14" s="737">
        <f t="shared" si="370"/>
        <v>0</v>
      </c>
      <c r="MJ14" s="737">
        <f t="shared" si="371"/>
        <v>0</v>
      </c>
      <c r="MK14" s="740">
        <f t="shared" si="372"/>
        <v>0</v>
      </c>
      <c r="ML14" s="625">
        <f t="shared" si="373"/>
        <v>1</v>
      </c>
      <c r="MM14" s="625" t="str">
        <f t="shared" si="374"/>
        <v>00:00-00:00</v>
      </c>
      <c r="MN14" s="627">
        <f t="shared" si="375"/>
        <v>1</v>
      </c>
      <c r="MO14" s="738">
        <f t="shared" si="376"/>
        <v>0</v>
      </c>
      <c r="MP14" s="738">
        <f t="shared" si="377"/>
        <v>1</v>
      </c>
      <c r="MQ14" s="628" t="b">
        <f t="shared" si="378"/>
        <v>1</v>
      </c>
      <c r="MR14" s="628" t="b">
        <f t="shared" si="379"/>
        <v>0</v>
      </c>
      <c r="MS14" s="628" t="b">
        <f t="shared" si="380"/>
        <v>1</v>
      </c>
      <c r="MT14" s="628">
        <f t="shared" si="381"/>
        <v>1</v>
      </c>
      <c r="MU14" s="737">
        <f t="shared" si="382"/>
        <v>0</v>
      </c>
      <c r="MV14" s="737">
        <f t="shared" si="383"/>
        <v>0</v>
      </c>
      <c r="MW14" s="737">
        <f t="shared" si="384"/>
        <v>0</v>
      </c>
      <c r="MX14" s="740">
        <f t="shared" si="385"/>
        <v>0</v>
      </c>
      <c r="MY14" s="625">
        <f t="shared" si="386"/>
        <v>1</v>
      </c>
      <c r="MZ14" s="625" t="str">
        <f t="shared" si="387"/>
        <v>00:00-00:00</v>
      </c>
      <c r="NA14" s="627">
        <f t="shared" si="388"/>
        <v>1</v>
      </c>
      <c r="NB14" s="738">
        <f t="shared" si="389"/>
        <v>0</v>
      </c>
      <c r="NC14" s="738">
        <f t="shared" si="390"/>
        <v>1</v>
      </c>
      <c r="ND14" s="628" t="b">
        <f t="shared" si="391"/>
        <v>1</v>
      </c>
      <c r="NE14" s="628" t="b">
        <f t="shared" si="392"/>
        <v>0</v>
      </c>
      <c r="NF14" s="628" t="b">
        <f t="shared" si="393"/>
        <v>1</v>
      </c>
      <c r="NG14" s="628">
        <f t="shared" si="394"/>
        <v>1</v>
      </c>
      <c r="NH14" s="737">
        <f t="shared" si="395"/>
        <v>0</v>
      </c>
      <c r="NI14" s="737">
        <f t="shared" si="396"/>
        <v>0</v>
      </c>
      <c r="NJ14" s="737">
        <f t="shared" si="397"/>
        <v>0</v>
      </c>
      <c r="NK14" s="740">
        <f t="shared" si="398"/>
        <v>0</v>
      </c>
      <c r="NL14" s="625">
        <f t="shared" si="399"/>
        <v>1</v>
      </c>
      <c r="NM14" s="625" t="str">
        <f t="shared" si="400"/>
        <v>00:00-00:00</v>
      </c>
      <c r="NN14" s="627">
        <f t="shared" si="401"/>
        <v>1</v>
      </c>
      <c r="NO14" s="738">
        <f t="shared" si="402"/>
        <v>0</v>
      </c>
      <c r="NP14" s="738">
        <f t="shared" si="403"/>
        <v>1</v>
      </c>
      <c r="NQ14" s="628" t="b">
        <f t="shared" si="404"/>
        <v>1</v>
      </c>
      <c r="NR14" s="628" t="b">
        <f t="shared" si="405"/>
        <v>0</v>
      </c>
      <c r="NS14" s="628" t="b">
        <f t="shared" si="406"/>
        <v>1</v>
      </c>
      <c r="NT14" s="628">
        <f t="shared" si="407"/>
        <v>1</v>
      </c>
      <c r="NU14" s="737">
        <f t="shared" si="408"/>
        <v>0</v>
      </c>
      <c r="NV14" s="737">
        <f t="shared" si="409"/>
        <v>0</v>
      </c>
      <c r="NW14" s="737">
        <f t="shared" si="410"/>
        <v>0</v>
      </c>
      <c r="NX14" s="740">
        <f t="shared" si="411"/>
        <v>0</v>
      </c>
      <c r="NY14" s="625">
        <f t="shared" si="412"/>
        <v>1</v>
      </c>
      <c r="NZ14" s="625" t="str">
        <f t="shared" si="413"/>
        <v>00:00-00:00</v>
      </c>
      <c r="OA14" s="627">
        <f t="shared" si="414"/>
        <v>1</v>
      </c>
      <c r="OB14" s="738">
        <f t="shared" si="415"/>
        <v>0</v>
      </c>
      <c r="OC14" s="738">
        <f t="shared" si="416"/>
        <v>1</v>
      </c>
      <c r="OD14" s="628" t="b">
        <f t="shared" si="417"/>
        <v>1</v>
      </c>
      <c r="OE14" s="628" t="b">
        <f t="shared" si="418"/>
        <v>0</v>
      </c>
      <c r="OF14" s="628" t="b">
        <f t="shared" si="419"/>
        <v>1</v>
      </c>
      <c r="OG14" s="628">
        <f t="shared" si="420"/>
        <v>1</v>
      </c>
      <c r="OH14" s="737">
        <f t="shared" si="421"/>
        <v>0</v>
      </c>
      <c r="OI14" s="737">
        <f t="shared" si="422"/>
        <v>0</v>
      </c>
      <c r="OJ14" s="737">
        <f t="shared" si="423"/>
        <v>0</v>
      </c>
      <c r="OK14" s="740">
        <f t="shared" si="424"/>
        <v>0</v>
      </c>
      <c r="OL14" s="625">
        <f t="shared" si="425"/>
        <v>1</v>
      </c>
      <c r="OM14" s="625" t="str">
        <f t="shared" si="426"/>
        <v>00:00-00:00</v>
      </c>
      <c r="ON14" s="627">
        <f t="shared" si="427"/>
        <v>1</v>
      </c>
      <c r="OO14" s="738">
        <f t="shared" si="428"/>
        <v>0</v>
      </c>
      <c r="OP14" s="738">
        <f t="shared" si="429"/>
        <v>1</v>
      </c>
      <c r="OQ14" s="628" t="b">
        <f t="shared" si="430"/>
        <v>1</v>
      </c>
      <c r="OR14" s="628" t="b">
        <f t="shared" si="431"/>
        <v>0</v>
      </c>
      <c r="OS14" s="628" t="b">
        <f t="shared" si="432"/>
        <v>1</v>
      </c>
      <c r="OT14" s="628">
        <f t="shared" si="433"/>
        <v>1</v>
      </c>
      <c r="OU14" s="737">
        <f t="shared" si="434"/>
        <v>0</v>
      </c>
      <c r="OV14" s="737">
        <f t="shared" si="435"/>
        <v>0</v>
      </c>
      <c r="OW14" s="737">
        <f t="shared" si="436"/>
        <v>0</v>
      </c>
      <c r="OX14" s="740">
        <f t="shared" si="437"/>
        <v>0</v>
      </c>
      <c r="OY14" s="625">
        <f t="shared" si="438"/>
        <v>1</v>
      </c>
      <c r="OZ14" s="625" t="str">
        <f t="shared" si="439"/>
        <v>00:00-00:00</v>
      </c>
      <c r="PA14" s="627">
        <f t="shared" si="440"/>
        <v>1</v>
      </c>
      <c r="PB14" s="738">
        <f t="shared" si="441"/>
        <v>0</v>
      </c>
      <c r="PC14" s="738">
        <f t="shared" si="442"/>
        <v>1</v>
      </c>
      <c r="PD14" s="628" t="b">
        <f t="shared" si="443"/>
        <v>1</v>
      </c>
      <c r="PE14" s="628" t="b">
        <f t="shared" si="444"/>
        <v>0</v>
      </c>
      <c r="PF14" s="628" t="b">
        <f t="shared" si="445"/>
        <v>1</v>
      </c>
      <c r="PG14" s="628">
        <f t="shared" si="446"/>
        <v>1</v>
      </c>
      <c r="PH14" s="737">
        <f t="shared" si="447"/>
        <v>0</v>
      </c>
      <c r="PI14" s="737">
        <f t="shared" si="448"/>
        <v>0</v>
      </c>
      <c r="PJ14" s="737">
        <f t="shared" si="449"/>
        <v>0</v>
      </c>
      <c r="PK14" s="740">
        <f t="shared" si="450"/>
        <v>0</v>
      </c>
      <c r="PL14" s="625">
        <f t="shared" si="451"/>
        <v>1</v>
      </c>
      <c r="PM14" s="625" t="str">
        <f t="shared" si="452"/>
        <v>00:00-00:00</v>
      </c>
      <c r="PN14" s="627">
        <f t="shared" si="453"/>
        <v>1</v>
      </c>
      <c r="PO14" s="738">
        <f t="shared" si="454"/>
        <v>0</v>
      </c>
      <c r="PP14" s="738">
        <f t="shared" si="455"/>
        <v>1</v>
      </c>
      <c r="PQ14" s="628" t="b">
        <f t="shared" si="456"/>
        <v>1</v>
      </c>
      <c r="PR14" s="628" t="b">
        <f t="shared" si="457"/>
        <v>0</v>
      </c>
      <c r="PS14" s="628" t="b">
        <f t="shared" si="458"/>
        <v>1</v>
      </c>
      <c r="PT14" s="628">
        <f t="shared" si="459"/>
        <v>1</v>
      </c>
      <c r="PU14" s="737">
        <f t="shared" si="460"/>
        <v>0</v>
      </c>
      <c r="PV14" s="737">
        <f t="shared" si="461"/>
        <v>0</v>
      </c>
      <c r="PW14" s="737">
        <f t="shared" si="462"/>
        <v>0</v>
      </c>
      <c r="PX14" s="740">
        <f t="shared" si="463"/>
        <v>0</v>
      </c>
      <c r="PY14" s="625">
        <f t="shared" si="464"/>
        <v>1</v>
      </c>
      <c r="PZ14" s="625" t="str">
        <f t="shared" si="465"/>
        <v>00:00-00:00</v>
      </c>
      <c r="QA14" s="627">
        <f t="shared" si="466"/>
        <v>1</v>
      </c>
      <c r="QB14" s="738">
        <f t="shared" si="467"/>
        <v>0</v>
      </c>
      <c r="QC14" s="738">
        <f t="shared" si="468"/>
        <v>1</v>
      </c>
      <c r="QD14" s="628" t="b">
        <f t="shared" si="469"/>
        <v>1</v>
      </c>
      <c r="QE14" s="628" t="b">
        <f t="shared" si="470"/>
        <v>0</v>
      </c>
      <c r="QF14" s="628" t="b">
        <f t="shared" si="471"/>
        <v>1</v>
      </c>
      <c r="QG14" s="628">
        <f t="shared" si="472"/>
        <v>1</v>
      </c>
      <c r="QH14" s="737">
        <f t="shared" si="473"/>
        <v>0</v>
      </c>
      <c r="QI14" s="737">
        <f t="shared" si="474"/>
        <v>0</v>
      </c>
      <c r="QJ14" s="737">
        <f t="shared" si="475"/>
        <v>0</v>
      </c>
      <c r="QK14" s="740">
        <f t="shared" si="476"/>
        <v>0</v>
      </c>
      <c r="QL14" s="625">
        <f t="shared" si="477"/>
        <v>1</v>
      </c>
      <c r="QM14" s="625" t="str">
        <f t="shared" si="478"/>
        <v>00:00-00:00</v>
      </c>
      <c r="QN14" s="627">
        <f t="shared" si="479"/>
        <v>1</v>
      </c>
      <c r="QO14" s="738">
        <f t="shared" si="480"/>
        <v>0</v>
      </c>
      <c r="QP14" s="738">
        <f t="shared" si="481"/>
        <v>1</v>
      </c>
      <c r="QQ14" s="628" t="b">
        <f t="shared" si="482"/>
        <v>1</v>
      </c>
      <c r="QR14" s="628" t="b">
        <f t="shared" si="483"/>
        <v>0</v>
      </c>
      <c r="QS14" s="628" t="b">
        <f t="shared" si="484"/>
        <v>1</v>
      </c>
      <c r="QT14" s="628">
        <f t="shared" si="485"/>
        <v>1</v>
      </c>
      <c r="QU14" s="737">
        <f t="shared" si="486"/>
        <v>0</v>
      </c>
      <c r="QV14" s="737">
        <f t="shared" si="487"/>
        <v>0</v>
      </c>
      <c r="QW14" s="737">
        <f t="shared" si="488"/>
        <v>0</v>
      </c>
      <c r="QX14" s="740">
        <f t="shared" si="489"/>
        <v>0</v>
      </c>
      <c r="QY14" s="625">
        <f t="shared" si="490"/>
        <v>1</v>
      </c>
      <c r="QZ14" s="625" t="str">
        <f t="shared" si="491"/>
        <v>00:00-00:00</v>
      </c>
      <c r="RA14" s="627">
        <f t="shared" si="492"/>
        <v>1</v>
      </c>
      <c r="RB14" s="738">
        <f t="shared" si="493"/>
        <v>0</v>
      </c>
      <c r="RC14" s="738">
        <f t="shared" si="494"/>
        <v>1</v>
      </c>
      <c r="RD14" s="628" t="b">
        <f t="shared" si="495"/>
        <v>1</v>
      </c>
      <c r="RE14" s="628" t="b">
        <f t="shared" si="496"/>
        <v>0</v>
      </c>
      <c r="RF14" s="628" t="b">
        <f t="shared" si="497"/>
        <v>1</v>
      </c>
      <c r="RG14" s="628">
        <f t="shared" si="498"/>
        <v>1</v>
      </c>
      <c r="RH14" s="737">
        <f t="shared" si="499"/>
        <v>0</v>
      </c>
      <c r="RI14" s="737">
        <f t="shared" si="500"/>
        <v>0</v>
      </c>
      <c r="RJ14" s="737">
        <f t="shared" si="501"/>
        <v>0</v>
      </c>
      <c r="RK14" s="740">
        <f t="shared" si="502"/>
        <v>0</v>
      </c>
      <c r="RL14" s="744">
        <f t="shared" si="503"/>
        <v>0</v>
      </c>
      <c r="RM14" s="746">
        <f t="shared" si="522"/>
        <v>0</v>
      </c>
      <c r="RN14" s="744">
        <f t="shared" si="504"/>
        <v>0</v>
      </c>
      <c r="RO14" s="744">
        <f t="shared" si="505"/>
        <v>0</v>
      </c>
      <c r="RP14" s="744">
        <f t="shared" si="506"/>
        <v>0</v>
      </c>
      <c r="RQ14" s="744">
        <f t="shared" si="507"/>
        <v>0</v>
      </c>
      <c r="RR14" s="594">
        <f t="shared" ca="1" si="91"/>
        <v>0</v>
      </c>
      <c r="RS14" s="594">
        <f t="shared" ca="1" si="92"/>
        <v>0</v>
      </c>
      <c r="RU14" s="725"/>
    </row>
    <row r="15" spans="1:489" s="625" customFormat="1" ht="15" x14ac:dyDescent="0.25">
      <c r="A15" s="865">
        <f t="shared" ca="1" si="93"/>
        <v>1</v>
      </c>
      <c r="B15" s="719">
        <f t="shared" ca="1" si="508"/>
        <v>43835</v>
      </c>
      <c r="C15" s="720">
        <f t="shared" ca="1" si="509"/>
        <v>0</v>
      </c>
      <c r="D15" s="720" t="str">
        <f t="shared" ca="1" si="510"/>
        <v/>
      </c>
      <c r="E15" s="773" t="str">
        <f t="shared" ca="1" si="511"/>
        <v/>
      </c>
      <c r="F15" s="721">
        <f t="shared" ca="1" si="512"/>
        <v>43835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 t="str">
        <f t="shared" ca="1" si="2"/>
        <v/>
      </c>
      <c r="Q15" s="725" t="str">
        <f t="shared" ca="1" si="3"/>
        <v/>
      </c>
      <c r="R15" s="725" t="str">
        <f t="shared" ca="1" si="94"/>
        <v/>
      </c>
      <c r="S15" s="750"/>
      <c r="T15" s="723" t="str">
        <f t="shared" si="95"/>
        <v/>
      </c>
      <c r="U15" s="723" t="str">
        <f t="shared" ca="1" si="4"/>
        <v/>
      </c>
      <c r="V15" s="723" t="str">
        <f t="shared" ca="1" si="96"/>
        <v/>
      </c>
      <c r="W15" s="723" t="str">
        <f t="shared" ca="1" si="97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8"/>
        <v/>
      </c>
      <c r="AG15" s="730" t="str">
        <f t="shared" si="99"/>
        <v/>
      </c>
      <c r="AH15" s="731" t="str">
        <f t="shared" si="7"/>
        <v/>
      </c>
      <c r="AI15" s="731">
        <f t="shared" si="100"/>
        <v>0</v>
      </c>
      <c r="AJ15" s="731">
        <f t="shared" si="101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9"/>
        <v>0</v>
      </c>
      <c r="AN15" s="596">
        <f t="shared" si="10"/>
        <v>0</v>
      </c>
      <c r="AO15" s="596">
        <f t="shared" si="513"/>
        <v>0</v>
      </c>
      <c r="AP15" s="633">
        <v>0</v>
      </c>
      <c r="AQ15" s="596">
        <f t="shared" si="514"/>
        <v>0</v>
      </c>
      <c r="AR15" s="634">
        <f t="shared" si="11"/>
        <v>0</v>
      </c>
      <c r="AS15" s="733">
        <f t="shared" si="12"/>
        <v>0</v>
      </c>
      <c r="AT15" s="635">
        <f t="shared" si="13"/>
        <v>0</v>
      </c>
      <c r="AU15" s="635">
        <f t="shared" si="515"/>
        <v>0</v>
      </c>
      <c r="AV15" s="633">
        <v>0</v>
      </c>
      <c r="AW15" s="635">
        <f t="shared" si="516"/>
        <v>0</v>
      </c>
      <c r="AX15" s="596">
        <f t="shared" si="14"/>
        <v>0</v>
      </c>
      <c r="AY15" s="596">
        <f t="shared" si="15"/>
        <v>0</v>
      </c>
      <c r="AZ15" s="596">
        <f t="shared" si="16"/>
        <v>0</v>
      </c>
      <c r="BA15" s="596">
        <f t="shared" si="17"/>
        <v>0</v>
      </c>
      <c r="BB15" s="596">
        <f t="shared" si="18"/>
        <v>0</v>
      </c>
      <c r="BC15" s="596">
        <f t="shared" si="517"/>
        <v>0</v>
      </c>
      <c r="BD15" s="636" t="b">
        <f t="shared" si="19"/>
        <v>1</v>
      </c>
      <c r="BE15" s="636" t="b">
        <f>IF(UPPER(G15)=Stammdaten!$D$40,TRUE,FALSE)</f>
        <v>0</v>
      </c>
      <c r="BF15" s="635">
        <f t="shared" si="518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519"/>
        <v>0</v>
      </c>
      <c r="BL15" s="636" t="b">
        <f>IF(UPPER(G15)=Stammdaten!$D$39,TRUE,FALSE)</f>
        <v>0</v>
      </c>
      <c r="BM15" s="636">
        <f t="shared" si="20"/>
        <v>0</v>
      </c>
      <c r="BN15" s="636">
        <f t="shared" si="21"/>
        <v>0</v>
      </c>
      <c r="BO15" s="735">
        <f t="shared" ca="1" si="102"/>
        <v>0</v>
      </c>
      <c r="BP15" s="636">
        <f t="shared" si="22"/>
        <v>0</v>
      </c>
      <c r="BQ15" s="734">
        <f t="shared" si="103"/>
        <v>0</v>
      </c>
      <c r="BR15" s="636">
        <f t="shared" ca="1" si="23"/>
        <v>0</v>
      </c>
      <c r="BS15" s="549">
        <f t="shared" ca="1" si="24"/>
        <v>0</v>
      </c>
      <c r="BT15" s="637">
        <f t="shared" ca="1" si="520"/>
        <v>0</v>
      </c>
      <c r="BU15" s="635">
        <f t="shared" ca="1" si="521"/>
        <v>0</v>
      </c>
      <c r="BV15" s="638">
        <f t="shared" ca="1" si="25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6"/>
        <v>0</v>
      </c>
      <c r="BY15" s="638">
        <f t="shared" ca="1" si="104"/>
        <v>0</v>
      </c>
      <c r="BZ15" s="736">
        <f ca="1">ROUND(IF(OR(C15=0,B15=""),0,INDIRECT(ADDRESS(MATCH(B15,Soll_AZ,1)+MATCH("Arbeitszeit 1 ab",Stammdaten!B:B,0)-1,WEEKDAY(B15,2)+15,,,Tabellennamen),TRUE)),15)</f>
        <v>0</v>
      </c>
      <c r="CA15" s="954">
        <f t="shared" ca="1" si="27"/>
        <v>0</v>
      </c>
      <c r="CB15" s="736">
        <f t="shared" si="105"/>
        <v>0</v>
      </c>
      <c r="CC15" s="625">
        <f t="shared" si="28"/>
        <v>1</v>
      </c>
      <c r="CD15" s="737">
        <f t="shared" si="106"/>
        <v>0</v>
      </c>
      <c r="CE15" s="737">
        <f t="shared" si="107"/>
        <v>1</v>
      </c>
      <c r="CF15" s="738" t="str">
        <f t="shared" si="108"/>
        <v>00:00-00:00</v>
      </c>
      <c r="CG15" s="739">
        <f t="shared" si="109"/>
        <v>1</v>
      </c>
      <c r="CH15" s="738">
        <f t="shared" si="110"/>
        <v>0</v>
      </c>
      <c r="CI15" s="738">
        <f t="shared" si="111"/>
        <v>1</v>
      </c>
      <c r="CJ15" s="737" t="b">
        <f t="shared" si="112"/>
        <v>1</v>
      </c>
      <c r="CK15" s="737" t="b">
        <f t="shared" si="113"/>
        <v>0</v>
      </c>
      <c r="CL15" s="737" t="b">
        <f t="shared" si="114"/>
        <v>1</v>
      </c>
      <c r="CM15" s="628">
        <f t="shared" si="115"/>
        <v>1</v>
      </c>
      <c r="CN15" s="737">
        <f t="shared" si="116"/>
        <v>0</v>
      </c>
      <c r="CO15" s="737">
        <f t="shared" si="117"/>
        <v>0</v>
      </c>
      <c r="CP15" s="737">
        <f t="shared" si="118"/>
        <v>0</v>
      </c>
      <c r="CQ15" s="740">
        <f t="shared" si="119"/>
        <v>0</v>
      </c>
      <c r="CR15" s="625">
        <f t="shared" si="120"/>
        <v>1</v>
      </c>
      <c r="CS15" s="738" t="str">
        <f t="shared" si="121"/>
        <v>00:00-00:00</v>
      </c>
      <c r="CT15" s="739">
        <f t="shared" si="122"/>
        <v>1</v>
      </c>
      <c r="CU15" s="738">
        <f t="shared" si="123"/>
        <v>0</v>
      </c>
      <c r="CV15" s="738">
        <f t="shared" si="124"/>
        <v>1</v>
      </c>
      <c r="CW15" s="737" t="b">
        <f t="shared" si="125"/>
        <v>1</v>
      </c>
      <c r="CX15" s="737" t="b">
        <f t="shared" si="126"/>
        <v>0</v>
      </c>
      <c r="CY15" s="737" t="b">
        <f t="shared" si="127"/>
        <v>1</v>
      </c>
      <c r="CZ15" s="628">
        <f t="shared" si="128"/>
        <v>1</v>
      </c>
      <c r="DA15" s="737">
        <f t="shared" si="129"/>
        <v>0</v>
      </c>
      <c r="DB15" s="737">
        <f t="shared" si="130"/>
        <v>0</v>
      </c>
      <c r="DC15" s="737">
        <f t="shared" si="131"/>
        <v>0</v>
      </c>
      <c r="DD15" s="740">
        <f t="shared" si="132"/>
        <v>0</v>
      </c>
      <c r="DE15" s="625">
        <f t="shared" si="133"/>
        <v>1</v>
      </c>
      <c r="DF15" s="738" t="str">
        <f t="shared" si="134"/>
        <v>00:00-00:00</v>
      </c>
      <c r="DG15" s="739">
        <f t="shared" si="135"/>
        <v>1</v>
      </c>
      <c r="DH15" s="738">
        <f t="shared" si="136"/>
        <v>0</v>
      </c>
      <c r="DI15" s="738">
        <f t="shared" si="137"/>
        <v>1</v>
      </c>
      <c r="DJ15" s="737" t="b">
        <f t="shared" si="138"/>
        <v>1</v>
      </c>
      <c r="DK15" s="737" t="b">
        <f t="shared" si="139"/>
        <v>0</v>
      </c>
      <c r="DL15" s="737" t="b">
        <f t="shared" si="140"/>
        <v>1</v>
      </c>
      <c r="DM15" s="628">
        <f t="shared" si="141"/>
        <v>1</v>
      </c>
      <c r="DN15" s="737">
        <f t="shared" si="142"/>
        <v>0</v>
      </c>
      <c r="DO15" s="737">
        <f t="shared" si="143"/>
        <v>0</v>
      </c>
      <c r="DP15" s="737">
        <f t="shared" si="144"/>
        <v>0</v>
      </c>
      <c r="DQ15" s="740">
        <f t="shared" si="145"/>
        <v>0</v>
      </c>
      <c r="DR15" s="625">
        <f t="shared" si="146"/>
        <v>1</v>
      </c>
      <c r="DS15" s="738" t="str">
        <f t="shared" si="147"/>
        <v>00:00-00:00</v>
      </c>
      <c r="DT15" s="739">
        <f t="shared" si="148"/>
        <v>1</v>
      </c>
      <c r="DU15" s="738">
        <f t="shared" si="149"/>
        <v>0</v>
      </c>
      <c r="DV15" s="738">
        <f t="shared" si="150"/>
        <v>1</v>
      </c>
      <c r="DW15" s="737" t="b">
        <f t="shared" si="151"/>
        <v>1</v>
      </c>
      <c r="DX15" s="737" t="b">
        <f t="shared" si="152"/>
        <v>0</v>
      </c>
      <c r="DY15" s="737" t="b">
        <f t="shared" si="153"/>
        <v>1</v>
      </c>
      <c r="DZ15" s="628">
        <f t="shared" si="154"/>
        <v>1</v>
      </c>
      <c r="EA15" s="737">
        <f t="shared" si="155"/>
        <v>0</v>
      </c>
      <c r="EB15" s="737">
        <f t="shared" si="156"/>
        <v>0</v>
      </c>
      <c r="EC15" s="737">
        <f t="shared" si="157"/>
        <v>0</v>
      </c>
      <c r="ED15" s="740">
        <f t="shared" si="158"/>
        <v>0</v>
      </c>
      <c r="EE15" s="741">
        <f t="shared" si="159"/>
        <v>1</v>
      </c>
      <c r="EF15" s="742" t="str">
        <f t="shared" si="160"/>
        <v>00:00-00:00</v>
      </c>
      <c r="EG15" s="743">
        <f t="shared" si="161"/>
        <v>1</v>
      </c>
      <c r="EH15" s="742">
        <f t="shared" si="162"/>
        <v>0</v>
      </c>
      <c r="EI15" s="742">
        <f t="shared" si="163"/>
        <v>1</v>
      </c>
      <c r="EJ15" s="742" t="b">
        <f t="shared" si="164"/>
        <v>1</v>
      </c>
      <c r="EK15" s="742" t="b">
        <f t="shared" si="165"/>
        <v>0</v>
      </c>
      <c r="EL15" s="742" t="b">
        <f t="shared" si="166"/>
        <v>1</v>
      </c>
      <c r="EM15" s="628">
        <f t="shared" si="167"/>
        <v>1</v>
      </c>
      <c r="EN15" s="737">
        <f t="shared" si="168"/>
        <v>0</v>
      </c>
      <c r="EO15" s="737">
        <f t="shared" si="169"/>
        <v>0</v>
      </c>
      <c r="EP15" s="737">
        <f t="shared" si="170"/>
        <v>0</v>
      </c>
      <c r="EQ15" s="740">
        <f t="shared" si="171"/>
        <v>0</v>
      </c>
      <c r="ER15" s="741">
        <f t="shared" si="172"/>
        <v>1</v>
      </c>
      <c r="ES15" s="742" t="str">
        <f t="shared" si="173"/>
        <v>00:00-00:00</v>
      </c>
      <c r="ET15" s="739">
        <f t="shared" si="174"/>
        <v>1</v>
      </c>
      <c r="EU15" s="738">
        <f t="shared" si="175"/>
        <v>0</v>
      </c>
      <c r="EV15" s="738">
        <f t="shared" si="176"/>
        <v>1</v>
      </c>
      <c r="EW15" s="737" t="b">
        <f t="shared" si="177"/>
        <v>1</v>
      </c>
      <c r="EX15" s="737" t="b">
        <f t="shared" si="178"/>
        <v>0</v>
      </c>
      <c r="EY15" s="737" t="b">
        <f t="shared" si="179"/>
        <v>1</v>
      </c>
      <c r="EZ15" s="628">
        <f t="shared" si="180"/>
        <v>1</v>
      </c>
      <c r="FA15" s="737">
        <f t="shared" si="181"/>
        <v>0</v>
      </c>
      <c r="FB15" s="737">
        <f t="shared" si="182"/>
        <v>0</v>
      </c>
      <c r="FC15" s="737">
        <f t="shared" si="183"/>
        <v>0</v>
      </c>
      <c r="FD15" s="740">
        <f t="shared" si="184"/>
        <v>0</v>
      </c>
      <c r="FE15" s="625">
        <f t="shared" si="185"/>
        <v>1</v>
      </c>
      <c r="FF15" s="738" t="str">
        <f t="shared" si="186"/>
        <v>00:00-00:00</v>
      </c>
      <c r="FG15" s="739">
        <f t="shared" si="187"/>
        <v>1</v>
      </c>
      <c r="FH15" s="738">
        <f t="shared" si="188"/>
        <v>0</v>
      </c>
      <c r="FI15" s="738">
        <f t="shared" si="189"/>
        <v>1</v>
      </c>
      <c r="FJ15" s="737" t="b">
        <f t="shared" si="190"/>
        <v>1</v>
      </c>
      <c r="FK15" s="737" t="b">
        <f t="shared" si="191"/>
        <v>0</v>
      </c>
      <c r="FL15" s="737" t="b">
        <f t="shared" si="192"/>
        <v>1</v>
      </c>
      <c r="FM15" s="628">
        <f t="shared" si="193"/>
        <v>1</v>
      </c>
      <c r="FN15" s="737">
        <f t="shared" si="194"/>
        <v>0</v>
      </c>
      <c r="FO15" s="737">
        <f t="shared" si="195"/>
        <v>0</v>
      </c>
      <c r="FP15" s="737">
        <f t="shared" si="196"/>
        <v>0</v>
      </c>
      <c r="FQ15" s="740">
        <f t="shared" si="197"/>
        <v>0</v>
      </c>
      <c r="FR15" s="625">
        <f t="shared" si="198"/>
        <v>1</v>
      </c>
      <c r="FS15" s="738" t="str">
        <f t="shared" si="199"/>
        <v>00:00-00:00</v>
      </c>
      <c r="FT15" s="739">
        <f t="shared" si="200"/>
        <v>1</v>
      </c>
      <c r="FU15" s="738">
        <f t="shared" si="201"/>
        <v>0</v>
      </c>
      <c r="FV15" s="738">
        <f t="shared" si="202"/>
        <v>1</v>
      </c>
      <c r="FW15" s="737" t="b">
        <f t="shared" si="203"/>
        <v>1</v>
      </c>
      <c r="FX15" s="737" t="b">
        <f t="shared" si="204"/>
        <v>0</v>
      </c>
      <c r="FY15" s="737" t="b">
        <f t="shared" si="205"/>
        <v>1</v>
      </c>
      <c r="FZ15" s="628">
        <f t="shared" si="206"/>
        <v>1</v>
      </c>
      <c r="GA15" s="737">
        <f t="shared" si="207"/>
        <v>0</v>
      </c>
      <c r="GB15" s="737">
        <f t="shared" si="208"/>
        <v>0</v>
      </c>
      <c r="GC15" s="737">
        <f t="shared" si="209"/>
        <v>0</v>
      </c>
      <c r="GD15" s="740">
        <f t="shared" si="210"/>
        <v>0</v>
      </c>
      <c r="GE15" s="625">
        <f t="shared" si="211"/>
        <v>1</v>
      </c>
      <c r="GF15" s="738" t="str">
        <f t="shared" si="212"/>
        <v>00:00-00:00</v>
      </c>
      <c r="GG15" s="739">
        <f t="shared" si="213"/>
        <v>1</v>
      </c>
      <c r="GH15" s="738">
        <f t="shared" si="214"/>
        <v>0</v>
      </c>
      <c r="GI15" s="738">
        <f t="shared" si="215"/>
        <v>1</v>
      </c>
      <c r="GJ15" s="737" t="b">
        <f t="shared" si="216"/>
        <v>1</v>
      </c>
      <c r="GK15" s="737" t="b">
        <f t="shared" si="217"/>
        <v>0</v>
      </c>
      <c r="GL15" s="737" t="b">
        <f t="shared" si="218"/>
        <v>1</v>
      </c>
      <c r="GM15" s="628">
        <f t="shared" si="219"/>
        <v>1</v>
      </c>
      <c r="GN15" s="737">
        <f t="shared" si="220"/>
        <v>0</v>
      </c>
      <c r="GO15" s="737">
        <f t="shared" si="221"/>
        <v>0</v>
      </c>
      <c r="GP15" s="737">
        <f t="shared" si="222"/>
        <v>0</v>
      </c>
      <c r="GQ15" s="740">
        <f t="shared" si="223"/>
        <v>0</v>
      </c>
      <c r="GR15" s="625">
        <f t="shared" si="224"/>
        <v>1</v>
      </c>
      <c r="GS15" s="738" t="str">
        <f t="shared" si="225"/>
        <v>00:00-00:00</v>
      </c>
      <c r="GT15" s="739">
        <f t="shared" si="226"/>
        <v>1</v>
      </c>
      <c r="GU15" s="738">
        <f t="shared" si="227"/>
        <v>0</v>
      </c>
      <c r="GV15" s="738">
        <f t="shared" si="228"/>
        <v>1</v>
      </c>
      <c r="GW15" s="737" t="b">
        <f t="shared" si="229"/>
        <v>1</v>
      </c>
      <c r="GX15" s="737" t="b">
        <f t="shared" si="230"/>
        <v>0</v>
      </c>
      <c r="GY15" s="737" t="b">
        <f t="shared" si="231"/>
        <v>1</v>
      </c>
      <c r="GZ15" s="628">
        <f t="shared" si="232"/>
        <v>1</v>
      </c>
      <c r="HA15" s="737">
        <f t="shared" si="233"/>
        <v>0</v>
      </c>
      <c r="HB15" s="737">
        <f t="shared" si="234"/>
        <v>0</v>
      </c>
      <c r="HC15" s="737">
        <f t="shared" si="235"/>
        <v>0</v>
      </c>
      <c r="HD15" s="740">
        <f t="shared" si="236"/>
        <v>0</v>
      </c>
      <c r="HE15" s="625">
        <f t="shared" si="237"/>
        <v>1</v>
      </c>
      <c r="HF15" s="738" t="str">
        <f t="shared" si="238"/>
        <v>00:00-00:00</v>
      </c>
      <c r="HG15" s="739">
        <f t="shared" si="239"/>
        <v>1</v>
      </c>
      <c r="HH15" s="738">
        <f t="shared" si="240"/>
        <v>0</v>
      </c>
      <c r="HI15" s="738">
        <f t="shared" si="241"/>
        <v>1</v>
      </c>
      <c r="HJ15" s="737" t="b">
        <f t="shared" si="242"/>
        <v>1</v>
      </c>
      <c r="HK15" s="737" t="b">
        <f t="shared" si="243"/>
        <v>0</v>
      </c>
      <c r="HL15" s="737" t="b">
        <f t="shared" si="244"/>
        <v>1</v>
      </c>
      <c r="HM15" s="628">
        <f t="shared" si="245"/>
        <v>1</v>
      </c>
      <c r="HN15" s="737">
        <f t="shared" si="246"/>
        <v>0</v>
      </c>
      <c r="HO15" s="737">
        <f t="shared" si="247"/>
        <v>0</v>
      </c>
      <c r="HP15" s="737">
        <f t="shared" si="248"/>
        <v>0</v>
      </c>
      <c r="HQ15" s="740">
        <f t="shared" si="249"/>
        <v>0</v>
      </c>
      <c r="HR15" s="625">
        <f t="shared" si="250"/>
        <v>1</v>
      </c>
      <c r="HS15" s="738" t="str">
        <f t="shared" si="251"/>
        <v>00:00-00:00</v>
      </c>
      <c r="HT15" s="739">
        <f t="shared" si="252"/>
        <v>1</v>
      </c>
      <c r="HU15" s="738">
        <f t="shared" si="253"/>
        <v>0</v>
      </c>
      <c r="HV15" s="738">
        <f t="shared" si="254"/>
        <v>1</v>
      </c>
      <c r="HW15" s="737" t="b">
        <f t="shared" si="255"/>
        <v>1</v>
      </c>
      <c r="HX15" s="737" t="b">
        <f t="shared" si="256"/>
        <v>0</v>
      </c>
      <c r="HY15" s="737" t="b">
        <f t="shared" si="257"/>
        <v>1</v>
      </c>
      <c r="HZ15" s="628">
        <f t="shared" si="258"/>
        <v>1</v>
      </c>
      <c r="IA15" s="737">
        <f t="shared" si="259"/>
        <v>0</v>
      </c>
      <c r="IB15" s="737">
        <f t="shared" si="260"/>
        <v>0</v>
      </c>
      <c r="IC15" s="737">
        <f t="shared" si="261"/>
        <v>0</v>
      </c>
      <c r="ID15" s="740">
        <f t="shared" si="262"/>
        <v>0</v>
      </c>
      <c r="IE15" s="625">
        <f t="shared" si="263"/>
        <v>1</v>
      </c>
      <c r="IF15" s="738" t="str">
        <f t="shared" si="264"/>
        <v>00:00-00:00</v>
      </c>
      <c r="IG15" s="739">
        <f t="shared" si="265"/>
        <v>1</v>
      </c>
      <c r="IH15" s="738">
        <f t="shared" si="266"/>
        <v>0</v>
      </c>
      <c r="II15" s="738">
        <f t="shared" si="267"/>
        <v>1</v>
      </c>
      <c r="IJ15" s="737" t="b">
        <f t="shared" si="268"/>
        <v>1</v>
      </c>
      <c r="IK15" s="737" t="b">
        <f t="shared" si="269"/>
        <v>0</v>
      </c>
      <c r="IL15" s="737" t="b">
        <f t="shared" si="270"/>
        <v>1</v>
      </c>
      <c r="IM15" s="628">
        <f t="shared" si="271"/>
        <v>1</v>
      </c>
      <c r="IN15" s="737">
        <f t="shared" si="272"/>
        <v>0</v>
      </c>
      <c r="IO15" s="737">
        <f t="shared" si="273"/>
        <v>0</v>
      </c>
      <c r="IP15" s="737">
        <f t="shared" si="274"/>
        <v>0</v>
      </c>
      <c r="IQ15" s="740">
        <f t="shared" si="275"/>
        <v>0</v>
      </c>
      <c r="IR15" s="625">
        <f t="shared" si="276"/>
        <v>1</v>
      </c>
      <c r="IS15" s="738" t="str">
        <f t="shared" si="277"/>
        <v>00:00-00:00</v>
      </c>
      <c r="IT15" s="739">
        <f t="shared" si="278"/>
        <v>1</v>
      </c>
      <c r="IU15" s="738">
        <f t="shared" si="279"/>
        <v>0</v>
      </c>
      <c r="IV15" s="738">
        <f t="shared" si="280"/>
        <v>1</v>
      </c>
      <c r="IW15" s="737" t="b">
        <f t="shared" si="281"/>
        <v>1</v>
      </c>
      <c r="IX15" s="737" t="b">
        <f t="shared" si="282"/>
        <v>0</v>
      </c>
      <c r="IY15" s="737" t="b">
        <f t="shared" si="283"/>
        <v>1</v>
      </c>
      <c r="IZ15" s="628">
        <f t="shared" si="284"/>
        <v>1</v>
      </c>
      <c r="JA15" s="737">
        <f t="shared" si="285"/>
        <v>0</v>
      </c>
      <c r="JB15" s="737">
        <f t="shared" si="286"/>
        <v>0</v>
      </c>
      <c r="JC15" s="737">
        <f t="shared" si="287"/>
        <v>0</v>
      </c>
      <c r="JD15" s="740">
        <f t="shared" si="288"/>
        <v>0</v>
      </c>
      <c r="JE15" s="625">
        <f t="shared" si="289"/>
        <v>1</v>
      </c>
      <c r="JF15" s="738" t="str">
        <f t="shared" si="290"/>
        <v>00:00-00:00</v>
      </c>
      <c r="JG15" s="739">
        <f t="shared" si="291"/>
        <v>1</v>
      </c>
      <c r="JH15" s="738">
        <f t="shared" si="292"/>
        <v>0</v>
      </c>
      <c r="JI15" s="738">
        <f t="shared" si="293"/>
        <v>1</v>
      </c>
      <c r="JJ15" s="737" t="b">
        <f t="shared" si="294"/>
        <v>1</v>
      </c>
      <c r="JK15" s="737" t="b">
        <f t="shared" si="295"/>
        <v>0</v>
      </c>
      <c r="JL15" s="737" t="b">
        <f t="shared" si="296"/>
        <v>1</v>
      </c>
      <c r="JM15" s="628">
        <f t="shared" si="297"/>
        <v>1</v>
      </c>
      <c r="JN15" s="737">
        <f t="shared" si="298"/>
        <v>0</v>
      </c>
      <c r="JO15" s="737">
        <f t="shared" si="299"/>
        <v>0</v>
      </c>
      <c r="JP15" s="737">
        <f t="shared" si="300"/>
        <v>0</v>
      </c>
      <c r="JQ15" s="740">
        <f t="shared" si="301"/>
        <v>0</v>
      </c>
      <c r="JR15" s="744">
        <f t="shared" si="302"/>
        <v>0</v>
      </c>
      <c r="JS15" s="745">
        <f t="shared" si="303"/>
        <v>0</v>
      </c>
      <c r="JT15" s="744">
        <f t="shared" si="304"/>
        <v>0</v>
      </c>
      <c r="JU15" s="744">
        <f t="shared" si="305"/>
        <v>0</v>
      </c>
      <c r="JV15" s="744">
        <f t="shared" si="306"/>
        <v>0</v>
      </c>
      <c r="JW15" s="744">
        <f t="shared" si="307"/>
        <v>0</v>
      </c>
      <c r="JX15" s="616"/>
      <c r="JY15" s="625">
        <f t="shared" si="308"/>
        <v>1</v>
      </c>
      <c r="JZ15" s="626" t="str">
        <f t="shared" si="309"/>
        <v>00:00-00:00</v>
      </c>
      <c r="KA15" s="627">
        <f t="shared" si="310"/>
        <v>1</v>
      </c>
      <c r="KB15" s="738">
        <f t="shared" si="311"/>
        <v>0</v>
      </c>
      <c r="KC15" s="738">
        <f t="shared" si="312"/>
        <v>1</v>
      </c>
      <c r="KD15" s="628" t="b">
        <f t="shared" si="313"/>
        <v>1</v>
      </c>
      <c r="KE15" s="628" t="b">
        <f t="shared" si="314"/>
        <v>0</v>
      </c>
      <c r="KF15" s="628" t="b">
        <f t="shared" si="315"/>
        <v>1</v>
      </c>
      <c r="KG15" s="628">
        <f t="shared" si="316"/>
        <v>1</v>
      </c>
      <c r="KH15" s="737">
        <f t="shared" si="317"/>
        <v>0</v>
      </c>
      <c r="KI15" s="737">
        <f t="shared" si="318"/>
        <v>0</v>
      </c>
      <c r="KJ15" s="737">
        <f t="shared" si="319"/>
        <v>0</v>
      </c>
      <c r="KK15" s="740">
        <f t="shared" si="320"/>
        <v>0</v>
      </c>
      <c r="KL15" s="625">
        <f t="shared" si="321"/>
        <v>1</v>
      </c>
      <c r="KM15" s="625" t="str">
        <f t="shared" si="322"/>
        <v>00:00-00:00</v>
      </c>
      <c r="KN15" s="627">
        <f t="shared" si="323"/>
        <v>1</v>
      </c>
      <c r="KO15" s="738">
        <f t="shared" si="324"/>
        <v>0</v>
      </c>
      <c r="KP15" s="738">
        <f t="shared" si="325"/>
        <v>1</v>
      </c>
      <c r="KQ15" s="628" t="b">
        <f t="shared" si="326"/>
        <v>1</v>
      </c>
      <c r="KR15" s="628" t="b">
        <f t="shared" si="327"/>
        <v>0</v>
      </c>
      <c r="KS15" s="628" t="b">
        <f t="shared" si="328"/>
        <v>1</v>
      </c>
      <c r="KT15" s="628">
        <f t="shared" si="329"/>
        <v>1</v>
      </c>
      <c r="KU15" s="737">
        <f t="shared" si="330"/>
        <v>0</v>
      </c>
      <c r="KV15" s="737">
        <f t="shared" si="331"/>
        <v>0</v>
      </c>
      <c r="KW15" s="737">
        <f t="shared" si="332"/>
        <v>0</v>
      </c>
      <c r="KX15" s="740">
        <f t="shared" si="333"/>
        <v>0</v>
      </c>
      <c r="KY15" s="625">
        <f t="shared" si="334"/>
        <v>1</v>
      </c>
      <c r="KZ15" s="625" t="str">
        <f t="shared" si="335"/>
        <v>00:00-00:00</v>
      </c>
      <c r="LA15" s="627">
        <f t="shared" si="336"/>
        <v>1</v>
      </c>
      <c r="LB15" s="738">
        <f t="shared" si="337"/>
        <v>0</v>
      </c>
      <c r="LC15" s="738">
        <f t="shared" si="338"/>
        <v>1</v>
      </c>
      <c r="LD15" s="628" t="b">
        <f t="shared" si="339"/>
        <v>1</v>
      </c>
      <c r="LE15" s="628" t="b">
        <f t="shared" si="340"/>
        <v>0</v>
      </c>
      <c r="LF15" s="628" t="b">
        <f t="shared" si="341"/>
        <v>1</v>
      </c>
      <c r="LG15" s="628">
        <f t="shared" si="342"/>
        <v>1</v>
      </c>
      <c r="LH15" s="737">
        <f t="shared" si="343"/>
        <v>0</v>
      </c>
      <c r="LI15" s="737">
        <f t="shared" si="344"/>
        <v>0</v>
      </c>
      <c r="LJ15" s="737">
        <f t="shared" si="345"/>
        <v>0</v>
      </c>
      <c r="LK15" s="740">
        <f t="shared" si="346"/>
        <v>0</v>
      </c>
      <c r="LL15" s="625">
        <f t="shared" si="347"/>
        <v>1</v>
      </c>
      <c r="LM15" s="625" t="str">
        <f t="shared" si="348"/>
        <v>00:00-00:00</v>
      </c>
      <c r="LN15" s="627">
        <f t="shared" si="349"/>
        <v>1</v>
      </c>
      <c r="LO15" s="738">
        <f t="shared" si="350"/>
        <v>0</v>
      </c>
      <c r="LP15" s="738">
        <f t="shared" si="351"/>
        <v>1</v>
      </c>
      <c r="LQ15" s="628" t="b">
        <f t="shared" si="352"/>
        <v>1</v>
      </c>
      <c r="LR15" s="628" t="b">
        <f t="shared" si="353"/>
        <v>0</v>
      </c>
      <c r="LS15" s="628" t="b">
        <f t="shared" si="354"/>
        <v>1</v>
      </c>
      <c r="LT15" s="628">
        <f t="shared" si="355"/>
        <v>1</v>
      </c>
      <c r="LU15" s="737">
        <f t="shared" si="356"/>
        <v>0</v>
      </c>
      <c r="LV15" s="737">
        <f t="shared" si="357"/>
        <v>0</v>
      </c>
      <c r="LW15" s="737">
        <f t="shared" si="358"/>
        <v>0</v>
      </c>
      <c r="LX15" s="740">
        <f t="shared" si="359"/>
        <v>0</v>
      </c>
      <c r="LY15" s="625">
        <f t="shared" si="360"/>
        <v>1</v>
      </c>
      <c r="LZ15" s="625" t="str">
        <f t="shared" si="361"/>
        <v>00:00-00:00</v>
      </c>
      <c r="MA15" s="627">
        <f t="shared" si="362"/>
        <v>1</v>
      </c>
      <c r="MB15" s="738">
        <f t="shared" si="363"/>
        <v>0</v>
      </c>
      <c r="MC15" s="738">
        <f t="shared" si="364"/>
        <v>1</v>
      </c>
      <c r="MD15" s="628" t="b">
        <f t="shared" si="365"/>
        <v>1</v>
      </c>
      <c r="ME15" s="628" t="b">
        <f t="shared" si="366"/>
        <v>0</v>
      </c>
      <c r="MF15" s="628" t="b">
        <f t="shared" si="367"/>
        <v>1</v>
      </c>
      <c r="MG15" s="628">
        <f t="shared" si="368"/>
        <v>1</v>
      </c>
      <c r="MH15" s="737">
        <f t="shared" si="369"/>
        <v>0</v>
      </c>
      <c r="MI15" s="737">
        <f t="shared" si="370"/>
        <v>0</v>
      </c>
      <c r="MJ15" s="737">
        <f t="shared" si="371"/>
        <v>0</v>
      </c>
      <c r="MK15" s="740">
        <f t="shared" si="372"/>
        <v>0</v>
      </c>
      <c r="ML15" s="625">
        <f t="shared" si="373"/>
        <v>1</v>
      </c>
      <c r="MM15" s="625" t="str">
        <f t="shared" si="374"/>
        <v>00:00-00:00</v>
      </c>
      <c r="MN15" s="627">
        <f t="shared" si="375"/>
        <v>1</v>
      </c>
      <c r="MO15" s="738">
        <f t="shared" si="376"/>
        <v>0</v>
      </c>
      <c r="MP15" s="738">
        <f t="shared" si="377"/>
        <v>1</v>
      </c>
      <c r="MQ15" s="628" t="b">
        <f t="shared" si="378"/>
        <v>1</v>
      </c>
      <c r="MR15" s="628" t="b">
        <f t="shared" si="379"/>
        <v>0</v>
      </c>
      <c r="MS15" s="628" t="b">
        <f t="shared" si="380"/>
        <v>1</v>
      </c>
      <c r="MT15" s="628">
        <f t="shared" si="381"/>
        <v>1</v>
      </c>
      <c r="MU15" s="737">
        <f t="shared" si="382"/>
        <v>0</v>
      </c>
      <c r="MV15" s="737">
        <f t="shared" si="383"/>
        <v>0</v>
      </c>
      <c r="MW15" s="737">
        <f t="shared" si="384"/>
        <v>0</v>
      </c>
      <c r="MX15" s="740">
        <f t="shared" si="385"/>
        <v>0</v>
      </c>
      <c r="MY15" s="625">
        <f t="shared" si="386"/>
        <v>1</v>
      </c>
      <c r="MZ15" s="625" t="str">
        <f t="shared" si="387"/>
        <v>00:00-00:00</v>
      </c>
      <c r="NA15" s="627">
        <f t="shared" si="388"/>
        <v>1</v>
      </c>
      <c r="NB15" s="738">
        <f t="shared" si="389"/>
        <v>0</v>
      </c>
      <c r="NC15" s="738">
        <f t="shared" si="390"/>
        <v>1</v>
      </c>
      <c r="ND15" s="628" t="b">
        <f t="shared" si="391"/>
        <v>1</v>
      </c>
      <c r="NE15" s="628" t="b">
        <f t="shared" si="392"/>
        <v>0</v>
      </c>
      <c r="NF15" s="628" t="b">
        <f t="shared" si="393"/>
        <v>1</v>
      </c>
      <c r="NG15" s="628">
        <f t="shared" si="394"/>
        <v>1</v>
      </c>
      <c r="NH15" s="737">
        <f t="shared" si="395"/>
        <v>0</v>
      </c>
      <c r="NI15" s="737">
        <f t="shared" si="396"/>
        <v>0</v>
      </c>
      <c r="NJ15" s="737">
        <f t="shared" si="397"/>
        <v>0</v>
      </c>
      <c r="NK15" s="740">
        <f t="shared" si="398"/>
        <v>0</v>
      </c>
      <c r="NL15" s="625">
        <f t="shared" si="399"/>
        <v>1</v>
      </c>
      <c r="NM15" s="625" t="str">
        <f t="shared" si="400"/>
        <v>00:00-00:00</v>
      </c>
      <c r="NN15" s="627">
        <f t="shared" si="401"/>
        <v>1</v>
      </c>
      <c r="NO15" s="738">
        <f t="shared" si="402"/>
        <v>0</v>
      </c>
      <c r="NP15" s="738">
        <f t="shared" si="403"/>
        <v>1</v>
      </c>
      <c r="NQ15" s="628" t="b">
        <f t="shared" si="404"/>
        <v>1</v>
      </c>
      <c r="NR15" s="628" t="b">
        <f t="shared" si="405"/>
        <v>0</v>
      </c>
      <c r="NS15" s="628" t="b">
        <f t="shared" si="406"/>
        <v>1</v>
      </c>
      <c r="NT15" s="628">
        <f t="shared" si="407"/>
        <v>1</v>
      </c>
      <c r="NU15" s="737">
        <f t="shared" si="408"/>
        <v>0</v>
      </c>
      <c r="NV15" s="737">
        <f t="shared" si="409"/>
        <v>0</v>
      </c>
      <c r="NW15" s="737">
        <f t="shared" si="410"/>
        <v>0</v>
      </c>
      <c r="NX15" s="740">
        <f t="shared" si="411"/>
        <v>0</v>
      </c>
      <c r="NY15" s="625">
        <f t="shared" si="412"/>
        <v>1</v>
      </c>
      <c r="NZ15" s="625" t="str">
        <f t="shared" si="413"/>
        <v>00:00-00:00</v>
      </c>
      <c r="OA15" s="627">
        <f t="shared" si="414"/>
        <v>1</v>
      </c>
      <c r="OB15" s="738">
        <f t="shared" si="415"/>
        <v>0</v>
      </c>
      <c r="OC15" s="738">
        <f t="shared" si="416"/>
        <v>1</v>
      </c>
      <c r="OD15" s="628" t="b">
        <f t="shared" si="417"/>
        <v>1</v>
      </c>
      <c r="OE15" s="628" t="b">
        <f t="shared" si="418"/>
        <v>0</v>
      </c>
      <c r="OF15" s="628" t="b">
        <f t="shared" si="419"/>
        <v>1</v>
      </c>
      <c r="OG15" s="628">
        <f t="shared" si="420"/>
        <v>1</v>
      </c>
      <c r="OH15" s="737">
        <f t="shared" si="421"/>
        <v>0</v>
      </c>
      <c r="OI15" s="737">
        <f t="shared" si="422"/>
        <v>0</v>
      </c>
      <c r="OJ15" s="737">
        <f t="shared" si="423"/>
        <v>0</v>
      </c>
      <c r="OK15" s="740">
        <f t="shared" si="424"/>
        <v>0</v>
      </c>
      <c r="OL15" s="625">
        <f t="shared" si="425"/>
        <v>1</v>
      </c>
      <c r="OM15" s="625" t="str">
        <f t="shared" si="426"/>
        <v>00:00-00:00</v>
      </c>
      <c r="ON15" s="627">
        <f t="shared" si="427"/>
        <v>1</v>
      </c>
      <c r="OO15" s="738">
        <f t="shared" si="428"/>
        <v>0</v>
      </c>
      <c r="OP15" s="738">
        <f t="shared" si="429"/>
        <v>1</v>
      </c>
      <c r="OQ15" s="628" t="b">
        <f t="shared" si="430"/>
        <v>1</v>
      </c>
      <c r="OR15" s="628" t="b">
        <f t="shared" si="431"/>
        <v>0</v>
      </c>
      <c r="OS15" s="628" t="b">
        <f t="shared" si="432"/>
        <v>1</v>
      </c>
      <c r="OT15" s="628">
        <f t="shared" si="433"/>
        <v>1</v>
      </c>
      <c r="OU15" s="737">
        <f t="shared" si="434"/>
        <v>0</v>
      </c>
      <c r="OV15" s="737">
        <f t="shared" si="435"/>
        <v>0</v>
      </c>
      <c r="OW15" s="737">
        <f t="shared" si="436"/>
        <v>0</v>
      </c>
      <c r="OX15" s="740">
        <f t="shared" si="437"/>
        <v>0</v>
      </c>
      <c r="OY15" s="625">
        <f t="shared" si="438"/>
        <v>1</v>
      </c>
      <c r="OZ15" s="625" t="str">
        <f t="shared" si="439"/>
        <v>00:00-00:00</v>
      </c>
      <c r="PA15" s="627">
        <f t="shared" si="440"/>
        <v>1</v>
      </c>
      <c r="PB15" s="738">
        <f t="shared" si="441"/>
        <v>0</v>
      </c>
      <c r="PC15" s="738">
        <f t="shared" si="442"/>
        <v>1</v>
      </c>
      <c r="PD15" s="628" t="b">
        <f t="shared" si="443"/>
        <v>1</v>
      </c>
      <c r="PE15" s="628" t="b">
        <f t="shared" si="444"/>
        <v>0</v>
      </c>
      <c r="PF15" s="628" t="b">
        <f t="shared" si="445"/>
        <v>1</v>
      </c>
      <c r="PG15" s="628">
        <f t="shared" si="446"/>
        <v>1</v>
      </c>
      <c r="PH15" s="737">
        <f t="shared" si="447"/>
        <v>0</v>
      </c>
      <c r="PI15" s="737">
        <f t="shared" si="448"/>
        <v>0</v>
      </c>
      <c r="PJ15" s="737">
        <f t="shared" si="449"/>
        <v>0</v>
      </c>
      <c r="PK15" s="740">
        <f t="shared" si="450"/>
        <v>0</v>
      </c>
      <c r="PL15" s="625">
        <f t="shared" si="451"/>
        <v>1</v>
      </c>
      <c r="PM15" s="625" t="str">
        <f t="shared" si="452"/>
        <v>00:00-00:00</v>
      </c>
      <c r="PN15" s="627">
        <f t="shared" si="453"/>
        <v>1</v>
      </c>
      <c r="PO15" s="738">
        <f t="shared" si="454"/>
        <v>0</v>
      </c>
      <c r="PP15" s="738">
        <f t="shared" si="455"/>
        <v>1</v>
      </c>
      <c r="PQ15" s="628" t="b">
        <f t="shared" si="456"/>
        <v>1</v>
      </c>
      <c r="PR15" s="628" t="b">
        <f t="shared" si="457"/>
        <v>0</v>
      </c>
      <c r="PS15" s="628" t="b">
        <f t="shared" si="458"/>
        <v>1</v>
      </c>
      <c r="PT15" s="628">
        <f t="shared" si="459"/>
        <v>1</v>
      </c>
      <c r="PU15" s="737">
        <f t="shared" si="460"/>
        <v>0</v>
      </c>
      <c r="PV15" s="737">
        <f t="shared" si="461"/>
        <v>0</v>
      </c>
      <c r="PW15" s="737">
        <f t="shared" si="462"/>
        <v>0</v>
      </c>
      <c r="PX15" s="740">
        <f t="shared" si="463"/>
        <v>0</v>
      </c>
      <c r="PY15" s="625">
        <f t="shared" si="464"/>
        <v>1</v>
      </c>
      <c r="PZ15" s="625" t="str">
        <f t="shared" si="465"/>
        <v>00:00-00:00</v>
      </c>
      <c r="QA15" s="627">
        <f t="shared" si="466"/>
        <v>1</v>
      </c>
      <c r="QB15" s="738">
        <f t="shared" si="467"/>
        <v>0</v>
      </c>
      <c r="QC15" s="738">
        <f t="shared" si="468"/>
        <v>1</v>
      </c>
      <c r="QD15" s="628" t="b">
        <f t="shared" si="469"/>
        <v>1</v>
      </c>
      <c r="QE15" s="628" t="b">
        <f t="shared" si="470"/>
        <v>0</v>
      </c>
      <c r="QF15" s="628" t="b">
        <f t="shared" si="471"/>
        <v>1</v>
      </c>
      <c r="QG15" s="628">
        <f t="shared" si="472"/>
        <v>1</v>
      </c>
      <c r="QH15" s="737">
        <f t="shared" si="473"/>
        <v>0</v>
      </c>
      <c r="QI15" s="737">
        <f t="shared" si="474"/>
        <v>0</v>
      </c>
      <c r="QJ15" s="737">
        <f t="shared" si="475"/>
        <v>0</v>
      </c>
      <c r="QK15" s="740">
        <f t="shared" si="476"/>
        <v>0</v>
      </c>
      <c r="QL15" s="625">
        <f t="shared" si="477"/>
        <v>1</v>
      </c>
      <c r="QM15" s="625" t="str">
        <f t="shared" si="478"/>
        <v>00:00-00:00</v>
      </c>
      <c r="QN15" s="627">
        <f t="shared" si="479"/>
        <v>1</v>
      </c>
      <c r="QO15" s="738">
        <f t="shared" si="480"/>
        <v>0</v>
      </c>
      <c r="QP15" s="738">
        <f t="shared" si="481"/>
        <v>1</v>
      </c>
      <c r="QQ15" s="628" t="b">
        <f t="shared" si="482"/>
        <v>1</v>
      </c>
      <c r="QR15" s="628" t="b">
        <f t="shared" si="483"/>
        <v>0</v>
      </c>
      <c r="QS15" s="628" t="b">
        <f t="shared" si="484"/>
        <v>1</v>
      </c>
      <c r="QT15" s="628">
        <f t="shared" si="485"/>
        <v>1</v>
      </c>
      <c r="QU15" s="737">
        <f t="shared" si="486"/>
        <v>0</v>
      </c>
      <c r="QV15" s="737">
        <f t="shared" si="487"/>
        <v>0</v>
      </c>
      <c r="QW15" s="737">
        <f t="shared" si="488"/>
        <v>0</v>
      </c>
      <c r="QX15" s="740">
        <f t="shared" si="489"/>
        <v>0</v>
      </c>
      <c r="QY15" s="625">
        <f t="shared" si="490"/>
        <v>1</v>
      </c>
      <c r="QZ15" s="625" t="str">
        <f t="shared" si="491"/>
        <v>00:00-00:00</v>
      </c>
      <c r="RA15" s="627">
        <f t="shared" si="492"/>
        <v>1</v>
      </c>
      <c r="RB15" s="738">
        <f t="shared" si="493"/>
        <v>0</v>
      </c>
      <c r="RC15" s="738">
        <f t="shared" si="494"/>
        <v>1</v>
      </c>
      <c r="RD15" s="628" t="b">
        <f t="shared" si="495"/>
        <v>1</v>
      </c>
      <c r="RE15" s="628" t="b">
        <f t="shared" si="496"/>
        <v>0</v>
      </c>
      <c r="RF15" s="628" t="b">
        <f t="shared" si="497"/>
        <v>1</v>
      </c>
      <c r="RG15" s="628">
        <f t="shared" si="498"/>
        <v>1</v>
      </c>
      <c r="RH15" s="737">
        <f t="shared" si="499"/>
        <v>0</v>
      </c>
      <c r="RI15" s="737">
        <f t="shared" si="500"/>
        <v>0</v>
      </c>
      <c r="RJ15" s="737">
        <f t="shared" si="501"/>
        <v>0</v>
      </c>
      <c r="RK15" s="740">
        <f t="shared" si="502"/>
        <v>0</v>
      </c>
      <c r="RL15" s="744">
        <f t="shared" si="503"/>
        <v>0</v>
      </c>
      <c r="RM15" s="746">
        <f t="shared" si="522"/>
        <v>0</v>
      </c>
      <c r="RN15" s="744">
        <f t="shared" si="504"/>
        <v>0</v>
      </c>
      <c r="RO15" s="744">
        <f t="shared" si="505"/>
        <v>0</v>
      </c>
      <c r="RP15" s="744">
        <f t="shared" si="506"/>
        <v>0</v>
      </c>
      <c r="RQ15" s="744">
        <f t="shared" si="507"/>
        <v>0</v>
      </c>
      <c r="RR15" s="594">
        <f t="shared" ca="1" si="91"/>
        <v>0</v>
      </c>
      <c r="RS15" s="594">
        <f t="shared" ca="1" si="92"/>
        <v>0</v>
      </c>
      <c r="RU15" s="725"/>
    </row>
    <row r="16" spans="1:489" s="625" customFormat="1" ht="15" x14ac:dyDescent="0.25">
      <c r="A16" s="865">
        <f t="shared" ca="1" si="93"/>
        <v>1</v>
      </c>
      <c r="B16" s="719">
        <f t="shared" ca="1" si="508"/>
        <v>43836</v>
      </c>
      <c r="C16" s="720">
        <f t="shared" ca="1" si="509"/>
        <v>0</v>
      </c>
      <c r="D16" s="720" t="str">
        <f t="shared" ca="1" si="510"/>
        <v/>
      </c>
      <c r="E16" s="773" t="str">
        <f t="shared" ca="1" si="511"/>
        <v/>
      </c>
      <c r="F16" s="721">
        <f t="shared" ca="1" si="512"/>
        <v>43836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 t="str">
        <f t="shared" ca="1" si="2"/>
        <v/>
      </c>
      <c r="Q16" s="725" t="str">
        <f t="shared" ca="1" si="3"/>
        <v/>
      </c>
      <c r="R16" s="725">
        <f t="shared" ca="1" si="94"/>
        <v>0</v>
      </c>
      <c r="S16" s="750"/>
      <c r="T16" s="723" t="str">
        <f t="shared" si="95"/>
        <v/>
      </c>
      <c r="U16" s="723" t="str">
        <f t="shared" ca="1" si="4"/>
        <v/>
      </c>
      <c r="V16" s="723" t="str">
        <f t="shared" ca="1" si="96"/>
        <v/>
      </c>
      <c r="W16" s="723" t="str">
        <f t="shared" ca="1" si="97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8"/>
        <v/>
      </c>
      <c r="AG16" s="730" t="str">
        <f t="shared" si="99"/>
        <v/>
      </c>
      <c r="AH16" s="731" t="str">
        <f t="shared" si="7"/>
        <v/>
      </c>
      <c r="AI16" s="731">
        <f t="shared" si="100"/>
        <v>0</v>
      </c>
      <c r="AJ16" s="731">
        <f t="shared" si="101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9"/>
        <v>0</v>
      </c>
      <c r="AN16" s="596">
        <f t="shared" si="10"/>
        <v>0</v>
      </c>
      <c r="AO16" s="596">
        <f t="shared" si="513"/>
        <v>0</v>
      </c>
      <c r="AP16" s="633">
        <v>0</v>
      </c>
      <c r="AQ16" s="596">
        <f t="shared" si="514"/>
        <v>0</v>
      </c>
      <c r="AR16" s="634">
        <f t="shared" si="11"/>
        <v>0</v>
      </c>
      <c r="AS16" s="733">
        <f t="shared" si="12"/>
        <v>0</v>
      </c>
      <c r="AT16" s="635">
        <f t="shared" si="13"/>
        <v>0</v>
      </c>
      <c r="AU16" s="635">
        <f t="shared" si="515"/>
        <v>0</v>
      </c>
      <c r="AV16" s="633">
        <v>0</v>
      </c>
      <c r="AW16" s="635">
        <f t="shared" si="516"/>
        <v>0</v>
      </c>
      <c r="AX16" s="596">
        <f t="shared" si="14"/>
        <v>0</v>
      </c>
      <c r="AY16" s="596">
        <f t="shared" si="15"/>
        <v>0</v>
      </c>
      <c r="AZ16" s="596">
        <f t="shared" si="16"/>
        <v>0</v>
      </c>
      <c r="BA16" s="596">
        <f t="shared" si="17"/>
        <v>0</v>
      </c>
      <c r="BB16" s="596">
        <f t="shared" si="18"/>
        <v>0</v>
      </c>
      <c r="BC16" s="596">
        <f t="shared" si="517"/>
        <v>0</v>
      </c>
      <c r="BD16" s="636" t="b">
        <f t="shared" si="19"/>
        <v>1</v>
      </c>
      <c r="BE16" s="636" t="b">
        <f>IF(UPPER(G16)=Stammdaten!$D$40,TRUE,FALSE)</f>
        <v>0</v>
      </c>
      <c r="BF16" s="635">
        <f t="shared" si="518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519"/>
        <v>0</v>
      </c>
      <c r="BL16" s="636" t="b">
        <f>IF(UPPER(G16)=Stammdaten!$D$39,TRUE,FALSE)</f>
        <v>0</v>
      </c>
      <c r="BM16" s="636">
        <f t="shared" si="20"/>
        <v>0</v>
      </c>
      <c r="BN16" s="636">
        <f t="shared" si="21"/>
        <v>0</v>
      </c>
      <c r="BO16" s="735">
        <f t="shared" ca="1" si="102"/>
        <v>0</v>
      </c>
      <c r="BP16" s="636">
        <f t="shared" si="22"/>
        <v>0</v>
      </c>
      <c r="BQ16" s="734">
        <f t="shared" si="103"/>
        <v>0</v>
      </c>
      <c r="BR16" s="636">
        <f t="shared" ca="1" si="23"/>
        <v>0</v>
      </c>
      <c r="BS16" s="549">
        <f t="shared" ca="1" si="24"/>
        <v>0</v>
      </c>
      <c r="BT16" s="637">
        <f t="shared" ca="1" si="520"/>
        <v>0</v>
      </c>
      <c r="BU16" s="635">
        <f t="shared" ca="1" si="521"/>
        <v>0</v>
      </c>
      <c r="BV16" s="638">
        <f t="shared" ca="1" si="25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6"/>
        <v>0</v>
      </c>
      <c r="BY16" s="638">
        <f t="shared" ca="1" si="104"/>
        <v>0</v>
      </c>
      <c r="BZ16" s="736">
        <f ca="1">ROUND(IF(OR(C16=0,B16=""),0,INDIRECT(ADDRESS(MATCH(B16,Soll_AZ,1)+MATCH("Arbeitszeit 1 ab",Stammdaten!B:B,0)-1,WEEKDAY(B16,2)+15,,,Tabellennamen),TRUE)),15)</f>
        <v>0</v>
      </c>
      <c r="CA16" s="954">
        <f t="shared" ca="1" si="27"/>
        <v>0</v>
      </c>
      <c r="CB16" s="736">
        <f t="shared" si="105"/>
        <v>0</v>
      </c>
      <c r="CC16" s="625">
        <f t="shared" si="28"/>
        <v>1</v>
      </c>
      <c r="CD16" s="737">
        <f t="shared" si="106"/>
        <v>0</v>
      </c>
      <c r="CE16" s="737">
        <f t="shared" si="107"/>
        <v>1</v>
      </c>
      <c r="CF16" s="738" t="str">
        <f t="shared" si="108"/>
        <v>00:00-00:00</v>
      </c>
      <c r="CG16" s="739">
        <f t="shared" si="109"/>
        <v>1</v>
      </c>
      <c r="CH16" s="738">
        <f t="shared" si="110"/>
        <v>0</v>
      </c>
      <c r="CI16" s="738">
        <f t="shared" si="111"/>
        <v>1</v>
      </c>
      <c r="CJ16" s="737" t="b">
        <f t="shared" si="112"/>
        <v>1</v>
      </c>
      <c r="CK16" s="737" t="b">
        <f t="shared" si="113"/>
        <v>0</v>
      </c>
      <c r="CL16" s="737" t="b">
        <f t="shared" si="114"/>
        <v>1</v>
      </c>
      <c r="CM16" s="628">
        <f t="shared" si="115"/>
        <v>1</v>
      </c>
      <c r="CN16" s="737">
        <f t="shared" si="116"/>
        <v>0</v>
      </c>
      <c r="CO16" s="737">
        <f t="shared" si="117"/>
        <v>0</v>
      </c>
      <c r="CP16" s="737">
        <f t="shared" si="118"/>
        <v>0</v>
      </c>
      <c r="CQ16" s="740">
        <f t="shared" si="119"/>
        <v>0</v>
      </c>
      <c r="CR16" s="625">
        <f t="shared" si="120"/>
        <v>1</v>
      </c>
      <c r="CS16" s="738" t="str">
        <f t="shared" si="121"/>
        <v>00:00-00:00</v>
      </c>
      <c r="CT16" s="739">
        <f t="shared" si="122"/>
        <v>1</v>
      </c>
      <c r="CU16" s="738">
        <f t="shared" si="123"/>
        <v>0</v>
      </c>
      <c r="CV16" s="738">
        <f t="shared" si="124"/>
        <v>1</v>
      </c>
      <c r="CW16" s="737" t="b">
        <f t="shared" si="125"/>
        <v>1</v>
      </c>
      <c r="CX16" s="737" t="b">
        <f t="shared" si="126"/>
        <v>0</v>
      </c>
      <c r="CY16" s="737" t="b">
        <f t="shared" si="127"/>
        <v>1</v>
      </c>
      <c r="CZ16" s="628">
        <f t="shared" si="128"/>
        <v>1</v>
      </c>
      <c r="DA16" s="737">
        <f t="shared" si="129"/>
        <v>0</v>
      </c>
      <c r="DB16" s="737">
        <f t="shared" si="130"/>
        <v>0</v>
      </c>
      <c r="DC16" s="737">
        <f t="shared" si="131"/>
        <v>0</v>
      </c>
      <c r="DD16" s="740">
        <f t="shared" si="132"/>
        <v>0</v>
      </c>
      <c r="DE16" s="625">
        <f t="shared" si="133"/>
        <v>1</v>
      </c>
      <c r="DF16" s="738" t="str">
        <f t="shared" si="134"/>
        <v>00:00-00:00</v>
      </c>
      <c r="DG16" s="739">
        <f t="shared" si="135"/>
        <v>1</v>
      </c>
      <c r="DH16" s="738">
        <f t="shared" si="136"/>
        <v>0</v>
      </c>
      <c r="DI16" s="738">
        <f t="shared" si="137"/>
        <v>1</v>
      </c>
      <c r="DJ16" s="737" t="b">
        <f t="shared" si="138"/>
        <v>1</v>
      </c>
      <c r="DK16" s="737" t="b">
        <f t="shared" si="139"/>
        <v>0</v>
      </c>
      <c r="DL16" s="737" t="b">
        <f t="shared" si="140"/>
        <v>1</v>
      </c>
      <c r="DM16" s="628">
        <f t="shared" si="141"/>
        <v>1</v>
      </c>
      <c r="DN16" s="737">
        <f t="shared" si="142"/>
        <v>0</v>
      </c>
      <c r="DO16" s="737">
        <f t="shared" si="143"/>
        <v>0</v>
      </c>
      <c r="DP16" s="737">
        <f t="shared" si="144"/>
        <v>0</v>
      </c>
      <c r="DQ16" s="740">
        <f t="shared" si="145"/>
        <v>0</v>
      </c>
      <c r="DR16" s="625">
        <f t="shared" si="146"/>
        <v>1</v>
      </c>
      <c r="DS16" s="738" t="str">
        <f t="shared" si="147"/>
        <v>00:00-00:00</v>
      </c>
      <c r="DT16" s="739">
        <f t="shared" si="148"/>
        <v>1</v>
      </c>
      <c r="DU16" s="738">
        <f t="shared" si="149"/>
        <v>0</v>
      </c>
      <c r="DV16" s="738">
        <f t="shared" si="150"/>
        <v>1</v>
      </c>
      <c r="DW16" s="737" t="b">
        <f t="shared" si="151"/>
        <v>1</v>
      </c>
      <c r="DX16" s="737" t="b">
        <f t="shared" si="152"/>
        <v>0</v>
      </c>
      <c r="DY16" s="737" t="b">
        <f t="shared" si="153"/>
        <v>1</v>
      </c>
      <c r="DZ16" s="628">
        <f t="shared" si="154"/>
        <v>1</v>
      </c>
      <c r="EA16" s="737">
        <f t="shared" si="155"/>
        <v>0</v>
      </c>
      <c r="EB16" s="737">
        <f t="shared" si="156"/>
        <v>0</v>
      </c>
      <c r="EC16" s="737">
        <f t="shared" si="157"/>
        <v>0</v>
      </c>
      <c r="ED16" s="740">
        <f t="shared" si="158"/>
        <v>0</v>
      </c>
      <c r="EE16" s="741">
        <f t="shared" si="159"/>
        <v>1</v>
      </c>
      <c r="EF16" s="742" t="str">
        <f t="shared" si="160"/>
        <v>00:00-00:00</v>
      </c>
      <c r="EG16" s="743">
        <f t="shared" si="161"/>
        <v>1</v>
      </c>
      <c r="EH16" s="742">
        <f t="shared" si="162"/>
        <v>0</v>
      </c>
      <c r="EI16" s="742">
        <f t="shared" si="163"/>
        <v>1</v>
      </c>
      <c r="EJ16" s="742" t="b">
        <f t="shared" si="164"/>
        <v>1</v>
      </c>
      <c r="EK16" s="742" t="b">
        <f t="shared" si="165"/>
        <v>0</v>
      </c>
      <c r="EL16" s="742" t="b">
        <f t="shared" si="166"/>
        <v>1</v>
      </c>
      <c r="EM16" s="628">
        <f t="shared" si="167"/>
        <v>1</v>
      </c>
      <c r="EN16" s="737">
        <f t="shared" si="168"/>
        <v>0</v>
      </c>
      <c r="EO16" s="737">
        <f t="shared" si="169"/>
        <v>0</v>
      </c>
      <c r="EP16" s="737">
        <f t="shared" si="170"/>
        <v>0</v>
      </c>
      <c r="EQ16" s="740">
        <f t="shared" si="171"/>
        <v>0</v>
      </c>
      <c r="ER16" s="741">
        <f t="shared" si="172"/>
        <v>1</v>
      </c>
      <c r="ES16" s="742" t="str">
        <f t="shared" si="173"/>
        <v>00:00-00:00</v>
      </c>
      <c r="ET16" s="739">
        <f t="shared" si="174"/>
        <v>1</v>
      </c>
      <c r="EU16" s="738">
        <f t="shared" si="175"/>
        <v>0</v>
      </c>
      <c r="EV16" s="738">
        <f t="shared" si="176"/>
        <v>1</v>
      </c>
      <c r="EW16" s="737" t="b">
        <f t="shared" si="177"/>
        <v>1</v>
      </c>
      <c r="EX16" s="737" t="b">
        <f t="shared" si="178"/>
        <v>0</v>
      </c>
      <c r="EY16" s="737" t="b">
        <f t="shared" si="179"/>
        <v>1</v>
      </c>
      <c r="EZ16" s="628">
        <f t="shared" si="180"/>
        <v>1</v>
      </c>
      <c r="FA16" s="737">
        <f t="shared" si="181"/>
        <v>0</v>
      </c>
      <c r="FB16" s="737">
        <f t="shared" si="182"/>
        <v>0</v>
      </c>
      <c r="FC16" s="737">
        <f t="shared" si="183"/>
        <v>0</v>
      </c>
      <c r="FD16" s="740">
        <f t="shared" si="184"/>
        <v>0</v>
      </c>
      <c r="FE16" s="625">
        <f t="shared" si="185"/>
        <v>1</v>
      </c>
      <c r="FF16" s="738" t="str">
        <f t="shared" si="186"/>
        <v>00:00-00:00</v>
      </c>
      <c r="FG16" s="739">
        <f t="shared" si="187"/>
        <v>1</v>
      </c>
      <c r="FH16" s="738">
        <f t="shared" si="188"/>
        <v>0</v>
      </c>
      <c r="FI16" s="738">
        <f t="shared" si="189"/>
        <v>1</v>
      </c>
      <c r="FJ16" s="737" t="b">
        <f t="shared" si="190"/>
        <v>1</v>
      </c>
      <c r="FK16" s="737" t="b">
        <f t="shared" si="191"/>
        <v>0</v>
      </c>
      <c r="FL16" s="737" t="b">
        <f t="shared" si="192"/>
        <v>1</v>
      </c>
      <c r="FM16" s="628">
        <f t="shared" si="193"/>
        <v>1</v>
      </c>
      <c r="FN16" s="737">
        <f t="shared" si="194"/>
        <v>0</v>
      </c>
      <c r="FO16" s="737">
        <f t="shared" si="195"/>
        <v>0</v>
      </c>
      <c r="FP16" s="737">
        <f t="shared" si="196"/>
        <v>0</v>
      </c>
      <c r="FQ16" s="740">
        <f t="shared" si="197"/>
        <v>0</v>
      </c>
      <c r="FR16" s="625">
        <f t="shared" si="198"/>
        <v>1</v>
      </c>
      <c r="FS16" s="738" t="str">
        <f t="shared" si="199"/>
        <v>00:00-00:00</v>
      </c>
      <c r="FT16" s="739">
        <f t="shared" si="200"/>
        <v>1</v>
      </c>
      <c r="FU16" s="738">
        <f t="shared" si="201"/>
        <v>0</v>
      </c>
      <c r="FV16" s="738">
        <f t="shared" si="202"/>
        <v>1</v>
      </c>
      <c r="FW16" s="737" t="b">
        <f t="shared" si="203"/>
        <v>1</v>
      </c>
      <c r="FX16" s="737" t="b">
        <f t="shared" si="204"/>
        <v>0</v>
      </c>
      <c r="FY16" s="737" t="b">
        <f t="shared" si="205"/>
        <v>1</v>
      </c>
      <c r="FZ16" s="628">
        <f t="shared" si="206"/>
        <v>1</v>
      </c>
      <c r="GA16" s="737">
        <f t="shared" si="207"/>
        <v>0</v>
      </c>
      <c r="GB16" s="737">
        <f t="shared" si="208"/>
        <v>0</v>
      </c>
      <c r="GC16" s="737">
        <f t="shared" si="209"/>
        <v>0</v>
      </c>
      <c r="GD16" s="740">
        <f t="shared" si="210"/>
        <v>0</v>
      </c>
      <c r="GE16" s="625">
        <f t="shared" si="211"/>
        <v>1</v>
      </c>
      <c r="GF16" s="738" t="str">
        <f t="shared" si="212"/>
        <v>00:00-00:00</v>
      </c>
      <c r="GG16" s="739">
        <f t="shared" si="213"/>
        <v>1</v>
      </c>
      <c r="GH16" s="738">
        <f t="shared" si="214"/>
        <v>0</v>
      </c>
      <c r="GI16" s="738">
        <f t="shared" si="215"/>
        <v>1</v>
      </c>
      <c r="GJ16" s="737" t="b">
        <f t="shared" si="216"/>
        <v>1</v>
      </c>
      <c r="GK16" s="737" t="b">
        <f t="shared" si="217"/>
        <v>0</v>
      </c>
      <c r="GL16" s="737" t="b">
        <f t="shared" si="218"/>
        <v>1</v>
      </c>
      <c r="GM16" s="628">
        <f t="shared" si="219"/>
        <v>1</v>
      </c>
      <c r="GN16" s="737">
        <f t="shared" si="220"/>
        <v>0</v>
      </c>
      <c r="GO16" s="737">
        <f t="shared" si="221"/>
        <v>0</v>
      </c>
      <c r="GP16" s="737">
        <f t="shared" si="222"/>
        <v>0</v>
      </c>
      <c r="GQ16" s="740">
        <f t="shared" si="223"/>
        <v>0</v>
      </c>
      <c r="GR16" s="625">
        <f t="shared" si="224"/>
        <v>1</v>
      </c>
      <c r="GS16" s="738" t="str">
        <f t="shared" si="225"/>
        <v>00:00-00:00</v>
      </c>
      <c r="GT16" s="739">
        <f t="shared" si="226"/>
        <v>1</v>
      </c>
      <c r="GU16" s="738">
        <f t="shared" si="227"/>
        <v>0</v>
      </c>
      <c r="GV16" s="738">
        <f t="shared" si="228"/>
        <v>1</v>
      </c>
      <c r="GW16" s="737" t="b">
        <f t="shared" si="229"/>
        <v>1</v>
      </c>
      <c r="GX16" s="737" t="b">
        <f t="shared" si="230"/>
        <v>0</v>
      </c>
      <c r="GY16" s="737" t="b">
        <f t="shared" si="231"/>
        <v>1</v>
      </c>
      <c r="GZ16" s="628">
        <f t="shared" si="232"/>
        <v>1</v>
      </c>
      <c r="HA16" s="737">
        <f t="shared" si="233"/>
        <v>0</v>
      </c>
      <c r="HB16" s="737">
        <f t="shared" si="234"/>
        <v>0</v>
      </c>
      <c r="HC16" s="737">
        <f t="shared" si="235"/>
        <v>0</v>
      </c>
      <c r="HD16" s="740">
        <f t="shared" si="236"/>
        <v>0</v>
      </c>
      <c r="HE16" s="625">
        <f t="shared" si="237"/>
        <v>1</v>
      </c>
      <c r="HF16" s="738" t="str">
        <f t="shared" si="238"/>
        <v>00:00-00:00</v>
      </c>
      <c r="HG16" s="739">
        <f t="shared" si="239"/>
        <v>1</v>
      </c>
      <c r="HH16" s="738">
        <f t="shared" si="240"/>
        <v>0</v>
      </c>
      <c r="HI16" s="738">
        <f t="shared" si="241"/>
        <v>1</v>
      </c>
      <c r="HJ16" s="737" t="b">
        <f t="shared" si="242"/>
        <v>1</v>
      </c>
      <c r="HK16" s="737" t="b">
        <f t="shared" si="243"/>
        <v>0</v>
      </c>
      <c r="HL16" s="737" t="b">
        <f t="shared" si="244"/>
        <v>1</v>
      </c>
      <c r="HM16" s="628">
        <f t="shared" si="245"/>
        <v>1</v>
      </c>
      <c r="HN16" s="737">
        <f t="shared" si="246"/>
        <v>0</v>
      </c>
      <c r="HO16" s="737">
        <f t="shared" si="247"/>
        <v>0</v>
      </c>
      <c r="HP16" s="737">
        <f t="shared" si="248"/>
        <v>0</v>
      </c>
      <c r="HQ16" s="740">
        <f t="shared" si="249"/>
        <v>0</v>
      </c>
      <c r="HR16" s="625">
        <f t="shared" si="250"/>
        <v>1</v>
      </c>
      <c r="HS16" s="738" t="str">
        <f t="shared" si="251"/>
        <v>00:00-00:00</v>
      </c>
      <c r="HT16" s="739">
        <f t="shared" si="252"/>
        <v>1</v>
      </c>
      <c r="HU16" s="738">
        <f t="shared" si="253"/>
        <v>0</v>
      </c>
      <c r="HV16" s="738">
        <f t="shared" si="254"/>
        <v>1</v>
      </c>
      <c r="HW16" s="737" t="b">
        <f t="shared" si="255"/>
        <v>1</v>
      </c>
      <c r="HX16" s="737" t="b">
        <f t="shared" si="256"/>
        <v>0</v>
      </c>
      <c r="HY16" s="737" t="b">
        <f t="shared" si="257"/>
        <v>1</v>
      </c>
      <c r="HZ16" s="628">
        <f t="shared" si="258"/>
        <v>1</v>
      </c>
      <c r="IA16" s="737">
        <f t="shared" si="259"/>
        <v>0</v>
      </c>
      <c r="IB16" s="737">
        <f t="shared" si="260"/>
        <v>0</v>
      </c>
      <c r="IC16" s="737">
        <f t="shared" si="261"/>
        <v>0</v>
      </c>
      <c r="ID16" s="740">
        <f t="shared" si="262"/>
        <v>0</v>
      </c>
      <c r="IE16" s="625">
        <f t="shared" si="263"/>
        <v>1</v>
      </c>
      <c r="IF16" s="738" t="str">
        <f t="shared" si="264"/>
        <v>00:00-00:00</v>
      </c>
      <c r="IG16" s="739">
        <f t="shared" si="265"/>
        <v>1</v>
      </c>
      <c r="IH16" s="738">
        <f t="shared" si="266"/>
        <v>0</v>
      </c>
      <c r="II16" s="738">
        <f t="shared" si="267"/>
        <v>1</v>
      </c>
      <c r="IJ16" s="737" t="b">
        <f t="shared" si="268"/>
        <v>1</v>
      </c>
      <c r="IK16" s="737" t="b">
        <f t="shared" si="269"/>
        <v>0</v>
      </c>
      <c r="IL16" s="737" t="b">
        <f t="shared" si="270"/>
        <v>1</v>
      </c>
      <c r="IM16" s="628">
        <f t="shared" si="271"/>
        <v>1</v>
      </c>
      <c r="IN16" s="737">
        <f t="shared" si="272"/>
        <v>0</v>
      </c>
      <c r="IO16" s="737">
        <f t="shared" si="273"/>
        <v>0</v>
      </c>
      <c r="IP16" s="737">
        <f t="shared" si="274"/>
        <v>0</v>
      </c>
      <c r="IQ16" s="740">
        <f t="shared" si="275"/>
        <v>0</v>
      </c>
      <c r="IR16" s="625">
        <f t="shared" si="276"/>
        <v>1</v>
      </c>
      <c r="IS16" s="738" t="str">
        <f t="shared" si="277"/>
        <v>00:00-00:00</v>
      </c>
      <c r="IT16" s="739">
        <f t="shared" si="278"/>
        <v>1</v>
      </c>
      <c r="IU16" s="738">
        <f t="shared" si="279"/>
        <v>0</v>
      </c>
      <c r="IV16" s="738">
        <f t="shared" si="280"/>
        <v>1</v>
      </c>
      <c r="IW16" s="737" t="b">
        <f t="shared" si="281"/>
        <v>1</v>
      </c>
      <c r="IX16" s="737" t="b">
        <f t="shared" si="282"/>
        <v>0</v>
      </c>
      <c r="IY16" s="737" t="b">
        <f t="shared" si="283"/>
        <v>1</v>
      </c>
      <c r="IZ16" s="628">
        <f t="shared" si="284"/>
        <v>1</v>
      </c>
      <c r="JA16" s="737">
        <f t="shared" si="285"/>
        <v>0</v>
      </c>
      <c r="JB16" s="737">
        <f t="shared" si="286"/>
        <v>0</v>
      </c>
      <c r="JC16" s="737">
        <f t="shared" si="287"/>
        <v>0</v>
      </c>
      <c r="JD16" s="740">
        <f t="shared" si="288"/>
        <v>0</v>
      </c>
      <c r="JE16" s="625">
        <f t="shared" si="289"/>
        <v>1</v>
      </c>
      <c r="JF16" s="738" t="str">
        <f t="shared" si="290"/>
        <v>00:00-00:00</v>
      </c>
      <c r="JG16" s="739">
        <f t="shared" si="291"/>
        <v>1</v>
      </c>
      <c r="JH16" s="738">
        <f t="shared" si="292"/>
        <v>0</v>
      </c>
      <c r="JI16" s="738">
        <f t="shared" si="293"/>
        <v>1</v>
      </c>
      <c r="JJ16" s="737" t="b">
        <f t="shared" si="294"/>
        <v>1</v>
      </c>
      <c r="JK16" s="737" t="b">
        <f t="shared" si="295"/>
        <v>0</v>
      </c>
      <c r="JL16" s="737" t="b">
        <f t="shared" si="296"/>
        <v>1</v>
      </c>
      <c r="JM16" s="628">
        <f t="shared" si="297"/>
        <v>1</v>
      </c>
      <c r="JN16" s="737">
        <f t="shared" si="298"/>
        <v>0</v>
      </c>
      <c r="JO16" s="737">
        <f t="shared" si="299"/>
        <v>0</v>
      </c>
      <c r="JP16" s="737">
        <f t="shared" si="300"/>
        <v>0</v>
      </c>
      <c r="JQ16" s="740">
        <f t="shared" si="301"/>
        <v>0</v>
      </c>
      <c r="JR16" s="744">
        <f t="shared" si="302"/>
        <v>0</v>
      </c>
      <c r="JS16" s="745">
        <f t="shared" si="303"/>
        <v>0</v>
      </c>
      <c r="JT16" s="744">
        <f t="shared" si="304"/>
        <v>0</v>
      </c>
      <c r="JU16" s="744">
        <f t="shared" si="305"/>
        <v>0</v>
      </c>
      <c r="JV16" s="744">
        <f t="shared" si="306"/>
        <v>0</v>
      </c>
      <c r="JW16" s="744">
        <f t="shared" si="307"/>
        <v>0</v>
      </c>
      <c r="JX16" s="616"/>
      <c r="JY16" s="625">
        <f t="shared" si="308"/>
        <v>1</v>
      </c>
      <c r="JZ16" s="626" t="str">
        <f t="shared" si="309"/>
        <v>00:00-00:00</v>
      </c>
      <c r="KA16" s="627">
        <f t="shared" si="310"/>
        <v>1</v>
      </c>
      <c r="KB16" s="738">
        <f t="shared" si="311"/>
        <v>0</v>
      </c>
      <c r="KC16" s="738">
        <f t="shared" si="312"/>
        <v>1</v>
      </c>
      <c r="KD16" s="628" t="b">
        <f t="shared" si="313"/>
        <v>1</v>
      </c>
      <c r="KE16" s="628" t="b">
        <f t="shared" si="314"/>
        <v>0</v>
      </c>
      <c r="KF16" s="628" t="b">
        <f t="shared" si="315"/>
        <v>1</v>
      </c>
      <c r="KG16" s="628">
        <f t="shared" si="316"/>
        <v>1</v>
      </c>
      <c r="KH16" s="737">
        <f t="shared" si="317"/>
        <v>0</v>
      </c>
      <c r="KI16" s="737">
        <f t="shared" si="318"/>
        <v>0</v>
      </c>
      <c r="KJ16" s="737">
        <f t="shared" si="319"/>
        <v>0</v>
      </c>
      <c r="KK16" s="740">
        <f t="shared" si="320"/>
        <v>0</v>
      </c>
      <c r="KL16" s="625">
        <f t="shared" si="321"/>
        <v>1</v>
      </c>
      <c r="KM16" s="625" t="str">
        <f t="shared" si="322"/>
        <v>00:00-00:00</v>
      </c>
      <c r="KN16" s="627">
        <f t="shared" si="323"/>
        <v>1</v>
      </c>
      <c r="KO16" s="738">
        <f t="shared" si="324"/>
        <v>0</v>
      </c>
      <c r="KP16" s="738">
        <f t="shared" si="325"/>
        <v>1</v>
      </c>
      <c r="KQ16" s="628" t="b">
        <f t="shared" si="326"/>
        <v>1</v>
      </c>
      <c r="KR16" s="628" t="b">
        <f t="shared" si="327"/>
        <v>0</v>
      </c>
      <c r="KS16" s="628" t="b">
        <f t="shared" si="328"/>
        <v>1</v>
      </c>
      <c r="KT16" s="628">
        <f t="shared" si="329"/>
        <v>1</v>
      </c>
      <c r="KU16" s="737">
        <f t="shared" si="330"/>
        <v>0</v>
      </c>
      <c r="KV16" s="737">
        <f t="shared" si="331"/>
        <v>0</v>
      </c>
      <c r="KW16" s="737">
        <f t="shared" si="332"/>
        <v>0</v>
      </c>
      <c r="KX16" s="740">
        <f t="shared" si="333"/>
        <v>0</v>
      </c>
      <c r="KY16" s="625">
        <f t="shared" si="334"/>
        <v>1</v>
      </c>
      <c r="KZ16" s="625" t="str">
        <f t="shared" si="335"/>
        <v>00:00-00:00</v>
      </c>
      <c r="LA16" s="627">
        <f t="shared" si="336"/>
        <v>1</v>
      </c>
      <c r="LB16" s="738">
        <f t="shared" si="337"/>
        <v>0</v>
      </c>
      <c r="LC16" s="738">
        <f t="shared" si="338"/>
        <v>1</v>
      </c>
      <c r="LD16" s="628" t="b">
        <f t="shared" si="339"/>
        <v>1</v>
      </c>
      <c r="LE16" s="628" t="b">
        <f t="shared" si="340"/>
        <v>0</v>
      </c>
      <c r="LF16" s="628" t="b">
        <f t="shared" si="341"/>
        <v>1</v>
      </c>
      <c r="LG16" s="628">
        <f t="shared" si="342"/>
        <v>1</v>
      </c>
      <c r="LH16" s="737">
        <f t="shared" si="343"/>
        <v>0</v>
      </c>
      <c r="LI16" s="737">
        <f t="shared" si="344"/>
        <v>0</v>
      </c>
      <c r="LJ16" s="737">
        <f t="shared" si="345"/>
        <v>0</v>
      </c>
      <c r="LK16" s="740">
        <f t="shared" si="346"/>
        <v>0</v>
      </c>
      <c r="LL16" s="625">
        <f t="shared" si="347"/>
        <v>1</v>
      </c>
      <c r="LM16" s="625" t="str">
        <f t="shared" si="348"/>
        <v>00:00-00:00</v>
      </c>
      <c r="LN16" s="627">
        <f t="shared" si="349"/>
        <v>1</v>
      </c>
      <c r="LO16" s="738">
        <f t="shared" si="350"/>
        <v>0</v>
      </c>
      <c r="LP16" s="738">
        <f t="shared" si="351"/>
        <v>1</v>
      </c>
      <c r="LQ16" s="628" t="b">
        <f t="shared" si="352"/>
        <v>1</v>
      </c>
      <c r="LR16" s="628" t="b">
        <f t="shared" si="353"/>
        <v>0</v>
      </c>
      <c r="LS16" s="628" t="b">
        <f t="shared" si="354"/>
        <v>1</v>
      </c>
      <c r="LT16" s="628">
        <f t="shared" si="355"/>
        <v>1</v>
      </c>
      <c r="LU16" s="737">
        <f t="shared" si="356"/>
        <v>0</v>
      </c>
      <c r="LV16" s="737">
        <f t="shared" si="357"/>
        <v>0</v>
      </c>
      <c r="LW16" s="737">
        <f t="shared" si="358"/>
        <v>0</v>
      </c>
      <c r="LX16" s="740">
        <f t="shared" si="359"/>
        <v>0</v>
      </c>
      <c r="LY16" s="625">
        <f t="shared" si="360"/>
        <v>1</v>
      </c>
      <c r="LZ16" s="625" t="str">
        <f t="shared" si="361"/>
        <v>00:00-00:00</v>
      </c>
      <c r="MA16" s="627">
        <f t="shared" si="362"/>
        <v>1</v>
      </c>
      <c r="MB16" s="738">
        <f t="shared" si="363"/>
        <v>0</v>
      </c>
      <c r="MC16" s="738">
        <f t="shared" si="364"/>
        <v>1</v>
      </c>
      <c r="MD16" s="628" t="b">
        <f t="shared" si="365"/>
        <v>1</v>
      </c>
      <c r="ME16" s="628" t="b">
        <f t="shared" si="366"/>
        <v>0</v>
      </c>
      <c r="MF16" s="628" t="b">
        <f t="shared" si="367"/>
        <v>1</v>
      </c>
      <c r="MG16" s="628">
        <f t="shared" si="368"/>
        <v>1</v>
      </c>
      <c r="MH16" s="737">
        <f t="shared" si="369"/>
        <v>0</v>
      </c>
      <c r="MI16" s="737">
        <f t="shared" si="370"/>
        <v>0</v>
      </c>
      <c r="MJ16" s="737">
        <f t="shared" si="371"/>
        <v>0</v>
      </c>
      <c r="MK16" s="740">
        <f t="shared" si="372"/>
        <v>0</v>
      </c>
      <c r="ML16" s="625">
        <f t="shared" si="373"/>
        <v>1</v>
      </c>
      <c r="MM16" s="625" t="str">
        <f t="shared" si="374"/>
        <v>00:00-00:00</v>
      </c>
      <c r="MN16" s="627">
        <f t="shared" si="375"/>
        <v>1</v>
      </c>
      <c r="MO16" s="738">
        <f t="shared" si="376"/>
        <v>0</v>
      </c>
      <c r="MP16" s="738">
        <f t="shared" si="377"/>
        <v>1</v>
      </c>
      <c r="MQ16" s="628" t="b">
        <f t="shared" si="378"/>
        <v>1</v>
      </c>
      <c r="MR16" s="628" t="b">
        <f t="shared" si="379"/>
        <v>0</v>
      </c>
      <c r="MS16" s="628" t="b">
        <f t="shared" si="380"/>
        <v>1</v>
      </c>
      <c r="MT16" s="628">
        <f t="shared" si="381"/>
        <v>1</v>
      </c>
      <c r="MU16" s="737">
        <f t="shared" si="382"/>
        <v>0</v>
      </c>
      <c r="MV16" s="737">
        <f t="shared" si="383"/>
        <v>0</v>
      </c>
      <c r="MW16" s="737">
        <f t="shared" si="384"/>
        <v>0</v>
      </c>
      <c r="MX16" s="740">
        <f t="shared" si="385"/>
        <v>0</v>
      </c>
      <c r="MY16" s="625">
        <f t="shared" si="386"/>
        <v>1</v>
      </c>
      <c r="MZ16" s="625" t="str">
        <f t="shared" si="387"/>
        <v>00:00-00:00</v>
      </c>
      <c r="NA16" s="627">
        <f t="shared" si="388"/>
        <v>1</v>
      </c>
      <c r="NB16" s="738">
        <f t="shared" si="389"/>
        <v>0</v>
      </c>
      <c r="NC16" s="738">
        <f t="shared" si="390"/>
        <v>1</v>
      </c>
      <c r="ND16" s="628" t="b">
        <f t="shared" si="391"/>
        <v>1</v>
      </c>
      <c r="NE16" s="628" t="b">
        <f t="shared" si="392"/>
        <v>0</v>
      </c>
      <c r="NF16" s="628" t="b">
        <f t="shared" si="393"/>
        <v>1</v>
      </c>
      <c r="NG16" s="628">
        <f t="shared" si="394"/>
        <v>1</v>
      </c>
      <c r="NH16" s="737">
        <f t="shared" si="395"/>
        <v>0</v>
      </c>
      <c r="NI16" s="737">
        <f t="shared" si="396"/>
        <v>0</v>
      </c>
      <c r="NJ16" s="737">
        <f t="shared" si="397"/>
        <v>0</v>
      </c>
      <c r="NK16" s="740">
        <f t="shared" si="398"/>
        <v>0</v>
      </c>
      <c r="NL16" s="625">
        <f t="shared" si="399"/>
        <v>1</v>
      </c>
      <c r="NM16" s="625" t="str">
        <f t="shared" si="400"/>
        <v>00:00-00:00</v>
      </c>
      <c r="NN16" s="627">
        <f t="shared" si="401"/>
        <v>1</v>
      </c>
      <c r="NO16" s="738">
        <f t="shared" si="402"/>
        <v>0</v>
      </c>
      <c r="NP16" s="738">
        <f t="shared" si="403"/>
        <v>1</v>
      </c>
      <c r="NQ16" s="628" t="b">
        <f t="shared" si="404"/>
        <v>1</v>
      </c>
      <c r="NR16" s="628" t="b">
        <f t="shared" si="405"/>
        <v>0</v>
      </c>
      <c r="NS16" s="628" t="b">
        <f t="shared" si="406"/>
        <v>1</v>
      </c>
      <c r="NT16" s="628">
        <f t="shared" si="407"/>
        <v>1</v>
      </c>
      <c r="NU16" s="737">
        <f t="shared" si="408"/>
        <v>0</v>
      </c>
      <c r="NV16" s="737">
        <f t="shared" si="409"/>
        <v>0</v>
      </c>
      <c r="NW16" s="737">
        <f t="shared" si="410"/>
        <v>0</v>
      </c>
      <c r="NX16" s="740">
        <f t="shared" si="411"/>
        <v>0</v>
      </c>
      <c r="NY16" s="625">
        <f t="shared" si="412"/>
        <v>1</v>
      </c>
      <c r="NZ16" s="625" t="str">
        <f t="shared" si="413"/>
        <v>00:00-00:00</v>
      </c>
      <c r="OA16" s="627">
        <f t="shared" si="414"/>
        <v>1</v>
      </c>
      <c r="OB16" s="738">
        <f t="shared" si="415"/>
        <v>0</v>
      </c>
      <c r="OC16" s="738">
        <f t="shared" si="416"/>
        <v>1</v>
      </c>
      <c r="OD16" s="628" t="b">
        <f t="shared" si="417"/>
        <v>1</v>
      </c>
      <c r="OE16" s="628" t="b">
        <f t="shared" si="418"/>
        <v>0</v>
      </c>
      <c r="OF16" s="628" t="b">
        <f t="shared" si="419"/>
        <v>1</v>
      </c>
      <c r="OG16" s="628">
        <f t="shared" si="420"/>
        <v>1</v>
      </c>
      <c r="OH16" s="737">
        <f t="shared" si="421"/>
        <v>0</v>
      </c>
      <c r="OI16" s="737">
        <f t="shared" si="422"/>
        <v>0</v>
      </c>
      <c r="OJ16" s="737">
        <f t="shared" si="423"/>
        <v>0</v>
      </c>
      <c r="OK16" s="740">
        <f t="shared" si="424"/>
        <v>0</v>
      </c>
      <c r="OL16" s="625">
        <f t="shared" si="425"/>
        <v>1</v>
      </c>
      <c r="OM16" s="625" t="str">
        <f t="shared" si="426"/>
        <v>00:00-00:00</v>
      </c>
      <c r="ON16" s="627">
        <f t="shared" si="427"/>
        <v>1</v>
      </c>
      <c r="OO16" s="738">
        <f t="shared" si="428"/>
        <v>0</v>
      </c>
      <c r="OP16" s="738">
        <f t="shared" si="429"/>
        <v>1</v>
      </c>
      <c r="OQ16" s="628" t="b">
        <f t="shared" si="430"/>
        <v>1</v>
      </c>
      <c r="OR16" s="628" t="b">
        <f t="shared" si="431"/>
        <v>0</v>
      </c>
      <c r="OS16" s="628" t="b">
        <f t="shared" si="432"/>
        <v>1</v>
      </c>
      <c r="OT16" s="628">
        <f t="shared" si="433"/>
        <v>1</v>
      </c>
      <c r="OU16" s="737">
        <f t="shared" si="434"/>
        <v>0</v>
      </c>
      <c r="OV16" s="737">
        <f t="shared" si="435"/>
        <v>0</v>
      </c>
      <c r="OW16" s="737">
        <f t="shared" si="436"/>
        <v>0</v>
      </c>
      <c r="OX16" s="740">
        <f t="shared" si="437"/>
        <v>0</v>
      </c>
      <c r="OY16" s="625">
        <f t="shared" si="438"/>
        <v>1</v>
      </c>
      <c r="OZ16" s="625" t="str">
        <f t="shared" si="439"/>
        <v>00:00-00:00</v>
      </c>
      <c r="PA16" s="627">
        <f t="shared" si="440"/>
        <v>1</v>
      </c>
      <c r="PB16" s="738">
        <f t="shared" si="441"/>
        <v>0</v>
      </c>
      <c r="PC16" s="738">
        <f t="shared" si="442"/>
        <v>1</v>
      </c>
      <c r="PD16" s="628" t="b">
        <f t="shared" si="443"/>
        <v>1</v>
      </c>
      <c r="PE16" s="628" t="b">
        <f t="shared" si="444"/>
        <v>0</v>
      </c>
      <c r="PF16" s="628" t="b">
        <f t="shared" si="445"/>
        <v>1</v>
      </c>
      <c r="PG16" s="628">
        <f t="shared" si="446"/>
        <v>1</v>
      </c>
      <c r="PH16" s="737">
        <f t="shared" si="447"/>
        <v>0</v>
      </c>
      <c r="PI16" s="737">
        <f t="shared" si="448"/>
        <v>0</v>
      </c>
      <c r="PJ16" s="737">
        <f t="shared" si="449"/>
        <v>0</v>
      </c>
      <c r="PK16" s="740">
        <f t="shared" si="450"/>
        <v>0</v>
      </c>
      <c r="PL16" s="625">
        <f t="shared" si="451"/>
        <v>1</v>
      </c>
      <c r="PM16" s="625" t="str">
        <f t="shared" si="452"/>
        <v>00:00-00:00</v>
      </c>
      <c r="PN16" s="627">
        <f t="shared" si="453"/>
        <v>1</v>
      </c>
      <c r="PO16" s="738">
        <f t="shared" si="454"/>
        <v>0</v>
      </c>
      <c r="PP16" s="738">
        <f t="shared" si="455"/>
        <v>1</v>
      </c>
      <c r="PQ16" s="628" t="b">
        <f t="shared" si="456"/>
        <v>1</v>
      </c>
      <c r="PR16" s="628" t="b">
        <f t="shared" si="457"/>
        <v>0</v>
      </c>
      <c r="PS16" s="628" t="b">
        <f t="shared" si="458"/>
        <v>1</v>
      </c>
      <c r="PT16" s="628">
        <f t="shared" si="459"/>
        <v>1</v>
      </c>
      <c r="PU16" s="737">
        <f t="shared" si="460"/>
        <v>0</v>
      </c>
      <c r="PV16" s="737">
        <f t="shared" si="461"/>
        <v>0</v>
      </c>
      <c r="PW16" s="737">
        <f t="shared" si="462"/>
        <v>0</v>
      </c>
      <c r="PX16" s="740">
        <f t="shared" si="463"/>
        <v>0</v>
      </c>
      <c r="PY16" s="625">
        <f t="shared" si="464"/>
        <v>1</v>
      </c>
      <c r="PZ16" s="625" t="str">
        <f t="shared" si="465"/>
        <v>00:00-00:00</v>
      </c>
      <c r="QA16" s="627">
        <f t="shared" si="466"/>
        <v>1</v>
      </c>
      <c r="QB16" s="738">
        <f t="shared" si="467"/>
        <v>0</v>
      </c>
      <c r="QC16" s="738">
        <f t="shared" si="468"/>
        <v>1</v>
      </c>
      <c r="QD16" s="628" t="b">
        <f t="shared" si="469"/>
        <v>1</v>
      </c>
      <c r="QE16" s="628" t="b">
        <f t="shared" si="470"/>
        <v>0</v>
      </c>
      <c r="QF16" s="628" t="b">
        <f t="shared" si="471"/>
        <v>1</v>
      </c>
      <c r="QG16" s="628">
        <f t="shared" si="472"/>
        <v>1</v>
      </c>
      <c r="QH16" s="737">
        <f t="shared" si="473"/>
        <v>0</v>
      </c>
      <c r="QI16" s="737">
        <f t="shared" si="474"/>
        <v>0</v>
      </c>
      <c r="QJ16" s="737">
        <f t="shared" si="475"/>
        <v>0</v>
      </c>
      <c r="QK16" s="740">
        <f t="shared" si="476"/>
        <v>0</v>
      </c>
      <c r="QL16" s="625">
        <f t="shared" si="477"/>
        <v>1</v>
      </c>
      <c r="QM16" s="625" t="str">
        <f t="shared" si="478"/>
        <v>00:00-00:00</v>
      </c>
      <c r="QN16" s="627">
        <f t="shared" si="479"/>
        <v>1</v>
      </c>
      <c r="QO16" s="738">
        <f t="shared" si="480"/>
        <v>0</v>
      </c>
      <c r="QP16" s="738">
        <f t="shared" si="481"/>
        <v>1</v>
      </c>
      <c r="QQ16" s="628" t="b">
        <f t="shared" si="482"/>
        <v>1</v>
      </c>
      <c r="QR16" s="628" t="b">
        <f t="shared" si="483"/>
        <v>0</v>
      </c>
      <c r="QS16" s="628" t="b">
        <f t="shared" si="484"/>
        <v>1</v>
      </c>
      <c r="QT16" s="628">
        <f t="shared" si="485"/>
        <v>1</v>
      </c>
      <c r="QU16" s="737">
        <f t="shared" si="486"/>
        <v>0</v>
      </c>
      <c r="QV16" s="737">
        <f t="shared" si="487"/>
        <v>0</v>
      </c>
      <c r="QW16" s="737">
        <f t="shared" si="488"/>
        <v>0</v>
      </c>
      <c r="QX16" s="740">
        <f t="shared" si="489"/>
        <v>0</v>
      </c>
      <c r="QY16" s="625">
        <f t="shared" si="490"/>
        <v>1</v>
      </c>
      <c r="QZ16" s="625" t="str">
        <f t="shared" si="491"/>
        <v>00:00-00:00</v>
      </c>
      <c r="RA16" s="627">
        <f t="shared" si="492"/>
        <v>1</v>
      </c>
      <c r="RB16" s="738">
        <f t="shared" si="493"/>
        <v>0</v>
      </c>
      <c r="RC16" s="738">
        <f t="shared" si="494"/>
        <v>1</v>
      </c>
      <c r="RD16" s="628" t="b">
        <f t="shared" si="495"/>
        <v>1</v>
      </c>
      <c r="RE16" s="628" t="b">
        <f t="shared" si="496"/>
        <v>0</v>
      </c>
      <c r="RF16" s="628" t="b">
        <f t="shared" si="497"/>
        <v>1</v>
      </c>
      <c r="RG16" s="628">
        <f t="shared" si="498"/>
        <v>1</v>
      </c>
      <c r="RH16" s="737">
        <f t="shared" si="499"/>
        <v>0</v>
      </c>
      <c r="RI16" s="737">
        <f t="shared" si="500"/>
        <v>0</v>
      </c>
      <c r="RJ16" s="737">
        <f t="shared" si="501"/>
        <v>0</v>
      </c>
      <c r="RK16" s="740">
        <f t="shared" si="502"/>
        <v>0</v>
      </c>
      <c r="RL16" s="744">
        <f t="shared" si="503"/>
        <v>0</v>
      </c>
      <c r="RM16" s="746">
        <f t="shared" si="522"/>
        <v>0</v>
      </c>
      <c r="RN16" s="744">
        <f t="shared" si="504"/>
        <v>0</v>
      </c>
      <c r="RO16" s="744">
        <f t="shared" si="505"/>
        <v>0</v>
      </c>
      <c r="RP16" s="744">
        <f t="shared" si="506"/>
        <v>0</v>
      </c>
      <c r="RQ16" s="744">
        <f t="shared" si="507"/>
        <v>0</v>
      </c>
      <c r="RR16" s="594">
        <f t="shared" ca="1" si="91"/>
        <v>0</v>
      </c>
      <c r="RS16" s="594">
        <f t="shared" ca="1" si="92"/>
        <v>0</v>
      </c>
      <c r="RU16" s="725"/>
    </row>
    <row r="17" spans="1:489" s="625" customFormat="1" ht="15" x14ac:dyDescent="0.25">
      <c r="A17" s="865">
        <f t="shared" ca="1" si="93"/>
        <v>2</v>
      </c>
      <c r="B17" s="719">
        <f t="shared" ca="1" si="508"/>
        <v>43837</v>
      </c>
      <c r="C17" s="720">
        <f t="shared" ca="1" si="509"/>
        <v>1</v>
      </c>
      <c r="D17" s="720" t="str">
        <f t="shared" ca="1" si="510"/>
        <v/>
      </c>
      <c r="E17" s="773" t="str">
        <f t="shared" ca="1" si="511"/>
        <v/>
      </c>
      <c r="F17" s="721">
        <f t="shared" ca="1" si="512"/>
        <v>43837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>
        <f t="shared" ca="1" si="2"/>
        <v>0.33333333333333298</v>
      </c>
      <c r="Q17" s="725" t="str">
        <f t="shared" ca="1" si="3"/>
        <v/>
      </c>
      <c r="R17" s="725" t="str">
        <f t="shared" ca="1" si="94"/>
        <v/>
      </c>
      <c r="S17" s="750"/>
      <c r="T17" s="723" t="str">
        <f t="shared" si="95"/>
        <v/>
      </c>
      <c r="U17" s="723" t="str">
        <f t="shared" ca="1" si="4"/>
        <v/>
      </c>
      <c r="V17" s="723" t="str">
        <f t="shared" ca="1" si="96"/>
        <v/>
      </c>
      <c r="W17" s="723" t="str">
        <f t="shared" ca="1" si="97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8"/>
        <v/>
      </c>
      <c r="AG17" s="730" t="str">
        <f t="shared" si="99"/>
        <v/>
      </c>
      <c r="AH17" s="731" t="str">
        <f t="shared" si="7"/>
        <v/>
      </c>
      <c r="AI17" s="731">
        <f t="shared" si="100"/>
        <v>0</v>
      </c>
      <c r="AJ17" s="731">
        <f t="shared" si="101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9"/>
        <v>0</v>
      </c>
      <c r="AN17" s="596">
        <f t="shared" si="10"/>
        <v>0</v>
      </c>
      <c r="AO17" s="596">
        <f t="shared" si="513"/>
        <v>0</v>
      </c>
      <c r="AP17" s="633">
        <v>0</v>
      </c>
      <c r="AQ17" s="596">
        <f t="shared" si="514"/>
        <v>0</v>
      </c>
      <c r="AR17" s="634">
        <f t="shared" si="11"/>
        <v>0</v>
      </c>
      <c r="AS17" s="733">
        <f t="shared" si="12"/>
        <v>0</v>
      </c>
      <c r="AT17" s="635">
        <f t="shared" si="13"/>
        <v>0</v>
      </c>
      <c r="AU17" s="635">
        <f t="shared" si="515"/>
        <v>0</v>
      </c>
      <c r="AV17" s="633">
        <v>0</v>
      </c>
      <c r="AW17" s="635">
        <f t="shared" si="516"/>
        <v>0</v>
      </c>
      <c r="AX17" s="596">
        <f t="shared" si="14"/>
        <v>0</v>
      </c>
      <c r="AY17" s="596">
        <f t="shared" si="15"/>
        <v>0</v>
      </c>
      <c r="AZ17" s="596">
        <f t="shared" si="16"/>
        <v>0</v>
      </c>
      <c r="BA17" s="596">
        <f t="shared" si="17"/>
        <v>0</v>
      </c>
      <c r="BB17" s="596">
        <f t="shared" si="18"/>
        <v>0</v>
      </c>
      <c r="BC17" s="596">
        <f t="shared" si="517"/>
        <v>0</v>
      </c>
      <c r="BD17" s="636" t="b">
        <f t="shared" si="19"/>
        <v>1</v>
      </c>
      <c r="BE17" s="636" t="b">
        <f>IF(UPPER(G17)=Stammdaten!$D$40,TRUE,FALSE)</f>
        <v>0</v>
      </c>
      <c r="BF17" s="635">
        <f t="shared" si="518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0.33333333333333337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519"/>
        <v>0</v>
      </c>
      <c r="BL17" s="636" t="b">
        <f>IF(UPPER(G17)=Stammdaten!$D$39,TRUE,FALSE)</f>
        <v>0</v>
      </c>
      <c r="BM17" s="636">
        <f t="shared" si="20"/>
        <v>0</v>
      </c>
      <c r="BN17" s="636">
        <f t="shared" si="21"/>
        <v>0</v>
      </c>
      <c r="BO17" s="735">
        <f t="shared" ca="1" si="102"/>
        <v>0</v>
      </c>
      <c r="BP17" s="636">
        <f t="shared" si="22"/>
        <v>0</v>
      </c>
      <c r="BQ17" s="734">
        <f t="shared" si="103"/>
        <v>0</v>
      </c>
      <c r="BR17" s="636">
        <f t="shared" ca="1" si="23"/>
        <v>0</v>
      </c>
      <c r="BS17" s="549">
        <f t="shared" ca="1" si="24"/>
        <v>0</v>
      </c>
      <c r="BT17" s="637">
        <f t="shared" ca="1" si="520"/>
        <v>0</v>
      </c>
      <c r="BU17" s="635">
        <f t="shared" ca="1" si="521"/>
        <v>0</v>
      </c>
      <c r="BV17" s="638">
        <f t="shared" ca="1" si="25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6"/>
        <v>0</v>
      </c>
      <c r="BY17" s="638">
        <f t="shared" ca="1" si="104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27"/>
        <v>0</v>
      </c>
      <c r="CB17" s="736">
        <f t="shared" si="105"/>
        <v>0</v>
      </c>
      <c r="CC17" s="625">
        <f t="shared" si="28"/>
        <v>1</v>
      </c>
      <c r="CD17" s="737">
        <f t="shared" si="106"/>
        <v>0</v>
      </c>
      <c r="CE17" s="737">
        <f t="shared" si="107"/>
        <v>1</v>
      </c>
      <c r="CF17" s="738" t="str">
        <f t="shared" si="108"/>
        <v>00:00-00:00</v>
      </c>
      <c r="CG17" s="739">
        <f t="shared" si="109"/>
        <v>1</v>
      </c>
      <c r="CH17" s="738">
        <f t="shared" si="110"/>
        <v>0</v>
      </c>
      <c r="CI17" s="738">
        <f t="shared" si="111"/>
        <v>1</v>
      </c>
      <c r="CJ17" s="737" t="b">
        <f t="shared" si="112"/>
        <v>1</v>
      </c>
      <c r="CK17" s="737" t="b">
        <f t="shared" si="113"/>
        <v>0</v>
      </c>
      <c r="CL17" s="737" t="b">
        <f t="shared" si="114"/>
        <v>1</v>
      </c>
      <c r="CM17" s="628">
        <f t="shared" si="115"/>
        <v>1</v>
      </c>
      <c r="CN17" s="737">
        <f t="shared" si="116"/>
        <v>0</v>
      </c>
      <c r="CO17" s="737">
        <f t="shared" si="117"/>
        <v>0</v>
      </c>
      <c r="CP17" s="737">
        <f t="shared" si="118"/>
        <v>0</v>
      </c>
      <c r="CQ17" s="740">
        <f t="shared" si="119"/>
        <v>0</v>
      </c>
      <c r="CR17" s="625">
        <f t="shared" si="120"/>
        <v>1</v>
      </c>
      <c r="CS17" s="738" t="str">
        <f t="shared" si="121"/>
        <v>00:00-00:00</v>
      </c>
      <c r="CT17" s="739">
        <f t="shared" si="122"/>
        <v>1</v>
      </c>
      <c r="CU17" s="738">
        <f t="shared" si="123"/>
        <v>0</v>
      </c>
      <c r="CV17" s="738">
        <f t="shared" si="124"/>
        <v>1</v>
      </c>
      <c r="CW17" s="737" t="b">
        <f t="shared" si="125"/>
        <v>1</v>
      </c>
      <c r="CX17" s="737" t="b">
        <f t="shared" si="126"/>
        <v>0</v>
      </c>
      <c r="CY17" s="737" t="b">
        <f t="shared" si="127"/>
        <v>1</v>
      </c>
      <c r="CZ17" s="628">
        <f t="shared" si="128"/>
        <v>1</v>
      </c>
      <c r="DA17" s="737">
        <f t="shared" si="129"/>
        <v>0</v>
      </c>
      <c r="DB17" s="737">
        <f t="shared" si="130"/>
        <v>0</v>
      </c>
      <c r="DC17" s="737">
        <f t="shared" si="131"/>
        <v>0</v>
      </c>
      <c r="DD17" s="740">
        <f t="shared" si="132"/>
        <v>0</v>
      </c>
      <c r="DE17" s="625">
        <f t="shared" si="133"/>
        <v>1</v>
      </c>
      <c r="DF17" s="738" t="str">
        <f t="shared" si="134"/>
        <v>00:00-00:00</v>
      </c>
      <c r="DG17" s="739">
        <f t="shared" si="135"/>
        <v>1</v>
      </c>
      <c r="DH17" s="738">
        <f t="shared" si="136"/>
        <v>0</v>
      </c>
      <c r="DI17" s="738">
        <f t="shared" si="137"/>
        <v>1</v>
      </c>
      <c r="DJ17" s="737" t="b">
        <f t="shared" si="138"/>
        <v>1</v>
      </c>
      <c r="DK17" s="737" t="b">
        <f t="shared" si="139"/>
        <v>0</v>
      </c>
      <c r="DL17" s="737" t="b">
        <f t="shared" si="140"/>
        <v>1</v>
      </c>
      <c r="DM17" s="628">
        <f t="shared" si="141"/>
        <v>1</v>
      </c>
      <c r="DN17" s="737">
        <f t="shared" si="142"/>
        <v>0</v>
      </c>
      <c r="DO17" s="737">
        <f t="shared" si="143"/>
        <v>0</v>
      </c>
      <c r="DP17" s="737">
        <f t="shared" si="144"/>
        <v>0</v>
      </c>
      <c r="DQ17" s="740">
        <f t="shared" si="145"/>
        <v>0</v>
      </c>
      <c r="DR17" s="625">
        <f t="shared" si="146"/>
        <v>1</v>
      </c>
      <c r="DS17" s="738" t="str">
        <f t="shared" si="147"/>
        <v>00:00-00:00</v>
      </c>
      <c r="DT17" s="739">
        <f t="shared" si="148"/>
        <v>1</v>
      </c>
      <c r="DU17" s="738">
        <f t="shared" si="149"/>
        <v>0</v>
      </c>
      <c r="DV17" s="738">
        <f t="shared" si="150"/>
        <v>1</v>
      </c>
      <c r="DW17" s="737" t="b">
        <f t="shared" si="151"/>
        <v>1</v>
      </c>
      <c r="DX17" s="737" t="b">
        <f t="shared" si="152"/>
        <v>0</v>
      </c>
      <c r="DY17" s="737" t="b">
        <f t="shared" si="153"/>
        <v>1</v>
      </c>
      <c r="DZ17" s="628">
        <f t="shared" si="154"/>
        <v>1</v>
      </c>
      <c r="EA17" s="737">
        <f t="shared" si="155"/>
        <v>0</v>
      </c>
      <c r="EB17" s="737">
        <f t="shared" si="156"/>
        <v>0</v>
      </c>
      <c r="EC17" s="737">
        <f t="shared" si="157"/>
        <v>0</v>
      </c>
      <c r="ED17" s="740">
        <f t="shared" si="158"/>
        <v>0</v>
      </c>
      <c r="EE17" s="741">
        <f t="shared" si="159"/>
        <v>1</v>
      </c>
      <c r="EF17" s="742" t="str">
        <f t="shared" si="160"/>
        <v>00:00-00:00</v>
      </c>
      <c r="EG17" s="743">
        <f t="shared" si="161"/>
        <v>1</v>
      </c>
      <c r="EH17" s="742">
        <f t="shared" si="162"/>
        <v>0</v>
      </c>
      <c r="EI17" s="742">
        <f t="shared" si="163"/>
        <v>1</v>
      </c>
      <c r="EJ17" s="742" t="b">
        <f t="shared" si="164"/>
        <v>1</v>
      </c>
      <c r="EK17" s="742" t="b">
        <f t="shared" si="165"/>
        <v>0</v>
      </c>
      <c r="EL17" s="742" t="b">
        <f t="shared" si="166"/>
        <v>1</v>
      </c>
      <c r="EM17" s="628">
        <f t="shared" si="167"/>
        <v>1</v>
      </c>
      <c r="EN17" s="737">
        <f t="shared" si="168"/>
        <v>0</v>
      </c>
      <c r="EO17" s="737">
        <f t="shared" si="169"/>
        <v>0</v>
      </c>
      <c r="EP17" s="737">
        <f t="shared" si="170"/>
        <v>0</v>
      </c>
      <c r="EQ17" s="740">
        <f t="shared" si="171"/>
        <v>0</v>
      </c>
      <c r="ER17" s="741">
        <f t="shared" si="172"/>
        <v>1</v>
      </c>
      <c r="ES17" s="742" t="str">
        <f t="shared" si="173"/>
        <v>00:00-00:00</v>
      </c>
      <c r="ET17" s="739">
        <f t="shared" si="174"/>
        <v>1</v>
      </c>
      <c r="EU17" s="738">
        <f t="shared" si="175"/>
        <v>0</v>
      </c>
      <c r="EV17" s="738">
        <f t="shared" si="176"/>
        <v>1</v>
      </c>
      <c r="EW17" s="737" t="b">
        <f t="shared" si="177"/>
        <v>1</v>
      </c>
      <c r="EX17" s="737" t="b">
        <f t="shared" si="178"/>
        <v>0</v>
      </c>
      <c r="EY17" s="737" t="b">
        <f t="shared" si="179"/>
        <v>1</v>
      </c>
      <c r="EZ17" s="628">
        <f t="shared" si="180"/>
        <v>1</v>
      </c>
      <c r="FA17" s="737">
        <f t="shared" si="181"/>
        <v>0</v>
      </c>
      <c r="FB17" s="737">
        <f t="shared" si="182"/>
        <v>0</v>
      </c>
      <c r="FC17" s="737">
        <f t="shared" si="183"/>
        <v>0</v>
      </c>
      <c r="FD17" s="740">
        <f t="shared" si="184"/>
        <v>0</v>
      </c>
      <c r="FE17" s="625">
        <f t="shared" si="185"/>
        <v>1</v>
      </c>
      <c r="FF17" s="738" t="str">
        <f t="shared" si="186"/>
        <v>00:00-00:00</v>
      </c>
      <c r="FG17" s="739">
        <f t="shared" si="187"/>
        <v>1</v>
      </c>
      <c r="FH17" s="738">
        <f t="shared" si="188"/>
        <v>0</v>
      </c>
      <c r="FI17" s="738">
        <f t="shared" si="189"/>
        <v>1</v>
      </c>
      <c r="FJ17" s="737" t="b">
        <f t="shared" si="190"/>
        <v>1</v>
      </c>
      <c r="FK17" s="737" t="b">
        <f t="shared" si="191"/>
        <v>0</v>
      </c>
      <c r="FL17" s="737" t="b">
        <f t="shared" si="192"/>
        <v>1</v>
      </c>
      <c r="FM17" s="628">
        <f t="shared" si="193"/>
        <v>1</v>
      </c>
      <c r="FN17" s="737">
        <f t="shared" si="194"/>
        <v>0</v>
      </c>
      <c r="FO17" s="737">
        <f t="shared" si="195"/>
        <v>0</v>
      </c>
      <c r="FP17" s="737">
        <f t="shared" si="196"/>
        <v>0</v>
      </c>
      <c r="FQ17" s="740">
        <f t="shared" si="197"/>
        <v>0</v>
      </c>
      <c r="FR17" s="625">
        <f t="shared" si="198"/>
        <v>1</v>
      </c>
      <c r="FS17" s="738" t="str">
        <f t="shared" si="199"/>
        <v>00:00-00:00</v>
      </c>
      <c r="FT17" s="739">
        <f t="shared" si="200"/>
        <v>1</v>
      </c>
      <c r="FU17" s="738">
        <f t="shared" si="201"/>
        <v>0</v>
      </c>
      <c r="FV17" s="738">
        <f t="shared" si="202"/>
        <v>1</v>
      </c>
      <c r="FW17" s="737" t="b">
        <f t="shared" si="203"/>
        <v>1</v>
      </c>
      <c r="FX17" s="737" t="b">
        <f t="shared" si="204"/>
        <v>0</v>
      </c>
      <c r="FY17" s="737" t="b">
        <f t="shared" si="205"/>
        <v>1</v>
      </c>
      <c r="FZ17" s="628">
        <f t="shared" si="206"/>
        <v>1</v>
      </c>
      <c r="GA17" s="737">
        <f t="shared" si="207"/>
        <v>0</v>
      </c>
      <c r="GB17" s="737">
        <f t="shared" si="208"/>
        <v>0</v>
      </c>
      <c r="GC17" s="737">
        <f t="shared" si="209"/>
        <v>0</v>
      </c>
      <c r="GD17" s="740">
        <f t="shared" si="210"/>
        <v>0</v>
      </c>
      <c r="GE17" s="625">
        <f t="shared" si="211"/>
        <v>1</v>
      </c>
      <c r="GF17" s="738" t="str">
        <f t="shared" si="212"/>
        <v>00:00-00:00</v>
      </c>
      <c r="GG17" s="739">
        <f t="shared" si="213"/>
        <v>1</v>
      </c>
      <c r="GH17" s="738">
        <f t="shared" si="214"/>
        <v>0</v>
      </c>
      <c r="GI17" s="738">
        <f t="shared" si="215"/>
        <v>1</v>
      </c>
      <c r="GJ17" s="737" t="b">
        <f t="shared" si="216"/>
        <v>1</v>
      </c>
      <c r="GK17" s="737" t="b">
        <f t="shared" si="217"/>
        <v>0</v>
      </c>
      <c r="GL17" s="737" t="b">
        <f t="shared" si="218"/>
        <v>1</v>
      </c>
      <c r="GM17" s="628">
        <f t="shared" si="219"/>
        <v>1</v>
      </c>
      <c r="GN17" s="737">
        <f t="shared" si="220"/>
        <v>0</v>
      </c>
      <c r="GO17" s="737">
        <f t="shared" si="221"/>
        <v>0</v>
      </c>
      <c r="GP17" s="737">
        <f t="shared" si="222"/>
        <v>0</v>
      </c>
      <c r="GQ17" s="740">
        <f t="shared" si="223"/>
        <v>0</v>
      </c>
      <c r="GR17" s="625">
        <f t="shared" si="224"/>
        <v>1</v>
      </c>
      <c r="GS17" s="738" t="str">
        <f t="shared" si="225"/>
        <v>00:00-00:00</v>
      </c>
      <c r="GT17" s="739">
        <f t="shared" si="226"/>
        <v>1</v>
      </c>
      <c r="GU17" s="738">
        <f t="shared" si="227"/>
        <v>0</v>
      </c>
      <c r="GV17" s="738">
        <f t="shared" si="228"/>
        <v>1</v>
      </c>
      <c r="GW17" s="737" t="b">
        <f t="shared" si="229"/>
        <v>1</v>
      </c>
      <c r="GX17" s="737" t="b">
        <f t="shared" si="230"/>
        <v>0</v>
      </c>
      <c r="GY17" s="737" t="b">
        <f t="shared" si="231"/>
        <v>1</v>
      </c>
      <c r="GZ17" s="628">
        <f t="shared" si="232"/>
        <v>1</v>
      </c>
      <c r="HA17" s="737">
        <f t="shared" si="233"/>
        <v>0</v>
      </c>
      <c r="HB17" s="737">
        <f t="shared" si="234"/>
        <v>0</v>
      </c>
      <c r="HC17" s="737">
        <f t="shared" si="235"/>
        <v>0</v>
      </c>
      <c r="HD17" s="740">
        <f t="shared" si="236"/>
        <v>0</v>
      </c>
      <c r="HE17" s="625">
        <f t="shared" si="237"/>
        <v>1</v>
      </c>
      <c r="HF17" s="738" t="str">
        <f t="shared" si="238"/>
        <v>00:00-00:00</v>
      </c>
      <c r="HG17" s="739">
        <f t="shared" si="239"/>
        <v>1</v>
      </c>
      <c r="HH17" s="738">
        <f t="shared" si="240"/>
        <v>0</v>
      </c>
      <c r="HI17" s="738">
        <f t="shared" si="241"/>
        <v>1</v>
      </c>
      <c r="HJ17" s="737" t="b">
        <f t="shared" si="242"/>
        <v>1</v>
      </c>
      <c r="HK17" s="737" t="b">
        <f t="shared" si="243"/>
        <v>0</v>
      </c>
      <c r="HL17" s="737" t="b">
        <f t="shared" si="244"/>
        <v>1</v>
      </c>
      <c r="HM17" s="628">
        <f t="shared" si="245"/>
        <v>1</v>
      </c>
      <c r="HN17" s="737">
        <f t="shared" si="246"/>
        <v>0</v>
      </c>
      <c r="HO17" s="737">
        <f t="shared" si="247"/>
        <v>0</v>
      </c>
      <c r="HP17" s="737">
        <f t="shared" si="248"/>
        <v>0</v>
      </c>
      <c r="HQ17" s="740">
        <f t="shared" si="249"/>
        <v>0</v>
      </c>
      <c r="HR17" s="625">
        <f t="shared" si="250"/>
        <v>1</v>
      </c>
      <c r="HS17" s="738" t="str">
        <f t="shared" si="251"/>
        <v>00:00-00:00</v>
      </c>
      <c r="HT17" s="739">
        <f t="shared" si="252"/>
        <v>1</v>
      </c>
      <c r="HU17" s="738">
        <f t="shared" si="253"/>
        <v>0</v>
      </c>
      <c r="HV17" s="738">
        <f t="shared" si="254"/>
        <v>1</v>
      </c>
      <c r="HW17" s="737" t="b">
        <f t="shared" si="255"/>
        <v>1</v>
      </c>
      <c r="HX17" s="737" t="b">
        <f t="shared" si="256"/>
        <v>0</v>
      </c>
      <c r="HY17" s="737" t="b">
        <f t="shared" si="257"/>
        <v>1</v>
      </c>
      <c r="HZ17" s="628">
        <f t="shared" si="258"/>
        <v>1</v>
      </c>
      <c r="IA17" s="737">
        <f t="shared" si="259"/>
        <v>0</v>
      </c>
      <c r="IB17" s="737">
        <f t="shared" si="260"/>
        <v>0</v>
      </c>
      <c r="IC17" s="737">
        <f t="shared" si="261"/>
        <v>0</v>
      </c>
      <c r="ID17" s="740">
        <f t="shared" si="262"/>
        <v>0</v>
      </c>
      <c r="IE17" s="625">
        <f t="shared" si="263"/>
        <v>1</v>
      </c>
      <c r="IF17" s="738" t="str">
        <f t="shared" si="264"/>
        <v>00:00-00:00</v>
      </c>
      <c r="IG17" s="739">
        <f t="shared" si="265"/>
        <v>1</v>
      </c>
      <c r="IH17" s="738">
        <f t="shared" si="266"/>
        <v>0</v>
      </c>
      <c r="II17" s="738">
        <f t="shared" si="267"/>
        <v>1</v>
      </c>
      <c r="IJ17" s="737" t="b">
        <f t="shared" si="268"/>
        <v>1</v>
      </c>
      <c r="IK17" s="737" t="b">
        <f t="shared" si="269"/>
        <v>0</v>
      </c>
      <c r="IL17" s="737" t="b">
        <f t="shared" si="270"/>
        <v>1</v>
      </c>
      <c r="IM17" s="628">
        <f t="shared" si="271"/>
        <v>1</v>
      </c>
      <c r="IN17" s="737">
        <f t="shared" si="272"/>
        <v>0</v>
      </c>
      <c r="IO17" s="737">
        <f t="shared" si="273"/>
        <v>0</v>
      </c>
      <c r="IP17" s="737">
        <f t="shared" si="274"/>
        <v>0</v>
      </c>
      <c r="IQ17" s="740">
        <f t="shared" si="275"/>
        <v>0</v>
      </c>
      <c r="IR17" s="625">
        <f t="shared" si="276"/>
        <v>1</v>
      </c>
      <c r="IS17" s="738" t="str">
        <f t="shared" si="277"/>
        <v>00:00-00:00</v>
      </c>
      <c r="IT17" s="739">
        <f t="shared" si="278"/>
        <v>1</v>
      </c>
      <c r="IU17" s="738">
        <f t="shared" si="279"/>
        <v>0</v>
      </c>
      <c r="IV17" s="738">
        <f t="shared" si="280"/>
        <v>1</v>
      </c>
      <c r="IW17" s="737" t="b">
        <f t="shared" si="281"/>
        <v>1</v>
      </c>
      <c r="IX17" s="737" t="b">
        <f t="shared" si="282"/>
        <v>0</v>
      </c>
      <c r="IY17" s="737" t="b">
        <f t="shared" si="283"/>
        <v>1</v>
      </c>
      <c r="IZ17" s="628">
        <f t="shared" si="284"/>
        <v>1</v>
      </c>
      <c r="JA17" s="737">
        <f t="shared" si="285"/>
        <v>0</v>
      </c>
      <c r="JB17" s="737">
        <f t="shared" si="286"/>
        <v>0</v>
      </c>
      <c r="JC17" s="737">
        <f t="shared" si="287"/>
        <v>0</v>
      </c>
      <c r="JD17" s="740">
        <f t="shared" si="288"/>
        <v>0</v>
      </c>
      <c r="JE17" s="625">
        <f t="shared" si="289"/>
        <v>1</v>
      </c>
      <c r="JF17" s="738" t="str">
        <f t="shared" si="290"/>
        <v>00:00-00:00</v>
      </c>
      <c r="JG17" s="739">
        <f t="shared" si="291"/>
        <v>1</v>
      </c>
      <c r="JH17" s="738">
        <f t="shared" si="292"/>
        <v>0</v>
      </c>
      <c r="JI17" s="738">
        <f t="shared" si="293"/>
        <v>1</v>
      </c>
      <c r="JJ17" s="737" t="b">
        <f t="shared" si="294"/>
        <v>1</v>
      </c>
      <c r="JK17" s="737" t="b">
        <f t="shared" si="295"/>
        <v>0</v>
      </c>
      <c r="JL17" s="737" t="b">
        <f t="shared" si="296"/>
        <v>1</v>
      </c>
      <c r="JM17" s="628">
        <f t="shared" si="297"/>
        <v>1</v>
      </c>
      <c r="JN17" s="737">
        <f t="shared" si="298"/>
        <v>0</v>
      </c>
      <c r="JO17" s="737">
        <f t="shared" si="299"/>
        <v>0</v>
      </c>
      <c r="JP17" s="737">
        <f t="shared" si="300"/>
        <v>0</v>
      </c>
      <c r="JQ17" s="740">
        <f t="shared" si="301"/>
        <v>0</v>
      </c>
      <c r="JR17" s="744">
        <f t="shared" si="302"/>
        <v>0</v>
      </c>
      <c r="JS17" s="745">
        <f t="shared" si="303"/>
        <v>0</v>
      </c>
      <c r="JT17" s="744">
        <f t="shared" si="304"/>
        <v>0</v>
      </c>
      <c r="JU17" s="744">
        <f t="shared" si="305"/>
        <v>0</v>
      </c>
      <c r="JV17" s="744">
        <f t="shared" si="306"/>
        <v>0</v>
      </c>
      <c r="JW17" s="744">
        <f t="shared" si="307"/>
        <v>0</v>
      </c>
      <c r="JX17" s="616"/>
      <c r="JY17" s="625">
        <f t="shared" si="308"/>
        <v>1</v>
      </c>
      <c r="JZ17" s="626" t="str">
        <f t="shared" si="309"/>
        <v>00:00-00:00</v>
      </c>
      <c r="KA17" s="627">
        <f t="shared" si="310"/>
        <v>1</v>
      </c>
      <c r="KB17" s="738">
        <f t="shared" si="311"/>
        <v>0</v>
      </c>
      <c r="KC17" s="738">
        <f t="shared" si="312"/>
        <v>1</v>
      </c>
      <c r="KD17" s="628" t="b">
        <f t="shared" si="313"/>
        <v>1</v>
      </c>
      <c r="KE17" s="628" t="b">
        <f t="shared" si="314"/>
        <v>0</v>
      </c>
      <c r="KF17" s="628" t="b">
        <f t="shared" si="315"/>
        <v>1</v>
      </c>
      <c r="KG17" s="628">
        <f t="shared" si="316"/>
        <v>1</v>
      </c>
      <c r="KH17" s="737">
        <f t="shared" si="317"/>
        <v>0</v>
      </c>
      <c r="KI17" s="737">
        <f t="shared" si="318"/>
        <v>0</v>
      </c>
      <c r="KJ17" s="737">
        <f t="shared" si="319"/>
        <v>0</v>
      </c>
      <c r="KK17" s="740">
        <f t="shared" si="320"/>
        <v>0</v>
      </c>
      <c r="KL17" s="625">
        <f t="shared" si="321"/>
        <v>1</v>
      </c>
      <c r="KM17" s="625" t="str">
        <f t="shared" si="322"/>
        <v>00:00-00:00</v>
      </c>
      <c r="KN17" s="627">
        <f t="shared" si="323"/>
        <v>1</v>
      </c>
      <c r="KO17" s="738">
        <f t="shared" si="324"/>
        <v>0</v>
      </c>
      <c r="KP17" s="738">
        <f t="shared" si="325"/>
        <v>1</v>
      </c>
      <c r="KQ17" s="628" t="b">
        <f t="shared" si="326"/>
        <v>1</v>
      </c>
      <c r="KR17" s="628" t="b">
        <f t="shared" si="327"/>
        <v>0</v>
      </c>
      <c r="KS17" s="628" t="b">
        <f t="shared" si="328"/>
        <v>1</v>
      </c>
      <c r="KT17" s="628">
        <f t="shared" si="329"/>
        <v>1</v>
      </c>
      <c r="KU17" s="737">
        <f t="shared" si="330"/>
        <v>0</v>
      </c>
      <c r="KV17" s="737">
        <f t="shared" si="331"/>
        <v>0</v>
      </c>
      <c r="KW17" s="737">
        <f t="shared" si="332"/>
        <v>0</v>
      </c>
      <c r="KX17" s="740">
        <f t="shared" si="333"/>
        <v>0</v>
      </c>
      <c r="KY17" s="625">
        <f t="shared" si="334"/>
        <v>1</v>
      </c>
      <c r="KZ17" s="625" t="str">
        <f t="shared" si="335"/>
        <v>00:00-00:00</v>
      </c>
      <c r="LA17" s="627">
        <f t="shared" si="336"/>
        <v>1</v>
      </c>
      <c r="LB17" s="738">
        <f t="shared" si="337"/>
        <v>0</v>
      </c>
      <c r="LC17" s="738">
        <f t="shared" si="338"/>
        <v>1</v>
      </c>
      <c r="LD17" s="628" t="b">
        <f t="shared" si="339"/>
        <v>1</v>
      </c>
      <c r="LE17" s="628" t="b">
        <f t="shared" si="340"/>
        <v>0</v>
      </c>
      <c r="LF17" s="628" t="b">
        <f t="shared" si="341"/>
        <v>1</v>
      </c>
      <c r="LG17" s="628">
        <f t="shared" si="342"/>
        <v>1</v>
      </c>
      <c r="LH17" s="737">
        <f t="shared" si="343"/>
        <v>0</v>
      </c>
      <c r="LI17" s="737">
        <f t="shared" si="344"/>
        <v>0</v>
      </c>
      <c r="LJ17" s="737">
        <f t="shared" si="345"/>
        <v>0</v>
      </c>
      <c r="LK17" s="740">
        <f t="shared" si="346"/>
        <v>0</v>
      </c>
      <c r="LL17" s="625">
        <f t="shared" si="347"/>
        <v>1</v>
      </c>
      <c r="LM17" s="625" t="str">
        <f t="shared" si="348"/>
        <v>00:00-00:00</v>
      </c>
      <c r="LN17" s="627">
        <f t="shared" si="349"/>
        <v>1</v>
      </c>
      <c r="LO17" s="738">
        <f t="shared" si="350"/>
        <v>0</v>
      </c>
      <c r="LP17" s="738">
        <f t="shared" si="351"/>
        <v>1</v>
      </c>
      <c r="LQ17" s="628" t="b">
        <f t="shared" si="352"/>
        <v>1</v>
      </c>
      <c r="LR17" s="628" t="b">
        <f t="shared" si="353"/>
        <v>0</v>
      </c>
      <c r="LS17" s="628" t="b">
        <f t="shared" si="354"/>
        <v>1</v>
      </c>
      <c r="LT17" s="628">
        <f t="shared" si="355"/>
        <v>1</v>
      </c>
      <c r="LU17" s="737">
        <f t="shared" si="356"/>
        <v>0</v>
      </c>
      <c r="LV17" s="737">
        <f t="shared" si="357"/>
        <v>0</v>
      </c>
      <c r="LW17" s="737">
        <f t="shared" si="358"/>
        <v>0</v>
      </c>
      <c r="LX17" s="740">
        <f t="shared" si="359"/>
        <v>0</v>
      </c>
      <c r="LY17" s="625">
        <f t="shared" si="360"/>
        <v>1</v>
      </c>
      <c r="LZ17" s="625" t="str">
        <f t="shared" si="361"/>
        <v>00:00-00:00</v>
      </c>
      <c r="MA17" s="627">
        <f t="shared" si="362"/>
        <v>1</v>
      </c>
      <c r="MB17" s="738">
        <f t="shared" si="363"/>
        <v>0</v>
      </c>
      <c r="MC17" s="738">
        <f t="shared" si="364"/>
        <v>1</v>
      </c>
      <c r="MD17" s="628" t="b">
        <f t="shared" si="365"/>
        <v>1</v>
      </c>
      <c r="ME17" s="628" t="b">
        <f t="shared" si="366"/>
        <v>0</v>
      </c>
      <c r="MF17" s="628" t="b">
        <f t="shared" si="367"/>
        <v>1</v>
      </c>
      <c r="MG17" s="628">
        <f t="shared" si="368"/>
        <v>1</v>
      </c>
      <c r="MH17" s="737">
        <f t="shared" si="369"/>
        <v>0</v>
      </c>
      <c r="MI17" s="737">
        <f t="shared" si="370"/>
        <v>0</v>
      </c>
      <c r="MJ17" s="737">
        <f t="shared" si="371"/>
        <v>0</v>
      </c>
      <c r="MK17" s="740">
        <f t="shared" si="372"/>
        <v>0</v>
      </c>
      <c r="ML17" s="625">
        <f t="shared" si="373"/>
        <v>1</v>
      </c>
      <c r="MM17" s="625" t="str">
        <f t="shared" si="374"/>
        <v>00:00-00:00</v>
      </c>
      <c r="MN17" s="627">
        <f t="shared" si="375"/>
        <v>1</v>
      </c>
      <c r="MO17" s="738">
        <f t="shared" si="376"/>
        <v>0</v>
      </c>
      <c r="MP17" s="738">
        <f t="shared" si="377"/>
        <v>1</v>
      </c>
      <c r="MQ17" s="628" t="b">
        <f t="shared" si="378"/>
        <v>1</v>
      </c>
      <c r="MR17" s="628" t="b">
        <f t="shared" si="379"/>
        <v>0</v>
      </c>
      <c r="MS17" s="628" t="b">
        <f t="shared" si="380"/>
        <v>1</v>
      </c>
      <c r="MT17" s="628">
        <f t="shared" si="381"/>
        <v>1</v>
      </c>
      <c r="MU17" s="737">
        <f t="shared" si="382"/>
        <v>0</v>
      </c>
      <c r="MV17" s="737">
        <f t="shared" si="383"/>
        <v>0</v>
      </c>
      <c r="MW17" s="737">
        <f t="shared" si="384"/>
        <v>0</v>
      </c>
      <c r="MX17" s="740">
        <f t="shared" si="385"/>
        <v>0</v>
      </c>
      <c r="MY17" s="625">
        <f t="shared" si="386"/>
        <v>1</v>
      </c>
      <c r="MZ17" s="625" t="str">
        <f t="shared" si="387"/>
        <v>00:00-00:00</v>
      </c>
      <c r="NA17" s="627">
        <f t="shared" si="388"/>
        <v>1</v>
      </c>
      <c r="NB17" s="738">
        <f t="shared" si="389"/>
        <v>0</v>
      </c>
      <c r="NC17" s="738">
        <f t="shared" si="390"/>
        <v>1</v>
      </c>
      <c r="ND17" s="628" t="b">
        <f t="shared" si="391"/>
        <v>1</v>
      </c>
      <c r="NE17" s="628" t="b">
        <f t="shared" si="392"/>
        <v>0</v>
      </c>
      <c r="NF17" s="628" t="b">
        <f t="shared" si="393"/>
        <v>1</v>
      </c>
      <c r="NG17" s="628">
        <f t="shared" si="394"/>
        <v>1</v>
      </c>
      <c r="NH17" s="737">
        <f t="shared" si="395"/>
        <v>0</v>
      </c>
      <c r="NI17" s="737">
        <f t="shared" si="396"/>
        <v>0</v>
      </c>
      <c r="NJ17" s="737">
        <f t="shared" si="397"/>
        <v>0</v>
      </c>
      <c r="NK17" s="740">
        <f t="shared" si="398"/>
        <v>0</v>
      </c>
      <c r="NL17" s="625">
        <f t="shared" si="399"/>
        <v>1</v>
      </c>
      <c r="NM17" s="625" t="str">
        <f t="shared" si="400"/>
        <v>00:00-00:00</v>
      </c>
      <c r="NN17" s="627">
        <f t="shared" si="401"/>
        <v>1</v>
      </c>
      <c r="NO17" s="738">
        <f t="shared" si="402"/>
        <v>0</v>
      </c>
      <c r="NP17" s="738">
        <f t="shared" si="403"/>
        <v>1</v>
      </c>
      <c r="NQ17" s="628" t="b">
        <f t="shared" si="404"/>
        <v>1</v>
      </c>
      <c r="NR17" s="628" t="b">
        <f t="shared" si="405"/>
        <v>0</v>
      </c>
      <c r="NS17" s="628" t="b">
        <f t="shared" si="406"/>
        <v>1</v>
      </c>
      <c r="NT17" s="628">
        <f t="shared" si="407"/>
        <v>1</v>
      </c>
      <c r="NU17" s="737">
        <f t="shared" si="408"/>
        <v>0</v>
      </c>
      <c r="NV17" s="737">
        <f t="shared" si="409"/>
        <v>0</v>
      </c>
      <c r="NW17" s="737">
        <f t="shared" si="410"/>
        <v>0</v>
      </c>
      <c r="NX17" s="740">
        <f t="shared" si="411"/>
        <v>0</v>
      </c>
      <c r="NY17" s="625">
        <f t="shared" si="412"/>
        <v>1</v>
      </c>
      <c r="NZ17" s="625" t="str">
        <f t="shared" si="413"/>
        <v>00:00-00:00</v>
      </c>
      <c r="OA17" s="627">
        <f t="shared" si="414"/>
        <v>1</v>
      </c>
      <c r="OB17" s="738">
        <f t="shared" si="415"/>
        <v>0</v>
      </c>
      <c r="OC17" s="738">
        <f t="shared" si="416"/>
        <v>1</v>
      </c>
      <c r="OD17" s="628" t="b">
        <f t="shared" si="417"/>
        <v>1</v>
      </c>
      <c r="OE17" s="628" t="b">
        <f t="shared" si="418"/>
        <v>0</v>
      </c>
      <c r="OF17" s="628" t="b">
        <f t="shared" si="419"/>
        <v>1</v>
      </c>
      <c r="OG17" s="628">
        <f t="shared" si="420"/>
        <v>1</v>
      </c>
      <c r="OH17" s="737">
        <f t="shared" si="421"/>
        <v>0</v>
      </c>
      <c r="OI17" s="737">
        <f t="shared" si="422"/>
        <v>0</v>
      </c>
      <c r="OJ17" s="737">
        <f t="shared" si="423"/>
        <v>0</v>
      </c>
      <c r="OK17" s="740">
        <f t="shared" si="424"/>
        <v>0</v>
      </c>
      <c r="OL17" s="625">
        <f t="shared" si="425"/>
        <v>1</v>
      </c>
      <c r="OM17" s="625" t="str">
        <f t="shared" si="426"/>
        <v>00:00-00:00</v>
      </c>
      <c r="ON17" s="627">
        <f t="shared" si="427"/>
        <v>1</v>
      </c>
      <c r="OO17" s="738">
        <f t="shared" si="428"/>
        <v>0</v>
      </c>
      <c r="OP17" s="738">
        <f t="shared" si="429"/>
        <v>1</v>
      </c>
      <c r="OQ17" s="628" t="b">
        <f t="shared" si="430"/>
        <v>1</v>
      </c>
      <c r="OR17" s="628" t="b">
        <f t="shared" si="431"/>
        <v>0</v>
      </c>
      <c r="OS17" s="628" t="b">
        <f t="shared" si="432"/>
        <v>1</v>
      </c>
      <c r="OT17" s="628">
        <f t="shared" si="433"/>
        <v>1</v>
      </c>
      <c r="OU17" s="737">
        <f t="shared" si="434"/>
        <v>0</v>
      </c>
      <c r="OV17" s="737">
        <f t="shared" si="435"/>
        <v>0</v>
      </c>
      <c r="OW17" s="737">
        <f t="shared" si="436"/>
        <v>0</v>
      </c>
      <c r="OX17" s="740">
        <f t="shared" si="437"/>
        <v>0</v>
      </c>
      <c r="OY17" s="625">
        <f t="shared" si="438"/>
        <v>1</v>
      </c>
      <c r="OZ17" s="625" t="str">
        <f t="shared" si="439"/>
        <v>00:00-00:00</v>
      </c>
      <c r="PA17" s="627">
        <f t="shared" si="440"/>
        <v>1</v>
      </c>
      <c r="PB17" s="738">
        <f t="shared" si="441"/>
        <v>0</v>
      </c>
      <c r="PC17" s="738">
        <f t="shared" si="442"/>
        <v>1</v>
      </c>
      <c r="PD17" s="628" t="b">
        <f t="shared" si="443"/>
        <v>1</v>
      </c>
      <c r="PE17" s="628" t="b">
        <f t="shared" si="444"/>
        <v>0</v>
      </c>
      <c r="PF17" s="628" t="b">
        <f t="shared" si="445"/>
        <v>1</v>
      </c>
      <c r="PG17" s="628">
        <f t="shared" si="446"/>
        <v>1</v>
      </c>
      <c r="PH17" s="737">
        <f t="shared" si="447"/>
        <v>0</v>
      </c>
      <c r="PI17" s="737">
        <f t="shared" si="448"/>
        <v>0</v>
      </c>
      <c r="PJ17" s="737">
        <f t="shared" si="449"/>
        <v>0</v>
      </c>
      <c r="PK17" s="740">
        <f t="shared" si="450"/>
        <v>0</v>
      </c>
      <c r="PL17" s="625">
        <f t="shared" si="451"/>
        <v>1</v>
      </c>
      <c r="PM17" s="625" t="str">
        <f t="shared" si="452"/>
        <v>00:00-00:00</v>
      </c>
      <c r="PN17" s="627">
        <f t="shared" si="453"/>
        <v>1</v>
      </c>
      <c r="PO17" s="738">
        <f t="shared" si="454"/>
        <v>0</v>
      </c>
      <c r="PP17" s="738">
        <f t="shared" si="455"/>
        <v>1</v>
      </c>
      <c r="PQ17" s="628" t="b">
        <f t="shared" si="456"/>
        <v>1</v>
      </c>
      <c r="PR17" s="628" t="b">
        <f t="shared" si="457"/>
        <v>0</v>
      </c>
      <c r="PS17" s="628" t="b">
        <f t="shared" si="458"/>
        <v>1</v>
      </c>
      <c r="PT17" s="628">
        <f t="shared" si="459"/>
        <v>1</v>
      </c>
      <c r="PU17" s="737">
        <f t="shared" si="460"/>
        <v>0</v>
      </c>
      <c r="PV17" s="737">
        <f t="shared" si="461"/>
        <v>0</v>
      </c>
      <c r="PW17" s="737">
        <f t="shared" si="462"/>
        <v>0</v>
      </c>
      <c r="PX17" s="740">
        <f t="shared" si="463"/>
        <v>0</v>
      </c>
      <c r="PY17" s="625">
        <f t="shared" si="464"/>
        <v>1</v>
      </c>
      <c r="PZ17" s="625" t="str">
        <f t="shared" si="465"/>
        <v>00:00-00:00</v>
      </c>
      <c r="QA17" s="627">
        <f t="shared" si="466"/>
        <v>1</v>
      </c>
      <c r="QB17" s="738">
        <f t="shared" si="467"/>
        <v>0</v>
      </c>
      <c r="QC17" s="738">
        <f t="shared" si="468"/>
        <v>1</v>
      </c>
      <c r="QD17" s="628" t="b">
        <f t="shared" si="469"/>
        <v>1</v>
      </c>
      <c r="QE17" s="628" t="b">
        <f t="shared" si="470"/>
        <v>0</v>
      </c>
      <c r="QF17" s="628" t="b">
        <f t="shared" si="471"/>
        <v>1</v>
      </c>
      <c r="QG17" s="628">
        <f t="shared" si="472"/>
        <v>1</v>
      </c>
      <c r="QH17" s="737">
        <f t="shared" si="473"/>
        <v>0</v>
      </c>
      <c r="QI17" s="737">
        <f t="shared" si="474"/>
        <v>0</v>
      </c>
      <c r="QJ17" s="737">
        <f t="shared" si="475"/>
        <v>0</v>
      </c>
      <c r="QK17" s="740">
        <f t="shared" si="476"/>
        <v>0</v>
      </c>
      <c r="QL17" s="625">
        <f t="shared" si="477"/>
        <v>1</v>
      </c>
      <c r="QM17" s="625" t="str">
        <f t="shared" si="478"/>
        <v>00:00-00:00</v>
      </c>
      <c r="QN17" s="627">
        <f t="shared" si="479"/>
        <v>1</v>
      </c>
      <c r="QO17" s="738">
        <f t="shared" si="480"/>
        <v>0</v>
      </c>
      <c r="QP17" s="738">
        <f t="shared" si="481"/>
        <v>1</v>
      </c>
      <c r="QQ17" s="628" t="b">
        <f t="shared" si="482"/>
        <v>1</v>
      </c>
      <c r="QR17" s="628" t="b">
        <f t="shared" si="483"/>
        <v>0</v>
      </c>
      <c r="QS17" s="628" t="b">
        <f t="shared" si="484"/>
        <v>1</v>
      </c>
      <c r="QT17" s="628">
        <f t="shared" si="485"/>
        <v>1</v>
      </c>
      <c r="QU17" s="737">
        <f t="shared" si="486"/>
        <v>0</v>
      </c>
      <c r="QV17" s="737">
        <f t="shared" si="487"/>
        <v>0</v>
      </c>
      <c r="QW17" s="737">
        <f t="shared" si="488"/>
        <v>0</v>
      </c>
      <c r="QX17" s="740">
        <f t="shared" si="489"/>
        <v>0</v>
      </c>
      <c r="QY17" s="625">
        <f t="shared" si="490"/>
        <v>1</v>
      </c>
      <c r="QZ17" s="625" t="str">
        <f t="shared" si="491"/>
        <v>00:00-00:00</v>
      </c>
      <c r="RA17" s="627">
        <f t="shared" si="492"/>
        <v>1</v>
      </c>
      <c r="RB17" s="738">
        <f t="shared" si="493"/>
        <v>0</v>
      </c>
      <c r="RC17" s="738">
        <f t="shared" si="494"/>
        <v>1</v>
      </c>
      <c r="RD17" s="628" t="b">
        <f t="shared" si="495"/>
        <v>1</v>
      </c>
      <c r="RE17" s="628" t="b">
        <f t="shared" si="496"/>
        <v>0</v>
      </c>
      <c r="RF17" s="628" t="b">
        <f t="shared" si="497"/>
        <v>1</v>
      </c>
      <c r="RG17" s="628">
        <f t="shared" si="498"/>
        <v>1</v>
      </c>
      <c r="RH17" s="737">
        <f t="shared" si="499"/>
        <v>0</v>
      </c>
      <c r="RI17" s="737">
        <f t="shared" si="500"/>
        <v>0</v>
      </c>
      <c r="RJ17" s="737">
        <f t="shared" si="501"/>
        <v>0</v>
      </c>
      <c r="RK17" s="740">
        <f t="shared" si="502"/>
        <v>0</v>
      </c>
      <c r="RL17" s="744">
        <f t="shared" si="503"/>
        <v>0</v>
      </c>
      <c r="RM17" s="746">
        <f t="shared" si="522"/>
        <v>0</v>
      </c>
      <c r="RN17" s="744">
        <f t="shared" si="504"/>
        <v>0</v>
      </c>
      <c r="RO17" s="744">
        <f t="shared" si="505"/>
        <v>0</v>
      </c>
      <c r="RP17" s="744">
        <f t="shared" si="506"/>
        <v>0</v>
      </c>
      <c r="RQ17" s="744">
        <f t="shared" si="507"/>
        <v>0</v>
      </c>
      <c r="RR17" s="594">
        <f t="shared" ca="1" si="91"/>
        <v>0</v>
      </c>
      <c r="RS17" s="594">
        <f t="shared" ca="1" si="92"/>
        <v>0</v>
      </c>
      <c r="RU17" s="725"/>
    </row>
    <row r="18" spans="1:489" s="625" customFormat="1" ht="15" x14ac:dyDescent="0.25">
      <c r="A18" s="865">
        <f t="shared" ca="1" si="93"/>
        <v>2</v>
      </c>
      <c r="B18" s="719">
        <f t="shared" ca="1" si="508"/>
        <v>43838</v>
      </c>
      <c r="C18" s="720">
        <f t="shared" ca="1" si="509"/>
        <v>1</v>
      </c>
      <c r="D18" s="720" t="str">
        <f t="shared" ca="1" si="510"/>
        <v/>
      </c>
      <c r="E18" s="773" t="str">
        <f t="shared" ca="1" si="511"/>
        <v/>
      </c>
      <c r="F18" s="721">
        <f t="shared" ca="1" si="512"/>
        <v>43838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>
        <f t="shared" ca="1" si="2"/>
        <v>0.33333333333333298</v>
      </c>
      <c r="Q18" s="725" t="str">
        <f t="shared" ca="1" si="3"/>
        <v/>
      </c>
      <c r="R18" s="725" t="str">
        <f t="shared" ca="1" si="94"/>
        <v/>
      </c>
      <c r="S18" s="750"/>
      <c r="T18" s="723" t="str">
        <f t="shared" si="95"/>
        <v/>
      </c>
      <c r="U18" s="723" t="str">
        <f t="shared" ca="1" si="4"/>
        <v/>
      </c>
      <c r="V18" s="723" t="str">
        <f t="shared" ca="1" si="96"/>
        <v/>
      </c>
      <c r="W18" s="723" t="str">
        <f t="shared" ca="1" si="97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8"/>
        <v/>
      </c>
      <c r="AG18" s="730" t="str">
        <f t="shared" si="99"/>
        <v/>
      </c>
      <c r="AH18" s="731" t="str">
        <f t="shared" si="7"/>
        <v/>
      </c>
      <c r="AI18" s="731">
        <f t="shared" si="100"/>
        <v>0</v>
      </c>
      <c r="AJ18" s="731">
        <f t="shared" si="101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9"/>
        <v>0</v>
      </c>
      <c r="AN18" s="596">
        <f t="shared" si="10"/>
        <v>0</v>
      </c>
      <c r="AO18" s="596">
        <f t="shared" si="513"/>
        <v>0</v>
      </c>
      <c r="AP18" s="633">
        <v>0</v>
      </c>
      <c r="AQ18" s="596">
        <f t="shared" si="514"/>
        <v>0</v>
      </c>
      <c r="AR18" s="634">
        <f t="shared" si="11"/>
        <v>0</v>
      </c>
      <c r="AS18" s="733">
        <f t="shared" si="12"/>
        <v>0</v>
      </c>
      <c r="AT18" s="635">
        <f t="shared" si="13"/>
        <v>0</v>
      </c>
      <c r="AU18" s="635">
        <f t="shared" si="515"/>
        <v>0</v>
      </c>
      <c r="AV18" s="633">
        <v>0</v>
      </c>
      <c r="AW18" s="635">
        <f t="shared" si="516"/>
        <v>0</v>
      </c>
      <c r="AX18" s="596">
        <f t="shared" si="14"/>
        <v>0</v>
      </c>
      <c r="AY18" s="596">
        <f t="shared" si="15"/>
        <v>0</v>
      </c>
      <c r="AZ18" s="596">
        <f t="shared" si="16"/>
        <v>0</v>
      </c>
      <c r="BA18" s="596">
        <f t="shared" si="17"/>
        <v>0</v>
      </c>
      <c r="BB18" s="596">
        <f t="shared" si="18"/>
        <v>0</v>
      </c>
      <c r="BC18" s="596">
        <f t="shared" si="517"/>
        <v>0</v>
      </c>
      <c r="BD18" s="636" t="b">
        <f t="shared" si="19"/>
        <v>1</v>
      </c>
      <c r="BE18" s="636" t="b">
        <f>IF(UPPER(G18)=Stammdaten!$D$40,TRUE,FALSE)</f>
        <v>0</v>
      </c>
      <c r="BF18" s="635">
        <f t="shared" si="518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0.33333333333333337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519"/>
        <v>0</v>
      </c>
      <c r="BL18" s="636" t="b">
        <f>IF(UPPER(G18)=Stammdaten!$D$39,TRUE,FALSE)</f>
        <v>0</v>
      </c>
      <c r="BM18" s="636">
        <f t="shared" si="20"/>
        <v>0</v>
      </c>
      <c r="BN18" s="636">
        <f t="shared" si="21"/>
        <v>0</v>
      </c>
      <c r="BO18" s="735">
        <f t="shared" ca="1" si="102"/>
        <v>0</v>
      </c>
      <c r="BP18" s="636">
        <f t="shared" si="22"/>
        <v>0</v>
      </c>
      <c r="BQ18" s="734">
        <f t="shared" si="103"/>
        <v>0</v>
      </c>
      <c r="BR18" s="636">
        <f t="shared" ca="1" si="23"/>
        <v>0</v>
      </c>
      <c r="BS18" s="549">
        <f t="shared" ca="1" si="24"/>
        <v>0</v>
      </c>
      <c r="BT18" s="637">
        <f t="shared" ca="1" si="520"/>
        <v>0</v>
      </c>
      <c r="BU18" s="635">
        <f t="shared" ca="1" si="521"/>
        <v>0</v>
      </c>
      <c r="BV18" s="638">
        <f t="shared" ca="1" si="25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6"/>
        <v>0</v>
      </c>
      <c r="BY18" s="638">
        <f t="shared" ca="1" si="104"/>
        <v>1</v>
      </c>
      <c r="BZ18" s="736">
        <f ca="1">ROUND(IF(OR(C18=0,B18=""),0,INDIRECT(ADDRESS(MATCH(B18,Soll_AZ,1)+MATCH("Arbeitszeit 1 ab",Stammdaten!B:B,0)-1,WEEKDAY(B18,2)+15,,,Tabellennamen),TRUE)),15)</f>
        <v>0.33333333333333298</v>
      </c>
      <c r="CA18" s="954">
        <f t="shared" ca="1" si="27"/>
        <v>0</v>
      </c>
      <c r="CB18" s="736">
        <f t="shared" ref="CB18:CB40" si="523">AJ18</f>
        <v>0</v>
      </c>
      <c r="CC18" s="625">
        <f t="shared" si="28"/>
        <v>1</v>
      </c>
      <c r="CD18" s="737">
        <f t="shared" si="106"/>
        <v>0</v>
      </c>
      <c r="CE18" s="737">
        <f t="shared" si="107"/>
        <v>1</v>
      </c>
      <c r="CF18" s="738" t="str">
        <f t="shared" si="108"/>
        <v>00:00-00:00</v>
      </c>
      <c r="CG18" s="739">
        <f t="shared" si="109"/>
        <v>1</v>
      </c>
      <c r="CH18" s="738">
        <f t="shared" si="110"/>
        <v>0</v>
      </c>
      <c r="CI18" s="738">
        <f t="shared" si="111"/>
        <v>1</v>
      </c>
      <c r="CJ18" s="737" t="b">
        <f t="shared" si="112"/>
        <v>1</v>
      </c>
      <c r="CK18" s="737" t="b">
        <f t="shared" si="113"/>
        <v>0</v>
      </c>
      <c r="CL18" s="737" t="b">
        <f t="shared" si="114"/>
        <v>1</v>
      </c>
      <c r="CM18" s="628">
        <f t="shared" si="115"/>
        <v>1</v>
      </c>
      <c r="CN18" s="737">
        <f t="shared" si="116"/>
        <v>0</v>
      </c>
      <c r="CO18" s="737">
        <f t="shared" si="117"/>
        <v>0</v>
      </c>
      <c r="CP18" s="737">
        <f t="shared" si="118"/>
        <v>0</v>
      </c>
      <c r="CQ18" s="740">
        <f t="shared" si="119"/>
        <v>0</v>
      </c>
      <c r="CR18" s="625">
        <f t="shared" si="120"/>
        <v>1</v>
      </c>
      <c r="CS18" s="738" t="str">
        <f t="shared" si="121"/>
        <v>00:00-00:00</v>
      </c>
      <c r="CT18" s="739">
        <f t="shared" si="122"/>
        <v>1</v>
      </c>
      <c r="CU18" s="738">
        <f t="shared" si="123"/>
        <v>0</v>
      </c>
      <c r="CV18" s="738">
        <f t="shared" si="124"/>
        <v>1</v>
      </c>
      <c r="CW18" s="737" t="b">
        <f t="shared" si="125"/>
        <v>1</v>
      </c>
      <c r="CX18" s="737" t="b">
        <f t="shared" si="126"/>
        <v>0</v>
      </c>
      <c r="CY18" s="737" t="b">
        <f t="shared" si="127"/>
        <v>1</v>
      </c>
      <c r="CZ18" s="628">
        <f t="shared" si="128"/>
        <v>1</v>
      </c>
      <c r="DA18" s="737">
        <f t="shared" si="129"/>
        <v>0</v>
      </c>
      <c r="DB18" s="737">
        <f t="shared" si="130"/>
        <v>0</v>
      </c>
      <c r="DC18" s="737">
        <f t="shared" si="131"/>
        <v>0</v>
      </c>
      <c r="DD18" s="740">
        <f t="shared" si="132"/>
        <v>0</v>
      </c>
      <c r="DE18" s="625">
        <f t="shared" si="133"/>
        <v>1</v>
      </c>
      <c r="DF18" s="738" t="str">
        <f t="shared" si="134"/>
        <v>00:00-00:00</v>
      </c>
      <c r="DG18" s="739">
        <f t="shared" si="135"/>
        <v>1</v>
      </c>
      <c r="DH18" s="738">
        <f t="shared" si="136"/>
        <v>0</v>
      </c>
      <c r="DI18" s="738">
        <f t="shared" si="137"/>
        <v>1</v>
      </c>
      <c r="DJ18" s="737" t="b">
        <f t="shared" si="138"/>
        <v>1</v>
      </c>
      <c r="DK18" s="737" t="b">
        <f t="shared" si="139"/>
        <v>0</v>
      </c>
      <c r="DL18" s="737" t="b">
        <f t="shared" si="140"/>
        <v>1</v>
      </c>
      <c r="DM18" s="628">
        <f t="shared" si="141"/>
        <v>1</v>
      </c>
      <c r="DN18" s="737">
        <f t="shared" si="142"/>
        <v>0</v>
      </c>
      <c r="DO18" s="737">
        <f t="shared" si="143"/>
        <v>0</v>
      </c>
      <c r="DP18" s="737">
        <f t="shared" si="144"/>
        <v>0</v>
      </c>
      <c r="DQ18" s="740">
        <f t="shared" si="145"/>
        <v>0</v>
      </c>
      <c r="DR18" s="625">
        <f t="shared" si="146"/>
        <v>1</v>
      </c>
      <c r="DS18" s="738" t="str">
        <f t="shared" si="147"/>
        <v>00:00-00:00</v>
      </c>
      <c r="DT18" s="739">
        <f t="shared" si="148"/>
        <v>1</v>
      </c>
      <c r="DU18" s="738">
        <f t="shared" si="149"/>
        <v>0</v>
      </c>
      <c r="DV18" s="738">
        <f t="shared" si="150"/>
        <v>1</v>
      </c>
      <c r="DW18" s="737" t="b">
        <f t="shared" si="151"/>
        <v>1</v>
      </c>
      <c r="DX18" s="737" t="b">
        <f t="shared" si="152"/>
        <v>0</v>
      </c>
      <c r="DY18" s="737" t="b">
        <f t="shared" si="153"/>
        <v>1</v>
      </c>
      <c r="DZ18" s="628">
        <f t="shared" si="154"/>
        <v>1</v>
      </c>
      <c r="EA18" s="737">
        <f t="shared" si="155"/>
        <v>0</v>
      </c>
      <c r="EB18" s="737">
        <f t="shared" si="156"/>
        <v>0</v>
      </c>
      <c r="EC18" s="737">
        <f t="shared" si="157"/>
        <v>0</v>
      </c>
      <c r="ED18" s="740">
        <f t="shared" si="158"/>
        <v>0</v>
      </c>
      <c r="EE18" s="741">
        <f t="shared" si="159"/>
        <v>1</v>
      </c>
      <c r="EF18" s="742" t="str">
        <f t="shared" si="160"/>
        <v>00:00-00:00</v>
      </c>
      <c r="EG18" s="743">
        <f t="shared" si="161"/>
        <v>1</v>
      </c>
      <c r="EH18" s="742">
        <f t="shared" si="162"/>
        <v>0</v>
      </c>
      <c r="EI18" s="742">
        <f t="shared" si="163"/>
        <v>1</v>
      </c>
      <c r="EJ18" s="742" t="b">
        <f t="shared" si="164"/>
        <v>1</v>
      </c>
      <c r="EK18" s="742" t="b">
        <f t="shared" si="165"/>
        <v>0</v>
      </c>
      <c r="EL18" s="742" t="b">
        <f t="shared" si="166"/>
        <v>1</v>
      </c>
      <c r="EM18" s="628">
        <f t="shared" si="167"/>
        <v>1</v>
      </c>
      <c r="EN18" s="737">
        <f t="shared" si="168"/>
        <v>0</v>
      </c>
      <c r="EO18" s="737">
        <f t="shared" si="169"/>
        <v>0</v>
      </c>
      <c r="EP18" s="737">
        <f t="shared" si="170"/>
        <v>0</v>
      </c>
      <c r="EQ18" s="740">
        <f t="shared" si="171"/>
        <v>0</v>
      </c>
      <c r="ER18" s="741">
        <f t="shared" si="172"/>
        <v>1</v>
      </c>
      <c r="ES18" s="742" t="str">
        <f t="shared" si="173"/>
        <v>00:00-00:00</v>
      </c>
      <c r="ET18" s="739">
        <f t="shared" si="174"/>
        <v>1</v>
      </c>
      <c r="EU18" s="738">
        <f t="shared" si="175"/>
        <v>0</v>
      </c>
      <c r="EV18" s="738">
        <f t="shared" si="176"/>
        <v>1</v>
      </c>
      <c r="EW18" s="737" t="b">
        <f t="shared" si="177"/>
        <v>1</v>
      </c>
      <c r="EX18" s="737" t="b">
        <f t="shared" si="178"/>
        <v>0</v>
      </c>
      <c r="EY18" s="737" t="b">
        <f t="shared" si="179"/>
        <v>1</v>
      </c>
      <c r="EZ18" s="628">
        <f t="shared" si="180"/>
        <v>1</v>
      </c>
      <c r="FA18" s="737">
        <f t="shared" si="181"/>
        <v>0</v>
      </c>
      <c r="FB18" s="737">
        <f t="shared" si="182"/>
        <v>0</v>
      </c>
      <c r="FC18" s="737">
        <f t="shared" si="183"/>
        <v>0</v>
      </c>
      <c r="FD18" s="740">
        <f t="shared" si="184"/>
        <v>0</v>
      </c>
      <c r="FE18" s="625">
        <f t="shared" si="185"/>
        <v>1</v>
      </c>
      <c r="FF18" s="738" t="str">
        <f t="shared" si="186"/>
        <v>00:00-00:00</v>
      </c>
      <c r="FG18" s="739">
        <f t="shared" si="187"/>
        <v>1</v>
      </c>
      <c r="FH18" s="738">
        <f t="shared" si="188"/>
        <v>0</v>
      </c>
      <c r="FI18" s="738">
        <f t="shared" si="189"/>
        <v>1</v>
      </c>
      <c r="FJ18" s="737" t="b">
        <f t="shared" si="190"/>
        <v>1</v>
      </c>
      <c r="FK18" s="737" t="b">
        <f t="shared" si="191"/>
        <v>0</v>
      </c>
      <c r="FL18" s="737" t="b">
        <f t="shared" si="192"/>
        <v>1</v>
      </c>
      <c r="FM18" s="628">
        <f t="shared" si="193"/>
        <v>1</v>
      </c>
      <c r="FN18" s="737">
        <f t="shared" si="194"/>
        <v>0</v>
      </c>
      <c r="FO18" s="737">
        <f t="shared" si="195"/>
        <v>0</v>
      </c>
      <c r="FP18" s="737">
        <f t="shared" si="196"/>
        <v>0</v>
      </c>
      <c r="FQ18" s="740">
        <f t="shared" si="197"/>
        <v>0</v>
      </c>
      <c r="FR18" s="625">
        <f t="shared" si="198"/>
        <v>1</v>
      </c>
      <c r="FS18" s="738" t="str">
        <f t="shared" si="199"/>
        <v>00:00-00:00</v>
      </c>
      <c r="FT18" s="739">
        <f t="shared" si="200"/>
        <v>1</v>
      </c>
      <c r="FU18" s="738">
        <f t="shared" si="201"/>
        <v>0</v>
      </c>
      <c r="FV18" s="738">
        <f t="shared" si="202"/>
        <v>1</v>
      </c>
      <c r="FW18" s="737" t="b">
        <f t="shared" si="203"/>
        <v>1</v>
      </c>
      <c r="FX18" s="737" t="b">
        <f t="shared" si="204"/>
        <v>0</v>
      </c>
      <c r="FY18" s="737" t="b">
        <f t="shared" si="205"/>
        <v>1</v>
      </c>
      <c r="FZ18" s="628">
        <f t="shared" si="206"/>
        <v>1</v>
      </c>
      <c r="GA18" s="737">
        <f t="shared" si="207"/>
        <v>0</v>
      </c>
      <c r="GB18" s="737">
        <f t="shared" si="208"/>
        <v>0</v>
      </c>
      <c r="GC18" s="737">
        <f t="shared" si="209"/>
        <v>0</v>
      </c>
      <c r="GD18" s="740">
        <f t="shared" si="210"/>
        <v>0</v>
      </c>
      <c r="GE18" s="625">
        <f t="shared" si="211"/>
        <v>1</v>
      </c>
      <c r="GF18" s="738" t="str">
        <f t="shared" si="212"/>
        <v>00:00-00:00</v>
      </c>
      <c r="GG18" s="739">
        <f t="shared" si="213"/>
        <v>1</v>
      </c>
      <c r="GH18" s="738">
        <f t="shared" si="214"/>
        <v>0</v>
      </c>
      <c r="GI18" s="738">
        <f t="shared" si="215"/>
        <v>1</v>
      </c>
      <c r="GJ18" s="737" t="b">
        <f t="shared" si="216"/>
        <v>1</v>
      </c>
      <c r="GK18" s="737" t="b">
        <f t="shared" si="217"/>
        <v>0</v>
      </c>
      <c r="GL18" s="737" t="b">
        <f t="shared" si="218"/>
        <v>1</v>
      </c>
      <c r="GM18" s="628">
        <f t="shared" si="219"/>
        <v>1</v>
      </c>
      <c r="GN18" s="737">
        <f t="shared" si="220"/>
        <v>0</v>
      </c>
      <c r="GO18" s="737">
        <f t="shared" si="221"/>
        <v>0</v>
      </c>
      <c r="GP18" s="737">
        <f t="shared" si="222"/>
        <v>0</v>
      </c>
      <c r="GQ18" s="740">
        <f t="shared" si="223"/>
        <v>0</v>
      </c>
      <c r="GR18" s="625">
        <f t="shared" si="224"/>
        <v>1</v>
      </c>
      <c r="GS18" s="738" t="str">
        <f t="shared" si="225"/>
        <v>00:00-00:00</v>
      </c>
      <c r="GT18" s="739">
        <f t="shared" si="226"/>
        <v>1</v>
      </c>
      <c r="GU18" s="738">
        <f t="shared" si="227"/>
        <v>0</v>
      </c>
      <c r="GV18" s="738">
        <f t="shared" si="228"/>
        <v>1</v>
      </c>
      <c r="GW18" s="737" t="b">
        <f t="shared" si="229"/>
        <v>1</v>
      </c>
      <c r="GX18" s="737" t="b">
        <f t="shared" si="230"/>
        <v>0</v>
      </c>
      <c r="GY18" s="737" t="b">
        <f t="shared" si="231"/>
        <v>1</v>
      </c>
      <c r="GZ18" s="628">
        <f t="shared" si="232"/>
        <v>1</v>
      </c>
      <c r="HA18" s="737">
        <f t="shared" si="233"/>
        <v>0</v>
      </c>
      <c r="HB18" s="737">
        <f t="shared" si="234"/>
        <v>0</v>
      </c>
      <c r="HC18" s="737">
        <f t="shared" si="235"/>
        <v>0</v>
      </c>
      <c r="HD18" s="740">
        <f t="shared" si="236"/>
        <v>0</v>
      </c>
      <c r="HE18" s="625">
        <f t="shared" si="237"/>
        <v>1</v>
      </c>
      <c r="HF18" s="738" t="str">
        <f t="shared" si="238"/>
        <v>00:00-00:00</v>
      </c>
      <c r="HG18" s="739">
        <f t="shared" si="239"/>
        <v>1</v>
      </c>
      <c r="HH18" s="738">
        <f t="shared" si="240"/>
        <v>0</v>
      </c>
      <c r="HI18" s="738">
        <f t="shared" si="241"/>
        <v>1</v>
      </c>
      <c r="HJ18" s="737" t="b">
        <f t="shared" si="242"/>
        <v>1</v>
      </c>
      <c r="HK18" s="737" t="b">
        <f t="shared" si="243"/>
        <v>0</v>
      </c>
      <c r="HL18" s="737" t="b">
        <f t="shared" si="244"/>
        <v>1</v>
      </c>
      <c r="HM18" s="628">
        <f t="shared" si="245"/>
        <v>1</v>
      </c>
      <c r="HN18" s="737">
        <f t="shared" si="246"/>
        <v>0</v>
      </c>
      <c r="HO18" s="737">
        <f t="shared" si="247"/>
        <v>0</v>
      </c>
      <c r="HP18" s="737">
        <f t="shared" si="248"/>
        <v>0</v>
      </c>
      <c r="HQ18" s="740">
        <f t="shared" si="249"/>
        <v>0</v>
      </c>
      <c r="HR18" s="625">
        <f t="shared" si="250"/>
        <v>1</v>
      </c>
      <c r="HS18" s="738" t="str">
        <f t="shared" si="251"/>
        <v>00:00-00:00</v>
      </c>
      <c r="HT18" s="739">
        <f t="shared" si="252"/>
        <v>1</v>
      </c>
      <c r="HU18" s="738">
        <f t="shared" si="253"/>
        <v>0</v>
      </c>
      <c r="HV18" s="738">
        <f t="shared" si="254"/>
        <v>1</v>
      </c>
      <c r="HW18" s="737" t="b">
        <f t="shared" si="255"/>
        <v>1</v>
      </c>
      <c r="HX18" s="737" t="b">
        <f t="shared" si="256"/>
        <v>0</v>
      </c>
      <c r="HY18" s="737" t="b">
        <f t="shared" si="257"/>
        <v>1</v>
      </c>
      <c r="HZ18" s="628">
        <f t="shared" si="258"/>
        <v>1</v>
      </c>
      <c r="IA18" s="737">
        <f t="shared" si="259"/>
        <v>0</v>
      </c>
      <c r="IB18" s="737">
        <f t="shared" si="260"/>
        <v>0</v>
      </c>
      <c r="IC18" s="737">
        <f t="shared" si="261"/>
        <v>0</v>
      </c>
      <c r="ID18" s="740">
        <f t="shared" si="262"/>
        <v>0</v>
      </c>
      <c r="IE18" s="625">
        <f t="shared" si="263"/>
        <v>1</v>
      </c>
      <c r="IF18" s="738" t="str">
        <f t="shared" si="264"/>
        <v>00:00-00:00</v>
      </c>
      <c r="IG18" s="739">
        <f t="shared" si="265"/>
        <v>1</v>
      </c>
      <c r="IH18" s="738">
        <f t="shared" si="266"/>
        <v>0</v>
      </c>
      <c r="II18" s="738">
        <f t="shared" si="267"/>
        <v>1</v>
      </c>
      <c r="IJ18" s="737" t="b">
        <f t="shared" si="268"/>
        <v>1</v>
      </c>
      <c r="IK18" s="737" t="b">
        <f t="shared" si="269"/>
        <v>0</v>
      </c>
      <c r="IL18" s="737" t="b">
        <f t="shared" si="270"/>
        <v>1</v>
      </c>
      <c r="IM18" s="628">
        <f t="shared" si="271"/>
        <v>1</v>
      </c>
      <c r="IN18" s="737">
        <f t="shared" si="272"/>
        <v>0</v>
      </c>
      <c r="IO18" s="737">
        <f t="shared" si="273"/>
        <v>0</v>
      </c>
      <c r="IP18" s="737">
        <f t="shared" si="274"/>
        <v>0</v>
      </c>
      <c r="IQ18" s="740">
        <f t="shared" si="275"/>
        <v>0</v>
      </c>
      <c r="IR18" s="625">
        <f t="shared" si="276"/>
        <v>1</v>
      </c>
      <c r="IS18" s="738" t="str">
        <f t="shared" si="277"/>
        <v>00:00-00:00</v>
      </c>
      <c r="IT18" s="739">
        <f t="shared" si="278"/>
        <v>1</v>
      </c>
      <c r="IU18" s="738">
        <f t="shared" si="279"/>
        <v>0</v>
      </c>
      <c r="IV18" s="738">
        <f t="shared" si="280"/>
        <v>1</v>
      </c>
      <c r="IW18" s="737" t="b">
        <f t="shared" si="281"/>
        <v>1</v>
      </c>
      <c r="IX18" s="737" t="b">
        <f t="shared" si="282"/>
        <v>0</v>
      </c>
      <c r="IY18" s="737" t="b">
        <f t="shared" si="283"/>
        <v>1</v>
      </c>
      <c r="IZ18" s="628">
        <f t="shared" si="284"/>
        <v>1</v>
      </c>
      <c r="JA18" s="737">
        <f t="shared" si="285"/>
        <v>0</v>
      </c>
      <c r="JB18" s="737">
        <f t="shared" si="286"/>
        <v>0</v>
      </c>
      <c r="JC18" s="737">
        <f t="shared" si="287"/>
        <v>0</v>
      </c>
      <c r="JD18" s="740">
        <f t="shared" si="288"/>
        <v>0</v>
      </c>
      <c r="JE18" s="625">
        <f t="shared" si="289"/>
        <v>1</v>
      </c>
      <c r="JF18" s="738" t="str">
        <f t="shared" si="290"/>
        <v>00:00-00:00</v>
      </c>
      <c r="JG18" s="739">
        <f t="shared" si="291"/>
        <v>1</v>
      </c>
      <c r="JH18" s="738">
        <f t="shared" si="292"/>
        <v>0</v>
      </c>
      <c r="JI18" s="738">
        <f t="shared" si="293"/>
        <v>1</v>
      </c>
      <c r="JJ18" s="737" t="b">
        <f t="shared" si="294"/>
        <v>1</v>
      </c>
      <c r="JK18" s="737" t="b">
        <f t="shared" si="295"/>
        <v>0</v>
      </c>
      <c r="JL18" s="737" t="b">
        <f t="shared" si="296"/>
        <v>1</v>
      </c>
      <c r="JM18" s="628">
        <f t="shared" si="297"/>
        <v>1</v>
      </c>
      <c r="JN18" s="737">
        <f t="shared" si="298"/>
        <v>0</v>
      </c>
      <c r="JO18" s="737">
        <f t="shared" si="299"/>
        <v>0</v>
      </c>
      <c r="JP18" s="737">
        <f t="shared" si="300"/>
        <v>0</v>
      </c>
      <c r="JQ18" s="740">
        <f t="shared" si="301"/>
        <v>0</v>
      </c>
      <c r="JR18" s="744">
        <f t="shared" si="302"/>
        <v>0</v>
      </c>
      <c r="JS18" s="745">
        <f t="shared" si="303"/>
        <v>0</v>
      </c>
      <c r="JT18" s="744">
        <f t="shared" si="304"/>
        <v>0</v>
      </c>
      <c r="JU18" s="744">
        <f t="shared" si="305"/>
        <v>0</v>
      </c>
      <c r="JV18" s="744">
        <f t="shared" si="306"/>
        <v>0</v>
      </c>
      <c r="JW18" s="744">
        <f t="shared" si="307"/>
        <v>0</v>
      </c>
      <c r="JX18" s="616"/>
      <c r="JY18" s="625">
        <f t="shared" si="308"/>
        <v>1</v>
      </c>
      <c r="JZ18" s="626" t="str">
        <f t="shared" si="309"/>
        <v>00:00-00:00</v>
      </c>
      <c r="KA18" s="627">
        <f t="shared" si="310"/>
        <v>1</v>
      </c>
      <c r="KB18" s="738">
        <f t="shared" si="311"/>
        <v>0</v>
      </c>
      <c r="KC18" s="738">
        <f t="shared" si="312"/>
        <v>1</v>
      </c>
      <c r="KD18" s="628" t="b">
        <f t="shared" si="313"/>
        <v>1</v>
      </c>
      <c r="KE18" s="628" t="b">
        <f t="shared" si="314"/>
        <v>0</v>
      </c>
      <c r="KF18" s="628" t="b">
        <f t="shared" si="315"/>
        <v>1</v>
      </c>
      <c r="KG18" s="628">
        <f t="shared" si="316"/>
        <v>1</v>
      </c>
      <c r="KH18" s="737">
        <f t="shared" si="317"/>
        <v>0</v>
      </c>
      <c r="KI18" s="737">
        <f t="shared" si="318"/>
        <v>0</v>
      </c>
      <c r="KJ18" s="737">
        <f t="shared" si="319"/>
        <v>0</v>
      </c>
      <c r="KK18" s="740">
        <f t="shared" si="320"/>
        <v>0</v>
      </c>
      <c r="KL18" s="625">
        <f t="shared" si="321"/>
        <v>1</v>
      </c>
      <c r="KM18" s="625" t="str">
        <f t="shared" si="322"/>
        <v>00:00-00:00</v>
      </c>
      <c r="KN18" s="627">
        <f t="shared" si="323"/>
        <v>1</v>
      </c>
      <c r="KO18" s="738">
        <f t="shared" si="324"/>
        <v>0</v>
      </c>
      <c r="KP18" s="738">
        <f t="shared" si="325"/>
        <v>1</v>
      </c>
      <c r="KQ18" s="628" t="b">
        <f t="shared" si="326"/>
        <v>1</v>
      </c>
      <c r="KR18" s="628" t="b">
        <f t="shared" si="327"/>
        <v>0</v>
      </c>
      <c r="KS18" s="628" t="b">
        <f t="shared" si="328"/>
        <v>1</v>
      </c>
      <c r="KT18" s="628">
        <f t="shared" si="329"/>
        <v>1</v>
      </c>
      <c r="KU18" s="737">
        <f t="shared" si="330"/>
        <v>0</v>
      </c>
      <c r="KV18" s="737">
        <f t="shared" si="331"/>
        <v>0</v>
      </c>
      <c r="KW18" s="737">
        <f t="shared" si="332"/>
        <v>0</v>
      </c>
      <c r="KX18" s="740">
        <f t="shared" si="333"/>
        <v>0</v>
      </c>
      <c r="KY18" s="625">
        <f t="shared" si="334"/>
        <v>1</v>
      </c>
      <c r="KZ18" s="625" t="str">
        <f t="shared" si="335"/>
        <v>00:00-00:00</v>
      </c>
      <c r="LA18" s="627">
        <f t="shared" si="336"/>
        <v>1</v>
      </c>
      <c r="LB18" s="738">
        <f t="shared" si="337"/>
        <v>0</v>
      </c>
      <c r="LC18" s="738">
        <f t="shared" si="338"/>
        <v>1</v>
      </c>
      <c r="LD18" s="628" t="b">
        <f t="shared" si="339"/>
        <v>1</v>
      </c>
      <c r="LE18" s="628" t="b">
        <f t="shared" si="340"/>
        <v>0</v>
      </c>
      <c r="LF18" s="628" t="b">
        <f t="shared" si="341"/>
        <v>1</v>
      </c>
      <c r="LG18" s="628">
        <f t="shared" si="342"/>
        <v>1</v>
      </c>
      <c r="LH18" s="737">
        <f t="shared" si="343"/>
        <v>0</v>
      </c>
      <c r="LI18" s="737">
        <f t="shared" si="344"/>
        <v>0</v>
      </c>
      <c r="LJ18" s="737">
        <f t="shared" si="345"/>
        <v>0</v>
      </c>
      <c r="LK18" s="740">
        <f t="shared" si="346"/>
        <v>0</v>
      </c>
      <c r="LL18" s="625">
        <f t="shared" si="347"/>
        <v>1</v>
      </c>
      <c r="LM18" s="625" t="str">
        <f t="shared" si="348"/>
        <v>00:00-00:00</v>
      </c>
      <c r="LN18" s="627">
        <f t="shared" si="349"/>
        <v>1</v>
      </c>
      <c r="LO18" s="738">
        <f t="shared" si="350"/>
        <v>0</v>
      </c>
      <c r="LP18" s="738">
        <f t="shared" si="351"/>
        <v>1</v>
      </c>
      <c r="LQ18" s="628" t="b">
        <f t="shared" si="352"/>
        <v>1</v>
      </c>
      <c r="LR18" s="628" t="b">
        <f t="shared" si="353"/>
        <v>0</v>
      </c>
      <c r="LS18" s="628" t="b">
        <f t="shared" si="354"/>
        <v>1</v>
      </c>
      <c r="LT18" s="628">
        <f t="shared" si="355"/>
        <v>1</v>
      </c>
      <c r="LU18" s="737">
        <f t="shared" si="356"/>
        <v>0</v>
      </c>
      <c r="LV18" s="737">
        <f t="shared" si="357"/>
        <v>0</v>
      </c>
      <c r="LW18" s="737">
        <f t="shared" si="358"/>
        <v>0</v>
      </c>
      <c r="LX18" s="740">
        <f t="shared" si="359"/>
        <v>0</v>
      </c>
      <c r="LY18" s="625">
        <f t="shared" si="360"/>
        <v>1</v>
      </c>
      <c r="LZ18" s="625" t="str">
        <f t="shared" si="361"/>
        <v>00:00-00:00</v>
      </c>
      <c r="MA18" s="627">
        <f t="shared" si="362"/>
        <v>1</v>
      </c>
      <c r="MB18" s="738">
        <f t="shared" si="363"/>
        <v>0</v>
      </c>
      <c r="MC18" s="738">
        <f t="shared" si="364"/>
        <v>1</v>
      </c>
      <c r="MD18" s="628" t="b">
        <f t="shared" si="365"/>
        <v>1</v>
      </c>
      <c r="ME18" s="628" t="b">
        <f t="shared" si="366"/>
        <v>0</v>
      </c>
      <c r="MF18" s="628" t="b">
        <f t="shared" si="367"/>
        <v>1</v>
      </c>
      <c r="MG18" s="628">
        <f t="shared" si="368"/>
        <v>1</v>
      </c>
      <c r="MH18" s="737">
        <f t="shared" si="369"/>
        <v>0</v>
      </c>
      <c r="MI18" s="737">
        <f t="shared" si="370"/>
        <v>0</v>
      </c>
      <c r="MJ18" s="737">
        <f t="shared" si="371"/>
        <v>0</v>
      </c>
      <c r="MK18" s="740">
        <f t="shared" si="372"/>
        <v>0</v>
      </c>
      <c r="ML18" s="625">
        <f t="shared" si="373"/>
        <v>1</v>
      </c>
      <c r="MM18" s="625" t="str">
        <f t="shared" si="374"/>
        <v>00:00-00:00</v>
      </c>
      <c r="MN18" s="627">
        <f t="shared" si="375"/>
        <v>1</v>
      </c>
      <c r="MO18" s="738">
        <f t="shared" si="376"/>
        <v>0</v>
      </c>
      <c r="MP18" s="738">
        <f t="shared" si="377"/>
        <v>1</v>
      </c>
      <c r="MQ18" s="628" t="b">
        <f t="shared" si="378"/>
        <v>1</v>
      </c>
      <c r="MR18" s="628" t="b">
        <f t="shared" si="379"/>
        <v>0</v>
      </c>
      <c r="MS18" s="628" t="b">
        <f t="shared" si="380"/>
        <v>1</v>
      </c>
      <c r="MT18" s="628">
        <f t="shared" si="381"/>
        <v>1</v>
      </c>
      <c r="MU18" s="737">
        <f t="shared" si="382"/>
        <v>0</v>
      </c>
      <c r="MV18" s="737">
        <f t="shared" si="383"/>
        <v>0</v>
      </c>
      <c r="MW18" s="737">
        <f t="shared" si="384"/>
        <v>0</v>
      </c>
      <c r="MX18" s="740">
        <f t="shared" si="385"/>
        <v>0</v>
      </c>
      <c r="MY18" s="625">
        <f t="shared" si="386"/>
        <v>1</v>
      </c>
      <c r="MZ18" s="625" t="str">
        <f t="shared" si="387"/>
        <v>00:00-00:00</v>
      </c>
      <c r="NA18" s="627">
        <f t="shared" si="388"/>
        <v>1</v>
      </c>
      <c r="NB18" s="738">
        <f t="shared" si="389"/>
        <v>0</v>
      </c>
      <c r="NC18" s="738">
        <f t="shared" si="390"/>
        <v>1</v>
      </c>
      <c r="ND18" s="628" t="b">
        <f t="shared" si="391"/>
        <v>1</v>
      </c>
      <c r="NE18" s="628" t="b">
        <f t="shared" si="392"/>
        <v>0</v>
      </c>
      <c r="NF18" s="628" t="b">
        <f t="shared" si="393"/>
        <v>1</v>
      </c>
      <c r="NG18" s="628">
        <f t="shared" si="394"/>
        <v>1</v>
      </c>
      <c r="NH18" s="737">
        <f t="shared" si="395"/>
        <v>0</v>
      </c>
      <c r="NI18" s="737">
        <f t="shared" si="396"/>
        <v>0</v>
      </c>
      <c r="NJ18" s="737">
        <f t="shared" si="397"/>
        <v>0</v>
      </c>
      <c r="NK18" s="740">
        <f t="shared" si="398"/>
        <v>0</v>
      </c>
      <c r="NL18" s="625">
        <f t="shared" si="399"/>
        <v>1</v>
      </c>
      <c r="NM18" s="625" t="str">
        <f t="shared" si="400"/>
        <v>00:00-00:00</v>
      </c>
      <c r="NN18" s="627">
        <f t="shared" si="401"/>
        <v>1</v>
      </c>
      <c r="NO18" s="738">
        <f t="shared" si="402"/>
        <v>0</v>
      </c>
      <c r="NP18" s="738">
        <f t="shared" si="403"/>
        <v>1</v>
      </c>
      <c r="NQ18" s="628" t="b">
        <f t="shared" si="404"/>
        <v>1</v>
      </c>
      <c r="NR18" s="628" t="b">
        <f t="shared" si="405"/>
        <v>0</v>
      </c>
      <c r="NS18" s="628" t="b">
        <f t="shared" si="406"/>
        <v>1</v>
      </c>
      <c r="NT18" s="628">
        <f t="shared" si="407"/>
        <v>1</v>
      </c>
      <c r="NU18" s="737">
        <f t="shared" si="408"/>
        <v>0</v>
      </c>
      <c r="NV18" s="737">
        <f t="shared" si="409"/>
        <v>0</v>
      </c>
      <c r="NW18" s="737">
        <f t="shared" si="410"/>
        <v>0</v>
      </c>
      <c r="NX18" s="740">
        <f t="shared" si="411"/>
        <v>0</v>
      </c>
      <c r="NY18" s="625">
        <f t="shared" si="412"/>
        <v>1</v>
      </c>
      <c r="NZ18" s="625" t="str">
        <f t="shared" si="413"/>
        <v>00:00-00:00</v>
      </c>
      <c r="OA18" s="627">
        <f t="shared" si="414"/>
        <v>1</v>
      </c>
      <c r="OB18" s="738">
        <f t="shared" si="415"/>
        <v>0</v>
      </c>
      <c r="OC18" s="738">
        <f t="shared" si="416"/>
        <v>1</v>
      </c>
      <c r="OD18" s="628" t="b">
        <f t="shared" si="417"/>
        <v>1</v>
      </c>
      <c r="OE18" s="628" t="b">
        <f t="shared" si="418"/>
        <v>0</v>
      </c>
      <c r="OF18" s="628" t="b">
        <f t="shared" si="419"/>
        <v>1</v>
      </c>
      <c r="OG18" s="628">
        <f t="shared" si="420"/>
        <v>1</v>
      </c>
      <c r="OH18" s="737">
        <f t="shared" si="421"/>
        <v>0</v>
      </c>
      <c r="OI18" s="737">
        <f t="shared" si="422"/>
        <v>0</v>
      </c>
      <c r="OJ18" s="737">
        <f t="shared" si="423"/>
        <v>0</v>
      </c>
      <c r="OK18" s="740">
        <f t="shared" si="424"/>
        <v>0</v>
      </c>
      <c r="OL18" s="625">
        <f t="shared" si="425"/>
        <v>1</v>
      </c>
      <c r="OM18" s="625" t="str">
        <f t="shared" si="426"/>
        <v>00:00-00:00</v>
      </c>
      <c r="ON18" s="627">
        <f t="shared" si="427"/>
        <v>1</v>
      </c>
      <c r="OO18" s="738">
        <f t="shared" si="428"/>
        <v>0</v>
      </c>
      <c r="OP18" s="738">
        <f t="shared" si="429"/>
        <v>1</v>
      </c>
      <c r="OQ18" s="628" t="b">
        <f t="shared" si="430"/>
        <v>1</v>
      </c>
      <c r="OR18" s="628" t="b">
        <f t="shared" si="431"/>
        <v>0</v>
      </c>
      <c r="OS18" s="628" t="b">
        <f t="shared" si="432"/>
        <v>1</v>
      </c>
      <c r="OT18" s="628">
        <f t="shared" si="433"/>
        <v>1</v>
      </c>
      <c r="OU18" s="737">
        <f t="shared" si="434"/>
        <v>0</v>
      </c>
      <c r="OV18" s="737">
        <f t="shared" si="435"/>
        <v>0</v>
      </c>
      <c r="OW18" s="737">
        <f t="shared" si="436"/>
        <v>0</v>
      </c>
      <c r="OX18" s="740">
        <f t="shared" si="437"/>
        <v>0</v>
      </c>
      <c r="OY18" s="625">
        <f t="shared" si="438"/>
        <v>1</v>
      </c>
      <c r="OZ18" s="625" t="str">
        <f t="shared" si="439"/>
        <v>00:00-00:00</v>
      </c>
      <c r="PA18" s="627">
        <f t="shared" si="440"/>
        <v>1</v>
      </c>
      <c r="PB18" s="738">
        <f t="shared" si="441"/>
        <v>0</v>
      </c>
      <c r="PC18" s="738">
        <f t="shared" si="442"/>
        <v>1</v>
      </c>
      <c r="PD18" s="628" t="b">
        <f t="shared" si="443"/>
        <v>1</v>
      </c>
      <c r="PE18" s="628" t="b">
        <f t="shared" si="444"/>
        <v>0</v>
      </c>
      <c r="PF18" s="628" t="b">
        <f t="shared" si="445"/>
        <v>1</v>
      </c>
      <c r="PG18" s="628">
        <f t="shared" si="446"/>
        <v>1</v>
      </c>
      <c r="PH18" s="737">
        <f t="shared" si="447"/>
        <v>0</v>
      </c>
      <c r="PI18" s="737">
        <f t="shared" si="448"/>
        <v>0</v>
      </c>
      <c r="PJ18" s="737">
        <f t="shared" si="449"/>
        <v>0</v>
      </c>
      <c r="PK18" s="740">
        <f t="shared" si="450"/>
        <v>0</v>
      </c>
      <c r="PL18" s="625">
        <f t="shared" si="451"/>
        <v>1</v>
      </c>
      <c r="PM18" s="625" t="str">
        <f t="shared" si="452"/>
        <v>00:00-00:00</v>
      </c>
      <c r="PN18" s="627">
        <f t="shared" si="453"/>
        <v>1</v>
      </c>
      <c r="PO18" s="738">
        <f t="shared" si="454"/>
        <v>0</v>
      </c>
      <c r="PP18" s="738">
        <f t="shared" si="455"/>
        <v>1</v>
      </c>
      <c r="PQ18" s="628" t="b">
        <f t="shared" si="456"/>
        <v>1</v>
      </c>
      <c r="PR18" s="628" t="b">
        <f t="shared" si="457"/>
        <v>0</v>
      </c>
      <c r="PS18" s="628" t="b">
        <f t="shared" si="458"/>
        <v>1</v>
      </c>
      <c r="PT18" s="628">
        <f t="shared" si="459"/>
        <v>1</v>
      </c>
      <c r="PU18" s="737">
        <f t="shared" si="460"/>
        <v>0</v>
      </c>
      <c r="PV18" s="737">
        <f t="shared" si="461"/>
        <v>0</v>
      </c>
      <c r="PW18" s="737">
        <f t="shared" si="462"/>
        <v>0</v>
      </c>
      <c r="PX18" s="740">
        <f t="shared" si="463"/>
        <v>0</v>
      </c>
      <c r="PY18" s="625">
        <f t="shared" si="464"/>
        <v>1</v>
      </c>
      <c r="PZ18" s="625" t="str">
        <f t="shared" si="465"/>
        <v>00:00-00:00</v>
      </c>
      <c r="QA18" s="627">
        <f t="shared" si="466"/>
        <v>1</v>
      </c>
      <c r="QB18" s="738">
        <f t="shared" si="467"/>
        <v>0</v>
      </c>
      <c r="QC18" s="738">
        <f t="shared" si="468"/>
        <v>1</v>
      </c>
      <c r="QD18" s="628" t="b">
        <f t="shared" si="469"/>
        <v>1</v>
      </c>
      <c r="QE18" s="628" t="b">
        <f t="shared" si="470"/>
        <v>0</v>
      </c>
      <c r="QF18" s="628" t="b">
        <f t="shared" si="471"/>
        <v>1</v>
      </c>
      <c r="QG18" s="628">
        <f t="shared" si="472"/>
        <v>1</v>
      </c>
      <c r="QH18" s="737">
        <f t="shared" si="473"/>
        <v>0</v>
      </c>
      <c r="QI18" s="737">
        <f t="shared" si="474"/>
        <v>0</v>
      </c>
      <c r="QJ18" s="737">
        <f t="shared" si="475"/>
        <v>0</v>
      </c>
      <c r="QK18" s="740">
        <f t="shared" si="476"/>
        <v>0</v>
      </c>
      <c r="QL18" s="625">
        <f t="shared" si="477"/>
        <v>1</v>
      </c>
      <c r="QM18" s="625" t="str">
        <f t="shared" si="478"/>
        <v>00:00-00:00</v>
      </c>
      <c r="QN18" s="627">
        <f t="shared" si="479"/>
        <v>1</v>
      </c>
      <c r="QO18" s="738">
        <f t="shared" si="480"/>
        <v>0</v>
      </c>
      <c r="QP18" s="738">
        <f t="shared" si="481"/>
        <v>1</v>
      </c>
      <c r="QQ18" s="628" t="b">
        <f t="shared" si="482"/>
        <v>1</v>
      </c>
      <c r="QR18" s="628" t="b">
        <f t="shared" si="483"/>
        <v>0</v>
      </c>
      <c r="QS18" s="628" t="b">
        <f t="shared" si="484"/>
        <v>1</v>
      </c>
      <c r="QT18" s="628">
        <f t="shared" si="485"/>
        <v>1</v>
      </c>
      <c r="QU18" s="737">
        <f t="shared" si="486"/>
        <v>0</v>
      </c>
      <c r="QV18" s="737">
        <f t="shared" si="487"/>
        <v>0</v>
      </c>
      <c r="QW18" s="737">
        <f t="shared" si="488"/>
        <v>0</v>
      </c>
      <c r="QX18" s="740">
        <f t="shared" si="489"/>
        <v>0</v>
      </c>
      <c r="QY18" s="625">
        <f t="shared" si="490"/>
        <v>1</v>
      </c>
      <c r="QZ18" s="625" t="str">
        <f t="shared" si="491"/>
        <v>00:00-00:00</v>
      </c>
      <c r="RA18" s="627">
        <f t="shared" si="492"/>
        <v>1</v>
      </c>
      <c r="RB18" s="738">
        <f t="shared" si="493"/>
        <v>0</v>
      </c>
      <c r="RC18" s="738">
        <f t="shared" si="494"/>
        <v>1</v>
      </c>
      <c r="RD18" s="628" t="b">
        <f t="shared" si="495"/>
        <v>1</v>
      </c>
      <c r="RE18" s="628" t="b">
        <f t="shared" si="496"/>
        <v>0</v>
      </c>
      <c r="RF18" s="628" t="b">
        <f t="shared" si="497"/>
        <v>1</v>
      </c>
      <c r="RG18" s="628">
        <f t="shared" si="498"/>
        <v>1</v>
      </c>
      <c r="RH18" s="737">
        <f t="shared" si="499"/>
        <v>0</v>
      </c>
      <c r="RI18" s="737">
        <f t="shared" si="500"/>
        <v>0</v>
      </c>
      <c r="RJ18" s="737">
        <f t="shared" si="501"/>
        <v>0</v>
      </c>
      <c r="RK18" s="740">
        <f t="shared" si="502"/>
        <v>0</v>
      </c>
      <c r="RL18" s="744">
        <f t="shared" si="503"/>
        <v>0</v>
      </c>
      <c r="RM18" s="746">
        <f t="shared" si="522"/>
        <v>0</v>
      </c>
      <c r="RN18" s="744">
        <f t="shared" si="504"/>
        <v>0</v>
      </c>
      <c r="RO18" s="744">
        <f t="shared" si="505"/>
        <v>0</v>
      </c>
      <c r="RP18" s="744">
        <f t="shared" si="506"/>
        <v>0</v>
      </c>
      <c r="RQ18" s="744">
        <f t="shared" si="507"/>
        <v>0</v>
      </c>
      <c r="RR18" s="594">
        <f t="shared" ca="1" si="91"/>
        <v>0</v>
      </c>
      <c r="RS18" s="594">
        <f t="shared" ca="1" si="92"/>
        <v>0</v>
      </c>
      <c r="RU18" s="725"/>
    </row>
    <row r="19" spans="1:489" s="625" customFormat="1" ht="15" x14ac:dyDescent="0.25">
      <c r="A19" s="865">
        <f t="shared" ca="1" si="93"/>
        <v>2</v>
      </c>
      <c r="B19" s="719">
        <f t="shared" ca="1" si="508"/>
        <v>43839</v>
      </c>
      <c r="C19" s="720">
        <f t="shared" ca="1" si="509"/>
        <v>1</v>
      </c>
      <c r="D19" s="720" t="str">
        <f t="shared" ca="1" si="510"/>
        <v/>
      </c>
      <c r="E19" s="773" t="str">
        <f t="shared" ca="1" si="511"/>
        <v/>
      </c>
      <c r="F19" s="721">
        <f t="shared" ca="1" si="512"/>
        <v>43839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>
        <f t="shared" ca="1" si="2"/>
        <v>0.33333333333333298</v>
      </c>
      <c r="Q19" s="725" t="str">
        <f t="shared" ca="1" si="3"/>
        <v/>
      </c>
      <c r="R19" s="725" t="str">
        <f t="shared" ca="1" si="94"/>
        <v/>
      </c>
      <c r="S19" s="750"/>
      <c r="T19" s="723" t="str">
        <f t="shared" si="95"/>
        <v/>
      </c>
      <c r="U19" s="723" t="str">
        <f t="shared" ca="1" si="4"/>
        <v/>
      </c>
      <c r="V19" s="723" t="str">
        <f t="shared" ca="1" si="96"/>
        <v/>
      </c>
      <c r="W19" s="723" t="str">
        <f t="shared" ca="1" si="97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8"/>
        <v/>
      </c>
      <c r="AG19" s="730" t="str">
        <f t="shared" si="99"/>
        <v/>
      </c>
      <c r="AH19" s="731" t="str">
        <f t="shared" si="7"/>
        <v/>
      </c>
      <c r="AI19" s="731">
        <f t="shared" si="100"/>
        <v>0</v>
      </c>
      <c r="AJ19" s="731">
        <f t="shared" si="101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9"/>
        <v>0</v>
      </c>
      <c r="AN19" s="596">
        <f t="shared" si="10"/>
        <v>0</v>
      </c>
      <c r="AO19" s="596">
        <f t="shared" si="513"/>
        <v>0</v>
      </c>
      <c r="AP19" s="633">
        <v>0</v>
      </c>
      <c r="AQ19" s="596">
        <f t="shared" si="514"/>
        <v>0</v>
      </c>
      <c r="AR19" s="634">
        <f t="shared" si="11"/>
        <v>0</v>
      </c>
      <c r="AS19" s="733">
        <f t="shared" si="12"/>
        <v>0</v>
      </c>
      <c r="AT19" s="635">
        <f t="shared" si="13"/>
        <v>0</v>
      </c>
      <c r="AU19" s="635">
        <f t="shared" si="515"/>
        <v>0</v>
      </c>
      <c r="AV19" s="633">
        <v>0</v>
      </c>
      <c r="AW19" s="635">
        <f t="shared" si="516"/>
        <v>0</v>
      </c>
      <c r="AX19" s="596">
        <f t="shared" si="14"/>
        <v>0</v>
      </c>
      <c r="AY19" s="596">
        <f t="shared" si="15"/>
        <v>0</v>
      </c>
      <c r="AZ19" s="596">
        <f t="shared" si="16"/>
        <v>0</v>
      </c>
      <c r="BA19" s="596">
        <f t="shared" si="17"/>
        <v>0</v>
      </c>
      <c r="BB19" s="596">
        <f t="shared" si="18"/>
        <v>0</v>
      </c>
      <c r="BC19" s="596">
        <f t="shared" si="517"/>
        <v>0</v>
      </c>
      <c r="BD19" s="636" t="b">
        <f t="shared" si="19"/>
        <v>1</v>
      </c>
      <c r="BE19" s="636" t="b">
        <f>IF(UPPER(G19)=Stammdaten!$D$40,TRUE,FALSE)</f>
        <v>0</v>
      </c>
      <c r="BF19" s="635">
        <f t="shared" si="518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0.33333333333333331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519"/>
        <v>0</v>
      </c>
      <c r="BL19" s="636" t="b">
        <f>IF(UPPER(G19)=Stammdaten!$D$39,TRUE,FALSE)</f>
        <v>0</v>
      </c>
      <c r="BM19" s="636">
        <f t="shared" si="20"/>
        <v>0</v>
      </c>
      <c r="BN19" s="636">
        <f t="shared" si="21"/>
        <v>0</v>
      </c>
      <c r="BO19" s="735">
        <f t="shared" ca="1" si="102"/>
        <v>0</v>
      </c>
      <c r="BP19" s="636">
        <f t="shared" si="22"/>
        <v>0</v>
      </c>
      <c r="BQ19" s="734">
        <f t="shared" si="103"/>
        <v>0</v>
      </c>
      <c r="BR19" s="636">
        <f t="shared" ca="1" si="23"/>
        <v>0</v>
      </c>
      <c r="BS19" s="549">
        <f t="shared" ca="1" si="24"/>
        <v>0</v>
      </c>
      <c r="BT19" s="637">
        <f t="shared" ca="1" si="520"/>
        <v>0</v>
      </c>
      <c r="BU19" s="635">
        <f t="shared" ca="1" si="521"/>
        <v>0</v>
      </c>
      <c r="BV19" s="638">
        <f t="shared" ca="1" si="25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6"/>
        <v>0</v>
      </c>
      <c r="BY19" s="638">
        <f t="shared" ca="1" si="104"/>
        <v>1</v>
      </c>
      <c r="BZ19" s="736">
        <f ca="1">ROUND(IF(OR(C19=0,B19=""),0,INDIRECT(ADDRESS(MATCH(B19,Soll_AZ,1)+MATCH("Arbeitszeit 1 ab",Stammdaten!B:B,0)-1,WEEKDAY(B19,2)+15,,,Tabellennamen),TRUE)),15)</f>
        <v>0.33333333333333298</v>
      </c>
      <c r="CA19" s="954">
        <f t="shared" ca="1" si="27"/>
        <v>0</v>
      </c>
      <c r="CB19" s="736">
        <f t="shared" si="523"/>
        <v>0</v>
      </c>
      <c r="CC19" s="625">
        <f t="shared" si="28"/>
        <v>1</v>
      </c>
      <c r="CD19" s="737">
        <f t="shared" si="106"/>
        <v>0</v>
      </c>
      <c r="CE19" s="737">
        <f t="shared" si="107"/>
        <v>1</v>
      </c>
      <c r="CF19" s="738" t="str">
        <f t="shared" si="108"/>
        <v>00:00-00:00</v>
      </c>
      <c r="CG19" s="739">
        <f t="shared" si="109"/>
        <v>1</v>
      </c>
      <c r="CH19" s="738">
        <f t="shared" si="110"/>
        <v>0</v>
      </c>
      <c r="CI19" s="738">
        <f t="shared" si="111"/>
        <v>1</v>
      </c>
      <c r="CJ19" s="737" t="b">
        <f t="shared" si="112"/>
        <v>1</v>
      </c>
      <c r="CK19" s="737" t="b">
        <f t="shared" si="113"/>
        <v>0</v>
      </c>
      <c r="CL19" s="737" t="b">
        <f t="shared" si="114"/>
        <v>1</v>
      </c>
      <c r="CM19" s="628">
        <f t="shared" si="115"/>
        <v>1</v>
      </c>
      <c r="CN19" s="737">
        <f t="shared" si="116"/>
        <v>0</v>
      </c>
      <c r="CO19" s="737">
        <f t="shared" si="117"/>
        <v>0</v>
      </c>
      <c r="CP19" s="737">
        <f t="shared" si="118"/>
        <v>0</v>
      </c>
      <c r="CQ19" s="740">
        <f t="shared" si="119"/>
        <v>0</v>
      </c>
      <c r="CR19" s="625">
        <f t="shared" si="120"/>
        <v>1</v>
      </c>
      <c r="CS19" s="738" t="str">
        <f t="shared" si="121"/>
        <v>00:00-00:00</v>
      </c>
      <c r="CT19" s="739">
        <f t="shared" si="122"/>
        <v>1</v>
      </c>
      <c r="CU19" s="738">
        <f t="shared" si="123"/>
        <v>0</v>
      </c>
      <c r="CV19" s="738">
        <f t="shared" si="124"/>
        <v>1</v>
      </c>
      <c r="CW19" s="737" t="b">
        <f t="shared" si="125"/>
        <v>1</v>
      </c>
      <c r="CX19" s="737" t="b">
        <f t="shared" si="126"/>
        <v>0</v>
      </c>
      <c r="CY19" s="737" t="b">
        <f t="shared" si="127"/>
        <v>1</v>
      </c>
      <c r="CZ19" s="628">
        <f t="shared" si="128"/>
        <v>1</v>
      </c>
      <c r="DA19" s="737">
        <f t="shared" si="129"/>
        <v>0</v>
      </c>
      <c r="DB19" s="737">
        <f t="shared" si="130"/>
        <v>0</v>
      </c>
      <c r="DC19" s="737">
        <f t="shared" si="131"/>
        <v>0</v>
      </c>
      <c r="DD19" s="740">
        <f t="shared" si="132"/>
        <v>0</v>
      </c>
      <c r="DE19" s="625">
        <f t="shared" si="133"/>
        <v>1</v>
      </c>
      <c r="DF19" s="738" t="str">
        <f t="shared" si="134"/>
        <v>00:00-00:00</v>
      </c>
      <c r="DG19" s="739">
        <f t="shared" si="135"/>
        <v>1</v>
      </c>
      <c r="DH19" s="738">
        <f t="shared" si="136"/>
        <v>0</v>
      </c>
      <c r="DI19" s="738">
        <f t="shared" si="137"/>
        <v>1</v>
      </c>
      <c r="DJ19" s="737" t="b">
        <f t="shared" si="138"/>
        <v>1</v>
      </c>
      <c r="DK19" s="737" t="b">
        <f t="shared" si="139"/>
        <v>0</v>
      </c>
      <c r="DL19" s="737" t="b">
        <f t="shared" si="140"/>
        <v>1</v>
      </c>
      <c r="DM19" s="628">
        <f t="shared" si="141"/>
        <v>1</v>
      </c>
      <c r="DN19" s="737">
        <f t="shared" si="142"/>
        <v>0</v>
      </c>
      <c r="DO19" s="737">
        <f t="shared" si="143"/>
        <v>0</v>
      </c>
      <c r="DP19" s="737">
        <f t="shared" si="144"/>
        <v>0</v>
      </c>
      <c r="DQ19" s="740">
        <f t="shared" si="145"/>
        <v>0</v>
      </c>
      <c r="DR19" s="625">
        <f t="shared" si="146"/>
        <v>1</v>
      </c>
      <c r="DS19" s="738" t="str">
        <f t="shared" si="147"/>
        <v>00:00-00:00</v>
      </c>
      <c r="DT19" s="739">
        <f t="shared" si="148"/>
        <v>1</v>
      </c>
      <c r="DU19" s="738">
        <f t="shared" si="149"/>
        <v>0</v>
      </c>
      <c r="DV19" s="738">
        <f t="shared" si="150"/>
        <v>1</v>
      </c>
      <c r="DW19" s="737" t="b">
        <f t="shared" si="151"/>
        <v>1</v>
      </c>
      <c r="DX19" s="737" t="b">
        <f t="shared" si="152"/>
        <v>0</v>
      </c>
      <c r="DY19" s="737" t="b">
        <f t="shared" si="153"/>
        <v>1</v>
      </c>
      <c r="DZ19" s="628">
        <f t="shared" si="154"/>
        <v>1</v>
      </c>
      <c r="EA19" s="737">
        <f t="shared" si="155"/>
        <v>0</v>
      </c>
      <c r="EB19" s="737">
        <f t="shared" si="156"/>
        <v>0</v>
      </c>
      <c r="EC19" s="737">
        <f t="shared" si="157"/>
        <v>0</v>
      </c>
      <c r="ED19" s="740">
        <f t="shared" si="158"/>
        <v>0</v>
      </c>
      <c r="EE19" s="741">
        <f t="shared" si="159"/>
        <v>1</v>
      </c>
      <c r="EF19" s="742" t="str">
        <f t="shared" si="160"/>
        <v>00:00-00:00</v>
      </c>
      <c r="EG19" s="743">
        <f t="shared" si="161"/>
        <v>1</v>
      </c>
      <c r="EH19" s="742">
        <f t="shared" si="162"/>
        <v>0</v>
      </c>
      <c r="EI19" s="742">
        <f t="shared" si="163"/>
        <v>1</v>
      </c>
      <c r="EJ19" s="742" t="b">
        <f t="shared" si="164"/>
        <v>1</v>
      </c>
      <c r="EK19" s="742" t="b">
        <f t="shared" si="165"/>
        <v>0</v>
      </c>
      <c r="EL19" s="742" t="b">
        <f t="shared" si="166"/>
        <v>1</v>
      </c>
      <c r="EM19" s="628">
        <f t="shared" si="167"/>
        <v>1</v>
      </c>
      <c r="EN19" s="737">
        <f t="shared" si="168"/>
        <v>0</v>
      </c>
      <c r="EO19" s="737">
        <f t="shared" si="169"/>
        <v>0</v>
      </c>
      <c r="EP19" s="737">
        <f t="shared" si="170"/>
        <v>0</v>
      </c>
      <c r="EQ19" s="740">
        <f t="shared" si="171"/>
        <v>0</v>
      </c>
      <c r="ER19" s="741">
        <f t="shared" si="172"/>
        <v>1</v>
      </c>
      <c r="ES19" s="742" t="str">
        <f t="shared" si="173"/>
        <v>00:00-00:00</v>
      </c>
      <c r="ET19" s="739">
        <f t="shared" si="174"/>
        <v>1</v>
      </c>
      <c r="EU19" s="738">
        <f t="shared" si="175"/>
        <v>0</v>
      </c>
      <c r="EV19" s="738">
        <f t="shared" si="176"/>
        <v>1</v>
      </c>
      <c r="EW19" s="737" t="b">
        <f t="shared" si="177"/>
        <v>1</v>
      </c>
      <c r="EX19" s="737" t="b">
        <f t="shared" si="178"/>
        <v>0</v>
      </c>
      <c r="EY19" s="737" t="b">
        <f t="shared" si="179"/>
        <v>1</v>
      </c>
      <c r="EZ19" s="628">
        <f t="shared" si="180"/>
        <v>1</v>
      </c>
      <c r="FA19" s="737">
        <f t="shared" si="181"/>
        <v>0</v>
      </c>
      <c r="FB19" s="737">
        <f t="shared" si="182"/>
        <v>0</v>
      </c>
      <c r="FC19" s="737">
        <f t="shared" si="183"/>
        <v>0</v>
      </c>
      <c r="FD19" s="740">
        <f t="shared" si="184"/>
        <v>0</v>
      </c>
      <c r="FE19" s="625">
        <f t="shared" si="185"/>
        <v>1</v>
      </c>
      <c r="FF19" s="738" t="str">
        <f t="shared" si="186"/>
        <v>00:00-00:00</v>
      </c>
      <c r="FG19" s="739">
        <f t="shared" si="187"/>
        <v>1</v>
      </c>
      <c r="FH19" s="738">
        <f t="shared" si="188"/>
        <v>0</v>
      </c>
      <c r="FI19" s="738">
        <f t="shared" si="189"/>
        <v>1</v>
      </c>
      <c r="FJ19" s="737" t="b">
        <f t="shared" si="190"/>
        <v>1</v>
      </c>
      <c r="FK19" s="737" t="b">
        <f t="shared" si="191"/>
        <v>0</v>
      </c>
      <c r="FL19" s="737" t="b">
        <f t="shared" si="192"/>
        <v>1</v>
      </c>
      <c r="FM19" s="628">
        <f t="shared" si="193"/>
        <v>1</v>
      </c>
      <c r="FN19" s="737">
        <f t="shared" si="194"/>
        <v>0</v>
      </c>
      <c r="FO19" s="737">
        <f t="shared" si="195"/>
        <v>0</v>
      </c>
      <c r="FP19" s="737">
        <f t="shared" si="196"/>
        <v>0</v>
      </c>
      <c r="FQ19" s="740">
        <f t="shared" si="197"/>
        <v>0</v>
      </c>
      <c r="FR19" s="625">
        <f t="shared" si="198"/>
        <v>1</v>
      </c>
      <c r="FS19" s="738" t="str">
        <f t="shared" si="199"/>
        <v>00:00-00:00</v>
      </c>
      <c r="FT19" s="739">
        <f t="shared" si="200"/>
        <v>1</v>
      </c>
      <c r="FU19" s="738">
        <f t="shared" si="201"/>
        <v>0</v>
      </c>
      <c r="FV19" s="738">
        <f t="shared" si="202"/>
        <v>1</v>
      </c>
      <c r="FW19" s="737" t="b">
        <f t="shared" si="203"/>
        <v>1</v>
      </c>
      <c r="FX19" s="737" t="b">
        <f t="shared" si="204"/>
        <v>0</v>
      </c>
      <c r="FY19" s="737" t="b">
        <f t="shared" si="205"/>
        <v>1</v>
      </c>
      <c r="FZ19" s="628">
        <f t="shared" si="206"/>
        <v>1</v>
      </c>
      <c r="GA19" s="737">
        <f t="shared" si="207"/>
        <v>0</v>
      </c>
      <c r="GB19" s="737">
        <f t="shared" si="208"/>
        <v>0</v>
      </c>
      <c r="GC19" s="737">
        <f t="shared" si="209"/>
        <v>0</v>
      </c>
      <c r="GD19" s="740">
        <f t="shared" si="210"/>
        <v>0</v>
      </c>
      <c r="GE19" s="625">
        <f t="shared" si="211"/>
        <v>1</v>
      </c>
      <c r="GF19" s="738" t="str">
        <f t="shared" si="212"/>
        <v>00:00-00:00</v>
      </c>
      <c r="GG19" s="739">
        <f t="shared" si="213"/>
        <v>1</v>
      </c>
      <c r="GH19" s="738">
        <f t="shared" si="214"/>
        <v>0</v>
      </c>
      <c r="GI19" s="738">
        <f t="shared" si="215"/>
        <v>1</v>
      </c>
      <c r="GJ19" s="737" t="b">
        <f t="shared" si="216"/>
        <v>1</v>
      </c>
      <c r="GK19" s="737" t="b">
        <f t="shared" si="217"/>
        <v>0</v>
      </c>
      <c r="GL19" s="737" t="b">
        <f t="shared" si="218"/>
        <v>1</v>
      </c>
      <c r="GM19" s="628">
        <f t="shared" si="219"/>
        <v>1</v>
      </c>
      <c r="GN19" s="737">
        <f t="shared" si="220"/>
        <v>0</v>
      </c>
      <c r="GO19" s="737">
        <f t="shared" si="221"/>
        <v>0</v>
      </c>
      <c r="GP19" s="737">
        <f t="shared" si="222"/>
        <v>0</v>
      </c>
      <c r="GQ19" s="740">
        <f t="shared" si="223"/>
        <v>0</v>
      </c>
      <c r="GR19" s="625">
        <f t="shared" si="224"/>
        <v>1</v>
      </c>
      <c r="GS19" s="738" t="str">
        <f t="shared" si="225"/>
        <v>00:00-00:00</v>
      </c>
      <c r="GT19" s="739">
        <f t="shared" si="226"/>
        <v>1</v>
      </c>
      <c r="GU19" s="738">
        <f t="shared" si="227"/>
        <v>0</v>
      </c>
      <c r="GV19" s="738">
        <f t="shared" si="228"/>
        <v>1</v>
      </c>
      <c r="GW19" s="737" t="b">
        <f t="shared" si="229"/>
        <v>1</v>
      </c>
      <c r="GX19" s="737" t="b">
        <f t="shared" si="230"/>
        <v>0</v>
      </c>
      <c r="GY19" s="737" t="b">
        <f t="shared" si="231"/>
        <v>1</v>
      </c>
      <c r="GZ19" s="628">
        <f t="shared" si="232"/>
        <v>1</v>
      </c>
      <c r="HA19" s="737">
        <f t="shared" si="233"/>
        <v>0</v>
      </c>
      <c r="HB19" s="737">
        <f t="shared" si="234"/>
        <v>0</v>
      </c>
      <c r="HC19" s="737">
        <f t="shared" si="235"/>
        <v>0</v>
      </c>
      <c r="HD19" s="740">
        <f t="shared" si="236"/>
        <v>0</v>
      </c>
      <c r="HE19" s="625">
        <f t="shared" si="237"/>
        <v>1</v>
      </c>
      <c r="HF19" s="738" t="str">
        <f t="shared" si="238"/>
        <v>00:00-00:00</v>
      </c>
      <c r="HG19" s="739">
        <f t="shared" si="239"/>
        <v>1</v>
      </c>
      <c r="HH19" s="738">
        <f t="shared" si="240"/>
        <v>0</v>
      </c>
      <c r="HI19" s="738">
        <f t="shared" si="241"/>
        <v>1</v>
      </c>
      <c r="HJ19" s="737" t="b">
        <f t="shared" si="242"/>
        <v>1</v>
      </c>
      <c r="HK19" s="737" t="b">
        <f t="shared" si="243"/>
        <v>0</v>
      </c>
      <c r="HL19" s="737" t="b">
        <f t="shared" si="244"/>
        <v>1</v>
      </c>
      <c r="HM19" s="628">
        <f t="shared" si="245"/>
        <v>1</v>
      </c>
      <c r="HN19" s="737">
        <f t="shared" si="246"/>
        <v>0</v>
      </c>
      <c r="HO19" s="737">
        <f t="shared" si="247"/>
        <v>0</v>
      </c>
      <c r="HP19" s="737">
        <f t="shared" si="248"/>
        <v>0</v>
      </c>
      <c r="HQ19" s="740">
        <f t="shared" si="249"/>
        <v>0</v>
      </c>
      <c r="HR19" s="625">
        <f t="shared" si="250"/>
        <v>1</v>
      </c>
      <c r="HS19" s="738" t="str">
        <f t="shared" si="251"/>
        <v>00:00-00:00</v>
      </c>
      <c r="HT19" s="739">
        <f t="shared" si="252"/>
        <v>1</v>
      </c>
      <c r="HU19" s="738">
        <f t="shared" si="253"/>
        <v>0</v>
      </c>
      <c r="HV19" s="738">
        <f t="shared" si="254"/>
        <v>1</v>
      </c>
      <c r="HW19" s="737" t="b">
        <f t="shared" si="255"/>
        <v>1</v>
      </c>
      <c r="HX19" s="737" t="b">
        <f t="shared" si="256"/>
        <v>0</v>
      </c>
      <c r="HY19" s="737" t="b">
        <f t="shared" si="257"/>
        <v>1</v>
      </c>
      <c r="HZ19" s="628">
        <f t="shared" si="258"/>
        <v>1</v>
      </c>
      <c r="IA19" s="737">
        <f t="shared" si="259"/>
        <v>0</v>
      </c>
      <c r="IB19" s="737">
        <f t="shared" si="260"/>
        <v>0</v>
      </c>
      <c r="IC19" s="737">
        <f t="shared" si="261"/>
        <v>0</v>
      </c>
      <c r="ID19" s="740">
        <f t="shared" si="262"/>
        <v>0</v>
      </c>
      <c r="IE19" s="625">
        <f t="shared" si="263"/>
        <v>1</v>
      </c>
      <c r="IF19" s="738" t="str">
        <f t="shared" si="264"/>
        <v>00:00-00:00</v>
      </c>
      <c r="IG19" s="739">
        <f t="shared" si="265"/>
        <v>1</v>
      </c>
      <c r="IH19" s="738">
        <f t="shared" si="266"/>
        <v>0</v>
      </c>
      <c r="II19" s="738">
        <f t="shared" si="267"/>
        <v>1</v>
      </c>
      <c r="IJ19" s="737" t="b">
        <f t="shared" si="268"/>
        <v>1</v>
      </c>
      <c r="IK19" s="737" t="b">
        <f t="shared" si="269"/>
        <v>0</v>
      </c>
      <c r="IL19" s="737" t="b">
        <f t="shared" si="270"/>
        <v>1</v>
      </c>
      <c r="IM19" s="628">
        <f t="shared" si="271"/>
        <v>1</v>
      </c>
      <c r="IN19" s="737">
        <f t="shared" si="272"/>
        <v>0</v>
      </c>
      <c r="IO19" s="737">
        <f t="shared" si="273"/>
        <v>0</v>
      </c>
      <c r="IP19" s="737">
        <f t="shared" si="274"/>
        <v>0</v>
      </c>
      <c r="IQ19" s="740">
        <f t="shared" si="275"/>
        <v>0</v>
      </c>
      <c r="IR19" s="625">
        <f t="shared" si="276"/>
        <v>1</v>
      </c>
      <c r="IS19" s="738" t="str">
        <f t="shared" si="277"/>
        <v>00:00-00:00</v>
      </c>
      <c r="IT19" s="739">
        <f t="shared" si="278"/>
        <v>1</v>
      </c>
      <c r="IU19" s="738">
        <f t="shared" si="279"/>
        <v>0</v>
      </c>
      <c r="IV19" s="738">
        <f t="shared" si="280"/>
        <v>1</v>
      </c>
      <c r="IW19" s="737" t="b">
        <f t="shared" si="281"/>
        <v>1</v>
      </c>
      <c r="IX19" s="737" t="b">
        <f t="shared" si="282"/>
        <v>0</v>
      </c>
      <c r="IY19" s="737" t="b">
        <f t="shared" si="283"/>
        <v>1</v>
      </c>
      <c r="IZ19" s="628">
        <f t="shared" si="284"/>
        <v>1</v>
      </c>
      <c r="JA19" s="737">
        <f t="shared" si="285"/>
        <v>0</v>
      </c>
      <c r="JB19" s="737">
        <f t="shared" si="286"/>
        <v>0</v>
      </c>
      <c r="JC19" s="737">
        <f t="shared" si="287"/>
        <v>0</v>
      </c>
      <c r="JD19" s="740">
        <f t="shared" si="288"/>
        <v>0</v>
      </c>
      <c r="JE19" s="625">
        <f t="shared" si="289"/>
        <v>1</v>
      </c>
      <c r="JF19" s="738" t="str">
        <f t="shared" si="290"/>
        <v>00:00-00:00</v>
      </c>
      <c r="JG19" s="739">
        <f t="shared" si="291"/>
        <v>1</v>
      </c>
      <c r="JH19" s="738">
        <f t="shared" si="292"/>
        <v>0</v>
      </c>
      <c r="JI19" s="738">
        <f t="shared" si="293"/>
        <v>1</v>
      </c>
      <c r="JJ19" s="737" t="b">
        <f t="shared" si="294"/>
        <v>1</v>
      </c>
      <c r="JK19" s="737" t="b">
        <f t="shared" si="295"/>
        <v>0</v>
      </c>
      <c r="JL19" s="737" t="b">
        <f t="shared" si="296"/>
        <v>1</v>
      </c>
      <c r="JM19" s="628">
        <f t="shared" si="297"/>
        <v>1</v>
      </c>
      <c r="JN19" s="737">
        <f t="shared" si="298"/>
        <v>0</v>
      </c>
      <c r="JO19" s="737">
        <f t="shared" si="299"/>
        <v>0</v>
      </c>
      <c r="JP19" s="737">
        <f t="shared" si="300"/>
        <v>0</v>
      </c>
      <c r="JQ19" s="740">
        <f t="shared" si="301"/>
        <v>0</v>
      </c>
      <c r="JR19" s="744">
        <f t="shared" si="302"/>
        <v>0</v>
      </c>
      <c r="JS19" s="745">
        <f t="shared" si="303"/>
        <v>0</v>
      </c>
      <c r="JT19" s="744">
        <f t="shared" si="304"/>
        <v>0</v>
      </c>
      <c r="JU19" s="744">
        <f t="shared" si="305"/>
        <v>0</v>
      </c>
      <c r="JV19" s="744">
        <f t="shared" si="306"/>
        <v>0</v>
      </c>
      <c r="JW19" s="744">
        <f t="shared" si="307"/>
        <v>0</v>
      </c>
      <c r="JX19" s="616"/>
      <c r="JY19" s="625">
        <f t="shared" si="308"/>
        <v>1</v>
      </c>
      <c r="JZ19" s="626" t="str">
        <f t="shared" si="309"/>
        <v>00:00-00:00</v>
      </c>
      <c r="KA19" s="627">
        <f t="shared" si="310"/>
        <v>1</v>
      </c>
      <c r="KB19" s="738">
        <f t="shared" si="311"/>
        <v>0</v>
      </c>
      <c r="KC19" s="738">
        <f t="shared" si="312"/>
        <v>1</v>
      </c>
      <c r="KD19" s="628" t="b">
        <f t="shared" si="313"/>
        <v>1</v>
      </c>
      <c r="KE19" s="628" t="b">
        <f t="shared" si="314"/>
        <v>0</v>
      </c>
      <c r="KF19" s="628" t="b">
        <f t="shared" si="315"/>
        <v>1</v>
      </c>
      <c r="KG19" s="628">
        <f t="shared" si="316"/>
        <v>1</v>
      </c>
      <c r="KH19" s="737">
        <f t="shared" si="317"/>
        <v>0</v>
      </c>
      <c r="KI19" s="737">
        <f t="shared" si="318"/>
        <v>0</v>
      </c>
      <c r="KJ19" s="737">
        <f t="shared" si="319"/>
        <v>0</v>
      </c>
      <c r="KK19" s="740">
        <f t="shared" si="320"/>
        <v>0</v>
      </c>
      <c r="KL19" s="625">
        <f t="shared" si="321"/>
        <v>1</v>
      </c>
      <c r="KM19" s="625" t="str">
        <f t="shared" si="322"/>
        <v>00:00-00:00</v>
      </c>
      <c r="KN19" s="627">
        <f t="shared" si="323"/>
        <v>1</v>
      </c>
      <c r="KO19" s="738">
        <f t="shared" si="324"/>
        <v>0</v>
      </c>
      <c r="KP19" s="738">
        <f t="shared" si="325"/>
        <v>1</v>
      </c>
      <c r="KQ19" s="628" t="b">
        <f t="shared" si="326"/>
        <v>1</v>
      </c>
      <c r="KR19" s="628" t="b">
        <f t="shared" si="327"/>
        <v>0</v>
      </c>
      <c r="KS19" s="628" t="b">
        <f t="shared" si="328"/>
        <v>1</v>
      </c>
      <c r="KT19" s="628">
        <f t="shared" si="329"/>
        <v>1</v>
      </c>
      <c r="KU19" s="737">
        <f t="shared" si="330"/>
        <v>0</v>
      </c>
      <c r="KV19" s="737">
        <f t="shared" si="331"/>
        <v>0</v>
      </c>
      <c r="KW19" s="737">
        <f t="shared" si="332"/>
        <v>0</v>
      </c>
      <c r="KX19" s="740">
        <f t="shared" si="333"/>
        <v>0</v>
      </c>
      <c r="KY19" s="625">
        <f t="shared" si="334"/>
        <v>1</v>
      </c>
      <c r="KZ19" s="625" t="str">
        <f t="shared" si="335"/>
        <v>00:00-00:00</v>
      </c>
      <c r="LA19" s="627">
        <f t="shared" si="336"/>
        <v>1</v>
      </c>
      <c r="LB19" s="738">
        <f t="shared" si="337"/>
        <v>0</v>
      </c>
      <c r="LC19" s="738">
        <f t="shared" si="338"/>
        <v>1</v>
      </c>
      <c r="LD19" s="628" t="b">
        <f t="shared" si="339"/>
        <v>1</v>
      </c>
      <c r="LE19" s="628" t="b">
        <f t="shared" si="340"/>
        <v>0</v>
      </c>
      <c r="LF19" s="628" t="b">
        <f t="shared" si="341"/>
        <v>1</v>
      </c>
      <c r="LG19" s="628">
        <f t="shared" si="342"/>
        <v>1</v>
      </c>
      <c r="LH19" s="737">
        <f t="shared" si="343"/>
        <v>0</v>
      </c>
      <c r="LI19" s="737">
        <f t="shared" si="344"/>
        <v>0</v>
      </c>
      <c r="LJ19" s="737">
        <f t="shared" si="345"/>
        <v>0</v>
      </c>
      <c r="LK19" s="740">
        <f t="shared" si="346"/>
        <v>0</v>
      </c>
      <c r="LL19" s="625">
        <f t="shared" si="347"/>
        <v>1</v>
      </c>
      <c r="LM19" s="625" t="str">
        <f t="shared" si="348"/>
        <v>00:00-00:00</v>
      </c>
      <c r="LN19" s="627">
        <f t="shared" si="349"/>
        <v>1</v>
      </c>
      <c r="LO19" s="738">
        <f t="shared" si="350"/>
        <v>0</v>
      </c>
      <c r="LP19" s="738">
        <f t="shared" si="351"/>
        <v>1</v>
      </c>
      <c r="LQ19" s="628" t="b">
        <f t="shared" si="352"/>
        <v>1</v>
      </c>
      <c r="LR19" s="628" t="b">
        <f t="shared" si="353"/>
        <v>0</v>
      </c>
      <c r="LS19" s="628" t="b">
        <f t="shared" si="354"/>
        <v>1</v>
      </c>
      <c r="LT19" s="628">
        <f t="shared" si="355"/>
        <v>1</v>
      </c>
      <c r="LU19" s="737">
        <f t="shared" si="356"/>
        <v>0</v>
      </c>
      <c r="LV19" s="737">
        <f t="shared" si="357"/>
        <v>0</v>
      </c>
      <c r="LW19" s="737">
        <f t="shared" si="358"/>
        <v>0</v>
      </c>
      <c r="LX19" s="740">
        <f t="shared" si="359"/>
        <v>0</v>
      </c>
      <c r="LY19" s="625">
        <f t="shared" si="360"/>
        <v>1</v>
      </c>
      <c r="LZ19" s="625" t="str">
        <f t="shared" si="361"/>
        <v>00:00-00:00</v>
      </c>
      <c r="MA19" s="627">
        <f t="shared" si="362"/>
        <v>1</v>
      </c>
      <c r="MB19" s="738">
        <f t="shared" si="363"/>
        <v>0</v>
      </c>
      <c r="MC19" s="738">
        <f t="shared" si="364"/>
        <v>1</v>
      </c>
      <c r="MD19" s="628" t="b">
        <f t="shared" si="365"/>
        <v>1</v>
      </c>
      <c r="ME19" s="628" t="b">
        <f t="shared" si="366"/>
        <v>0</v>
      </c>
      <c r="MF19" s="628" t="b">
        <f t="shared" si="367"/>
        <v>1</v>
      </c>
      <c r="MG19" s="628">
        <f t="shared" si="368"/>
        <v>1</v>
      </c>
      <c r="MH19" s="737">
        <f t="shared" si="369"/>
        <v>0</v>
      </c>
      <c r="MI19" s="737">
        <f t="shared" si="370"/>
        <v>0</v>
      </c>
      <c r="MJ19" s="737">
        <f t="shared" si="371"/>
        <v>0</v>
      </c>
      <c r="MK19" s="740">
        <f t="shared" si="372"/>
        <v>0</v>
      </c>
      <c r="ML19" s="625">
        <f t="shared" si="373"/>
        <v>1</v>
      </c>
      <c r="MM19" s="625" t="str">
        <f t="shared" si="374"/>
        <v>00:00-00:00</v>
      </c>
      <c r="MN19" s="627">
        <f t="shared" si="375"/>
        <v>1</v>
      </c>
      <c r="MO19" s="738">
        <f t="shared" si="376"/>
        <v>0</v>
      </c>
      <c r="MP19" s="738">
        <f t="shared" si="377"/>
        <v>1</v>
      </c>
      <c r="MQ19" s="628" t="b">
        <f t="shared" si="378"/>
        <v>1</v>
      </c>
      <c r="MR19" s="628" t="b">
        <f t="shared" si="379"/>
        <v>0</v>
      </c>
      <c r="MS19" s="628" t="b">
        <f t="shared" si="380"/>
        <v>1</v>
      </c>
      <c r="MT19" s="628">
        <f t="shared" si="381"/>
        <v>1</v>
      </c>
      <c r="MU19" s="737">
        <f t="shared" si="382"/>
        <v>0</v>
      </c>
      <c r="MV19" s="737">
        <f t="shared" si="383"/>
        <v>0</v>
      </c>
      <c r="MW19" s="737">
        <f t="shared" si="384"/>
        <v>0</v>
      </c>
      <c r="MX19" s="740">
        <f t="shared" si="385"/>
        <v>0</v>
      </c>
      <c r="MY19" s="625">
        <f t="shared" si="386"/>
        <v>1</v>
      </c>
      <c r="MZ19" s="625" t="str">
        <f t="shared" si="387"/>
        <v>00:00-00:00</v>
      </c>
      <c r="NA19" s="627">
        <f t="shared" si="388"/>
        <v>1</v>
      </c>
      <c r="NB19" s="738">
        <f t="shared" si="389"/>
        <v>0</v>
      </c>
      <c r="NC19" s="738">
        <f t="shared" si="390"/>
        <v>1</v>
      </c>
      <c r="ND19" s="628" t="b">
        <f t="shared" si="391"/>
        <v>1</v>
      </c>
      <c r="NE19" s="628" t="b">
        <f t="shared" si="392"/>
        <v>0</v>
      </c>
      <c r="NF19" s="628" t="b">
        <f t="shared" si="393"/>
        <v>1</v>
      </c>
      <c r="NG19" s="628">
        <f t="shared" si="394"/>
        <v>1</v>
      </c>
      <c r="NH19" s="737">
        <f t="shared" si="395"/>
        <v>0</v>
      </c>
      <c r="NI19" s="737">
        <f t="shared" si="396"/>
        <v>0</v>
      </c>
      <c r="NJ19" s="737">
        <f t="shared" si="397"/>
        <v>0</v>
      </c>
      <c r="NK19" s="740">
        <f t="shared" si="398"/>
        <v>0</v>
      </c>
      <c r="NL19" s="625">
        <f t="shared" si="399"/>
        <v>1</v>
      </c>
      <c r="NM19" s="625" t="str">
        <f t="shared" si="400"/>
        <v>00:00-00:00</v>
      </c>
      <c r="NN19" s="627">
        <f t="shared" si="401"/>
        <v>1</v>
      </c>
      <c r="NO19" s="738">
        <f t="shared" si="402"/>
        <v>0</v>
      </c>
      <c r="NP19" s="738">
        <f t="shared" si="403"/>
        <v>1</v>
      </c>
      <c r="NQ19" s="628" t="b">
        <f t="shared" si="404"/>
        <v>1</v>
      </c>
      <c r="NR19" s="628" t="b">
        <f t="shared" si="405"/>
        <v>0</v>
      </c>
      <c r="NS19" s="628" t="b">
        <f t="shared" si="406"/>
        <v>1</v>
      </c>
      <c r="NT19" s="628">
        <f t="shared" si="407"/>
        <v>1</v>
      </c>
      <c r="NU19" s="737">
        <f t="shared" si="408"/>
        <v>0</v>
      </c>
      <c r="NV19" s="737">
        <f t="shared" si="409"/>
        <v>0</v>
      </c>
      <c r="NW19" s="737">
        <f t="shared" si="410"/>
        <v>0</v>
      </c>
      <c r="NX19" s="740">
        <f t="shared" si="411"/>
        <v>0</v>
      </c>
      <c r="NY19" s="625">
        <f t="shared" si="412"/>
        <v>1</v>
      </c>
      <c r="NZ19" s="625" t="str">
        <f t="shared" si="413"/>
        <v>00:00-00:00</v>
      </c>
      <c r="OA19" s="627">
        <f t="shared" si="414"/>
        <v>1</v>
      </c>
      <c r="OB19" s="738">
        <f t="shared" si="415"/>
        <v>0</v>
      </c>
      <c r="OC19" s="738">
        <f t="shared" si="416"/>
        <v>1</v>
      </c>
      <c r="OD19" s="628" t="b">
        <f t="shared" si="417"/>
        <v>1</v>
      </c>
      <c r="OE19" s="628" t="b">
        <f t="shared" si="418"/>
        <v>0</v>
      </c>
      <c r="OF19" s="628" t="b">
        <f t="shared" si="419"/>
        <v>1</v>
      </c>
      <c r="OG19" s="628">
        <f t="shared" si="420"/>
        <v>1</v>
      </c>
      <c r="OH19" s="737">
        <f t="shared" si="421"/>
        <v>0</v>
      </c>
      <c r="OI19" s="737">
        <f t="shared" si="422"/>
        <v>0</v>
      </c>
      <c r="OJ19" s="737">
        <f t="shared" si="423"/>
        <v>0</v>
      </c>
      <c r="OK19" s="740">
        <f t="shared" si="424"/>
        <v>0</v>
      </c>
      <c r="OL19" s="625">
        <f t="shared" si="425"/>
        <v>1</v>
      </c>
      <c r="OM19" s="625" t="str">
        <f t="shared" si="426"/>
        <v>00:00-00:00</v>
      </c>
      <c r="ON19" s="627">
        <f t="shared" si="427"/>
        <v>1</v>
      </c>
      <c r="OO19" s="738">
        <f t="shared" si="428"/>
        <v>0</v>
      </c>
      <c r="OP19" s="738">
        <f t="shared" si="429"/>
        <v>1</v>
      </c>
      <c r="OQ19" s="628" t="b">
        <f t="shared" si="430"/>
        <v>1</v>
      </c>
      <c r="OR19" s="628" t="b">
        <f t="shared" si="431"/>
        <v>0</v>
      </c>
      <c r="OS19" s="628" t="b">
        <f t="shared" si="432"/>
        <v>1</v>
      </c>
      <c r="OT19" s="628">
        <f t="shared" si="433"/>
        <v>1</v>
      </c>
      <c r="OU19" s="737">
        <f t="shared" si="434"/>
        <v>0</v>
      </c>
      <c r="OV19" s="737">
        <f t="shared" si="435"/>
        <v>0</v>
      </c>
      <c r="OW19" s="737">
        <f t="shared" si="436"/>
        <v>0</v>
      </c>
      <c r="OX19" s="740">
        <f t="shared" si="437"/>
        <v>0</v>
      </c>
      <c r="OY19" s="625">
        <f t="shared" si="438"/>
        <v>1</v>
      </c>
      <c r="OZ19" s="625" t="str">
        <f t="shared" si="439"/>
        <v>00:00-00:00</v>
      </c>
      <c r="PA19" s="627">
        <f t="shared" si="440"/>
        <v>1</v>
      </c>
      <c r="PB19" s="738">
        <f t="shared" si="441"/>
        <v>0</v>
      </c>
      <c r="PC19" s="738">
        <f t="shared" si="442"/>
        <v>1</v>
      </c>
      <c r="PD19" s="628" t="b">
        <f t="shared" si="443"/>
        <v>1</v>
      </c>
      <c r="PE19" s="628" t="b">
        <f t="shared" si="444"/>
        <v>0</v>
      </c>
      <c r="PF19" s="628" t="b">
        <f t="shared" si="445"/>
        <v>1</v>
      </c>
      <c r="PG19" s="628">
        <f t="shared" si="446"/>
        <v>1</v>
      </c>
      <c r="PH19" s="737">
        <f t="shared" si="447"/>
        <v>0</v>
      </c>
      <c r="PI19" s="737">
        <f t="shared" si="448"/>
        <v>0</v>
      </c>
      <c r="PJ19" s="737">
        <f t="shared" si="449"/>
        <v>0</v>
      </c>
      <c r="PK19" s="740">
        <f t="shared" si="450"/>
        <v>0</v>
      </c>
      <c r="PL19" s="625">
        <f t="shared" si="451"/>
        <v>1</v>
      </c>
      <c r="PM19" s="625" t="str">
        <f t="shared" si="452"/>
        <v>00:00-00:00</v>
      </c>
      <c r="PN19" s="627">
        <f t="shared" si="453"/>
        <v>1</v>
      </c>
      <c r="PO19" s="738">
        <f t="shared" si="454"/>
        <v>0</v>
      </c>
      <c r="PP19" s="738">
        <f t="shared" si="455"/>
        <v>1</v>
      </c>
      <c r="PQ19" s="628" t="b">
        <f t="shared" si="456"/>
        <v>1</v>
      </c>
      <c r="PR19" s="628" t="b">
        <f t="shared" si="457"/>
        <v>0</v>
      </c>
      <c r="PS19" s="628" t="b">
        <f t="shared" si="458"/>
        <v>1</v>
      </c>
      <c r="PT19" s="628">
        <f t="shared" si="459"/>
        <v>1</v>
      </c>
      <c r="PU19" s="737">
        <f t="shared" si="460"/>
        <v>0</v>
      </c>
      <c r="PV19" s="737">
        <f t="shared" si="461"/>
        <v>0</v>
      </c>
      <c r="PW19" s="737">
        <f t="shared" si="462"/>
        <v>0</v>
      </c>
      <c r="PX19" s="740">
        <f t="shared" si="463"/>
        <v>0</v>
      </c>
      <c r="PY19" s="625">
        <f t="shared" si="464"/>
        <v>1</v>
      </c>
      <c r="PZ19" s="625" t="str">
        <f t="shared" si="465"/>
        <v>00:00-00:00</v>
      </c>
      <c r="QA19" s="627">
        <f t="shared" si="466"/>
        <v>1</v>
      </c>
      <c r="QB19" s="738">
        <f t="shared" si="467"/>
        <v>0</v>
      </c>
      <c r="QC19" s="738">
        <f t="shared" si="468"/>
        <v>1</v>
      </c>
      <c r="QD19" s="628" t="b">
        <f t="shared" si="469"/>
        <v>1</v>
      </c>
      <c r="QE19" s="628" t="b">
        <f t="shared" si="470"/>
        <v>0</v>
      </c>
      <c r="QF19" s="628" t="b">
        <f t="shared" si="471"/>
        <v>1</v>
      </c>
      <c r="QG19" s="628">
        <f t="shared" si="472"/>
        <v>1</v>
      </c>
      <c r="QH19" s="737">
        <f t="shared" si="473"/>
        <v>0</v>
      </c>
      <c r="QI19" s="737">
        <f t="shared" si="474"/>
        <v>0</v>
      </c>
      <c r="QJ19" s="737">
        <f t="shared" si="475"/>
        <v>0</v>
      </c>
      <c r="QK19" s="740">
        <f t="shared" si="476"/>
        <v>0</v>
      </c>
      <c r="QL19" s="625">
        <f t="shared" si="477"/>
        <v>1</v>
      </c>
      <c r="QM19" s="625" t="str">
        <f t="shared" si="478"/>
        <v>00:00-00:00</v>
      </c>
      <c r="QN19" s="627">
        <f t="shared" si="479"/>
        <v>1</v>
      </c>
      <c r="QO19" s="738">
        <f t="shared" si="480"/>
        <v>0</v>
      </c>
      <c r="QP19" s="738">
        <f t="shared" si="481"/>
        <v>1</v>
      </c>
      <c r="QQ19" s="628" t="b">
        <f t="shared" si="482"/>
        <v>1</v>
      </c>
      <c r="QR19" s="628" t="b">
        <f t="shared" si="483"/>
        <v>0</v>
      </c>
      <c r="QS19" s="628" t="b">
        <f t="shared" si="484"/>
        <v>1</v>
      </c>
      <c r="QT19" s="628">
        <f t="shared" si="485"/>
        <v>1</v>
      </c>
      <c r="QU19" s="737">
        <f t="shared" si="486"/>
        <v>0</v>
      </c>
      <c r="QV19" s="737">
        <f t="shared" si="487"/>
        <v>0</v>
      </c>
      <c r="QW19" s="737">
        <f t="shared" si="488"/>
        <v>0</v>
      </c>
      <c r="QX19" s="740">
        <f t="shared" si="489"/>
        <v>0</v>
      </c>
      <c r="QY19" s="625">
        <f t="shared" si="490"/>
        <v>1</v>
      </c>
      <c r="QZ19" s="625" t="str">
        <f t="shared" si="491"/>
        <v>00:00-00:00</v>
      </c>
      <c r="RA19" s="627">
        <f t="shared" si="492"/>
        <v>1</v>
      </c>
      <c r="RB19" s="738">
        <f t="shared" si="493"/>
        <v>0</v>
      </c>
      <c r="RC19" s="738">
        <f t="shared" si="494"/>
        <v>1</v>
      </c>
      <c r="RD19" s="628" t="b">
        <f t="shared" si="495"/>
        <v>1</v>
      </c>
      <c r="RE19" s="628" t="b">
        <f t="shared" si="496"/>
        <v>0</v>
      </c>
      <c r="RF19" s="628" t="b">
        <f t="shared" si="497"/>
        <v>1</v>
      </c>
      <c r="RG19" s="628">
        <f t="shared" si="498"/>
        <v>1</v>
      </c>
      <c r="RH19" s="737">
        <f t="shared" si="499"/>
        <v>0</v>
      </c>
      <c r="RI19" s="737">
        <f t="shared" si="500"/>
        <v>0</v>
      </c>
      <c r="RJ19" s="737">
        <f t="shared" si="501"/>
        <v>0</v>
      </c>
      <c r="RK19" s="740">
        <f t="shared" si="502"/>
        <v>0</v>
      </c>
      <c r="RL19" s="744">
        <f t="shared" si="503"/>
        <v>0</v>
      </c>
      <c r="RM19" s="746">
        <f t="shared" si="522"/>
        <v>0</v>
      </c>
      <c r="RN19" s="744">
        <f t="shared" si="504"/>
        <v>0</v>
      </c>
      <c r="RO19" s="744">
        <f t="shared" si="505"/>
        <v>0</v>
      </c>
      <c r="RP19" s="744">
        <f t="shared" si="506"/>
        <v>0</v>
      </c>
      <c r="RQ19" s="744">
        <f t="shared" si="507"/>
        <v>0</v>
      </c>
      <c r="RR19" s="594">
        <f t="shared" ca="1" si="91"/>
        <v>0</v>
      </c>
      <c r="RS19" s="594">
        <f t="shared" ca="1" si="92"/>
        <v>0</v>
      </c>
      <c r="RU19" s="725"/>
    </row>
    <row r="20" spans="1:489" s="625" customFormat="1" ht="15" x14ac:dyDescent="0.25">
      <c r="A20" s="865">
        <f t="shared" ca="1" si="93"/>
        <v>2</v>
      </c>
      <c r="B20" s="719">
        <f t="shared" ca="1" si="508"/>
        <v>43840</v>
      </c>
      <c r="C20" s="720">
        <f t="shared" ca="1" si="509"/>
        <v>1</v>
      </c>
      <c r="D20" s="720" t="str">
        <f t="shared" ca="1" si="510"/>
        <v/>
      </c>
      <c r="E20" s="773" t="str">
        <f t="shared" ca="1" si="511"/>
        <v/>
      </c>
      <c r="F20" s="721">
        <f t="shared" ca="1" si="512"/>
        <v>43840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94"/>
        <v/>
      </c>
      <c r="S20" s="750"/>
      <c r="T20" s="723" t="str">
        <f t="shared" si="95"/>
        <v/>
      </c>
      <c r="U20" s="723" t="str">
        <f t="shared" ca="1" si="4"/>
        <v/>
      </c>
      <c r="V20" s="723" t="str">
        <f t="shared" ca="1" si="96"/>
        <v/>
      </c>
      <c r="W20" s="723" t="str">
        <f t="shared" ca="1" si="97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8"/>
        <v/>
      </c>
      <c r="AG20" s="730" t="str">
        <f t="shared" si="99"/>
        <v/>
      </c>
      <c r="AH20" s="731" t="str">
        <f t="shared" si="7"/>
        <v/>
      </c>
      <c r="AI20" s="731">
        <f t="shared" si="100"/>
        <v>0</v>
      </c>
      <c r="AJ20" s="731">
        <f t="shared" si="101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9"/>
        <v>0</v>
      </c>
      <c r="AN20" s="596">
        <f t="shared" si="10"/>
        <v>0</v>
      </c>
      <c r="AO20" s="596">
        <f t="shared" si="513"/>
        <v>0</v>
      </c>
      <c r="AP20" s="633">
        <v>0</v>
      </c>
      <c r="AQ20" s="596">
        <f t="shared" si="514"/>
        <v>0</v>
      </c>
      <c r="AR20" s="634">
        <f t="shared" si="11"/>
        <v>0</v>
      </c>
      <c r="AS20" s="733">
        <f t="shared" si="12"/>
        <v>0</v>
      </c>
      <c r="AT20" s="635">
        <f t="shared" si="13"/>
        <v>0</v>
      </c>
      <c r="AU20" s="635">
        <f t="shared" si="515"/>
        <v>0</v>
      </c>
      <c r="AV20" s="633">
        <v>0</v>
      </c>
      <c r="AW20" s="635">
        <f t="shared" si="516"/>
        <v>0</v>
      </c>
      <c r="AX20" s="596">
        <f t="shared" si="14"/>
        <v>0</v>
      </c>
      <c r="AY20" s="596">
        <f t="shared" si="15"/>
        <v>0</v>
      </c>
      <c r="AZ20" s="596">
        <f t="shared" si="16"/>
        <v>0</v>
      </c>
      <c r="BA20" s="596">
        <f t="shared" si="17"/>
        <v>0</v>
      </c>
      <c r="BB20" s="596">
        <f t="shared" si="18"/>
        <v>0</v>
      </c>
      <c r="BC20" s="596">
        <f t="shared" si="517"/>
        <v>0</v>
      </c>
      <c r="BD20" s="636" t="b">
        <f t="shared" si="19"/>
        <v>1</v>
      </c>
      <c r="BE20" s="636" t="b">
        <f>IF(UPPER(G20)=Stammdaten!$D$40,TRUE,FALSE)</f>
        <v>0</v>
      </c>
      <c r="BF20" s="635">
        <f t="shared" si="518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0.33333333333333337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519"/>
        <v>0</v>
      </c>
      <c r="BL20" s="636" t="b">
        <f>IF(UPPER(G20)=Stammdaten!$D$39,TRUE,FALSE)</f>
        <v>0</v>
      </c>
      <c r="BM20" s="636">
        <f t="shared" si="20"/>
        <v>0</v>
      </c>
      <c r="BN20" s="636">
        <f t="shared" si="21"/>
        <v>0</v>
      </c>
      <c r="BO20" s="735">
        <f t="shared" ca="1" si="102"/>
        <v>0</v>
      </c>
      <c r="BP20" s="636">
        <f t="shared" si="22"/>
        <v>0</v>
      </c>
      <c r="BQ20" s="734">
        <f t="shared" si="103"/>
        <v>0</v>
      </c>
      <c r="BR20" s="636">
        <f t="shared" ca="1" si="23"/>
        <v>0</v>
      </c>
      <c r="BS20" s="549">
        <f t="shared" ca="1" si="24"/>
        <v>0</v>
      </c>
      <c r="BT20" s="637">
        <f t="shared" ca="1" si="520"/>
        <v>0</v>
      </c>
      <c r="BU20" s="635">
        <f t="shared" ca="1" si="521"/>
        <v>0</v>
      </c>
      <c r="BV20" s="638">
        <f t="shared" ca="1" si="25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6"/>
        <v>0</v>
      </c>
      <c r="BY20" s="638">
        <f t="shared" ca="1" si="104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7"/>
        <v>0</v>
      </c>
      <c r="CB20" s="736">
        <f t="shared" si="523"/>
        <v>0</v>
      </c>
      <c r="CC20" s="625">
        <f t="shared" si="28"/>
        <v>1</v>
      </c>
      <c r="CD20" s="737">
        <f t="shared" si="106"/>
        <v>0</v>
      </c>
      <c r="CE20" s="737">
        <f t="shared" si="107"/>
        <v>1</v>
      </c>
      <c r="CF20" s="738" t="str">
        <f t="shared" si="108"/>
        <v>00:00-00:00</v>
      </c>
      <c r="CG20" s="739">
        <f t="shared" si="109"/>
        <v>1</v>
      </c>
      <c r="CH20" s="738">
        <f t="shared" si="110"/>
        <v>0</v>
      </c>
      <c r="CI20" s="738">
        <f t="shared" si="111"/>
        <v>1</v>
      </c>
      <c r="CJ20" s="737" t="b">
        <f t="shared" si="112"/>
        <v>1</v>
      </c>
      <c r="CK20" s="737" t="b">
        <f t="shared" si="113"/>
        <v>0</v>
      </c>
      <c r="CL20" s="737" t="b">
        <f t="shared" si="114"/>
        <v>1</v>
      </c>
      <c r="CM20" s="628">
        <f t="shared" si="115"/>
        <v>1</v>
      </c>
      <c r="CN20" s="737">
        <f t="shared" si="116"/>
        <v>0</v>
      </c>
      <c r="CO20" s="737">
        <f t="shared" si="117"/>
        <v>0</v>
      </c>
      <c r="CP20" s="737">
        <f t="shared" si="118"/>
        <v>0</v>
      </c>
      <c r="CQ20" s="740">
        <f t="shared" si="119"/>
        <v>0</v>
      </c>
      <c r="CR20" s="625">
        <f t="shared" si="120"/>
        <v>1</v>
      </c>
      <c r="CS20" s="738" t="str">
        <f t="shared" si="121"/>
        <v>00:00-00:00</v>
      </c>
      <c r="CT20" s="739">
        <f t="shared" si="122"/>
        <v>1</v>
      </c>
      <c r="CU20" s="738">
        <f t="shared" si="123"/>
        <v>0</v>
      </c>
      <c r="CV20" s="738">
        <f t="shared" si="124"/>
        <v>1</v>
      </c>
      <c r="CW20" s="737" t="b">
        <f t="shared" si="125"/>
        <v>1</v>
      </c>
      <c r="CX20" s="737" t="b">
        <f t="shared" si="126"/>
        <v>0</v>
      </c>
      <c r="CY20" s="737" t="b">
        <f t="shared" si="127"/>
        <v>1</v>
      </c>
      <c r="CZ20" s="628">
        <f t="shared" si="128"/>
        <v>1</v>
      </c>
      <c r="DA20" s="737">
        <f t="shared" si="129"/>
        <v>0</v>
      </c>
      <c r="DB20" s="737">
        <f t="shared" si="130"/>
        <v>0</v>
      </c>
      <c r="DC20" s="737">
        <f t="shared" si="131"/>
        <v>0</v>
      </c>
      <c r="DD20" s="740">
        <f t="shared" si="132"/>
        <v>0</v>
      </c>
      <c r="DE20" s="625">
        <f t="shared" si="133"/>
        <v>1</v>
      </c>
      <c r="DF20" s="738" t="str">
        <f t="shared" si="134"/>
        <v>00:00-00:00</v>
      </c>
      <c r="DG20" s="739">
        <f t="shared" si="135"/>
        <v>1</v>
      </c>
      <c r="DH20" s="738">
        <f t="shared" si="136"/>
        <v>0</v>
      </c>
      <c r="DI20" s="738">
        <f t="shared" si="137"/>
        <v>1</v>
      </c>
      <c r="DJ20" s="737" t="b">
        <f t="shared" si="138"/>
        <v>1</v>
      </c>
      <c r="DK20" s="737" t="b">
        <f t="shared" si="139"/>
        <v>0</v>
      </c>
      <c r="DL20" s="737" t="b">
        <f t="shared" si="140"/>
        <v>1</v>
      </c>
      <c r="DM20" s="628">
        <f t="shared" si="141"/>
        <v>1</v>
      </c>
      <c r="DN20" s="737">
        <f t="shared" si="142"/>
        <v>0</v>
      </c>
      <c r="DO20" s="737">
        <f t="shared" si="143"/>
        <v>0</v>
      </c>
      <c r="DP20" s="737">
        <f t="shared" si="144"/>
        <v>0</v>
      </c>
      <c r="DQ20" s="740">
        <f t="shared" si="145"/>
        <v>0</v>
      </c>
      <c r="DR20" s="625">
        <f t="shared" si="146"/>
        <v>1</v>
      </c>
      <c r="DS20" s="738" t="str">
        <f t="shared" si="147"/>
        <v>00:00-00:00</v>
      </c>
      <c r="DT20" s="739">
        <f t="shared" si="148"/>
        <v>1</v>
      </c>
      <c r="DU20" s="738">
        <f t="shared" si="149"/>
        <v>0</v>
      </c>
      <c r="DV20" s="738">
        <f t="shared" si="150"/>
        <v>1</v>
      </c>
      <c r="DW20" s="737" t="b">
        <f t="shared" si="151"/>
        <v>1</v>
      </c>
      <c r="DX20" s="737" t="b">
        <f t="shared" si="152"/>
        <v>0</v>
      </c>
      <c r="DY20" s="737" t="b">
        <f t="shared" si="153"/>
        <v>1</v>
      </c>
      <c r="DZ20" s="628">
        <f t="shared" si="154"/>
        <v>1</v>
      </c>
      <c r="EA20" s="737">
        <f t="shared" si="155"/>
        <v>0</v>
      </c>
      <c r="EB20" s="737">
        <f t="shared" si="156"/>
        <v>0</v>
      </c>
      <c r="EC20" s="737">
        <f t="shared" si="157"/>
        <v>0</v>
      </c>
      <c r="ED20" s="740">
        <f t="shared" si="158"/>
        <v>0</v>
      </c>
      <c r="EE20" s="741">
        <f t="shared" si="159"/>
        <v>1</v>
      </c>
      <c r="EF20" s="742" t="str">
        <f t="shared" si="160"/>
        <v>00:00-00:00</v>
      </c>
      <c r="EG20" s="743">
        <f t="shared" si="161"/>
        <v>1</v>
      </c>
      <c r="EH20" s="742">
        <f t="shared" si="162"/>
        <v>0</v>
      </c>
      <c r="EI20" s="742">
        <f t="shared" si="163"/>
        <v>1</v>
      </c>
      <c r="EJ20" s="742" t="b">
        <f t="shared" si="164"/>
        <v>1</v>
      </c>
      <c r="EK20" s="742" t="b">
        <f t="shared" si="165"/>
        <v>0</v>
      </c>
      <c r="EL20" s="742" t="b">
        <f t="shared" si="166"/>
        <v>1</v>
      </c>
      <c r="EM20" s="628">
        <f t="shared" si="167"/>
        <v>1</v>
      </c>
      <c r="EN20" s="737">
        <f t="shared" si="168"/>
        <v>0</v>
      </c>
      <c r="EO20" s="737">
        <f t="shared" si="169"/>
        <v>0</v>
      </c>
      <c r="EP20" s="737">
        <f t="shared" si="170"/>
        <v>0</v>
      </c>
      <c r="EQ20" s="740">
        <f t="shared" si="171"/>
        <v>0</v>
      </c>
      <c r="ER20" s="741">
        <f t="shared" si="172"/>
        <v>1</v>
      </c>
      <c r="ES20" s="742" t="str">
        <f t="shared" si="173"/>
        <v>00:00-00:00</v>
      </c>
      <c r="ET20" s="739">
        <f t="shared" si="174"/>
        <v>1</v>
      </c>
      <c r="EU20" s="738">
        <f t="shared" si="175"/>
        <v>0</v>
      </c>
      <c r="EV20" s="738">
        <f t="shared" si="176"/>
        <v>1</v>
      </c>
      <c r="EW20" s="737" t="b">
        <f t="shared" si="177"/>
        <v>1</v>
      </c>
      <c r="EX20" s="737" t="b">
        <f t="shared" si="178"/>
        <v>0</v>
      </c>
      <c r="EY20" s="737" t="b">
        <f t="shared" si="179"/>
        <v>1</v>
      </c>
      <c r="EZ20" s="628">
        <f t="shared" si="180"/>
        <v>1</v>
      </c>
      <c r="FA20" s="737">
        <f t="shared" si="181"/>
        <v>0</v>
      </c>
      <c r="FB20" s="737">
        <f t="shared" si="182"/>
        <v>0</v>
      </c>
      <c r="FC20" s="737">
        <f t="shared" si="183"/>
        <v>0</v>
      </c>
      <c r="FD20" s="740">
        <f t="shared" si="184"/>
        <v>0</v>
      </c>
      <c r="FE20" s="625">
        <f t="shared" si="185"/>
        <v>1</v>
      </c>
      <c r="FF20" s="738" t="str">
        <f t="shared" si="186"/>
        <v>00:00-00:00</v>
      </c>
      <c r="FG20" s="739">
        <f t="shared" si="187"/>
        <v>1</v>
      </c>
      <c r="FH20" s="738">
        <f t="shared" si="188"/>
        <v>0</v>
      </c>
      <c r="FI20" s="738">
        <f t="shared" si="189"/>
        <v>1</v>
      </c>
      <c r="FJ20" s="737" t="b">
        <f t="shared" si="190"/>
        <v>1</v>
      </c>
      <c r="FK20" s="737" t="b">
        <f t="shared" si="191"/>
        <v>0</v>
      </c>
      <c r="FL20" s="737" t="b">
        <f t="shared" si="192"/>
        <v>1</v>
      </c>
      <c r="FM20" s="628">
        <f t="shared" si="193"/>
        <v>1</v>
      </c>
      <c r="FN20" s="737">
        <f t="shared" si="194"/>
        <v>0</v>
      </c>
      <c r="FO20" s="737">
        <f t="shared" si="195"/>
        <v>0</v>
      </c>
      <c r="FP20" s="737">
        <f t="shared" si="196"/>
        <v>0</v>
      </c>
      <c r="FQ20" s="740">
        <f t="shared" si="197"/>
        <v>0</v>
      </c>
      <c r="FR20" s="625">
        <f t="shared" si="198"/>
        <v>1</v>
      </c>
      <c r="FS20" s="738" t="str">
        <f t="shared" si="199"/>
        <v>00:00-00:00</v>
      </c>
      <c r="FT20" s="739">
        <f t="shared" si="200"/>
        <v>1</v>
      </c>
      <c r="FU20" s="738">
        <f t="shared" si="201"/>
        <v>0</v>
      </c>
      <c r="FV20" s="738">
        <f t="shared" si="202"/>
        <v>1</v>
      </c>
      <c r="FW20" s="737" t="b">
        <f t="shared" si="203"/>
        <v>1</v>
      </c>
      <c r="FX20" s="737" t="b">
        <f t="shared" si="204"/>
        <v>0</v>
      </c>
      <c r="FY20" s="737" t="b">
        <f t="shared" si="205"/>
        <v>1</v>
      </c>
      <c r="FZ20" s="628">
        <f t="shared" si="206"/>
        <v>1</v>
      </c>
      <c r="GA20" s="737">
        <f t="shared" si="207"/>
        <v>0</v>
      </c>
      <c r="GB20" s="737">
        <f t="shared" si="208"/>
        <v>0</v>
      </c>
      <c r="GC20" s="737">
        <f t="shared" si="209"/>
        <v>0</v>
      </c>
      <c r="GD20" s="740">
        <f t="shared" si="210"/>
        <v>0</v>
      </c>
      <c r="GE20" s="625">
        <f t="shared" si="211"/>
        <v>1</v>
      </c>
      <c r="GF20" s="738" t="str">
        <f t="shared" si="212"/>
        <v>00:00-00:00</v>
      </c>
      <c r="GG20" s="739">
        <f t="shared" si="213"/>
        <v>1</v>
      </c>
      <c r="GH20" s="738">
        <f t="shared" si="214"/>
        <v>0</v>
      </c>
      <c r="GI20" s="738">
        <f t="shared" si="215"/>
        <v>1</v>
      </c>
      <c r="GJ20" s="737" t="b">
        <f t="shared" si="216"/>
        <v>1</v>
      </c>
      <c r="GK20" s="737" t="b">
        <f t="shared" si="217"/>
        <v>0</v>
      </c>
      <c r="GL20" s="737" t="b">
        <f t="shared" si="218"/>
        <v>1</v>
      </c>
      <c r="GM20" s="628">
        <f t="shared" si="219"/>
        <v>1</v>
      </c>
      <c r="GN20" s="737">
        <f t="shared" si="220"/>
        <v>0</v>
      </c>
      <c r="GO20" s="737">
        <f t="shared" si="221"/>
        <v>0</v>
      </c>
      <c r="GP20" s="737">
        <f t="shared" si="222"/>
        <v>0</v>
      </c>
      <c r="GQ20" s="740">
        <f t="shared" si="223"/>
        <v>0</v>
      </c>
      <c r="GR20" s="625">
        <f t="shared" si="224"/>
        <v>1</v>
      </c>
      <c r="GS20" s="738" t="str">
        <f t="shared" si="225"/>
        <v>00:00-00:00</v>
      </c>
      <c r="GT20" s="739">
        <f t="shared" si="226"/>
        <v>1</v>
      </c>
      <c r="GU20" s="738">
        <f t="shared" si="227"/>
        <v>0</v>
      </c>
      <c r="GV20" s="738">
        <f t="shared" si="228"/>
        <v>1</v>
      </c>
      <c r="GW20" s="737" t="b">
        <f t="shared" si="229"/>
        <v>1</v>
      </c>
      <c r="GX20" s="737" t="b">
        <f t="shared" si="230"/>
        <v>0</v>
      </c>
      <c r="GY20" s="737" t="b">
        <f t="shared" si="231"/>
        <v>1</v>
      </c>
      <c r="GZ20" s="628">
        <f t="shared" si="232"/>
        <v>1</v>
      </c>
      <c r="HA20" s="737">
        <f t="shared" si="233"/>
        <v>0</v>
      </c>
      <c r="HB20" s="737">
        <f t="shared" si="234"/>
        <v>0</v>
      </c>
      <c r="HC20" s="737">
        <f t="shared" si="235"/>
        <v>0</v>
      </c>
      <c r="HD20" s="740">
        <f t="shared" si="236"/>
        <v>0</v>
      </c>
      <c r="HE20" s="625">
        <f t="shared" si="237"/>
        <v>1</v>
      </c>
      <c r="HF20" s="738" t="str">
        <f t="shared" si="238"/>
        <v>00:00-00:00</v>
      </c>
      <c r="HG20" s="739">
        <f t="shared" si="239"/>
        <v>1</v>
      </c>
      <c r="HH20" s="738">
        <f t="shared" si="240"/>
        <v>0</v>
      </c>
      <c r="HI20" s="738">
        <f t="shared" si="241"/>
        <v>1</v>
      </c>
      <c r="HJ20" s="737" t="b">
        <f t="shared" si="242"/>
        <v>1</v>
      </c>
      <c r="HK20" s="737" t="b">
        <f t="shared" si="243"/>
        <v>0</v>
      </c>
      <c r="HL20" s="737" t="b">
        <f t="shared" si="244"/>
        <v>1</v>
      </c>
      <c r="HM20" s="628">
        <f t="shared" si="245"/>
        <v>1</v>
      </c>
      <c r="HN20" s="737">
        <f t="shared" si="246"/>
        <v>0</v>
      </c>
      <c r="HO20" s="737">
        <f t="shared" si="247"/>
        <v>0</v>
      </c>
      <c r="HP20" s="737">
        <f t="shared" si="248"/>
        <v>0</v>
      </c>
      <c r="HQ20" s="740">
        <f t="shared" si="249"/>
        <v>0</v>
      </c>
      <c r="HR20" s="625">
        <f t="shared" si="250"/>
        <v>1</v>
      </c>
      <c r="HS20" s="738" t="str">
        <f t="shared" si="251"/>
        <v>00:00-00:00</v>
      </c>
      <c r="HT20" s="739">
        <f t="shared" si="252"/>
        <v>1</v>
      </c>
      <c r="HU20" s="738">
        <f t="shared" si="253"/>
        <v>0</v>
      </c>
      <c r="HV20" s="738">
        <f t="shared" si="254"/>
        <v>1</v>
      </c>
      <c r="HW20" s="737" t="b">
        <f t="shared" si="255"/>
        <v>1</v>
      </c>
      <c r="HX20" s="737" t="b">
        <f t="shared" si="256"/>
        <v>0</v>
      </c>
      <c r="HY20" s="737" t="b">
        <f t="shared" si="257"/>
        <v>1</v>
      </c>
      <c r="HZ20" s="628">
        <f t="shared" si="258"/>
        <v>1</v>
      </c>
      <c r="IA20" s="737">
        <f t="shared" si="259"/>
        <v>0</v>
      </c>
      <c r="IB20" s="737">
        <f t="shared" si="260"/>
        <v>0</v>
      </c>
      <c r="IC20" s="737">
        <f t="shared" si="261"/>
        <v>0</v>
      </c>
      <c r="ID20" s="740">
        <f t="shared" si="262"/>
        <v>0</v>
      </c>
      <c r="IE20" s="625">
        <f t="shared" si="263"/>
        <v>1</v>
      </c>
      <c r="IF20" s="738" t="str">
        <f t="shared" si="264"/>
        <v>00:00-00:00</v>
      </c>
      <c r="IG20" s="739">
        <f t="shared" si="265"/>
        <v>1</v>
      </c>
      <c r="IH20" s="738">
        <f t="shared" si="266"/>
        <v>0</v>
      </c>
      <c r="II20" s="738">
        <f t="shared" si="267"/>
        <v>1</v>
      </c>
      <c r="IJ20" s="737" t="b">
        <f t="shared" si="268"/>
        <v>1</v>
      </c>
      <c r="IK20" s="737" t="b">
        <f t="shared" si="269"/>
        <v>0</v>
      </c>
      <c r="IL20" s="737" t="b">
        <f t="shared" si="270"/>
        <v>1</v>
      </c>
      <c r="IM20" s="628">
        <f t="shared" si="271"/>
        <v>1</v>
      </c>
      <c r="IN20" s="737">
        <f t="shared" si="272"/>
        <v>0</v>
      </c>
      <c r="IO20" s="737">
        <f t="shared" si="273"/>
        <v>0</v>
      </c>
      <c r="IP20" s="737">
        <f t="shared" si="274"/>
        <v>0</v>
      </c>
      <c r="IQ20" s="740">
        <f t="shared" si="275"/>
        <v>0</v>
      </c>
      <c r="IR20" s="625">
        <f t="shared" si="276"/>
        <v>1</v>
      </c>
      <c r="IS20" s="738" t="str">
        <f t="shared" si="277"/>
        <v>00:00-00:00</v>
      </c>
      <c r="IT20" s="739">
        <f t="shared" si="278"/>
        <v>1</v>
      </c>
      <c r="IU20" s="738">
        <f t="shared" si="279"/>
        <v>0</v>
      </c>
      <c r="IV20" s="738">
        <f t="shared" si="280"/>
        <v>1</v>
      </c>
      <c r="IW20" s="737" t="b">
        <f t="shared" si="281"/>
        <v>1</v>
      </c>
      <c r="IX20" s="737" t="b">
        <f t="shared" si="282"/>
        <v>0</v>
      </c>
      <c r="IY20" s="737" t="b">
        <f t="shared" si="283"/>
        <v>1</v>
      </c>
      <c r="IZ20" s="628">
        <f t="shared" si="284"/>
        <v>1</v>
      </c>
      <c r="JA20" s="737">
        <f t="shared" si="285"/>
        <v>0</v>
      </c>
      <c r="JB20" s="737">
        <f t="shared" si="286"/>
        <v>0</v>
      </c>
      <c r="JC20" s="737">
        <f t="shared" si="287"/>
        <v>0</v>
      </c>
      <c r="JD20" s="740">
        <f t="shared" si="288"/>
        <v>0</v>
      </c>
      <c r="JE20" s="625">
        <f t="shared" si="289"/>
        <v>1</v>
      </c>
      <c r="JF20" s="738" t="str">
        <f t="shared" si="290"/>
        <v>00:00-00:00</v>
      </c>
      <c r="JG20" s="739">
        <f t="shared" si="291"/>
        <v>1</v>
      </c>
      <c r="JH20" s="738">
        <f t="shared" si="292"/>
        <v>0</v>
      </c>
      <c r="JI20" s="738">
        <f t="shared" si="293"/>
        <v>1</v>
      </c>
      <c r="JJ20" s="737" t="b">
        <f t="shared" si="294"/>
        <v>1</v>
      </c>
      <c r="JK20" s="737" t="b">
        <f t="shared" si="295"/>
        <v>0</v>
      </c>
      <c r="JL20" s="737" t="b">
        <f t="shared" si="296"/>
        <v>1</v>
      </c>
      <c r="JM20" s="628">
        <f t="shared" si="297"/>
        <v>1</v>
      </c>
      <c r="JN20" s="737">
        <f t="shared" si="298"/>
        <v>0</v>
      </c>
      <c r="JO20" s="737">
        <f t="shared" si="299"/>
        <v>0</v>
      </c>
      <c r="JP20" s="737">
        <f t="shared" si="300"/>
        <v>0</v>
      </c>
      <c r="JQ20" s="740">
        <f t="shared" si="301"/>
        <v>0</v>
      </c>
      <c r="JR20" s="744">
        <f t="shared" si="302"/>
        <v>0</v>
      </c>
      <c r="JS20" s="745">
        <f t="shared" si="303"/>
        <v>0</v>
      </c>
      <c r="JT20" s="744">
        <f t="shared" si="304"/>
        <v>0</v>
      </c>
      <c r="JU20" s="744">
        <f t="shared" si="305"/>
        <v>0</v>
      </c>
      <c r="JV20" s="744">
        <f t="shared" si="306"/>
        <v>0</v>
      </c>
      <c r="JW20" s="744">
        <f t="shared" si="307"/>
        <v>0</v>
      </c>
      <c r="JX20" s="616"/>
      <c r="JY20" s="625">
        <f t="shared" si="308"/>
        <v>1</v>
      </c>
      <c r="JZ20" s="626" t="str">
        <f t="shared" si="309"/>
        <v>00:00-00:00</v>
      </c>
      <c r="KA20" s="627">
        <f t="shared" si="310"/>
        <v>1</v>
      </c>
      <c r="KB20" s="738">
        <f t="shared" si="311"/>
        <v>0</v>
      </c>
      <c r="KC20" s="738">
        <f t="shared" si="312"/>
        <v>1</v>
      </c>
      <c r="KD20" s="628" t="b">
        <f t="shared" si="313"/>
        <v>1</v>
      </c>
      <c r="KE20" s="628" t="b">
        <f t="shared" si="314"/>
        <v>0</v>
      </c>
      <c r="KF20" s="628" t="b">
        <f t="shared" si="315"/>
        <v>1</v>
      </c>
      <c r="KG20" s="628">
        <f t="shared" si="316"/>
        <v>1</v>
      </c>
      <c r="KH20" s="737">
        <f t="shared" si="317"/>
        <v>0</v>
      </c>
      <c r="KI20" s="737">
        <f t="shared" si="318"/>
        <v>0</v>
      </c>
      <c r="KJ20" s="737">
        <f t="shared" si="319"/>
        <v>0</v>
      </c>
      <c r="KK20" s="740">
        <f t="shared" si="320"/>
        <v>0</v>
      </c>
      <c r="KL20" s="625">
        <f t="shared" si="321"/>
        <v>1</v>
      </c>
      <c r="KM20" s="625" t="str">
        <f t="shared" si="322"/>
        <v>00:00-00:00</v>
      </c>
      <c r="KN20" s="627">
        <f t="shared" si="323"/>
        <v>1</v>
      </c>
      <c r="KO20" s="738">
        <f t="shared" si="324"/>
        <v>0</v>
      </c>
      <c r="KP20" s="738">
        <f t="shared" si="325"/>
        <v>1</v>
      </c>
      <c r="KQ20" s="628" t="b">
        <f t="shared" si="326"/>
        <v>1</v>
      </c>
      <c r="KR20" s="628" t="b">
        <f t="shared" si="327"/>
        <v>0</v>
      </c>
      <c r="KS20" s="628" t="b">
        <f t="shared" si="328"/>
        <v>1</v>
      </c>
      <c r="KT20" s="628">
        <f t="shared" si="329"/>
        <v>1</v>
      </c>
      <c r="KU20" s="737">
        <f t="shared" si="330"/>
        <v>0</v>
      </c>
      <c r="KV20" s="737">
        <f t="shared" si="331"/>
        <v>0</v>
      </c>
      <c r="KW20" s="737">
        <f t="shared" si="332"/>
        <v>0</v>
      </c>
      <c r="KX20" s="740">
        <f t="shared" si="333"/>
        <v>0</v>
      </c>
      <c r="KY20" s="625">
        <f t="shared" si="334"/>
        <v>1</v>
      </c>
      <c r="KZ20" s="625" t="str">
        <f t="shared" si="335"/>
        <v>00:00-00:00</v>
      </c>
      <c r="LA20" s="627">
        <f t="shared" si="336"/>
        <v>1</v>
      </c>
      <c r="LB20" s="738">
        <f t="shared" si="337"/>
        <v>0</v>
      </c>
      <c r="LC20" s="738">
        <f t="shared" si="338"/>
        <v>1</v>
      </c>
      <c r="LD20" s="628" t="b">
        <f t="shared" si="339"/>
        <v>1</v>
      </c>
      <c r="LE20" s="628" t="b">
        <f t="shared" si="340"/>
        <v>0</v>
      </c>
      <c r="LF20" s="628" t="b">
        <f t="shared" si="341"/>
        <v>1</v>
      </c>
      <c r="LG20" s="628">
        <f t="shared" si="342"/>
        <v>1</v>
      </c>
      <c r="LH20" s="737">
        <f t="shared" si="343"/>
        <v>0</v>
      </c>
      <c r="LI20" s="737">
        <f t="shared" si="344"/>
        <v>0</v>
      </c>
      <c r="LJ20" s="737">
        <f t="shared" si="345"/>
        <v>0</v>
      </c>
      <c r="LK20" s="740">
        <f t="shared" si="346"/>
        <v>0</v>
      </c>
      <c r="LL20" s="625">
        <f t="shared" si="347"/>
        <v>1</v>
      </c>
      <c r="LM20" s="625" t="str">
        <f t="shared" si="348"/>
        <v>00:00-00:00</v>
      </c>
      <c r="LN20" s="627">
        <f t="shared" si="349"/>
        <v>1</v>
      </c>
      <c r="LO20" s="738">
        <f t="shared" si="350"/>
        <v>0</v>
      </c>
      <c r="LP20" s="738">
        <f t="shared" si="351"/>
        <v>1</v>
      </c>
      <c r="LQ20" s="628" t="b">
        <f t="shared" si="352"/>
        <v>1</v>
      </c>
      <c r="LR20" s="628" t="b">
        <f t="shared" si="353"/>
        <v>0</v>
      </c>
      <c r="LS20" s="628" t="b">
        <f t="shared" si="354"/>
        <v>1</v>
      </c>
      <c r="LT20" s="628">
        <f t="shared" si="355"/>
        <v>1</v>
      </c>
      <c r="LU20" s="737">
        <f t="shared" si="356"/>
        <v>0</v>
      </c>
      <c r="LV20" s="737">
        <f t="shared" si="357"/>
        <v>0</v>
      </c>
      <c r="LW20" s="737">
        <f t="shared" si="358"/>
        <v>0</v>
      </c>
      <c r="LX20" s="740">
        <f t="shared" si="359"/>
        <v>0</v>
      </c>
      <c r="LY20" s="625">
        <f t="shared" si="360"/>
        <v>1</v>
      </c>
      <c r="LZ20" s="625" t="str">
        <f t="shared" si="361"/>
        <v>00:00-00:00</v>
      </c>
      <c r="MA20" s="627">
        <f t="shared" si="362"/>
        <v>1</v>
      </c>
      <c r="MB20" s="738">
        <f t="shared" si="363"/>
        <v>0</v>
      </c>
      <c r="MC20" s="738">
        <f t="shared" si="364"/>
        <v>1</v>
      </c>
      <c r="MD20" s="628" t="b">
        <f t="shared" si="365"/>
        <v>1</v>
      </c>
      <c r="ME20" s="628" t="b">
        <f t="shared" si="366"/>
        <v>0</v>
      </c>
      <c r="MF20" s="628" t="b">
        <f t="shared" si="367"/>
        <v>1</v>
      </c>
      <c r="MG20" s="628">
        <f t="shared" si="368"/>
        <v>1</v>
      </c>
      <c r="MH20" s="737">
        <f t="shared" si="369"/>
        <v>0</v>
      </c>
      <c r="MI20" s="737">
        <f t="shared" si="370"/>
        <v>0</v>
      </c>
      <c r="MJ20" s="737">
        <f t="shared" si="371"/>
        <v>0</v>
      </c>
      <c r="MK20" s="740">
        <f t="shared" si="372"/>
        <v>0</v>
      </c>
      <c r="ML20" s="625">
        <f t="shared" si="373"/>
        <v>1</v>
      </c>
      <c r="MM20" s="625" t="str">
        <f t="shared" si="374"/>
        <v>00:00-00:00</v>
      </c>
      <c r="MN20" s="627">
        <f t="shared" si="375"/>
        <v>1</v>
      </c>
      <c r="MO20" s="738">
        <f t="shared" si="376"/>
        <v>0</v>
      </c>
      <c r="MP20" s="738">
        <f t="shared" si="377"/>
        <v>1</v>
      </c>
      <c r="MQ20" s="628" t="b">
        <f t="shared" si="378"/>
        <v>1</v>
      </c>
      <c r="MR20" s="628" t="b">
        <f t="shared" si="379"/>
        <v>0</v>
      </c>
      <c r="MS20" s="628" t="b">
        <f t="shared" si="380"/>
        <v>1</v>
      </c>
      <c r="MT20" s="628">
        <f t="shared" si="381"/>
        <v>1</v>
      </c>
      <c r="MU20" s="737">
        <f t="shared" si="382"/>
        <v>0</v>
      </c>
      <c r="MV20" s="737">
        <f t="shared" si="383"/>
        <v>0</v>
      </c>
      <c r="MW20" s="737">
        <f t="shared" si="384"/>
        <v>0</v>
      </c>
      <c r="MX20" s="740">
        <f t="shared" si="385"/>
        <v>0</v>
      </c>
      <c r="MY20" s="625">
        <f t="shared" si="386"/>
        <v>1</v>
      </c>
      <c r="MZ20" s="625" t="str">
        <f t="shared" si="387"/>
        <v>00:00-00:00</v>
      </c>
      <c r="NA20" s="627">
        <f t="shared" si="388"/>
        <v>1</v>
      </c>
      <c r="NB20" s="738">
        <f t="shared" si="389"/>
        <v>0</v>
      </c>
      <c r="NC20" s="738">
        <f t="shared" si="390"/>
        <v>1</v>
      </c>
      <c r="ND20" s="628" t="b">
        <f t="shared" si="391"/>
        <v>1</v>
      </c>
      <c r="NE20" s="628" t="b">
        <f t="shared" si="392"/>
        <v>0</v>
      </c>
      <c r="NF20" s="628" t="b">
        <f t="shared" si="393"/>
        <v>1</v>
      </c>
      <c r="NG20" s="628">
        <f t="shared" si="394"/>
        <v>1</v>
      </c>
      <c r="NH20" s="737">
        <f t="shared" si="395"/>
        <v>0</v>
      </c>
      <c r="NI20" s="737">
        <f t="shared" si="396"/>
        <v>0</v>
      </c>
      <c r="NJ20" s="737">
        <f t="shared" si="397"/>
        <v>0</v>
      </c>
      <c r="NK20" s="740">
        <f t="shared" si="398"/>
        <v>0</v>
      </c>
      <c r="NL20" s="625">
        <f t="shared" si="399"/>
        <v>1</v>
      </c>
      <c r="NM20" s="625" t="str">
        <f t="shared" si="400"/>
        <v>00:00-00:00</v>
      </c>
      <c r="NN20" s="627">
        <f t="shared" si="401"/>
        <v>1</v>
      </c>
      <c r="NO20" s="738">
        <f t="shared" si="402"/>
        <v>0</v>
      </c>
      <c r="NP20" s="738">
        <f t="shared" si="403"/>
        <v>1</v>
      </c>
      <c r="NQ20" s="628" t="b">
        <f t="shared" si="404"/>
        <v>1</v>
      </c>
      <c r="NR20" s="628" t="b">
        <f t="shared" si="405"/>
        <v>0</v>
      </c>
      <c r="NS20" s="628" t="b">
        <f t="shared" si="406"/>
        <v>1</v>
      </c>
      <c r="NT20" s="628">
        <f t="shared" si="407"/>
        <v>1</v>
      </c>
      <c r="NU20" s="737">
        <f t="shared" si="408"/>
        <v>0</v>
      </c>
      <c r="NV20" s="737">
        <f t="shared" si="409"/>
        <v>0</v>
      </c>
      <c r="NW20" s="737">
        <f t="shared" si="410"/>
        <v>0</v>
      </c>
      <c r="NX20" s="740">
        <f t="shared" si="411"/>
        <v>0</v>
      </c>
      <c r="NY20" s="625">
        <f t="shared" si="412"/>
        <v>1</v>
      </c>
      <c r="NZ20" s="625" t="str">
        <f t="shared" si="413"/>
        <v>00:00-00:00</v>
      </c>
      <c r="OA20" s="627">
        <f t="shared" si="414"/>
        <v>1</v>
      </c>
      <c r="OB20" s="738">
        <f t="shared" si="415"/>
        <v>0</v>
      </c>
      <c r="OC20" s="738">
        <f t="shared" si="416"/>
        <v>1</v>
      </c>
      <c r="OD20" s="628" t="b">
        <f t="shared" si="417"/>
        <v>1</v>
      </c>
      <c r="OE20" s="628" t="b">
        <f t="shared" si="418"/>
        <v>0</v>
      </c>
      <c r="OF20" s="628" t="b">
        <f t="shared" si="419"/>
        <v>1</v>
      </c>
      <c r="OG20" s="628">
        <f t="shared" si="420"/>
        <v>1</v>
      </c>
      <c r="OH20" s="737">
        <f t="shared" si="421"/>
        <v>0</v>
      </c>
      <c r="OI20" s="737">
        <f t="shared" si="422"/>
        <v>0</v>
      </c>
      <c r="OJ20" s="737">
        <f t="shared" si="423"/>
        <v>0</v>
      </c>
      <c r="OK20" s="740">
        <f t="shared" si="424"/>
        <v>0</v>
      </c>
      <c r="OL20" s="625">
        <f t="shared" si="425"/>
        <v>1</v>
      </c>
      <c r="OM20" s="625" t="str">
        <f t="shared" si="426"/>
        <v>00:00-00:00</v>
      </c>
      <c r="ON20" s="627">
        <f t="shared" si="427"/>
        <v>1</v>
      </c>
      <c r="OO20" s="738">
        <f t="shared" si="428"/>
        <v>0</v>
      </c>
      <c r="OP20" s="738">
        <f t="shared" si="429"/>
        <v>1</v>
      </c>
      <c r="OQ20" s="628" t="b">
        <f t="shared" si="430"/>
        <v>1</v>
      </c>
      <c r="OR20" s="628" t="b">
        <f t="shared" si="431"/>
        <v>0</v>
      </c>
      <c r="OS20" s="628" t="b">
        <f t="shared" si="432"/>
        <v>1</v>
      </c>
      <c r="OT20" s="628">
        <f t="shared" si="433"/>
        <v>1</v>
      </c>
      <c r="OU20" s="737">
        <f t="shared" si="434"/>
        <v>0</v>
      </c>
      <c r="OV20" s="737">
        <f t="shared" si="435"/>
        <v>0</v>
      </c>
      <c r="OW20" s="737">
        <f t="shared" si="436"/>
        <v>0</v>
      </c>
      <c r="OX20" s="740">
        <f t="shared" si="437"/>
        <v>0</v>
      </c>
      <c r="OY20" s="625">
        <f t="shared" si="438"/>
        <v>1</v>
      </c>
      <c r="OZ20" s="625" t="str">
        <f t="shared" si="439"/>
        <v>00:00-00:00</v>
      </c>
      <c r="PA20" s="627">
        <f t="shared" si="440"/>
        <v>1</v>
      </c>
      <c r="PB20" s="738">
        <f t="shared" si="441"/>
        <v>0</v>
      </c>
      <c r="PC20" s="738">
        <f t="shared" si="442"/>
        <v>1</v>
      </c>
      <c r="PD20" s="628" t="b">
        <f t="shared" si="443"/>
        <v>1</v>
      </c>
      <c r="PE20" s="628" t="b">
        <f t="shared" si="444"/>
        <v>0</v>
      </c>
      <c r="PF20" s="628" t="b">
        <f t="shared" si="445"/>
        <v>1</v>
      </c>
      <c r="PG20" s="628">
        <f t="shared" si="446"/>
        <v>1</v>
      </c>
      <c r="PH20" s="737">
        <f t="shared" si="447"/>
        <v>0</v>
      </c>
      <c r="PI20" s="737">
        <f t="shared" si="448"/>
        <v>0</v>
      </c>
      <c r="PJ20" s="737">
        <f t="shared" si="449"/>
        <v>0</v>
      </c>
      <c r="PK20" s="740">
        <f t="shared" si="450"/>
        <v>0</v>
      </c>
      <c r="PL20" s="625">
        <f t="shared" si="451"/>
        <v>1</v>
      </c>
      <c r="PM20" s="625" t="str">
        <f t="shared" si="452"/>
        <v>00:00-00:00</v>
      </c>
      <c r="PN20" s="627">
        <f t="shared" si="453"/>
        <v>1</v>
      </c>
      <c r="PO20" s="738">
        <f t="shared" si="454"/>
        <v>0</v>
      </c>
      <c r="PP20" s="738">
        <f t="shared" si="455"/>
        <v>1</v>
      </c>
      <c r="PQ20" s="628" t="b">
        <f t="shared" si="456"/>
        <v>1</v>
      </c>
      <c r="PR20" s="628" t="b">
        <f t="shared" si="457"/>
        <v>0</v>
      </c>
      <c r="PS20" s="628" t="b">
        <f t="shared" si="458"/>
        <v>1</v>
      </c>
      <c r="PT20" s="628">
        <f t="shared" si="459"/>
        <v>1</v>
      </c>
      <c r="PU20" s="737">
        <f t="shared" si="460"/>
        <v>0</v>
      </c>
      <c r="PV20" s="737">
        <f t="shared" si="461"/>
        <v>0</v>
      </c>
      <c r="PW20" s="737">
        <f t="shared" si="462"/>
        <v>0</v>
      </c>
      <c r="PX20" s="740">
        <f t="shared" si="463"/>
        <v>0</v>
      </c>
      <c r="PY20" s="625">
        <f t="shared" si="464"/>
        <v>1</v>
      </c>
      <c r="PZ20" s="625" t="str">
        <f t="shared" si="465"/>
        <v>00:00-00:00</v>
      </c>
      <c r="QA20" s="627">
        <f t="shared" si="466"/>
        <v>1</v>
      </c>
      <c r="QB20" s="738">
        <f t="shared" si="467"/>
        <v>0</v>
      </c>
      <c r="QC20" s="738">
        <f t="shared" si="468"/>
        <v>1</v>
      </c>
      <c r="QD20" s="628" t="b">
        <f t="shared" si="469"/>
        <v>1</v>
      </c>
      <c r="QE20" s="628" t="b">
        <f t="shared" si="470"/>
        <v>0</v>
      </c>
      <c r="QF20" s="628" t="b">
        <f t="shared" si="471"/>
        <v>1</v>
      </c>
      <c r="QG20" s="628">
        <f t="shared" si="472"/>
        <v>1</v>
      </c>
      <c r="QH20" s="737">
        <f t="shared" si="473"/>
        <v>0</v>
      </c>
      <c r="QI20" s="737">
        <f t="shared" si="474"/>
        <v>0</v>
      </c>
      <c r="QJ20" s="737">
        <f t="shared" si="475"/>
        <v>0</v>
      </c>
      <c r="QK20" s="740">
        <f t="shared" si="476"/>
        <v>0</v>
      </c>
      <c r="QL20" s="625">
        <f t="shared" si="477"/>
        <v>1</v>
      </c>
      <c r="QM20" s="625" t="str">
        <f t="shared" si="478"/>
        <v>00:00-00:00</v>
      </c>
      <c r="QN20" s="627">
        <f t="shared" si="479"/>
        <v>1</v>
      </c>
      <c r="QO20" s="738">
        <f t="shared" si="480"/>
        <v>0</v>
      </c>
      <c r="QP20" s="738">
        <f t="shared" si="481"/>
        <v>1</v>
      </c>
      <c r="QQ20" s="628" t="b">
        <f t="shared" si="482"/>
        <v>1</v>
      </c>
      <c r="QR20" s="628" t="b">
        <f t="shared" si="483"/>
        <v>0</v>
      </c>
      <c r="QS20" s="628" t="b">
        <f t="shared" si="484"/>
        <v>1</v>
      </c>
      <c r="QT20" s="628">
        <f t="shared" si="485"/>
        <v>1</v>
      </c>
      <c r="QU20" s="737">
        <f t="shared" si="486"/>
        <v>0</v>
      </c>
      <c r="QV20" s="737">
        <f t="shared" si="487"/>
        <v>0</v>
      </c>
      <c r="QW20" s="737">
        <f t="shared" si="488"/>
        <v>0</v>
      </c>
      <c r="QX20" s="740">
        <f t="shared" si="489"/>
        <v>0</v>
      </c>
      <c r="QY20" s="625">
        <f t="shared" si="490"/>
        <v>1</v>
      </c>
      <c r="QZ20" s="625" t="str">
        <f t="shared" si="491"/>
        <v>00:00-00:00</v>
      </c>
      <c r="RA20" s="627">
        <f t="shared" si="492"/>
        <v>1</v>
      </c>
      <c r="RB20" s="738">
        <f t="shared" si="493"/>
        <v>0</v>
      </c>
      <c r="RC20" s="738">
        <f t="shared" si="494"/>
        <v>1</v>
      </c>
      <c r="RD20" s="628" t="b">
        <f t="shared" si="495"/>
        <v>1</v>
      </c>
      <c r="RE20" s="628" t="b">
        <f t="shared" si="496"/>
        <v>0</v>
      </c>
      <c r="RF20" s="628" t="b">
        <f t="shared" si="497"/>
        <v>1</v>
      </c>
      <c r="RG20" s="628">
        <f t="shared" si="498"/>
        <v>1</v>
      </c>
      <c r="RH20" s="737">
        <f t="shared" si="499"/>
        <v>0</v>
      </c>
      <c r="RI20" s="737">
        <f t="shared" si="500"/>
        <v>0</v>
      </c>
      <c r="RJ20" s="737">
        <f t="shared" si="501"/>
        <v>0</v>
      </c>
      <c r="RK20" s="740">
        <f t="shared" si="502"/>
        <v>0</v>
      </c>
      <c r="RL20" s="744">
        <f t="shared" si="503"/>
        <v>0</v>
      </c>
      <c r="RM20" s="746">
        <f t="shared" si="522"/>
        <v>0</v>
      </c>
      <c r="RN20" s="744">
        <f t="shared" si="504"/>
        <v>0</v>
      </c>
      <c r="RO20" s="744">
        <f t="shared" si="505"/>
        <v>0</v>
      </c>
      <c r="RP20" s="744">
        <f t="shared" si="506"/>
        <v>0</v>
      </c>
      <c r="RQ20" s="744">
        <f t="shared" si="507"/>
        <v>0</v>
      </c>
      <c r="RR20" s="594">
        <f t="shared" ca="1" si="91"/>
        <v>0</v>
      </c>
      <c r="RS20" s="594">
        <f t="shared" ca="1" si="92"/>
        <v>0</v>
      </c>
      <c r="RU20" s="725"/>
    </row>
    <row r="21" spans="1:489" s="625" customFormat="1" ht="15" x14ac:dyDescent="0.25">
      <c r="A21" s="865">
        <f t="shared" ca="1" si="93"/>
        <v>2</v>
      </c>
      <c r="B21" s="719">
        <f t="shared" ca="1" si="508"/>
        <v>43841</v>
      </c>
      <c r="C21" s="720">
        <f t="shared" ca="1" si="509"/>
        <v>1</v>
      </c>
      <c r="D21" s="720" t="str">
        <f t="shared" ca="1" si="510"/>
        <v/>
      </c>
      <c r="E21" s="773" t="str">
        <f t="shared" ca="1" si="511"/>
        <v/>
      </c>
      <c r="F21" s="721">
        <f t="shared" ca="1" si="512"/>
        <v>43841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94"/>
        <v/>
      </c>
      <c r="S21" s="750"/>
      <c r="T21" s="723" t="str">
        <f t="shared" si="95"/>
        <v/>
      </c>
      <c r="U21" s="723" t="str">
        <f t="shared" ca="1" si="4"/>
        <v/>
      </c>
      <c r="V21" s="723" t="str">
        <f t="shared" ca="1" si="96"/>
        <v/>
      </c>
      <c r="W21" s="723" t="str">
        <f t="shared" ca="1" si="97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8"/>
        <v/>
      </c>
      <c r="AG21" s="730" t="str">
        <f t="shared" si="99"/>
        <v/>
      </c>
      <c r="AH21" s="731" t="str">
        <f t="shared" si="7"/>
        <v/>
      </c>
      <c r="AI21" s="731">
        <f t="shared" si="100"/>
        <v>0</v>
      </c>
      <c r="AJ21" s="731">
        <f t="shared" si="101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9"/>
        <v>0</v>
      </c>
      <c r="AN21" s="596">
        <f t="shared" si="10"/>
        <v>0</v>
      </c>
      <c r="AO21" s="596">
        <f t="shared" si="513"/>
        <v>0</v>
      </c>
      <c r="AP21" s="633">
        <v>0</v>
      </c>
      <c r="AQ21" s="596">
        <f t="shared" si="514"/>
        <v>0</v>
      </c>
      <c r="AR21" s="634">
        <f t="shared" si="11"/>
        <v>0</v>
      </c>
      <c r="AS21" s="733">
        <f t="shared" si="12"/>
        <v>0</v>
      </c>
      <c r="AT21" s="635">
        <f t="shared" si="13"/>
        <v>0</v>
      </c>
      <c r="AU21" s="635">
        <f t="shared" si="515"/>
        <v>0</v>
      </c>
      <c r="AV21" s="633">
        <v>0</v>
      </c>
      <c r="AW21" s="635">
        <f t="shared" si="516"/>
        <v>0</v>
      </c>
      <c r="AX21" s="596">
        <f t="shared" si="14"/>
        <v>0</v>
      </c>
      <c r="AY21" s="596">
        <f t="shared" si="15"/>
        <v>0</v>
      </c>
      <c r="AZ21" s="596">
        <f t="shared" si="16"/>
        <v>0</v>
      </c>
      <c r="BA21" s="596">
        <f t="shared" si="17"/>
        <v>0</v>
      </c>
      <c r="BB21" s="596">
        <f t="shared" si="18"/>
        <v>0</v>
      </c>
      <c r="BC21" s="596">
        <f t="shared" si="517"/>
        <v>0</v>
      </c>
      <c r="BD21" s="636" t="b">
        <f t="shared" si="19"/>
        <v>1</v>
      </c>
      <c r="BE21" s="636" t="b">
        <f>IF(UPPER(G21)=Stammdaten!$D$40,TRUE,FALSE)</f>
        <v>0</v>
      </c>
      <c r="BF21" s="635">
        <f t="shared" si="518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519"/>
        <v>0</v>
      </c>
      <c r="BL21" s="636" t="b">
        <f>IF(UPPER(G21)=Stammdaten!$D$39,TRUE,FALSE)</f>
        <v>0</v>
      </c>
      <c r="BM21" s="636">
        <f t="shared" si="20"/>
        <v>0</v>
      </c>
      <c r="BN21" s="636">
        <f t="shared" si="21"/>
        <v>0</v>
      </c>
      <c r="BO21" s="735">
        <f t="shared" ca="1" si="102"/>
        <v>0</v>
      </c>
      <c r="BP21" s="636">
        <f t="shared" si="22"/>
        <v>0</v>
      </c>
      <c r="BQ21" s="734">
        <f t="shared" si="103"/>
        <v>0</v>
      </c>
      <c r="BR21" s="636">
        <f t="shared" ca="1" si="23"/>
        <v>0</v>
      </c>
      <c r="BS21" s="549">
        <f t="shared" ca="1" si="24"/>
        <v>0</v>
      </c>
      <c r="BT21" s="637">
        <f t="shared" ca="1" si="520"/>
        <v>0</v>
      </c>
      <c r="BU21" s="635">
        <f t="shared" ca="1" si="521"/>
        <v>0</v>
      </c>
      <c r="BV21" s="638">
        <f t="shared" ca="1" si="25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6"/>
        <v>0</v>
      </c>
      <c r="BY21" s="638">
        <f t="shared" ca="1" si="104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7"/>
        <v>0</v>
      </c>
      <c r="CB21" s="736">
        <f t="shared" si="523"/>
        <v>0</v>
      </c>
      <c r="CC21" s="625">
        <f t="shared" si="28"/>
        <v>1</v>
      </c>
      <c r="CD21" s="737">
        <f t="shared" si="106"/>
        <v>0</v>
      </c>
      <c r="CE21" s="737">
        <f t="shared" si="107"/>
        <v>1</v>
      </c>
      <c r="CF21" s="738" t="str">
        <f t="shared" si="108"/>
        <v>00:00-00:00</v>
      </c>
      <c r="CG21" s="739">
        <f t="shared" si="109"/>
        <v>1</v>
      </c>
      <c r="CH21" s="738">
        <f t="shared" si="110"/>
        <v>0</v>
      </c>
      <c r="CI21" s="738">
        <f t="shared" si="111"/>
        <v>1</v>
      </c>
      <c r="CJ21" s="737" t="b">
        <f t="shared" si="112"/>
        <v>1</v>
      </c>
      <c r="CK21" s="737" t="b">
        <f t="shared" si="113"/>
        <v>0</v>
      </c>
      <c r="CL21" s="737" t="b">
        <f t="shared" si="114"/>
        <v>1</v>
      </c>
      <c r="CM21" s="628">
        <f t="shared" si="115"/>
        <v>1</v>
      </c>
      <c r="CN21" s="737">
        <f t="shared" si="116"/>
        <v>0</v>
      </c>
      <c r="CO21" s="737">
        <f t="shared" si="117"/>
        <v>0</v>
      </c>
      <c r="CP21" s="737">
        <f t="shared" si="118"/>
        <v>0</v>
      </c>
      <c r="CQ21" s="740">
        <f t="shared" si="119"/>
        <v>0</v>
      </c>
      <c r="CR21" s="625">
        <f t="shared" si="120"/>
        <v>1</v>
      </c>
      <c r="CS21" s="738" t="str">
        <f t="shared" si="121"/>
        <v>00:00-00:00</v>
      </c>
      <c r="CT21" s="739">
        <f t="shared" si="122"/>
        <v>1</v>
      </c>
      <c r="CU21" s="738">
        <f t="shared" si="123"/>
        <v>0</v>
      </c>
      <c r="CV21" s="738">
        <f t="shared" si="124"/>
        <v>1</v>
      </c>
      <c r="CW21" s="737" t="b">
        <f t="shared" si="125"/>
        <v>1</v>
      </c>
      <c r="CX21" s="737" t="b">
        <f t="shared" si="126"/>
        <v>0</v>
      </c>
      <c r="CY21" s="737" t="b">
        <f t="shared" si="127"/>
        <v>1</v>
      </c>
      <c r="CZ21" s="628">
        <f t="shared" si="128"/>
        <v>1</v>
      </c>
      <c r="DA21" s="737">
        <f t="shared" si="129"/>
        <v>0</v>
      </c>
      <c r="DB21" s="737">
        <f t="shared" si="130"/>
        <v>0</v>
      </c>
      <c r="DC21" s="737">
        <f t="shared" si="131"/>
        <v>0</v>
      </c>
      <c r="DD21" s="740">
        <f t="shared" si="132"/>
        <v>0</v>
      </c>
      <c r="DE21" s="625">
        <f t="shared" si="133"/>
        <v>1</v>
      </c>
      <c r="DF21" s="738" t="str">
        <f t="shared" si="134"/>
        <v>00:00-00:00</v>
      </c>
      <c r="DG21" s="739">
        <f t="shared" si="135"/>
        <v>1</v>
      </c>
      <c r="DH21" s="738">
        <f t="shared" si="136"/>
        <v>0</v>
      </c>
      <c r="DI21" s="738">
        <f t="shared" si="137"/>
        <v>1</v>
      </c>
      <c r="DJ21" s="737" t="b">
        <f t="shared" si="138"/>
        <v>1</v>
      </c>
      <c r="DK21" s="737" t="b">
        <f t="shared" si="139"/>
        <v>0</v>
      </c>
      <c r="DL21" s="737" t="b">
        <f t="shared" si="140"/>
        <v>1</v>
      </c>
      <c r="DM21" s="628">
        <f t="shared" si="141"/>
        <v>1</v>
      </c>
      <c r="DN21" s="737">
        <f t="shared" si="142"/>
        <v>0</v>
      </c>
      <c r="DO21" s="737">
        <f t="shared" si="143"/>
        <v>0</v>
      </c>
      <c r="DP21" s="737">
        <f t="shared" si="144"/>
        <v>0</v>
      </c>
      <c r="DQ21" s="740">
        <f t="shared" si="145"/>
        <v>0</v>
      </c>
      <c r="DR21" s="625">
        <f t="shared" si="146"/>
        <v>1</v>
      </c>
      <c r="DS21" s="738" t="str">
        <f t="shared" si="147"/>
        <v>00:00-00:00</v>
      </c>
      <c r="DT21" s="739">
        <f t="shared" si="148"/>
        <v>1</v>
      </c>
      <c r="DU21" s="738">
        <f t="shared" si="149"/>
        <v>0</v>
      </c>
      <c r="DV21" s="738">
        <f t="shared" si="150"/>
        <v>1</v>
      </c>
      <c r="DW21" s="737" t="b">
        <f t="shared" si="151"/>
        <v>1</v>
      </c>
      <c r="DX21" s="737" t="b">
        <f t="shared" si="152"/>
        <v>0</v>
      </c>
      <c r="DY21" s="737" t="b">
        <f t="shared" si="153"/>
        <v>1</v>
      </c>
      <c r="DZ21" s="628">
        <f t="shared" si="154"/>
        <v>1</v>
      </c>
      <c r="EA21" s="737">
        <f t="shared" si="155"/>
        <v>0</v>
      </c>
      <c r="EB21" s="737">
        <f t="shared" si="156"/>
        <v>0</v>
      </c>
      <c r="EC21" s="737">
        <f t="shared" si="157"/>
        <v>0</v>
      </c>
      <c r="ED21" s="740">
        <f t="shared" si="158"/>
        <v>0</v>
      </c>
      <c r="EE21" s="741">
        <f t="shared" si="159"/>
        <v>1</v>
      </c>
      <c r="EF21" s="742" t="str">
        <f t="shared" si="160"/>
        <v>00:00-00:00</v>
      </c>
      <c r="EG21" s="743">
        <f t="shared" si="161"/>
        <v>1</v>
      </c>
      <c r="EH21" s="742">
        <f t="shared" si="162"/>
        <v>0</v>
      </c>
      <c r="EI21" s="742">
        <f t="shared" si="163"/>
        <v>1</v>
      </c>
      <c r="EJ21" s="742" t="b">
        <f t="shared" si="164"/>
        <v>1</v>
      </c>
      <c r="EK21" s="742" t="b">
        <f t="shared" si="165"/>
        <v>0</v>
      </c>
      <c r="EL21" s="742" t="b">
        <f t="shared" si="166"/>
        <v>1</v>
      </c>
      <c r="EM21" s="628">
        <f t="shared" si="167"/>
        <v>1</v>
      </c>
      <c r="EN21" s="737">
        <f t="shared" si="168"/>
        <v>0</v>
      </c>
      <c r="EO21" s="737">
        <f t="shared" si="169"/>
        <v>0</v>
      </c>
      <c r="EP21" s="737">
        <f t="shared" si="170"/>
        <v>0</v>
      </c>
      <c r="EQ21" s="740">
        <f t="shared" si="171"/>
        <v>0</v>
      </c>
      <c r="ER21" s="741">
        <f t="shared" si="172"/>
        <v>1</v>
      </c>
      <c r="ES21" s="742" t="str">
        <f t="shared" si="173"/>
        <v>00:00-00:00</v>
      </c>
      <c r="ET21" s="739">
        <f t="shared" si="174"/>
        <v>1</v>
      </c>
      <c r="EU21" s="738">
        <f t="shared" si="175"/>
        <v>0</v>
      </c>
      <c r="EV21" s="738">
        <f t="shared" si="176"/>
        <v>1</v>
      </c>
      <c r="EW21" s="737" t="b">
        <f t="shared" si="177"/>
        <v>1</v>
      </c>
      <c r="EX21" s="737" t="b">
        <f t="shared" si="178"/>
        <v>0</v>
      </c>
      <c r="EY21" s="737" t="b">
        <f t="shared" si="179"/>
        <v>1</v>
      </c>
      <c r="EZ21" s="628">
        <f t="shared" si="180"/>
        <v>1</v>
      </c>
      <c r="FA21" s="737">
        <f t="shared" si="181"/>
        <v>0</v>
      </c>
      <c r="FB21" s="737">
        <f t="shared" si="182"/>
        <v>0</v>
      </c>
      <c r="FC21" s="737">
        <f t="shared" si="183"/>
        <v>0</v>
      </c>
      <c r="FD21" s="740">
        <f t="shared" si="184"/>
        <v>0</v>
      </c>
      <c r="FE21" s="625">
        <f t="shared" si="185"/>
        <v>1</v>
      </c>
      <c r="FF21" s="738" t="str">
        <f t="shared" si="186"/>
        <v>00:00-00:00</v>
      </c>
      <c r="FG21" s="739">
        <f t="shared" si="187"/>
        <v>1</v>
      </c>
      <c r="FH21" s="738">
        <f t="shared" si="188"/>
        <v>0</v>
      </c>
      <c r="FI21" s="738">
        <f t="shared" si="189"/>
        <v>1</v>
      </c>
      <c r="FJ21" s="737" t="b">
        <f t="shared" si="190"/>
        <v>1</v>
      </c>
      <c r="FK21" s="737" t="b">
        <f t="shared" si="191"/>
        <v>0</v>
      </c>
      <c r="FL21" s="737" t="b">
        <f t="shared" si="192"/>
        <v>1</v>
      </c>
      <c r="FM21" s="628">
        <f t="shared" si="193"/>
        <v>1</v>
      </c>
      <c r="FN21" s="737">
        <f t="shared" si="194"/>
        <v>0</v>
      </c>
      <c r="FO21" s="737">
        <f t="shared" si="195"/>
        <v>0</v>
      </c>
      <c r="FP21" s="737">
        <f t="shared" si="196"/>
        <v>0</v>
      </c>
      <c r="FQ21" s="740">
        <f t="shared" si="197"/>
        <v>0</v>
      </c>
      <c r="FR21" s="625">
        <f t="shared" si="198"/>
        <v>1</v>
      </c>
      <c r="FS21" s="738" t="str">
        <f t="shared" si="199"/>
        <v>00:00-00:00</v>
      </c>
      <c r="FT21" s="739">
        <f t="shared" si="200"/>
        <v>1</v>
      </c>
      <c r="FU21" s="738">
        <f t="shared" si="201"/>
        <v>0</v>
      </c>
      <c r="FV21" s="738">
        <f t="shared" si="202"/>
        <v>1</v>
      </c>
      <c r="FW21" s="737" t="b">
        <f t="shared" si="203"/>
        <v>1</v>
      </c>
      <c r="FX21" s="737" t="b">
        <f t="shared" si="204"/>
        <v>0</v>
      </c>
      <c r="FY21" s="737" t="b">
        <f t="shared" si="205"/>
        <v>1</v>
      </c>
      <c r="FZ21" s="628">
        <f t="shared" si="206"/>
        <v>1</v>
      </c>
      <c r="GA21" s="737">
        <f t="shared" si="207"/>
        <v>0</v>
      </c>
      <c r="GB21" s="737">
        <f t="shared" si="208"/>
        <v>0</v>
      </c>
      <c r="GC21" s="737">
        <f t="shared" si="209"/>
        <v>0</v>
      </c>
      <c r="GD21" s="740">
        <f t="shared" si="210"/>
        <v>0</v>
      </c>
      <c r="GE21" s="625">
        <f t="shared" si="211"/>
        <v>1</v>
      </c>
      <c r="GF21" s="738" t="str">
        <f t="shared" si="212"/>
        <v>00:00-00:00</v>
      </c>
      <c r="GG21" s="739">
        <f t="shared" si="213"/>
        <v>1</v>
      </c>
      <c r="GH21" s="738">
        <f t="shared" si="214"/>
        <v>0</v>
      </c>
      <c r="GI21" s="738">
        <f t="shared" si="215"/>
        <v>1</v>
      </c>
      <c r="GJ21" s="737" t="b">
        <f t="shared" si="216"/>
        <v>1</v>
      </c>
      <c r="GK21" s="737" t="b">
        <f t="shared" si="217"/>
        <v>0</v>
      </c>
      <c r="GL21" s="737" t="b">
        <f t="shared" si="218"/>
        <v>1</v>
      </c>
      <c r="GM21" s="628">
        <f t="shared" si="219"/>
        <v>1</v>
      </c>
      <c r="GN21" s="737">
        <f t="shared" si="220"/>
        <v>0</v>
      </c>
      <c r="GO21" s="737">
        <f t="shared" si="221"/>
        <v>0</v>
      </c>
      <c r="GP21" s="737">
        <f t="shared" si="222"/>
        <v>0</v>
      </c>
      <c r="GQ21" s="740">
        <f t="shared" si="223"/>
        <v>0</v>
      </c>
      <c r="GR21" s="625">
        <f t="shared" si="224"/>
        <v>1</v>
      </c>
      <c r="GS21" s="738" t="str">
        <f t="shared" si="225"/>
        <v>00:00-00:00</v>
      </c>
      <c r="GT21" s="739">
        <f t="shared" si="226"/>
        <v>1</v>
      </c>
      <c r="GU21" s="738">
        <f t="shared" si="227"/>
        <v>0</v>
      </c>
      <c r="GV21" s="738">
        <f t="shared" si="228"/>
        <v>1</v>
      </c>
      <c r="GW21" s="737" t="b">
        <f t="shared" si="229"/>
        <v>1</v>
      </c>
      <c r="GX21" s="737" t="b">
        <f t="shared" si="230"/>
        <v>0</v>
      </c>
      <c r="GY21" s="737" t="b">
        <f t="shared" si="231"/>
        <v>1</v>
      </c>
      <c r="GZ21" s="628">
        <f t="shared" si="232"/>
        <v>1</v>
      </c>
      <c r="HA21" s="737">
        <f t="shared" si="233"/>
        <v>0</v>
      </c>
      <c r="HB21" s="737">
        <f t="shared" si="234"/>
        <v>0</v>
      </c>
      <c r="HC21" s="737">
        <f t="shared" si="235"/>
        <v>0</v>
      </c>
      <c r="HD21" s="740">
        <f t="shared" si="236"/>
        <v>0</v>
      </c>
      <c r="HE21" s="625">
        <f t="shared" si="237"/>
        <v>1</v>
      </c>
      <c r="HF21" s="738" t="str">
        <f t="shared" si="238"/>
        <v>00:00-00:00</v>
      </c>
      <c r="HG21" s="739">
        <f t="shared" si="239"/>
        <v>1</v>
      </c>
      <c r="HH21" s="738">
        <f t="shared" si="240"/>
        <v>0</v>
      </c>
      <c r="HI21" s="738">
        <f t="shared" si="241"/>
        <v>1</v>
      </c>
      <c r="HJ21" s="737" t="b">
        <f t="shared" si="242"/>
        <v>1</v>
      </c>
      <c r="HK21" s="737" t="b">
        <f t="shared" si="243"/>
        <v>0</v>
      </c>
      <c r="HL21" s="737" t="b">
        <f t="shared" si="244"/>
        <v>1</v>
      </c>
      <c r="HM21" s="628">
        <f t="shared" si="245"/>
        <v>1</v>
      </c>
      <c r="HN21" s="737">
        <f t="shared" si="246"/>
        <v>0</v>
      </c>
      <c r="HO21" s="737">
        <f t="shared" si="247"/>
        <v>0</v>
      </c>
      <c r="HP21" s="737">
        <f t="shared" si="248"/>
        <v>0</v>
      </c>
      <c r="HQ21" s="740">
        <f t="shared" si="249"/>
        <v>0</v>
      </c>
      <c r="HR21" s="625">
        <f t="shared" si="250"/>
        <v>1</v>
      </c>
      <c r="HS21" s="738" t="str">
        <f t="shared" si="251"/>
        <v>00:00-00:00</v>
      </c>
      <c r="HT21" s="739">
        <f t="shared" si="252"/>
        <v>1</v>
      </c>
      <c r="HU21" s="738">
        <f t="shared" si="253"/>
        <v>0</v>
      </c>
      <c r="HV21" s="738">
        <f t="shared" si="254"/>
        <v>1</v>
      </c>
      <c r="HW21" s="737" t="b">
        <f t="shared" si="255"/>
        <v>1</v>
      </c>
      <c r="HX21" s="737" t="b">
        <f t="shared" si="256"/>
        <v>0</v>
      </c>
      <c r="HY21" s="737" t="b">
        <f t="shared" si="257"/>
        <v>1</v>
      </c>
      <c r="HZ21" s="628">
        <f t="shared" si="258"/>
        <v>1</v>
      </c>
      <c r="IA21" s="737">
        <f t="shared" si="259"/>
        <v>0</v>
      </c>
      <c r="IB21" s="737">
        <f t="shared" si="260"/>
        <v>0</v>
      </c>
      <c r="IC21" s="737">
        <f t="shared" si="261"/>
        <v>0</v>
      </c>
      <c r="ID21" s="740">
        <f t="shared" si="262"/>
        <v>0</v>
      </c>
      <c r="IE21" s="625">
        <f t="shared" si="263"/>
        <v>1</v>
      </c>
      <c r="IF21" s="738" t="str">
        <f t="shared" si="264"/>
        <v>00:00-00:00</v>
      </c>
      <c r="IG21" s="739">
        <f t="shared" si="265"/>
        <v>1</v>
      </c>
      <c r="IH21" s="738">
        <f t="shared" si="266"/>
        <v>0</v>
      </c>
      <c r="II21" s="738">
        <f t="shared" si="267"/>
        <v>1</v>
      </c>
      <c r="IJ21" s="737" t="b">
        <f t="shared" si="268"/>
        <v>1</v>
      </c>
      <c r="IK21" s="737" t="b">
        <f t="shared" si="269"/>
        <v>0</v>
      </c>
      <c r="IL21" s="737" t="b">
        <f t="shared" si="270"/>
        <v>1</v>
      </c>
      <c r="IM21" s="628">
        <f t="shared" si="271"/>
        <v>1</v>
      </c>
      <c r="IN21" s="737">
        <f t="shared" si="272"/>
        <v>0</v>
      </c>
      <c r="IO21" s="737">
        <f t="shared" si="273"/>
        <v>0</v>
      </c>
      <c r="IP21" s="737">
        <f t="shared" si="274"/>
        <v>0</v>
      </c>
      <c r="IQ21" s="740">
        <f t="shared" si="275"/>
        <v>0</v>
      </c>
      <c r="IR21" s="625">
        <f t="shared" si="276"/>
        <v>1</v>
      </c>
      <c r="IS21" s="738" t="str">
        <f t="shared" si="277"/>
        <v>00:00-00:00</v>
      </c>
      <c r="IT21" s="739">
        <f t="shared" si="278"/>
        <v>1</v>
      </c>
      <c r="IU21" s="738">
        <f t="shared" si="279"/>
        <v>0</v>
      </c>
      <c r="IV21" s="738">
        <f t="shared" si="280"/>
        <v>1</v>
      </c>
      <c r="IW21" s="737" t="b">
        <f t="shared" si="281"/>
        <v>1</v>
      </c>
      <c r="IX21" s="737" t="b">
        <f t="shared" si="282"/>
        <v>0</v>
      </c>
      <c r="IY21" s="737" t="b">
        <f t="shared" si="283"/>
        <v>1</v>
      </c>
      <c r="IZ21" s="628">
        <f t="shared" si="284"/>
        <v>1</v>
      </c>
      <c r="JA21" s="737">
        <f t="shared" si="285"/>
        <v>0</v>
      </c>
      <c r="JB21" s="737">
        <f t="shared" si="286"/>
        <v>0</v>
      </c>
      <c r="JC21" s="737">
        <f t="shared" si="287"/>
        <v>0</v>
      </c>
      <c r="JD21" s="740">
        <f t="shared" si="288"/>
        <v>0</v>
      </c>
      <c r="JE21" s="625">
        <f t="shared" si="289"/>
        <v>1</v>
      </c>
      <c r="JF21" s="738" t="str">
        <f t="shared" si="290"/>
        <v>00:00-00:00</v>
      </c>
      <c r="JG21" s="739">
        <f t="shared" si="291"/>
        <v>1</v>
      </c>
      <c r="JH21" s="738">
        <f t="shared" si="292"/>
        <v>0</v>
      </c>
      <c r="JI21" s="738">
        <f t="shared" si="293"/>
        <v>1</v>
      </c>
      <c r="JJ21" s="737" t="b">
        <f t="shared" si="294"/>
        <v>1</v>
      </c>
      <c r="JK21" s="737" t="b">
        <f t="shared" si="295"/>
        <v>0</v>
      </c>
      <c r="JL21" s="737" t="b">
        <f t="shared" si="296"/>
        <v>1</v>
      </c>
      <c r="JM21" s="628">
        <f t="shared" si="297"/>
        <v>1</v>
      </c>
      <c r="JN21" s="737">
        <f t="shared" si="298"/>
        <v>0</v>
      </c>
      <c r="JO21" s="737">
        <f t="shared" si="299"/>
        <v>0</v>
      </c>
      <c r="JP21" s="737">
        <f t="shared" si="300"/>
        <v>0</v>
      </c>
      <c r="JQ21" s="740">
        <f t="shared" si="301"/>
        <v>0</v>
      </c>
      <c r="JR21" s="744">
        <f t="shared" si="302"/>
        <v>0</v>
      </c>
      <c r="JS21" s="745">
        <f t="shared" si="303"/>
        <v>0</v>
      </c>
      <c r="JT21" s="744">
        <f t="shared" si="304"/>
        <v>0</v>
      </c>
      <c r="JU21" s="744">
        <f t="shared" si="305"/>
        <v>0</v>
      </c>
      <c r="JV21" s="744">
        <f t="shared" si="306"/>
        <v>0</v>
      </c>
      <c r="JW21" s="744">
        <f t="shared" si="307"/>
        <v>0</v>
      </c>
      <c r="JX21" s="616"/>
      <c r="JY21" s="625">
        <f t="shared" si="308"/>
        <v>1</v>
      </c>
      <c r="JZ21" s="626" t="str">
        <f t="shared" si="309"/>
        <v>00:00-00:00</v>
      </c>
      <c r="KA21" s="627">
        <f t="shared" si="310"/>
        <v>1</v>
      </c>
      <c r="KB21" s="738">
        <f t="shared" si="311"/>
        <v>0</v>
      </c>
      <c r="KC21" s="738">
        <f t="shared" si="312"/>
        <v>1</v>
      </c>
      <c r="KD21" s="628" t="b">
        <f t="shared" si="313"/>
        <v>1</v>
      </c>
      <c r="KE21" s="628" t="b">
        <f t="shared" si="314"/>
        <v>0</v>
      </c>
      <c r="KF21" s="628" t="b">
        <f t="shared" si="315"/>
        <v>1</v>
      </c>
      <c r="KG21" s="628">
        <f t="shared" si="316"/>
        <v>1</v>
      </c>
      <c r="KH21" s="737">
        <f t="shared" si="317"/>
        <v>0</v>
      </c>
      <c r="KI21" s="737">
        <f t="shared" si="318"/>
        <v>0</v>
      </c>
      <c r="KJ21" s="737">
        <f t="shared" si="319"/>
        <v>0</v>
      </c>
      <c r="KK21" s="740">
        <f t="shared" si="320"/>
        <v>0</v>
      </c>
      <c r="KL21" s="625">
        <f t="shared" si="321"/>
        <v>1</v>
      </c>
      <c r="KM21" s="625" t="str">
        <f t="shared" si="322"/>
        <v>00:00-00:00</v>
      </c>
      <c r="KN21" s="627">
        <f t="shared" si="323"/>
        <v>1</v>
      </c>
      <c r="KO21" s="738">
        <f t="shared" si="324"/>
        <v>0</v>
      </c>
      <c r="KP21" s="738">
        <f t="shared" si="325"/>
        <v>1</v>
      </c>
      <c r="KQ21" s="628" t="b">
        <f t="shared" si="326"/>
        <v>1</v>
      </c>
      <c r="KR21" s="628" t="b">
        <f t="shared" si="327"/>
        <v>0</v>
      </c>
      <c r="KS21" s="628" t="b">
        <f t="shared" si="328"/>
        <v>1</v>
      </c>
      <c r="KT21" s="628">
        <f t="shared" si="329"/>
        <v>1</v>
      </c>
      <c r="KU21" s="737">
        <f t="shared" si="330"/>
        <v>0</v>
      </c>
      <c r="KV21" s="737">
        <f t="shared" si="331"/>
        <v>0</v>
      </c>
      <c r="KW21" s="737">
        <f t="shared" si="332"/>
        <v>0</v>
      </c>
      <c r="KX21" s="740">
        <f t="shared" si="333"/>
        <v>0</v>
      </c>
      <c r="KY21" s="625">
        <f t="shared" si="334"/>
        <v>1</v>
      </c>
      <c r="KZ21" s="625" t="str">
        <f t="shared" si="335"/>
        <v>00:00-00:00</v>
      </c>
      <c r="LA21" s="627">
        <f t="shared" si="336"/>
        <v>1</v>
      </c>
      <c r="LB21" s="738">
        <f t="shared" si="337"/>
        <v>0</v>
      </c>
      <c r="LC21" s="738">
        <f t="shared" si="338"/>
        <v>1</v>
      </c>
      <c r="LD21" s="628" t="b">
        <f t="shared" si="339"/>
        <v>1</v>
      </c>
      <c r="LE21" s="628" t="b">
        <f t="shared" si="340"/>
        <v>0</v>
      </c>
      <c r="LF21" s="628" t="b">
        <f t="shared" si="341"/>
        <v>1</v>
      </c>
      <c r="LG21" s="628">
        <f t="shared" si="342"/>
        <v>1</v>
      </c>
      <c r="LH21" s="737">
        <f t="shared" si="343"/>
        <v>0</v>
      </c>
      <c r="LI21" s="737">
        <f t="shared" si="344"/>
        <v>0</v>
      </c>
      <c r="LJ21" s="737">
        <f t="shared" si="345"/>
        <v>0</v>
      </c>
      <c r="LK21" s="740">
        <f t="shared" si="346"/>
        <v>0</v>
      </c>
      <c r="LL21" s="625">
        <f t="shared" si="347"/>
        <v>1</v>
      </c>
      <c r="LM21" s="625" t="str">
        <f t="shared" si="348"/>
        <v>00:00-00:00</v>
      </c>
      <c r="LN21" s="627">
        <f t="shared" si="349"/>
        <v>1</v>
      </c>
      <c r="LO21" s="738">
        <f t="shared" si="350"/>
        <v>0</v>
      </c>
      <c r="LP21" s="738">
        <f t="shared" si="351"/>
        <v>1</v>
      </c>
      <c r="LQ21" s="628" t="b">
        <f t="shared" si="352"/>
        <v>1</v>
      </c>
      <c r="LR21" s="628" t="b">
        <f t="shared" si="353"/>
        <v>0</v>
      </c>
      <c r="LS21" s="628" t="b">
        <f t="shared" si="354"/>
        <v>1</v>
      </c>
      <c r="LT21" s="628">
        <f t="shared" si="355"/>
        <v>1</v>
      </c>
      <c r="LU21" s="737">
        <f t="shared" si="356"/>
        <v>0</v>
      </c>
      <c r="LV21" s="737">
        <f t="shared" si="357"/>
        <v>0</v>
      </c>
      <c r="LW21" s="737">
        <f t="shared" si="358"/>
        <v>0</v>
      </c>
      <c r="LX21" s="740">
        <f t="shared" si="359"/>
        <v>0</v>
      </c>
      <c r="LY21" s="625">
        <f t="shared" si="360"/>
        <v>1</v>
      </c>
      <c r="LZ21" s="625" t="str">
        <f t="shared" si="361"/>
        <v>00:00-00:00</v>
      </c>
      <c r="MA21" s="627">
        <f t="shared" si="362"/>
        <v>1</v>
      </c>
      <c r="MB21" s="738">
        <f t="shared" si="363"/>
        <v>0</v>
      </c>
      <c r="MC21" s="738">
        <f t="shared" si="364"/>
        <v>1</v>
      </c>
      <c r="MD21" s="628" t="b">
        <f t="shared" si="365"/>
        <v>1</v>
      </c>
      <c r="ME21" s="628" t="b">
        <f t="shared" si="366"/>
        <v>0</v>
      </c>
      <c r="MF21" s="628" t="b">
        <f t="shared" si="367"/>
        <v>1</v>
      </c>
      <c r="MG21" s="628">
        <f t="shared" si="368"/>
        <v>1</v>
      </c>
      <c r="MH21" s="737">
        <f t="shared" si="369"/>
        <v>0</v>
      </c>
      <c r="MI21" s="737">
        <f t="shared" si="370"/>
        <v>0</v>
      </c>
      <c r="MJ21" s="737">
        <f t="shared" si="371"/>
        <v>0</v>
      </c>
      <c r="MK21" s="740">
        <f t="shared" si="372"/>
        <v>0</v>
      </c>
      <c r="ML21" s="625">
        <f t="shared" si="373"/>
        <v>1</v>
      </c>
      <c r="MM21" s="625" t="str">
        <f t="shared" si="374"/>
        <v>00:00-00:00</v>
      </c>
      <c r="MN21" s="627">
        <f t="shared" si="375"/>
        <v>1</v>
      </c>
      <c r="MO21" s="738">
        <f t="shared" si="376"/>
        <v>0</v>
      </c>
      <c r="MP21" s="738">
        <f t="shared" si="377"/>
        <v>1</v>
      </c>
      <c r="MQ21" s="628" t="b">
        <f t="shared" si="378"/>
        <v>1</v>
      </c>
      <c r="MR21" s="628" t="b">
        <f t="shared" si="379"/>
        <v>0</v>
      </c>
      <c r="MS21" s="628" t="b">
        <f t="shared" si="380"/>
        <v>1</v>
      </c>
      <c r="MT21" s="628">
        <f t="shared" si="381"/>
        <v>1</v>
      </c>
      <c r="MU21" s="737">
        <f t="shared" si="382"/>
        <v>0</v>
      </c>
      <c r="MV21" s="737">
        <f t="shared" si="383"/>
        <v>0</v>
      </c>
      <c r="MW21" s="737">
        <f t="shared" si="384"/>
        <v>0</v>
      </c>
      <c r="MX21" s="740">
        <f t="shared" si="385"/>
        <v>0</v>
      </c>
      <c r="MY21" s="625">
        <f t="shared" si="386"/>
        <v>1</v>
      </c>
      <c r="MZ21" s="625" t="str">
        <f t="shared" si="387"/>
        <v>00:00-00:00</v>
      </c>
      <c r="NA21" s="627">
        <f t="shared" si="388"/>
        <v>1</v>
      </c>
      <c r="NB21" s="738">
        <f t="shared" si="389"/>
        <v>0</v>
      </c>
      <c r="NC21" s="738">
        <f t="shared" si="390"/>
        <v>1</v>
      </c>
      <c r="ND21" s="628" t="b">
        <f t="shared" si="391"/>
        <v>1</v>
      </c>
      <c r="NE21" s="628" t="b">
        <f t="shared" si="392"/>
        <v>0</v>
      </c>
      <c r="NF21" s="628" t="b">
        <f t="shared" si="393"/>
        <v>1</v>
      </c>
      <c r="NG21" s="628">
        <f t="shared" si="394"/>
        <v>1</v>
      </c>
      <c r="NH21" s="737">
        <f t="shared" si="395"/>
        <v>0</v>
      </c>
      <c r="NI21" s="737">
        <f t="shared" si="396"/>
        <v>0</v>
      </c>
      <c r="NJ21" s="737">
        <f t="shared" si="397"/>
        <v>0</v>
      </c>
      <c r="NK21" s="740">
        <f t="shared" si="398"/>
        <v>0</v>
      </c>
      <c r="NL21" s="625">
        <f t="shared" si="399"/>
        <v>1</v>
      </c>
      <c r="NM21" s="625" t="str">
        <f t="shared" si="400"/>
        <v>00:00-00:00</v>
      </c>
      <c r="NN21" s="627">
        <f t="shared" si="401"/>
        <v>1</v>
      </c>
      <c r="NO21" s="738">
        <f t="shared" si="402"/>
        <v>0</v>
      </c>
      <c r="NP21" s="738">
        <f t="shared" si="403"/>
        <v>1</v>
      </c>
      <c r="NQ21" s="628" t="b">
        <f t="shared" si="404"/>
        <v>1</v>
      </c>
      <c r="NR21" s="628" t="b">
        <f t="shared" si="405"/>
        <v>0</v>
      </c>
      <c r="NS21" s="628" t="b">
        <f t="shared" si="406"/>
        <v>1</v>
      </c>
      <c r="NT21" s="628">
        <f t="shared" si="407"/>
        <v>1</v>
      </c>
      <c r="NU21" s="737">
        <f t="shared" si="408"/>
        <v>0</v>
      </c>
      <c r="NV21" s="737">
        <f t="shared" si="409"/>
        <v>0</v>
      </c>
      <c r="NW21" s="737">
        <f t="shared" si="410"/>
        <v>0</v>
      </c>
      <c r="NX21" s="740">
        <f t="shared" si="411"/>
        <v>0</v>
      </c>
      <c r="NY21" s="625">
        <f t="shared" si="412"/>
        <v>1</v>
      </c>
      <c r="NZ21" s="625" t="str">
        <f t="shared" si="413"/>
        <v>00:00-00:00</v>
      </c>
      <c r="OA21" s="627">
        <f t="shared" si="414"/>
        <v>1</v>
      </c>
      <c r="OB21" s="738">
        <f t="shared" si="415"/>
        <v>0</v>
      </c>
      <c r="OC21" s="738">
        <f t="shared" si="416"/>
        <v>1</v>
      </c>
      <c r="OD21" s="628" t="b">
        <f t="shared" si="417"/>
        <v>1</v>
      </c>
      <c r="OE21" s="628" t="b">
        <f t="shared" si="418"/>
        <v>0</v>
      </c>
      <c r="OF21" s="628" t="b">
        <f t="shared" si="419"/>
        <v>1</v>
      </c>
      <c r="OG21" s="628">
        <f t="shared" si="420"/>
        <v>1</v>
      </c>
      <c r="OH21" s="737">
        <f t="shared" si="421"/>
        <v>0</v>
      </c>
      <c r="OI21" s="737">
        <f t="shared" si="422"/>
        <v>0</v>
      </c>
      <c r="OJ21" s="737">
        <f t="shared" si="423"/>
        <v>0</v>
      </c>
      <c r="OK21" s="740">
        <f t="shared" si="424"/>
        <v>0</v>
      </c>
      <c r="OL21" s="625">
        <f t="shared" si="425"/>
        <v>1</v>
      </c>
      <c r="OM21" s="625" t="str">
        <f t="shared" si="426"/>
        <v>00:00-00:00</v>
      </c>
      <c r="ON21" s="627">
        <f t="shared" si="427"/>
        <v>1</v>
      </c>
      <c r="OO21" s="738">
        <f t="shared" si="428"/>
        <v>0</v>
      </c>
      <c r="OP21" s="738">
        <f t="shared" si="429"/>
        <v>1</v>
      </c>
      <c r="OQ21" s="628" t="b">
        <f t="shared" si="430"/>
        <v>1</v>
      </c>
      <c r="OR21" s="628" t="b">
        <f t="shared" si="431"/>
        <v>0</v>
      </c>
      <c r="OS21" s="628" t="b">
        <f t="shared" si="432"/>
        <v>1</v>
      </c>
      <c r="OT21" s="628">
        <f t="shared" si="433"/>
        <v>1</v>
      </c>
      <c r="OU21" s="737">
        <f t="shared" si="434"/>
        <v>0</v>
      </c>
      <c r="OV21" s="737">
        <f t="shared" si="435"/>
        <v>0</v>
      </c>
      <c r="OW21" s="737">
        <f t="shared" si="436"/>
        <v>0</v>
      </c>
      <c r="OX21" s="740">
        <f t="shared" si="437"/>
        <v>0</v>
      </c>
      <c r="OY21" s="625">
        <f t="shared" si="438"/>
        <v>1</v>
      </c>
      <c r="OZ21" s="625" t="str">
        <f t="shared" si="439"/>
        <v>00:00-00:00</v>
      </c>
      <c r="PA21" s="627">
        <f t="shared" si="440"/>
        <v>1</v>
      </c>
      <c r="PB21" s="738">
        <f t="shared" si="441"/>
        <v>0</v>
      </c>
      <c r="PC21" s="738">
        <f t="shared" si="442"/>
        <v>1</v>
      </c>
      <c r="PD21" s="628" t="b">
        <f t="shared" si="443"/>
        <v>1</v>
      </c>
      <c r="PE21" s="628" t="b">
        <f t="shared" si="444"/>
        <v>0</v>
      </c>
      <c r="PF21" s="628" t="b">
        <f t="shared" si="445"/>
        <v>1</v>
      </c>
      <c r="PG21" s="628">
        <f t="shared" si="446"/>
        <v>1</v>
      </c>
      <c r="PH21" s="737">
        <f t="shared" si="447"/>
        <v>0</v>
      </c>
      <c r="PI21" s="737">
        <f t="shared" si="448"/>
        <v>0</v>
      </c>
      <c r="PJ21" s="737">
        <f t="shared" si="449"/>
        <v>0</v>
      </c>
      <c r="PK21" s="740">
        <f t="shared" si="450"/>
        <v>0</v>
      </c>
      <c r="PL21" s="625">
        <f t="shared" si="451"/>
        <v>1</v>
      </c>
      <c r="PM21" s="625" t="str">
        <f t="shared" si="452"/>
        <v>00:00-00:00</v>
      </c>
      <c r="PN21" s="627">
        <f t="shared" si="453"/>
        <v>1</v>
      </c>
      <c r="PO21" s="738">
        <f t="shared" si="454"/>
        <v>0</v>
      </c>
      <c r="PP21" s="738">
        <f t="shared" si="455"/>
        <v>1</v>
      </c>
      <c r="PQ21" s="628" t="b">
        <f t="shared" si="456"/>
        <v>1</v>
      </c>
      <c r="PR21" s="628" t="b">
        <f t="shared" si="457"/>
        <v>0</v>
      </c>
      <c r="PS21" s="628" t="b">
        <f t="shared" si="458"/>
        <v>1</v>
      </c>
      <c r="PT21" s="628">
        <f t="shared" si="459"/>
        <v>1</v>
      </c>
      <c r="PU21" s="737">
        <f t="shared" si="460"/>
        <v>0</v>
      </c>
      <c r="PV21" s="737">
        <f t="shared" si="461"/>
        <v>0</v>
      </c>
      <c r="PW21" s="737">
        <f t="shared" si="462"/>
        <v>0</v>
      </c>
      <c r="PX21" s="740">
        <f t="shared" si="463"/>
        <v>0</v>
      </c>
      <c r="PY21" s="625">
        <f t="shared" si="464"/>
        <v>1</v>
      </c>
      <c r="PZ21" s="625" t="str">
        <f t="shared" si="465"/>
        <v>00:00-00:00</v>
      </c>
      <c r="QA21" s="627">
        <f t="shared" si="466"/>
        <v>1</v>
      </c>
      <c r="QB21" s="738">
        <f t="shared" si="467"/>
        <v>0</v>
      </c>
      <c r="QC21" s="738">
        <f t="shared" si="468"/>
        <v>1</v>
      </c>
      <c r="QD21" s="628" t="b">
        <f t="shared" si="469"/>
        <v>1</v>
      </c>
      <c r="QE21" s="628" t="b">
        <f t="shared" si="470"/>
        <v>0</v>
      </c>
      <c r="QF21" s="628" t="b">
        <f t="shared" si="471"/>
        <v>1</v>
      </c>
      <c r="QG21" s="628">
        <f t="shared" si="472"/>
        <v>1</v>
      </c>
      <c r="QH21" s="737">
        <f t="shared" si="473"/>
        <v>0</v>
      </c>
      <c r="QI21" s="737">
        <f t="shared" si="474"/>
        <v>0</v>
      </c>
      <c r="QJ21" s="737">
        <f t="shared" si="475"/>
        <v>0</v>
      </c>
      <c r="QK21" s="740">
        <f t="shared" si="476"/>
        <v>0</v>
      </c>
      <c r="QL21" s="625">
        <f t="shared" si="477"/>
        <v>1</v>
      </c>
      <c r="QM21" s="625" t="str">
        <f t="shared" si="478"/>
        <v>00:00-00:00</v>
      </c>
      <c r="QN21" s="627">
        <f t="shared" si="479"/>
        <v>1</v>
      </c>
      <c r="QO21" s="738">
        <f t="shared" si="480"/>
        <v>0</v>
      </c>
      <c r="QP21" s="738">
        <f t="shared" si="481"/>
        <v>1</v>
      </c>
      <c r="QQ21" s="628" t="b">
        <f t="shared" si="482"/>
        <v>1</v>
      </c>
      <c r="QR21" s="628" t="b">
        <f t="shared" si="483"/>
        <v>0</v>
      </c>
      <c r="QS21" s="628" t="b">
        <f t="shared" si="484"/>
        <v>1</v>
      </c>
      <c r="QT21" s="628">
        <f t="shared" si="485"/>
        <v>1</v>
      </c>
      <c r="QU21" s="737">
        <f t="shared" si="486"/>
        <v>0</v>
      </c>
      <c r="QV21" s="737">
        <f t="shared" si="487"/>
        <v>0</v>
      </c>
      <c r="QW21" s="737">
        <f t="shared" si="488"/>
        <v>0</v>
      </c>
      <c r="QX21" s="740">
        <f t="shared" si="489"/>
        <v>0</v>
      </c>
      <c r="QY21" s="625">
        <f t="shared" si="490"/>
        <v>1</v>
      </c>
      <c r="QZ21" s="625" t="str">
        <f t="shared" si="491"/>
        <v>00:00-00:00</v>
      </c>
      <c r="RA21" s="627">
        <f t="shared" si="492"/>
        <v>1</v>
      </c>
      <c r="RB21" s="738">
        <f t="shared" si="493"/>
        <v>0</v>
      </c>
      <c r="RC21" s="738">
        <f t="shared" si="494"/>
        <v>1</v>
      </c>
      <c r="RD21" s="628" t="b">
        <f t="shared" si="495"/>
        <v>1</v>
      </c>
      <c r="RE21" s="628" t="b">
        <f t="shared" si="496"/>
        <v>0</v>
      </c>
      <c r="RF21" s="628" t="b">
        <f t="shared" si="497"/>
        <v>1</v>
      </c>
      <c r="RG21" s="628">
        <f t="shared" si="498"/>
        <v>1</v>
      </c>
      <c r="RH21" s="737">
        <f t="shared" si="499"/>
        <v>0</v>
      </c>
      <c r="RI21" s="737">
        <f t="shared" si="500"/>
        <v>0</v>
      </c>
      <c r="RJ21" s="737">
        <f t="shared" si="501"/>
        <v>0</v>
      </c>
      <c r="RK21" s="740">
        <f t="shared" si="502"/>
        <v>0</v>
      </c>
      <c r="RL21" s="744">
        <f t="shared" si="503"/>
        <v>0</v>
      </c>
      <c r="RM21" s="746">
        <f t="shared" si="522"/>
        <v>0</v>
      </c>
      <c r="RN21" s="744">
        <f t="shared" si="504"/>
        <v>0</v>
      </c>
      <c r="RO21" s="744">
        <f t="shared" si="505"/>
        <v>0</v>
      </c>
      <c r="RP21" s="744">
        <f t="shared" si="506"/>
        <v>0</v>
      </c>
      <c r="RQ21" s="744">
        <f t="shared" si="507"/>
        <v>0</v>
      </c>
      <c r="RR21" s="594">
        <f t="shared" ca="1" si="91"/>
        <v>0</v>
      </c>
      <c r="RS21" s="594">
        <f t="shared" ca="1" si="92"/>
        <v>0</v>
      </c>
      <c r="RU21" s="725"/>
    </row>
    <row r="22" spans="1:489" s="625" customFormat="1" ht="15" x14ac:dyDescent="0.25">
      <c r="A22" s="865">
        <f t="shared" ca="1" si="93"/>
        <v>2</v>
      </c>
      <c r="B22" s="719">
        <f t="shared" ca="1" si="508"/>
        <v>43842</v>
      </c>
      <c r="C22" s="720">
        <f t="shared" ca="1" si="509"/>
        <v>0</v>
      </c>
      <c r="D22" s="720" t="str">
        <f t="shared" ca="1" si="510"/>
        <v/>
      </c>
      <c r="E22" s="773" t="str">
        <f t="shared" ca="1" si="511"/>
        <v/>
      </c>
      <c r="F22" s="721">
        <f t="shared" ca="1" si="512"/>
        <v>43842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 t="str">
        <f t="shared" ca="1" si="2"/>
        <v/>
      </c>
      <c r="Q22" s="725" t="str">
        <f t="shared" ca="1" si="3"/>
        <v/>
      </c>
      <c r="R22" s="725" t="str">
        <f t="shared" ca="1" si="94"/>
        <v/>
      </c>
      <c r="S22" s="750"/>
      <c r="T22" s="723" t="str">
        <f t="shared" si="95"/>
        <v/>
      </c>
      <c r="U22" s="723" t="str">
        <f t="shared" ca="1" si="4"/>
        <v/>
      </c>
      <c r="V22" s="723" t="str">
        <f t="shared" ca="1" si="96"/>
        <v/>
      </c>
      <c r="W22" s="723" t="str">
        <f t="shared" ca="1" si="97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8"/>
        <v/>
      </c>
      <c r="AG22" s="730" t="str">
        <f t="shared" si="99"/>
        <v/>
      </c>
      <c r="AH22" s="731" t="str">
        <f t="shared" si="7"/>
        <v/>
      </c>
      <c r="AI22" s="731">
        <f t="shared" si="100"/>
        <v>0</v>
      </c>
      <c r="AJ22" s="731">
        <f t="shared" si="101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9"/>
        <v>0</v>
      </c>
      <c r="AN22" s="596">
        <f t="shared" si="10"/>
        <v>0</v>
      </c>
      <c r="AO22" s="596">
        <f t="shared" si="513"/>
        <v>0</v>
      </c>
      <c r="AP22" s="633">
        <v>0</v>
      </c>
      <c r="AQ22" s="596">
        <f t="shared" si="514"/>
        <v>0</v>
      </c>
      <c r="AR22" s="634">
        <f t="shared" si="11"/>
        <v>0</v>
      </c>
      <c r="AS22" s="733">
        <f t="shared" si="12"/>
        <v>0</v>
      </c>
      <c r="AT22" s="635">
        <f t="shared" si="13"/>
        <v>0</v>
      </c>
      <c r="AU22" s="635">
        <f t="shared" si="515"/>
        <v>0</v>
      </c>
      <c r="AV22" s="633">
        <v>0</v>
      </c>
      <c r="AW22" s="635">
        <f t="shared" si="516"/>
        <v>0</v>
      </c>
      <c r="AX22" s="596">
        <f t="shared" si="14"/>
        <v>0</v>
      </c>
      <c r="AY22" s="596">
        <f t="shared" si="15"/>
        <v>0</v>
      </c>
      <c r="AZ22" s="596">
        <f t="shared" si="16"/>
        <v>0</v>
      </c>
      <c r="BA22" s="596">
        <f t="shared" si="17"/>
        <v>0</v>
      </c>
      <c r="BB22" s="596">
        <f t="shared" si="18"/>
        <v>0</v>
      </c>
      <c r="BC22" s="596">
        <f t="shared" si="517"/>
        <v>0</v>
      </c>
      <c r="BD22" s="636" t="b">
        <f t="shared" si="19"/>
        <v>1</v>
      </c>
      <c r="BE22" s="636" t="b">
        <f>IF(UPPER(G22)=Stammdaten!$D$40,TRUE,FALSE)</f>
        <v>0</v>
      </c>
      <c r="BF22" s="635">
        <f t="shared" si="518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519"/>
        <v>0</v>
      </c>
      <c r="BL22" s="636" t="b">
        <f>IF(UPPER(G22)=Stammdaten!$D$39,TRUE,FALSE)</f>
        <v>0</v>
      </c>
      <c r="BM22" s="636">
        <f t="shared" si="20"/>
        <v>0</v>
      </c>
      <c r="BN22" s="636">
        <f t="shared" si="21"/>
        <v>0</v>
      </c>
      <c r="BO22" s="735">
        <f t="shared" ca="1" si="102"/>
        <v>0</v>
      </c>
      <c r="BP22" s="636">
        <f t="shared" si="22"/>
        <v>0</v>
      </c>
      <c r="BQ22" s="734">
        <f t="shared" si="103"/>
        <v>0</v>
      </c>
      <c r="BR22" s="636">
        <f t="shared" ca="1" si="23"/>
        <v>0</v>
      </c>
      <c r="BS22" s="549">
        <f t="shared" ca="1" si="24"/>
        <v>0</v>
      </c>
      <c r="BT22" s="637">
        <f t="shared" ca="1" si="520"/>
        <v>0</v>
      </c>
      <c r="BU22" s="635">
        <f t="shared" ca="1" si="521"/>
        <v>0</v>
      </c>
      <c r="BV22" s="638">
        <f t="shared" ca="1" si="25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6"/>
        <v>0</v>
      </c>
      <c r="BY22" s="638">
        <f t="shared" ca="1" si="104"/>
        <v>0</v>
      </c>
      <c r="BZ22" s="736">
        <f ca="1">ROUND(IF(OR(C22=0,B22=""),0,INDIRECT(ADDRESS(MATCH(B22,Soll_AZ,1)+MATCH("Arbeitszeit 1 ab",Stammdaten!B:B,0)-1,WEEKDAY(B22,2)+15,,,Tabellennamen),TRUE)),15)</f>
        <v>0</v>
      </c>
      <c r="CA22" s="954">
        <f t="shared" ca="1" si="27"/>
        <v>0</v>
      </c>
      <c r="CB22" s="736">
        <f t="shared" si="523"/>
        <v>0</v>
      </c>
      <c r="CC22" s="625">
        <f t="shared" si="28"/>
        <v>1</v>
      </c>
      <c r="CD22" s="737">
        <f t="shared" si="106"/>
        <v>0</v>
      </c>
      <c r="CE22" s="737">
        <f t="shared" si="107"/>
        <v>1</v>
      </c>
      <c r="CF22" s="738" t="str">
        <f t="shared" si="108"/>
        <v>00:00-00:00</v>
      </c>
      <c r="CG22" s="739">
        <f t="shared" si="109"/>
        <v>1</v>
      </c>
      <c r="CH22" s="738">
        <f t="shared" si="110"/>
        <v>0</v>
      </c>
      <c r="CI22" s="738">
        <f t="shared" si="111"/>
        <v>1</v>
      </c>
      <c r="CJ22" s="737" t="b">
        <f t="shared" si="112"/>
        <v>1</v>
      </c>
      <c r="CK22" s="737" t="b">
        <f t="shared" si="113"/>
        <v>0</v>
      </c>
      <c r="CL22" s="737" t="b">
        <f t="shared" si="114"/>
        <v>1</v>
      </c>
      <c r="CM22" s="628">
        <f t="shared" si="115"/>
        <v>1</v>
      </c>
      <c r="CN22" s="737">
        <f t="shared" si="116"/>
        <v>0</v>
      </c>
      <c r="CO22" s="737">
        <f t="shared" si="117"/>
        <v>0</v>
      </c>
      <c r="CP22" s="737">
        <f t="shared" si="118"/>
        <v>0</v>
      </c>
      <c r="CQ22" s="740">
        <f t="shared" si="119"/>
        <v>0</v>
      </c>
      <c r="CR22" s="625">
        <f t="shared" si="120"/>
        <v>1</v>
      </c>
      <c r="CS22" s="738" t="str">
        <f t="shared" si="121"/>
        <v>00:00-00:00</v>
      </c>
      <c r="CT22" s="739">
        <f t="shared" si="122"/>
        <v>1</v>
      </c>
      <c r="CU22" s="738">
        <f t="shared" si="123"/>
        <v>0</v>
      </c>
      <c r="CV22" s="738">
        <f t="shared" si="124"/>
        <v>1</v>
      </c>
      <c r="CW22" s="737" t="b">
        <f t="shared" si="125"/>
        <v>1</v>
      </c>
      <c r="CX22" s="737" t="b">
        <f t="shared" si="126"/>
        <v>0</v>
      </c>
      <c r="CY22" s="737" t="b">
        <f t="shared" si="127"/>
        <v>1</v>
      </c>
      <c r="CZ22" s="628">
        <f t="shared" si="128"/>
        <v>1</v>
      </c>
      <c r="DA22" s="737">
        <f t="shared" si="129"/>
        <v>0</v>
      </c>
      <c r="DB22" s="737">
        <f t="shared" si="130"/>
        <v>0</v>
      </c>
      <c r="DC22" s="737">
        <f t="shared" si="131"/>
        <v>0</v>
      </c>
      <c r="DD22" s="740">
        <f t="shared" si="132"/>
        <v>0</v>
      </c>
      <c r="DE22" s="625">
        <f t="shared" si="133"/>
        <v>1</v>
      </c>
      <c r="DF22" s="738" t="str">
        <f t="shared" si="134"/>
        <v>00:00-00:00</v>
      </c>
      <c r="DG22" s="739">
        <f t="shared" si="135"/>
        <v>1</v>
      </c>
      <c r="DH22" s="738">
        <f t="shared" si="136"/>
        <v>0</v>
      </c>
      <c r="DI22" s="738">
        <f t="shared" si="137"/>
        <v>1</v>
      </c>
      <c r="DJ22" s="737" t="b">
        <f t="shared" si="138"/>
        <v>1</v>
      </c>
      <c r="DK22" s="737" t="b">
        <f t="shared" si="139"/>
        <v>0</v>
      </c>
      <c r="DL22" s="737" t="b">
        <f t="shared" si="140"/>
        <v>1</v>
      </c>
      <c r="DM22" s="628">
        <f t="shared" si="141"/>
        <v>1</v>
      </c>
      <c r="DN22" s="737">
        <f t="shared" si="142"/>
        <v>0</v>
      </c>
      <c r="DO22" s="737">
        <f t="shared" si="143"/>
        <v>0</v>
      </c>
      <c r="DP22" s="737">
        <f t="shared" si="144"/>
        <v>0</v>
      </c>
      <c r="DQ22" s="740">
        <f t="shared" si="145"/>
        <v>0</v>
      </c>
      <c r="DR22" s="625">
        <f t="shared" si="146"/>
        <v>1</v>
      </c>
      <c r="DS22" s="738" t="str">
        <f t="shared" si="147"/>
        <v>00:00-00:00</v>
      </c>
      <c r="DT22" s="739">
        <f t="shared" si="148"/>
        <v>1</v>
      </c>
      <c r="DU22" s="738">
        <f t="shared" si="149"/>
        <v>0</v>
      </c>
      <c r="DV22" s="738">
        <f t="shared" si="150"/>
        <v>1</v>
      </c>
      <c r="DW22" s="737" t="b">
        <f t="shared" si="151"/>
        <v>1</v>
      </c>
      <c r="DX22" s="737" t="b">
        <f t="shared" si="152"/>
        <v>0</v>
      </c>
      <c r="DY22" s="737" t="b">
        <f t="shared" si="153"/>
        <v>1</v>
      </c>
      <c r="DZ22" s="628">
        <f t="shared" si="154"/>
        <v>1</v>
      </c>
      <c r="EA22" s="737">
        <f t="shared" si="155"/>
        <v>0</v>
      </c>
      <c r="EB22" s="737">
        <f t="shared" si="156"/>
        <v>0</v>
      </c>
      <c r="EC22" s="737">
        <f t="shared" si="157"/>
        <v>0</v>
      </c>
      <c r="ED22" s="740">
        <f t="shared" si="158"/>
        <v>0</v>
      </c>
      <c r="EE22" s="741">
        <f t="shared" si="159"/>
        <v>1</v>
      </c>
      <c r="EF22" s="742" t="str">
        <f t="shared" si="160"/>
        <v>00:00-00:00</v>
      </c>
      <c r="EG22" s="743">
        <f t="shared" si="161"/>
        <v>1</v>
      </c>
      <c r="EH22" s="742">
        <f t="shared" si="162"/>
        <v>0</v>
      </c>
      <c r="EI22" s="742">
        <f t="shared" si="163"/>
        <v>1</v>
      </c>
      <c r="EJ22" s="742" t="b">
        <f t="shared" si="164"/>
        <v>1</v>
      </c>
      <c r="EK22" s="742" t="b">
        <f t="shared" si="165"/>
        <v>0</v>
      </c>
      <c r="EL22" s="742" t="b">
        <f t="shared" si="166"/>
        <v>1</v>
      </c>
      <c r="EM22" s="628">
        <f t="shared" si="167"/>
        <v>1</v>
      </c>
      <c r="EN22" s="737">
        <f t="shared" si="168"/>
        <v>0</v>
      </c>
      <c r="EO22" s="737">
        <f t="shared" si="169"/>
        <v>0</v>
      </c>
      <c r="EP22" s="737">
        <f t="shared" si="170"/>
        <v>0</v>
      </c>
      <c r="EQ22" s="740">
        <f t="shared" si="171"/>
        <v>0</v>
      </c>
      <c r="ER22" s="741">
        <f t="shared" si="172"/>
        <v>1</v>
      </c>
      <c r="ES22" s="742" t="str">
        <f t="shared" si="173"/>
        <v>00:00-00:00</v>
      </c>
      <c r="ET22" s="739">
        <f t="shared" si="174"/>
        <v>1</v>
      </c>
      <c r="EU22" s="738">
        <f t="shared" si="175"/>
        <v>0</v>
      </c>
      <c r="EV22" s="738">
        <f t="shared" si="176"/>
        <v>1</v>
      </c>
      <c r="EW22" s="737" t="b">
        <f t="shared" si="177"/>
        <v>1</v>
      </c>
      <c r="EX22" s="737" t="b">
        <f t="shared" si="178"/>
        <v>0</v>
      </c>
      <c r="EY22" s="737" t="b">
        <f t="shared" si="179"/>
        <v>1</v>
      </c>
      <c r="EZ22" s="628">
        <f t="shared" si="180"/>
        <v>1</v>
      </c>
      <c r="FA22" s="737">
        <f t="shared" si="181"/>
        <v>0</v>
      </c>
      <c r="FB22" s="737">
        <f t="shared" si="182"/>
        <v>0</v>
      </c>
      <c r="FC22" s="737">
        <f t="shared" si="183"/>
        <v>0</v>
      </c>
      <c r="FD22" s="740">
        <f t="shared" si="184"/>
        <v>0</v>
      </c>
      <c r="FE22" s="625">
        <f t="shared" si="185"/>
        <v>1</v>
      </c>
      <c r="FF22" s="738" t="str">
        <f t="shared" si="186"/>
        <v>00:00-00:00</v>
      </c>
      <c r="FG22" s="739">
        <f t="shared" si="187"/>
        <v>1</v>
      </c>
      <c r="FH22" s="738">
        <f t="shared" si="188"/>
        <v>0</v>
      </c>
      <c r="FI22" s="738">
        <f t="shared" si="189"/>
        <v>1</v>
      </c>
      <c r="FJ22" s="737" t="b">
        <f t="shared" si="190"/>
        <v>1</v>
      </c>
      <c r="FK22" s="737" t="b">
        <f t="shared" si="191"/>
        <v>0</v>
      </c>
      <c r="FL22" s="737" t="b">
        <f t="shared" si="192"/>
        <v>1</v>
      </c>
      <c r="FM22" s="628">
        <f t="shared" si="193"/>
        <v>1</v>
      </c>
      <c r="FN22" s="737">
        <f t="shared" si="194"/>
        <v>0</v>
      </c>
      <c r="FO22" s="737">
        <f t="shared" si="195"/>
        <v>0</v>
      </c>
      <c r="FP22" s="737">
        <f t="shared" si="196"/>
        <v>0</v>
      </c>
      <c r="FQ22" s="740">
        <f t="shared" si="197"/>
        <v>0</v>
      </c>
      <c r="FR22" s="625">
        <f t="shared" si="198"/>
        <v>1</v>
      </c>
      <c r="FS22" s="738" t="str">
        <f t="shared" si="199"/>
        <v>00:00-00:00</v>
      </c>
      <c r="FT22" s="739">
        <f t="shared" si="200"/>
        <v>1</v>
      </c>
      <c r="FU22" s="738">
        <f t="shared" si="201"/>
        <v>0</v>
      </c>
      <c r="FV22" s="738">
        <f t="shared" si="202"/>
        <v>1</v>
      </c>
      <c r="FW22" s="737" t="b">
        <f t="shared" si="203"/>
        <v>1</v>
      </c>
      <c r="FX22" s="737" t="b">
        <f t="shared" si="204"/>
        <v>0</v>
      </c>
      <c r="FY22" s="737" t="b">
        <f t="shared" si="205"/>
        <v>1</v>
      </c>
      <c r="FZ22" s="628">
        <f t="shared" si="206"/>
        <v>1</v>
      </c>
      <c r="GA22" s="737">
        <f t="shared" si="207"/>
        <v>0</v>
      </c>
      <c r="GB22" s="737">
        <f t="shared" si="208"/>
        <v>0</v>
      </c>
      <c r="GC22" s="737">
        <f t="shared" si="209"/>
        <v>0</v>
      </c>
      <c r="GD22" s="740">
        <f t="shared" si="210"/>
        <v>0</v>
      </c>
      <c r="GE22" s="625">
        <f t="shared" si="211"/>
        <v>1</v>
      </c>
      <c r="GF22" s="738" t="str">
        <f t="shared" si="212"/>
        <v>00:00-00:00</v>
      </c>
      <c r="GG22" s="739">
        <f t="shared" si="213"/>
        <v>1</v>
      </c>
      <c r="GH22" s="738">
        <f t="shared" si="214"/>
        <v>0</v>
      </c>
      <c r="GI22" s="738">
        <f t="shared" si="215"/>
        <v>1</v>
      </c>
      <c r="GJ22" s="737" t="b">
        <f t="shared" si="216"/>
        <v>1</v>
      </c>
      <c r="GK22" s="737" t="b">
        <f t="shared" si="217"/>
        <v>0</v>
      </c>
      <c r="GL22" s="737" t="b">
        <f t="shared" si="218"/>
        <v>1</v>
      </c>
      <c r="GM22" s="628">
        <f t="shared" si="219"/>
        <v>1</v>
      </c>
      <c r="GN22" s="737">
        <f t="shared" si="220"/>
        <v>0</v>
      </c>
      <c r="GO22" s="737">
        <f t="shared" si="221"/>
        <v>0</v>
      </c>
      <c r="GP22" s="737">
        <f t="shared" si="222"/>
        <v>0</v>
      </c>
      <c r="GQ22" s="740">
        <f t="shared" si="223"/>
        <v>0</v>
      </c>
      <c r="GR22" s="625">
        <f t="shared" si="224"/>
        <v>1</v>
      </c>
      <c r="GS22" s="738" t="str">
        <f t="shared" si="225"/>
        <v>00:00-00:00</v>
      </c>
      <c r="GT22" s="739">
        <f t="shared" si="226"/>
        <v>1</v>
      </c>
      <c r="GU22" s="738">
        <f t="shared" si="227"/>
        <v>0</v>
      </c>
      <c r="GV22" s="738">
        <f t="shared" si="228"/>
        <v>1</v>
      </c>
      <c r="GW22" s="737" t="b">
        <f t="shared" si="229"/>
        <v>1</v>
      </c>
      <c r="GX22" s="737" t="b">
        <f t="shared" si="230"/>
        <v>0</v>
      </c>
      <c r="GY22" s="737" t="b">
        <f t="shared" si="231"/>
        <v>1</v>
      </c>
      <c r="GZ22" s="628">
        <f t="shared" si="232"/>
        <v>1</v>
      </c>
      <c r="HA22" s="737">
        <f t="shared" si="233"/>
        <v>0</v>
      </c>
      <c r="HB22" s="737">
        <f t="shared" si="234"/>
        <v>0</v>
      </c>
      <c r="HC22" s="737">
        <f t="shared" si="235"/>
        <v>0</v>
      </c>
      <c r="HD22" s="740">
        <f t="shared" si="236"/>
        <v>0</v>
      </c>
      <c r="HE22" s="625">
        <f t="shared" si="237"/>
        <v>1</v>
      </c>
      <c r="HF22" s="738" t="str">
        <f t="shared" si="238"/>
        <v>00:00-00:00</v>
      </c>
      <c r="HG22" s="739">
        <f t="shared" si="239"/>
        <v>1</v>
      </c>
      <c r="HH22" s="738">
        <f t="shared" si="240"/>
        <v>0</v>
      </c>
      <c r="HI22" s="738">
        <f t="shared" si="241"/>
        <v>1</v>
      </c>
      <c r="HJ22" s="737" t="b">
        <f t="shared" si="242"/>
        <v>1</v>
      </c>
      <c r="HK22" s="737" t="b">
        <f t="shared" si="243"/>
        <v>0</v>
      </c>
      <c r="HL22" s="737" t="b">
        <f t="shared" si="244"/>
        <v>1</v>
      </c>
      <c r="HM22" s="628">
        <f t="shared" si="245"/>
        <v>1</v>
      </c>
      <c r="HN22" s="737">
        <f t="shared" si="246"/>
        <v>0</v>
      </c>
      <c r="HO22" s="737">
        <f t="shared" si="247"/>
        <v>0</v>
      </c>
      <c r="HP22" s="737">
        <f t="shared" si="248"/>
        <v>0</v>
      </c>
      <c r="HQ22" s="740">
        <f t="shared" si="249"/>
        <v>0</v>
      </c>
      <c r="HR22" s="625">
        <f t="shared" si="250"/>
        <v>1</v>
      </c>
      <c r="HS22" s="738" t="str">
        <f t="shared" si="251"/>
        <v>00:00-00:00</v>
      </c>
      <c r="HT22" s="739">
        <f t="shared" si="252"/>
        <v>1</v>
      </c>
      <c r="HU22" s="738">
        <f t="shared" si="253"/>
        <v>0</v>
      </c>
      <c r="HV22" s="738">
        <f t="shared" si="254"/>
        <v>1</v>
      </c>
      <c r="HW22" s="737" t="b">
        <f t="shared" si="255"/>
        <v>1</v>
      </c>
      <c r="HX22" s="737" t="b">
        <f t="shared" si="256"/>
        <v>0</v>
      </c>
      <c r="HY22" s="737" t="b">
        <f t="shared" si="257"/>
        <v>1</v>
      </c>
      <c r="HZ22" s="628">
        <f t="shared" si="258"/>
        <v>1</v>
      </c>
      <c r="IA22" s="737">
        <f t="shared" si="259"/>
        <v>0</v>
      </c>
      <c r="IB22" s="737">
        <f t="shared" si="260"/>
        <v>0</v>
      </c>
      <c r="IC22" s="737">
        <f t="shared" si="261"/>
        <v>0</v>
      </c>
      <c r="ID22" s="740">
        <f t="shared" si="262"/>
        <v>0</v>
      </c>
      <c r="IE22" s="625">
        <f t="shared" si="263"/>
        <v>1</v>
      </c>
      <c r="IF22" s="738" t="str">
        <f t="shared" si="264"/>
        <v>00:00-00:00</v>
      </c>
      <c r="IG22" s="739">
        <f t="shared" si="265"/>
        <v>1</v>
      </c>
      <c r="IH22" s="738">
        <f t="shared" si="266"/>
        <v>0</v>
      </c>
      <c r="II22" s="738">
        <f t="shared" si="267"/>
        <v>1</v>
      </c>
      <c r="IJ22" s="737" t="b">
        <f t="shared" si="268"/>
        <v>1</v>
      </c>
      <c r="IK22" s="737" t="b">
        <f t="shared" si="269"/>
        <v>0</v>
      </c>
      <c r="IL22" s="737" t="b">
        <f t="shared" si="270"/>
        <v>1</v>
      </c>
      <c r="IM22" s="628">
        <f t="shared" si="271"/>
        <v>1</v>
      </c>
      <c r="IN22" s="737">
        <f t="shared" si="272"/>
        <v>0</v>
      </c>
      <c r="IO22" s="737">
        <f t="shared" si="273"/>
        <v>0</v>
      </c>
      <c r="IP22" s="737">
        <f t="shared" si="274"/>
        <v>0</v>
      </c>
      <c r="IQ22" s="740">
        <f t="shared" si="275"/>
        <v>0</v>
      </c>
      <c r="IR22" s="625">
        <f t="shared" si="276"/>
        <v>1</v>
      </c>
      <c r="IS22" s="738" t="str">
        <f t="shared" si="277"/>
        <v>00:00-00:00</v>
      </c>
      <c r="IT22" s="739">
        <f t="shared" si="278"/>
        <v>1</v>
      </c>
      <c r="IU22" s="738">
        <f t="shared" si="279"/>
        <v>0</v>
      </c>
      <c r="IV22" s="738">
        <f t="shared" si="280"/>
        <v>1</v>
      </c>
      <c r="IW22" s="737" t="b">
        <f t="shared" si="281"/>
        <v>1</v>
      </c>
      <c r="IX22" s="737" t="b">
        <f t="shared" si="282"/>
        <v>0</v>
      </c>
      <c r="IY22" s="737" t="b">
        <f t="shared" si="283"/>
        <v>1</v>
      </c>
      <c r="IZ22" s="628">
        <f t="shared" si="284"/>
        <v>1</v>
      </c>
      <c r="JA22" s="737">
        <f t="shared" si="285"/>
        <v>0</v>
      </c>
      <c r="JB22" s="737">
        <f t="shared" si="286"/>
        <v>0</v>
      </c>
      <c r="JC22" s="737">
        <f t="shared" si="287"/>
        <v>0</v>
      </c>
      <c r="JD22" s="740">
        <f t="shared" si="288"/>
        <v>0</v>
      </c>
      <c r="JE22" s="625">
        <f t="shared" si="289"/>
        <v>1</v>
      </c>
      <c r="JF22" s="738" t="str">
        <f t="shared" si="290"/>
        <v>00:00-00:00</v>
      </c>
      <c r="JG22" s="739">
        <f t="shared" si="291"/>
        <v>1</v>
      </c>
      <c r="JH22" s="738">
        <f t="shared" si="292"/>
        <v>0</v>
      </c>
      <c r="JI22" s="738">
        <f t="shared" si="293"/>
        <v>1</v>
      </c>
      <c r="JJ22" s="737" t="b">
        <f t="shared" si="294"/>
        <v>1</v>
      </c>
      <c r="JK22" s="737" t="b">
        <f t="shared" si="295"/>
        <v>0</v>
      </c>
      <c r="JL22" s="737" t="b">
        <f t="shared" si="296"/>
        <v>1</v>
      </c>
      <c r="JM22" s="628">
        <f t="shared" si="297"/>
        <v>1</v>
      </c>
      <c r="JN22" s="737">
        <f t="shared" si="298"/>
        <v>0</v>
      </c>
      <c r="JO22" s="737">
        <f t="shared" si="299"/>
        <v>0</v>
      </c>
      <c r="JP22" s="737">
        <f t="shared" si="300"/>
        <v>0</v>
      </c>
      <c r="JQ22" s="740">
        <f t="shared" si="301"/>
        <v>0</v>
      </c>
      <c r="JR22" s="744">
        <f t="shared" si="302"/>
        <v>0</v>
      </c>
      <c r="JS22" s="745">
        <f t="shared" si="303"/>
        <v>0</v>
      </c>
      <c r="JT22" s="744">
        <f t="shared" si="304"/>
        <v>0</v>
      </c>
      <c r="JU22" s="744">
        <f t="shared" si="305"/>
        <v>0</v>
      </c>
      <c r="JV22" s="744">
        <f t="shared" si="306"/>
        <v>0</v>
      </c>
      <c r="JW22" s="744">
        <f t="shared" si="307"/>
        <v>0</v>
      </c>
      <c r="JX22" s="616"/>
      <c r="JY22" s="625">
        <f t="shared" si="308"/>
        <v>1</v>
      </c>
      <c r="JZ22" s="626" t="str">
        <f t="shared" si="309"/>
        <v>00:00-00:00</v>
      </c>
      <c r="KA22" s="627">
        <f t="shared" si="310"/>
        <v>1</v>
      </c>
      <c r="KB22" s="738">
        <f t="shared" si="311"/>
        <v>0</v>
      </c>
      <c r="KC22" s="738">
        <f t="shared" si="312"/>
        <v>1</v>
      </c>
      <c r="KD22" s="628" t="b">
        <f t="shared" si="313"/>
        <v>1</v>
      </c>
      <c r="KE22" s="628" t="b">
        <f t="shared" si="314"/>
        <v>0</v>
      </c>
      <c r="KF22" s="628" t="b">
        <f t="shared" si="315"/>
        <v>1</v>
      </c>
      <c r="KG22" s="628">
        <f t="shared" si="316"/>
        <v>1</v>
      </c>
      <c r="KH22" s="737">
        <f t="shared" si="317"/>
        <v>0</v>
      </c>
      <c r="KI22" s="737">
        <f t="shared" si="318"/>
        <v>0</v>
      </c>
      <c r="KJ22" s="737">
        <f t="shared" si="319"/>
        <v>0</v>
      </c>
      <c r="KK22" s="740">
        <f t="shared" si="320"/>
        <v>0</v>
      </c>
      <c r="KL22" s="625">
        <f t="shared" si="321"/>
        <v>1</v>
      </c>
      <c r="KM22" s="625" t="str">
        <f t="shared" si="322"/>
        <v>00:00-00:00</v>
      </c>
      <c r="KN22" s="627">
        <f t="shared" si="323"/>
        <v>1</v>
      </c>
      <c r="KO22" s="738">
        <f t="shared" si="324"/>
        <v>0</v>
      </c>
      <c r="KP22" s="738">
        <f t="shared" si="325"/>
        <v>1</v>
      </c>
      <c r="KQ22" s="628" t="b">
        <f t="shared" si="326"/>
        <v>1</v>
      </c>
      <c r="KR22" s="628" t="b">
        <f t="shared" si="327"/>
        <v>0</v>
      </c>
      <c r="KS22" s="628" t="b">
        <f t="shared" si="328"/>
        <v>1</v>
      </c>
      <c r="KT22" s="628">
        <f t="shared" si="329"/>
        <v>1</v>
      </c>
      <c r="KU22" s="737">
        <f t="shared" si="330"/>
        <v>0</v>
      </c>
      <c r="KV22" s="737">
        <f t="shared" si="331"/>
        <v>0</v>
      </c>
      <c r="KW22" s="737">
        <f t="shared" si="332"/>
        <v>0</v>
      </c>
      <c r="KX22" s="740">
        <f t="shared" si="333"/>
        <v>0</v>
      </c>
      <c r="KY22" s="625">
        <f t="shared" si="334"/>
        <v>1</v>
      </c>
      <c r="KZ22" s="625" t="str">
        <f t="shared" si="335"/>
        <v>00:00-00:00</v>
      </c>
      <c r="LA22" s="627">
        <f t="shared" si="336"/>
        <v>1</v>
      </c>
      <c r="LB22" s="738">
        <f t="shared" si="337"/>
        <v>0</v>
      </c>
      <c r="LC22" s="738">
        <f t="shared" si="338"/>
        <v>1</v>
      </c>
      <c r="LD22" s="628" t="b">
        <f t="shared" si="339"/>
        <v>1</v>
      </c>
      <c r="LE22" s="628" t="b">
        <f t="shared" si="340"/>
        <v>0</v>
      </c>
      <c r="LF22" s="628" t="b">
        <f t="shared" si="341"/>
        <v>1</v>
      </c>
      <c r="LG22" s="628">
        <f t="shared" si="342"/>
        <v>1</v>
      </c>
      <c r="LH22" s="737">
        <f t="shared" si="343"/>
        <v>0</v>
      </c>
      <c r="LI22" s="737">
        <f t="shared" si="344"/>
        <v>0</v>
      </c>
      <c r="LJ22" s="737">
        <f t="shared" si="345"/>
        <v>0</v>
      </c>
      <c r="LK22" s="740">
        <f t="shared" si="346"/>
        <v>0</v>
      </c>
      <c r="LL22" s="625">
        <f t="shared" si="347"/>
        <v>1</v>
      </c>
      <c r="LM22" s="625" t="str">
        <f t="shared" si="348"/>
        <v>00:00-00:00</v>
      </c>
      <c r="LN22" s="627">
        <f t="shared" si="349"/>
        <v>1</v>
      </c>
      <c r="LO22" s="738">
        <f t="shared" si="350"/>
        <v>0</v>
      </c>
      <c r="LP22" s="738">
        <f t="shared" si="351"/>
        <v>1</v>
      </c>
      <c r="LQ22" s="628" t="b">
        <f t="shared" si="352"/>
        <v>1</v>
      </c>
      <c r="LR22" s="628" t="b">
        <f t="shared" si="353"/>
        <v>0</v>
      </c>
      <c r="LS22" s="628" t="b">
        <f t="shared" si="354"/>
        <v>1</v>
      </c>
      <c r="LT22" s="628">
        <f t="shared" si="355"/>
        <v>1</v>
      </c>
      <c r="LU22" s="737">
        <f t="shared" si="356"/>
        <v>0</v>
      </c>
      <c r="LV22" s="737">
        <f t="shared" si="357"/>
        <v>0</v>
      </c>
      <c r="LW22" s="737">
        <f t="shared" si="358"/>
        <v>0</v>
      </c>
      <c r="LX22" s="740">
        <f t="shared" si="359"/>
        <v>0</v>
      </c>
      <c r="LY22" s="625">
        <f t="shared" si="360"/>
        <v>1</v>
      </c>
      <c r="LZ22" s="625" t="str">
        <f t="shared" si="361"/>
        <v>00:00-00:00</v>
      </c>
      <c r="MA22" s="627">
        <f t="shared" si="362"/>
        <v>1</v>
      </c>
      <c r="MB22" s="738">
        <f t="shared" si="363"/>
        <v>0</v>
      </c>
      <c r="MC22" s="738">
        <f t="shared" si="364"/>
        <v>1</v>
      </c>
      <c r="MD22" s="628" t="b">
        <f t="shared" si="365"/>
        <v>1</v>
      </c>
      <c r="ME22" s="628" t="b">
        <f t="shared" si="366"/>
        <v>0</v>
      </c>
      <c r="MF22" s="628" t="b">
        <f t="shared" si="367"/>
        <v>1</v>
      </c>
      <c r="MG22" s="628">
        <f t="shared" si="368"/>
        <v>1</v>
      </c>
      <c r="MH22" s="737">
        <f t="shared" si="369"/>
        <v>0</v>
      </c>
      <c r="MI22" s="737">
        <f t="shared" si="370"/>
        <v>0</v>
      </c>
      <c r="MJ22" s="737">
        <f t="shared" si="371"/>
        <v>0</v>
      </c>
      <c r="MK22" s="740">
        <f t="shared" si="372"/>
        <v>0</v>
      </c>
      <c r="ML22" s="625">
        <f t="shared" si="373"/>
        <v>1</v>
      </c>
      <c r="MM22" s="625" t="str">
        <f t="shared" si="374"/>
        <v>00:00-00:00</v>
      </c>
      <c r="MN22" s="627">
        <f t="shared" si="375"/>
        <v>1</v>
      </c>
      <c r="MO22" s="738">
        <f t="shared" si="376"/>
        <v>0</v>
      </c>
      <c r="MP22" s="738">
        <f t="shared" si="377"/>
        <v>1</v>
      </c>
      <c r="MQ22" s="628" t="b">
        <f t="shared" si="378"/>
        <v>1</v>
      </c>
      <c r="MR22" s="628" t="b">
        <f t="shared" si="379"/>
        <v>0</v>
      </c>
      <c r="MS22" s="628" t="b">
        <f t="shared" si="380"/>
        <v>1</v>
      </c>
      <c r="MT22" s="628">
        <f t="shared" si="381"/>
        <v>1</v>
      </c>
      <c r="MU22" s="737">
        <f t="shared" si="382"/>
        <v>0</v>
      </c>
      <c r="MV22" s="737">
        <f t="shared" si="383"/>
        <v>0</v>
      </c>
      <c r="MW22" s="737">
        <f t="shared" si="384"/>
        <v>0</v>
      </c>
      <c r="MX22" s="740">
        <f t="shared" si="385"/>
        <v>0</v>
      </c>
      <c r="MY22" s="625">
        <f t="shared" si="386"/>
        <v>1</v>
      </c>
      <c r="MZ22" s="625" t="str">
        <f t="shared" si="387"/>
        <v>00:00-00:00</v>
      </c>
      <c r="NA22" s="627">
        <f t="shared" si="388"/>
        <v>1</v>
      </c>
      <c r="NB22" s="738">
        <f t="shared" si="389"/>
        <v>0</v>
      </c>
      <c r="NC22" s="738">
        <f t="shared" si="390"/>
        <v>1</v>
      </c>
      <c r="ND22" s="628" t="b">
        <f t="shared" si="391"/>
        <v>1</v>
      </c>
      <c r="NE22" s="628" t="b">
        <f t="shared" si="392"/>
        <v>0</v>
      </c>
      <c r="NF22" s="628" t="b">
        <f t="shared" si="393"/>
        <v>1</v>
      </c>
      <c r="NG22" s="628">
        <f t="shared" si="394"/>
        <v>1</v>
      </c>
      <c r="NH22" s="737">
        <f t="shared" si="395"/>
        <v>0</v>
      </c>
      <c r="NI22" s="737">
        <f t="shared" si="396"/>
        <v>0</v>
      </c>
      <c r="NJ22" s="737">
        <f t="shared" si="397"/>
        <v>0</v>
      </c>
      <c r="NK22" s="740">
        <f t="shared" si="398"/>
        <v>0</v>
      </c>
      <c r="NL22" s="625">
        <f t="shared" si="399"/>
        <v>1</v>
      </c>
      <c r="NM22" s="625" t="str">
        <f t="shared" si="400"/>
        <v>00:00-00:00</v>
      </c>
      <c r="NN22" s="627">
        <f t="shared" si="401"/>
        <v>1</v>
      </c>
      <c r="NO22" s="738">
        <f t="shared" si="402"/>
        <v>0</v>
      </c>
      <c r="NP22" s="738">
        <f t="shared" si="403"/>
        <v>1</v>
      </c>
      <c r="NQ22" s="628" t="b">
        <f t="shared" si="404"/>
        <v>1</v>
      </c>
      <c r="NR22" s="628" t="b">
        <f t="shared" si="405"/>
        <v>0</v>
      </c>
      <c r="NS22" s="628" t="b">
        <f t="shared" si="406"/>
        <v>1</v>
      </c>
      <c r="NT22" s="628">
        <f t="shared" si="407"/>
        <v>1</v>
      </c>
      <c r="NU22" s="737">
        <f t="shared" si="408"/>
        <v>0</v>
      </c>
      <c r="NV22" s="737">
        <f t="shared" si="409"/>
        <v>0</v>
      </c>
      <c r="NW22" s="737">
        <f t="shared" si="410"/>
        <v>0</v>
      </c>
      <c r="NX22" s="740">
        <f t="shared" si="411"/>
        <v>0</v>
      </c>
      <c r="NY22" s="625">
        <f t="shared" si="412"/>
        <v>1</v>
      </c>
      <c r="NZ22" s="625" t="str">
        <f t="shared" si="413"/>
        <v>00:00-00:00</v>
      </c>
      <c r="OA22" s="627">
        <f t="shared" si="414"/>
        <v>1</v>
      </c>
      <c r="OB22" s="738">
        <f t="shared" si="415"/>
        <v>0</v>
      </c>
      <c r="OC22" s="738">
        <f t="shared" si="416"/>
        <v>1</v>
      </c>
      <c r="OD22" s="628" t="b">
        <f t="shared" si="417"/>
        <v>1</v>
      </c>
      <c r="OE22" s="628" t="b">
        <f t="shared" si="418"/>
        <v>0</v>
      </c>
      <c r="OF22" s="628" t="b">
        <f t="shared" si="419"/>
        <v>1</v>
      </c>
      <c r="OG22" s="628">
        <f t="shared" si="420"/>
        <v>1</v>
      </c>
      <c r="OH22" s="737">
        <f t="shared" si="421"/>
        <v>0</v>
      </c>
      <c r="OI22" s="737">
        <f t="shared" si="422"/>
        <v>0</v>
      </c>
      <c r="OJ22" s="737">
        <f t="shared" si="423"/>
        <v>0</v>
      </c>
      <c r="OK22" s="740">
        <f t="shared" si="424"/>
        <v>0</v>
      </c>
      <c r="OL22" s="625">
        <f t="shared" si="425"/>
        <v>1</v>
      </c>
      <c r="OM22" s="625" t="str">
        <f t="shared" si="426"/>
        <v>00:00-00:00</v>
      </c>
      <c r="ON22" s="627">
        <f t="shared" si="427"/>
        <v>1</v>
      </c>
      <c r="OO22" s="738">
        <f t="shared" si="428"/>
        <v>0</v>
      </c>
      <c r="OP22" s="738">
        <f t="shared" si="429"/>
        <v>1</v>
      </c>
      <c r="OQ22" s="628" t="b">
        <f t="shared" si="430"/>
        <v>1</v>
      </c>
      <c r="OR22" s="628" t="b">
        <f t="shared" si="431"/>
        <v>0</v>
      </c>
      <c r="OS22" s="628" t="b">
        <f t="shared" si="432"/>
        <v>1</v>
      </c>
      <c r="OT22" s="628">
        <f t="shared" si="433"/>
        <v>1</v>
      </c>
      <c r="OU22" s="737">
        <f t="shared" si="434"/>
        <v>0</v>
      </c>
      <c r="OV22" s="737">
        <f t="shared" si="435"/>
        <v>0</v>
      </c>
      <c r="OW22" s="737">
        <f t="shared" si="436"/>
        <v>0</v>
      </c>
      <c r="OX22" s="740">
        <f t="shared" si="437"/>
        <v>0</v>
      </c>
      <c r="OY22" s="625">
        <f t="shared" si="438"/>
        <v>1</v>
      </c>
      <c r="OZ22" s="625" t="str">
        <f t="shared" si="439"/>
        <v>00:00-00:00</v>
      </c>
      <c r="PA22" s="627">
        <f t="shared" si="440"/>
        <v>1</v>
      </c>
      <c r="PB22" s="738">
        <f t="shared" si="441"/>
        <v>0</v>
      </c>
      <c r="PC22" s="738">
        <f t="shared" si="442"/>
        <v>1</v>
      </c>
      <c r="PD22" s="628" t="b">
        <f t="shared" si="443"/>
        <v>1</v>
      </c>
      <c r="PE22" s="628" t="b">
        <f t="shared" si="444"/>
        <v>0</v>
      </c>
      <c r="PF22" s="628" t="b">
        <f t="shared" si="445"/>
        <v>1</v>
      </c>
      <c r="PG22" s="628">
        <f t="shared" si="446"/>
        <v>1</v>
      </c>
      <c r="PH22" s="737">
        <f t="shared" si="447"/>
        <v>0</v>
      </c>
      <c r="PI22" s="737">
        <f t="shared" si="448"/>
        <v>0</v>
      </c>
      <c r="PJ22" s="737">
        <f t="shared" si="449"/>
        <v>0</v>
      </c>
      <c r="PK22" s="740">
        <f t="shared" si="450"/>
        <v>0</v>
      </c>
      <c r="PL22" s="625">
        <f t="shared" si="451"/>
        <v>1</v>
      </c>
      <c r="PM22" s="625" t="str">
        <f t="shared" si="452"/>
        <v>00:00-00:00</v>
      </c>
      <c r="PN22" s="627">
        <f t="shared" si="453"/>
        <v>1</v>
      </c>
      <c r="PO22" s="738">
        <f t="shared" si="454"/>
        <v>0</v>
      </c>
      <c r="PP22" s="738">
        <f t="shared" si="455"/>
        <v>1</v>
      </c>
      <c r="PQ22" s="628" t="b">
        <f t="shared" si="456"/>
        <v>1</v>
      </c>
      <c r="PR22" s="628" t="b">
        <f t="shared" si="457"/>
        <v>0</v>
      </c>
      <c r="PS22" s="628" t="b">
        <f t="shared" si="458"/>
        <v>1</v>
      </c>
      <c r="PT22" s="628">
        <f t="shared" si="459"/>
        <v>1</v>
      </c>
      <c r="PU22" s="737">
        <f t="shared" si="460"/>
        <v>0</v>
      </c>
      <c r="PV22" s="737">
        <f t="shared" si="461"/>
        <v>0</v>
      </c>
      <c r="PW22" s="737">
        <f t="shared" si="462"/>
        <v>0</v>
      </c>
      <c r="PX22" s="740">
        <f t="shared" si="463"/>
        <v>0</v>
      </c>
      <c r="PY22" s="625">
        <f t="shared" si="464"/>
        <v>1</v>
      </c>
      <c r="PZ22" s="625" t="str">
        <f t="shared" si="465"/>
        <v>00:00-00:00</v>
      </c>
      <c r="QA22" s="627">
        <f t="shared" si="466"/>
        <v>1</v>
      </c>
      <c r="QB22" s="738">
        <f t="shared" si="467"/>
        <v>0</v>
      </c>
      <c r="QC22" s="738">
        <f t="shared" si="468"/>
        <v>1</v>
      </c>
      <c r="QD22" s="628" t="b">
        <f t="shared" si="469"/>
        <v>1</v>
      </c>
      <c r="QE22" s="628" t="b">
        <f t="shared" si="470"/>
        <v>0</v>
      </c>
      <c r="QF22" s="628" t="b">
        <f t="shared" si="471"/>
        <v>1</v>
      </c>
      <c r="QG22" s="628">
        <f t="shared" si="472"/>
        <v>1</v>
      </c>
      <c r="QH22" s="737">
        <f t="shared" si="473"/>
        <v>0</v>
      </c>
      <c r="QI22" s="737">
        <f t="shared" si="474"/>
        <v>0</v>
      </c>
      <c r="QJ22" s="737">
        <f t="shared" si="475"/>
        <v>0</v>
      </c>
      <c r="QK22" s="740">
        <f t="shared" si="476"/>
        <v>0</v>
      </c>
      <c r="QL22" s="625">
        <f t="shared" si="477"/>
        <v>1</v>
      </c>
      <c r="QM22" s="625" t="str">
        <f t="shared" si="478"/>
        <v>00:00-00:00</v>
      </c>
      <c r="QN22" s="627">
        <f t="shared" si="479"/>
        <v>1</v>
      </c>
      <c r="QO22" s="738">
        <f t="shared" si="480"/>
        <v>0</v>
      </c>
      <c r="QP22" s="738">
        <f t="shared" si="481"/>
        <v>1</v>
      </c>
      <c r="QQ22" s="628" t="b">
        <f t="shared" si="482"/>
        <v>1</v>
      </c>
      <c r="QR22" s="628" t="b">
        <f t="shared" si="483"/>
        <v>0</v>
      </c>
      <c r="QS22" s="628" t="b">
        <f t="shared" si="484"/>
        <v>1</v>
      </c>
      <c r="QT22" s="628">
        <f t="shared" si="485"/>
        <v>1</v>
      </c>
      <c r="QU22" s="737">
        <f t="shared" si="486"/>
        <v>0</v>
      </c>
      <c r="QV22" s="737">
        <f t="shared" si="487"/>
        <v>0</v>
      </c>
      <c r="QW22" s="737">
        <f t="shared" si="488"/>
        <v>0</v>
      </c>
      <c r="QX22" s="740">
        <f t="shared" si="489"/>
        <v>0</v>
      </c>
      <c r="QY22" s="625">
        <f t="shared" si="490"/>
        <v>1</v>
      </c>
      <c r="QZ22" s="625" t="str">
        <f t="shared" si="491"/>
        <v>00:00-00:00</v>
      </c>
      <c r="RA22" s="627">
        <f t="shared" si="492"/>
        <v>1</v>
      </c>
      <c r="RB22" s="738">
        <f t="shared" si="493"/>
        <v>0</v>
      </c>
      <c r="RC22" s="738">
        <f t="shared" si="494"/>
        <v>1</v>
      </c>
      <c r="RD22" s="628" t="b">
        <f t="shared" si="495"/>
        <v>1</v>
      </c>
      <c r="RE22" s="628" t="b">
        <f t="shared" si="496"/>
        <v>0</v>
      </c>
      <c r="RF22" s="628" t="b">
        <f t="shared" si="497"/>
        <v>1</v>
      </c>
      <c r="RG22" s="628">
        <f t="shared" si="498"/>
        <v>1</v>
      </c>
      <c r="RH22" s="737">
        <f t="shared" si="499"/>
        <v>0</v>
      </c>
      <c r="RI22" s="737">
        <f t="shared" si="500"/>
        <v>0</v>
      </c>
      <c r="RJ22" s="737">
        <f t="shared" si="501"/>
        <v>0</v>
      </c>
      <c r="RK22" s="740">
        <f t="shared" si="502"/>
        <v>0</v>
      </c>
      <c r="RL22" s="744">
        <f t="shared" si="503"/>
        <v>0</v>
      </c>
      <c r="RM22" s="746">
        <f t="shared" si="522"/>
        <v>0</v>
      </c>
      <c r="RN22" s="744">
        <f t="shared" si="504"/>
        <v>0</v>
      </c>
      <c r="RO22" s="744">
        <f t="shared" si="505"/>
        <v>0</v>
      </c>
      <c r="RP22" s="744">
        <f t="shared" si="506"/>
        <v>0</v>
      </c>
      <c r="RQ22" s="744">
        <f t="shared" si="507"/>
        <v>0</v>
      </c>
      <c r="RR22" s="594">
        <f t="shared" ca="1" si="91"/>
        <v>0</v>
      </c>
      <c r="RS22" s="594">
        <f t="shared" ca="1" si="92"/>
        <v>0</v>
      </c>
      <c r="RU22" s="725"/>
    </row>
    <row r="23" spans="1:489" s="625" customFormat="1" ht="15" x14ac:dyDescent="0.25">
      <c r="A23" s="865">
        <f t="shared" ca="1" si="93"/>
        <v>2</v>
      </c>
      <c r="B23" s="719">
        <f t="shared" ca="1" si="508"/>
        <v>43843</v>
      </c>
      <c r="C23" s="720">
        <f t="shared" ca="1" si="509"/>
        <v>0</v>
      </c>
      <c r="D23" s="720" t="str">
        <f t="shared" ca="1" si="510"/>
        <v/>
      </c>
      <c r="E23" s="773" t="str">
        <f t="shared" ca="1" si="511"/>
        <v/>
      </c>
      <c r="F23" s="721">
        <f t="shared" ca="1" si="512"/>
        <v>43843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 t="str">
        <f t="shared" ca="1" si="2"/>
        <v/>
      </c>
      <c r="Q23" s="725" t="str">
        <f t="shared" ca="1" si="3"/>
        <v/>
      </c>
      <c r="R23" s="725">
        <f t="shared" ca="1" si="94"/>
        <v>0</v>
      </c>
      <c r="S23" s="750"/>
      <c r="T23" s="723" t="str">
        <f t="shared" si="95"/>
        <v/>
      </c>
      <c r="U23" s="723" t="str">
        <f t="shared" ca="1" si="4"/>
        <v/>
      </c>
      <c r="V23" s="723" t="str">
        <f t="shared" ca="1" si="96"/>
        <v/>
      </c>
      <c r="W23" s="723" t="str">
        <f t="shared" ca="1" si="97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8"/>
        <v/>
      </c>
      <c r="AG23" s="730" t="str">
        <f t="shared" si="99"/>
        <v/>
      </c>
      <c r="AH23" s="731" t="str">
        <f t="shared" si="7"/>
        <v/>
      </c>
      <c r="AI23" s="731">
        <f t="shared" si="100"/>
        <v>0</v>
      </c>
      <c r="AJ23" s="731">
        <f t="shared" si="101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9"/>
        <v>0</v>
      </c>
      <c r="AN23" s="596">
        <f t="shared" si="10"/>
        <v>0</v>
      </c>
      <c r="AO23" s="596">
        <f t="shared" si="513"/>
        <v>0</v>
      </c>
      <c r="AP23" s="633">
        <v>0</v>
      </c>
      <c r="AQ23" s="596">
        <f t="shared" si="514"/>
        <v>0</v>
      </c>
      <c r="AR23" s="634">
        <f t="shared" si="11"/>
        <v>0</v>
      </c>
      <c r="AS23" s="733">
        <f t="shared" si="12"/>
        <v>0</v>
      </c>
      <c r="AT23" s="635">
        <f t="shared" si="13"/>
        <v>0</v>
      </c>
      <c r="AU23" s="635">
        <f t="shared" si="515"/>
        <v>0</v>
      </c>
      <c r="AV23" s="633">
        <v>0</v>
      </c>
      <c r="AW23" s="635">
        <f t="shared" si="516"/>
        <v>0</v>
      </c>
      <c r="AX23" s="596">
        <f t="shared" si="14"/>
        <v>0</v>
      </c>
      <c r="AY23" s="596">
        <f t="shared" si="15"/>
        <v>0</v>
      </c>
      <c r="AZ23" s="596">
        <f t="shared" si="16"/>
        <v>0</v>
      </c>
      <c r="BA23" s="596">
        <f t="shared" si="17"/>
        <v>0</v>
      </c>
      <c r="BB23" s="596">
        <f t="shared" si="18"/>
        <v>0</v>
      </c>
      <c r="BC23" s="596">
        <f t="shared" si="517"/>
        <v>0</v>
      </c>
      <c r="BD23" s="636" t="b">
        <f t="shared" si="19"/>
        <v>1</v>
      </c>
      <c r="BE23" s="636" t="b">
        <f>IF(UPPER(G23)=Stammdaten!$D$40,TRUE,FALSE)</f>
        <v>0</v>
      </c>
      <c r="BF23" s="635">
        <f t="shared" si="518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519"/>
        <v>0</v>
      </c>
      <c r="BL23" s="636" t="b">
        <f>IF(UPPER(G23)=Stammdaten!$D$39,TRUE,FALSE)</f>
        <v>0</v>
      </c>
      <c r="BM23" s="636">
        <f t="shared" si="20"/>
        <v>0</v>
      </c>
      <c r="BN23" s="636">
        <f t="shared" si="21"/>
        <v>0</v>
      </c>
      <c r="BO23" s="735">
        <f t="shared" ca="1" si="102"/>
        <v>0</v>
      </c>
      <c r="BP23" s="636">
        <f t="shared" si="22"/>
        <v>0</v>
      </c>
      <c r="BQ23" s="734">
        <f t="shared" si="103"/>
        <v>0</v>
      </c>
      <c r="BR23" s="636">
        <f t="shared" ca="1" si="23"/>
        <v>0</v>
      </c>
      <c r="BS23" s="549">
        <f t="shared" ca="1" si="24"/>
        <v>0</v>
      </c>
      <c r="BT23" s="637">
        <f t="shared" ca="1" si="520"/>
        <v>0</v>
      </c>
      <c r="BU23" s="635">
        <f t="shared" ca="1" si="521"/>
        <v>0</v>
      </c>
      <c r="BV23" s="638">
        <f t="shared" ca="1" si="25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6"/>
        <v>0</v>
      </c>
      <c r="BY23" s="638">
        <f t="shared" ca="1" si="104"/>
        <v>0</v>
      </c>
      <c r="BZ23" s="736">
        <f ca="1">ROUND(IF(OR(C23=0,B23=""),0,INDIRECT(ADDRESS(MATCH(B23,Soll_AZ,1)+MATCH("Arbeitszeit 1 ab",Stammdaten!B:B,0)-1,WEEKDAY(B23,2)+15,,,Tabellennamen),TRUE)),15)</f>
        <v>0</v>
      </c>
      <c r="CA23" s="954">
        <f t="shared" ca="1" si="27"/>
        <v>0</v>
      </c>
      <c r="CB23" s="736">
        <f t="shared" si="523"/>
        <v>0</v>
      </c>
      <c r="CC23" s="625">
        <f t="shared" si="28"/>
        <v>1</v>
      </c>
      <c r="CD23" s="737">
        <f t="shared" si="106"/>
        <v>0</v>
      </c>
      <c r="CE23" s="737">
        <f t="shared" si="107"/>
        <v>1</v>
      </c>
      <c r="CF23" s="738" t="str">
        <f t="shared" si="108"/>
        <v>00:00-00:00</v>
      </c>
      <c r="CG23" s="739">
        <f t="shared" si="109"/>
        <v>1</v>
      </c>
      <c r="CH23" s="738">
        <f t="shared" si="110"/>
        <v>0</v>
      </c>
      <c r="CI23" s="738">
        <f t="shared" si="111"/>
        <v>1</v>
      </c>
      <c r="CJ23" s="737" t="b">
        <f t="shared" si="112"/>
        <v>1</v>
      </c>
      <c r="CK23" s="737" t="b">
        <f t="shared" si="113"/>
        <v>0</v>
      </c>
      <c r="CL23" s="737" t="b">
        <f t="shared" si="114"/>
        <v>1</v>
      </c>
      <c r="CM23" s="628">
        <f t="shared" si="115"/>
        <v>1</v>
      </c>
      <c r="CN23" s="737">
        <f t="shared" si="116"/>
        <v>0</v>
      </c>
      <c r="CO23" s="737">
        <f t="shared" si="117"/>
        <v>0</v>
      </c>
      <c r="CP23" s="737">
        <f t="shared" si="118"/>
        <v>0</v>
      </c>
      <c r="CQ23" s="740">
        <f t="shared" si="119"/>
        <v>0</v>
      </c>
      <c r="CR23" s="625">
        <f t="shared" si="120"/>
        <v>1</v>
      </c>
      <c r="CS23" s="738" t="str">
        <f t="shared" si="121"/>
        <v>00:00-00:00</v>
      </c>
      <c r="CT23" s="739">
        <f t="shared" si="122"/>
        <v>1</v>
      </c>
      <c r="CU23" s="738">
        <f t="shared" si="123"/>
        <v>0</v>
      </c>
      <c r="CV23" s="738">
        <f t="shared" si="124"/>
        <v>1</v>
      </c>
      <c r="CW23" s="737" t="b">
        <f t="shared" si="125"/>
        <v>1</v>
      </c>
      <c r="CX23" s="737" t="b">
        <f t="shared" si="126"/>
        <v>0</v>
      </c>
      <c r="CY23" s="737" t="b">
        <f t="shared" si="127"/>
        <v>1</v>
      </c>
      <c r="CZ23" s="628">
        <f t="shared" si="128"/>
        <v>1</v>
      </c>
      <c r="DA23" s="737">
        <f t="shared" si="129"/>
        <v>0</v>
      </c>
      <c r="DB23" s="737">
        <f t="shared" si="130"/>
        <v>0</v>
      </c>
      <c r="DC23" s="737">
        <f t="shared" si="131"/>
        <v>0</v>
      </c>
      <c r="DD23" s="740">
        <f t="shared" si="132"/>
        <v>0</v>
      </c>
      <c r="DE23" s="625">
        <f t="shared" si="133"/>
        <v>1</v>
      </c>
      <c r="DF23" s="738" t="str">
        <f t="shared" si="134"/>
        <v>00:00-00:00</v>
      </c>
      <c r="DG23" s="739">
        <f t="shared" si="135"/>
        <v>1</v>
      </c>
      <c r="DH23" s="738">
        <f t="shared" si="136"/>
        <v>0</v>
      </c>
      <c r="DI23" s="738">
        <f t="shared" si="137"/>
        <v>1</v>
      </c>
      <c r="DJ23" s="737" t="b">
        <f t="shared" si="138"/>
        <v>1</v>
      </c>
      <c r="DK23" s="737" t="b">
        <f t="shared" si="139"/>
        <v>0</v>
      </c>
      <c r="DL23" s="737" t="b">
        <f t="shared" si="140"/>
        <v>1</v>
      </c>
      <c r="DM23" s="628">
        <f t="shared" si="141"/>
        <v>1</v>
      </c>
      <c r="DN23" s="737">
        <f t="shared" si="142"/>
        <v>0</v>
      </c>
      <c r="DO23" s="737">
        <f t="shared" si="143"/>
        <v>0</v>
      </c>
      <c r="DP23" s="737">
        <f t="shared" si="144"/>
        <v>0</v>
      </c>
      <c r="DQ23" s="740">
        <f t="shared" si="145"/>
        <v>0</v>
      </c>
      <c r="DR23" s="625">
        <f t="shared" si="146"/>
        <v>1</v>
      </c>
      <c r="DS23" s="738" t="str">
        <f t="shared" si="147"/>
        <v>00:00-00:00</v>
      </c>
      <c r="DT23" s="739">
        <f t="shared" si="148"/>
        <v>1</v>
      </c>
      <c r="DU23" s="738">
        <f t="shared" si="149"/>
        <v>0</v>
      </c>
      <c r="DV23" s="738">
        <f t="shared" si="150"/>
        <v>1</v>
      </c>
      <c r="DW23" s="737" t="b">
        <f t="shared" si="151"/>
        <v>1</v>
      </c>
      <c r="DX23" s="737" t="b">
        <f t="shared" si="152"/>
        <v>0</v>
      </c>
      <c r="DY23" s="737" t="b">
        <f t="shared" si="153"/>
        <v>1</v>
      </c>
      <c r="DZ23" s="628">
        <f t="shared" si="154"/>
        <v>1</v>
      </c>
      <c r="EA23" s="737">
        <f t="shared" si="155"/>
        <v>0</v>
      </c>
      <c r="EB23" s="737">
        <f t="shared" si="156"/>
        <v>0</v>
      </c>
      <c r="EC23" s="737">
        <f t="shared" si="157"/>
        <v>0</v>
      </c>
      <c r="ED23" s="740">
        <f t="shared" si="158"/>
        <v>0</v>
      </c>
      <c r="EE23" s="741">
        <f t="shared" si="159"/>
        <v>1</v>
      </c>
      <c r="EF23" s="742" t="str">
        <f t="shared" si="160"/>
        <v>00:00-00:00</v>
      </c>
      <c r="EG23" s="743">
        <f t="shared" si="161"/>
        <v>1</v>
      </c>
      <c r="EH23" s="742">
        <f t="shared" si="162"/>
        <v>0</v>
      </c>
      <c r="EI23" s="742">
        <f t="shared" si="163"/>
        <v>1</v>
      </c>
      <c r="EJ23" s="742" t="b">
        <f t="shared" si="164"/>
        <v>1</v>
      </c>
      <c r="EK23" s="742" t="b">
        <f t="shared" si="165"/>
        <v>0</v>
      </c>
      <c r="EL23" s="742" t="b">
        <f t="shared" si="166"/>
        <v>1</v>
      </c>
      <c r="EM23" s="628">
        <f t="shared" si="167"/>
        <v>1</v>
      </c>
      <c r="EN23" s="737">
        <f t="shared" si="168"/>
        <v>0</v>
      </c>
      <c r="EO23" s="737">
        <f t="shared" si="169"/>
        <v>0</v>
      </c>
      <c r="EP23" s="737">
        <f t="shared" si="170"/>
        <v>0</v>
      </c>
      <c r="EQ23" s="740">
        <f t="shared" si="171"/>
        <v>0</v>
      </c>
      <c r="ER23" s="741">
        <f t="shared" si="172"/>
        <v>1</v>
      </c>
      <c r="ES23" s="742" t="str">
        <f t="shared" si="173"/>
        <v>00:00-00:00</v>
      </c>
      <c r="ET23" s="739">
        <f t="shared" si="174"/>
        <v>1</v>
      </c>
      <c r="EU23" s="738">
        <f t="shared" si="175"/>
        <v>0</v>
      </c>
      <c r="EV23" s="738">
        <f t="shared" si="176"/>
        <v>1</v>
      </c>
      <c r="EW23" s="737" t="b">
        <f t="shared" si="177"/>
        <v>1</v>
      </c>
      <c r="EX23" s="737" t="b">
        <f t="shared" si="178"/>
        <v>0</v>
      </c>
      <c r="EY23" s="737" t="b">
        <f t="shared" si="179"/>
        <v>1</v>
      </c>
      <c r="EZ23" s="628">
        <f t="shared" si="180"/>
        <v>1</v>
      </c>
      <c r="FA23" s="737">
        <f t="shared" si="181"/>
        <v>0</v>
      </c>
      <c r="FB23" s="737">
        <f t="shared" si="182"/>
        <v>0</v>
      </c>
      <c r="FC23" s="737">
        <f t="shared" si="183"/>
        <v>0</v>
      </c>
      <c r="FD23" s="740">
        <f t="shared" si="184"/>
        <v>0</v>
      </c>
      <c r="FE23" s="625">
        <f t="shared" si="185"/>
        <v>1</v>
      </c>
      <c r="FF23" s="738" t="str">
        <f t="shared" si="186"/>
        <v>00:00-00:00</v>
      </c>
      <c r="FG23" s="739">
        <f t="shared" si="187"/>
        <v>1</v>
      </c>
      <c r="FH23" s="738">
        <f t="shared" si="188"/>
        <v>0</v>
      </c>
      <c r="FI23" s="738">
        <f t="shared" si="189"/>
        <v>1</v>
      </c>
      <c r="FJ23" s="737" t="b">
        <f t="shared" si="190"/>
        <v>1</v>
      </c>
      <c r="FK23" s="737" t="b">
        <f t="shared" si="191"/>
        <v>0</v>
      </c>
      <c r="FL23" s="737" t="b">
        <f t="shared" si="192"/>
        <v>1</v>
      </c>
      <c r="FM23" s="628">
        <f t="shared" si="193"/>
        <v>1</v>
      </c>
      <c r="FN23" s="737">
        <f t="shared" si="194"/>
        <v>0</v>
      </c>
      <c r="FO23" s="737">
        <f t="shared" si="195"/>
        <v>0</v>
      </c>
      <c r="FP23" s="737">
        <f t="shared" si="196"/>
        <v>0</v>
      </c>
      <c r="FQ23" s="740">
        <f t="shared" si="197"/>
        <v>0</v>
      </c>
      <c r="FR23" s="625">
        <f t="shared" si="198"/>
        <v>1</v>
      </c>
      <c r="FS23" s="738" t="str">
        <f t="shared" si="199"/>
        <v>00:00-00:00</v>
      </c>
      <c r="FT23" s="739">
        <f t="shared" si="200"/>
        <v>1</v>
      </c>
      <c r="FU23" s="738">
        <f t="shared" si="201"/>
        <v>0</v>
      </c>
      <c r="FV23" s="738">
        <f t="shared" si="202"/>
        <v>1</v>
      </c>
      <c r="FW23" s="737" t="b">
        <f t="shared" si="203"/>
        <v>1</v>
      </c>
      <c r="FX23" s="737" t="b">
        <f t="shared" si="204"/>
        <v>0</v>
      </c>
      <c r="FY23" s="737" t="b">
        <f t="shared" si="205"/>
        <v>1</v>
      </c>
      <c r="FZ23" s="628">
        <f t="shared" si="206"/>
        <v>1</v>
      </c>
      <c r="GA23" s="737">
        <f t="shared" si="207"/>
        <v>0</v>
      </c>
      <c r="GB23" s="737">
        <f t="shared" si="208"/>
        <v>0</v>
      </c>
      <c r="GC23" s="737">
        <f t="shared" si="209"/>
        <v>0</v>
      </c>
      <c r="GD23" s="740">
        <f t="shared" si="210"/>
        <v>0</v>
      </c>
      <c r="GE23" s="625">
        <f t="shared" si="211"/>
        <v>1</v>
      </c>
      <c r="GF23" s="738" t="str">
        <f t="shared" si="212"/>
        <v>00:00-00:00</v>
      </c>
      <c r="GG23" s="739">
        <f t="shared" si="213"/>
        <v>1</v>
      </c>
      <c r="GH23" s="738">
        <f t="shared" si="214"/>
        <v>0</v>
      </c>
      <c r="GI23" s="738">
        <f t="shared" si="215"/>
        <v>1</v>
      </c>
      <c r="GJ23" s="737" t="b">
        <f t="shared" si="216"/>
        <v>1</v>
      </c>
      <c r="GK23" s="737" t="b">
        <f t="shared" si="217"/>
        <v>0</v>
      </c>
      <c r="GL23" s="737" t="b">
        <f t="shared" si="218"/>
        <v>1</v>
      </c>
      <c r="GM23" s="628">
        <f t="shared" si="219"/>
        <v>1</v>
      </c>
      <c r="GN23" s="737">
        <f t="shared" si="220"/>
        <v>0</v>
      </c>
      <c r="GO23" s="737">
        <f t="shared" si="221"/>
        <v>0</v>
      </c>
      <c r="GP23" s="737">
        <f t="shared" si="222"/>
        <v>0</v>
      </c>
      <c r="GQ23" s="740">
        <f t="shared" si="223"/>
        <v>0</v>
      </c>
      <c r="GR23" s="625">
        <f t="shared" si="224"/>
        <v>1</v>
      </c>
      <c r="GS23" s="738" t="str">
        <f t="shared" si="225"/>
        <v>00:00-00:00</v>
      </c>
      <c r="GT23" s="739">
        <f t="shared" si="226"/>
        <v>1</v>
      </c>
      <c r="GU23" s="738">
        <f t="shared" si="227"/>
        <v>0</v>
      </c>
      <c r="GV23" s="738">
        <f t="shared" si="228"/>
        <v>1</v>
      </c>
      <c r="GW23" s="737" t="b">
        <f t="shared" si="229"/>
        <v>1</v>
      </c>
      <c r="GX23" s="737" t="b">
        <f t="shared" si="230"/>
        <v>0</v>
      </c>
      <c r="GY23" s="737" t="b">
        <f t="shared" si="231"/>
        <v>1</v>
      </c>
      <c r="GZ23" s="628">
        <f t="shared" si="232"/>
        <v>1</v>
      </c>
      <c r="HA23" s="737">
        <f t="shared" si="233"/>
        <v>0</v>
      </c>
      <c r="HB23" s="737">
        <f t="shared" si="234"/>
        <v>0</v>
      </c>
      <c r="HC23" s="737">
        <f t="shared" si="235"/>
        <v>0</v>
      </c>
      <c r="HD23" s="740">
        <f t="shared" si="236"/>
        <v>0</v>
      </c>
      <c r="HE23" s="625">
        <f t="shared" si="237"/>
        <v>1</v>
      </c>
      <c r="HF23" s="738" t="str">
        <f t="shared" si="238"/>
        <v>00:00-00:00</v>
      </c>
      <c r="HG23" s="739">
        <f t="shared" si="239"/>
        <v>1</v>
      </c>
      <c r="HH23" s="738">
        <f t="shared" si="240"/>
        <v>0</v>
      </c>
      <c r="HI23" s="738">
        <f t="shared" si="241"/>
        <v>1</v>
      </c>
      <c r="HJ23" s="737" t="b">
        <f t="shared" si="242"/>
        <v>1</v>
      </c>
      <c r="HK23" s="737" t="b">
        <f t="shared" si="243"/>
        <v>0</v>
      </c>
      <c r="HL23" s="737" t="b">
        <f t="shared" si="244"/>
        <v>1</v>
      </c>
      <c r="HM23" s="628">
        <f t="shared" si="245"/>
        <v>1</v>
      </c>
      <c r="HN23" s="737">
        <f t="shared" si="246"/>
        <v>0</v>
      </c>
      <c r="HO23" s="737">
        <f t="shared" si="247"/>
        <v>0</v>
      </c>
      <c r="HP23" s="737">
        <f t="shared" si="248"/>
        <v>0</v>
      </c>
      <c r="HQ23" s="740">
        <f t="shared" si="249"/>
        <v>0</v>
      </c>
      <c r="HR23" s="625">
        <f t="shared" si="250"/>
        <v>1</v>
      </c>
      <c r="HS23" s="738" t="str">
        <f t="shared" si="251"/>
        <v>00:00-00:00</v>
      </c>
      <c r="HT23" s="739">
        <f t="shared" si="252"/>
        <v>1</v>
      </c>
      <c r="HU23" s="738">
        <f t="shared" si="253"/>
        <v>0</v>
      </c>
      <c r="HV23" s="738">
        <f t="shared" si="254"/>
        <v>1</v>
      </c>
      <c r="HW23" s="737" t="b">
        <f t="shared" si="255"/>
        <v>1</v>
      </c>
      <c r="HX23" s="737" t="b">
        <f t="shared" si="256"/>
        <v>0</v>
      </c>
      <c r="HY23" s="737" t="b">
        <f t="shared" si="257"/>
        <v>1</v>
      </c>
      <c r="HZ23" s="628">
        <f t="shared" si="258"/>
        <v>1</v>
      </c>
      <c r="IA23" s="737">
        <f t="shared" si="259"/>
        <v>0</v>
      </c>
      <c r="IB23" s="737">
        <f t="shared" si="260"/>
        <v>0</v>
      </c>
      <c r="IC23" s="737">
        <f t="shared" si="261"/>
        <v>0</v>
      </c>
      <c r="ID23" s="740">
        <f t="shared" si="262"/>
        <v>0</v>
      </c>
      <c r="IE23" s="625">
        <f t="shared" si="263"/>
        <v>1</v>
      </c>
      <c r="IF23" s="738" t="str">
        <f t="shared" si="264"/>
        <v>00:00-00:00</v>
      </c>
      <c r="IG23" s="739">
        <f t="shared" si="265"/>
        <v>1</v>
      </c>
      <c r="IH23" s="738">
        <f t="shared" si="266"/>
        <v>0</v>
      </c>
      <c r="II23" s="738">
        <f t="shared" si="267"/>
        <v>1</v>
      </c>
      <c r="IJ23" s="737" t="b">
        <f t="shared" si="268"/>
        <v>1</v>
      </c>
      <c r="IK23" s="737" t="b">
        <f t="shared" si="269"/>
        <v>0</v>
      </c>
      <c r="IL23" s="737" t="b">
        <f t="shared" si="270"/>
        <v>1</v>
      </c>
      <c r="IM23" s="628">
        <f t="shared" si="271"/>
        <v>1</v>
      </c>
      <c r="IN23" s="737">
        <f t="shared" si="272"/>
        <v>0</v>
      </c>
      <c r="IO23" s="737">
        <f t="shared" si="273"/>
        <v>0</v>
      </c>
      <c r="IP23" s="737">
        <f t="shared" si="274"/>
        <v>0</v>
      </c>
      <c r="IQ23" s="740">
        <f t="shared" si="275"/>
        <v>0</v>
      </c>
      <c r="IR23" s="625">
        <f t="shared" si="276"/>
        <v>1</v>
      </c>
      <c r="IS23" s="738" t="str">
        <f t="shared" si="277"/>
        <v>00:00-00:00</v>
      </c>
      <c r="IT23" s="739">
        <f t="shared" si="278"/>
        <v>1</v>
      </c>
      <c r="IU23" s="738">
        <f t="shared" si="279"/>
        <v>0</v>
      </c>
      <c r="IV23" s="738">
        <f t="shared" si="280"/>
        <v>1</v>
      </c>
      <c r="IW23" s="737" t="b">
        <f t="shared" si="281"/>
        <v>1</v>
      </c>
      <c r="IX23" s="737" t="b">
        <f t="shared" si="282"/>
        <v>0</v>
      </c>
      <c r="IY23" s="737" t="b">
        <f t="shared" si="283"/>
        <v>1</v>
      </c>
      <c r="IZ23" s="628">
        <f t="shared" si="284"/>
        <v>1</v>
      </c>
      <c r="JA23" s="737">
        <f t="shared" si="285"/>
        <v>0</v>
      </c>
      <c r="JB23" s="737">
        <f t="shared" si="286"/>
        <v>0</v>
      </c>
      <c r="JC23" s="737">
        <f t="shared" si="287"/>
        <v>0</v>
      </c>
      <c r="JD23" s="740">
        <f t="shared" si="288"/>
        <v>0</v>
      </c>
      <c r="JE23" s="625">
        <f t="shared" si="289"/>
        <v>1</v>
      </c>
      <c r="JF23" s="738" t="str">
        <f t="shared" si="290"/>
        <v>00:00-00:00</v>
      </c>
      <c r="JG23" s="739">
        <f t="shared" si="291"/>
        <v>1</v>
      </c>
      <c r="JH23" s="738">
        <f t="shared" si="292"/>
        <v>0</v>
      </c>
      <c r="JI23" s="738">
        <f t="shared" si="293"/>
        <v>1</v>
      </c>
      <c r="JJ23" s="737" t="b">
        <f t="shared" si="294"/>
        <v>1</v>
      </c>
      <c r="JK23" s="737" t="b">
        <f t="shared" si="295"/>
        <v>0</v>
      </c>
      <c r="JL23" s="737" t="b">
        <f t="shared" si="296"/>
        <v>1</v>
      </c>
      <c r="JM23" s="628">
        <f t="shared" si="297"/>
        <v>1</v>
      </c>
      <c r="JN23" s="737">
        <f t="shared" si="298"/>
        <v>0</v>
      </c>
      <c r="JO23" s="737">
        <f t="shared" si="299"/>
        <v>0</v>
      </c>
      <c r="JP23" s="737">
        <f t="shared" si="300"/>
        <v>0</v>
      </c>
      <c r="JQ23" s="740">
        <f t="shared" si="301"/>
        <v>0</v>
      </c>
      <c r="JR23" s="744">
        <f t="shared" si="302"/>
        <v>0</v>
      </c>
      <c r="JS23" s="745">
        <f t="shared" si="303"/>
        <v>0</v>
      </c>
      <c r="JT23" s="744">
        <f t="shared" si="304"/>
        <v>0</v>
      </c>
      <c r="JU23" s="744">
        <f t="shared" si="305"/>
        <v>0</v>
      </c>
      <c r="JV23" s="744">
        <f t="shared" si="306"/>
        <v>0</v>
      </c>
      <c r="JW23" s="744">
        <f t="shared" si="307"/>
        <v>0</v>
      </c>
      <c r="JX23" s="616"/>
      <c r="JY23" s="625">
        <f t="shared" si="308"/>
        <v>1</v>
      </c>
      <c r="JZ23" s="626" t="str">
        <f t="shared" si="309"/>
        <v>00:00-00:00</v>
      </c>
      <c r="KA23" s="627">
        <f t="shared" si="310"/>
        <v>1</v>
      </c>
      <c r="KB23" s="738">
        <f t="shared" si="311"/>
        <v>0</v>
      </c>
      <c r="KC23" s="738">
        <f t="shared" si="312"/>
        <v>1</v>
      </c>
      <c r="KD23" s="628" t="b">
        <f t="shared" si="313"/>
        <v>1</v>
      </c>
      <c r="KE23" s="628" t="b">
        <f t="shared" si="314"/>
        <v>0</v>
      </c>
      <c r="KF23" s="628" t="b">
        <f t="shared" si="315"/>
        <v>1</v>
      </c>
      <c r="KG23" s="628">
        <f t="shared" si="316"/>
        <v>1</v>
      </c>
      <c r="KH23" s="737">
        <f t="shared" si="317"/>
        <v>0</v>
      </c>
      <c r="KI23" s="737">
        <f t="shared" si="318"/>
        <v>0</v>
      </c>
      <c r="KJ23" s="737">
        <f t="shared" si="319"/>
        <v>0</v>
      </c>
      <c r="KK23" s="740">
        <f t="shared" si="320"/>
        <v>0</v>
      </c>
      <c r="KL23" s="625">
        <f t="shared" si="321"/>
        <v>1</v>
      </c>
      <c r="KM23" s="625" t="str">
        <f t="shared" si="322"/>
        <v>00:00-00:00</v>
      </c>
      <c r="KN23" s="627">
        <f t="shared" si="323"/>
        <v>1</v>
      </c>
      <c r="KO23" s="738">
        <f t="shared" si="324"/>
        <v>0</v>
      </c>
      <c r="KP23" s="738">
        <f t="shared" si="325"/>
        <v>1</v>
      </c>
      <c r="KQ23" s="628" t="b">
        <f t="shared" si="326"/>
        <v>1</v>
      </c>
      <c r="KR23" s="628" t="b">
        <f t="shared" si="327"/>
        <v>0</v>
      </c>
      <c r="KS23" s="628" t="b">
        <f t="shared" si="328"/>
        <v>1</v>
      </c>
      <c r="KT23" s="628">
        <f t="shared" si="329"/>
        <v>1</v>
      </c>
      <c r="KU23" s="737">
        <f t="shared" si="330"/>
        <v>0</v>
      </c>
      <c r="KV23" s="737">
        <f t="shared" si="331"/>
        <v>0</v>
      </c>
      <c r="KW23" s="737">
        <f t="shared" si="332"/>
        <v>0</v>
      </c>
      <c r="KX23" s="740">
        <f t="shared" si="333"/>
        <v>0</v>
      </c>
      <c r="KY23" s="625">
        <f t="shared" si="334"/>
        <v>1</v>
      </c>
      <c r="KZ23" s="625" t="str">
        <f t="shared" si="335"/>
        <v>00:00-00:00</v>
      </c>
      <c r="LA23" s="627">
        <f t="shared" si="336"/>
        <v>1</v>
      </c>
      <c r="LB23" s="738">
        <f t="shared" si="337"/>
        <v>0</v>
      </c>
      <c r="LC23" s="738">
        <f t="shared" si="338"/>
        <v>1</v>
      </c>
      <c r="LD23" s="628" t="b">
        <f t="shared" si="339"/>
        <v>1</v>
      </c>
      <c r="LE23" s="628" t="b">
        <f t="shared" si="340"/>
        <v>0</v>
      </c>
      <c r="LF23" s="628" t="b">
        <f t="shared" si="341"/>
        <v>1</v>
      </c>
      <c r="LG23" s="628">
        <f t="shared" si="342"/>
        <v>1</v>
      </c>
      <c r="LH23" s="737">
        <f t="shared" si="343"/>
        <v>0</v>
      </c>
      <c r="LI23" s="737">
        <f t="shared" si="344"/>
        <v>0</v>
      </c>
      <c r="LJ23" s="737">
        <f t="shared" si="345"/>
        <v>0</v>
      </c>
      <c r="LK23" s="740">
        <f t="shared" si="346"/>
        <v>0</v>
      </c>
      <c r="LL23" s="625">
        <f t="shared" si="347"/>
        <v>1</v>
      </c>
      <c r="LM23" s="625" t="str">
        <f t="shared" si="348"/>
        <v>00:00-00:00</v>
      </c>
      <c r="LN23" s="627">
        <f t="shared" si="349"/>
        <v>1</v>
      </c>
      <c r="LO23" s="738">
        <f t="shared" si="350"/>
        <v>0</v>
      </c>
      <c r="LP23" s="738">
        <f t="shared" si="351"/>
        <v>1</v>
      </c>
      <c r="LQ23" s="628" t="b">
        <f t="shared" si="352"/>
        <v>1</v>
      </c>
      <c r="LR23" s="628" t="b">
        <f t="shared" si="353"/>
        <v>0</v>
      </c>
      <c r="LS23" s="628" t="b">
        <f t="shared" si="354"/>
        <v>1</v>
      </c>
      <c r="LT23" s="628">
        <f t="shared" si="355"/>
        <v>1</v>
      </c>
      <c r="LU23" s="737">
        <f t="shared" si="356"/>
        <v>0</v>
      </c>
      <c r="LV23" s="737">
        <f t="shared" si="357"/>
        <v>0</v>
      </c>
      <c r="LW23" s="737">
        <f t="shared" si="358"/>
        <v>0</v>
      </c>
      <c r="LX23" s="740">
        <f t="shared" si="359"/>
        <v>0</v>
      </c>
      <c r="LY23" s="625">
        <f t="shared" si="360"/>
        <v>1</v>
      </c>
      <c r="LZ23" s="625" t="str">
        <f t="shared" si="361"/>
        <v>00:00-00:00</v>
      </c>
      <c r="MA23" s="627">
        <f t="shared" si="362"/>
        <v>1</v>
      </c>
      <c r="MB23" s="738">
        <f t="shared" si="363"/>
        <v>0</v>
      </c>
      <c r="MC23" s="738">
        <f t="shared" si="364"/>
        <v>1</v>
      </c>
      <c r="MD23" s="628" t="b">
        <f t="shared" si="365"/>
        <v>1</v>
      </c>
      <c r="ME23" s="628" t="b">
        <f t="shared" si="366"/>
        <v>0</v>
      </c>
      <c r="MF23" s="628" t="b">
        <f t="shared" si="367"/>
        <v>1</v>
      </c>
      <c r="MG23" s="628">
        <f t="shared" si="368"/>
        <v>1</v>
      </c>
      <c r="MH23" s="737">
        <f t="shared" si="369"/>
        <v>0</v>
      </c>
      <c r="MI23" s="737">
        <f t="shared" si="370"/>
        <v>0</v>
      </c>
      <c r="MJ23" s="737">
        <f t="shared" si="371"/>
        <v>0</v>
      </c>
      <c r="MK23" s="740">
        <f t="shared" si="372"/>
        <v>0</v>
      </c>
      <c r="ML23" s="625">
        <f t="shared" si="373"/>
        <v>1</v>
      </c>
      <c r="MM23" s="625" t="str">
        <f t="shared" si="374"/>
        <v>00:00-00:00</v>
      </c>
      <c r="MN23" s="627">
        <f t="shared" si="375"/>
        <v>1</v>
      </c>
      <c r="MO23" s="738">
        <f t="shared" si="376"/>
        <v>0</v>
      </c>
      <c r="MP23" s="738">
        <f t="shared" si="377"/>
        <v>1</v>
      </c>
      <c r="MQ23" s="628" t="b">
        <f t="shared" si="378"/>
        <v>1</v>
      </c>
      <c r="MR23" s="628" t="b">
        <f t="shared" si="379"/>
        <v>0</v>
      </c>
      <c r="MS23" s="628" t="b">
        <f t="shared" si="380"/>
        <v>1</v>
      </c>
      <c r="MT23" s="628">
        <f t="shared" si="381"/>
        <v>1</v>
      </c>
      <c r="MU23" s="737">
        <f t="shared" si="382"/>
        <v>0</v>
      </c>
      <c r="MV23" s="737">
        <f t="shared" si="383"/>
        <v>0</v>
      </c>
      <c r="MW23" s="737">
        <f t="shared" si="384"/>
        <v>0</v>
      </c>
      <c r="MX23" s="740">
        <f t="shared" si="385"/>
        <v>0</v>
      </c>
      <c r="MY23" s="625">
        <f t="shared" si="386"/>
        <v>1</v>
      </c>
      <c r="MZ23" s="625" t="str">
        <f t="shared" si="387"/>
        <v>00:00-00:00</v>
      </c>
      <c r="NA23" s="627">
        <f t="shared" si="388"/>
        <v>1</v>
      </c>
      <c r="NB23" s="738">
        <f t="shared" si="389"/>
        <v>0</v>
      </c>
      <c r="NC23" s="738">
        <f t="shared" si="390"/>
        <v>1</v>
      </c>
      <c r="ND23" s="628" t="b">
        <f t="shared" si="391"/>
        <v>1</v>
      </c>
      <c r="NE23" s="628" t="b">
        <f t="shared" si="392"/>
        <v>0</v>
      </c>
      <c r="NF23" s="628" t="b">
        <f t="shared" si="393"/>
        <v>1</v>
      </c>
      <c r="NG23" s="628">
        <f t="shared" si="394"/>
        <v>1</v>
      </c>
      <c r="NH23" s="737">
        <f t="shared" si="395"/>
        <v>0</v>
      </c>
      <c r="NI23" s="737">
        <f t="shared" si="396"/>
        <v>0</v>
      </c>
      <c r="NJ23" s="737">
        <f t="shared" si="397"/>
        <v>0</v>
      </c>
      <c r="NK23" s="740">
        <f t="shared" si="398"/>
        <v>0</v>
      </c>
      <c r="NL23" s="625">
        <f t="shared" si="399"/>
        <v>1</v>
      </c>
      <c r="NM23" s="625" t="str">
        <f t="shared" si="400"/>
        <v>00:00-00:00</v>
      </c>
      <c r="NN23" s="627">
        <f t="shared" si="401"/>
        <v>1</v>
      </c>
      <c r="NO23" s="738">
        <f t="shared" si="402"/>
        <v>0</v>
      </c>
      <c r="NP23" s="738">
        <f t="shared" si="403"/>
        <v>1</v>
      </c>
      <c r="NQ23" s="628" t="b">
        <f t="shared" si="404"/>
        <v>1</v>
      </c>
      <c r="NR23" s="628" t="b">
        <f t="shared" si="405"/>
        <v>0</v>
      </c>
      <c r="NS23" s="628" t="b">
        <f t="shared" si="406"/>
        <v>1</v>
      </c>
      <c r="NT23" s="628">
        <f t="shared" si="407"/>
        <v>1</v>
      </c>
      <c r="NU23" s="737">
        <f t="shared" si="408"/>
        <v>0</v>
      </c>
      <c r="NV23" s="737">
        <f t="shared" si="409"/>
        <v>0</v>
      </c>
      <c r="NW23" s="737">
        <f t="shared" si="410"/>
        <v>0</v>
      </c>
      <c r="NX23" s="740">
        <f t="shared" si="411"/>
        <v>0</v>
      </c>
      <c r="NY23" s="625">
        <f t="shared" si="412"/>
        <v>1</v>
      </c>
      <c r="NZ23" s="625" t="str">
        <f t="shared" si="413"/>
        <v>00:00-00:00</v>
      </c>
      <c r="OA23" s="627">
        <f t="shared" si="414"/>
        <v>1</v>
      </c>
      <c r="OB23" s="738">
        <f t="shared" si="415"/>
        <v>0</v>
      </c>
      <c r="OC23" s="738">
        <f t="shared" si="416"/>
        <v>1</v>
      </c>
      <c r="OD23" s="628" t="b">
        <f t="shared" si="417"/>
        <v>1</v>
      </c>
      <c r="OE23" s="628" t="b">
        <f t="shared" si="418"/>
        <v>0</v>
      </c>
      <c r="OF23" s="628" t="b">
        <f t="shared" si="419"/>
        <v>1</v>
      </c>
      <c r="OG23" s="628">
        <f t="shared" si="420"/>
        <v>1</v>
      </c>
      <c r="OH23" s="737">
        <f t="shared" si="421"/>
        <v>0</v>
      </c>
      <c r="OI23" s="737">
        <f t="shared" si="422"/>
        <v>0</v>
      </c>
      <c r="OJ23" s="737">
        <f t="shared" si="423"/>
        <v>0</v>
      </c>
      <c r="OK23" s="740">
        <f t="shared" si="424"/>
        <v>0</v>
      </c>
      <c r="OL23" s="625">
        <f t="shared" si="425"/>
        <v>1</v>
      </c>
      <c r="OM23" s="625" t="str">
        <f t="shared" si="426"/>
        <v>00:00-00:00</v>
      </c>
      <c r="ON23" s="627">
        <f t="shared" si="427"/>
        <v>1</v>
      </c>
      <c r="OO23" s="738">
        <f t="shared" si="428"/>
        <v>0</v>
      </c>
      <c r="OP23" s="738">
        <f t="shared" si="429"/>
        <v>1</v>
      </c>
      <c r="OQ23" s="628" t="b">
        <f t="shared" si="430"/>
        <v>1</v>
      </c>
      <c r="OR23" s="628" t="b">
        <f t="shared" si="431"/>
        <v>0</v>
      </c>
      <c r="OS23" s="628" t="b">
        <f t="shared" si="432"/>
        <v>1</v>
      </c>
      <c r="OT23" s="628">
        <f t="shared" si="433"/>
        <v>1</v>
      </c>
      <c r="OU23" s="737">
        <f t="shared" si="434"/>
        <v>0</v>
      </c>
      <c r="OV23" s="737">
        <f t="shared" si="435"/>
        <v>0</v>
      </c>
      <c r="OW23" s="737">
        <f t="shared" si="436"/>
        <v>0</v>
      </c>
      <c r="OX23" s="740">
        <f t="shared" si="437"/>
        <v>0</v>
      </c>
      <c r="OY23" s="625">
        <f t="shared" si="438"/>
        <v>1</v>
      </c>
      <c r="OZ23" s="625" t="str">
        <f t="shared" si="439"/>
        <v>00:00-00:00</v>
      </c>
      <c r="PA23" s="627">
        <f t="shared" si="440"/>
        <v>1</v>
      </c>
      <c r="PB23" s="738">
        <f t="shared" si="441"/>
        <v>0</v>
      </c>
      <c r="PC23" s="738">
        <f t="shared" si="442"/>
        <v>1</v>
      </c>
      <c r="PD23" s="628" t="b">
        <f t="shared" si="443"/>
        <v>1</v>
      </c>
      <c r="PE23" s="628" t="b">
        <f t="shared" si="444"/>
        <v>0</v>
      </c>
      <c r="PF23" s="628" t="b">
        <f t="shared" si="445"/>
        <v>1</v>
      </c>
      <c r="PG23" s="628">
        <f t="shared" si="446"/>
        <v>1</v>
      </c>
      <c r="PH23" s="737">
        <f t="shared" si="447"/>
        <v>0</v>
      </c>
      <c r="PI23" s="737">
        <f t="shared" si="448"/>
        <v>0</v>
      </c>
      <c r="PJ23" s="737">
        <f t="shared" si="449"/>
        <v>0</v>
      </c>
      <c r="PK23" s="740">
        <f t="shared" si="450"/>
        <v>0</v>
      </c>
      <c r="PL23" s="625">
        <f t="shared" si="451"/>
        <v>1</v>
      </c>
      <c r="PM23" s="625" t="str">
        <f t="shared" si="452"/>
        <v>00:00-00:00</v>
      </c>
      <c r="PN23" s="627">
        <f t="shared" si="453"/>
        <v>1</v>
      </c>
      <c r="PO23" s="738">
        <f t="shared" si="454"/>
        <v>0</v>
      </c>
      <c r="PP23" s="738">
        <f t="shared" si="455"/>
        <v>1</v>
      </c>
      <c r="PQ23" s="628" t="b">
        <f t="shared" si="456"/>
        <v>1</v>
      </c>
      <c r="PR23" s="628" t="b">
        <f t="shared" si="457"/>
        <v>0</v>
      </c>
      <c r="PS23" s="628" t="b">
        <f t="shared" si="458"/>
        <v>1</v>
      </c>
      <c r="PT23" s="628">
        <f t="shared" si="459"/>
        <v>1</v>
      </c>
      <c r="PU23" s="737">
        <f t="shared" si="460"/>
        <v>0</v>
      </c>
      <c r="PV23" s="737">
        <f t="shared" si="461"/>
        <v>0</v>
      </c>
      <c r="PW23" s="737">
        <f t="shared" si="462"/>
        <v>0</v>
      </c>
      <c r="PX23" s="740">
        <f t="shared" si="463"/>
        <v>0</v>
      </c>
      <c r="PY23" s="625">
        <f t="shared" si="464"/>
        <v>1</v>
      </c>
      <c r="PZ23" s="625" t="str">
        <f t="shared" si="465"/>
        <v>00:00-00:00</v>
      </c>
      <c r="QA23" s="627">
        <f t="shared" si="466"/>
        <v>1</v>
      </c>
      <c r="QB23" s="738">
        <f t="shared" si="467"/>
        <v>0</v>
      </c>
      <c r="QC23" s="738">
        <f t="shared" si="468"/>
        <v>1</v>
      </c>
      <c r="QD23" s="628" t="b">
        <f t="shared" si="469"/>
        <v>1</v>
      </c>
      <c r="QE23" s="628" t="b">
        <f t="shared" si="470"/>
        <v>0</v>
      </c>
      <c r="QF23" s="628" t="b">
        <f t="shared" si="471"/>
        <v>1</v>
      </c>
      <c r="QG23" s="628">
        <f t="shared" si="472"/>
        <v>1</v>
      </c>
      <c r="QH23" s="737">
        <f t="shared" si="473"/>
        <v>0</v>
      </c>
      <c r="QI23" s="737">
        <f t="shared" si="474"/>
        <v>0</v>
      </c>
      <c r="QJ23" s="737">
        <f t="shared" si="475"/>
        <v>0</v>
      </c>
      <c r="QK23" s="740">
        <f t="shared" si="476"/>
        <v>0</v>
      </c>
      <c r="QL23" s="625">
        <f t="shared" si="477"/>
        <v>1</v>
      </c>
      <c r="QM23" s="625" t="str">
        <f t="shared" si="478"/>
        <v>00:00-00:00</v>
      </c>
      <c r="QN23" s="627">
        <f t="shared" si="479"/>
        <v>1</v>
      </c>
      <c r="QO23" s="738">
        <f t="shared" si="480"/>
        <v>0</v>
      </c>
      <c r="QP23" s="738">
        <f t="shared" si="481"/>
        <v>1</v>
      </c>
      <c r="QQ23" s="628" t="b">
        <f t="shared" si="482"/>
        <v>1</v>
      </c>
      <c r="QR23" s="628" t="b">
        <f t="shared" si="483"/>
        <v>0</v>
      </c>
      <c r="QS23" s="628" t="b">
        <f t="shared" si="484"/>
        <v>1</v>
      </c>
      <c r="QT23" s="628">
        <f t="shared" si="485"/>
        <v>1</v>
      </c>
      <c r="QU23" s="737">
        <f t="shared" si="486"/>
        <v>0</v>
      </c>
      <c r="QV23" s="737">
        <f t="shared" si="487"/>
        <v>0</v>
      </c>
      <c r="QW23" s="737">
        <f t="shared" si="488"/>
        <v>0</v>
      </c>
      <c r="QX23" s="740">
        <f t="shared" si="489"/>
        <v>0</v>
      </c>
      <c r="QY23" s="625">
        <f t="shared" si="490"/>
        <v>1</v>
      </c>
      <c r="QZ23" s="625" t="str">
        <f t="shared" si="491"/>
        <v>00:00-00:00</v>
      </c>
      <c r="RA23" s="627">
        <f t="shared" si="492"/>
        <v>1</v>
      </c>
      <c r="RB23" s="738">
        <f t="shared" si="493"/>
        <v>0</v>
      </c>
      <c r="RC23" s="738">
        <f t="shared" si="494"/>
        <v>1</v>
      </c>
      <c r="RD23" s="628" t="b">
        <f t="shared" si="495"/>
        <v>1</v>
      </c>
      <c r="RE23" s="628" t="b">
        <f t="shared" si="496"/>
        <v>0</v>
      </c>
      <c r="RF23" s="628" t="b">
        <f t="shared" si="497"/>
        <v>1</v>
      </c>
      <c r="RG23" s="628">
        <f t="shared" si="498"/>
        <v>1</v>
      </c>
      <c r="RH23" s="737">
        <f t="shared" si="499"/>
        <v>0</v>
      </c>
      <c r="RI23" s="737">
        <f t="shared" si="500"/>
        <v>0</v>
      </c>
      <c r="RJ23" s="737">
        <f t="shared" si="501"/>
        <v>0</v>
      </c>
      <c r="RK23" s="740">
        <f t="shared" si="502"/>
        <v>0</v>
      </c>
      <c r="RL23" s="744">
        <f t="shared" si="503"/>
        <v>0</v>
      </c>
      <c r="RM23" s="746">
        <f t="shared" si="522"/>
        <v>0</v>
      </c>
      <c r="RN23" s="744">
        <f t="shared" si="504"/>
        <v>0</v>
      </c>
      <c r="RO23" s="744">
        <f t="shared" si="505"/>
        <v>0</v>
      </c>
      <c r="RP23" s="744">
        <f t="shared" si="506"/>
        <v>0</v>
      </c>
      <c r="RQ23" s="744">
        <f t="shared" si="507"/>
        <v>0</v>
      </c>
      <c r="RR23" s="594">
        <f t="shared" ca="1" si="91"/>
        <v>0</v>
      </c>
      <c r="RS23" s="594">
        <f t="shared" ca="1" si="92"/>
        <v>0</v>
      </c>
      <c r="RU23" s="725"/>
    </row>
    <row r="24" spans="1:489" s="625" customFormat="1" ht="15" x14ac:dyDescent="0.25">
      <c r="A24" s="865">
        <f t="shared" ca="1" si="93"/>
        <v>3</v>
      </c>
      <c r="B24" s="719">
        <f t="shared" ca="1" si="508"/>
        <v>43844</v>
      </c>
      <c r="C24" s="720">
        <f t="shared" ca="1" si="509"/>
        <v>1</v>
      </c>
      <c r="D24" s="720" t="str">
        <f t="shared" ca="1" si="510"/>
        <v/>
      </c>
      <c r="E24" s="773" t="str">
        <f t="shared" ca="1" si="511"/>
        <v/>
      </c>
      <c r="F24" s="721">
        <f t="shared" ca="1" si="512"/>
        <v>43844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>
        <f t="shared" ca="1" si="2"/>
        <v>0.33333333333333298</v>
      </c>
      <c r="Q24" s="725" t="str">
        <f t="shared" ca="1" si="3"/>
        <v/>
      </c>
      <c r="R24" s="725" t="str">
        <f t="shared" ca="1" si="94"/>
        <v/>
      </c>
      <c r="S24" s="750"/>
      <c r="T24" s="723" t="str">
        <f t="shared" si="95"/>
        <v/>
      </c>
      <c r="U24" s="723" t="str">
        <f t="shared" ca="1" si="4"/>
        <v/>
      </c>
      <c r="V24" s="723" t="str">
        <f t="shared" ca="1" si="96"/>
        <v/>
      </c>
      <c r="W24" s="723" t="str">
        <f t="shared" ca="1" si="97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8"/>
        <v/>
      </c>
      <c r="AG24" s="730" t="str">
        <f t="shared" si="99"/>
        <v/>
      </c>
      <c r="AH24" s="731" t="str">
        <f t="shared" si="7"/>
        <v/>
      </c>
      <c r="AI24" s="731">
        <f t="shared" si="100"/>
        <v>0</v>
      </c>
      <c r="AJ24" s="731">
        <f t="shared" si="101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9"/>
        <v>0</v>
      </c>
      <c r="AN24" s="596">
        <f t="shared" si="10"/>
        <v>0</v>
      </c>
      <c r="AO24" s="596">
        <f t="shared" si="513"/>
        <v>0</v>
      </c>
      <c r="AP24" s="633">
        <v>0</v>
      </c>
      <c r="AQ24" s="596">
        <f t="shared" si="514"/>
        <v>0</v>
      </c>
      <c r="AR24" s="634">
        <f t="shared" si="11"/>
        <v>0</v>
      </c>
      <c r="AS24" s="733">
        <f t="shared" si="12"/>
        <v>0</v>
      </c>
      <c r="AT24" s="635">
        <f t="shared" si="13"/>
        <v>0</v>
      </c>
      <c r="AU24" s="635">
        <f t="shared" si="515"/>
        <v>0</v>
      </c>
      <c r="AV24" s="633">
        <v>0</v>
      </c>
      <c r="AW24" s="635">
        <f t="shared" si="516"/>
        <v>0</v>
      </c>
      <c r="AX24" s="596">
        <f t="shared" si="14"/>
        <v>0</v>
      </c>
      <c r="AY24" s="596">
        <f t="shared" si="15"/>
        <v>0</v>
      </c>
      <c r="AZ24" s="596">
        <f t="shared" si="16"/>
        <v>0</v>
      </c>
      <c r="BA24" s="596">
        <f t="shared" si="17"/>
        <v>0</v>
      </c>
      <c r="BB24" s="596">
        <f t="shared" si="18"/>
        <v>0</v>
      </c>
      <c r="BC24" s="596">
        <f t="shared" si="517"/>
        <v>0</v>
      </c>
      <c r="BD24" s="636" t="b">
        <f t="shared" si="19"/>
        <v>1</v>
      </c>
      <c r="BE24" s="636" t="b">
        <f>IF(UPPER(G24)=Stammdaten!$D$40,TRUE,FALSE)</f>
        <v>0</v>
      </c>
      <c r="BF24" s="635">
        <f t="shared" si="518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0.33333333333333337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519"/>
        <v>0</v>
      </c>
      <c r="BL24" s="636" t="b">
        <f>IF(UPPER(G24)=Stammdaten!$D$39,TRUE,FALSE)</f>
        <v>0</v>
      </c>
      <c r="BM24" s="636">
        <f t="shared" si="20"/>
        <v>0</v>
      </c>
      <c r="BN24" s="636">
        <f t="shared" si="21"/>
        <v>0</v>
      </c>
      <c r="BO24" s="735">
        <f t="shared" ca="1" si="102"/>
        <v>0</v>
      </c>
      <c r="BP24" s="636">
        <f t="shared" si="22"/>
        <v>0</v>
      </c>
      <c r="BQ24" s="734">
        <f t="shared" si="103"/>
        <v>0</v>
      </c>
      <c r="BR24" s="636">
        <f t="shared" ca="1" si="23"/>
        <v>0</v>
      </c>
      <c r="BS24" s="549">
        <f t="shared" ca="1" si="24"/>
        <v>0</v>
      </c>
      <c r="BT24" s="637">
        <f t="shared" ca="1" si="520"/>
        <v>0</v>
      </c>
      <c r="BU24" s="635">
        <f t="shared" ca="1" si="521"/>
        <v>0</v>
      </c>
      <c r="BV24" s="638">
        <f t="shared" ca="1" si="25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6"/>
        <v>0</v>
      </c>
      <c r="BY24" s="638">
        <f t="shared" ca="1" si="104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27"/>
        <v>0</v>
      </c>
      <c r="CB24" s="736">
        <f t="shared" si="523"/>
        <v>0</v>
      </c>
      <c r="CC24" s="625">
        <f t="shared" si="28"/>
        <v>1</v>
      </c>
      <c r="CD24" s="737">
        <f t="shared" si="106"/>
        <v>0</v>
      </c>
      <c r="CE24" s="737">
        <f t="shared" si="107"/>
        <v>1</v>
      </c>
      <c r="CF24" s="738" t="str">
        <f t="shared" si="108"/>
        <v>00:00-00:00</v>
      </c>
      <c r="CG24" s="739">
        <f t="shared" si="109"/>
        <v>1</v>
      </c>
      <c r="CH24" s="738">
        <f t="shared" si="110"/>
        <v>0</v>
      </c>
      <c r="CI24" s="738">
        <f t="shared" si="111"/>
        <v>1</v>
      </c>
      <c r="CJ24" s="737" t="b">
        <f t="shared" si="112"/>
        <v>1</v>
      </c>
      <c r="CK24" s="737" t="b">
        <f t="shared" si="113"/>
        <v>0</v>
      </c>
      <c r="CL24" s="737" t="b">
        <f t="shared" si="114"/>
        <v>1</v>
      </c>
      <c r="CM24" s="628">
        <f t="shared" si="115"/>
        <v>1</v>
      </c>
      <c r="CN24" s="737">
        <f t="shared" si="116"/>
        <v>0</v>
      </c>
      <c r="CO24" s="737">
        <f t="shared" si="117"/>
        <v>0</v>
      </c>
      <c r="CP24" s="737">
        <f t="shared" si="118"/>
        <v>0</v>
      </c>
      <c r="CQ24" s="740">
        <f t="shared" si="119"/>
        <v>0</v>
      </c>
      <c r="CR24" s="625">
        <f t="shared" si="120"/>
        <v>1</v>
      </c>
      <c r="CS24" s="738" t="str">
        <f t="shared" si="121"/>
        <v>00:00-00:00</v>
      </c>
      <c r="CT24" s="739">
        <f t="shared" si="122"/>
        <v>1</v>
      </c>
      <c r="CU24" s="738">
        <f t="shared" si="123"/>
        <v>0</v>
      </c>
      <c r="CV24" s="738">
        <f t="shared" si="124"/>
        <v>1</v>
      </c>
      <c r="CW24" s="737" t="b">
        <f t="shared" si="125"/>
        <v>1</v>
      </c>
      <c r="CX24" s="737" t="b">
        <f t="shared" si="126"/>
        <v>0</v>
      </c>
      <c r="CY24" s="737" t="b">
        <f t="shared" si="127"/>
        <v>1</v>
      </c>
      <c r="CZ24" s="628">
        <f t="shared" si="128"/>
        <v>1</v>
      </c>
      <c r="DA24" s="737">
        <f t="shared" si="129"/>
        <v>0</v>
      </c>
      <c r="DB24" s="737">
        <f t="shared" si="130"/>
        <v>0</v>
      </c>
      <c r="DC24" s="737">
        <f t="shared" si="131"/>
        <v>0</v>
      </c>
      <c r="DD24" s="740">
        <f t="shared" si="132"/>
        <v>0</v>
      </c>
      <c r="DE24" s="625">
        <f t="shared" si="133"/>
        <v>1</v>
      </c>
      <c r="DF24" s="738" t="str">
        <f t="shared" si="134"/>
        <v>00:00-00:00</v>
      </c>
      <c r="DG24" s="739">
        <f t="shared" si="135"/>
        <v>1</v>
      </c>
      <c r="DH24" s="738">
        <f t="shared" si="136"/>
        <v>0</v>
      </c>
      <c r="DI24" s="738">
        <f t="shared" si="137"/>
        <v>1</v>
      </c>
      <c r="DJ24" s="737" t="b">
        <f t="shared" si="138"/>
        <v>1</v>
      </c>
      <c r="DK24" s="737" t="b">
        <f t="shared" si="139"/>
        <v>0</v>
      </c>
      <c r="DL24" s="737" t="b">
        <f t="shared" si="140"/>
        <v>1</v>
      </c>
      <c r="DM24" s="628">
        <f t="shared" si="141"/>
        <v>1</v>
      </c>
      <c r="DN24" s="737">
        <f t="shared" si="142"/>
        <v>0</v>
      </c>
      <c r="DO24" s="737">
        <f t="shared" si="143"/>
        <v>0</v>
      </c>
      <c r="DP24" s="737">
        <f t="shared" si="144"/>
        <v>0</v>
      </c>
      <c r="DQ24" s="740">
        <f t="shared" si="145"/>
        <v>0</v>
      </c>
      <c r="DR24" s="625">
        <f t="shared" si="146"/>
        <v>1</v>
      </c>
      <c r="DS24" s="738" t="str">
        <f t="shared" si="147"/>
        <v>00:00-00:00</v>
      </c>
      <c r="DT24" s="739">
        <f t="shared" si="148"/>
        <v>1</v>
      </c>
      <c r="DU24" s="738">
        <f t="shared" si="149"/>
        <v>0</v>
      </c>
      <c r="DV24" s="738">
        <f t="shared" si="150"/>
        <v>1</v>
      </c>
      <c r="DW24" s="737" t="b">
        <f t="shared" si="151"/>
        <v>1</v>
      </c>
      <c r="DX24" s="737" t="b">
        <f t="shared" si="152"/>
        <v>0</v>
      </c>
      <c r="DY24" s="737" t="b">
        <f t="shared" si="153"/>
        <v>1</v>
      </c>
      <c r="DZ24" s="628">
        <f t="shared" si="154"/>
        <v>1</v>
      </c>
      <c r="EA24" s="737">
        <f t="shared" si="155"/>
        <v>0</v>
      </c>
      <c r="EB24" s="737">
        <f t="shared" si="156"/>
        <v>0</v>
      </c>
      <c r="EC24" s="737">
        <f t="shared" si="157"/>
        <v>0</v>
      </c>
      <c r="ED24" s="740">
        <f t="shared" si="158"/>
        <v>0</v>
      </c>
      <c r="EE24" s="741">
        <f t="shared" si="159"/>
        <v>1</v>
      </c>
      <c r="EF24" s="742" t="str">
        <f t="shared" si="160"/>
        <v>00:00-00:00</v>
      </c>
      <c r="EG24" s="743">
        <f t="shared" si="161"/>
        <v>1</v>
      </c>
      <c r="EH24" s="742">
        <f t="shared" si="162"/>
        <v>0</v>
      </c>
      <c r="EI24" s="742">
        <f t="shared" si="163"/>
        <v>1</v>
      </c>
      <c r="EJ24" s="742" t="b">
        <f t="shared" si="164"/>
        <v>1</v>
      </c>
      <c r="EK24" s="742" t="b">
        <f t="shared" si="165"/>
        <v>0</v>
      </c>
      <c r="EL24" s="742" t="b">
        <f t="shared" si="166"/>
        <v>1</v>
      </c>
      <c r="EM24" s="628">
        <f t="shared" si="167"/>
        <v>1</v>
      </c>
      <c r="EN24" s="737">
        <f t="shared" si="168"/>
        <v>0</v>
      </c>
      <c r="EO24" s="737">
        <f t="shared" si="169"/>
        <v>0</v>
      </c>
      <c r="EP24" s="737">
        <f t="shared" si="170"/>
        <v>0</v>
      </c>
      <c r="EQ24" s="740">
        <f t="shared" si="171"/>
        <v>0</v>
      </c>
      <c r="ER24" s="741">
        <f t="shared" si="172"/>
        <v>1</v>
      </c>
      <c r="ES24" s="742" t="str">
        <f t="shared" si="173"/>
        <v>00:00-00:00</v>
      </c>
      <c r="ET24" s="739">
        <f t="shared" si="174"/>
        <v>1</v>
      </c>
      <c r="EU24" s="738">
        <f t="shared" si="175"/>
        <v>0</v>
      </c>
      <c r="EV24" s="738">
        <f t="shared" si="176"/>
        <v>1</v>
      </c>
      <c r="EW24" s="737" t="b">
        <f t="shared" si="177"/>
        <v>1</v>
      </c>
      <c r="EX24" s="737" t="b">
        <f t="shared" si="178"/>
        <v>0</v>
      </c>
      <c r="EY24" s="737" t="b">
        <f t="shared" si="179"/>
        <v>1</v>
      </c>
      <c r="EZ24" s="628">
        <f t="shared" si="180"/>
        <v>1</v>
      </c>
      <c r="FA24" s="737">
        <f t="shared" si="181"/>
        <v>0</v>
      </c>
      <c r="FB24" s="737">
        <f t="shared" si="182"/>
        <v>0</v>
      </c>
      <c r="FC24" s="737">
        <f t="shared" si="183"/>
        <v>0</v>
      </c>
      <c r="FD24" s="740">
        <f t="shared" si="184"/>
        <v>0</v>
      </c>
      <c r="FE24" s="625">
        <f t="shared" si="185"/>
        <v>1</v>
      </c>
      <c r="FF24" s="738" t="str">
        <f t="shared" si="186"/>
        <v>00:00-00:00</v>
      </c>
      <c r="FG24" s="739">
        <f t="shared" si="187"/>
        <v>1</v>
      </c>
      <c r="FH24" s="738">
        <f t="shared" si="188"/>
        <v>0</v>
      </c>
      <c r="FI24" s="738">
        <f t="shared" si="189"/>
        <v>1</v>
      </c>
      <c r="FJ24" s="737" t="b">
        <f t="shared" si="190"/>
        <v>1</v>
      </c>
      <c r="FK24" s="737" t="b">
        <f t="shared" si="191"/>
        <v>0</v>
      </c>
      <c r="FL24" s="737" t="b">
        <f t="shared" si="192"/>
        <v>1</v>
      </c>
      <c r="FM24" s="628">
        <f t="shared" si="193"/>
        <v>1</v>
      </c>
      <c r="FN24" s="737">
        <f t="shared" si="194"/>
        <v>0</v>
      </c>
      <c r="FO24" s="737">
        <f t="shared" si="195"/>
        <v>0</v>
      </c>
      <c r="FP24" s="737">
        <f t="shared" si="196"/>
        <v>0</v>
      </c>
      <c r="FQ24" s="740">
        <f t="shared" si="197"/>
        <v>0</v>
      </c>
      <c r="FR24" s="625">
        <f t="shared" si="198"/>
        <v>1</v>
      </c>
      <c r="FS24" s="738" t="str">
        <f t="shared" si="199"/>
        <v>00:00-00:00</v>
      </c>
      <c r="FT24" s="739">
        <f t="shared" si="200"/>
        <v>1</v>
      </c>
      <c r="FU24" s="738">
        <f t="shared" si="201"/>
        <v>0</v>
      </c>
      <c r="FV24" s="738">
        <f t="shared" si="202"/>
        <v>1</v>
      </c>
      <c r="FW24" s="737" t="b">
        <f t="shared" si="203"/>
        <v>1</v>
      </c>
      <c r="FX24" s="737" t="b">
        <f t="shared" si="204"/>
        <v>0</v>
      </c>
      <c r="FY24" s="737" t="b">
        <f t="shared" si="205"/>
        <v>1</v>
      </c>
      <c r="FZ24" s="628">
        <f t="shared" si="206"/>
        <v>1</v>
      </c>
      <c r="GA24" s="737">
        <f t="shared" si="207"/>
        <v>0</v>
      </c>
      <c r="GB24" s="737">
        <f t="shared" si="208"/>
        <v>0</v>
      </c>
      <c r="GC24" s="737">
        <f t="shared" si="209"/>
        <v>0</v>
      </c>
      <c r="GD24" s="740">
        <f t="shared" si="210"/>
        <v>0</v>
      </c>
      <c r="GE24" s="625">
        <f t="shared" si="211"/>
        <v>1</v>
      </c>
      <c r="GF24" s="738" t="str">
        <f t="shared" si="212"/>
        <v>00:00-00:00</v>
      </c>
      <c r="GG24" s="739">
        <f t="shared" si="213"/>
        <v>1</v>
      </c>
      <c r="GH24" s="738">
        <f t="shared" si="214"/>
        <v>0</v>
      </c>
      <c r="GI24" s="738">
        <f t="shared" si="215"/>
        <v>1</v>
      </c>
      <c r="GJ24" s="737" t="b">
        <f t="shared" si="216"/>
        <v>1</v>
      </c>
      <c r="GK24" s="737" t="b">
        <f t="shared" si="217"/>
        <v>0</v>
      </c>
      <c r="GL24" s="737" t="b">
        <f t="shared" si="218"/>
        <v>1</v>
      </c>
      <c r="GM24" s="628">
        <f t="shared" si="219"/>
        <v>1</v>
      </c>
      <c r="GN24" s="737">
        <f t="shared" si="220"/>
        <v>0</v>
      </c>
      <c r="GO24" s="737">
        <f t="shared" si="221"/>
        <v>0</v>
      </c>
      <c r="GP24" s="737">
        <f t="shared" si="222"/>
        <v>0</v>
      </c>
      <c r="GQ24" s="740">
        <f t="shared" si="223"/>
        <v>0</v>
      </c>
      <c r="GR24" s="625">
        <f t="shared" si="224"/>
        <v>1</v>
      </c>
      <c r="GS24" s="738" t="str">
        <f t="shared" si="225"/>
        <v>00:00-00:00</v>
      </c>
      <c r="GT24" s="739">
        <f t="shared" si="226"/>
        <v>1</v>
      </c>
      <c r="GU24" s="738">
        <f t="shared" si="227"/>
        <v>0</v>
      </c>
      <c r="GV24" s="738">
        <f t="shared" si="228"/>
        <v>1</v>
      </c>
      <c r="GW24" s="737" t="b">
        <f t="shared" si="229"/>
        <v>1</v>
      </c>
      <c r="GX24" s="737" t="b">
        <f t="shared" si="230"/>
        <v>0</v>
      </c>
      <c r="GY24" s="737" t="b">
        <f t="shared" si="231"/>
        <v>1</v>
      </c>
      <c r="GZ24" s="628">
        <f t="shared" si="232"/>
        <v>1</v>
      </c>
      <c r="HA24" s="737">
        <f t="shared" si="233"/>
        <v>0</v>
      </c>
      <c r="HB24" s="737">
        <f t="shared" si="234"/>
        <v>0</v>
      </c>
      <c r="HC24" s="737">
        <f t="shared" si="235"/>
        <v>0</v>
      </c>
      <c r="HD24" s="740">
        <f t="shared" si="236"/>
        <v>0</v>
      </c>
      <c r="HE24" s="625">
        <f t="shared" si="237"/>
        <v>1</v>
      </c>
      <c r="HF24" s="738" t="str">
        <f t="shared" si="238"/>
        <v>00:00-00:00</v>
      </c>
      <c r="HG24" s="739">
        <f t="shared" si="239"/>
        <v>1</v>
      </c>
      <c r="HH24" s="738">
        <f t="shared" si="240"/>
        <v>0</v>
      </c>
      <c r="HI24" s="738">
        <f t="shared" si="241"/>
        <v>1</v>
      </c>
      <c r="HJ24" s="737" t="b">
        <f t="shared" si="242"/>
        <v>1</v>
      </c>
      <c r="HK24" s="737" t="b">
        <f t="shared" si="243"/>
        <v>0</v>
      </c>
      <c r="HL24" s="737" t="b">
        <f t="shared" si="244"/>
        <v>1</v>
      </c>
      <c r="HM24" s="628">
        <f t="shared" si="245"/>
        <v>1</v>
      </c>
      <c r="HN24" s="737">
        <f t="shared" si="246"/>
        <v>0</v>
      </c>
      <c r="HO24" s="737">
        <f t="shared" si="247"/>
        <v>0</v>
      </c>
      <c r="HP24" s="737">
        <f t="shared" si="248"/>
        <v>0</v>
      </c>
      <c r="HQ24" s="740">
        <f t="shared" si="249"/>
        <v>0</v>
      </c>
      <c r="HR24" s="625">
        <f t="shared" si="250"/>
        <v>1</v>
      </c>
      <c r="HS24" s="738" t="str">
        <f t="shared" si="251"/>
        <v>00:00-00:00</v>
      </c>
      <c r="HT24" s="739">
        <f t="shared" si="252"/>
        <v>1</v>
      </c>
      <c r="HU24" s="738">
        <f t="shared" si="253"/>
        <v>0</v>
      </c>
      <c r="HV24" s="738">
        <f t="shared" si="254"/>
        <v>1</v>
      </c>
      <c r="HW24" s="737" t="b">
        <f t="shared" si="255"/>
        <v>1</v>
      </c>
      <c r="HX24" s="737" t="b">
        <f t="shared" si="256"/>
        <v>0</v>
      </c>
      <c r="HY24" s="737" t="b">
        <f t="shared" si="257"/>
        <v>1</v>
      </c>
      <c r="HZ24" s="628">
        <f t="shared" si="258"/>
        <v>1</v>
      </c>
      <c r="IA24" s="737">
        <f t="shared" si="259"/>
        <v>0</v>
      </c>
      <c r="IB24" s="737">
        <f t="shared" si="260"/>
        <v>0</v>
      </c>
      <c r="IC24" s="737">
        <f t="shared" si="261"/>
        <v>0</v>
      </c>
      <c r="ID24" s="740">
        <f t="shared" si="262"/>
        <v>0</v>
      </c>
      <c r="IE24" s="625">
        <f t="shared" si="263"/>
        <v>1</v>
      </c>
      <c r="IF24" s="738" t="str">
        <f t="shared" si="264"/>
        <v>00:00-00:00</v>
      </c>
      <c r="IG24" s="739">
        <f t="shared" si="265"/>
        <v>1</v>
      </c>
      <c r="IH24" s="738">
        <f t="shared" si="266"/>
        <v>0</v>
      </c>
      <c r="II24" s="738">
        <f t="shared" si="267"/>
        <v>1</v>
      </c>
      <c r="IJ24" s="737" t="b">
        <f t="shared" si="268"/>
        <v>1</v>
      </c>
      <c r="IK24" s="737" t="b">
        <f t="shared" si="269"/>
        <v>0</v>
      </c>
      <c r="IL24" s="737" t="b">
        <f t="shared" si="270"/>
        <v>1</v>
      </c>
      <c r="IM24" s="628">
        <f t="shared" si="271"/>
        <v>1</v>
      </c>
      <c r="IN24" s="737">
        <f t="shared" si="272"/>
        <v>0</v>
      </c>
      <c r="IO24" s="737">
        <f t="shared" si="273"/>
        <v>0</v>
      </c>
      <c r="IP24" s="737">
        <f t="shared" si="274"/>
        <v>0</v>
      </c>
      <c r="IQ24" s="740">
        <f t="shared" si="275"/>
        <v>0</v>
      </c>
      <c r="IR24" s="625">
        <f t="shared" si="276"/>
        <v>1</v>
      </c>
      <c r="IS24" s="738" t="str">
        <f t="shared" si="277"/>
        <v>00:00-00:00</v>
      </c>
      <c r="IT24" s="739">
        <f t="shared" si="278"/>
        <v>1</v>
      </c>
      <c r="IU24" s="738">
        <f t="shared" si="279"/>
        <v>0</v>
      </c>
      <c r="IV24" s="738">
        <f t="shared" si="280"/>
        <v>1</v>
      </c>
      <c r="IW24" s="737" t="b">
        <f t="shared" si="281"/>
        <v>1</v>
      </c>
      <c r="IX24" s="737" t="b">
        <f t="shared" si="282"/>
        <v>0</v>
      </c>
      <c r="IY24" s="737" t="b">
        <f t="shared" si="283"/>
        <v>1</v>
      </c>
      <c r="IZ24" s="628">
        <f t="shared" si="284"/>
        <v>1</v>
      </c>
      <c r="JA24" s="737">
        <f t="shared" si="285"/>
        <v>0</v>
      </c>
      <c r="JB24" s="737">
        <f t="shared" si="286"/>
        <v>0</v>
      </c>
      <c r="JC24" s="737">
        <f t="shared" si="287"/>
        <v>0</v>
      </c>
      <c r="JD24" s="740">
        <f t="shared" si="288"/>
        <v>0</v>
      </c>
      <c r="JE24" s="625">
        <f t="shared" si="289"/>
        <v>1</v>
      </c>
      <c r="JF24" s="738" t="str">
        <f t="shared" si="290"/>
        <v>00:00-00:00</v>
      </c>
      <c r="JG24" s="739">
        <f t="shared" si="291"/>
        <v>1</v>
      </c>
      <c r="JH24" s="738">
        <f t="shared" si="292"/>
        <v>0</v>
      </c>
      <c r="JI24" s="738">
        <f t="shared" si="293"/>
        <v>1</v>
      </c>
      <c r="JJ24" s="737" t="b">
        <f t="shared" si="294"/>
        <v>1</v>
      </c>
      <c r="JK24" s="737" t="b">
        <f t="shared" si="295"/>
        <v>0</v>
      </c>
      <c r="JL24" s="737" t="b">
        <f t="shared" si="296"/>
        <v>1</v>
      </c>
      <c r="JM24" s="628">
        <f t="shared" si="297"/>
        <v>1</v>
      </c>
      <c r="JN24" s="737">
        <f t="shared" si="298"/>
        <v>0</v>
      </c>
      <c r="JO24" s="737">
        <f t="shared" si="299"/>
        <v>0</v>
      </c>
      <c r="JP24" s="737">
        <f t="shared" si="300"/>
        <v>0</v>
      </c>
      <c r="JQ24" s="740">
        <f t="shared" si="301"/>
        <v>0</v>
      </c>
      <c r="JR24" s="744">
        <f t="shared" si="302"/>
        <v>0</v>
      </c>
      <c r="JS24" s="745">
        <f t="shared" si="303"/>
        <v>0</v>
      </c>
      <c r="JT24" s="744">
        <f t="shared" si="304"/>
        <v>0</v>
      </c>
      <c r="JU24" s="744">
        <f t="shared" si="305"/>
        <v>0</v>
      </c>
      <c r="JV24" s="744">
        <f t="shared" si="306"/>
        <v>0</v>
      </c>
      <c r="JW24" s="744">
        <f t="shared" si="307"/>
        <v>0</v>
      </c>
      <c r="JX24" s="616"/>
      <c r="JY24" s="625">
        <f t="shared" si="308"/>
        <v>1</v>
      </c>
      <c r="JZ24" s="626" t="str">
        <f t="shared" si="309"/>
        <v>00:00-00:00</v>
      </c>
      <c r="KA24" s="627">
        <f t="shared" si="310"/>
        <v>1</v>
      </c>
      <c r="KB24" s="738">
        <f t="shared" si="311"/>
        <v>0</v>
      </c>
      <c r="KC24" s="738">
        <f t="shared" si="312"/>
        <v>1</v>
      </c>
      <c r="KD24" s="628" t="b">
        <f t="shared" si="313"/>
        <v>1</v>
      </c>
      <c r="KE24" s="628" t="b">
        <f t="shared" si="314"/>
        <v>0</v>
      </c>
      <c r="KF24" s="628" t="b">
        <f t="shared" si="315"/>
        <v>1</v>
      </c>
      <c r="KG24" s="628">
        <f t="shared" si="316"/>
        <v>1</v>
      </c>
      <c r="KH24" s="737">
        <f t="shared" si="317"/>
        <v>0</v>
      </c>
      <c r="KI24" s="737">
        <f t="shared" si="318"/>
        <v>0</v>
      </c>
      <c r="KJ24" s="737">
        <f t="shared" si="319"/>
        <v>0</v>
      </c>
      <c r="KK24" s="740">
        <f t="shared" si="320"/>
        <v>0</v>
      </c>
      <c r="KL24" s="625">
        <f t="shared" si="321"/>
        <v>1</v>
      </c>
      <c r="KM24" s="625" t="str">
        <f t="shared" si="322"/>
        <v>00:00-00:00</v>
      </c>
      <c r="KN24" s="627">
        <f t="shared" si="323"/>
        <v>1</v>
      </c>
      <c r="KO24" s="738">
        <f t="shared" si="324"/>
        <v>0</v>
      </c>
      <c r="KP24" s="738">
        <f t="shared" si="325"/>
        <v>1</v>
      </c>
      <c r="KQ24" s="628" t="b">
        <f t="shared" si="326"/>
        <v>1</v>
      </c>
      <c r="KR24" s="628" t="b">
        <f t="shared" si="327"/>
        <v>0</v>
      </c>
      <c r="KS24" s="628" t="b">
        <f t="shared" si="328"/>
        <v>1</v>
      </c>
      <c r="KT24" s="628">
        <f t="shared" si="329"/>
        <v>1</v>
      </c>
      <c r="KU24" s="737">
        <f t="shared" si="330"/>
        <v>0</v>
      </c>
      <c r="KV24" s="737">
        <f t="shared" si="331"/>
        <v>0</v>
      </c>
      <c r="KW24" s="737">
        <f t="shared" si="332"/>
        <v>0</v>
      </c>
      <c r="KX24" s="740">
        <f t="shared" si="333"/>
        <v>0</v>
      </c>
      <c r="KY24" s="625">
        <f t="shared" si="334"/>
        <v>1</v>
      </c>
      <c r="KZ24" s="625" t="str">
        <f t="shared" si="335"/>
        <v>00:00-00:00</v>
      </c>
      <c r="LA24" s="627">
        <f t="shared" si="336"/>
        <v>1</v>
      </c>
      <c r="LB24" s="738">
        <f t="shared" si="337"/>
        <v>0</v>
      </c>
      <c r="LC24" s="738">
        <f t="shared" si="338"/>
        <v>1</v>
      </c>
      <c r="LD24" s="628" t="b">
        <f t="shared" si="339"/>
        <v>1</v>
      </c>
      <c r="LE24" s="628" t="b">
        <f t="shared" si="340"/>
        <v>0</v>
      </c>
      <c r="LF24" s="628" t="b">
        <f t="shared" si="341"/>
        <v>1</v>
      </c>
      <c r="LG24" s="628">
        <f t="shared" si="342"/>
        <v>1</v>
      </c>
      <c r="LH24" s="737">
        <f t="shared" si="343"/>
        <v>0</v>
      </c>
      <c r="LI24" s="737">
        <f t="shared" si="344"/>
        <v>0</v>
      </c>
      <c r="LJ24" s="737">
        <f t="shared" si="345"/>
        <v>0</v>
      </c>
      <c r="LK24" s="740">
        <f t="shared" si="346"/>
        <v>0</v>
      </c>
      <c r="LL24" s="625">
        <f t="shared" si="347"/>
        <v>1</v>
      </c>
      <c r="LM24" s="625" t="str">
        <f t="shared" si="348"/>
        <v>00:00-00:00</v>
      </c>
      <c r="LN24" s="627">
        <f t="shared" si="349"/>
        <v>1</v>
      </c>
      <c r="LO24" s="738">
        <f t="shared" si="350"/>
        <v>0</v>
      </c>
      <c r="LP24" s="738">
        <f t="shared" si="351"/>
        <v>1</v>
      </c>
      <c r="LQ24" s="628" t="b">
        <f t="shared" si="352"/>
        <v>1</v>
      </c>
      <c r="LR24" s="628" t="b">
        <f t="shared" si="353"/>
        <v>0</v>
      </c>
      <c r="LS24" s="628" t="b">
        <f t="shared" si="354"/>
        <v>1</v>
      </c>
      <c r="LT24" s="628">
        <f t="shared" si="355"/>
        <v>1</v>
      </c>
      <c r="LU24" s="737">
        <f t="shared" si="356"/>
        <v>0</v>
      </c>
      <c r="LV24" s="737">
        <f t="shared" si="357"/>
        <v>0</v>
      </c>
      <c r="LW24" s="737">
        <f t="shared" si="358"/>
        <v>0</v>
      </c>
      <c r="LX24" s="740">
        <f t="shared" si="359"/>
        <v>0</v>
      </c>
      <c r="LY24" s="625">
        <f t="shared" si="360"/>
        <v>1</v>
      </c>
      <c r="LZ24" s="625" t="str">
        <f t="shared" si="361"/>
        <v>00:00-00:00</v>
      </c>
      <c r="MA24" s="627">
        <f t="shared" si="362"/>
        <v>1</v>
      </c>
      <c r="MB24" s="738">
        <f t="shared" si="363"/>
        <v>0</v>
      </c>
      <c r="MC24" s="738">
        <f t="shared" si="364"/>
        <v>1</v>
      </c>
      <c r="MD24" s="628" t="b">
        <f t="shared" si="365"/>
        <v>1</v>
      </c>
      <c r="ME24" s="628" t="b">
        <f t="shared" si="366"/>
        <v>0</v>
      </c>
      <c r="MF24" s="628" t="b">
        <f t="shared" si="367"/>
        <v>1</v>
      </c>
      <c r="MG24" s="628">
        <f t="shared" si="368"/>
        <v>1</v>
      </c>
      <c r="MH24" s="737">
        <f t="shared" si="369"/>
        <v>0</v>
      </c>
      <c r="MI24" s="737">
        <f t="shared" si="370"/>
        <v>0</v>
      </c>
      <c r="MJ24" s="737">
        <f t="shared" si="371"/>
        <v>0</v>
      </c>
      <c r="MK24" s="740">
        <f t="shared" si="372"/>
        <v>0</v>
      </c>
      <c r="ML24" s="625">
        <f t="shared" si="373"/>
        <v>1</v>
      </c>
      <c r="MM24" s="625" t="str">
        <f t="shared" si="374"/>
        <v>00:00-00:00</v>
      </c>
      <c r="MN24" s="627">
        <f t="shared" si="375"/>
        <v>1</v>
      </c>
      <c r="MO24" s="738">
        <f t="shared" si="376"/>
        <v>0</v>
      </c>
      <c r="MP24" s="738">
        <f t="shared" si="377"/>
        <v>1</v>
      </c>
      <c r="MQ24" s="628" t="b">
        <f t="shared" si="378"/>
        <v>1</v>
      </c>
      <c r="MR24" s="628" t="b">
        <f t="shared" si="379"/>
        <v>0</v>
      </c>
      <c r="MS24" s="628" t="b">
        <f t="shared" si="380"/>
        <v>1</v>
      </c>
      <c r="MT24" s="628">
        <f t="shared" si="381"/>
        <v>1</v>
      </c>
      <c r="MU24" s="737">
        <f t="shared" si="382"/>
        <v>0</v>
      </c>
      <c r="MV24" s="737">
        <f t="shared" si="383"/>
        <v>0</v>
      </c>
      <c r="MW24" s="737">
        <f t="shared" si="384"/>
        <v>0</v>
      </c>
      <c r="MX24" s="740">
        <f t="shared" si="385"/>
        <v>0</v>
      </c>
      <c r="MY24" s="625">
        <f t="shared" si="386"/>
        <v>1</v>
      </c>
      <c r="MZ24" s="625" t="str">
        <f t="shared" si="387"/>
        <v>00:00-00:00</v>
      </c>
      <c r="NA24" s="627">
        <f t="shared" si="388"/>
        <v>1</v>
      </c>
      <c r="NB24" s="738">
        <f t="shared" si="389"/>
        <v>0</v>
      </c>
      <c r="NC24" s="738">
        <f t="shared" si="390"/>
        <v>1</v>
      </c>
      <c r="ND24" s="628" t="b">
        <f t="shared" si="391"/>
        <v>1</v>
      </c>
      <c r="NE24" s="628" t="b">
        <f t="shared" si="392"/>
        <v>0</v>
      </c>
      <c r="NF24" s="628" t="b">
        <f t="shared" si="393"/>
        <v>1</v>
      </c>
      <c r="NG24" s="628">
        <f t="shared" si="394"/>
        <v>1</v>
      </c>
      <c r="NH24" s="737">
        <f t="shared" si="395"/>
        <v>0</v>
      </c>
      <c r="NI24" s="737">
        <f t="shared" si="396"/>
        <v>0</v>
      </c>
      <c r="NJ24" s="737">
        <f t="shared" si="397"/>
        <v>0</v>
      </c>
      <c r="NK24" s="740">
        <f t="shared" si="398"/>
        <v>0</v>
      </c>
      <c r="NL24" s="625">
        <f t="shared" si="399"/>
        <v>1</v>
      </c>
      <c r="NM24" s="625" t="str">
        <f t="shared" si="400"/>
        <v>00:00-00:00</v>
      </c>
      <c r="NN24" s="627">
        <f t="shared" si="401"/>
        <v>1</v>
      </c>
      <c r="NO24" s="738">
        <f t="shared" si="402"/>
        <v>0</v>
      </c>
      <c r="NP24" s="738">
        <f t="shared" si="403"/>
        <v>1</v>
      </c>
      <c r="NQ24" s="628" t="b">
        <f t="shared" si="404"/>
        <v>1</v>
      </c>
      <c r="NR24" s="628" t="b">
        <f t="shared" si="405"/>
        <v>0</v>
      </c>
      <c r="NS24" s="628" t="b">
        <f t="shared" si="406"/>
        <v>1</v>
      </c>
      <c r="NT24" s="628">
        <f t="shared" si="407"/>
        <v>1</v>
      </c>
      <c r="NU24" s="737">
        <f t="shared" si="408"/>
        <v>0</v>
      </c>
      <c r="NV24" s="737">
        <f t="shared" si="409"/>
        <v>0</v>
      </c>
      <c r="NW24" s="737">
        <f t="shared" si="410"/>
        <v>0</v>
      </c>
      <c r="NX24" s="740">
        <f t="shared" si="411"/>
        <v>0</v>
      </c>
      <c r="NY24" s="625">
        <f t="shared" si="412"/>
        <v>1</v>
      </c>
      <c r="NZ24" s="625" t="str">
        <f t="shared" si="413"/>
        <v>00:00-00:00</v>
      </c>
      <c r="OA24" s="627">
        <f t="shared" si="414"/>
        <v>1</v>
      </c>
      <c r="OB24" s="738">
        <f t="shared" si="415"/>
        <v>0</v>
      </c>
      <c r="OC24" s="738">
        <f t="shared" si="416"/>
        <v>1</v>
      </c>
      <c r="OD24" s="628" t="b">
        <f t="shared" si="417"/>
        <v>1</v>
      </c>
      <c r="OE24" s="628" t="b">
        <f t="shared" si="418"/>
        <v>0</v>
      </c>
      <c r="OF24" s="628" t="b">
        <f t="shared" si="419"/>
        <v>1</v>
      </c>
      <c r="OG24" s="628">
        <f t="shared" si="420"/>
        <v>1</v>
      </c>
      <c r="OH24" s="737">
        <f t="shared" si="421"/>
        <v>0</v>
      </c>
      <c r="OI24" s="737">
        <f t="shared" si="422"/>
        <v>0</v>
      </c>
      <c r="OJ24" s="737">
        <f t="shared" si="423"/>
        <v>0</v>
      </c>
      <c r="OK24" s="740">
        <f t="shared" si="424"/>
        <v>0</v>
      </c>
      <c r="OL24" s="625">
        <f t="shared" si="425"/>
        <v>1</v>
      </c>
      <c r="OM24" s="625" t="str">
        <f t="shared" si="426"/>
        <v>00:00-00:00</v>
      </c>
      <c r="ON24" s="627">
        <f t="shared" si="427"/>
        <v>1</v>
      </c>
      <c r="OO24" s="738">
        <f t="shared" si="428"/>
        <v>0</v>
      </c>
      <c r="OP24" s="738">
        <f t="shared" si="429"/>
        <v>1</v>
      </c>
      <c r="OQ24" s="628" t="b">
        <f t="shared" si="430"/>
        <v>1</v>
      </c>
      <c r="OR24" s="628" t="b">
        <f t="shared" si="431"/>
        <v>0</v>
      </c>
      <c r="OS24" s="628" t="b">
        <f t="shared" si="432"/>
        <v>1</v>
      </c>
      <c r="OT24" s="628">
        <f t="shared" si="433"/>
        <v>1</v>
      </c>
      <c r="OU24" s="737">
        <f t="shared" si="434"/>
        <v>0</v>
      </c>
      <c r="OV24" s="737">
        <f t="shared" si="435"/>
        <v>0</v>
      </c>
      <c r="OW24" s="737">
        <f t="shared" si="436"/>
        <v>0</v>
      </c>
      <c r="OX24" s="740">
        <f t="shared" si="437"/>
        <v>0</v>
      </c>
      <c r="OY24" s="625">
        <f t="shared" si="438"/>
        <v>1</v>
      </c>
      <c r="OZ24" s="625" t="str">
        <f t="shared" si="439"/>
        <v>00:00-00:00</v>
      </c>
      <c r="PA24" s="627">
        <f t="shared" si="440"/>
        <v>1</v>
      </c>
      <c r="PB24" s="738">
        <f t="shared" si="441"/>
        <v>0</v>
      </c>
      <c r="PC24" s="738">
        <f t="shared" si="442"/>
        <v>1</v>
      </c>
      <c r="PD24" s="628" t="b">
        <f t="shared" si="443"/>
        <v>1</v>
      </c>
      <c r="PE24" s="628" t="b">
        <f t="shared" si="444"/>
        <v>0</v>
      </c>
      <c r="PF24" s="628" t="b">
        <f t="shared" si="445"/>
        <v>1</v>
      </c>
      <c r="PG24" s="628">
        <f t="shared" si="446"/>
        <v>1</v>
      </c>
      <c r="PH24" s="737">
        <f t="shared" si="447"/>
        <v>0</v>
      </c>
      <c r="PI24" s="737">
        <f t="shared" si="448"/>
        <v>0</v>
      </c>
      <c r="PJ24" s="737">
        <f t="shared" si="449"/>
        <v>0</v>
      </c>
      <c r="PK24" s="740">
        <f t="shared" si="450"/>
        <v>0</v>
      </c>
      <c r="PL24" s="625">
        <f t="shared" si="451"/>
        <v>1</v>
      </c>
      <c r="PM24" s="625" t="str">
        <f t="shared" si="452"/>
        <v>00:00-00:00</v>
      </c>
      <c r="PN24" s="627">
        <f t="shared" si="453"/>
        <v>1</v>
      </c>
      <c r="PO24" s="738">
        <f t="shared" si="454"/>
        <v>0</v>
      </c>
      <c r="PP24" s="738">
        <f t="shared" si="455"/>
        <v>1</v>
      </c>
      <c r="PQ24" s="628" t="b">
        <f t="shared" si="456"/>
        <v>1</v>
      </c>
      <c r="PR24" s="628" t="b">
        <f t="shared" si="457"/>
        <v>0</v>
      </c>
      <c r="PS24" s="628" t="b">
        <f t="shared" si="458"/>
        <v>1</v>
      </c>
      <c r="PT24" s="628">
        <f t="shared" si="459"/>
        <v>1</v>
      </c>
      <c r="PU24" s="737">
        <f t="shared" si="460"/>
        <v>0</v>
      </c>
      <c r="PV24" s="737">
        <f t="shared" si="461"/>
        <v>0</v>
      </c>
      <c r="PW24" s="737">
        <f t="shared" si="462"/>
        <v>0</v>
      </c>
      <c r="PX24" s="740">
        <f t="shared" si="463"/>
        <v>0</v>
      </c>
      <c r="PY24" s="625">
        <f t="shared" si="464"/>
        <v>1</v>
      </c>
      <c r="PZ24" s="625" t="str">
        <f t="shared" si="465"/>
        <v>00:00-00:00</v>
      </c>
      <c r="QA24" s="627">
        <f t="shared" si="466"/>
        <v>1</v>
      </c>
      <c r="QB24" s="738">
        <f t="shared" si="467"/>
        <v>0</v>
      </c>
      <c r="QC24" s="738">
        <f t="shared" si="468"/>
        <v>1</v>
      </c>
      <c r="QD24" s="628" t="b">
        <f t="shared" si="469"/>
        <v>1</v>
      </c>
      <c r="QE24" s="628" t="b">
        <f t="shared" si="470"/>
        <v>0</v>
      </c>
      <c r="QF24" s="628" t="b">
        <f t="shared" si="471"/>
        <v>1</v>
      </c>
      <c r="QG24" s="628">
        <f t="shared" si="472"/>
        <v>1</v>
      </c>
      <c r="QH24" s="737">
        <f t="shared" si="473"/>
        <v>0</v>
      </c>
      <c r="QI24" s="737">
        <f t="shared" si="474"/>
        <v>0</v>
      </c>
      <c r="QJ24" s="737">
        <f t="shared" si="475"/>
        <v>0</v>
      </c>
      <c r="QK24" s="740">
        <f t="shared" si="476"/>
        <v>0</v>
      </c>
      <c r="QL24" s="625">
        <f t="shared" si="477"/>
        <v>1</v>
      </c>
      <c r="QM24" s="625" t="str">
        <f t="shared" si="478"/>
        <v>00:00-00:00</v>
      </c>
      <c r="QN24" s="627">
        <f t="shared" si="479"/>
        <v>1</v>
      </c>
      <c r="QO24" s="738">
        <f t="shared" si="480"/>
        <v>0</v>
      </c>
      <c r="QP24" s="738">
        <f t="shared" si="481"/>
        <v>1</v>
      </c>
      <c r="QQ24" s="628" t="b">
        <f t="shared" si="482"/>
        <v>1</v>
      </c>
      <c r="QR24" s="628" t="b">
        <f t="shared" si="483"/>
        <v>0</v>
      </c>
      <c r="QS24" s="628" t="b">
        <f t="shared" si="484"/>
        <v>1</v>
      </c>
      <c r="QT24" s="628">
        <f t="shared" si="485"/>
        <v>1</v>
      </c>
      <c r="QU24" s="737">
        <f t="shared" si="486"/>
        <v>0</v>
      </c>
      <c r="QV24" s="737">
        <f t="shared" si="487"/>
        <v>0</v>
      </c>
      <c r="QW24" s="737">
        <f t="shared" si="488"/>
        <v>0</v>
      </c>
      <c r="QX24" s="740">
        <f t="shared" si="489"/>
        <v>0</v>
      </c>
      <c r="QY24" s="625">
        <f t="shared" si="490"/>
        <v>1</v>
      </c>
      <c r="QZ24" s="625" t="str">
        <f t="shared" si="491"/>
        <v>00:00-00:00</v>
      </c>
      <c r="RA24" s="627">
        <f t="shared" si="492"/>
        <v>1</v>
      </c>
      <c r="RB24" s="738">
        <f t="shared" si="493"/>
        <v>0</v>
      </c>
      <c r="RC24" s="738">
        <f t="shared" si="494"/>
        <v>1</v>
      </c>
      <c r="RD24" s="628" t="b">
        <f t="shared" si="495"/>
        <v>1</v>
      </c>
      <c r="RE24" s="628" t="b">
        <f t="shared" si="496"/>
        <v>0</v>
      </c>
      <c r="RF24" s="628" t="b">
        <f t="shared" si="497"/>
        <v>1</v>
      </c>
      <c r="RG24" s="628">
        <f t="shared" si="498"/>
        <v>1</v>
      </c>
      <c r="RH24" s="737">
        <f t="shared" si="499"/>
        <v>0</v>
      </c>
      <c r="RI24" s="737">
        <f t="shared" si="500"/>
        <v>0</v>
      </c>
      <c r="RJ24" s="737">
        <f t="shared" si="501"/>
        <v>0</v>
      </c>
      <c r="RK24" s="740">
        <f t="shared" si="502"/>
        <v>0</v>
      </c>
      <c r="RL24" s="744">
        <f t="shared" si="503"/>
        <v>0</v>
      </c>
      <c r="RM24" s="746">
        <f t="shared" si="522"/>
        <v>0</v>
      </c>
      <c r="RN24" s="744">
        <f t="shared" si="504"/>
        <v>0</v>
      </c>
      <c r="RO24" s="744">
        <f t="shared" si="505"/>
        <v>0</v>
      </c>
      <c r="RP24" s="744">
        <f t="shared" si="506"/>
        <v>0</v>
      </c>
      <c r="RQ24" s="744">
        <f t="shared" si="507"/>
        <v>0</v>
      </c>
      <c r="RR24" s="594">
        <f t="shared" ca="1" si="91"/>
        <v>0</v>
      </c>
      <c r="RS24" s="594">
        <f t="shared" ca="1" si="92"/>
        <v>0</v>
      </c>
      <c r="RU24" s="725"/>
    </row>
    <row r="25" spans="1:489" s="625" customFormat="1" ht="15" x14ac:dyDescent="0.25">
      <c r="A25" s="865">
        <f t="shared" ca="1" si="93"/>
        <v>3</v>
      </c>
      <c r="B25" s="719">
        <f t="shared" ca="1" si="508"/>
        <v>43845</v>
      </c>
      <c r="C25" s="720">
        <f t="shared" ca="1" si="509"/>
        <v>1</v>
      </c>
      <c r="D25" s="720" t="str">
        <f t="shared" ca="1" si="510"/>
        <v/>
      </c>
      <c r="E25" s="773" t="str">
        <f t="shared" ca="1" si="511"/>
        <v/>
      </c>
      <c r="F25" s="721">
        <f t="shared" ca="1" si="512"/>
        <v>43845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>
        <f t="shared" ca="1" si="2"/>
        <v>0.33333333333333298</v>
      </c>
      <c r="Q25" s="725" t="str">
        <f t="shared" ca="1" si="3"/>
        <v/>
      </c>
      <c r="R25" s="725" t="str">
        <f t="shared" ca="1" si="94"/>
        <v/>
      </c>
      <c r="S25" s="750"/>
      <c r="T25" s="723" t="str">
        <f t="shared" si="95"/>
        <v/>
      </c>
      <c r="U25" s="723" t="str">
        <f t="shared" ca="1" si="4"/>
        <v/>
      </c>
      <c r="V25" s="723" t="str">
        <f t="shared" ca="1" si="96"/>
        <v/>
      </c>
      <c r="W25" s="723" t="str">
        <f t="shared" ca="1" si="97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8"/>
        <v/>
      </c>
      <c r="AG25" s="730" t="str">
        <f t="shared" si="99"/>
        <v/>
      </c>
      <c r="AH25" s="731" t="str">
        <f t="shared" si="7"/>
        <v/>
      </c>
      <c r="AI25" s="731">
        <f t="shared" si="100"/>
        <v>0</v>
      </c>
      <c r="AJ25" s="731">
        <f t="shared" si="101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9"/>
        <v>0</v>
      </c>
      <c r="AN25" s="596">
        <f t="shared" si="10"/>
        <v>0</v>
      </c>
      <c r="AO25" s="596">
        <f t="shared" si="513"/>
        <v>0</v>
      </c>
      <c r="AP25" s="633">
        <v>0</v>
      </c>
      <c r="AQ25" s="596">
        <f t="shared" si="514"/>
        <v>0</v>
      </c>
      <c r="AR25" s="634">
        <f t="shared" si="11"/>
        <v>0</v>
      </c>
      <c r="AS25" s="733">
        <f t="shared" si="12"/>
        <v>0</v>
      </c>
      <c r="AT25" s="635">
        <f t="shared" si="13"/>
        <v>0</v>
      </c>
      <c r="AU25" s="635">
        <f t="shared" si="515"/>
        <v>0</v>
      </c>
      <c r="AV25" s="633">
        <v>0</v>
      </c>
      <c r="AW25" s="635">
        <f t="shared" si="516"/>
        <v>0</v>
      </c>
      <c r="AX25" s="596">
        <f t="shared" si="14"/>
        <v>0</v>
      </c>
      <c r="AY25" s="596">
        <f t="shared" si="15"/>
        <v>0</v>
      </c>
      <c r="AZ25" s="596">
        <f t="shared" si="16"/>
        <v>0</v>
      </c>
      <c r="BA25" s="596">
        <f t="shared" si="17"/>
        <v>0</v>
      </c>
      <c r="BB25" s="596">
        <f t="shared" si="18"/>
        <v>0</v>
      </c>
      <c r="BC25" s="596">
        <f t="shared" si="517"/>
        <v>0</v>
      </c>
      <c r="BD25" s="636" t="b">
        <f t="shared" si="19"/>
        <v>1</v>
      </c>
      <c r="BE25" s="636" t="b">
        <f>IF(UPPER(G25)=Stammdaten!$D$40,TRUE,FALSE)</f>
        <v>0</v>
      </c>
      <c r="BF25" s="635">
        <f t="shared" si="518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0.33333333333333337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519"/>
        <v>0</v>
      </c>
      <c r="BL25" s="636" t="b">
        <f>IF(UPPER(G25)=Stammdaten!$D$39,TRUE,FALSE)</f>
        <v>0</v>
      </c>
      <c r="BM25" s="636">
        <f t="shared" si="20"/>
        <v>0</v>
      </c>
      <c r="BN25" s="636">
        <f t="shared" si="21"/>
        <v>0</v>
      </c>
      <c r="BO25" s="735">
        <f t="shared" ca="1" si="102"/>
        <v>0</v>
      </c>
      <c r="BP25" s="636">
        <f t="shared" si="22"/>
        <v>0</v>
      </c>
      <c r="BQ25" s="734">
        <f t="shared" si="103"/>
        <v>0</v>
      </c>
      <c r="BR25" s="636">
        <f t="shared" ca="1" si="23"/>
        <v>0</v>
      </c>
      <c r="BS25" s="549">
        <f t="shared" ca="1" si="24"/>
        <v>0</v>
      </c>
      <c r="BT25" s="637">
        <f t="shared" ca="1" si="520"/>
        <v>0</v>
      </c>
      <c r="BU25" s="635">
        <f t="shared" ca="1" si="521"/>
        <v>0</v>
      </c>
      <c r="BV25" s="638">
        <f t="shared" ca="1" si="25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6"/>
        <v>0</v>
      </c>
      <c r="BY25" s="638">
        <f t="shared" ca="1" si="104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27"/>
        <v>0</v>
      </c>
      <c r="CB25" s="736">
        <f t="shared" si="523"/>
        <v>0</v>
      </c>
      <c r="CC25" s="625">
        <f t="shared" si="28"/>
        <v>1</v>
      </c>
      <c r="CD25" s="737">
        <f t="shared" si="106"/>
        <v>0</v>
      </c>
      <c r="CE25" s="737">
        <f t="shared" si="107"/>
        <v>1</v>
      </c>
      <c r="CF25" s="738" t="str">
        <f t="shared" si="108"/>
        <v>00:00-00:00</v>
      </c>
      <c r="CG25" s="739">
        <f t="shared" si="109"/>
        <v>1</v>
      </c>
      <c r="CH25" s="738">
        <f t="shared" si="110"/>
        <v>0</v>
      </c>
      <c r="CI25" s="738">
        <f t="shared" si="111"/>
        <v>1</v>
      </c>
      <c r="CJ25" s="737" t="b">
        <f t="shared" si="112"/>
        <v>1</v>
      </c>
      <c r="CK25" s="737" t="b">
        <f t="shared" si="113"/>
        <v>0</v>
      </c>
      <c r="CL25" s="737" t="b">
        <f t="shared" si="114"/>
        <v>1</v>
      </c>
      <c r="CM25" s="628">
        <f t="shared" si="115"/>
        <v>1</v>
      </c>
      <c r="CN25" s="737">
        <f t="shared" si="116"/>
        <v>0</v>
      </c>
      <c r="CO25" s="737">
        <f t="shared" si="117"/>
        <v>0</v>
      </c>
      <c r="CP25" s="737">
        <f t="shared" si="118"/>
        <v>0</v>
      </c>
      <c r="CQ25" s="740">
        <f t="shared" si="119"/>
        <v>0</v>
      </c>
      <c r="CR25" s="625">
        <f t="shared" si="120"/>
        <v>1</v>
      </c>
      <c r="CS25" s="738" t="str">
        <f t="shared" si="121"/>
        <v>00:00-00:00</v>
      </c>
      <c r="CT25" s="739">
        <f t="shared" si="122"/>
        <v>1</v>
      </c>
      <c r="CU25" s="738">
        <f t="shared" si="123"/>
        <v>0</v>
      </c>
      <c r="CV25" s="738">
        <f t="shared" si="124"/>
        <v>1</v>
      </c>
      <c r="CW25" s="737" t="b">
        <f t="shared" si="125"/>
        <v>1</v>
      </c>
      <c r="CX25" s="737" t="b">
        <f t="shared" si="126"/>
        <v>0</v>
      </c>
      <c r="CY25" s="737" t="b">
        <f t="shared" si="127"/>
        <v>1</v>
      </c>
      <c r="CZ25" s="628">
        <f t="shared" si="128"/>
        <v>1</v>
      </c>
      <c r="DA25" s="737">
        <f t="shared" si="129"/>
        <v>0</v>
      </c>
      <c r="DB25" s="737">
        <f t="shared" si="130"/>
        <v>0</v>
      </c>
      <c r="DC25" s="737">
        <f t="shared" si="131"/>
        <v>0</v>
      </c>
      <c r="DD25" s="740">
        <f t="shared" si="132"/>
        <v>0</v>
      </c>
      <c r="DE25" s="625">
        <f t="shared" si="133"/>
        <v>1</v>
      </c>
      <c r="DF25" s="738" t="str">
        <f t="shared" si="134"/>
        <v>00:00-00:00</v>
      </c>
      <c r="DG25" s="739">
        <f t="shared" si="135"/>
        <v>1</v>
      </c>
      <c r="DH25" s="738">
        <f t="shared" si="136"/>
        <v>0</v>
      </c>
      <c r="DI25" s="738">
        <f t="shared" si="137"/>
        <v>1</v>
      </c>
      <c r="DJ25" s="737" t="b">
        <f t="shared" si="138"/>
        <v>1</v>
      </c>
      <c r="DK25" s="737" t="b">
        <f t="shared" si="139"/>
        <v>0</v>
      </c>
      <c r="DL25" s="737" t="b">
        <f t="shared" si="140"/>
        <v>1</v>
      </c>
      <c r="DM25" s="628">
        <f t="shared" si="141"/>
        <v>1</v>
      </c>
      <c r="DN25" s="737">
        <f t="shared" si="142"/>
        <v>0</v>
      </c>
      <c r="DO25" s="737">
        <f t="shared" si="143"/>
        <v>0</v>
      </c>
      <c r="DP25" s="737">
        <f t="shared" si="144"/>
        <v>0</v>
      </c>
      <c r="DQ25" s="740">
        <f t="shared" si="145"/>
        <v>0</v>
      </c>
      <c r="DR25" s="625">
        <f t="shared" si="146"/>
        <v>1</v>
      </c>
      <c r="DS25" s="738" t="str">
        <f t="shared" si="147"/>
        <v>00:00-00:00</v>
      </c>
      <c r="DT25" s="739">
        <f t="shared" si="148"/>
        <v>1</v>
      </c>
      <c r="DU25" s="738">
        <f t="shared" si="149"/>
        <v>0</v>
      </c>
      <c r="DV25" s="738">
        <f t="shared" si="150"/>
        <v>1</v>
      </c>
      <c r="DW25" s="737" t="b">
        <f t="shared" si="151"/>
        <v>1</v>
      </c>
      <c r="DX25" s="737" t="b">
        <f t="shared" si="152"/>
        <v>0</v>
      </c>
      <c r="DY25" s="737" t="b">
        <f t="shared" si="153"/>
        <v>1</v>
      </c>
      <c r="DZ25" s="628">
        <f t="shared" si="154"/>
        <v>1</v>
      </c>
      <c r="EA25" s="737">
        <f t="shared" si="155"/>
        <v>0</v>
      </c>
      <c r="EB25" s="737">
        <f t="shared" si="156"/>
        <v>0</v>
      </c>
      <c r="EC25" s="737">
        <f t="shared" si="157"/>
        <v>0</v>
      </c>
      <c r="ED25" s="740">
        <f t="shared" si="158"/>
        <v>0</v>
      </c>
      <c r="EE25" s="741">
        <f t="shared" si="159"/>
        <v>1</v>
      </c>
      <c r="EF25" s="742" t="str">
        <f t="shared" si="160"/>
        <v>00:00-00:00</v>
      </c>
      <c r="EG25" s="743">
        <f t="shared" si="161"/>
        <v>1</v>
      </c>
      <c r="EH25" s="742">
        <f t="shared" si="162"/>
        <v>0</v>
      </c>
      <c r="EI25" s="742">
        <f t="shared" si="163"/>
        <v>1</v>
      </c>
      <c r="EJ25" s="742" t="b">
        <f t="shared" si="164"/>
        <v>1</v>
      </c>
      <c r="EK25" s="742" t="b">
        <f t="shared" si="165"/>
        <v>0</v>
      </c>
      <c r="EL25" s="742" t="b">
        <f t="shared" si="166"/>
        <v>1</v>
      </c>
      <c r="EM25" s="628">
        <f t="shared" si="167"/>
        <v>1</v>
      </c>
      <c r="EN25" s="737">
        <f t="shared" si="168"/>
        <v>0</v>
      </c>
      <c r="EO25" s="737">
        <f t="shared" si="169"/>
        <v>0</v>
      </c>
      <c r="EP25" s="737">
        <f t="shared" si="170"/>
        <v>0</v>
      </c>
      <c r="EQ25" s="740">
        <f t="shared" si="171"/>
        <v>0</v>
      </c>
      <c r="ER25" s="741">
        <f t="shared" si="172"/>
        <v>1</v>
      </c>
      <c r="ES25" s="742" t="str">
        <f t="shared" si="173"/>
        <v>00:00-00:00</v>
      </c>
      <c r="ET25" s="739">
        <f t="shared" si="174"/>
        <v>1</v>
      </c>
      <c r="EU25" s="738">
        <f t="shared" si="175"/>
        <v>0</v>
      </c>
      <c r="EV25" s="738">
        <f t="shared" si="176"/>
        <v>1</v>
      </c>
      <c r="EW25" s="737" t="b">
        <f t="shared" si="177"/>
        <v>1</v>
      </c>
      <c r="EX25" s="737" t="b">
        <f t="shared" si="178"/>
        <v>0</v>
      </c>
      <c r="EY25" s="737" t="b">
        <f t="shared" si="179"/>
        <v>1</v>
      </c>
      <c r="EZ25" s="628">
        <f t="shared" si="180"/>
        <v>1</v>
      </c>
      <c r="FA25" s="737">
        <f t="shared" si="181"/>
        <v>0</v>
      </c>
      <c r="FB25" s="737">
        <f t="shared" si="182"/>
        <v>0</v>
      </c>
      <c r="FC25" s="737">
        <f t="shared" si="183"/>
        <v>0</v>
      </c>
      <c r="FD25" s="740">
        <f t="shared" si="184"/>
        <v>0</v>
      </c>
      <c r="FE25" s="625">
        <f t="shared" si="185"/>
        <v>1</v>
      </c>
      <c r="FF25" s="738" t="str">
        <f t="shared" si="186"/>
        <v>00:00-00:00</v>
      </c>
      <c r="FG25" s="739">
        <f t="shared" si="187"/>
        <v>1</v>
      </c>
      <c r="FH25" s="738">
        <f t="shared" si="188"/>
        <v>0</v>
      </c>
      <c r="FI25" s="738">
        <f t="shared" si="189"/>
        <v>1</v>
      </c>
      <c r="FJ25" s="737" t="b">
        <f t="shared" si="190"/>
        <v>1</v>
      </c>
      <c r="FK25" s="737" t="b">
        <f t="shared" si="191"/>
        <v>0</v>
      </c>
      <c r="FL25" s="737" t="b">
        <f t="shared" si="192"/>
        <v>1</v>
      </c>
      <c r="FM25" s="628">
        <f t="shared" si="193"/>
        <v>1</v>
      </c>
      <c r="FN25" s="737">
        <f t="shared" si="194"/>
        <v>0</v>
      </c>
      <c r="FO25" s="737">
        <f t="shared" si="195"/>
        <v>0</v>
      </c>
      <c r="FP25" s="737">
        <f t="shared" si="196"/>
        <v>0</v>
      </c>
      <c r="FQ25" s="740">
        <f t="shared" si="197"/>
        <v>0</v>
      </c>
      <c r="FR25" s="625">
        <f t="shared" si="198"/>
        <v>1</v>
      </c>
      <c r="FS25" s="738" t="str">
        <f t="shared" si="199"/>
        <v>00:00-00:00</v>
      </c>
      <c r="FT25" s="739">
        <f t="shared" si="200"/>
        <v>1</v>
      </c>
      <c r="FU25" s="738">
        <f t="shared" si="201"/>
        <v>0</v>
      </c>
      <c r="FV25" s="738">
        <f t="shared" si="202"/>
        <v>1</v>
      </c>
      <c r="FW25" s="737" t="b">
        <f t="shared" si="203"/>
        <v>1</v>
      </c>
      <c r="FX25" s="737" t="b">
        <f t="shared" si="204"/>
        <v>0</v>
      </c>
      <c r="FY25" s="737" t="b">
        <f t="shared" si="205"/>
        <v>1</v>
      </c>
      <c r="FZ25" s="628">
        <f t="shared" si="206"/>
        <v>1</v>
      </c>
      <c r="GA25" s="737">
        <f t="shared" si="207"/>
        <v>0</v>
      </c>
      <c r="GB25" s="737">
        <f t="shared" si="208"/>
        <v>0</v>
      </c>
      <c r="GC25" s="737">
        <f t="shared" si="209"/>
        <v>0</v>
      </c>
      <c r="GD25" s="740">
        <f t="shared" si="210"/>
        <v>0</v>
      </c>
      <c r="GE25" s="625">
        <f t="shared" si="211"/>
        <v>1</v>
      </c>
      <c r="GF25" s="738" t="str">
        <f t="shared" si="212"/>
        <v>00:00-00:00</v>
      </c>
      <c r="GG25" s="739">
        <f t="shared" si="213"/>
        <v>1</v>
      </c>
      <c r="GH25" s="738">
        <f t="shared" si="214"/>
        <v>0</v>
      </c>
      <c r="GI25" s="738">
        <f t="shared" si="215"/>
        <v>1</v>
      </c>
      <c r="GJ25" s="737" t="b">
        <f t="shared" si="216"/>
        <v>1</v>
      </c>
      <c r="GK25" s="737" t="b">
        <f t="shared" si="217"/>
        <v>0</v>
      </c>
      <c r="GL25" s="737" t="b">
        <f t="shared" si="218"/>
        <v>1</v>
      </c>
      <c r="GM25" s="628">
        <f t="shared" si="219"/>
        <v>1</v>
      </c>
      <c r="GN25" s="737">
        <f t="shared" si="220"/>
        <v>0</v>
      </c>
      <c r="GO25" s="737">
        <f t="shared" si="221"/>
        <v>0</v>
      </c>
      <c r="GP25" s="737">
        <f t="shared" si="222"/>
        <v>0</v>
      </c>
      <c r="GQ25" s="740">
        <f t="shared" si="223"/>
        <v>0</v>
      </c>
      <c r="GR25" s="625">
        <f t="shared" si="224"/>
        <v>1</v>
      </c>
      <c r="GS25" s="738" t="str">
        <f t="shared" si="225"/>
        <v>00:00-00:00</v>
      </c>
      <c r="GT25" s="739">
        <f t="shared" si="226"/>
        <v>1</v>
      </c>
      <c r="GU25" s="738">
        <f t="shared" si="227"/>
        <v>0</v>
      </c>
      <c r="GV25" s="738">
        <f t="shared" si="228"/>
        <v>1</v>
      </c>
      <c r="GW25" s="737" t="b">
        <f t="shared" si="229"/>
        <v>1</v>
      </c>
      <c r="GX25" s="737" t="b">
        <f t="shared" si="230"/>
        <v>0</v>
      </c>
      <c r="GY25" s="737" t="b">
        <f t="shared" si="231"/>
        <v>1</v>
      </c>
      <c r="GZ25" s="628">
        <f t="shared" si="232"/>
        <v>1</v>
      </c>
      <c r="HA25" s="737">
        <f t="shared" si="233"/>
        <v>0</v>
      </c>
      <c r="HB25" s="737">
        <f t="shared" si="234"/>
        <v>0</v>
      </c>
      <c r="HC25" s="737">
        <f t="shared" si="235"/>
        <v>0</v>
      </c>
      <c r="HD25" s="740">
        <f t="shared" si="236"/>
        <v>0</v>
      </c>
      <c r="HE25" s="625">
        <f t="shared" si="237"/>
        <v>1</v>
      </c>
      <c r="HF25" s="738" t="str">
        <f t="shared" si="238"/>
        <v>00:00-00:00</v>
      </c>
      <c r="HG25" s="739">
        <f t="shared" si="239"/>
        <v>1</v>
      </c>
      <c r="HH25" s="738">
        <f t="shared" si="240"/>
        <v>0</v>
      </c>
      <c r="HI25" s="738">
        <f t="shared" si="241"/>
        <v>1</v>
      </c>
      <c r="HJ25" s="737" t="b">
        <f t="shared" si="242"/>
        <v>1</v>
      </c>
      <c r="HK25" s="737" t="b">
        <f t="shared" si="243"/>
        <v>0</v>
      </c>
      <c r="HL25" s="737" t="b">
        <f t="shared" si="244"/>
        <v>1</v>
      </c>
      <c r="HM25" s="628">
        <f t="shared" si="245"/>
        <v>1</v>
      </c>
      <c r="HN25" s="737">
        <f t="shared" si="246"/>
        <v>0</v>
      </c>
      <c r="HO25" s="737">
        <f t="shared" si="247"/>
        <v>0</v>
      </c>
      <c r="HP25" s="737">
        <f t="shared" si="248"/>
        <v>0</v>
      </c>
      <c r="HQ25" s="740">
        <f t="shared" si="249"/>
        <v>0</v>
      </c>
      <c r="HR25" s="625">
        <f t="shared" si="250"/>
        <v>1</v>
      </c>
      <c r="HS25" s="738" t="str">
        <f t="shared" si="251"/>
        <v>00:00-00:00</v>
      </c>
      <c r="HT25" s="739">
        <f t="shared" si="252"/>
        <v>1</v>
      </c>
      <c r="HU25" s="738">
        <f t="shared" si="253"/>
        <v>0</v>
      </c>
      <c r="HV25" s="738">
        <f t="shared" si="254"/>
        <v>1</v>
      </c>
      <c r="HW25" s="737" t="b">
        <f t="shared" si="255"/>
        <v>1</v>
      </c>
      <c r="HX25" s="737" t="b">
        <f t="shared" si="256"/>
        <v>0</v>
      </c>
      <c r="HY25" s="737" t="b">
        <f t="shared" si="257"/>
        <v>1</v>
      </c>
      <c r="HZ25" s="628">
        <f t="shared" si="258"/>
        <v>1</v>
      </c>
      <c r="IA25" s="737">
        <f t="shared" si="259"/>
        <v>0</v>
      </c>
      <c r="IB25" s="737">
        <f t="shared" si="260"/>
        <v>0</v>
      </c>
      <c r="IC25" s="737">
        <f t="shared" si="261"/>
        <v>0</v>
      </c>
      <c r="ID25" s="740">
        <f t="shared" si="262"/>
        <v>0</v>
      </c>
      <c r="IE25" s="625">
        <f t="shared" si="263"/>
        <v>1</v>
      </c>
      <c r="IF25" s="738" t="str">
        <f t="shared" si="264"/>
        <v>00:00-00:00</v>
      </c>
      <c r="IG25" s="739">
        <f t="shared" si="265"/>
        <v>1</v>
      </c>
      <c r="IH25" s="738">
        <f t="shared" si="266"/>
        <v>0</v>
      </c>
      <c r="II25" s="738">
        <f t="shared" si="267"/>
        <v>1</v>
      </c>
      <c r="IJ25" s="737" t="b">
        <f t="shared" si="268"/>
        <v>1</v>
      </c>
      <c r="IK25" s="737" t="b">
        <f t="shared" si="269"/>
        <v>0</v>
      </c>
      <c r="IL25" s="737" t="b">
        <f t="shared" si="270"/>
        <v>1</v>
      </c>
      <c r="IM25" s="628">
        <f t="shared" si="271"/>
        <v>1</v>
      </c>
      <c r="IN25" s="737">
        <f t="shared" si="272"/>
        <v>0</v>
      </c>
      <c r="IO25" s="737">
        <f t="shared" si="273"/>
        <v>0</v>
      </c>
      <c r="IP25" s="737">
        <f t="shared" si="274"/>
        <v>0</v>
      </c>
      <c r="IQ25" s="740">
        <f t="shared" si="275"/>
        <v>0</v>
      </c>
      <c r="IR25" s="625">
        <f t="shared" si="276"/>
        <v>1</v>
      </c>
      <c r="IS25" s="738" t="str">
        <f t="shared" si="277"/>
        <v>00:00-00:00</v>
      </c>
      <c r="IT25" s="739">
        <f t="shared" si="278"/>
        <v>1</v>
      </c>
      <c r="IU25" s="738">
        <f t="shared" si="279"/>
        <v>0</v>
      </c>
      <c r="IV25" s="738">
        <f t="shared" si="280"/>
        <v>1</v>
      </c>
      <c r="IW25" s="737" t="b">
        <f t="shared" si="281"/>
        <v>1</v>
      </c>
      <c r="IX25" s="737" t="b">
        <f t="shared" si="282"/>
        <v>0</v>
      </c>
      <c r="IY25" s="737" t="b">
        <f t="shared" si="283"/>
        <v>1</v>
      </c>
      <c r="IZ25" s="628">
        <f t="shared" si="284"/>
        <v>1</v>
      </c>
      <c r="JA25" s="737">
        <f t="shared" si="285"/>
        <v>0</v>
      </c>
      <c r="JB25" s="737">
        <f t="shared" si="286"/>
        <v>0</v>
      </c>
      <c r="JC25" s="737">
        <f t="shared" si="287"/>
        <v>0</v>
      </c>
      <c r="JD25" s="740">
        <f t="shared" si="288"/>
        <v>0</v>
      </c>
      <c r="JE25" s="625">
        <f t="shared" si="289"/>
        <v>1</v>
      </c>
      <c r="JF25" s="738" t="str">
        <f t="shared" si="290"/>
        <v>00:00-00:00</v>
      </c>
      <c r="JG25" s="739">
        <f t="shared" si="291"/>
        <v>1</v>
      </c>
      <c r="JH25" s="738">
        <f t="shared" si="292"/>
        <v>0</v>
      </c>
      <c r="JI25" s="738">
        <f t="shared" si="293"/>
        <v>1</v>
      </c>
      <c r="JJ25" s="737" t="b">
        <f t="shared" si="294"/>
        <v>1</v>
      </c>
      <c r="JK25" s="737" t="b">
        <f t="shared" si="295"/>
        <v>0</v>
      </c>
      <c r="JL25" s="737" t="b">
        <f t="shared" si="296"/>
        <v>1</v>
      </c>
      <c r="JM25" s="628">
        <f t="shared" si="297"/>
        <v>1</v>
      </c>
      <c r="JN25" s="737">
        <f t="shared" si="298"/>
        <v>0</v>
      </c>
      <c r="JO25" s="737">
        <f t="shared" si="299"/>
        <v>0</v>
      </c>
      <c r="JP25" s="737">
        <f t="shared" si="300"/>
        <v>0</v>
      </c>
      <c r="JQ25" s="740">
        <f t="shared" si="301"/>
        <v>0</v>
      </c>
      <c r="JR25" s="744">
        <f t="shared" si="302"/>
        <v>0</v>
      </c>
      <c r="JS25" s="745">
        <f t="shared" si="303"/>
        <v>0</v>
      </c>
      <c r="JT25" s="744">
        <f t="shared" si="304"/>
        <v>0</v>
      </c>
      <c r="JU25" s="744">
        <f t="shared" si="305"/>
        <v>0</v>
      </c>
      <c r="JV25" s="744">
        <f t="shared" si="306"/>
        <v>0</v>
      </c>
      <c r="JW25" s="744">
        <f t="shared" si="307"/>
        <v>0</v>
      </c>
      <c r="JX25" s="616"/>
      <c r="JY25" s="625">
        <f t="shared" si="308"/>
        <v>1</v>
      </c>
      <c r="JZ25" s="626" t="str">
        <f t="shared" si="309"/>
        <v>00:00-00:00</v>
      </c>
      <c r="KA25" s="627">
        <f t="shared" si="310"/>
        <v>1</v>
      </c>
      <c r="KB25" s="738">
        <f t="shared" si="311"/>
        <v>0</v>
      </c>
      <c r="KC25" s="738">
        <f t="shared" si="312"/>
        <v>1</v>
      </c>
      <c r="KD25" s="628" t="b">
        <f t="shared" si="313"/>
        <v>1</v>
      </c>
      <c r="KE25" s="628" t="b">
        <f t="shared" si="314"/>
        <v>0</v>
      </c>
      <c r="KF25" s="628" t="b">
        <f t="shared" si="315"/>
        <v>1</v>
      </c>
      <c r="KG25" s="628">
        <f t="shared" si="316"/>
        <v>1</v>
      </c>
      <c r="KH25" s="737">
        <f t="shared" si="317"/>
        <v>0</v>
      </c>
      <c r="KI25" s="737">
        <f t="shared" si="318"/>
        <v>0</v>
      </c>
      <c r="KJ25" s="737">
        <f t="shared" si="319"/>
        <v>0</v>
      </c>
      <c r="KK25" s="740">
        <f t="shared" si="320"/>
        <v>0</v>
      </c>
      <c r="KL25" s="625">
        <f t="shared" si="321"/>
        <v>1</v>
      </c>
      <c r="KM25" s="625" t="str">
        <f t="shared" si="322"/>
        <v>00:00-00:00</v>
      </c>
      <c r="KN25" s="627">
        <f t="shared" si="323"/>
        <v>1</v>
      </c>
      <c r="KO25" s="738">
        <f t="shared" si="324"/>
        <v>0</v>
      </c>
      <c r="KP25" s="738">
        <f t="shared" si="325"/>
        <v>1</v>
      </c>
      <c r="KQ25" s="628" t="b">
        <f t="shared" si="326"/>
        <v>1</v>
      </c>
      <c r="KR25" s="628" t="b">
        <f t="shared" si="327"/>
        <v>0</v>
      </c>
      <c r="KS25" s="628" t="b">
        <f t="shared" si="328"/>
        <v>1</v>
      </c>
      <c r="KT25" s="628">
        <f t="shared" si="329"/>
        <v>1</v>
      </c>
      <c r="KU25" s="737">
        <f t="shared" si="330"/>
        <v>0</v>
      </c>
      <c r="KV25" s="737">
        <f t="shared" si="331"/>
        <v>0</v>
      </c>
      <c r="KW25" s="737">
        <f t="shared" si="332"/>
        <v>0</v>
      </c>
      <c r="KX25" s="740">
        <f t="shared" si="333"/>
        <v>0</v>
      </c>
      <c r="KY25" s="625">
        <f t="shared" si="334"/>
        <v>1</v>
      </c>
      <c r="KZ25" s="625" t="str">
        <f t="shared" si="335"/>
        <v>00:00-00:00</v>
      </c>
      <c r="LA25" s="627">
        <f t="shared" si="336"/>
        <v>1</v>
      </c>
      <c r="LB25" s="738">
        <f t="shared" si="337"/>
        <v>0</v>
      </c>
      <c r="LC25" s="738">
        <f t="shared" si="338"/>
        <v>1</v>
      </c>
      <c r="LD25" s="628" t="b">
        <f t="shared" si="339"/>
        <v>1</v>
      </c>
      <c r="LE25" s="628" t="b">
        <f t="shared" si="340"/>
        <v>0</v>
      </c>
      <c r="LF25" s="628" t="b">
        <f t="shared" si="341"/>
        <v>1</v>
      </c>
      <c r="LG25" s="628">
        <f t="shared" si="342"/>
        <v>1</v>
      </c>
      <c r="LH25" s="737">
        <f t="shared" si="343"/>
        <v>0</v>
      </c>
      <c r="LI25" s="737">
        <f t="shared" si="344"/>
        <v>0</v>
      </c>
      <c r="LJ25" s="737">
        <f t="shared" si="345"/>
        <v>0</v>
      </c>
      <c r="LK25" s="740">
        <f t="shared" si="346"/>
        <v>0</v>
      </c>
      <c r="LL25" s="625">
        <f t="shared" si="347"/>
        <v>1</v>
      </c>
      <c r="LM25" s="625" t="str">
        <f t="shared" si="348"/>
        <v>00:00-00:00</v>
      </c>
      <c r="LN25" s="627">
        <f t="shared" si="349"/>
        <v>1</v>
      </c>
      <c r="LO25" s="738">
        <f t="shared" si="350"/>
        <v>0</v>
      </c>
      <c r="LP25" s="738">
        <f t="shared" si="351"/>
        <v>1</v>
      </c>
      <c r="LQ25" s="628" t="b">
        <f t="shared" si="352"/>
        <v>1</v>
      </c>
      <c r="LR25" s="628" t="b">
        <f t="shared" si="353"/>
        <v>0</v>
      </c>
      <c r="LS25" s="628" t="b">
        <f t="shared" si="354"/>
        <v>1</v>
      </c>
      <c r="LT25" s="628">
        <f t="shared" si="355"/>
        <v>1</v>
      </c>
      <c r="LU25" s="737">
        <f t="shared" si="356"/>
        <v>0</v>
      </c>
      <c r="LV25" s="737">
        <f t="shared" si="357"/>
        <v>0</v>
      </c>
      <c r="LW25" s="737">
        <f t="shared" si="358"/>
        <v>0</v>
      </c>
      <c r="LX25" s="740">
        <f t="shared" si="359"/>
        <v>0</v>
      </c>
      <c r="LY25" s="625">
        <f t="shared" si="360"/>
        <v>1</v>
      </c>
      <c r="LZ25" s="625" t="str">
        <f t="shared" si="361"/>
        <v>00:00-00:00</v>
      </c>
      <c r="MA25" s="627">
        <f t="shared" si="362"/>
        <v>1</v>
      </c>
      <c r="MB25" s="738">
        <f t="shared" si="363"/>
        <v>0</v>
      </c>
      <c r="MC25" s="738">
        <f t="shared" si="364"/>
        <v>1</v>
      </c>
      <c r="MD25" s="628" t="b">
        <f t="shared" si="365"/>
        <v>1</v>
      </c>
      <c r="ME25" s="628" t="b">
        <f t="shared" si="366"/>
        <v>0</v>
      </c>
      <c r="MF25" s="628" t="b">
        <f t="shared" si="367"/>
        <v>1</v>
      </c>
      <c r="MG25" s="628">
        <f t="shared" si="368"/>
        <v>1</v>
      </c>
      <c r="MH25" s="737">
        <f t="shared" si="369"/>
        <v>0</v>
      </c>
      <c r="MI25" s="737">
        <f t="shared" si="370"/>
        <v>0</v>
      </c>
      <c r="MJ25" s="737">
        <f t="shared" si="371"/>
        <v>0</v>
      </c>
      <c r="MK25" s="740">
        <f t="shared" si="372"/>
        <v>0</v>
      </c>
      <c r="ML25" s="625">
        <f t="shared" si="373"/>
        <v>1</v>
      </c>
      <c r="MM25" s="625" t="str">
        <f t="shared" si="374"/>
        <v>00:00-00:00</v>
      </c>
      <c r="MN25" s="627">
        <f t="shared" si="375"/>
        <v>1</v>
      </c>
      <c r="MO25" s="738">
        <f t="shared" si="376"/>
        <v>0</v>
      </c>
      <c r="MP25" s="738">
        <f t="shared" si="377"/>
        <v>1</v>
      </c>
      <c r="MQ25" s="628" t="b">
        <f t="shared" si="378"/>
        <v>1</v>
      </c>
      <c r="MR25" s="628" t="b">
        <f t="shared" si="379"/>
        <v>0</v>
      </c>
      <c r="MS25" s="628" t="b">
        <f t="shared" si="380"/>
        <v>1</v>
      </c>
      <c r="MT25" s="628">
        <f t="shared" si="381"/>
        <v>1</v>
      </c>
      <c r="MU25" s="737">
        <f t="shared" si="382"/>
        <v>0</v>
      </c>
      <c r="MV25" s="737">
        <f t="shared" si="383"/>
        <v>0</v>
      </c>
      <c r="MW25" s="737">
        <f t="shared" si="384"/>
        <v>0</v>
      </c>
      <c r="MX25" s="740">
        <f t="shared" si="385"/>
        <v>0</v>
      </c>
      <c r="MY25" s="625">
        <f t="shared" si="386"/>
        <v>1</v>
      </c>
      <c r="MZ25" s="625" t="str">
        <f t="shared" si="387"/>
        <v>00:00-00:00</v>
      </c>
      <c r="NA25" s="627">
        <f t="shared" si="388"/>
        <v>1</v>
      </c>
      <c r="NB25" s="738">
        <f t="shared" si="389"/>
        <v>0</v>
      </c>
      <c r="NC25" s="738">
        <f t="shared" si="390"/>
        <v>1</v>
      </c>
      <c r="ND25" s="628" t="b">
        <f t="shared" si="391"/>
        <v>1</v>
      </c>
      <c r="NE25" s="628" t="b">
        <f t="shared" si="392"/>
        <v>0</v>
      </c>
      <c r="NF25" s="628" t="b">
        <f t="shared" si="393"/>
        <v>1</v>
      </c>
      <c r="NG25" s="628">
        <f t="shared" si="394"/>
        <v>1</v>
      </c>
      <c r="NH25" s="737">
        <f t="shared" si="395"/>
        <v>0</v>
      </c>
      <c r="NI25" s="737">
        <f t="shared" si="396"/>
        <v>0</v>
      </c>
      <c r="NJ25" s="737">
        <f t="shared" si="397"/>
        <v>0</v>
      </c>
      <c r="NK25" s="740">
        <f t="shared" si="398"/>
        <v>0</v>
      </c>
      <c r="NL25" s="625">
        <f t="shared" si="399"/>
        <v>1</v>
      </c>
      <c r="NM25" s="625" t="str">
        <f t="shared" si="400"/>
        <v>00:00-00:00</v>
      </c>
      <c r="NN25" s="627">
        <f t="shared" si="401"/>
        <v>1</v>
      </c>
      <c r="NO25" s="738">
        <f t="shared" si="402"/>
        <v>0</v>
      </c>
      <c r="NP25" s="738">
        <f t="shared" si="403"/>
        <v>1</v>
      </c>
      <c r="NQ25" s="628" t="b">
        <f t="shared" si="404"/>
        <v>1</v>
      </c>
      <c r="NR25" s="628" t="b">
        <f t="shared" si="405"/>
        <v>0</v>
      </c>
      <c r="NS25" s="628" t="b">
        <f t="shared" si="406"/>
        <v>1</v>
      </c>
      <c r="NT25" s="628">
        <f t="shared" si="407"/>
        <v>1</v>
      </c>
      <c r="NU25" s="737">
        <f t="shared" si="408"/>
        <v>0</v>
      </c>
      <c r="NV25" s="737">
        <f t="shared" si="409"/>
        <v>0</v>
      </c>
      <c r="NW25" s="737">
        <f t="shared" si="410"/>
        <v>0</v>
      </c>
      <c r="NX25" s="740">
        <f t="shared" si="411"/>
        <v>0</v>
      </c>
      <c r="NY25" s="625">
        <f t="shared" si="412"/>
        <v>1</v>
      </c>
      <c r="NZ25" s="625" t="str">
        <f t="shared" si="413"/>
        <v>00:00-00:00</v>
      </c>
      <c r="OA25" s="627">
        <f t="shared" si="414"/>
        <v>1</v>
      </c>
      <c r="OB25" s="738">
        <f t="shared" si="415"/>
        <v>0</v>
      </c>
      <c r="OC25" s="738">
        <f t="shared" si="416"/>
        <v>1</v>
      </c>
      <c r="OD25" s="628" t="b">
        <f t="shared" si="417"/>
        <v>1</v>
      </c>
      <c r="OE25" s="628" t="b">
        <f t="shared" si="418"/>
        <v>0</v>
      </c>
      <c r="OF25" s="628" t="b">
        <f t="shared" si="419"/>
        <v>1</v>
      </c>
      <c r="OG25" s="628">
        <f t="shared" si="420"/>
        <v>1</v>
      </c>
      <c r="OH25" s="737">
        <f t="shared" si="421"/>
        <v>0</v>
      </c>
      <c r="OI25" s="737">
        <f t="shared" si="422"/>
        <v>0</v>
      </c>
      <c r="OJ25" s="737">
        <f t="shared" si="423"/>
        <v>0</v>
      </c>
      <c r="OK25" s="740">
        <f t="shared" si="424"/>
        <v>0</v>
      </c>
      <c r="OL25" s="625">
        <f t="shared" si="425"/>
        <v>1</v>
      </c>
      <c r="OM25" s="625" t="str">
        <f t="shared" si="426"/>
        <v>00:00-00:00</v>
      </c>
      <c r="ON25" s="627">
        <f t="shared" si="427"/>
        <v>1</v>
      </c>
      <c r="OO25" s="738">
        <f t="shared" si="428"/>
        <v>0</v>
      </c>
      <c r="OP25" s="738">
        <f t="shared" si="429"/>
        <v>1</v>
      </c>
      <c r="OQ25" s="628" t="b">
        <f t="shared" si="430"/>
        <v>1</v>
      </c>
      <c r="OR25" s="628" t="b">
        <f t="shared" si="431"/>
        <v>0</v>
      </c>
      <c r="OS25" s="628" t="b">
        <f t="shared" si="432"/>
        <v>1</v>
      </c>
      <c r="OT25" s="628">
        <f t="shared" si="433"/>
        <v>1</v>
      </c>
      <c r="OU25" s="737">
        <f t="shared" si="434"/>
        <v>0</v>
      </c>
      <c r="OV25" s="737">
        <f t="shared" si="435"/>
        <v>0</v>
      </c>
      <c r="OW25" s="737">
        <f t="shared" si="436"/>
        <v>0</v>
      </c>
      <c r="OX25" s="740">
        <f t="shared" si="437"/>
        <v>0</v>
      </c>
      <c r="OY25" s="625">
        <f t="shared" si="438"/>
        <v>1</v>
      </c>
      <c r="OZ25" s="625" t="str">
        <f t="shared" si="439"/>
        <v>00:00-00:00</v>
      </c>
      <c r="PA25" s="627">
        <f t="shared" si="440"/>
        <v>1</v>
      </c>
      <c r="PB25" s="738">
        <f t="shared" si="441"/>
        <v>0</v>
      </c>
      <c r="PC25" s="738">
        <f t="shared" si="442"/>
        <v>1</v>
      </c>
      <c r="PD25" s="628" t="b">
        <f t="shared" si="443"/>
        <v>1</v>
      </c>
      <c r="PE25" s="628" t="b">
        <f t="shared" si="444"/>
        <v>0</v>
      </c>
      <c r="PF25" s="628" t="b">
        <f t="shared" si="445"/>
        <v>1</v>
      </c>
      <c r="PG25" s="628">
        <f t="shared" si="446"/>
        <v>1</v>
      </c>
      <c r="PH25" s="737">
        <f t="shared" si="447"/>
        <v>0</v>
      </c>
      <c r="PI25" s="737">
        <f t="shared" si="448"/>
        <v>0</v>
      </c>
      <c r="PJ25" s="737">
        <f t="shared" si="449"/>
        <v>0</v>
      </c>
      <c r="PK25" s="740">
        <f t="shared" si="450"/>
        <v>0</v>
      </c>
      <c r="PL25" s="625">
        <f t="shared" si="451"/>
        <v>1</v>
      </c>
      <c r="PM25" s="625" t="str">
        <f t="shared" si="452"/>
        <v>00:00-00:00</v>
      </c>
      <c r="PN25" s="627">
        <f t="shared" si="453"/>
        <v>1</v>
      </c>
      <c r="PO25" s="738">
        <f t="shared" si="454"/>
        <v>0</v>
      </c>
      <c r="PP25" s="738">
        <f t="shared" si="455"/>
        <v>1</v>
      </c>
      <c r="PQ25" s="628" t="b">
        <f t="shared" si="456"/>
        <v>1</v>
      </c>
      <c r="PR25" s="628" t="b">
        <f t="shared" si="457"/>
        <v>0</v>
      </c>
      <c r="PS25" s="628" t="b">
        <f t="shared" si="458"/>
        <v>1</v>
      </c>
      <c r="PT25" s="628">
        <f t="shared" si="459"/>
        <v>1</v>
      </c>
      <c r="PU25" s="737">
        <f t="shared" si="460"/>
        <v>0</v>
      </c>
      <c r="PV25" s="737">
        <f t="shared" si="461"/>
        <v>0</v>
      </c>
      <c r="PW25" s="737">
        <f t="shared" si="462"/>
        <v>0</v>
      </c>
      <c r="PX25" s="740">
        <f t="shared" si="463"/>
        <v>0</v>
      </c>
      <c r="PY25" s="625">
        <f t="shared" si="464"/>
        <v>1</v>
      </c>
      <c r="PZ25" s="625" t="str">
        <f t="shared" si="465"/>
        <v>00:00-00:00</v>
      </c>
      <c r="QA25" s="627">
        <f t="shared" si="466"/>
        <v>1</v>
      </c>
      <c r="QB25" s="738">
        <f t="shared" si="467"/>
        <v>0</v>
      </c>
      <c r="QC25" s="738">
        <f t="shared" si="468"/>
        <v>1</v>
      </c>
      <c r="QD25" s="628" t="b">
        <f t="shared" si="469"/>
        <v>1</v>
      </c>
      <c r="QE25" s="628" t="b">
        <f t="shared" si="470"/>
        <v>0</v>
      </c>
      <c r="QF25" s="628" t="b">
        <f t="shared" si="471"/>
        <v>1</v>
      </c>
      <c r="QG25" s="628">
        <f t="shared" si="472"/>
        <v>1</v>
      </c>
      <c r="QH25" s="737">
        <f t="shared" si="473"/>
        <v>0</v>
      </c>
      <c r="QI25" s="737">
        <f t="shared" si="474"/>
        <v>0</v>
      </c>
      <c r="QJ25" s="737">
        <f t="shared" si="475"/>
        <v>0</v>
      </c>
      <c r="QK25" s="740">
        <f t="shared" si="476"/>
        <v>0</v>
      </c>
      <c r="QL25" s="625">
        <f t="shared" si="477"/>
        <v>1</v>
      </c>
      <c r="QM25" s="625" t="str">
        <f t="shared" si="478"/>
        <v>00:00-00:00</v>
      </c>
      <c r="QN25" s="627">
        <f t="shared" si="479"/>
        <v>1</v>
      </c>
      <c r="QO25" s="738">
        <f t="shared" si="480"/>
        <v>0</v>
      </c>
      <c r="QP25" s="738">
        <f t="shared" si="481"/>
        <v>1</v>
      </c>
      <c r="QQ25" s="628" t="b">
        <f t="shared" si="482"/>
        <v>1</v>
      </c>
      <c r="QR25" s="628" t="b">
        <f t="shared" si="483"/>
        <v>0</v>
      </c>
      <c r="QS25" s="628" t="b">
        <f t="shared" si="484"/>
        <v>1</v>
      </c>
      <c r="QT25" s="628">
        <f t="shared" si="485"/>
        <v>1</v>
      </c>
      <c r="QU25" s="737">
        <f t="shared" si="486"/>
        <v>0</v>
      </c>
      <c r="QV25" s="737">
        <f t="shared" si="487"/>
        <v>0</v>
      </c>
      <c r="QW25" s="737">
        <f t="shared" si="488"/>
        <v>0</v>
      </c>
      <c r="QX25" s="740">
        <f t="shared" si="489"/>
        <v>0</v>
      </c>
      <c r="QY25" s="625">
        <f t="shared" si="490"/>
        <v>1</v>
      </c>
      <c r="QZ25" s="625" t="str">
        <f t="shared" si="491"/>
        <v>00:00-00:00</v>
      </c>
      <c r="RA25" s="627">
        <f t="shared" si="492"/>
        <v>1</v>
      </c>
      <c r="RB25" s="738">
        <f t="shared" si="493"/>
        <v>0</v>
      </c>
      <c r="RC25" s="738">
        <f t="shared" si="494"/>
        <v>1</v>
      </c>
      <c r="RD25" s="628" t="b">
        <f t="shared" si="495"/>
        <v>1</v>
      </c>
      <c r="RE25" s="628" t="b">
        <f t="shared" si="496"/>
        <v>0</v>
      </c>
      <c r="RF25" s="628" t="b">
        <f t="shared" si="497"/>
        <v>1</v>
      </c>
      <c r="RG25" s="628">
        <f t="shared" si="498"/>
        <v>1</v>
      </c>
      <c r="RH25" s="737">
        <f t="shared" si="499"/>
        <v>0</v>
      </c>
      <c r="RI25" s="737">
        <f t="shared" si="500"/>
        <v>0</v>
      </c>
      <c r="RJ25" s="737">
        <f t="shared" si="501"/>
        <v>0</v>
      </c>
      <c r="RK25" s="740">
        <f t="shared" si="502"/>
        <v>0</v>
      </c>
      <c r="RL25" s="744">
        <f t="shared" si="503"/>
        <v>0</v>
      </c>
      <c r="RM25" s="746">
        <f t="shared" si="522"/>
        <v>0</v>
      </c>
      <c r="RN25" s="744">
        <f t="shared" si="504"/>
        <v>0</v>
      </c>
      <c r="RO25" s="744">
        <f t="shared" si="505"/>
        <v>0</v>
      </c>
      <c r="RP25" s="744">
        <f t="shared" si="506"/>
        <v>0</v>
      </c>
      <c r="RQ25" s="744">
        <f t="shared" si="507"/>
        <v>0</v>
      </c>
      <c r="RR25" s="594">
        <f t="shared" ca="1" si="91"/>
        <v>0</v>
      </c>
      <c r="RS25" s="594">
        <f t="shared" ca="1" si="92"/>
        <v>0</v>
      </c>
      <c r="RU25" s="725"/>
    </row>
    <row r="26" spans="1:489" s="625" customFormat="1" ht="15" x14ac:dyDescent="0.25">
      <c r="A26" s="865">
        <f t="shared" ca="1" si="93"/>
        <v>3</v>
      </c>
      <c r="B26" s="719">
        <f t="shared" ca="1" si="508"/>
        <v>43846</v>
      </c>
      <c r="C26" s="720">
        <f t="shared" ca="1" si="509"/>
        <v>1</v>
      </c>
      <c r="D26" s="720" t="str">
        <f t="shared" ca="1" si="510"/>
        <v/>
      </c>
      <c r="E26" s="773" t="str">
        <f t="shared" ca="1" si="511"/>
        <v/>
      </c>
      <c r="F26" s="721">
        <f t="shared" ca="1" si="512"/>
        <v>43846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>
        <f t="shared" ca="1" si="2"/>
        <v>0.33333333333333298</v>
      </c>
      <c r="Q26" s="725" t="str">
        <f t="shared" ca="1" si="3"/>
        <v/>
      </c>
      <c r="R26" s="725" t="str">
        <f t="shared" ca="1" si="94"/>
        <v/>
      </c>
      <c r="S26" s="750"/>
      <c r="T26" s="723" t="str">
        <f t="shared" si="95"/>
        <v/>
      </c>
      <c r="U26" s="723" t="str">
        <f t="shared" ca="1" si="4"/>
        <v/>
      </c>
      <c r="V26" s="723" t="str">
        <f t="shared" ca="1" si="96"/>
        <v/>
      </c>
      <c r="W26" s="723" t="str">
        <f t="shared" ca="1" si="97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8"/>
        <v/>
      </c>
      <c r="AG26" s="730" t="str">
        <f t="shared" si="99"/>
        <v/>
      </c>
      <c r="AH26" s="731" t="str">
        <f t="shared" si="7"/>
        <v/>
      </c>
      <c r="AI26" s="731">
        <f t="shared" si="100"/>
        <v>0</v>
      </c>
      <c r="AJ26" s="731">
        <f t="shared" si="101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9"/>
        <v>0</v>
      </c>
      <c r="AN26" s="596">
        <f t="shared" si="10"/>
        <v>0</v>
      </c>
      <c r="AO26" s="596">
        <f t="shared" si="513"/>
        <v>0</v>
      </c>
      <c r="AP26" s="633">
        <v>0</v>
      </c>
      <c r="AQ26" s="596">
        <f t="shared" si="514"/>
        <v>0</v>
      </c>
      <c r="AR26" s="634">
        <f t="shared" si="11"/>
        <v>0</v>
      </c>
      <c r="AS26" s="733">
        <f t="shared" si="12"/>
        <v>0</v>
      </c>
      <c r="AT26" s="635">
        <f t="shared" si="13"/>
        <v>0</v>
      </c>
      <c r="AU26" s="635">
        <f t="shared" si="515"/>
        <v>0</v>
      </c>
      <c r="AV26" s="633">
        <v>0</v>
      </c>
      <c r="AW26" s="635">
        <f t="shared" si="516"/>
        <v>0</v>
      </c>
      <c r="AX26" s="596">
        <f t="shared" si="14"/>
        <v>0</v>
      </c>
      <c r="AY26" s="596">
        <f t="shared" si="15"/>
        <v>0</v>
      </c>
      <c r="AZ26" s="596">
        <f t="shared" si="16"/>
        <v>0</v>
      </c>
      <c r="BA26" s="596">
        <f t="shared" si="17"/>
        <v>0</v>
      </c>
      <c r="BB26" s="596">
        <f t="shared" si="18"/>
        <v>0</v>
      </c>
      <c r="BC26" s="596">
        <f t="shared" si="517"/>
        <v>0</v>
      </c>
      <c r="BD26" s="636" t="b">
        <f t="shared" si="19"/>
        <v>1</v>
      </c>
      <c r="BE26" s="636" t="b">
        <f>IF(UPPER(G26)=Stammdaten!$D$40,TRUE,FALSE)</f>
        <v>0</v>
      </c>
      <c r="BF26" s="635">
        <f t="shared" si="518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0.33333333333333331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519"/>
        <v>0</v>
      </c>
      <c r="BL26" s="636" t="b">
        <f>IF(UPPER(G26)=Stammdaten!$D$39,TRUE,FALSE)</f>
        <v>0</v>
      </c>
      <c r="BM26" s="636">
        <f t="shared" si="20"/>
        <v>0</v>
      </c>
      <c r="BN26" s="636">
        <f t="shared" si="21"/>
        <v>0</v>
      </c>
      <c r="BO26" s="735">
        <f t="shared" ca="1" si="102"/>
        <v>0</v>
      </c>
      <c r="BP26" s="636">
        <f t="shared" si="22"/>
        <v>0</v>
      </c>
      <c r="BQ26" s="734">
        <f t="shared" si="103"/>
        <v>0</v>
      </c>
      <c r="BR26" s="636">
        <f t="shared" ca="1" si="23"/>
        <v>0</v>
      </c>
      <c r="BS26" s="549">
        <f t="shared" ca="1" si="24"/>
        <v>0</v>
      </c>
      <c r="BT26" s="637">
        <f t="shared" ca="1" si="520"/>
        <v>0</v>
      </c>
      <c r="BU26" s="635">
        <f t="shared" ca="1" si="521"/>
        <v>0</v>
      </c>
      <c r="BV26" s="638">
        <f t="shared" ca="1" si="25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6"/>
        <v>0</v>
      </c>
      <c r="BY26" s="638">
        <f t="shared" ca="1" si="104"/>
        <v>1</v>
      </c>
      <c r="BZ26" s="736">
        <f ca="1">ROUND(IF(OR(C26=0,B26=""),0,INDIRECT(ADDRESS(MATCH(B26,Soll_AZ,1)+MATCH("Arbeitszeit 1 ab",Stammdaten!B:B,0)-1,WEEKDAY(B26,2)+15,,,Tabellennamen),TRUE)),15)</f>
        <v>0.33333333333333298</v>
      </c>
      <c r="CA26" s="954">
        <f t="shared" ca="1" si="27"/>
        <v>0</v>
      </c>
      <c r="CB26" s="736">
        <f t="shared" si="523"/>
        <v>0</v>
      </c>
      <c r="CC26" s="625">
        <f t="shared" si="28"/>
        <v>1</v>
      </c>
      <c r="CD26" s="737">
        <f t="shared" si="106"/>
        <v>0</v>
      </c>
      <c r="CE26" s="737">
        <f t="shared" si="107"/>
        <v>1</v>
      </c>
      <c r="CF26" s="738" t="str">
        <f t="shared" si="108"/>
        <v>00:00-00:00</v>
      </c>
      <c r="CG26" s="739">
        <f t="shared" si="109"/>
        <v>1</v>
      </c>
      <c r="CH26" s="738">
        <f t="shared" si="110"/>
        <v>0</v>
      </c>
      <c r="CI26" s="738">
        <f t="shared" si="111"/>
        <v>1</v>
      </c>
      <c r="CJ26" s="737" t="b">
        <f t="shared" si="112"/>
        <v>1</v>
      </c>
      <c r="CK26" s="737" t="b">
        <f t="shared" si="113"/>
        <v>0</v>
      </c>
      <c r="CL26" s="737" t="b">
        <f t="shared" si="114"/>
        <v>1</v>
      </c>
      <c r="CM26" s="628">
        <f t="shared" si="115"/>
        <v>1</v>
      </c>
      <c r="CN26" s="737">
        <f t="shared" si="116"/>
        <v>0</v>
      </c>
      <c r="CO26" s="737">
        <f t="shared" si="117"/>
        <v>0</v>
      </c>
      <c r="CP26" s="737">
        <f t="shared" si="118"/>
        <v>0</v>
      </c>
      <c r="CQ26" s="740">
        <f t="shared" si="119"/>
        <v>0</v>
      </c>
      <c r="CR26" s="625">
        <f t="shared" si="120"/>
        <v>1</v>
      </c>
      <c r="CS26" s="738" t="str">
        <f t="shared" si="121"/>
        <v>00:00-00:00</v>
      </c>
      <c r="CT26" s="739">
        <f t="shared" si="122"/>
        <v>1</v>
      </c>
      <c r="CU26" s="738">
        <f t="shared" si="123"/>
        <v>0</v>
      </c>
      <c r="CV26" s="738">
        <f t="shared" si="124"/>
        <v>1</v>
      </c>
      <c r="CW26" s="737" t="b">
        <f t="shared" si="125"/>
        <v>1</v>
      </c>
      <c r="CX26" s="737" t="b">
        <f t="shared" si="126"/>
        <v>0</v>
      </c>
      <c r="CY26" s="737" t="b">
        <f t="shared" si="127"/>
        <v>1</v>
      </c>
      <c r="CZ26" s="628">
        <f t="shared" si="128"/>
        <v>1</v>
      </c>
      <c r="DA26" s="737">
        <f t="shared" si="129"/>
        <v>0</v>
      </c>
      <c r="DB26" s="737">
        <f t="shared" si="130"/>
        <v>0</v>
      </c>
      <c r="DC26" s="737">
        <f t="shared" si="131"/>
        <v>0</v>
      </c>
      <c r="DD26" s="740">
        <f t="shared" si="132"/>
        <v>0</v>
      </c>
      <c r="DE26" s="625">
        <f t="shared" si="133"/>
        <v>1</v>
      </c>
      <c r="DF26" s="738" t="str">
        <f t="shared" si="134"/>
        <v>00:00-00:00</v>
      </c>
      <c r="DG26" s="739">
        <f t="shared" si="135"/>
        <v>1</v>
      </c>
      <c r="DH26" s="738">
        <f t="shared" si="136"/>
        <v>0</v>
      </c>
      <c r="DI26" s="738">
        <f t="shared" si="137"/>
        <v>1</v>
      </c>
      <c r="DJ26" s="737" t="b">
        <f t="shared" si="138"/>
        <v>1</v>
      </c>
      <c r="DK26" s="737" t="b">
        <f t="shared" si="139"/>
        <v>0</v>
      </c>
      <c r="DL26" s="737" t="b">
        <f t="shared" si="140"/>
        <v>1</v>
      </c>
      <c r="DM26" s="628">
        <f t="shared" si="141"/>
        <v>1</v>
      </c>
      <c r="DN26" s="737">
        <f t="shared" si="142"/>
        <v>0</v>
      </c>
      <c r="DO26" s="737">
        <f t="shared" si="143"/>
        <v>0</v>
      </c>
      <c r="DP26" s="737">
        <f t="shared" si="144"/>
        <v>0</v>
      </c>
      <c r="DQ26" s="740">
        <f t="shared" si="145"/>
        <v>0</v>
      </c>
      <c r="DR26" s="625">
        <f t="shared" si="146"/>
        <v>1</v>
      </c>
      <c r="DS26" s="738" t="str">
        <f t="shared" si="147"/>
        <v>00:00-00:00</v>
      </c>
      <c r="DT26" s="739">
        <f t="shared" si="148"/>
        <v>1</v>
      </c>
      <c r="DU26" s="738">
        <f t="shared" si="149"/>
        <v>0</v>
      </c>
      <c r="DV26" s="738">
        <f t="shared" si="150"/>
        <v>1</v>
      </c>
      <c r="DW26" s="737" t="b">
        <f t="shared" si="151"/>
        <v>1</v>
      </c>
      <c r="DX26" s="737" t="b">
        <f t="shared" si="152"/>
        <v>0</v>
      </c>
      <c r="DY26" s="737" t="b">
        <f t="shared" si="153"/>
        <v>1</v>
      </c>
      <c r="DZ26" s="628">
        <f t="shared" si="154"/>
        <v>1</v>
      </c>
      <c r="EA26" s="737">
        <f t="shared" si="155"/>
        <v>0</v>
      </c>
      <c r="EB26" s="737">
        <f t="shared" si="156"/>
        <v>0</v>
      </c>
      <c r="EC26" s="737">
        <f t="shared" si="157"/>
        <v>0</v>
      </c>
      <c r="ED26" s="740">
        <f t="shared" si="158"/>
        <v>0</v>
      </c>
      <c r="EE26" s="741">
        <f t="shared" si="159"/>
        <v>1</v>
      </c>
      <c r="EF26" s="742" t="str">
        <f t="shared" si="160"/>
        <v>00:00-00:00</v>
      </c>
      <c r="EG26" s="743">
        <f t="shared" si="161"/>
        <v>1</v>
      </c>
      <c r="EH26" s="742">
        <f t="shared" si="162"/>
        <v>0</v>
      </c>
      <c r="EI26" s="742">
        <f t="shared" si="163"/>
        <v>1</v>
      </c>
      <c r="EJ26" s="742" t="b">
        <f t="shared" si="164"/>
        <v>1</v>
      </c>
      <c r="EK26" s="742" t="b">
        <f t="shared" si="165"/>
        <v>0</v>
      </c>
      <c r="EL26" s="742" t="b">
        <f t="shared" si="166"/>
        <v>1</v>
      </c>
      <c r="EM26" s="628">
        <f t="shared" si="167"/>
        <v>1</v>
      </c>
      <c r="EN26" s="737">
        <f t="shared" si="168"/>
        <v>0</v>
      </c>
      <c r="EO26" s="737">
        <f t="shared" si="169"/>
        <v>0</v>
      </c>
      <c r="EP26" s="737">
        <f t="shared" si="170"/>
        <v>0</v>
      </c>
      <c r="EQ26" s="740">
        <f t="shared" si="171"/>
        <v>0</v>
      </c>
      <c r="ER26" s="741">
        <f t="shared" si="172"/>
        <v>1</v>
      </c>
      <c r="ES26" s="742" t="str">
        <f t="shared" si="173"/>
        <v>00:00-00:00</v>
      </c>
      <c r="ET26" s="739">
        <f t="shared" si="174"/>
        <v>1</v>
      </c>
      <c r="EU26" s="738">
        <f t="shared" si="175"/>
        <v>0</v>
      </c>
      <c r="EV26" s="738">
        <f t="shared" si="176"/>
        <v>1</v>
      </c>
      <c r="EW26" s="737" t="b">
        <f t="shared" si="177"/>
        <v>1</v>
      </c>
      <c r="EX26" s="737" t="b">
        <f t="shared" si="178"/>
        <v>0</v>
      </c>
      <c r="EY26" s="737" t="b">
        <f t="shared" si="179"/>
        <v>1</v>
      </c>
      <c r="EZ26" s="628">
        <f t="shared" si="180"/>
        <v>1</v>
      </c>
      <c r="FA26" s="737">
        <f t="shared" si="181"/>
        <v>0</v>
      </c>
      <c r="FB26" s="737">
        <f t="shared" si="182"/>
        <v>0</v>
      </c>
      <c r="FC26" s="737">
        <f t="shared" si="183"/>
        <v>0</v>
      </c>
      <c r="FD26" s="740">
        <f t="shared" si="184"/>
        <v>0</v>
      </c>
      <c r="FE26" s="625">
        <f t="shared" si="185"/>
        <v>1</v>
      </c>
      <c r="FF26" s="738" t="str">
        <f t="shared" si="186"/>
        <v>00:00-00:00</v>
      </c>
      <c r="FG26" s="739">
        <f t="shared" si="187"/>
        <v>1</v>
      </c>
      <c r="FH26" s="738">
        <f t="shared" si="188"/>
        <v>0</v>
      </c>
      <c r="FI26" s="738">
        <f t="shared" si="189"/>
        <v>1</v>
      </c>
      <c r="FJ26" s="737" t="b">
        <f t="shared" si="190"/>
        <v>1</v>
      </c>
      <c r="FK26" s="737" t="b">
        <f t="shared" si="191"/>
        <v>0</v>
      </c>
      <c r="FL26" s="737" t="b">
        <f t="shared" si="192"/>
        <v>1</v>
      </c>
      <c r="FM26" s="628">
        <f t="shared" si="193"/>
        <v>1</v>
      </c>
      <c r="FN26" s="737">
        <f t="shared" si="194"/>
        <v>0</v>
      </c>
      <c r="FO26" s="737">
        <f t="shared" si="195"/>
        <v>0</v>
      </c>
      <c r="FP26" s="737">
        <f t="shared" si="196"/>
        <v>0</v>
      </c>
      <c r="FQ26" s="740">
        <f t="shared" si="197"/>
        <v>0</v>
      </c>
      <c r="FR26" s="625">
        <f t="shared" si="198"/>
        <v>1</v>
      </c>
      <c r="FS26" s="738" t="str">
        <f t="shared" si="199"/>
        <v>00:00-00:00</v>
      </c>
      <c r="FT26" s="739">
        <f t="shared" si="200"/>
        <v>1</v>
      </c>
      <c r="FU26" s="738">
        <f t="shared" si="201"/>
        <v>0</v>
      </c>
      <c r="FV26" s="738">
        <f t="shared" si="202"/>
        <v>1</v>
      </c>
      <c r="FW26" s="737" t="b">
        <f t="shared" si="203"/>
        <v>1</v>
      </c>
      <c r="FX26" s="737" t="b">
        <f t="shared" si="204"/>
        <v>0</v>
      </c>
      <c r="FY26" s="737" t="b">
        <f t="shared" si="205"/>
        <v>1</v>
      </c>
      <c r="FZ26" s="628">
        <f t="shared" si="206"/>
        <v>1</v>
      </c>
      <c r="GA26" s="737">
        <f t="shared" si="207"/>
        <v>0</v>
      </c>
      <c r="GB26" s="737">
        <f t="shared" si="208"/>
        <v>0</v>
      </c>
      <c r="GC26" s="737">
        <f t="shared" si="209"/>
        <v>0</v>
      </c>
      <c r="GD26" s="740">
        <f t="shared" si="210"/>
        <v>0</v>
      </c>
      <c r="GE26" s="625">
        <f t="shared" si="211"/>
        <v>1</v>
      </c>
      <c r="GF26" s="738" t="str">
        <f t="shared" si="212"/>
        <v>00:00-00:00</v>
      </c>
      <c r="GG26" s="739">
        <f t="shared" si="213"/>
        <v>1</v>
      </c>
      <c r="GH26" s="738">
        <f t="shared" si="214"/>
        <v>0</v>
      </c>
      <c r="GI26" s="738">
        <f t="shared" si="215"/>
        <v>1</v>
      </c>
      <c r="GJ26" s="737" t="b">
        <f t="shared" si="216"/>
        <v>1</v>
      </c>
      <c r="GK26" s="737" t="b">
        <f t="shared" si="217"/>
        <v>0</v>
      </c>
      <c r="GL26" s="737" t="b">
        <f t="shared" si="218"/>
        <v>1</v>
      </c>
      <c r="GM26" s="628">
        <f t="shared" si="219"/>
        <v>1</v>
      </c>
      <c r="GN26" s="737">
        <f t="shared" si="220"/>
        <v>0</v>
      </c>
      <c r="GO26" s="737">
        <f t="shared" si="221"/>
        <v>0</v>
      </c>
      <c r="GP26" s="737">
        <f t="shared" si="222"/>
        <v>0</v>
      </c>
      <c r="GQ26" s="740">
        <f t="shared" si="223"/>
        <v>0</v>
      </c>
      <c r="GR26" s="625">
        <f t="shared" si="224"/>
        <v>1</v>
      </c>
      <c r="GS26" s="738" t="str">
        <f t="shared" si="225"/>
        <v>00:00-00:00</v>
      </c>
      <c r="GT26" s="739">
        <f t="shared" si="226"/>
        <v>1</v>
      </c>
      <c r="GU26" s="738">
        <f t="shared" si="227"/>
        <v>0</v>
      </c>
      <c r="GV26" s="738">
        <f t="shared" si="228"/>
        <v>1</v>
      </c>
      <c r="GW26" s="737" t="b">
        <f t="shared" si="229"/>
        <v>1</v>
      </c>
      <c r="GX26" s="737" t="b">
        <f t="shared" si="230"/>
        <v>0</v>
      </c>
      <c r="GY26" s="737" t="b">
        <f t="shared" si="231"/>
        <v>1</v>
      </c>
      <c r="GZ26" s="628">
        <f t="shared" si="232"/>
        <v>1</v>
      </c>
      <c r="HA26" s="737">
        <f t="shared" si="233"/>
        <v>0</v>
      </c>
      <c r="HB26" s="737">
        <f t="shared" si="234"/>
        <v>0</v>
      </c>
      <c r="HC26" s="737">
        <f t="shared" si="235"/>
        <v>0</v>
      </c>
      <c r="HD26" s="740">
        <f t="shared" si="236"/>
        <v>0</v>
      </c>
      <c r="HE26" s="625">
        <f t="shared" si="237"/>
        <v>1</v>
      </c>
      <c r="HF26" s="738" t="str">
        <f t="shared" si="238"/>
        <v>00:00-00:00</v>
      </c>
      <c r="HG26" s="739">
        <f t="shared" si="239"/>
        <v>1</v>
      </c>
      <c r="HH26" s="738">
        <f t="shared" si="240"/>
        <v>0</v>
      </c>
      <c r="HI26" s="738">
        <f t="shared" si="241"/>
        <v>1</v>
      </c>
      <c r="HJ26" s="737" t="b">
        <f t="shared" si="242"/>
        <v>1</v>
      </c>
      <c r="HK26" s="737" t="b">
        <f t="shared" si="243"/>
        <v>0</v>
      </c>
      <c r="HL26" s="737" t="b">
        <f t="shared" si="244"/>
        <v>1</v>
      </c>
      <c r="HM26" s="628">
        <f t="shared" si="245"/>
        <v>1</v>
      </c>
      <c r="HN26" s="737">
        <f t="shared" si="246"/>
        <v>0</v>
      </c>
      <c r="HO26" s="737">
        <f t="shared" si="247"/>
        <v>0</v>
      </c>
      <c r="HP26" s="737">
        <f t="shared" si="248"/>
        <v>0</v>
      </c>
      <c r="HQ26" s="740">
        <f t="shared" si="249"/>
        <v>0</v>
      </c>
      <c r="HR26" s="625">
        <f t="shared" si="250"/>
        <v>1</v>
      </c>
      <c r="HS26" s="738" t="str">
        <f t="shared" si="251"/>
        <v>00:00-00:00</v>
      </c>
      <c r="HT26" s="739">
        <f t="shared" si="252"/>
        <v>1</v>
      </c>
      <c r="HU26" s="738">
        <f t="shared" si="253"/>
        <v>0</v>
      </c>
      <c r="HV26" s="738">
        <f t="shared" si="254"/>
        <v>1</v>
      </c>
      <c r="HW26" s="737" t="b">
        <f t="shared" si="255"/>
        <v>1</v>
      </c>
      <c r="HX26" s="737" t="b">
        <f t="shared" si="256"/>
        <v>0</v>
      </c>
      <c r="HY26" s="737" t="b">
        <f t="shared" si="257"/>
        <v>1</v>
      </c>
      <c r="HZ26" s="628">
        <f t="shared" si="258"/>
        <v>1</v>
      </c>
      <c r="IA26" s="737">
        <f t="shared" si="259"/>
        <v>0</v>
      </c>
      <c r="IB26" s="737">
        <f t="shared" si="260"/>
        <v>0</v>
      </c>
      <c r="IC26" s="737">
        <f t="shared" si="261"/>
        <v>0</v>
      </c>
      <c r="ID26" s="740">
        <f t="shared" si="262"/>
        <v>0</v>
      </c>
      <c r="IE26" s="625">
        <f t="shared" si="263"/>
        <v>1</v>
      </c>
      <c r="IF26" s="738" t="str">
        <f t="shared" si="264"/>
        <v>00:00-00:00</v>
      </c>
      <c r="IG26" s="739">
        <f t="shared" si="265"/>
        <v>1</v>
      </c>
      <c r="IH26" s="738">
        <f t="shared" si="266"/>
        <v>0</v>
      </c>
      <c r="II26" s="738">
        <f t="shared" si="267"/>
        <v>1</v>
      </c>
      <c r="IJ26" s="737" t="b">
        <f t="shared" si="268"/>
        <v>1</v>
      </c>
      <c r="IK26" s="737" t="b">
        <f t="shared" si="269"/>
        <v>0</v>
      </c>
      <c r="IL26" s="737" t="b">
        <f t="shared" si="270"/>
        <v>1</v>
      </c>
      <c r="IM26" s="628">
        <f t="shared" si="271"/>
        <v>1</v>
      </c>
      <c r="IN26" s="737">
        <f t="shared" si="272"/>
        <v>0</v>
      </c>
      <c r="IO26" s="737">
        <f t="shared" si="273"/>
        <v>0</v>
      </c>
      <c r="IP26" s="737">
        <f t="shared" si="274"/>
        <v>0</v>
      </c>
      <c r="IQ26" s="740">
        <f t="shared" si="275"/>
        <v>0</v>
      </c>
      <c r="IR26" s="625">
        <f t="shared" si="276"/>
        <v>1</v>
      </c>
      <c r="IS26" s="738" t="str">
        <f t="shared" si="277"/>
        <v>00:00-00:00</v>
      </c>
      <c r="IT26" s="739">
        <f t="shared" si="278"/>
        <v>1</v>
      </c>
      <c r="IU26" s="738">
        <f t="shared" si="279"/>
        <v>0</v>
      </c>
      <c r="IV26" s="738">
        <f t="shared" si="280"/>
        <v>1</v>
      </c>
      <c r="IW26" s="737" t="b">
        <f t="shared" si="281"/>
        <v>1</v>
      </c>
      <c r="IX26" s="737" t="b">
        <f t="shared" si="282"/>
        <v>0</v>
      </c>
      <c r="IY26" s="737" t="b">
        <f t="shared" si="283"/>
        <v>1</v>
      </c>
      <c r="IZ26" s="628">
        <f t="shared" si="284"/>
        <v>1</v>
      </c>
      <c r="JA26" s="737">
        <f t="shared" si="285"/>
        <v>0</v>
      </c>
      <c r="JB26" s="737">
        <f t="shared" si="286"/>
        <v>0</v>
      </c>
      <c r="JC26" s="737">
        <f t="shared" si="287"/>
        <v>0</v>
      </c>
      <c r="JD26" s="740">
        <f t="shared" si="288"/>
        <v>0</v>
      </c>
      <c r="JE26" s="625">
        <f t="shared" si="289"/>
        <v>1</v>
      </c>
      <c r="JF26" s="738" t="str">
        <f t="shared" si="290"/>
        <v>00:00-00:00</v>
      </c>
      <c r="JG26" s="739">
        <f t="shared" si="291"/>
        <v>1</v>
      </c>
      <c r="JH26" s="738">
        <f t="shared" si="292"/>
        <v>0</v>
      </c>
      <c r="JI26" s="738">
        <f t="shared" si="293"/>
        <v>1</v>
      </c>
      <c r="JJ26" s="737" t="b">
        <f t="shared" si="294"/>
        <v>1</v>
      </c>
      <c r="JK26" s="737" t="b">
        <f t="shared" si="295"/>
        <v>0</v>
      </c>
      <c r="JL26" s="737" t="b">
        <f t="shared" si="296"/>
        <v>1</v>
      </c>
      <c r="JM26" s="628">
        <f t="shared" si="297"/>
        <v>1</v>
      </c>
      <c r="JN26" s="737">
        <f t="shared" si="298"/>
        <v>0</v>
      </c>
      <c r="JO26" s="737">
        <f t="shared" si="299"/>
        <v>0</v>
      </c>
      <c r="JP26" s="737">
        <f t="shared" si="300"/>
        <v>0</v>
      </c>
      <c r="JQ26" s="740">
        <f t="shared" si="301"/>
        <v>0</v>
      </c>
      <c r="JR26" s="744">
        <f t="shared" si="302"/>
        <v>0</v>
      </c>
      <c r="JS26" s="745">
        <f t="shared" si="303"/>
        <v>0</v>
      </c>
      <c r="JT26" s="744">
        <f t="shared" si="304"/>
        <v>0</v>
      </c>
      <c r="JU26" s="744">
        <f t="shared" si="305"/>
        <v>0</v>
      </c>
      <c r="JV26" s="744">
        <f t="shared" si="306"/>
        <v>0</v>
      </c>
      <c r="JW26" s="744">
        <f t="shared" si="307"/>
        <v>0</v>
      </c>
      <c r="JX26" s="616"/>
      <c r="JY26" s="625">
        <f t="shared" si="308"/>
        <v>1</v>
      </c>
      <c r="JZ26" s="626" t="str">
        <f t="shared" si="309"/>
        <v>00:00-00:00</v>
      </c>
      <c r="KA26" s="627">
        <f t="shared" si="310"/>
        <v>1</v>
      </c>
      <c r="KB26" s="738">
        <f t="shared" si="311"/>
        <v>0</v>
      </c>
      <c r="KC26" s="738">
        <f t="shared" si="312"/>
        <v>1</v>
      </c>
      <c r="KD26" s="628" t="b">
        <f t="shared" si="313"/>
        <v>1</v>
      </c>
      <c r="KE26" s="628" t="b">
        <f t="shared" si="314"/>
        <v>0</v>
      </c>
      <c r="KF26" s="628" t="b">
        <f t="shared" si="315"/>
        <v>1</v>
      </c>
      <c r="KG26" s="628">
        <f t="shared" si="316"/>
        <v>1</v>
      </c>
      <c r="KH26" s="737">
        <f t="shared" si="317"/>
        <v>0</v>
      </c>
      <c r="KI26" s="737">
        <f t="shared" si="318"/>
        <v>0</v>
      </c>
      <c r="KJ26" s="737">
        <f t="shared" si="319"/>
        <v>0</v>
      </c>
      <c r="KK26" s="740">
        <f t="shared" si="320"/>
        <v>0</v>
      </c>
      <c r="KL26" s="625">
        <f t="shared" si="321"/>
        <v>1</v>
      </c>
      <c r="KM26" s="625" t="str">
        <f t="shared" si="322"/>
        <v>00:00-00:00</v>
      </c>
      <c r="KN26" s="627">
        <f t="shared" si="323"/>
        <v>1</v>
      </c>
      <c r="KO26" s="738">
        <f t="shared" si="324"/>
        <v>0</v>
      </c>
      <c r="KP26" s="738">
        <f t="shared" si="325"/>
        <v>1</v>
      </c>
      <c r="KQ26" s="628" t="b">
        <f t="shared" si="326"/>
        <v>1</v>
      </c>
      <c r="KR26" s="628" t="b">
        <f t="shared" si="327"/>
        <v>0</v>
      </c>
      <c r="KS26" s="628" t="b">
        <f t="shared" si="328"/>
        <v>1</v>
      </c>
      <c r="KT26" s="628">
        <f t="shared" si="329"/>
        <v>1</v>
      </c>
      <c r="KU26" s="737">
        <f t="shared" si="330"/>
        <v>0</v>
      </c>
      <c r="KV26" s="737">
        <f t="shared" si="331"/>
        <v>0</v>
      </c>
      <c r="KW26" s="737">
        <f t="shared" si="332"/>
        <v>0</v>
      </c>
      <c r="KX26" s="740">
        <f t="shared" si="333"/>
        <v>0</v>
      </c>
      <c r="KY26" s="625">
        <f t="shared" si="334"/>
        <v>1</v>
      </c>
      <c r="KZ26" s="625" t="str">
        <f t="shared" si="335"/>
        <v>00:00-00:00</v>
      </c>
      <c r="LA26" s="627">
        <f t="shared" si="336"/>
        <v>1</v>
      </c>
      <c r="LB26" s="738">
        <f t="shared" si="337"/>
        <v>0</v>
      </c>
      <c r="LC26" s="738">
        <f t="shared" si="338"/>
        <v>1</v>
      </c>
      <c r="LD26" s="628" t="b">
        <f t="shared" si="339"/>
        <v>1</v>
      </c>
      <c r="LE26" s="628" t="b">
        <f t="shared" si="340"/>
        <v>0</v>
      </c>
      <c r="LF26" s="628" t="b">
        <f t="shared" si="341"/>
        <v>1</v>
      </c>
      <c r="LG26" s="628">
        <f t="shared" si="342"/>
        <v>1</v>
      </c>
      <c r="LH26" s="737">
        <f t="shared" si="343"/>
        <v>0</v>
      </c>
      <c r="LI26" s="737">
        <f t="shared" si="344"/>
        <v>0</v>
      </c>
      <c r="LJ26" s="737">
        <f t="shared" si="345"/>
        <v>0</v>
      </c>
      <c r="LK26" s="740">
        <f t="shared" si="346"/>
        <v>0</v>
      </c>
      <c r="LL26" s="625">
        <f t="shared" si="347"/>
        <v>1</v>
      </c>
      <c r="LM26" s="625" t="str">
        <f t="shared" si="348"/>
        <v>00:00-00:00</v>
      </c>
      <c r="LN26" s="627">
        <f t="shared" si="349"/>
        <v>1</v>
      </c>
      <c r="LO26" s="738">
        <f t="shared" si="350"/>
        <v>0</v>
      </c>
      <c r="LP26" s="738">
        <f t="shared" si="351"/>
        <v>1</v>
      </c>
      <c r="LQ26" s="628" t="b">
        <f t="shared" si="352"/>
        <v>1</v>
      </c>
      <c r="LR26" s="628" t="b">
        <f t="shared" si="353"/>
        <v>0</v>
      </c>
      <c r="LS26" s="628" t="b">
        <f t="shared" si="354"/>
        <v>1</v>
      </c>
      <c r="LT26" s="628">
        <f t="shared" si="355"/>
        <v>1</v>
      </c>
      <c r="LU26" s="737">
        <f t="shared" si="356"/>
        <v>0</v>
      </c>
      <c r="LV26" s="737">
        <f t="shared" si="357"/>
        <v>0</v>
      </c>
      <c r="LW26" s="737">
        <f t="shared" si="358"/>
        <v>0</v>
      </c>
      <c r="LX26" s="740">
        <f t="shared" si="359"/>
        <v>0</v>
      </c>
      <c r="LY26" s="625">
        <f t="shared" si="360"/>
        <v>1</v>
      </c>
      <c r="LZ26" s="625" t="str">
        <f t="shared" si="361"/>
        <v>00:00-00:00</v>
      </c>
      <c r="MA26" s="627">
        <f t="shared" si="362"/>
        <v>1</v>
      </c>
      <c r="MB26" s="738">
        <f t="shared" si="363"/>
        <v>0</v>
      </c>
      <c r="MC26" s="738">
        <f t="shared" si="364"/>
        <v>1</v>
      </c>
      <c r="MD26" s="628" t="b">
        <f t="shared" si="365"/>
        <v>1</v>
      </c>
      <c r="ME26" s="628" t="b">
        <f t="shared" si="366"/>
        <v>0</v>
      </c>
      <c r="MF26" s="628" t="b">
        <f t="shared" si="367"/>
        <v>1</v>
      </c>
      <c r="MG26" s="628">
        <f t="shared" si="368"/>
        <v>1</v>
      </c>
      <c r="MH26" s="737">
        <f t="shared" si="369"/>
        <v>0</v>
      </c>
      <c r="MI26" s="737">
        <f t="shared" si="370"/>
        <v>0</v>
      </c>
      <c r="MJ26" s="737">
        <f t="shared" si="371"/>
        <v>0</v>
      </c>
      <c r="MK26" s="740">
        <f t="shared" si="372"/>
        <v>0</v>
      </c>
      <c r="ML26" s="625">
        <f t="shared" si="373"/>
        <v>1</v>
      </c>
      <c r="MM26" s="625" t="str">
        <f t="shared" si="374"/>
        <v>00:00-00:00</v>
      </c>
      <c r="MN26" s="627">
        <f t="shared" si="375"/>
        <v>1</v>
      </c>
      <c r="MO26" s="738">
        <f t="shared" si="376"/>
        <v>0</v>
      </c>
      <c r="MP26" s="738">
        <f t="shared" si="377"/>
        <v>1</v>
      </c>
      <c r="MQ26" s="628" t="b">
        <f t="shared" si="378"/>
        <v>1</v>
      </c>
      <c r="MR26" s="628" t="b">
        <f t="shared" si="379"/>
        <v>0</v>
      </c>
      <c r="MS26" s="628" t="b">
        <f t="shared" si="380"/>
        <v>1</v>
      </c>
      <c r="MT26" s="628">
        <f t="shared" si="381"/>
        <v>1</v>
      </c>
      <c r="MU26" s="737">
        <f t="shared" si="382"/>
        <v>0</v>
      </c>
      <c r="MV26" s="737">
        <f t="shared" si="383"/>
        <v>0</v>
      </c>
      <c r="MW26" s="737">
        <f t="shared" si="384"/>
        <v>0</v>
      </c>
      <c r="MX26" s="740">
        <f t="shared" si="385"/>
        <v>0</v>
      </c>
      <c r="MY26" s="625">
        <f t="shared" si="386"/>
        <v>1</v>
      </c>
      <c r="MZ26" s="625" t="str">
        <f t="shared" si="387"/>
        <v>00:00-00:00</v>
      </c>
      <c r="NA26" s="627">
        <f t="shared" si="388"/>
        <v>1</v>
      </c>
      <c r="NB26" s="738">
        <f t="shared" si="389"/>
        <v>0</v>
      </c>
      <c r="NC26" s="738">
        <f t="shared" si="390"/>
        <v>1</v>
      </c>
      <c r="ND26" s="628" t="b">
        <f t="shared" si="391"/>
        <v>1</v>
      </c>
      <c r="NE26" s="628" t="b">
        <f t="shared" si="392"/>
        <v>0</v>
      </c>
      <c r="NF26" s="628" t="b">
        <f t="shared" si="393"/>
        <v>1</v>
      </c>
      <c r="NG26" s="628">
        <f t="shared" si="394"/>
        <v>1</v>
      </c>
      <c r="NH26" s="737">
        <f t="shared" si="395"/>
        <v>0</v>
      </c>
      <c r="NI26" s="737">
        <f t="shared" si="396"/>
        <v>0</v>
      </c>
      <c r="NJ26" s="737">
        <f t="shared" si="397"/>
        <v>0</v>
      </c>
      <c r="NK26" s="740">
        <f t="shared" si="398"/>
        <v>0</v>
      </c>
      <c r="NL26" s="625">
        <f t="shared" si="399"/>
        <v>1</v>
      </c>
      <c r="NM26" s="625" t="str">
        <f t="shared" si="400"/>
        <v>00:00-00:00</v>
      </c>
      <c r="NN26" s="627">
        <f t="shared" si="401"/>
        <v>1</v>
      </c>
      <c r="NO26" s="738">
        <f t="shared" si="402"/>
        <v>0</v>
      </c>
      <c r="NP26" s="738">
        <f t="shared" si="403"/>
        <v>1</v>
      </c>
      <c r="NQ26" s="628" t="b">
        <f t="shared" si="404"/>
        <v>1</v>
      </c>
      <c r="NR26" s="628" t="b">
        <f t="shared" si="405"/>
        <v>0</v>
      </c>
      <c r="NS26" s="628" t="b">
        <f t="shared" si="406"/>
        <v>1</v>
      </c>
      <c r="NT26" s="628">
        <f t="shared" si="407"/>
        <v>1</v>
      </c>
      <c r="NU26" s="737">
        <f t="shared" si="408"/>
        <v>0</v>
      </c>
      <c r="NV26" s="737">
        <f t="shared" si="409"/>
        <v>0</v>
      </c>
      <c r="NW26" s="737">
        <f t="shared" si="410"/>
        <v>0</v>
      </c>
      <c r="NX26" s="740">
        <f t="shared" si="411"/>
        <v>0</v>
      </c>
      <c r="NY26" s="625">
        <f t="shared" si="412"/>
        <v>1</v>
      </c>
      <c r="NZ26" s="625" t="str">
        <f t="shared" si="413"/>
        <v>00:00-00:00</v>
      </c>
      <c r="OA26" s="627">
        <f t="shared" si="414"/>
        <v>1</v>
      </c>
      <c r="OB26" s="738">
        <f t="shared" si="415"/>
        <v>0</v>
      </c>
      <c r="OC26" s="738">
        <f t="shared" si="416"/>
        <v>1</v>
      </c>
      <c r="OD26" s="628" t="b">
        <f t="shared" si="417"/>
        <v>1</v>
      </c>
      <c r="OE26" s="628" t="b">
        <f t="shared" si="418"/>
        <v>0</v>
      </c>
      <c r="OF26" s="628" t="b">
        <f t="shared" si="419"/>
        <v>1</v>
      </c>
      <c r="OG26" s="628">
        <f t="shared" si="420"/>
        <v>1</v>
      </c>
      <c r="OH26" s="737">
        <f t="shared" si="421"/>
        <v>0</v>
      </c>
      <c r="OI26" s="737">
        <f t="shared" si="422"/>
        <v>0</v>
      </c>
      <c r="OJ26" s="737">
        <f t="shared" si="423"/>
        <v>0</v>
      </c>
      <c r="OK26" s="740">
        <f t="shared" si="424"/>
        <v>0</v>
      </c>
      <c r="OL26" s="625">
        <f t="shared" si="425"/>
        <v>1</v>
      </c>
      <c r="OM26" s="625" t="str">
        <f t="shared" si="426"/>
        <v>00:00-00:00</v>
      </c>
      <c r="ON26" s="627">
        <f t="shared" si="427"/>
        <v>1</v>
      </c>
      <c r="OO26" s="738">
        <f t="shared" si="428"/>
        <v>0</v>
      </c>
      <c r="OP26" s="738">
        <f t="shared" si="429"/>
        <v>1</v>
      </c>
      <c r="OQ26" s="628" t="b">
        <f t="shared" si="430"/>
        <v>1</v>
      </c>
      <c r="OR26" s="628" t="b">
        <f t="shared" si="431"/>
        <v>0</v>
      </c>
      <c r="OS26" s="628" t="b">
        <f t="shared" si="432"/>
        <v>1</v>
      </c>
      <c r="OT26" s="628">
        <f t="shared" si="433"/>
        <v>1</v>
      </c>
      <c r="OU26" s="737">
        <f t="shared" si="434"/>
        <v>0</v>
      </c>
      <c r="OV26" s="737">
        <f t="shared" si="435"/>
        <v>0</v>
      </c>
      <c r="OW26" s="737">
        <f t="shared" si="436"/>
        <v>0</v>
      </c>
      <c r="OX26" s="740">
        <f t="shared" si="437"/>
        <v>0</v>
      </c>
      <c r="OY26" s="625">
        <f t="shared" si="438"/>
        <v>1</v>
      </c>
      <c r="OZ26" s="625" t="str">
        <f t="shared" si="439"/>
        <v>00:00-00:00</v>
      </c>
      <c r="PA26" s="627">
        <f t="shared" si="440"/>
        <v>1</v>
      </c>
      <c r="PB26" s="738">
        <f t="shared" si="441"/>
        <v>0</v>
      </c>
      <c r="PC26" s="738">
        <f t="shared" si="442"/>
        <v>1</v>
      </c>
      <c r="PD26" s="628" t="b">
        <f t="shared" si="443"/>
        <v>1</v>
      </c>
      <c r="PE26" s="628" t="b">
        <f t="shared" si="444"/>
        <v>0</v>
      </c>
      <c r="PF26" s="628" t="b">
        <f t="shared" si="445"/>
        <v>1</v>
      </c>
      <c r="PG26" s="628">
        <f t="shared" si="446"/>
        <v>1</v>
      </c>
      <c r="PH26" s="737">
        <f t="shared" si="447"/>
        <v>0</v>
      </c>
      <c r="PI26" s="737">
        <f t="shared" si="448"/>
        <v>0</v>
      </c>
      <c r="PJ26" s="737">
        <f t="shared" si="449"/>
        <v>0</v>
      </c>
      <c r="PK26" s="740">
        <f t="shared" si="450"/>
        <v>0</v>
      </c>
      <c r="PL26" s="625">
        <f t="shared" si="451"/>
        <v>1</v>
      </c>
      <c r="PM26" s="625" t="str">
        <f t="shared" si="452"/>
        <v>00:00-00:00</v>
      </c>
      <c r="PN26" s="627">
        <f t="shared" si="453"/>
        <v>1</v>
      </c>
      <c r="PO26" s="738">
        <f t="shared" si="454"/>
        <v>0</v>
      </c>
      <c r="PP26" s="738">
        <f t="shared" si="455"/>
        <v>1</v>
      </c>
      <c r="PQ26" s="628" t="b">
        <f t="shared" si="456"/>
        <v>1</v>
      </c>
      <c r="PR26" s="628" t="b">
        <f t="shared" si="457"/>
        <v>0</v>
      </c>
      <c r="PS26" s="628" t="b">
        <f t="shared" si="458"/>
        <v>1</v>
      </c>
      <c r="PT26" s="628">
        <f t="shared" si="459"/>
        <v>1</v>
      </c>
      <c r="PU26" s="737">
        <f t="shared" si="460"/>
        <v>0</v>
      </c>
      <c r="PV26" s="737">
        <f t="shared" si="461"/>
        <v>0</v>
      </c>
      <c r="PW26" s="737">
        <f t="shared" si="462"/>
        <v>0</v>
      </c>
      <c r="PX26" s="740">
        <f t="shared" si="463"/>
        <v>0</v>
      </c>
      <c r="PY26" s="625">
        <f t="shared" si="464"/>
        <v>1</v>
      </c>
      <c r="PZ26" s="625" t="str">
        <f t="shared" si="465"/>
        <v>00:00-00:00</v>
      </c>
      <c r="QA26" s="627">
        <f t="shared" si="466"/>
        <v>1</v>
      </c>
      <c r="QB26" s="738">
        <f t="shared" si="467"/>
        <v>0</v>
      </c>
      <c r="QC26" s="738">
        <f t="shared" si="468"/>
        <v>1</v>
      </c>
      <c r="QD26" s="628" t="b">
        <f t="shared" si="469"/>
        <v>1</v>
      </c>
      <c r="QE26" s="628" t="b">
        <f t="shared" si="470"/>
        <v>0</v>
      </c>
      <c r="QF26" s="628" t="b">
        <f t="shared" si="471"/>
        <v>1</v>
      </c>
      <c r="QG26" s="628">
        <f t="shared" si="472"/>
        <v>1</v>
      </c>
      <c r="QH26" s="737">
        <f t="shared" si="473"/>
        <v>0</v>
      </c>
      <c r="QI26" s="737">
        <f t="shared" si="474"/>
        <v>0</v>
      </c>
      <c r="QJ26" s="737">
        <f t="shared" si="475"/>
        <v>0</v>
      </c>
      <c r="QK26" s="740">
        <f t="shared" si="476"/>
        <v>0</v>
      </c>
      <c r="QL26" s="625">
        <f t="shared" si="477"/>
        <v>1</v>
      </c>
      <c r="QM26" s="625" t="str">
        <f t="shared" si="478"/>
        <v>00:00-00:00</v>
      </c>
      <c r="QN26" s="627">
        <f t="shared" si="479"/>
        <v>1</v>
      </c>
      <c r="QO26" s="738">
        <f t="shared" si="480"/>
        <v>0</v>
      </c>
      <c r="QP26" s="738">
        <f t="shared" si="481"/>
        <v>1</v>
      </c>
      <c r="QQ26" s="628" t="b">
        <f t="shared" si="482"/>
        <v>1</v>
      </c>
      <c r="QR26" s="628" t="b">
        <f t="shared" si="483"/>
        <v>0</v>
      </c>
      <c r="QS26" s="628" t="b">
        <f t="shared" si="484"/>
        <v>1</v>
      </c>
      <c r="QT26" s="628">
        <f t="shared" si="485"/>
        <v>1</v>
      </c>
      <c r="QU26" s="737">
        <f t="shared" si="486"/>
        <v>0</v>
      </c>
      <c r="QV26" s="737">
        <f t="shared" si="487"/>
        <v>0</v>
      </c>
      <c r="QW26" s="737">
        <f t="shared" si="488"/>
        <v>0</v>
      </c>
      <c r="QX26" s="740">
        <f t="shared" si="489"/>
        <v>0</v>
      </c>
      <c r="QY26" s="625">
        <f t="shared" si="490"/>
        <v>1</v>
      </c>
      <c r="QZ26" s="625" t="str">
        <f t="shared" si="491"/>
        <v>00:00-00:00</v>
      </c>
      <c r="RA26" s="627">
        <f t="shared" si="492"/>
        <v>1</v>
      </c>
      <c r="RB26" s="738">
        <f t="shared" si="493"/>
        <v>0</v>
      </c>
      <c r="RC26" s="738">
        <f t="shared" si="494"/>
        <v>1</v>
      </c>
      <c r="RD26" s="628" t="b">
        <f t="shared" si="495"/>
        <v>1</v>
      </c>
      <c r="RE26" s="628" t="b">
        <f t="shared" si="496"/>
        <v>0</v>
      </c>
      <c r="RF26" s="628" t="b">
        <f t="shared" si="497"/>
        <v>1</v>
      </c>
      <c r="RG26" s="628">
        <f t="shared" si="498"/>
        <v>1</v>
      </c>
      <c r="RH26" s="737">
        <f t="shared" si="499"/>
        <v>0</v>
      </c>
      <c r="RI26" s="737">
        <f t="shared" si="500"/>
        <v>0</v>
      </c>
      <c r="RJ26" s="737">
        <f t="shared" si="501"/>
        <v>0</v>
      </c>
      <c r="RK26" s="740">
        <f t="shared" si="502"/>
        <v>0</v>
      </c>
      <c r="RL26" s="744">
        <f t="shared" si="503"/>
        <v>0</v>
      </c>
      <c r="RM26" s="746">
        <f t="shared" si="522"/>
        <v>0</v>
      </c>
      <c r="RN26" s="744">
        <f t="shared" si="504"/>
        <v>0</v>
      </c>
      <c r="RO26" s="744">
        <f t="shared" si="505"/>
        <v>0</v>
      </c>
      <c r="RP26" s="744">
        <f t="shared" si="506"/>
        <v>0</v>
      </c>
      <c r="RQ26" s="744">
        <f t="shared" si="507"/>
        <v>0</v>
      </c>
      <c r="RR26" s="594">
        <f t="shared" ca="1" si="91"/>
        <v>0</v>
      </c>
      <c r="RS26" s="594">
        <f t="shared" ca="1" si="92"/>
        <v>0</v>
      </c>
      <c r="RU26" s="725"/>
    </row>
    <row r="27" spans="1:489" s="625" customFormat="1" ht="15" x14ac:dyDescent="0.25">
      <c r="A27" s="865">
        <f t="shared" ca="1" si="93"/>
        <v>3</v>
      </c>
      <c r="B27" s="719">
        <f t="shared" ca="1" si="508"/>
        <v>43847</v>
      </c>
      <c r="C27" s="720">
        <f t="shared" ca="1" si="509"/>
        <v>1</v>
      </c>
      <c r="D27" s="720" t="str">
        <f t="shared" ca="1" si="510"/>
        <v/>
      </c>
      <c r="E27" s="773" t="str">
        <f t="shared" ca="1" si="511"/>
        <v/>
      </c>
      <c r="F27" s="721">
        <f t="shared" ca="1" si="512"/>
        <v>43847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94"/>
        <v/>
      </c>
      <c r="S27" s="750"/>
      <c r="T27" s="723" t="str">
        <f t="shared" si="95"/>
        <v/>
      </c>
      <c r="U27" s="723" t="str">
        <f t="shared" ca="1" si="4"/>
        <v/>
      </c>
      <c r="V27" s="723" t="str">
        <f t="shared" ca="1" si="96"/>
        <v/>
      </c>
      <c r="W27" s="723" t="str">
        <f t="shared" ca="1" si="97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8"/>
        <v/>
      </c>
      <c r="AG27" s="730" t="str">
        <f t="shared" si="99"/>
        <v/>
      </c>
      <c r="AH27" s="731" t="str">
        <f t="shared" si="7"/>
        <v/>
      </c>
      <c r="AI27" s="731">
        <f t="shared" si="100"/>
        <v>0</v>
      </c>
      <c r="AJ27" s="731">
        <f t="shared" si="101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9"/>
        <v>0</v>
      </c>
      <c r="AN27" s="596">
        <f t="shared" si="10"/>
        <v>0</v>
      </c>
      <c r="AO27" s="596">
        <f t="shared" si="513"/>
        <v>0</v>
      </c>
      <c r="AP27" s="633">
        <v>0</v>
      </c>
      <c r="AQ27" s="596">
        <f t="shared" si="514"/>
        <v>0</v>
      </c>
      <c r="AR27" s="634">
        <f t="shared" si="11"/>
        <v>0</v>
      </c>
      <c r="AS27" s="733">
        <f t="shared" si="12"/>
        <v>0</v>
      </c>
      <c r="AT27" s="635">
        <f t="shared" si="13"/>
        <v>0</v>
      </c>
      <c r="AU27" s="635">
        <f t="shared" si="515"/>
        <v>0</v>
      </c>
      <c r="AV27" s="633">
        <v>0</v>
      </c>
      <c r="AW27" s="635">
        <f t="shared" si="516"/>
        <v>0</v>
      </c>
      <c r="AX27" s="596">
        <f t="shared" si="14"/>
        <v>0</v>
      </c>
      <c r="AY27" s="596">
        <f t="shared" si="15"/>
        <v>0</v>
      </c>
      <c r="AZ27" s="596">
        <f t="shared" si="16"/>
        <v>0</v>
      </c>
      <c r="BA27" s="596">
        <f t="shared" si="17"/>
        <v>0</v>
      </c>
      <c r="BB27" s="596">
        <f t="shared" si="18"/>
        <v>0</v>
      </c>
      <c r="BC27" s="596">
        <f t="shared" si="517"/>
        <v>0</v>
      </c>
      <c r="BD27" s="636" t="b">
        <f t="shared" si="19"/>
        <v>1</v>
      </c>
      <c r="BE27" s="636" t="b">
        <f>IF(UPPER(G27)=Stammdaten!$D$40,TRUE,FALSE)</f>
        <v>0</v>
      </c>
      <c r="BF27" s="635">
        <f t="shared" si="518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0.33333333333333337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519"/>
        <v>0</v>
      </c>
      <c r="BL27" s="636" t="b">
        <f>IF(UPPER(G27)=Stammdaten!$D$39,TRUE,FALSE)</f>
        <v>0</v>
      </c>
      <c r="BM27" s="636">
        <f t="shared" si="20"/>
        <v>0</v>
      </c>
      <c r="BN27" s="636">
        <f t="shared" si="21"/>
        <v>0</v>
      </c>
      <c r="BO27" s="735">
        <f t="shared" ca="1" si="102"/>
        <v>0</v>
      </c>
      <c r="BP27" s="636">
        <f t="shared" si="22"/>
        <v>0</v>
      </c>
      <c r="BQ27" s="734">
        <f t="shared" si="103"/>
        <v>0</v>
      </c>
      <c r="BR27" s="636">
        <f t="shared" ca="1" si="23"/>
        <v>0</v>
      </c>
      <c r="BS27" s="549">
        <f t="shared" ca="1" si="24"/>
        <v>0</v>
      </c>
      <c r="BT27" s="637">
        <f t="shared" ca="1" si="520"/>
        <v>0</v>
      </c>
      <c r="BU27" s="635">
        <f t="shared" ca="1" si="521"/>
        <v>0</v>
      </c>
      <c r="BV27" s="638">
        <f t="shared" ca="1" si="25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6"/>
        <v>0</v>
      </c>
      <c r="BY27" s="638">
        <f t="shared" ca="1" si="104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7"/>
        <v>0</v>
      </c>
      <c r="CB27" s="736">
        <f t="shared" si="523"/>
        <v>0</v>
      </c>
      <c r="CC27" s="625">
        <f t="shared" si="28"/>
        <v>1</v>
      </c>
      <c r="CD27" s="737">
        <f t="shared" si="106"/>
        <v>0</v>
      </c>
      <c r="CE27" s="737">
        <f t="shared" si="107"/>
        <v>1</v>
      </c>
      <c r="CF27" s="738" t="str">
        <f t="shared" si="108"/>
        <v>00:00-00:00</v>
      </c>
      <c r="CG27" s="739">
        <f t="shared" si="109"/>
        <v>1</v>
      </c>
      <c r="CH27" s="738">
        <f t="shared" si="110"/>
        <v>0</v>
      </c>
      <c r="CI27" s="738">
        <f t="shared" si="111"/>
        <v>1</v>
      </c>
      <c r="CJ27" s="737" t="b">
        <f t="shared" si="112"/>
        <v>1</v>
      </c>
      <c r="CK27" s="737" t="b">
        <f t="shared" si="113"/>
        <v>0</v>
      </c>
      <c r="CL27" s="737" t="b">
        <f t="shared" si="114"/>
        <v>1</v>
      </c>
      <c r="CM27" s="628">
        <f t="shared" si="115"/>
        <v>1</v>
      </c>
      <c r="CN27" s="737">
        <f t="shared" si="116"/>
        <v>0</v>
      </c>
      <c r="CO27" s="737">
        <f t="shared" si="117"/>
        <v>0</v>
      </c>
      <c r="CP27" s="737">
        <f t="shared" si="118"/>
        <v>0</v>
      </c>
      <c r="CQ27" s="740">
        <f t="shared" si="119"/>
        <v>0</v>
      </c>
      <c r="CR27" s="625">
        <f t="shared" si="120"/>
        <v>1</v>
      </c>
      <c r="CS27" s="738" t="str">
        <f t="shared" si="121"/>
        <v>00:00-00:00</v>
      </c>
      <c r="CT27" s="739">
        <f t="shared" si="122"/>
        <v>1</v>
      </c>
      <c r="CU27" s="738">
        <f t="shared" si="123"/>
        <v>0</v>
      </c>
      <c r="CV27" s="738">
        <f t="shared" si="124"/>
        <v>1</v>
      </c>
      <c r="CW27" s="737" t="b">
        <f t="shared" si="125"/>
        <v>1</v>
      </c>
      <c r="CX27" s="737" t="b">
        <f t="shared" si="126"/>
        <v>0</v>
      </c>
      <c r="CY27" s="737" t="b">
        <f t="shared" si="127"/>
        <v>1</v>
      </c>
      <c r="CZ27" s="628">
        <f t="shared" si="128"/>
        <v>1</v>
      </c>
      <c r="DA27" s="737">
        <f t="shared" si="129"/>
        <v>0</v>
      </c>
      <c r="DB27" s="737">
        <f t="shared" si="130"/>
        <v>0</v>
      </c>
      <c r="DC27" s="737">
        <f t="shared" si="131"/>
        <v>0</v>
      </c>
      <c r="DD27" s="740">
        <f t="shared" si="132"/>
        <v>0</v>
      </c>
      <c r="DE27" s="625">
        <f t="shared" si="133"/>
        <v>1</v>
      </c>
      <c r="DF27" s="738" t="str">
        <f t="shared" si="134"/>
        <v>00:00-00:00</v>
      </c>
      <c r="DG27" s="739">
        <f t="shared" si="135"/>
        <v>1</v>
      </c>
      <c r="DH27" s="738">
        <f t="shared" si="136"/>
        <v>0</v>
      </c>
      <c r="DI27" s="738">
        <f t="shared" si="137"/>
        <v>1</v>
      </c>
      <c r="DJ27" s="737" t="b">
        <f t="shared" si="138"/>
        <v>1</v>
      </c>
      <c r="DK27" s="737" t="b">
        <f t="shared" si="139"/>
        <v>0</v>
      </c>
      <c r="DL27" s="737" t="b">
        <f t="shared" si="140"/>
        <v>1</v>
      </c>
      <c r="DM27" s="628">
        <f t="shared" si="141"/>
        <v>1</v>
      </c>
      <c r="DN27" s="737">
        <f t="shared" si="142"/>
        <v>0</v>
      </c>
      <c r="DO27" s="737">
        <f t="shared" si="143"/>
        <v>0</v>
      </c>
      <c r="DP27" s="737">
        <f t="shared" si="144"/>
        <v>0</v>
      </c>
      <c r="DQ27" s="740">
        <f t="shared" si="145"/>
        <v>0</v>
      </c>
      <c r="DR27" s="625">
        <f t="shared" si="146"/>
        <v>1</v>
      </c>
      <c r="DS27" s="738" t="str">
        <f t="shared" si="147"/>
        <v>00:00-00:00</v>
      </c>
      <c r="DT27" s="739">
        <f t="shared" si="148"/>
        <v>1</v>
      </c>
      <c r="DU27" s="738">
        <f t="shared" si="149"/>
        <v>0</v>
      </c>
      <c r="DV27" s="738">
        <f t="shared" si="150"/>
        <v>1</v>
      </c>
      <c r="DW27" s="737" t="b">
        <f t="shared" si="151"/>
        <v>1</v>
      </c>
      <c r="DX27" s="737" t="b">
        <f t="shared" si="152"/>
        <v>0</v>
      </c>
      <c r="DY27" s="737" t="b">
        <f t="shared" si="153"/>
        <v>1</v>
      </c>
      <c r="DZ27" s="628">
        <f t="shared" si="154"/>
        <v>1</v>
      </c>
      <c r="EA27" s="737">
        <f t="shared" si="155"/>
        <v>0</v>
      </c>
      <c r="EB27" s="737">
        <f t="shared" si="156"/>
        <v>0</v>
      </c>
      <c r="EC27" s="737">
        <f t="shared" si="157"/>
        <v>0</v>
      </c>
      <c r="ED27" s="740">
        <f t="shared" si="158"/>
        <v>0</v>
      </c>
      <c r="EE27" s="741">
        <f t="shared" si="159"/>
        <v>1</v>
      </c>
      <c r="EF27" s="742" t="str">
        <f t="shared" si="160"/>
        <v>00:00-00:00</v>
      </c>
      <c r="EG27" s="743">
        <f t="shared" si="161"/>
        <v>1</v>
      </c>
      <c r="EH27" s="742">
        <f t="shared" si="162"/>
        <v>0</v>
      </c>
      <c r="EI27" s="742">
        <f t="shared" si="163"/>
        <v>1</v>
      </c>
      <c r="EJ27" s="742" t="b">
        <f t="shared" si="164"/>
        <v>1</v>
      </c>
      <c r="EK27" s="742" t="b">
        <f t="shared" si="165"/>
        <v>0</v>
      </c>
      <c r="EL27" s="742" t="b">
        <f t="shared" si="166"/>
        <v>1</v>
      </c>
      <c r="EM27" s="628">
        <f t="shared" si="167"/>
        <v>1</v>
      </c>
      <c r="EN27" s="737">
        <f t="shared" si="168"/>
        <v>0</v>
      </c>
      <c r="EO27" s="737">
        <f t="shared" si="169"/>
        <v>0</v>
      </c>
      <c r="EP27" s="737">
        <f t="shared" si="170"/>
        <v>0</v>
      </c>
      <c r="EQ27" s="740">
        <f t="shared" si="171"/>
        <v>0</v>
      </c>
      <c r="ER27" s="741">
        <f t="shared" si="172"/>
        <v>1</v>
      </c>
      <c r="ES27" s="742" t="str">
        <f t="shared" si="173"/>
        <v>00:00-00:00</v>
      </c>
      <c r="ET27" s="739">
        <f t="shared" si="174"/>
        <v>1</v>
      </c>
      <c r="EU27" s="738">
        <f t="shared" si="175"/>
        <v>0</v>
      </c>
      <c r="EV27" s="738">
        <f t="shared" si="176"/>
        <v>1</v>
      </c>
      <c r="EW27" s="737" t="b">
        <f t="shared" si="177"/>
        <v>1</v>
      </c>
      <c r="EX27" s="737" t="b">
        <f t="shared" si="178"/>
        <v>0</v>
      </c>
      <c r="EY27" s="737" t="b">
        <f t="shared" si="179"/>
        <v>1</v>
      </c>
      <c r="EZ27" s="628">
        <f t="shared" si="180"/>
        <v>1</v>
      </c>
      <c r="FA27" s="737">
        <f t="shared" si="181"/>
        <v>0</v>
      </c>
      <c r="FB27" s="737">
        <f t="shared" si="182"/>
        <v>0</v>
      </c>
      <c r="FC27" s="737">
        <f t="shared" si="183"/>
        <v>0</v>
      </c>
      <c r="FD27" s="740">
        <f t="shared" si="184"/>
        <v>0</v>
      </c>
      <c r="FE27" s="625">
        <f t="shared" si="185"/>
        <v>1</v>
      </c>
      <c r="FF27" s="738" t="str">
        <f t="shared" si="186"/>
        <v>00:00-00:00</v>
      </c>
      <c r="FG27" s="739">
        <f t="shared" si="187"/>
        <v>1</v>
      </c>
      <c r="FH27" s="738">
        <f t="shared" si="188"/>
        <v>0</v>
      </c>
      <c r="FI27" s="738">
        <f t="shared" si="189"/>
        <v>1</v>
      </c>
      <c r="FJ27" s="737" t="b">
        <f t="shared" si="190"/>
        <v>1</v>
      </c>
      <c r="FK27" s="737" t="b">
        <f t="shared" si="191"/>
        <v>0</v>
      </c>
      <c r="FL27" s="737" t="b">
        <f t="shared" si="192"/>
        <v>1</v>
      </c>
      <c r="FM27" s="628">
        <f t="shared" si="193"/>
        <v>1</v>
      </c>
      <c r="FN27" s="737">
        <f t="shared" si="194"/>
        <v>0</v>
      </c>
      <c r="FO27" s="737">
        <f t="shared" si="195"/>
        <v>0</v>
      </c>
      <c r="FP27" s="737">
        <f t="shared" si="196"/>
        <v>0</v>
      </c>
      <c r="FQ27" s="740">
        <f t="shared" si="197"/>
        <v>0</v>
      </c>
      <c r="FR27" s="625">
        <f t="shared" si="198"/>
        <v>1</v>
      </c>
      <c r="FS27" s="738" t="str">
        <f t="shared" si="199"/>
        <v>00:00-00:00</v>
      </c>
      <c r="FT27" s="739">
        <f t="shared" si="200"/>
        <v>1</v>
      </c>
      <c r="FU27" s="738">
        <f t="shared" si="201"/>
        <v>0</v>
      </c>
      <c r="FV27" s="738">
        <f t="shared" si="202"/>
        <v>1</v>
      </c>
      <c r="FW27" s="737" t="b">
        <f t="shared" si="203"/>
        <v>1</v>
      </c>
      <c r="FX27" s="737" t="b">
        <f t="shared" si="204"/>
        <v>0</v>
      </c>
      <c r="FY27" s="737" t="b">
        <f t="shared" si="205"/>
        <v>1</v>
      </c>
      <c r="FZ27" s="628">
        <f t="shared" si="206"/>
        <v>1</v>
      </c>
      <c r="GA27" s="737">
        <f t="shared" si="207"/>
        <v>0</v>
      </c>
      <c r="GB27" s="737">
        <f t="shared" si="208"/>
        <v>0</v>
      </c>
      <c r="GC27" s="737">
        <f t="shared" si="209"/>
        <v>0</v>
      </c>
      <c r="GD27" s="740">
        <f t="shared" si="210"/>
        <v>0</v>
      </c>
      <c r="GE27" s="625">
        <f t="shared" si="211"/>
        <v>1</v>
      </c>
      <c r="GF27" s="738" t="str">
        <f t="shared" si="212"/>
        <v>00:00-00:00</v>
      </c>
      <c r="GG27" s="739">
        <f t="shared" si="213"/>
        <v>1</v>
      </c>
      <c r="GH27" s="738">
        <f t="shared" si="214"/>
        <v>0</v>
      </c>
      <c r="GI27" s="738">
        <f t="shared" si="215"/>
        <v>1</v>
      </c>
      <c r="GJ27" s="737" t="b">
        <f t="shared" si="216"/>
        <v>1</v>
      </c>
      <c r="GK27" s="737" t="b">
        <f t="shared" si="217"/>
        <v>0</v>
      </c>
      <c r="GL27" s="737" t="b">
        <f t="shared" si="218"/>
        <v>1</v>
      </c>
      <c r="GM27" s="628">
        <f t="shared" si="219"/>
        <v>1</v>
      </c>
      <c r="GN27" s="737">
        <f t="shared" si="220"/>
        <v>0</v>
      </c>
      <c r="GO27" s="737">
        <f t="shared" si="221"/>
        <v>0</v>
      </c>
      <c r="GP27" s="737">
        <f t="shared" si="222"/>
        <v>0</v>
      </c>
      <c r="GQ27" s="740">
        <f t="shared" si="223"/>
        <v>0</v>
      </c>
      <c r="GR27" s="625">
        <f t="shared" si="224"/>
        <v>1</v>
      </c>
      <c r="GS27" s="738" t="str">
        <f t="shared" si="225"/>
        <v>00:00-00:00</v>
      </c>
      <c r="GT27" s="739">
        <f t="shared" si="226"/>
        <v>1</v>
      </c>
      <c r="GU27" s="738">
        <f t="shared" si="227"/>
        <v>0</v>
      </c>
      <c r="GV27" s="738">
        <f t="shared" si="228"/>
        <v>1</v>
      </c>
      <c r="GW27" s="737" t="b">
        <f t="shared" si="229"/>
        <v>1</v>
      </c>
      <c r="GX27" s="737" t="b">
        <f t="shared" si="230"/>
        <v>0</v>
      </c>
      <c r="GY27" s="737" t="b">
        <f t="shared" si="231"/>
        <v>1</v>
      </c>
      <c r="GZ27" s="628">
        <f t="shared" si="232"/>
        <v>1</v>
      </c>
      <c r="HA27" s="737">
        <f t="shared" si="233"/>
        <v>0</v>
      </c>
      <c r="HB27" s="737">
        <f t="shared" si="234"/>
        <v>0</v>
      </c>
      <c r="HC27" s="737">
        <f t="shared" si="235"/>
        <v>0</v>
      </c>
      <c r="HD27" s="740">
        <f t="shared" si="236"/>
        <v>0</v>
      </c>
      <c r="HE27" s="625">
        <f t="shared" si="237"/>
        <v>1</v>
      </c>
      <c r="HF27" s="738" t="str">
        <f t="shared" si="238"/>
        <v>00:00-00:00</v>
      </c>
      <c r="HG27" s="739">
        <f t="shared" si="239"/>
        <v>1</v>
      </c>
      <c r="HH27" s="738">
        <f t="shared" si="240"/>
        <v>0</v>
      </c>
      <c r="HI27" s="738">
        <f t="shared" si="241"/>
        <v>1</v>
      </c>
      <c r="HJ27" s="737" t="b">
        <f t="shared" si="242"/>
        <v>1</v>
      </c>
      <c r="HK27" s="737" t="b">
        <f t="shared" si="243"/>
        <v>0</v>
      </c>
      <c r="HL27" s="737" t="b">
        <f t="shared" si="244"/>
        <v>1</v>
      </c>
      <c r="HM27" s="628">
        <f t="shared" si="245"/>
        <v>1</v>
      </c>
      <c r="HN27" s="737">
        <f t="shared" si="246"/>
        <v>0</v>
      </c>
      <c r="HO27" s="737">
        <f t="shared" si="247"/>
        <v>0</v>
      </c>
      <c r="HP27" s="737">
        <f t="shared" si="248"/>
        <v>0</v>
      </c>
      <c r="HQ27" s="740">
        <f t="shared" si="249"/>
        <v>0</v>
      </c>
      <c r="HR27" s="625">
        <f t="shared" si="250"/>
        <v>1</v>
      </c>
      <c r="HS27" s="738" t="str">
        <f t="shared" si="251"/>
        <v>00:00-00:00</v>
      </c>
      <c r="HT27" s="739">
        <f t="shared" si="252"/>
        <v>1</v>
      </c>
      <c r="HU27" s="738">
        <f t="shared" si="253"/>
        <v>0</v>
      </c>
      <c r="HV27" s="738">
        <f t="shared" si="254"/>
        <v>1</v>
      </c>
      <c r="HW27" s="737" t="b">
        <f t="shared" si="255"/>
        <v>1</v>
      </c>
      <c r="HX27" s="737" t="b">
        <f t="shared" si="256"/>
        <v>0</v>
      </c>
      <c r="HY27" s="737" t="b">
        <f t="shared" si="257"/>
        <v>1</v>
      </c>
      <c r="HZ27" s="628">
        <f t="shared" si="258"/>
        <v>1</v>
      </c>
      <c r="IA27" s="737">
        <f t="shared" si="259"/>
        <v>0</v>
      </c>
      <c r="IB27" s="737">
        <f t="shared" si="260"/>
        <v>0</v>
      </c>
      <c r="IC27" s="737">
        <f t="shared" si="261"/>
        <v>0</v>
      </c>
      <c r="ID27" s="740">
        <f t="shared" si="262"/>
        <v>0</v>
      </c>
      <c r="IE27" s="625">
        <f t="shared" si="263"/>
        <v>1</v>
      </c>
      <c r="IF27" s="738" t="str">
        <f t="shared" si="264"/>
        <v>00:00-00:00</v>
      </c>
      <c r="IG27" s="739">
        <f t="shared" si="265"/>
        <v>1</v>
      </c>
      <c r="IH27" s="738">
        <f t="shared" si="266"/>
        <v>0</v>
      </c>
      <c r="II27" s="738">
        <f t="shared" si="267"/>
        <v>1</v>
      </c>
      <c r="IJ27" s="737" t="b">
        <f t="shared" si="268"/>
        <v>1</v>
      </c>
      <c r="IK27" s="737" t="b">
        <f t="shared" si="269"/>
        <v>0</v>
      </c>
      <c r="IL27" s="737" t="b">
        <f t="shared" si="270"/>
        <v>1</v>
      </c>
      <c r="IM27" s="628">
        <f t="shared" si="271"/>
        <v>1</v>
      </c>
      <c r="IN27" s="737">
        <f t="shared" si="272"/>
        <v>0</v>
      </c>
      <c r="IO27" s="737">
        <f t="shared" si="273"/>
        <v>0</v>
      </c>
      <c r="IP27" s="737">
        <f t="shared" si="274"/>
        <v>0</v>
      </c>
      <c r="IQ27" s="740">
        <f t="shared" si="275"/>
        <v>0</v>
      </c>
      <c r="IR27" s="625">
        <f t="shared" si="276"/>
        <v>1</v>
      </c>
      <c r="IS27" s="738" t="str">
        <f t="shared" si="277"/>
        <v>00:00-00:00</v>
      </c>
      <c r="IT27" s="739">
        <f t="shared" si="278"/>
        <v>1</v>
      </c>
      <c r="IU27" s="738">
        <f t="shared" si="279"/>
        <v>0</v>
      </c>
      <c r="IV27" s="738">
        <f t="shared" si="280"/>
        <v>1</v>
      </c>
      <c r="IW27" s="737" t="b">
        <f t="shared" si="281"/>
        <v>1</v>
      </c>
      <c r="IX27" s="737" t="b">
        <f t="shared" si="282"/>
        <v>0</v>
      </c>
      <c r="IY27" s="737" t="b">
        <f t="shared" si="283"/>
        <v>1</v>
      </c>
      <c r="IZ27" s="628">
        <f t="shared" si="284"/>
        <v>1</v>
      </c>
      <c r="JA27" s="737">
        <f t="shared" si="285"/>
        <v>0</v>
      </c>
      <c r="JB27" s="737">
        <f t="shared" si="286"/>
        <v>0</v>
      </c>
      <c r="JC27" s="737">
        <f t="shared" si="287"/>
        <v>0</v>
      </c>
      <c r="JD27" s="740">
        <f t="shared" si="288"/>
        <v>0</v>
      </c>
      <c r="JE27" s="625">
        <f t="shared" si="289"/>
        <v>1</v>
      </c>
      <c r="JF27" s="738" t="str">
        <f t="shared" si="290"/>
        <v>00:00-00:00</v>
      </c>
      <c r="JG27" s="739">
        <f t="shared" si="291"/>
        <v>1</v>
      </c>
      <c r="JH27" s="738">
        <f t="shared" si="292"/>
        <v>0</v>
      </c>
      <c r="JI27" s="738">
        <f t="shared" si="293"/>
        <v>1</v>
      </c>
      <c r="JJ27" s="737" t="b">
        <f t="shared" si="294"/>
        <v>1</v>
      </c>
      <c r="JK27" s="737" t="b">
        <f t="shared" si="295"/>
        <v>0</v>
      </c>
      <c r="JL27" s="737" t="b">
        <f t="shared" si="296"/>
        <v>1</v>
      </c>
      <c r="JM27" s="628">
        <f t="shared" si="297"/>
        <v>1</v>
      </c>
      <c r="JN27" s="737">
        <f t="shared" si="298"/>
        <v>0</v>
      </c>
      <c r="JO27" s="737">
        <f t="shared" si="299"/>
        <v>0</v>
      </c>
      <c r="JP27" s="737">
        <f t="shared" si="300"/>
        <v>0</v>
      </c>
      <c r="JQ27" s="740">
        <f t="shared" si="301"/>
        <v>0</v>
      </c>
      <c r="JR27" s="744">
        <f t="shared" si="302"/>
        <v>0</v>
      </c>
      <c r="JS27" s="745">
        <f t="shared" si="303"/>
        <v>0</v>
      </c>
      <c r="JT27" s="744">
        <f t="shared" si="304"/>
        <v>0</v>
      </c>
      <c r="JU27" s="744">
        <f t="shared" si="305"/>
        <v>0</v>
      </c>
      <c r="JV27" s="744">
        <f t="shared" si="306"/>
        <v>0</v>
      </c>
      <c r="JW27" s="744">
        <f t="shared" si="307"/>
        <v>0</v>
      </c>
      <c r="JX27" s="616"/>
      <c r="JY27" s="625">
        <f t="shared" si="308"/>
        <v>1</v>
      </c>
      <c r="JZ27" s="626" t="str">
        <f t="shared" si="309"/>
        <v>00:00-00:00</v>
      </c>
      <c r="KA27" s="627">
        <f t="shared" si="310"/>
        <v>1</v>
      </c>
      <c r="KB27" s="738">
        <f t="shared" si="311"/>
        <v>0</v>
      </c>
      <c r="KC27" s="738">
        <f t="shared" si="312"/>
        <v>1</v>
      </c>
      <c r="KD27" s="628" t="b">
        <f t="shared" si="313"/>
        <v>1</v>
      </c>
      <c r="KE27" s="628" t="b">
        <f t="shared" si="314"/>
        <v>0</v>
      </c>
      <c r="KF27" s="628" t="b">
        <f t="shared" si="315"/>
        <v>1</v>
      </c>
      <c r="KG27" s="628">
        <f t="shared" si="316"/>
        <v>1</v>
      </c>
      <c r="KH27" s="737">
        <f t="shared" si="317"/>
        <v>0</v>
      </c>
      <c r="KI27" s="737">
        <f t="shared" si="318"/>
        <v>0</v>
      </c>
      <c r="KJ27" s="737">
        <f t="shared" si="319"/>
        <v>0</v>
      </c>
      <c r="KK27" s="740">
        <f t="shared" si="320"/>
        <v>0</v>
      </c>
      <c r="KL27" s="625">
        <f t="shared" si="321"/>
        <v>1</v>
      </c>
      <c r="KM27" s="625" t="str">
        <f t="shared" si="322"/>
        <v>00:00-00:00</v>
      </c>
      <c r="KN27" s="627">
        <f t="shared" si="323"/>
        <v>1</v>
      </c>
      <c r="KO27" s="738">
        <f t="shared" si="324"/>
        <v>0</v>
      </c>
      <c r="KP27" s="738">
        <f t="shared" si="325"/>
        <v>1</v>
      </c>
      <c r="KQ27" s="628" t="b">
        <f t="shared" si="326"/>
        <v>1</v>
      </c>
      <c r="KR27" s="628" t="b">
        <f t="shared" si="327"/>
        <v>0</v>
      </c>
      <c r="KS27" s="628" t="b">
        <f t="shared" si="328"/>
        <v>1</v>
      </c>
      <c r="KT27" s="628">
        <f t="shared" si="329"/>
        <v>1</v>
      </c>
      <c r="KU27" s="737">
        <f t="shared" si="330"/>
        <v>0</v>
      </c>
      <c r="KV27" s="737">
        <f t="shared" si="331"/>
        <v>0</v>
      </c>
      <c r="KW27" s="737">
        <f t="shared" si="332"/>
        <v>0</v>
      </c>
      <c r="KX27" s="740">
        <f t="shared" si="333"/>
        <v>0</v>
      </c>
      <c r="KY27" s="625">
        <f t="shared" si="334"/>
        <v>1</v>
      </c>
      <c r="KZ27" s="625" t="str">
        <f t="shared" si="335"/>
        <v>00:00-00:00</v>
      </c>
      <c r="LA27" s="627">
        <f t="shared" si="336"/>
        <v>1</v>
      </c>
      <c r="LB27" s="738">
        <f t="shared" si="337"/>
        <v>0</v>
      </c>
      <c r="LC27" s="738">
        <f t="shared" si="338"/>
        <v>1</v>
      </c>
      <c r="LD27" s="628" t="b">
        <f t="shared" si="339"/>
        <v>1</v>
      </c>
      <c r="LE27" s="628" t="b">
        <f t="shared" si="340"/>
        <v>0</v>
      </c>
      <c r="LF27" s="628" t="b">
        <f t="shared" si="341"/>
        <v>1</v>
      </c>
      <c r="LG27" s="628">
        <f t="shared" si="342"/>
        <v>1</v>
      </c>
      <c r="LH27" s="737">
        <f t="shared" si="343"/>
        <v>0</v>
      </c>
      <c r="LI27" s="737">
        <f t="shared" si="344"/>
        <v>0</v>
      </c>
      <c r="LJ27" s="737">
        <f t="shared" si="345"/>
        <v>0</v>
      </c>
      <c r="LK27" s="740">
        <f t="shared" si="346"/>
        <v>0</v>
      </c>
      <c r="LL27" s="625">
        <f t="shared" si="347"/>
        <v>1</v>
      </c>
      <c r="LM27" s="625" t="str">
        <f t="shared" si="348"/>
        <v>00:00-00:00</v>
      </c>
      <c r="LN27" s="627">
        <f t="shared" si="349"/>
        <v>1</v>
      </c>
      <c r="LO27" s="738">
        <f t="shared" si="350"/>
        <v>0</v>
      </c>
      <c r="LP27" s="738">
        <f t="shared" si="351"/>
        <v>1</v>
      </c>
      <c r="LQ27" s="628" t="b">
        <f t="shared" si="352"/>
        <v>1</v>
      </c>
      <c r="LR27" s="628" t="b">
        <f t="shared" si="353"/>
        <v>0</v>
      </c>
      <c r="LS27" s="628" t="b">
        <f t="shared" si="354"/>
        <v>1</v>
      </c>
      <c r="LT27" s="628">
        <f t="shared" si="355"/>
        <v>1</v>
      </c>
      <c r="LU27" s="737">
        <f t="shared" si="356"/>
        <v>0</v>
      </c>
      <c r="LV27" s="737">
        <f t="shared" si="357"/>
        <v>0</v>
      </c>
      <c r="LW27" s="737">
        <f t="shared" si="358"/>
        <v>0</v>
      </c>
      <c r="LX27" s="740">
        <f t="shared" si="359"/>
        <v>0</v>
      </c>
      <c r="LY27" s="625">
        <f t="shared" si="360"/>
        <v>1</v>
      </c>
      <c r="LZ27" s="625" t="str">
        <f t="shared" si="361"/>
        <v>00:00-00:00</v>
      </c>
      <c r="MA27" s="627">
        <f t="shared" si="362"/>
        <v>1</v>
      </c>
      <c r="MB27" s="738">
        <f t="shared" si="363"/>
        <v>0</v>
      </c>
      <c r="MC27" s="738">
        <f t="shared" si="364"/>
        <v>1</v>
      </c>
      <c r="MD27" s="628" t="b">
        <f t="shared" si="365"/>
        <v>1</v>
      </c>
      <c r="ME27" s="628" t="b">
        <f t="shared" si="366"/>
        <v>0</v>
      </c>
      <c r="MF27" s="628" t="b">
        <f t="shared" si="367"/>
        <v>1</v>
      </c>
      <c r="MG27" s="628">
        <f t="shared" si="368"/>
        <v>1</v>
      </c>
      <c r="MH27" s="737">
        <f t="shared" si="369"/>
        <v>0</v>
      </c>
      <c r="MI27" s="737">
        <f t="shared" si="370"/>
        <v>0</v>
      </c>
      <c r="MJ27" s="737">
        <f t="shared" si="371"/>
        <v>0</v>
      </c>
      <c r="MK27" s="740">
        <f t="shared" si="372"/>
        <v>0</v>
      </c>
      <c r="ML27" s="625">
        <f t="shared" si="373"/>
        <v>1</v>
      </c>
      <c r="MM27" s="625" t="str">
        <f t="shared" si="374"/>
        <v>00:00-00:00</v>
      </c>
      <c r="MN27" s="627">
        <f t="shared" si="375"/>
        <v>1</v>
      </c>
      <c r="MO27" s="738">
        <f t="shared" si="376"/>
        <v>0</v>
      </c>
      <c r="MP27" s="738">
        <f t="shared" si="377"/>
        <v>1</v>
      </c>
      <c r="MQ27" s="628" t="b">
        <f t="shared" si="378"/>
        <v>1</v>
      </c>
      <c r="MR27" s="628" t="b">
        <f t="shared" si="379"/>
        <v>0</v>
      </c>
      <c r="MS27" s="628" t="b">
        <f t="shared" si="380"/>
        <v>1</v>
      </c>
      <c r="MT27" s="628">
        <f t="shared" si="381"/>
        <v>1</v>
      </c>
      <c r="MU27" s="737">
        <f t="shared" si="382"/>
        <v>0</v>
      </c>
      <c r="MV27" s="737">
        <f t="shared" si="383"/>
        <v>0</v>
      </c>
      <c r="MW27" s="737">
        <f t="shared" si="384"/>
        <v>0</v>
      </c>
      <c r="MX27" s="740">
        <f t="shared" si="385"/>
        <v>0</v>
      </c>
      <c r="MY27" s="625">
        <f t="shared" si="386"/>
        <v>1</v>
      </c>
      <c r="MZ27" s="625" t="str">
        <f t="shared" si="387"/>
        <v>00:00-00:00</v>
      </c>
      <c r="NA27" s="627">
        <f t="shared" si="388"/>
        <v>1</v>
      </c>
      <c r="NB27" s="738">
        <f t="shared" si="389"/>
        <v>0</v>
      </c>
      <c r="NC27" s="738">
        <f t="shared" si="390"/>
        <v>1</v>
      </c>
      <c r="ND27" s="628" t="b">
        <f t="shared" si="391"/>
        <v>1</v>
      </c>
      <c r="NE27" s="628" t="b">
        <f t="shared" si="392"/>
        <v>0</v>
      </c>
      <c r="NF27" s="628" t="b">
        <f t="shared" si="393"/>
        <v>1</v>
      </c>
      <c r="NG27" s="628">
        <f t="shared" si="394"/>
        <v>1</v>
      </c>
      <c r="NH27" s="737">
        <f t="shared" si="395"/>
        <v>0</v>
      </c>
      <c r="NI27" s="737">
        <f t="shared" si="396"/>
        <v>0</v>
      </c>
      <c r="NJ27" s="737">
        <f t="shared" si="397"/>
        <v>0</v>
      </c>
      <c r="NK27" s="740">
        <f t="shared" si="398"/>
        <v>0</v>
      </c>
      <c r="NL27" s="625">
        <f t="shared" si="399"/>
        <v>1</v>
      </c>
      <c r="NM27" s="625" t="str">
        <f t="shared" si="400"/>
        <v>00:00-00:00</v>
      </c>
      <c r="NN27" s="627">
        <f t="shared" si="401"/>
        <v>1</v>
      </c>
      <c r="NO27" s="738">
        <f t="shared" si="402"/>
        <v>0</v>
      </c>
      <c r="NP27" s="738">
        <f t="shared" si="403"/>
        <v>1</v>
      </c>
      <c r="NQ27" s="628" t="b">
        <f t="shared" si="404"/>
        <v>1</v>
      </c>
      <c r="NR27" s="628" t="b">
        <f t="shared" si="405"/>
        <v>0</v>
      </c>
      <c r="NS27" s="628" t="b">
        <f t="shared" si="406"/>
        <v>1</v>
      </c>
      <c r="NT27" s="628">
        <f t="shared" si="407"/>
        <v>1</v>
      </c>
      <c r="NU27" s="737">
        <f t="shared" si="408"/>
        <v>0</v>
      </c>
      <c r="NV27" s="737">
        <f t="shared" si="409"/>
        <v>0</v>
      </c>
      <c r="NW27" s="737">
        <f t="shared" si="410"/>
        <v>0</v>
      </c>
      <c r="NX27" s="740">
        <f t="shared" si="411"/>
        <v>0</v>
      </c>
      <c r="NY27" s="625">
        <f t="shared" si="412"/>
        <v>1</v>
      </c>
      <c r="NZ27" s="625" t="str">
        <f t="shared" si="413"/>
        <v>00:00-00:00</v>
      </c>
      <c r="OA27" s="627">
        <f t="shared" si="414"/>
        <v>1</v>
      </c>
      <c r="OB27" s="738">
        <f t="shared" si="415"/>
        <v>0</v>
      </c>
      <c r="OC27" s="738">
        <f t="shared" si="416"/>
        <v>1</v>
      </c>
      <c r="OD27" s="628" t="b">
        <f t="shared" si="417"/>
        <v>1</v>
      </c>
      <c r="OE27" s="628" t="b">
        <f t="shared" si="418"/>
        <v>0</v>
      </c>
      <c r="OF27" s="628" t="b">
        <f t="shared" si="419"/>
        <v>1</v>
      </c>
      <c r="OG27" s="628">
        <f t="shared" si="420"/>
        <v>1</v>
      </c>
      <c r="OH27" s="737">
        <f t="shared" si="421"/>
        <v>0</v>
      </c>
      <c r="OI27" s="737">
        <f t="shared" si="422"/>
        <v>0</v>
      </c>
      <c r="OJ27" s="737">
        <f t="shared" si="423"/>
        <v>0</v>
      </c>
      <c r="OK27" s="740">
        <f t="shared" si="424"/>
        <v>0</v>
      </c>
      <c r="OL27" s="625">
        <f t="shared" si="425"/>
        <v>1</v>
      </c>
      <c r="OM27" s="625" t="str">
        <f t="shared" si="426"/>
        <v>00:00-00:00</v>
      </c>
      <c r="ON27" s="627">
        <f t="shared" si="427"/>
        <v>1</v>
      </c>
      <c r="OO27" s="738">
        <f t="shared" si="428"/>
        <v>0</v>
      </c>
      <c r="OP27" s="738">
        <f t="shared" si="429"/>
        <v>1</v>
      </c>
      <c r="OQ27" s="628" t="b">
        <f t="shared" si="430"/>
        <v>1</v>
      </c>
      <c r="OR27" s="628" t="b">
        <f t="shared" si="431"/>
        <v>0</v>
      </c>
      <c r="OS27" s="628" t="b">
        <f t="shared" si="432"/>
        <v>1</v>
      </c>
      <c r="OT27" s="628">
        <f t="shared" si="433"/>
        <v>1</v>
      </c>
      <c r="OU27" s="737">
        <f t="shared" si="434"/>
        <v>0</v>
      </c>
      <c r="OV27" s="737">
        <f t="shared" si="435"/>
        <v>0</v>
      </c>
      <c r="OW27" s="737">
        <f t="shared" si="436"/>
        <v>0</v>
      </c>
      <c r="OX27" s="740">
        <f t="shared" si="437"/>
        <v>0</v>
      </c>
      <c r="OY27" s="625">
        <f t="shared" si="438"/>
        <v>1</v>
      </c>
      <c r="OZ27" s="625" t="str">
        <f t="shared" si="439"/>
        <v>00:00-00:00</v>
      </c>
      <c r="PA27" s="627">
        <f t="shared" si="440"/>
        <v>1</v>
      </c>
      <c r="PB27" s="738">
        <f t="shared" si="441"/>
        <v>0</v>
      </c>
      <c r="PC27" s="738">
        <f t="shared" si="442"/>
        <v>1</v>
      </c>
      <c r="PD27" s="628" t="b">
        <f t="shared" si="443"/>
        <v>1</v>
      </c>
      <c r="PE27" s="628" t="b">
        <f t="shared" si="444"/>
        <v>0</v>
      </c>
      <c r="PF27" s="628" t="b">
        <f t="shared" si="445"/>
        <v>1</v>
      </c>
      <c r="PG27" s="628">
        <f t="shared" si="446"/>
        <v>1</v>
      </c>
      <c r="PH27" s="737">
        <f t="shared" si="447"/>
        <v>0</v>
      </c>
      <c r="PI27" s="737">
        <f t="shared" si="448"/>
        <v>0</v>
      </c>
      <c r="PJ27" s="737">
        <f t="shared" si="449"/>
        <v>0</v>
      </c>
      <c r="PK27" s="740">
        <f t="shared" si="450"/>
        <v>0</v>
      </c>
      <c r="PL27" s="625">
        <f t="shared" si="451"/>
        <v>1</v>
      </c>
      <c r="PM27" s="625" t="str">
        <f t="shared" si="452"/>
        <v>00:00-00:00</v>
      </c>
      <c r="PN27" s="627">
        <f t="shared" si="453"/>
        <v>1</v>
      </c>
      <c r="PO27" s="738">
        <f t="shared" si="454"/>
        <v>0</v>
      </c>
      <c r="PP27" s="738">
        <f t="shared" si="455"/>
        <v>1</v>
      </c>
      <c r="PQ27" s="628" t="b">
        <f t="shared" si="456"/>
        <v>1</v>
      </c>
      <c r="PR27" s="628" t="b">
        <f t="shared" si="457"/>
        <v>0</v>
      </c>
      <c r="PS27" s="628" t="b">
        <f t="shared" si="458"/>
        <v>1</v>
      </c>
      <c r="PT27" s="628">
        <f t="shared" si="459"/>
        <v>1</v>
      </c>
      <c r="PU27" s="737">
        <f t="shared" si="460"/>
        <v>0</v>
      </c>
      <c r="PV27" s="737">
        <f t="shared" si="461"/>
        <v>0</v>
      </c>
      <c r="PW27" s="737">
        <f t="shared" si="462"/>
        <v>0</v>
      </c>
      <c r="PX27" s="740">
        <f t="shared" si="463"/>
        <v>0</v>
      </c>
      <c r="PY27" s="625">
        <f t="shared" si="464"/>
        <v>1</v>
      </c>
      <c r="PZ27" s="625" t="str">
        <f t="shared" si="465"/>
        <v>00:00-00:00</v>
      </c>
      <c r="QA27" s="627">
        <f t="shared" si="466"/>
        <v>1</v>
      </c>
      <c r="QB27" s="738">
        <f t="shared" si="467"/>
        <v>0</v>
      </c>
      <c r="QC27" s="738">
        <f t="shared" si="468"/>
        <v>1</v>
      </c>
      <c r="QD27" s="628" t="b">
        <f t="shared" si="469"/>
        <v>1</v>
      </c>
      <c r="QE27" s="628" t="b">
        <f t="shared" si="470"/>
        <v>0</v>
      </c>
      <c r="QF27" s="628" t="b">
        <f t="shared" si="471"/>
        <v>1</v>
      </c>
      <c r="QG27" s="628">
        <f t="shared" si="472"/>
        <v>1</v>
      </c>
      <c r="QH27" s="737">
        <f t="shared" si="473"/>
        <v>0</v>
      </c>
      <c r="QI27" s="737">
        <f t="shared" si="474"/>
        <v>0</v>
      </c>
      <c r="QJ27" s="737">
        <f t="shared" si="475"/>
        <v>0</v>
      </c>
      <c r="QK27" s="740">
        <f t="shared" si="476"/>
        <v>0</v>
      </c>
      <c r="QL27" s="625">
        <f t="shared" si="477"/>
        <v>1</v>
      </c>
      <c r="QM27" s="625" t="str">
        <f t="shared" si="478"/>
        <v>00:00-00:00</v>
      </c>
      <c r="QN27" s="627">
        <f t="shared" si="479"/>
        <v>1</v>
      </c>
      <c r="QO27" s="738">
        <f t="shared" si="480"/>
        <v>0</v>
      </c>
      <c r="QP27" s="738">
        <f t="shared" si="481"/>
        <v>1</v>
      </c>
      <c r="QQ27" s="628" t="b">
        <f t="shared" si="482"/>
        <v>1</v>
      </c>
      <c r="QR27" s="628" t="b">
        <f t="shared" si="483"/>
        <v>0</v>
      </c>
      <c r="QS27" s="628" t="b">
        <f t="shared" si="484"/>
        <v>1</v>
      </c>
      <c r="QT27" s="628">
        <f t="shared" si="485"/>
        <v>1</v>
      </c>
      <c r="QU27" s="737">
        <f t="shared" si="486"/>
        <v>0</v>
      </c>
      <c r="QV27" s="737">
        <f t="shared" si="487"/>
        <v>0</v>
      </c>
      <c r="QW27" s="737">
        <f t="shared" si="488"/>
        <v>0</v>
      </c>
      <c r="QX27" s="740">
        <f t="shared" si="489"/>
        <v>0</v>
      </c>
      <c r="QY27" s="625">
        <f t="shared" si="490"/>
        <v>1</v>
      </c>
      <c r="QZ27" s="625" t="str">
        <f t="shared" si="491"/>
        <v>00:00-00:00</v>
      </c>
      <c r="RA27" s="627">
        <f t="shared" si="492"/>
        <v>1</v>
      </c>
      <c r="RB27" s="738">
        <f t="shared" si="493"/>
        <v>0</v>
      </c>
      <c r="RC27" s="738">
        <f t="shared" si="494"/>
        <v>1</v>
      </c>
      <c r="RD27" s="628" t="b">
        <f t="shared" si="495"/>
        <v>1</v>
      </c>
      <c r="RE27" s="628" t="b">
        <f t="shared" si="496"/>
        <v>0</v>
      </c>
      <c r="RF27" s="628" t="b">
        <f t="shared" si="497"/>
        <v>1</v>
      </c>
      <c r="RG27" s="628">
        <f t="shared" si="498"/>
        <v>1</v>
      </c>
      <c r="RH27" s="737">
        <f t="shared" si="499"/>
        <v>0</v>
      </c>
      <c r="RI27" s="737">
        <f t="shared" si="500"/>
        <v>0</v>
      </c>
      <c r="RJ27" s="737">
        <f t="shared" si="501"/>
        <v>0</v>
      </c>
      <c r="RK27" s="740">
        <f t="shared" si="502"/>
        <v>0</v>
      </c>
      <c r="RL27" s="744">
        <f t="shared" si="503"/>
        <v>0</v>
      </c>
      <c r="RM27" s="746">
        <f t="shared" si="522"/>
        <v>0</v>
      </c>
      <c r="RN27" s="744">
        <f t="shared" si="504"/>
        <v>0</v>
      </c>
      <c r="RO27" s="744">
        <f t="shared" si="505"/>
        <v>0</v>
      </c>
      <c r="RP27" s="744">
        <f t="shared" si="506"/>
        <v>0</v>
      </c>
      <c r="RQ27" s="744">
        <f t="shared" si="507"/>
        <v>0</v>
      </c>
      <c r="RR27" s="594">
        <f t="shared" ca="1" si="91"/>
        <v>0</v>
      </c>
      <c r="RS27" s="594">
        <f t="shared" ca="1" si="92"/>
        <v>0</v>
      </c>
      <c r="RU27" s="725"/>
    </row>
    <row r="28" spans="1:489" s="625" customFormat="1" ht="15" x14ac:dyDescent="0.25">
      <c r="A28" s="865">
        <f t="shared" ca="1" si="93"/>
        <v>3</v>
      </c>
      <c r="B28" s="719">
        <f t="shared" ca="1" si="508"/>
        <v>43848</v>
      </c>
      <c r="C28" s="720">
        <f t="shared" ca="1" si="509"/>
        <v>1</v>
      </c>
      <c r="D28" s="720" t="str">
        <f t="shared" ca="1" si="510"/>
        <v/>
      </c>
      <c r="E28" s="773" t="str">
        <f t="shared" ca="1" si="511"/>
        <v/>
      </c>
      <c r="F28" s="721">
        <f t="shared" ca="1" si="512"/>
        <v>43848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94"/>
        <v/>
      </c>
      <c r="S28" s="750"/>
      <c r="T28" s="723" t="str">
        <f t="shared" si="95"/>
        <v/>
      </c>
      <c r="U28" s="723" t="str">
        <f t="shared" ca="1" si="4"/>
        <v/>
      </c>
      <c r="V28" s="723" t="str">
        <f t="shared" ca="1" si="96"/>
        <v/>
      </c>
      <c r="W28" s="723" t="str">
        <f t="shared" ca="1" si="97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8"/>
        <v/>
      </c>
      <c r="AG28" s="730" t="str">
        <f t="shared" si="99"/>
        <v/>
      </c>
      <c r="AH28" s="731" t="str">
        <f t="shared" si="7"/>
        <v/>
      </c>
      <c r="AI28" s="731">
        <f t="shared" si="100"/>
        <v>0</v>
      </c>
      <c r="AJ28" s="731">
        <f t="shared" si="101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9"/>
        <v>0</v>
      </c>
      <c r="AN28" s="596">
        <f t="shared" si="10"/>
        <v>0</v>
      </c>
      <c r="AO28" s="596">
        <f t="shared" si="513"/>
        <v>0</v>
      </c>
      <c r="AP28" s="633">
        <v>0</v>
      </c>
      <c r="AQ28" s="596">
        <f t="shared" si="514"/>
        <v>0</v>
      </c>
      <c r="AR28" s="634">
        <f t="shared" si="11"/>
        <v>0</v>
      </c>
      <c r="AS28" s="733">
        <f t="shared" si="12"/>
        <v>0</v>
      </c>
      <c r="AT28" s="635">
        <f t="shared" si="13"/>
        <v>0</v>
      </c>
      <c r="AU28" s="635">
        <f t="shared" si="515"/>
        <v>0</v>
      </c>
      <c r="AV28" s="633">
        <v>0</v>
      </c>
      <c r="AW28" s="635">
        <f t="shared" si="516"/>
        <v>0</v>
      </c>
      <c r="AX28" s="596">
        <f t="shared" si="14"/>
        <v>0</v>
      </c>
      <c r="AY28" s="596">
        <f t="shared" si="15"/>
        <v>0</v>
      </c>
      <c r="AZ28" s="596">
        <f t="shared" si="16"/>
        <v>0</v>
      </c>
      <c r="BA28" s="596">
        <f t="shared" si="17"/>
        <v>0</v>
      </c>
      <c r="BB28" s="596">
        <f t="shared" si="18"/>
        <v>0</v>
      </c>
      <c r="BC28" s="596">
        <f t="shared" si="517"/>
        <v>0</v>
      </c>
      <c r="BD28" s="636" t="b">
        <f t="shared" si="19"/>
        <v>1</v>
      </c>
      <c r="BE28" s="636" t="b">
        <f>IF(UPPER(G28)=Stammdaten!$D$40,TRUE,FALSE)</f>
        <v>0</v>
      </c>
      <c r="BF28" s="635">
        <f t="shared" si="518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519"/>
        <v>0</v>
      </c>
      <c r="BL28" s="636" t="b">
        <f>IF(UPPER(G28)=Stammdaten!$D$39,TRUE,FALSE)</f>
        <v>0</v>
      </c>
      <c r="BM28" s="636">
        <f t="shared" si="20"/>
        <v>0</v>
      </c>
      <c r="BN28" s="636">
        <f t="shared" si="21"/>
        <v>0</v>
      </c>
      <c r="BO28" s="735">
        <f t="shared" ca="1" si="102"/>
        <v>0</v>
      </c>
      <c r="BP28" s="636">
        <f t="shared" si="22"/>
        <v>0</v>
      </c>
      <c r="BQ28" s="734">
        <f t="shared" si="103"/>
        <v>0</v>
      </c>
      <c r="BR28" s="636">
        <f t="shared" ca="1" si="23"/>
        <v>0</v>
      </c>
      <c r="BS28" s="549">
        <f t="shared" ca="1" si="24"/>
        <v>0</v>
      </c>
      <c r="BT28" s="637">
        <f t="shared" ca="1" si="520"/>
        <v>0</v>
      </c>
      <c r="BU28" s="635">
        <f t="shared" ca="1" si="521"/>
        <v>0</v>
      </c>
      <c r="BV28" s="638">
        <f t="shared" ca="1" si="25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6"/>
        <v>0</v>
      </c>
      <c r="BY28" s="638">
        <f t="shared" ca="1" si="104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7"/>
        <v>0</v>
      </c>
      <c r="CB28" s="736">
        <f t="shared" si="523"/>
        <v>0</v>
      </c>
      <c r="CC28" s="625">
        <f t="shared" si="28"/>
        <v>1</v>
      </c>
      <c r="CD28" s="737">
        <f t="shared" si="106"/>
        <v>0</v>
      </c>
      <c r="CE28" s="737">
        <f t="shared" si="107"/>
        <v>1</v>
      </c>
      <c r="CF28" s="738" t="str">
        <f t="shared" si="108"/>
        <v>00:00-00:00</v>
      </c>
      <c r="CG28" s="739">
        <f t="shared" si="109"/>
        <v>1</v>
      </c>
      <c r="CH28" s="738">
        <f t="shared" si="110"/>
        <v>0</v>
      </c>
      <c r="CI28" s="738">
        <f t="shared" si="111"/>
        <v>1</v>
      </c>
      <c r="CJ28" s="737" t="b">
        <f t="shared" si="112"/>
        <v>1</v>
      </c>
      <c r="CK28" s="737" t="b">
        <f t="shared" si="113"/>
        <v>0</v>
      </c>
      <c r="CL28" s="737" t="b">
        <f t="shared" si="114"/>
        <v>1</v>
      </c>
      <c r="CM28" s="628">
        <f t="shared" si="115"/>
        <v>1</v>
      </c>
      <c r="CN28" s="737">
        <f t="shared" si="116"/>
        <v>0</v>
      </c>
      <c r="CO28" s="737">
        <f t="shared" si="117"/>
        <v>0</v>
      </c>
      <c r="CP28" s="737">
        <f t="shared" si="118"/>
        <v>0</v>
      </c>
      <c r="CQ28" s="740">
        <f t="shared" si="119"/>
        <v>0</v>
      </c>
      <c r="CR28" s="625">
        <f t="shared" si="120"/>
        <v>1</v>
      </c>
      <c r="CS28" s="738" t="str">
        <f t="shared" si="121"/>
        <v>00:00-00:00</v>
      </c>
      <c r="CT28" s="739">
        <f t="shared" si="122"/>
        <v>1</v>
      </c>
      <c r="CU28" s="738">
        <f t="shared" si="123"/>
        <v>0</v>
      </c>
      <c r="CV28" s="738">
        <f t="shared" si="124"/>
        <v>1</v>
      </c>
      <c r="CW28" s="737" t="b">
        <f t="shared" si="125"/>
        <v>1</v>
      </c>
      <c r="CX28" s="737" t="b">
        <f t="shared" si="126"/>
        <v>0</v>
      </c>
      <c r="CY28" s="737" t="b">
        <f t="shared" si="127"/>
        <v>1</v>
      </c>
      <c r="CZ28" s="628">
        <f t="shared" si="128"/>
        <v>1</v>
      </c>
      <c r="DA28" s="737">
        <f t="shared" si="129"/>
        <v>0</v>
      </c>
      <c r="DB28" s="737">
        <f t="shared" si="130"/>
        <v>0</v>
      </c>
      <c r="DC28" s="737">
        <f t="shared" si="131"/>
        <v>0</v>
      </c>
      <c r="DD28" s="740">
        <f t="shared" si="132"/>
        <v>0</v>
      </c>
      <c r="DE28" s="625">
        <f t="shared" si="133"/>
        <v>1</v>
      </c>
      <c r="DF28" s="738" t="str">
        <f t="shared" si="134"/>
        <v>00:00-00:00</v>
      </c>
      <c r="DG28" s="739">
        <f t="shared" si="135"/>
        <v>1</v>
      </c>
      <c r="DH28" s="738">
        <f t="shared" si="136"/>
        <v>0</v>
      </c>
      <c r="DI28" s="738">
        <f t="shared" si="137"/>
        <v>1</v>
      </c>
      <c r="DJ28" s="737" t="b">
        <f t="shared" si="138"/>
        <v>1</v>
      </c>
      <c r="DK28" s="737" t="b">
        <f t="shared" si="139"/>
        <v>0</v>
      </c>
      <c r="DL28" s="737" t="b">
        <f t="shared" si="140"/>
        <v>1</v>
      </c>
      <c r="DM28" s="628">
        <f t="shared" si="141"/>
        <v>1</v>
      </c>
      <c r="DN28" s="737">
        <f t="shared" si="142"/>
        <v>0</v>
      </c>
      <c r="DO28" s="737">
        <f t="shared" si="143"/>
        <v>0</v>
      </c>
      <c r="DP28" s="737">
        <f t="shared" si="144"/>
        <v>0</v>
      </c>
      <c r="DQ28" s="740">
        <f t="shared" si="145"/>
        <v>0</v>
      </c>
      <c r="DR28" s="625">
        <f t="shared" si="146"/>
        <v>1</v>
      </c>
      <c r="DS28" s="738" t="str">
        <f t="shared" si="147"/>
        <v>00:00-00:00</v>
      </c>
      <c r="DT28" s="739">
        <f t="shared" si="148"/>
        <v>1</v>
      </c>
      <c r="DU28" s="738">
        <f t="shared" si="149"/>
        <v>0</v>
      </c>
      <c r="DV28" s="738">
        <f t="shared" si="150"/>
        <v>1</v>
      </c>
      <c r="DW28" s="737" t="b">
        <f t="shared" si="151"/>
        <v>1</v>
      </c>
      <c r="DX28" s="737" t="b">
        <f t="shared" si="152"/>
        <v>0</v>
      </c>
      <c r="DY28" s="737" t="b">
        <f t="shared" si="153"/>
        <v>1</v>
      </c>
      <c r="DZ28" s="628">
        <f t="shared" si="154"/>
        <v>1</v>
      </c>
      <c r="EA28" s="737">
        <f t="shared" si="155"/>
        <v>0</v>
      </c>
      <c r="EB28" s="737">
        <f t="shared" si="156"/>
        <v>0</v>
      </c>
      <c r="EC28" s="737">
        <f t="shared" si="157"/>
        <v>0</v>
      </c>
      <c r="ED28" s="740">
        <f t="shared" si="158"/>
        <v>0</v>
      </c>
      <c r="EE28" s="741">
        <f t="shared" si="159"/>
        <v>1</v>
      </c>
      <c r="EF28" s="742" t="str">
        <f t="shared" si="160"/>
        <v>00:00-00:00</v>
      </c>
      <c r="EG28" s="743">
        <f t="shared" si="161"/>
        <v>1</v>
      </c>
      <c r="EH28" s="742">
        <f t="shared" si="162"/>
        <v>0</v>
      </c>
      <c r="EI28" s="742">
        <f t="shared" si="163"/>
        <v>1</v>
      </c>
      <c r="EJ28" s="742" t="b">
        <f t="shared" si="164"/>
        <v>1</v>
      </c>
      <c r="EK28" s="742" t="b">
        <f t="shared" si="165"/>
        <v>0</v>
      </c>
      <c r="EL28" s="742" t="b">
        <f t="shared" si="166"/>
        <v>1</v>
      </c>
      <c r="EM28" s="628">
        <f t="shared" si="167"/>
        <v>1</v>
      </c>
      <c r="EN28" s="737">
        <f t="shared" si="168"/>
        <v>0</v>
      </c>
      <c r="EO28" s="737">
        <f t="shared" si="169"/>
        <v>0</v>
      </c>
      <c r="EP28" s="737">
        <f t="shared" si="170"/>
        <v>0</v>
      </c>
      <c r="EQ28" s="740">
        <f t="shared" si="171"/>
        <v>0</v>
      </c>
      <c r="ER28" s="741">
        <f t="shared" si="172"/>
        <v>1</v>
      </c>
      <c r="ES28" s="742" t="str">
        <f t="shared" si="173"/>
        <v>00:00-00:00</v>
      </c>
      <c r="ET28" s="739">
        <f t="shared" si="174"/>
        <v>1</v>
      </c>
      <c r="EU28" s="738">
        <f t="shared" si="175"/>
        <v>0</v>
      </c>
      <c r="EV28" s="738">
        <f t="shared" si="176"/>
        <v>1</v>
      </c>
      <c r="EW28" s="737" t="b">
        <f t="shared" si="177"/>
        <v>1</v>
      </c>
      <c r="EX28" s="737" t="b">
        <f t="shared" si="178"/>
        <v>0</v>
      </c>
      <c r="EY28" s="737" t="b">
        <f t="shared" si="179"/>
        <v>1</v>
      </c>
      <c r="EZ28" s="628">
        <f t="shared" si="180"/>
        <v>1</v>
      </c>
      <c r="FA28" s="737">
        <f t="shared" si="181"/>
        <v>0</v>
      </c>
      <c r="FB28" s="737">
        <f t="shared" si="182"/>
        <v>0</v>
      </c>
      <c r="FC28" s="737">
        <f t="shared" si="183"/>
        <v>0</v>
      </c>
      <c r="FD28" s="740">
        <f t="shared" si="184"/>
        <v>0</v>
      </c>
      <c r="FE28" s="625">
        <f t="shared" si="185"/>
        <v>1</v>
      </c>
      <c r="FF28" s="738" t="str">
        <f t="shared" si="186"/>
        <v>00:00-00:00</v>
      </c>
      <c r="FG28" s="739">
        <f t="shared" si="187"/>
        <v>1</v>
      </c>
      <c r="FH28" s="738">
        <f t="shared" si="188"/>
        <v>0</v>
      </c>
      <c r="FI28" s="738">
        <f t="shared" si="189"/>
        <v>1</v>
      </c>
      <c r="FJ28" s="737" t="b">
        <f t="shared" si="190"/>
        <v>1</v>
      </c>
      <c r="FK28" s="737" t="b">
        <f t="shared" si="191"/>
        <v>0</v>
      </c>
      <c r="FL28" s="737" t="b">
        <f t="shared" si="192"/>
        <v>1</v>
      </c>
      <c r="FM28" s="628">
        <f t="shared" si="193"/>
        <v>1</v>
      </c>
      <c r="FN28" s="737">
        <f t="shared" si="194"/>
        <v>0</v>
      </c>
      <c r="FO28" s="737">
        <f t="shared" si="195"/>
        <v>0</v>
      </c>
      <c r="FP28" s="737">
        <f t="shared" si="196"/>
        <v>0</v>
      </c>
      <c r="FQ28" s="740">
        <f t="shared" si="197"/>
        <v>0</v>
      </c>
      <c r="FR28" s="625">
        <f t="shared" si="198"/>
        <v>1</v>
      </c>
      <c r="FS28" s="738" t="str">
        <f t="shared" si="199"/>
        <v>00:00-00:00</v>
      </c>
      <c r="FT28" s="739">
        <f t="shared" si="200"/>
        <v>1</v>
      </c>
      <c r="FU28" s="738">
        <f t="shared" si="201"/>
        <v>0</v>
      </c>
      <c r="FV28" s="738">
        <f t="shared" si="202"/>
        <v>1</v>
      </c>
      <c r="FW28" s="737" t="b">
        <f t="shared" si="203"/>
        <v>1</v>
      </c>
      <c r="FX28" s="737" t="b">
        <f t="shared" si="204"/>
        <v>0</v>
      </c>
      <c r="FY28" s="737" t="b">
        <f t="shared" si="205"/>
        <v>1</v>
      </c>
      <c r="FZ28" s="628">
        <f t="shared" si="206"/>
        <v>1</v>
      </c>
      <c r="GA28" s="737">
        <f t="shared" si="207"/>
        <v>0</v>
      </c>
      <c r="GB28" s="737">
        <f t="shared" si="208"/>
        <v>0</v>
      </c>
      <c r="GC28" s="737">
        <f t="shared" si="209"/>
        <v>0</v>
      </c>
      <c r="GD28" s="740">
        <f t="shared" si="210"/>
        <v>0</v>
      </c>
      <c r="GE28" s="625">
        <f t="shared" si="211"/>
        <v>1</v>
      </c>
      <c r="GF28" s="738" t="str">
        <f t="shared" si="212"/>
        <v>00:00-00:00</v>
      </c>
      <c r="GG28" s="739">
        <f t="shared" si="213"/>
        <v>1</v>
      </c>
      <c r="GH28" s="738">
        <f t="shared" si="214"/>
        <v>0</v>
      </c>
      <c r="GI28" s="738">
        <f t="shared" si="215"/>
        <v>1</v>
      </c>
      <c r="GJ28" s="737" t="b">
        <f t="shared" si="216"/>
        <v>1</v>
      </c>
      <c r="GK28" s="737" t="b">
        <f t="shared" si="217"/>
        <v>0</v>
      </c>
      <c r="GL28" s="737" t="b">
        <f t="shared" si="218"/>
        <v>1</v>
      </c>
      <c r="GM28" s="628">
        <f t="shared" si="219"/>
        <v>1</v>
      </c>
      <c r="GN28" s="737">
        <f t="shared" si="220"/>
        <v>0</v>
      </c>
      <c r="GO28" s="737">
        <f t="shared" si="221"/>
        <v>0</v>
      </c>
      <c r="GP28" s="737">
        <f t="shared" si="222"/>
        <v>0</v>
      </c>
      <c r="GQ28" s="740">
        <f t="shared" si="223"/>
        <v>0</v>
      </c>
      <c r="GR28" s="625">
        <f t="shared" si="224"/>
        <v>1</v>
      </c>
      <c r="GS28" s="738" t="str">
        <f t="shared" si="225"/>
        <v>00:00-00:00</v>
      </c>
      <c r="GT28" s="739">
        <f t="shared" si="226"/>
        <v>1</v>
      </c>
      <c r="GU28" s="738">
        <f t="shared" si="227"/>
        <v>0</v>
      </c>
      <c r="GV28" s="738">
        <f t="shared" si="228"/>
        <v>1</v>
      </c>
      <c r="GW28" s="737" t="b">
        <f t="shared" si="229"/>
        <v>1</v>
      </c>
      <c r="GX28" s="737" t="b">
        <f t="shared" si="230"/>
        <v>0</v>
      </c>
      <c r="GY28" s="737" t="b">
        <f t="shared" si="231"/>
        <v>1</v>
      </c>
      <c r="GZ28" s="628">
        <f t="shared" si="232"/>
        <v>1</v>
      </c>
      <c r="HA28" s="737">
        <f t="shared" si="233"/>
        <v>0</v>
      </c>
      <c r="HB28" s="737">
        <f t="shared" si="234"/>
        <v>0</v>
      </c>
      <c r="HC28" s="737">
        <f t="shared" si="235"/>
        <v>0</v>
      </c>
      <c r="HD28" s="740">
        <f t="shared" si="236"/>
        <v>0</v>
      </c>
      <c r="HE28" s="625">
        <f t="shared" si="237"/>
        <v>1</v>
      </c>
      <c r="HF28" s="738" t="str">
        <f t="shared" si="238"/>
        <v>00:00-00:00</v>
      </c>
      <c r="HG28" s="739">
        <f t="shared" si="239"/>
        <v>1</v>
      </c>
      <c r="HH28" s="738">
        <f t="shared" si="240"/>
        <v>0</v>
      </c>
      <c r="HI28" s="738">
        <f t="shared" si="241"/>
        <v>1</v>
      </c>
      <c r="HJ28" s="737" t="b">
        <f t="shared" si="242"/>
        <v>1</v>
      </c>
      <c r="HK28" s="737" t="b">
        <f t="shared" si="243"/>
        <v>0</v>
      </c>
      <c r="HL28" s="737" t="b">
        <f t="shared" si="244"/>
        <v>1</v>
      </c>
      <c r="HM28" s="628">
        <f t="shared" si="245"/>
        <v>1</v>
      </c>
      <c r="HN28" s="737">
        <f t="shared" si="246"/>
        <v>0</v>
      </c>
      <c r="HO28" s="737">
        <f t="shared" si="247"/>
        <v>0</v>
      </c>
      <c r="HP28" s="737">
        <f t="shared" si="248"/>
        <v>0</v>
      </c>
      <c r="HQ28" s="740">
        <f t="shared" si="249"/>
        <v>0</v>
      </c>
      <c r="HR28" s="625">
        <f t="shared" si="250"/>
        <v>1</v>
      </c>
      <c r="HS28" s="738" t="str">
        <f t="shared" si="251"/>
        <v>00:00-00:00</v>
      </c>
      <c r="HT28" s="739">
        <f t="shared" si="252"/>
        <v>1</v>
      </c>
      <c r="HU28" s="738">
        <f t="shared" si="253"/>
        <v>0</v>
      </c>
      <c r="HV28" s="738">
        <f t="shared" si="254"/>
        <v>1</v>
      </c>
      <c r="HW28" s="737" t="b">
        <f t="shared" si="255"/>
        <v>1</v>
      </c>
      <c r="HX28" s="737" t="b">
        <f t="shared" si="256"/>
        <v>0</v>
      </c>
      <c r="HY28" s="737" t="b">
        <f t="shared" si="257"/>
        <v>1</v>
      </c>
      <c r="HZ28" s="628">
        <f t="shared" si="258"/>
        <v>1</v>
      </c>
      <c r="IA28" s="737">
        <f t="shared" si="259"/>
        <v>0</v>
      </c>
      <c r="IB28" s="737">
        <f t="shared" si="260"/>
        <v>0</v>
      </c>
      <c r="IC28" s="737">
        <f t="shared" si="261"/>
        <v>0</v>
      </c>
      <c r="ID28" s="740">
        <f t="shared" si="262"/>
        <v>0</v>
      </c>
      <c r="IE28" s="625">
        <f t="shared" si="263"/>
        <v>1</v>
      </c>
      <c r="IF28" s="738" t="str">
        <f t="shared" si="264"/>
        <v>00:00-00:00</v>
      </c>
      <c r="IG28" s="739">
        <f t="shared" si="265"/>
        <v>1</v>
      </c>
      <c r="IH28" s="738">
        <f t="shared" si="266"/>
        <v>0</v>
      </c>
      <c r="II28" s="738">
        <f t="shared" si="267"/>
        <v>1</v>
      </c>
      <c r="IJ28" s="737" t="b">
        <f t="shared" si="268"/>
        <v>1</v>
      </c>
      <c r="IK28" s="737" t="b">
        <f t="shared" si="269"/>
        <v>0</v>
      </c>
      <c r="IL28" s="737" t="b">
        <f t="shared" si="270"/>
        <v>1</v>
      </c>
      <c r="IM28" s="628">
        <f t="shared" si="271"/>
        <v>1</v>
      </c>
      <c r="IN28" s="737">
        <f t="shared" si="272"/>
        <v>0</v>
      </c>
      <c r="IO28" s="737">
        <f t="shared" si="273"/>
        <v>0</v>
      </c>
      <c r="IP28" s="737">
        <f t="shared" si="274"/>
        <v>0</v>
      </c>
      <c r="IQ28" s="740">
        <f t="shared" si="275"/>
        <v>0</v>
      </c>
      <c r="IR28" s="625">
        <f t="shared" si="276"/>
        <v>1</v>
      </c>
      <c r="IS28" s="738" t="str">
        <f t="shared" si="277"/>
        <v>00:00-00:00</v>
      </c>
      <c r="IT28" s="739">
        <f t="shared" si="278"/>
        <v>1</v>
      </c>
      <c r="IU28" s="738">
        <f t="shared" si="279"/>
        <v>0</v>
      </c>
      <c r="IV28" s="738">
        <f t="shared" si="280"/>
        <v>1</v>
      </c>
      <c r="IW28" s="737" t="b">
        <f t="shared" si="281"/>
        <v>1</v>
      </c>
      <c r="IX28" s="737" t="b">
        <f t="shared" si="282"/>
        <v>0</v>
      </c>
      <c r="IY28" s="737" t="b">
        <f t="shared" si="283"/>
        <v>1</v>
      </c>
      <c r="IZ28" s="628">
        <f t="shared" si="284"/>
        <v>1</v>
      </c>
      <c r="JA28" s="737">
        <f t="shared" si="285"/>
        <v>0</v>
      </c>
      <c r="JB28" s="737">
        <f t="shared" si="286"/>
        <v>0</v>
      </c>
      <c r="JC28" s="737">
        <f t="shared" si="287"/>
        <v>0</v>
      </c>
      <c r="JD28" s="740">
        <f t="shared" si="288"/>
        <v>0</v>
      </c>
      <c r="JE28" s="625">
        <f t="shared" si="289"/>
        <v>1</v>
      </c>
      <c r="JF28" s="738" t="str">
        <f t="shared" si="290"/>
        <v>00:00-00:00</v>
      </c>
      <c r="JG28" s="739">
        <f t="shared" si="291"/>
        <v>1</v>
      </c>
      <c r="JH28" s="738">
        <f t="shared" si="292"/>
        <v>0</v>
      </c>
      <c r="JI28" s="738">
        <f t="shared" si="293"/>
        <v>1</v>
      </c>
      <c r="JJ28" s="737" t="b">
        <f t="shared" si="294"/>
        <v>1</v>
      </c>
      <c r="JK28" s="737" t="b">
        <f t="shared" si="295"/>
        <v>0</v>
      </c>
      <c r="JL28" s="737" t="b">
        <f t="shared" si="296"/>
        <v>1</v>
      </c>
      <c r="JM28" s="628">
        <f t="shared" si="297"/>
        <v>1</v>
      </c>
      <c r="JN28" s="737">
        <f t="shared" si="298"/>
        <v>0</v>
      </c>
      <c r="JO28" s="737">
        <f t="shared" si="299"/>
        <v>0</v>
      </c>
      <c r="JP28" s="737">
        <f t="shared" si="300"/>
        <v>0</v>
      </c>
      <c r="JQ28" s="740">
        <f t="shared" si="301"/>
        <v>0</v>
      </c>
      <c r="JR28" s="744">
        <f t="shared" si="302"/>
        <v>0</v>
      </c>
      <c r="JS28" s="745">
        <f t="shared" si="303"/>
        <v>0</v>
      </c>
      <c r="JT28" s="744">
        <f t="shared" si="304"/>
        <v>0</v>
      </c>
      <c r="JU28" s="744">
        <f t="shared" si="305"/>
        <v>0</v>
      </c>
      <c r="JV28" s="744">
        <f t="shared" si="306"/>
        <v>0</v>
      </c>
      <c r="JW28" s="744">
        <f t="shared" si="307"/>
        <v>0</v>
      </c>
      <c r="JX28" s="616"/>
      <c r="JY28" s="625">
        <f t="shared" si="308"/>
        <v>1</v>
      </c>
      <c r="JZ28" s="626" t="str">
        <f t="shared" si="309"/>
        <v>00:00-00:00</v>
      </c>
      <c r="KA28" s="627">
        <f t="shared" si="310"/>
        <v>1</v>
      </c>
      <c r="KB28" s="738">
        <f t="shared" si="311"/>
        <v>0</v>
      </c>
      <c r="KC28" s="738">
        <f t="shared" si="312"/>
        <v>1</v>
      </c>
      <c r="KD28" s="628" t="b">
        <f t="shared" si="313"/>
        <v>1</v>
      </c>
      <c r="KE28" s="628" t="b">
        <f t="shared" si="314"/>
        <v>0</v>
      </c>
      <c r="KF28" s="628" t="b">
        <f t="shared" si="315"/>
        <v>1</v>
      </c>
      <c r="KG28" s="628">
        <f t="shared" si="316"/>
        <v>1</v>
      </c>
      <c r="KH28" s="737">
        <f t="shared" si="317"/>
        <v>0</v>
      </c>
      <c r="KI28" s="737">
        <f t="shared" si="318"/>
        <v>0</v>
      </c>
      <c r="KJ28" s="737">
        <f t="shared" si="319"/>
        <v>0</v>
      </c>
      <c r="KK28" s="740">
        <f t="shared" si="320"/>
        <v>0</v>
      </c>
      <c r="KL28" s="625">
        <f t="shared" si="321"/>
        <v>1</v>
      </c>
      <c r="KM28" s="625" t="str">
        <f t="shared" si="322"/>
        <v>00:00-00:00</v>
      </c>
      <c r="KN28" s="627">
        <f t="shared" si="323"/>
        <v>1</v>
      </c>
      <c r="KO28" s="738">
        <f t="shared" si="324"/>
        <v>0</v>
      </c>
      <c r="KP28" s="738">
        <f t="shared" si="325"/>
        <v>1</v>
      </c>
      <c r="KQ28" s="628" t="b">
        <f t="shared" si="326"/>
        <v>1</v>
      </c>
      <c r="KR28" s="628" t="b">
        <f t="shared" si="327"/>
        <v>0</v>
      </c>
      <c r="KS28" s="628" t="b">
        <f t="shared" si="328"/>
        <v>1</v>
      </c>
      <c r="KT28" s="628">
        <f t="shared" si="329"/>
        <v>1</v>
      </c>
      <c r="KU28" s="737">
        <f t="shared" si="330"/>
        <v>0</v>
      </c>
      <c r="KV28" s="737">
        <f t="shared" si="331"/>
        <v>0</v>
      </c>
      <c r="KW28" s="737">
        <f t="shared" si="332"/>
        <v>0</v>
      </c>
      <c r="KX28" s="740">
        <f t="shared" si="333"/>
        <v>0</v>
      </c>
      <c r="KY28" s="625">
        <f t="shared" si="334"/>
        <v>1</v>
      </c>
      <c r="KZ28" s="625" t="str">
        <f t="shared" si="335"/>
        <v>00:00-00:00</v>
      </c>
      <c r="LA28" s="627">
        <f t="shared" si="336"/>
        <v>1</v>
      </c>
      <c r="LB28" s="738">
        <f t="shared" si="337"/>
        <v>0</v>
      </c>
      <c r="LC28" s="738">
        <f t="shared" si="338"/>
        <v>1</v>
      </c>
      <c r="LD28" s="628" t="b">
        <f t="shared" si="339"/>
        <v>1</v>
      </c>
      <c r="LE28" s="628" t="b">
        <f t="shared" si="340"/>
        <v>0</v>
      </c>
      <c r="LF28" s="628" t="b">
        <f t="shared" si="341"/>
        <v>1</v>
      </c>
      <c r="LG28" s="628">
        <f t="shared" si="342"/>
        <v>1</v>
      </c>
      <c r="LH28" s="737">
        <f t="shared" si="343"/>
        <v>0</v>
      </c>
      <c r="LI28" s="737">
        <f t="shared" si="344"/>
        <v>0</v>
      </c>
      <c r="LJ28" s="737">
        <f t="shared" si="345"/>
        <v>0</v>
      </c>
      <c r="LK28" s="740">
        <f t="shared" si="346"/>
        <v>0</v>
      </c>
      <c r="LL28" s="625">
        <f t="shared" si="347"/>
        <v>1</v>
      </c>
      <c r="LM28" s="625" t="str">
        <f t="shared" si="348"/>
        <v>00:00-00:00</v>
      </c>
      <c r="LN28" s="627">
        <f t="shared" si="349"/>
        <v>1</v>
      </c>
      <c r="LO28" s="738">
        <f t="shared" si="350"/>
        <v>0</v>
      </c>
      <c r="LP28" s="738">
        <f t="shared" si="351"/>
        <v>1</v>
      </c>
      <c r="LQ28" s="628" t="b">
        <f t="shared" si="352"/>
        <v>1</v>
      </c>
      <c r="LR28" s="628" t="b">
        <f t="shared" si="353"/>
        <v>0</v>
      </c>
      <c r="LS28" s="628" t="b">
        <f t="shared" si="354"/>
        <v>1</v>
      </c>
      <c r="LT28" s="628">
        <f t="shared" si="355"/>
        <v>1</v>
      </c>
      <c r="LU28" s="737">
        <f t="shared" si="356"/>
        <v>0</v>
      </c>
      <c r="LV28" s="737">
        <f t="shared" si="357"/>
        <v>0</v>
      </c>
      <c r="LW28" s="737">
        <f t="shared" si="358"/>
        <v>0</v>
      </c>
      <c r="LX28" s="740">
        <f t="shared" si="359"/>
        <v>0</v>
      </c>
      <c r="LY28" s="625">
        <f t="shared" si="360"/>
        <v>1</v>
      </c>
      <c r="LZ28" s="625" t="str">
        <f t="shared" si="361"/>
        <v>00:00-00:00</v>
      </c>
      <c r="MA28" s="627">
        <f t="shared" si="362"/>
        <v>1</v>
      </c>
      <c r="MB28" s="738">
        <f t="shared" si="363"/>
        <v>0</v>
      </c>
      <c r="MC28" s="738">
        <f t="shared" si="364"/>
        <v>1</v>
      </c>
      <c r="MD28" s="628" t="b">
        <f t="shared" si="365"/>
        <v>1</v>
      </c>
      <c r="ME28" s="628" t="b">
        <f t="shared" si="366"/>
        <v>0</v>
      </c>
      <c r="MF28" s="628" t="b">
        <f t="shared" si="367"/>
        <v>1</v>
      </c>
      <c r="MG28" s="628">
        <f t="shared" si="368"/>
        <v>1</v>
      </c>
      <c r="MH28" s="737">
        <f t="shared" si="369"/>
        <v>0</v>
      </c>
      <c r="MI28" s="737">
        <f t="shared" si="370"/>
        <v>0</v>
      </c>
      <c r="MJ28" s="737">
        <f t="shared" si="371"/>
        <v>0</v>
      </c>
      <c r="MK28" s="740">
        <f t="shared" si="372"/>
        <v>0</v>
      </c>
      <c r="ML28" s="625">
        <f t="shared" si="373"/>
        <v>1</v>
      </c>
      <c r="MM28" s="625" t="str">
        <f t="shared" si="374"/>
        <v>00:00-00:00</v>
      </c>
      <c r="MN28" s="627">
        <f t="shared" si="375"/>
        <v>1</v>
      </c>
      <c r="MO28" s="738">
        <f t="shared" si="376"/>
        <v>0</v>
      </c>
      <c r="MP28" s="738">
        <f t="shared" si="377"/>
        <v>1</v>
      </c>
      <c r="MQ28" s="628" t="b">
        <f t="shared" si="378"/>
        <v>1</v>
      </c>
      <c r="MR28" s="628" t="b">
        <f t="shared" si="379"/>
        <v>0</v>
      </c>
      <c r="MS28" s="628" t="b">
        <f t="shared" si="380"/>
        <v>1</v>
      </c>
      <c r="MT28" s="628">
        <f t="shared" si="381"/>
        <v>1</v>
      </c>
      <c r="MU28" s="737">
        <f t="shared" si="382"/>
        <v>0</v>
      </c>
      <c r="MV28" s="737">
        <f t="shared" si="383"/>
        <v>0</v>
      </c>
      <c r="MW28" s="737">
        <f t="shared" si="384"/>
        <v>0</v>
      </c>
      <c r="MX28" s="740">
        <f t="shared" si="385"/>
        <v>0</v>
      </c>
      <c r="MY28" s="625">
        <f t="shared" si="386"/>
        <v>1</v>
      </c>
      <c r="MZ28" s="625" t="str">
        <f t="shared" si="387"/>
        <v>00:00-00:00</v>
      </c>
      <c r="NA28" s="627">
        <f t="shared" si="388"/>
        <v>1</v>
      </c>
      <c r="NB28" s="738">
        <f t="shared" si="389"/>
        <v>0</v>
      </c>
      <c r="NC28" s="738">
        <f t="shared" si="390"/>
        <v>1</v>
      </c>
      <c r="ND28" s="628" t="b">
        <f t="shared" si="391"/>
        <v>1</v>
      </c>
      <c r="NE28" s="628" t="b">
        <f t="shared" si="392"/>
        <v>0</v>
      </c>
      <c r="NF28" s="628" t="b">
        <f t="shared" si="393"/>
        <v>1</v>
      </c>
      <c r="NG28" s="628">
        <f t="shared" si="394"/>
        <v>1</v>
      </c>
      <c r="NH28" s="737">
        <f t="shared" si="395"/>
        <v>0</v>
      </c>
      <c r="NI28" s="737">
        <f t="shared" si="396"/>
        <v>0</v>
      </c>
      <c r="NJ28" s="737">
        <f t="shared" si="397"/>
        <v>0</v>
      </c>
      <c r="NK28" s="740">
        <f t="shared" si="398"/>
        <v>0</v>
      </c>
      <c r="NL28" s="625">
        <f t="shared" si="399"/>
        <v>1</v>
      </c>
      <c r="NM28" s="625" t="str">
        <f t="shared" si="400"/>
        <v>00:00-00:00</v>
      </c>
      <c r="NN28" s="627">
        <f t="shared" si="401"/>
        <v>1</v>
      </c>
      <c r="NO28" s="738">
        <f t="shared" si="402"/>
        <v>0</v>
      </c>
      <c r="NP28" s="738">
        <f t="shared" si="403"/>
        <v>1</v>
      </c>
      <c r="NQ28" s="628" t="b">
        <f t="shared" si="404"/>
        <v>1</v>
      </c>
      <c r="NR28" s="628" t="b">
        <f t="shared" si="405"/>
        <v>0</v>
      </c>
      <c r="NS28" s="628" t="b">
        <f t="shared" si="406"/>
        <v>1</v>
      </c>
      <c r="NT28" s="628">
        <f t="shared" si="407"/>
        <v>1</v>
      </c>
      <c r="NU28" s="737">
        <f t="shared" si="408"/>
        <v>0</v>
      </c>
      <c r="NV28" s="737">
        <f t="shared" si="409"/>
        <v>0</v>
      </c>
      <c r="NW28" s="737">
        <f t="shared" si="410"/>
        <v>0</v>
      </c>
      <c r="NX28" s="740">
        <f t="shared" si="411"/>
        <v>0</v>
      </c>
      <c r="NY28" s="625">
        <f t="shared" si="412"/>
        <v>1</v>
      </c>
      <c r="NZ28" s="625" t="str">
        <f t="shared" si="413"/>
        <v>00:00-00:00</v>
      </c>
      <c r="OA28" s="627">
        <f t="shared" si="414"/>
        <v>1</v>
      </c>
      <c r="OB28" s="738">
        <f t="shared" si="415"/>
        <v>0</v>
      </c>
      <c r="OC28" s="738">
        <f t="shared" si="416"/>
        <v>1</v>
      </c>
      <c r="OD28" s="628" t="b">
        <f t="shared" si="417"/>
        <v>1</v>
      </c>
      <c r="OE28" s="628" t="b">
        <f t="shared" si="418"/>
        <v>0</v>
      </c>
      <c r="OF28" s="628" t="b">
        <f t="shared" si="419"/>
        <v>1</v>
      </c>
      <c r="OG28" s="628">
        <f t="shared" si="420"/>
        <v>1</v>
      </c>
      <c r="OH28" s="737">
        <f t="shared" si="421"/>
        <v>0</v>
      </c>
      <c r="OI28" s="737">
        <f t="shared" si="422"/>
        <v>0</v>
      </c>
      <c r="OJ28" s="737">
        <f t="shared" si="423"/>
        <v>0</v>
      </c>
      <c r="OK28" s="740">
        <f t="shared" si="424"/>
        <v>0</v>
      </c>
      <c r="OL28" s="625">
        <f t="shared" si="425"/>
        <v>1</v>
      </c>
      <c r="OM28" s="625" t="str">
        <f t="shared" si="426"/>
        <v>00:00-00:00</v>
      </c>
      <c r="ON28" s="627">
        <f t="shared" si="427"/>
        <v>1</v>
      </c>
      <c r="OO28" s="738">
        <f t="shared" si="428"/>
        <v>0</v>
      </c>
      <c r="OP28" s="738">
        <f t="shared" si="429"/>
        <v>1</v>
      </c>
      <c r="OQ28" s="628" t="b">
        <f t="shared" si="430"/>
        <v>1</v>
      </c>
      <c r="OR28" s="628" t="b">
        <f t="shared" si="431"/>
        <v>0</v>
      </c>
      <c r="OS28" s="628" t="b">
        <f t="shared" si="432"/>
        <v>1</v>
      </c>
      <c r="OT28" s="628">
        <f t="shared" si="433"/>
        <v>1</v>
      </c>
      <c r="OU28" s="737">
        <f t="shared" si="434"/>
        <v>0</v>
      </c>
      <c r="OV28" s="737">
        <f t="shared" si="435"/>
        <v>0</v>
      </c>
      <c r="OW28" s="737">
        <f t="shared" si="436"/>
        <v>0</v>
      </c>
      <c r="OX28" s="740">
        <f t="shared" si="437"/>
        <v>0</v>
      </c>
      <c r="OY28" s="625">
        <f t="shared" si="438"/>
        <v>1</v>
      </c>
      <c r="OZ28" s="625" t="str">
        <f t="shared" si="439"/>
        <v>00:00-00:00</v>
      </c>
      <c r="PA28" s="627">
        <f t="shared" si="440"/>
        <v>1</v>
      </c>
      <c r="PB28" s="738">
        <f t="shared" si="441"/>
        <v>0</v>
      </c>
      <c r="PC28" s="738">
        <f t="shared" si="442"/>
        <v>1</v>
      </c>
      <c r="PD28" s="628" t="b">
        <f t="shared" si="443"/>
        <v>1</v>
      </c>
      <c r="PE28" s="628" t="b">
        <f t="shared" si="444"/>
        <v>0</v>
      </c>
      <c r="PF28" s="628" t="b">
        <f t="shared" si="445"/>
        <v>1</v>
      </c>
      <c r="PG28" s="628">
        <f t="shared" si="446"/>
        <v>1</v>
      </c>
      <c r="PH28" s="737">
        <f t="shared" si="447"/>
        <v>0</v>
      </c>
      <c r="PI28" s="737">
        <f t="shared" si="448"/>
        <v>0</v>
      </c>
      <c r="PJ28" s="737">
        <f t="shared" si="449"/>
        <v>0</v>
      </c>
      <c r="PK28" s="740">
        <f t="shared" si="450"/>
        <v>0</v>
      </c>
      <c r="PL28" s="625">
        <f t="shared" si="451"/>
        <v>1</v>
      </c>
      <c r="PM28" s="625" t="str">
        <f t="shared" si="452"/>
        <v>00:00-00:00</v>
      </c>
      <c r="PN28" s="627">
        <f t="shared" si="453"/>
        <v>1</v>
      </c>
      <c r="PO28" s="738">
        <f t="shared" si="454"/>
        <v>0</v>
      </c>
      <c r="PP28" s="738">
        <f t="shared" si="455"/>
        <v>1</v>
      </c>
      <c r="PQ28" s="628" t="b">
        <f t="shared" si="456"/>
        <v>1</v>
      </c>
      <c r="PR28" s="628" t="b">
        <f t="shared" si="457"/>
        <v>0</v>
      </c>
      <c r="PS28" s="628" t="b">
        <f t="shared" si="458"/>
        <v>1</v>
      </c>
      <c r="PT28" s="628">
        <f t="shared" si="459"/>
        <v>1</v>
      </c>
      <c r="PU28" s="737">
        <f t="shared" si="460"/>
        <v>0</v>
      </c>
      <c r="PV28" s="737">
        <f t="shared" si="461"/>
        <v>0</v>
      </c>
      <c r="PW28" s="737">
        <f t="shared" si="462"/>
        <v>0</v>
      </c>
      <c r="PX28" s="740">
        <f t="shared" si="463"/>
        <v>0</v>
      </c>
      <c r="PY28" s="625">
        <f t="shared" si="464"/>
        <v>1</v>
      </c>
      <c r="PZ28" s="625" t="str">
        <f t="shared" si="465"/>
        <v>00:00-00:00</v>
      </c>
      <c r="QA28" s="627">
        <f t="shared" si="466"/>
        <v>1</v>
      </c>
      <c r="QB28" s="738">
        <f t="shared" si="467"/>
        <v>0</v>
      </c>
      <c r="QC28" s="738">
        <f t="shared" si="468"/>
        <v>1</v>
      </c>
      <c r="QD28" s="628" t="b">
        <f t="shared" si="469"/>
        <v>1</v>
      </c>
      <c r="QE28" s="628" t="b">
        <f t="shared" si="470"/>
        <v>0</v>
      </c>
      <c r="QF28" s="628" t="b">
        <f t="shared" si="471"/>
        <v>1</v>
      </c>
      <c r="QG28" s="628">
        <f t="shared" si="472"/>
        <v>1</v>
      </c>
      <c r="QH28" s="737">
        <f t="shared" si="473"/>
        <v>0</v>
      </c>
      <c r="QI28" s="737">
        <f t="shared" si="474"/>
        <v>0</v>
      </c>
      <c r="QJ28" s="737">
        <f t="shared" si="475"/>
        <v>0</v>
      </c>
      <c r="QK28" s="740">
        <f t="shared" si="476"/>
        <v>0</v>
      </c>
      <c r="QL28" s="625">
        <f t="shared" si="477"/>
        <v>1</v>
      </c>
      <c r="QM28" s="625" t="str">
        <f t="shared" si="478"/>
        <v>00:00-00:00</v>
      </c>
      <c r="QN28" s="627">
        <f t="shared" si="479"/>
        <v>1</v>
      </c>
      <c r="QO28" s="738">
        <f t="shared" si="480"/>
        <v>0</v>
      </c>
      <c r="QP28" s="738">
        <f t="shared" si="481"/>
        <v>1</v>
      </c>
      <c r="QQ28" s="628" t="b">
        <f t="shared" si="482"/>
        <v>1</v>
      </c>
      <c r="QR28" s="628" t="b">
        <f t="shared" si="483"/>
        <v>0</v>
      </c>
      <c r="QS28" s="628" t="b">
        <f t="shared" si="484"/>
        <v>1</v>
      </c>
      <c r="QT28" s="628">
        <f t="shared" si="485"/>
        <v>1</v>
      </c>
      <c r="QU28" s="737">
        <f t="shared" si="486"/>
        <v>0</v>
      </c>
      <c r="QV28" s="737">
        <f t="shared" si="487"/>
        <v>0</v>
      </c>
      <c r="QW28" s="737">
        <f t="shared" si="488"/>
        <v>0</v>
      </c>
      <c r="QX28" s="740">
        <f t="shared" si="489"/>
        <v>0</v>
      </c>
      <c r="QY28" s="625">
        <f t="shared" si="490"/>
        <v>1</v>
      </c>
      <c r="QZ28" s="625" t="str">
        <f t="shared" si="491"/>
        <v>00:00-00:00</v>
      </c>
      <c r="RA28" s="627">
        <f t="shared" si="492"/>
        <v>1</v>
      </c>
      <c r="RB28" s="738">
        <f t="shared" si="493"/>
        <v>0</v>
      </c>
      <c r="RC28" s="738">
        <f t="shared" si="494"/>
        <v>1</v>
      </c>
      <c r="RD28" s="628" t="b">
        <f t="shared" si="495"/>
        <v>1</v>
      </c>
      <c r="RE28" s="628" t="b">
        <f t="shared" si="496"/>
        <v>0</v>
      </c>
      <c r="RF28" s="628" t="b">
        <f t="shared" si="497"/>
        <v>1</v>
      </c>
      <c r="RG28" s="628">
        <f t="shared" si="498"/>
        <v>1</v>
      </c>
      <c r="RH28" s="737">
        <f t="shared" si="499"/>
        <v>0</v>
      </c>
      <c r="RI28" s="737">
        <f t="shared" si="500"/>
        <v>0</v>
      </c>
      <c r="RJ28" s="737">
        <f t="shared" si="501"/>
        <v>0</v>
      </c>
      <c r="RK28" s="740">
        <f t="shared" si="502"/>
        <v>0</v>
      </c>
      <c r="RL28" s="744">
        <f t="shared" si="503"/>
        <v>0</v>
      </c>
      <c r="RM28" s="746">
        <f t="shared" si="522"/>
        <v>0</v>
      </c>
      <c r="RN28" s="744">
        <f t="shared" si="504"/>
        <v>0</v>
      </c>
      <c r="RO28" s="744">
        <f t="shared" si="505"/>
        <v>0</v>
      </c>
      <c r="RP28" s="744">
        <f t="shared" si="506"/>
        <v>0</v>
      </c>
      <c r="RQ28" s="744">
        <f t="shared" si="507"/>
        <v>0</v>
      </c>
      <c r="RR28" s="594">
        <f t="shared" ca="1" si="91"/>
        <v>0</v>
      </c>
      <c r="RS28" s="594">
        <f t="shared" ca="1" si="92"/>
        <v>0</v>
      </c>
      <c r="RU28" s="725"/>
    </row>
    <row r="29" spans="1:489" s="625" customFormat="1" ht="15" x14ac:dyDescent="0.25">
      <c r="A29" s="865">
        <f t="shared" ca="1" si="93"/>
        <v>3</v>
      </c>
      <c r="B29" s="719">
        <f t="shared" ca="1" si="508"/>
        <v>43849</v>
      </c>
      <c r="C29" s="720">
        <f t="shared" ca="1" si="509"/>
        <v>0</v>
      </c>
      <c r="D29" s="720" t="str">
        <f t="shared" ca="1" si="510"/>
        <v/>
      </c>
      <c r="E29" s="773" t="str">
        <f t="shared" ca="1" si="511"/>
        <v/>
      </c>
      <c r="F29" s="721">
        <f t="shared" ca="1" si="512"/>
        <v>43849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 t="str">
        <f t="shared" ca="1" si="2"/>
        <v/>
      </c>
      <c r="Q29" s="725" t="str">
        <f t="shared" ca="1" si="3"/>
        <v/>
      </c>
      <c r="R29" s="725" t="str">
        <f t="shared" ca="1" si="94"/>
        <v/>
      </c>
      <c r="S29" s="750"/>
      <c r="T29" s="723" t="str">
        <f t="shared" si="95"/>
        <v/>
      </c>
      <c r="U29" s="723" t="str">
        <f t="shared" ca="1" si="4"/>
        <v/>
      </c>
      <c r="V29" s="723" t="str">
        <f t="shared" ca="1" si="96"/>
        <v/>
      </c>
      <c r="W29" s="723" t="str">
        <f t="shared" ca="1" si="97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8"/>
        <v/>
      </c>
      <c r="AG29" s="730" t="str">
        <f t="shared" si="99"/>
        <v/>
      </c>
      <c r="AH29" s="731" t="str">
        <f t="shared" si="7"/>
        <v/>
      </c>
      <c r="AI29" s="731">
        <f t="shared" si="100"/>
        <v>0</v>
      </c>
      <c r="AJ29" s="731">
        <f t="shared" si="101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9"/>
        <v>0</v>
      </c>
      <c r="AN29" s="596">
        <f t="shared" si="10"/>
        <v>0</v>
      </c>
      <c r="AO29" s="596">
        <f t="shared" si="513"/>
        <v>0</v>
      </c>
      <c r="AP29" s="633">
        <v>0</v>
      </c>
      <c r="AQ29" s="596">
        <f t="shared" si="514"/>
        <v>0</v>
      </c>
      <c r="AR29" s="634">
        <f t="shared" si="11"/>
        <v>0</v>
      </c>
      <c r="AS29" s="733">
        <f t="shared" si="12"/>
        <v>0</v>
      </c>
      <c r="AT29" s="635">
        <f t="shared" si="13"/>
        <v>0</v>
      </c>
      <c r="AU29" s="635">
        <f t="shared" si="515"/>
        <v>0</v>
      </c>
      <c r="AV29" s="633">
        <v>0</v>
      </c>
      <c r="AW29" s="635">
        <f t="shared" si="516"/>
        <v>0</v>
      </c>
      <c r="AX29" s="596">
        <f t="shared" si="14"/>
        <v>0</v>
      </c>
      <c r="AY29" s="596">
        <f t="shared" si="15"/>
        <v>0</v>
      </c>
      <c r="AZ29" s="596">
        <f t="shared" si="16"/>
        <v>0</v>
      </c>
      <c r="BA29" s="596">
        <f t="shared" si="17"/>
        <v>0</v>
      </c>
      <c r="BB29" s="596">
        <f t="shared" si="18"/>
        <v>0</v>
      </c>
      <c r="BC29" s="596">
        <f t="shared" si="517"/>
        <v>0</v>
      </c>
      <c r="BD29" s="636" t="b">
        <f t="shared" si="19"/>
        <v>1</v>
      </c>
      <c r="BE29" s="636" t="b">
        <f>IF(UPPER(G29)=Stammdaten!$D$40,TRUE,FALSE)</f>
        <v>0</v>
      </c>
      <c r="BF29" s="635">
        <f t="shared" si="518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519"/>
        <v>0</v>
      </c>
      <c r="BL29" s="636" t="b">
        <f>IF(UPPER(G29)=Stammdaten!$D$39,TRUE,FALSE)</f>
        <v>0</v>
      </c>
      <c r="BM29" s="636">
        <f t="shared" si="20"/>
        <v>0</v>
      </c>
      <c r="BN29" s="636">
        <f t="shared" si="21"/>
        <v>0</v>
      </c>
      <c r="BO29" s="735">
        <f t="shared" ca="1" si="102"/>
        <v>0</v>
      </c>
      <c r="BP29" s="636">
        <f t="shared" si="22"/>
        <v>0</v>
      </c>
      <c r="BQ29" s="734">
        <f t="shared" si="103"/>
        <v>0</v>
      </c>
      <c r="BR29" s="636">
        <f t="shared" ca="1" si="23"/>
        <v>0</v>
      </c>
      <c r="BS29" s="549">
        <f t="shared" ca="1" si="24"/>
        <v>0</v>
      </c>
      <c r="BT29" s="637">
        <f t="shared" ca="1" si="520"/>
        <v>0</v>
      </c>
      <c r="BU29" s="635">
        <f t="shared" ca="1" si="521"/>
        <v>0</v>
      </c>
      <c r="BV29" s="638">
        <f t="shared" ca="1" si="25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6"/>
        <v>0</v>
      </c>
      <c r="BY29" s="638">
        <f t="shared" ca="1" si="104"/>
        <v>0</v>
      </c>
      <c r="BZ29" s="736">
        <f ca="1">ROUND(IF(OR(C29=0,B29=""),0,INDIRECT(ADDRESS(MATCH(B29,Soll_AZ,1)+MATCH("Arbeitszeit 1 ab",Stammdaten!B:B,0)-1,WEEKDAY(B29,2)+15,,,Tabellennamen),TRUE)),15)</f>
        <v>0</v>
      </c>
      <c r="CA29" s="954">
        <f t="shared" ca="1" si="27"/>
        <v>0</v>
      </c>
      <c r="CB29" s="736">
        <f t="shared" si="523"/>
        <v>0</v>
      </c>
      <c r="CC29" s="625">
        <f t="shared" si="28"/>
        <v>1</v>
      </c>
      <c r="CD29" s="737">
        <f t="shared" si="106"/>
        <v>0</v>
      </c>
      <c r="CE29" s="737">
        <f t="shared" si="107"/>
        <v>1</v>
      </c>
      <c r="CF29" s="738" t="str">
        <f t="shared" si="108"/>
        <v>00:00-00:00</v>
      </c>
      <c r="CG29" s="739">
        <f t="shared" si="109"/>
        <v>1</v>
      </c>
      <c r="CH29" s="738">
        <f t="shared" si="110"/>
        <v>0</v>
      </c>
      <c r="CI29" s="738">
        <f t="shared" si="111"/>
        <v>1</v>
      </c>
      <c r="CJ29" s="737" t="b">
        <f t="shared" si="112"/>
        <v>1</v>
      </c>
      <c r="CK29" s="737" t="b">
        <f t="shared" si="113"/>
        <v>0</v>
      </c>
      <c r="CL29" s="737" t="b">
        <f t="shared" si="114"/>
        <v>1</v>
      </c>
      <c r="CM29" s="628">
        <f t="shared" si="115"/>
        <v>1</v>
      </c>
      <c r="CN29" s="737">
        <f t="shared" si="116"/>
        <v>0</v>
      </c>
      <c r="CO29" s="737">
        <f t="shared" si="117"/>
        <v>0</v>
      </c>
      <c r="CP29" s="737">
        <f t="shared" si="118"/>
        <v>0</v>
      </c>
      <c r="CQ29" s="740">
        <f t="shared" si="119"/>
        <v>0</v>
      </c>
      <c r="CR29" s="625">
        <f t="shared" si="120"/>
        <v>1</v>
      </c>
      <c r="CS29" s="738" t="str">
        <f t="shared" si="121"/>
        <v>00:00-00:00</v>
      </c>
      <c r="CT29" s="739">
        <f t="shared" si="122"/>
        <v>1</v>
      </c>
      <c r="CU29" s="738">
        <f t="shared" si="123"/>
        <v>0</v>
      </c>
      <c r="CV29" s="738">
        <f t="shared" si="124"/>
        <v>1</v>
      </c>
      <c r="CW29" s="737" t="b">
        <f t="shared" si="125"/>
        <v>1</v>
      </c>
      <c r="CX29" s="737" t="b">
        <f t="shared" si="126"/>
        <v>0</v>
      </c>
      <c r="CY29" s="737" t="b">
        <f t="shared" si="127"/>
        <v>1</v>
      </c>
      <c r="CZ29" s="628">
        <f t="shared" si="128"/>
        <v>1</v>
      </c>
      <c r="DA29" s="737">
        <f t="shared" si="129"/>
        <v>0</v>
      </c>
      <c r="DB29" s="737">
        <f t="shared" si="130"/>
        <v>0</v>
      </c>
      <c r="DC29" s="737">
        <f t="shared" si="131"/>
        <v>0</v>
      </c>
      <c r="DD29" s="740">
        <f t="shared" si="132"/>
        <v>0</v>
      </c>
      <c r="DE29" s="625">
        <f t="shared" si="133"/>
        <v>1</v>
      </c>
      <c r="DF29" s="738" t="str">
        <f t="shared" si="134"/>
        <v>00:00-00:00</v>
      </c>
      <c r="DG29" s="739">
        <f t="shared" si="135"/>
        <v>1</v>
      </c>
      <c r="DH29" s="738">
        <f t="shared" si="136"/>
        <v>0</v>
      </c>
      <c r="DI29" s="738">
        <f t="shared" si="137"/>
        <v>1</v>
      </c>
      <c r="DJ29" s="737" t="b">
        <f t="shared" si="138"/>
        <v>1</v>
      </c>
      <c r="DK29" s="737" t="b">
        <f t="shared" si="139"/>
        <v>0</v>
      </c>
      <c r="DL29" s="737" t="b">
        <f t="shared" si="140"/>
        <v>1</v>
      </c>
      <c r="DM29" s="628">
        <f t="shared" si="141"/>
        <v>1</v>
      </c>
      <c r="DN29" s="737">
        <f t="shared" si="142"/>
        <v>0</v>
      </c>
      <c r="DO29" s="737">
        <f t="shared" si="143"/>
        <v>0</v>
      </c>
      <c r="DP29" s="737">
        <f t="shared" si="144"/>
        <v>0</v>
      </c>
      <c r="DQ29" s="740">
        <f t="shared" si="145"/>
        <v>0</v>
      </c>
      <c r="DR29" s="625">
        <f t="shared" si="146"/>
        <v>1</v>
      </c>
      <c r="DS29" s="738" t="str">
        <f t="shared" si="147"/>
        <v>00:00-00:00</v>
      </c>
      <c r="DT29" s="739">
        <f t="shared" si="148"/>
        <v>1</v>
      </c>
      <c r="DU29" s="738">
        <f t="shared" si="149"/>
        <v>0</v>
      </c>
      <c r="DV29" s="738">
        <f t="shared" si="150"/>
        <v>1</v>
      </c>
      <c r="DW29" s="737" t="b">
        <f t="shared" si="151"/>
        <v>1</v>
      </c>
      <c r="DX29" s="737" t="b">
        <f t="shared" si="152"/>
        <v>0</v>
      </c>
      <c r="DY29" s="737" t="b">
        <f t="shared" si="153"/>
        <v>1</v>
      </c>
      <c r="DZ29" s="628">
        <f t="shared" si="154"/>
        <v>1</v>
      </c>
      <c r="EA29" s="737">
        <f t="shared" si="155"/>
        <v>0</v>
      </c>
      <c r="EB29" s="737">
        <f t="shared" si="156"/>
        <v>0</v>
      </c>
      <c r="EC29" s="737">
        <f t="shared" si="157"/>
        <v>0</v>
      </c>
      <c r="ED29" s="740">
        <f t="shared" si="158"/>
        <v>0</v>
      </c>
      <c r="EE29" s="741">
        <f t="shared" si="159"/>
        <v>1</v>
      </c>
      <c r="EF29" s="742" t="str">
        <f t="shared" si="160"/>
        <v>00:00-00:00</v>
      </c>
      <c r="EG29" s="743">
        <f t="shared" si="161"/>
        <v>1</v>
      </c>
      <c r="EH29" s="742">
        <f t="shared" si="162"/>
        <v>0</v>
      </c>
      <c r="EI29" s="742">
        <f t="shared" si="163"/>
        <v>1</v>
      </c>
      <c r="EJ29" s="742" t="b">
        <f t="shared" si="164"/>
        <v>1</v>
      </c>
      <c r="EK29" s="742" t="b">
        <f t="shared" si="165"/>
        <v>0</v>
      </c>
      <c r="EL29" s="742" t="b">
        <f t="shared" si="166"/>
        <v>1</v>
      </c>
      <c r="EM29" s="628">
        <f t="shared" si="167"/>
        <v>1</v>
      </c>
      <c r="EN29" s="737">
        <f t="shared" si="168"/>
        <v>0</v>
      </c>
      <c r="EO29" s="737">
        <f t="shared" si="169"/>
        <v>0</v>
      </c>
      <c r="EP29" s="737">
        <f t="shared" si="170"/>
        <v>0</v>
      </c>
      <c r="EQ29" s="740">
        <f t="shared" si="171"/>
        <v>0</v>
      </c>
      <c r="ER29" s="741">
        <f t="shared" si="172"/>
        <v>1</v>
      </c>
      <c r="ES29" s="742" t="str">
        <f t="shared" si="173"/>
        <v>00:00-00:00</v>
      </c>
      <c r="ET29" s="739">
        <f t="shared" si="174"/>
        <v>1</v>
      </c>
      <c r="EU29" s="738">
        <f t="shared" si="175"/>
        <v>0</v>
      </c>
      <c r="EV29" s="738">
        <f t="shared" si="176"/>
        <v>1</v>
      </c>
      <c r="EW29" s="737" t="b">
        <f t="shared" si="177"/>
        <v>1</v>
      </c>
      <c r="EX29" s="737" t="b">
        <f t="shared" si="178"/>
        <v>0</v>
      </c>
      <c r="EY29" s="737" t="b">
        <f t="shared" si="179"/>
        <v>1</v>
      </c>
      <c r="EZ29" s="628">
        <f t="shared" si="180"/>
        <v>1</v>
      </c>
      <c r="FA29" s="737">
        <f t="shared" si="181"/>
        <v>0</v>
      </c>
      <c r="FB29" s="737">
        <f t="shared" si="182"/>
        <v>0</v>
      </c>
      <c r="FC29" s="737">
        <f t="shared" si="183"/>
        <v>0</v>
      </c>
      <c r="FD29" s="740">
        <f t="shared" si="184"/>
        <v>0</v>
      </c>
      <c r="FE29" s="625">
        <f t="shared" si="185"/>
        <v>1</v>
      </c>
      <c r="FF29" s="738" t="str">
        <f t="shared" si="186"/>
        <v>00:00-00:00</v>
      </c>
      <c r="FG29" s="739">
        <f t="shared" si="187"/>
        <v>1</v>
      </c>
      <c r="FH29" s="738">
        <f t="shared" si="188"/>
        <v>0</v>
      </c>
      <c r="FI29" s="738">
        <f t="shared" si="189"/>
        <v>1</v>
      </c>
      <c r="FJ29" s="737" t="b">
        <f t="shared" si="190"/>
        <v>1</v>
      </c>
      <c r="FK29" s="737" t="b">
        <f t="shared" si="191"/>
        <v>0</v>
      </c>
      <c r="FL29" s="737" t="b">
        <f t="shared" si="192"/>
        <v>1</v>
      </c>
      <c r="FM29" s="628">
        <f t="shared" si="193"/>
        <v>1</v>
      </c>
      <c r="FN29" s="737">
        <f t="shared" si="194"/>
        <v>0</v>
      </c>
      <c r="FO29" s="737">
        <f t="shared" si="195"/>
        <v>0</v>
      </c>
      <c r="FP29" s="737">
        <f t="shared" si="196"/>
        <v>0</v>
      </c>
      <c r="FQ29" s="740">
        <f t="shared" si="197"/>
        <v>0</v>
      </c>
      <c r="FR29" s="625">
        <f t="shared" si="198"/>
        <v>1</v>
      </c>
      <c r="FS29" s="738" t="str">
        <f t="shared" si="199"/>
        <v>00:00-00:00</v>
      </c>
      <c r="FT29" s="739">
        <f t="shared" si="200"/>
        <v>1</v>
      </c>
      <c r="FU29" s="738">
        <f t="shared" si="201"/>
        <v>0</v>
      </c>
      <c r="FV29" s="738">
        <f t="shared" si="202"/>
        <v>1</v>
      </c>
      <c r="FW29" s="737" t="b">
        <f t="shared" si="203"/>
        <v>1</v>
      </c>
      <c r="FX29" s="737" t="b">
        <f t="shared" si="204"/>
        <v>0</v>
      </c>
      <c r="FY29" s="737" t="b">
        <f t="shared" si="205"/>
        <v>1</v>
      </c>
      <c r="FZ29" s="628">
        <f t="shared" si="206"/>
        <v>1</v>
      </c>
      <c r="GA29" s="737">
        <f t="shared" si="207"/>
        <v>0</v>
      </c>
      <c r="GB29" s="737">
        <f t="shared" si="208"/>
        <v>0</v>
      </c>
      <c r="GC29" s="737">
        <f t="shared" si="209"/>
        <v>0</v>
      </c>
      <c r="GD29" s="740">
        <f t="shared" si="210"/>
        <v>0</v>
      </c>
      <c r="GE29" s="625">
        <f t="shared" si="211"/>
        <v>1</v>
      </c>
      <c r="GF29" s="738" t="str">
        <f t="shared" si="212"/>
        <v>00:00-00:00</v>
      </c>
      <c r="GG29" s="739">
        <f t="shared" si="213"/>
        <v>1</v>
      </c>
      <c r="GH29" s="738">
        <f t="shared" si="214"/>
        <v>0</v>
      </c>
      <c r="GI29" s="738">
        <f t="shared" si="215"/>
        <v>1</v>
      </c>
      <c r="GJ29" s="737" t="b">
        <f t="shared" si="216"/>
        <v>1</v>
      </c>
      <c r="GK29" s="737" t="b">
        <f t="shared" si="217"/>
        <v>0</v>
      </c>
      <c r="GL29" s="737" t="b">
        <f t="shared" si="218"/>
        <v>1</v>
      </c>
      <c r="GM29" s="628">
        <f t="shared" si="219"/>
        <v>1</v>
      </c>
      <c r="GN29" s="737">
        <f t="shared" si="220"/>
        <v>0</v>
      </c>
      <c r="GO29" s="737">
        <f t="shared" si="221"/>
        <v>0</v>
      </c>
      <c r="GP29" s="737">
        <f t="shared" si="222"/>
        <v>0</v>
      </c>
      <c r="GQ29" s="740">
        <f t="shared" si="223"/>
        <v>0</v>
      </c>
      <c r="GR29" s="625">
        <f t="shared" si="224"/>
        <v>1</v>
      </c>
      <c r="GS29" s="738" t="str">
        <f t="shared" si="225"/>
        <v>00:00-00:00</v>
      </c>
      <c r="GT29" s="739">
        <f t="shared" si="226"/>
        <v>1</v>
      </c>
      <c r="GU29" s="738">
        <f t="shared" si="227"/>
        <v>0</v>
      </c>
      <c r="GV29" s="738">
        <f t="shared" si="228"/>
        <v>1</v>
      </c>
      <c r="GW29" s="737" t="b">
        <f t="shared" si="229"/>
        <v>1</v>
      </c>
      <c r="GX29" s="737" t="b">
        <f t="shared" si="230"/>
        <v>0</v>
      </c>
      <c r="GY29" s="737" t="b">
        <f t="shared" si="231"/>
        <v>1</v>
      </c>
      <c r="GZ29" s="628">
        <f t="shared" si="232"/>
        <v>1</v>
      </c>
      <c r="HA29" s="737">
        <f t="shared" si="233"/>
        <v>0</v>
      </c>
      <c r="HB29" s="737">
        <f t="shared" si="234"/>
        <v>0</v>
      </c>
      <c r="HC29" s="737">
        <f t="shared" si="235"/>
        <v>0</v>
      </c>
      <c r="HD29" s="740">
        <f t="shared" si="236"/>
        <v>0</v>
      </c>
      <c r="HE29" s="625">
        <f t="shared" si="237"/>
        <v>1</v>
      </c>
      <c r="HF29" s="738" t="str">
        <f t="shared" si="238"/>
        <v>00:00-00:00</v>
      </c>
      <c r="HG29" s="739">
        <f t="shared" si="239"/>
        <v>1</v>
      </c>
      <c r="HH29" s="738">
        <f t="shared" si="240"/>
        <v>0</v>
      </c>
      <c r="HI29" s="738">
        <f t="shared" si="241"/>
        <v>1</v>
      </c>
      <c r="HJ29" s="737" t="b">
        <f t="shared" si="242"/>
        <v>1</v>
      </c>
      <c r="HK29" s="737" t="b">
        <f t="shared" si="243"/>
        <v>0</v>
      </c>
      <c r="HL29" s="737" t="b">
        <f t="shared" si="244"/>
        <v>1</v>
      </c>
      <c r="HM29" s="628">
        <f t="shared" si="245"/>
        <v>1</v>
      </c>
      <c r="HN29" s="737">
        <f t="shared" si="246"/>
        <v>0</v>
      </c>
      <c r="HO29" s="737">
        <f t="shared" si="247"/>
        <v>0</v>
      </c>
      <c r="HP29" s="737">
        <f t="shared" si="248"/>
        <v>0</v>
      </c>
      <c r="HQ29" s="740">
        <f t="shared" si="249"/>
        <v>0</v>
      </c>
      <c r="HR29" s="625">
        <f t="shared" si="250"/>
        <v>1</v>
      </c>
      <c r="HS29" s="738" t="str">
        <f t="shared" si="251"/>
        <v>00:00-00:00</v>
      </c>
      <c r="HT29" s="739">
        <f t="shared" si="252"/>
        <v>1</v>
      </c>
      <c r="HU29" s="738">
        <f t="shared" si="253"/>
        <v>0</v>
      </c>
      <c r="HV29" s="738">
        <f t="shared" si="254"/>
        <v>1</v>
      </c>
      <c r="HW29" s="737" t="b">
        <f t="shared" si="255"/>
        <v>1</v>
      </c>
      <c r="HX29" s="737" t="b">
        <f t="shared" si="256"/>
        <v>0</v>
      </c>
      <c r="HY29" s="737" t="b">
        <f t="shared" si="257"/>
        <v>1</v>
      </c>
      <c r="HZ29" s="628">
        <f t="shared" si="258"/>
        <v>1</v>
      </c>
      <c r="IA29" s="737">
        <f t="shared" si="259"/>
        <v>0</v>
      </c>
      <c r="IB29" s="737">
        <f t="shared" si="260"/>
        <v>0</v>
      </c>
      <c r="IC29" s="737">
        <f t="shared" si="261"/>
        <v>0</v>
      </c>
      <c r="ID29" s="740">
        <f t="shared" si="262"/>
        <v>0</v>
      </c>
      <c r="IE29" s="625">
        <f t="shared" si="263"/>
        <v>1</v>
      </c>
      <c r="IF29" s="738" t="str">
        <f t="shared" si="264"/>
        <v>00:00-00:00</v>
      </c>
      <c r="IG29" s="739">
        <f t="shared" si="265"/>
        <v>1</v>
      </c>
      <c r="IH29" s="738">
        <f t="shared" si="266"/>
        <v>0</v>
      </c>
      <c r="II29" s="738">
        <f t="shared" si="267"/>
        <v>1</v>
      </c>
      <c r="IJ29" s="737" t="b">
        <f t="shared" si="268"/>
        <v>1</v>
      </c>
      <c r="IK29" s="737" t="b">
        <f t="shared" si="269"/>
        <v>0</v>
      </c>
      <c r="IL29" s="737" t="b">
        <f t="shared" si="270"/>
        <v>1</v>
      </c>
      <c r="IM29" s="628">
        <f t="shared" si="271"/>
        <v>1</v>
      </c>
      <c r="IN29" s="737">
        <f t="shared" si="272"/>
        <v>0</v>
      </c>
      <c r="IO29" s="737">
        <f t="shared" si="273"/>
        <v>0</v>
      </c>
      <c r="IP29" s="737">
        <f t="shared" si="274"/>
        <v>0</v>
      </c>
      <c r="IQ29" s="740">
        <f t="shared" si="275"/>
        <v>0</v>
      </c>
      <c r="IR29" s="625">
        <f t="shared" si="276"/>
        <v>1</v>
      </c>
      <c r="IS29" s="738" t="str">
        <f t="shared" si="277"/>
        <v>00:00-00:00</v>
      </c>
      <c r="IT29" s="739">
        <f t="shared" si="278"/>
        <v>1</v>
      </c>
      <c r="IU29" s="738">
        <f t="shared" si="279"/>
        <v>0</v>
      </c>
      <c r="IV29" s="738">
        <f t="shared" si="280"/>
        <v>1</v>
      </c>
      <c r="IW29" s="737" t="b">
        <f t="shared" si="281"/>
        <v>1</v>
      </c>
      <c r="IX29" s="737" t="b">
        <f t="shared" si="282"/>
        <v>0</v>
      </c>
      <c r="IY29" s="737" t="b">
        <f t="shared" si="283"/>
        <v>1</v>
      </c>
      <c r="IZ29" s="628">
        <f t="shared" si="284"/>
        <v>1</v>
      </c>
      <c r="JA29" s="737">
        <f t="shared" si="285"/>
        <v>0</v>
      </c>
      <c r="JB29" s="737">
        <f t="shared" si="286"/>
        <v>0</v>
      </c>
      <c r="JC29" s="737">
        <f t="shared" si="287"/>
        <v>0</v>
      </c>
      <c r="JD29" s="740">
        <f t="shared" si="288"/>
        <v>0</v>
      </c>
      <c r="JE29" s="625">
        <f t="shared" si="289"/>
        <v>1</v>
      </c>
      <c r="JF29" s="738" t="str">
        <f t="shared" si="290"/>
        <v>00:00-00:00</v>
      </c>
      <c r="JG29" s="739">
        <f t="shared" si="291"/>
        <v>1</v>
      </c>
      <c r="JH29" s="738">
        <f t="shared" si="292"/>
        <v>0</v>
      </c>
      <c r="JI29" s="738">
        <f t="shared" si="293"/>
        <v>1</v>
      </c>
      <c r="JJ29" s="737" t="b">
        <f t="shared" si="294"/>
        <v>1</v>
      </c>
      <c r="JK29" s="737" t="b">
        <f t="shared" si="295"/>
        <v>0</v>
      </c>
      <c r="JL29" s="737" t="b">
        <f t="shared" si="296"/>
        <v>1</v>
      </c>
      <c r="JM29" s="628">
        <f t="shared" si="297"/>
        <v>1</v>
      </c>
      <c r="JN29" s="737">
        <f t="shared" si="298"/>
        <v>0</v>
      </c>
      <c r="JO29" s="737">
        <f t="shared" si="299"/>
        <v>0</v>
      </c>
      <c r="JP29" s="737">
        <f t="shared" si="300"/>
        <v>0</v>
      </c>
      <c r="JQ29" s="740">
        <f t="shared" si="301"/>
        <v>0</v>
      </c>
      <c r="JR29" s="744">
        <f t="shared" si="302"/>
        <v>0</v>
      </c>
      <c r="JS29" s="745">
        <f t="shared" si="303"/>
        <v>0</v>
      </c>
      <c r="JT29" s="744">
        <f t="shared" si="304"/>
        <v>0</v>
      </c>
      <c r="JU29" s="744">
        <f t="shared" si="305"/>
        <v>0</v>
      </c>
      <c r="JV29" s="744">
        <f t="shared" si="306"/>
        <v>0</v>
      </c>
      <c r="JW29" s="744">
        <f t="shared" si="307"/>
        <v>0</v>
      </c>
      <c r="JX29" s="616"/>
      <c r="JY29" s="625">
        <f t="shared" si="308"/>
        <v>1</v>
      </c>
      <c r="JZ29" s="626" t="str">
        <f t="shared" si="309"/>
        <v>00:00-00:00</v>
      </c>
      <c r="KA29" s="627">
        <f t="shared" si="310"/>
        <v>1</v>
      </c>
      <c r="KB29" s="738">
        <f t="shared" si="311"/>
        <v>0</v>
      </c>
      <c r="KC29" s="738">
        <f t="shared" si="312"/>
        <v>1</v>
      </c>
      <c r="KD29" s="628" t="b">
        <f t="shared" si="313"/>
        <v>1</v>
      </c>
      <c r="KE29" s="628" t="b">
        <f t="shared" si="314"/>
        <v>0</v>
      </c>
      <c r="KF29" s="628" t="b">
        <f t="shared" si="315"/>
        <v>1</v>
      </c>
      <c r="KG29" s="628">
        <f t="shared" si="316"/>
        <v>1</v>
      </c>
      <c r="KH29" s="737">
        <f t="shared" si="317"/>
        <v>0</v>
      </c>
      <c r="KI29" s="737">
        <f t="shared" si="318"/>
        <v>0</v>
      </c>
      <c r="KJ29" s="737">
        <f t="shared" si="319"/>
        <v>0</v>
      </c>
      <c r="KK29" s="740">
        <f t="shared" si="320"/>
        <v>0</v>
      </c>
      <c r="KL29" s="625">
        <f t="shared" si="321"/>
        <v>1</v>
      </c>
      <c r="KM29" s="625" t="str">
        <f t="shared" si="322"/>
        <v>00:00-00:00</v>
      </c>
      <c r="KN29" s="627">
        <f t="shared" si="323"/>
        <v>1</v>
      </c>
      <c r="KO29" s="738">
        <f t="shared" si="324"/>
        <v>0</v>
      </c>
      <c r="KP29" s="738">
        <f t="shared" si="325"/>
        <v>1</v>
      </c>
      <c r="KQ29" s="628" t="b">
        <f t="shared" si="326"/>
        <v>1</v>
      </c>
      <c r="KR29" s="628" t="b">
        <f t="shared" si="327"/>
        <v>0</v>
      </c>
      <c r="KS29" s="628" t="b">
        <f t="shared" si="328"/>
        <v>1</v>
      </c>
      <c r="KT29" s="628">
        <f t="shared" si="329"/>
        <v>1</v>
      </c>
      <c r="KU29" s="737">
        <f t="shared" si="330"/>
        <v>0</v>
      </c>
      <c r="KV29" s="737">
        <f t="shared" si="331"/>
        <v>0</v>
      </c>
      <c r="KW29" s="737">
        <f t="shared" si="332"/>
        <v>0</v>
      </c>
      <c r="KX29" s="740">
        <f t="shared" si="333"/>
        <v>0</v>
      </c>
      <c r="KY29" s="625">
        <f t="shared" si="334"/>
        <v>1</v>
      </c>
      <c r="KZ29" s="625" t="str">
        <f t="shared" si="335"/>
        <v>00:00-00:00</v>
      </c>
      <c r="LA29" s="627">
        <f t="shared" si="336"/>
        <v>1</v>
      </c>
      <c r="LB29" s="738">
        <f t="shared" si="337"/>
        <v>0</v>
      </c>
      <c r="LC29" s="738">
        <f t="shared" si="338"/>
        <v>1</v>
      </c>
      <c r="LD29" s="628" t="b">
        <f t="shared" si="339"/>
        <v>1</v>
      </c>
      <c r="LE29" s="628" t="b">
        <f t="shared" si="340"/>
        <v>0</v>
      </c>
      <c r="LF29" s="628" t="b">
        <f t="shared" si="341"/>
        <v>1</v>
      </c>
      <c r="LG29" s="628">
        <f t="shared" si="342"/>
        <v>1</v>
      </c>
      <c r="LH29" s="737">
        <f t="shared" si="343"/>
        <v>0</v>
      </c>
      <c r="LI29" s="737">
        <f t="shared" si="344"/>
        <v>0</v>
      </c>
      <c r="LJ29" s="737">
        <f t="shared" si="345"/>
        <v>0</v>
      </c>
      <c r="LK29" s="740">
        <f t="shared" si="346"/>
        <v>0</v>
      </c>
      <c r="LL29" s="625">
        <f t="shared" si="347"/>
        <v>1</v>
      </c>
      <c r="LM29" s="625" t="str">
        <f t="shared" si="348"/>
        <v>00:00-00:00</v>
      </c>
      <c r="LN29" s="627">
        <f t="shared" si="349"/>
        <v>1</v>
      </c>
      <c r="LO29" s="738">
        <f t="shared" si="350"/>
        <v>0</v>
      </c>
      <c r="LP29" s="738">
        <f t="shared" si="351"/>
        <v>1</v>
      </c>
      <c r="LQ29" s="628" t="b">
        <f t="shared" si="352"/>
        <v>1</v>
      </c>
      <c r="LR29" s="628" t="b">
        <f t="shared" si="353"/>
        <v>0</v>
      </c>
      <c r="LS29" s="628" t="b">
        <f t="shared" si="354"/>
        <v>1</v>
      </c>
      <c r="LT29" s="628">
        <f t="shared" si="355"/>
        <v>1</v>
      </c>
      <c r="LU29" s="737">
        <f t="shared" si="356"/>
        <v>0</v>
      </c>
      <c r="LV29" s="737">
        <f t="shared" si="357"/>
        <v>0</v>
      </c>
      <c r="LW29" s="737">
        <f t="shared" si="358"/>
        <v>0</v>
      </c>
      <c r="LX29" s="740">
        <f t="shared" si="359"/>
        <v>0</v>
      </c>
      <c r="LY29" s="625">
        <f t="shared" si="360"/>
        <v>1</v>
      </c>
      <c r="LZ29" s="625" t="str">
        <f t="shared" si="361"/>
        <v>00:00-00:00</v>
      </c>
      <c r="MA29" s="627">
        <f t="shared" si="362"/>
        <v>1</v>
      </c>
      <c r="MB29" s="738">
        <f t="shared" si="363"/>
        <v>0</v>
      </c>
      <c r="MC29" s="738">
        <f t="shared" si="364"/>
        <v>1</v>
      </c>
      <c r="MD29" s="628" t="b">
        <f t="shared" si="365"/>
        <v>1</v>
      </c>
      <c r="ME29" s="628" t="b">
        <f t="shared" si="366"/>
        <v>0</v>
      </c>
      <c r="MF29" s="628" t="b">
        <f t="shared" si="367"/>
        <v>1</v>
      </c>
      <c r="MG29" s="628">
        <f t="shared" si="368"/>
        <v>1</v>
      </c>
      <c r="MH29" s="737">
        <f t="shared" si="369"/>
        <v>0</v>
      </c>
      <c r="MI29" s="737">
        <f t="shared" si="370"/>
        <v>0</v>
      </c>
      <c r="MJ29" s="737">
        <f t="shared" si="371"/>
        <v>0</v>
      </c>
      <c r="MK29" s="740">
        <f t="shared" si="372"/>
        <v>0</v>
      </c>
      <c r="ML29" s="625">
        <f t="shared" si="373"/>
        <v>1</v>
      </c>
      <c r="MM29" s="625" t="str">
        <f t="shared" si="374"/>
        <v>00:00-00:00</v>
      </c>
      <c r="MN29" s="627">
        <f t="shared" si="375"/>
        <v>1</v>
      </c>
      <c r="MO29" s="738">
        <f t="shared" si="376"/>
        <v>0</v>
      </c>
      <c r="MP29" s="738">
        <f t="shared" si="377"/>
        <v>1</v>
      </c>
      <c r="MQ29" s="628" t="b">
        <f t="shared" si="378"/>
        <v>1</v>
      </c>
      <c r="MR29" s="628" t="b">
        <f t="shared" si="379"/>
        <v>0</v>
      </c>
      <c r="MS29" s="628" t="b">
        <f t="shared" si="380"/>
        <v>1</v>
      </c>
      <c r="MT29" s="628">
        <f t="shared" si="381"/>
        <v>1</v>
      </c>
      <c r="MU29" s="737">
        <f t="shared" si="382"/>
        <v>0</v>
      </c>
      <c r="MV29" s="737">
        <f t="shared" si="383"/>
        <v>0</v>
      </c>
      <c r="MW29" s="737">
        <f t="shared" si="384"/>
        <v>0</v>
      </c>
      <c r="MX29" s="740">
        <f t="shared" si="385"/>
        <v>0</v>
      </c>
      <c r="MY29" s="625">
        <f t="shared" si="386"/>
        <v>1</v>
      </c>
      <c r="MZ29" s="625" t="str">
        <f t="shared" si="387"/>
        <v>00:00-00:00</v>
      </c>
      <c r="NA29" s="627">
        <f t="shared" si="388"/>
        <v>1</v>
      </c>
      <c r="NB29" s="738">
        <f t="shared" si="389"/>
        <v>0</v>
      </c>
      <c r="NC29" s="738">
        <f t="shared" si="390"/>
        <v>1</v>
      </c>
      <c r="ND29" s="628" t="b">
        <f t="shared" si="391"/>
        <v>1</v>
      </c>
      <c r="NE29" s="628" t="b">
        <f t="shared" si="392"/>
        <v>0</v>
      </c>
      <c r="NF29" s="628" t="b">
        <f t="shared" si="393"/>
        <v>1</v>
      </c>
      <c r="NG29" s="628">
        <f t="shared" si="394"/>
        <v>1</v>
      </c>
      <c r="NH29" s="737">
        <f t="shared" si="395"/>
        <v>0</v>
      </c>
      <c r="NI29" s="737">
        <f t="shared" si="396"/>
        <v>0</v>
      </c>
      <c r="NJ29" s="737">
        <f t="shared" si="397"/>
        <v>0</v>
      </c>
      <c r="NK29" s="740">
        <f t="shared" si="398"/>
        <v>0</v>
      </c>
      <c r="NL29" s="625">
        <f t="shared" si="399"/>
        <v>1</v>
      </c>
      <c r="NM29" s="625" t="str">
        <f t="shared" si="400"/>
        <v>00:00-00:00</v>
      </c>
      <c r="NN29" s="627">
        <f t="shared" si="401"/>
        <v>1</v>
      </c>
      <c r="NO29" s="738">
        <f t="shared" si="402"/>
        <v>0</v>
      </c>
      <c r="NP29" s="738">
        <f t="shared" si="403"/>
        <v>1</v>
      </c>
      <c r="NQ29" s="628" t="b">
        <f t="shared" si="404"/>
        <v>1</v>
      </c>
      <c r="NR29" s="628" t="b">
        <f t="shared" si="405"/>
        <v>0</v>
      </c>
      <c r="NS29" s="628" t="b">
        <f t="shared" si="406"/>
        <v>1</v>
      </c>
      <c r="NT29" s="628">
        <f t="shared" si="407"/>
        <v>1</v>
      </c>
      <c r="NU29" s="737">
        <f t="shared" si="408"/>
        <v>0</v>
      </c>
      <c r="NV29" s="737">
        <f t="shared" si="409"/>
        <v>0</v>
      </c>
      <c r="NW29" s="737">
        <f t="shared" si="410"/>
        <v>0</v>
      </c>
      <c r="NX29" s="740">
        <f t="shared" si="411"/>
        <v>0</v>
      </c>
      <c r="NY29" s="625">
        <f t="shared" si="412"/>
        <v>1</v>
      </c>
      <c r="NZ29" s="625" t="str">
        <f t="shared" si="413"/>
        <v>00:00-00:00</v>
      </c>
      <c r="OA29" s="627">
        <f t="shared" si="414"/>
        <v>1</v>
      </c>
      <c r="OB29" s="738">
        <f t="shared" si="415"/>
        <v>0</v>
      </c>
      <c r="OC29" s="738">
        <f t="shared" si="416"/>
        <v>1</v>
      </c>
      <c r="OD29" s="628" t="b">
        <f t="shared" si="417"/>
        <v>1</v>
      </c>
      <c r="OE29" s="628" t="b">
        <f t="shared" si="418"/>
        <v>0</v>
      </c>
      <c r="OF29" s="628" t="b">
        <f t="shared" si="419"/>
        <v>1</v>
      </c>
      <c r="OG29" s="628">
        <f t="shared" si="420"/>
        <v>1</v>
      </c>
      <c r="OH29" s="737">
        <f t="shared" si="421"/>
        <v>0</v>
      </c>
      <c r="OI29" s="737">
        <f t="shared" si="422"/>
        <v>0</v>
      </c>
      <c r="OJ29" s="737">
        <f t="shared" si="423"/>
        <v>0</v>
      </c>
      <c r="OK29" s="740">
        <f t="shared" si="424"/>
        <v>0</v>
      </c>
      <c r="OL29" s="625">
        <f t="shared" si="425"/>
        <v>1</v>
      </c>
      <c r="OM29" s="625" t="str">
        <f t="shared" si="426"/>
        <v>00:00-00:00</v>
      </c>
      <c r="ON29" s="627">
        <f t="shared" si="427"/>
        <v>1</v>
      </c>
      <c r="OO29" s="738">
        <f t="shared" si="428"/>
        <v>0</v>
      </c>
      <c r="OP29" s="738">
        <f t="shared" si="429"/>
        <v>1</v>
      </c>
      <c r="OQ29" s="628" t="b">
        <f t="shared" si="430"/>
        <v>1</v>
      </c>
      <c r="OR29" s="628" t="b">
        <f t="shared" si="431"/>
        <v>0</v>
      </c>
      <c r="OS29" s="628" t="b">
        <f t="shared" si="432"/>
        <v>1</v>
      </c>
      <c r="OT29" s="628">
        <f t="shared" si="433"/>
        <v>1</v>
      </c>
      <c r="OU29" s="737">
        <f t="shared" si="434"/>
        <v>0</v>
      </c>
      <c r="OV29" s="737">
        <f t="shared" si="435"/>
        <v>0</v>
      </c>
      <c r="OW29" s="737">
        <f t="shared" si="436"/>
        <v>0</v>
      </c>
      <c r="OX29" s="740">
        <f t="shared" si="437"/>
        <v>0</v>
      </c>
      <c r="OY29" s="625">
        <f t="shared" si="438"/>
        <v>1</v>
      </c>
      <c r="OZ29" s="625" t="str">
        <f t="shared" si="439"/>
        <v>00:00-00:00</v>
      </c>
      <c r="PA29" s="627">
        <f t="shared" si="440"/>
        <v>1</v>
      </c>
      <c r="PB29" s="738">
        <f t="shared" si="441"/>
        <v>0</v>
      </c>
      <c r="PC29" s="738">
        <f t="shared" si="442"/>
        <v>1</v>
      </c>
      <c r="PD29" s="628" t="b">
        <f t="shared" si="443"/>
        <v>1</v>
      </c>
      <c r="PE29" s="628" t="b">
        <f t="shared" si="444"/>
        <v>0</v>
      </c>
      <c r="PF29" s="628" t="b">
        <f t="shared" si="445"/>
        <v>1</v>
      </c>
      <c r="PG29" s="628">
        <f t="shared" si="446"/>
        <v>1</v>
      </c>
      <c r="PH29" s="737">
        <f t="shared" si="447"/>
        <v>0</v>
      </c>
      <c r="PI29" s="737">
        <f t="shared" si="448"/>
        <v>0</v>
      </c>
      <c r="PJ29" s="737">
        <f t="shared" si="449"/>
        <v>0</v>
      </c>
      <c r="PK29" s="740">
        <f t="shared" si="450"/>
        <v>0</v>
      </c>
      <c r="PL29" s="625">
        <f t="shared" si="451"/>
        <v>1</v>
      </c>
      <c r="PM29" s="625" t="str">
        <f t="shared" si="452"/>
        <v>00:00-00:00</v>
      </c>
      <c r="PN29" s="627">
        <f t="shared" si="453"/>
        <v>1</v>
      </c>
      <c r="PO29" s="738">
        <f t="shared" si="454"/>
        <v>0</v>
      </c>
      <c r="PP29" s="738">
        <f t="shared" si="455"/>
        <v>1</v>
      </c>
      <c r="PQ29" s="628" t="b">
        <f t="shared" si="456"/>
        <v>1</v>
      </c>
      <c r="PR29" s="628" t="b">
        <f t="shared" si="457"/>
        <v>0</v>
      </c>
      <c r="PS29" s="628" t="b">
        <f t="shared" si="458"/>
        <v>1</v>
      </c>
      <c r="PT29" s="628">
        <f t="shared" si="459"/>
        <v>1</v>
      </c>
      <c r="PU29" s="737">
        <f t="shared" si="460"/>
        <v>0</v>
      </c>
      <c r="PV29" s="737">
        <f t="shared" si="461"/>
        <v>0</v>
      </c>
      <c r="PW29" s="737">
        <f t="shared" si="462"/>
        <v>0</v>
      </c>
      <c r="PX29" s="740">
        <f t="shared" si="463"/>
        <v>0</v>
      </c>
      <c r="PY29" s="625">
        <f t="shared" si="464"/>
        <v>1</v>
      </c>
      <c r="PZ29" s="625" t="str">
        <f t="shared" si="465"/>
        <v>00:00-00:00</v>
      </c>
      <c r="QA29" s="627">
        <f t="shared" si="466"/>
        <v>1</v>
      </c>
      <c r="QB29" s="738">
        <f t="shared" si="467"/>
        <v>0</v>
      </c>
      <c r="QC29" s="738">
        <f t="shared" si="468"/>
        <v>1</v>
      </c>
      <c r="QD29" s="628" t="b">
        <f t="shared" si="469"/>
        <v>1</v>
      </c>
      <c r="QE29" s="628" t="b">
        <f t="shared" si="470"/>
        <v>0</v>
      </c>
      <c r="QF29" s="628" t="b">
        <f t="shared" si="471"/>
        <v>1</v>
      </c>
      <c r="QG29" s="628">
        <f t="shared" si="472"/>
        <v>1</v>
      </c>
      <c r="QH29" s="737">
        <f t="shared" si="473"/>
        <v>0</v>
      </c>
      <c r="QI29" s="737">
        <f t="shared" si="474"/>
        <v>0</v>
      </c>
      <c r="QJ29" s="737">
        <f t="shared" si="475"/>
        <v>0</v>
      </c>
      <c r="QK29" s="740">
        <f t="shared" si="476"/>
        <v>0</v>
      </c>
      <c r="QL29" s="625">
        <f t="shared" si="477"/>
        <v>1</v>
      </c>
      <c r="QM29" s="625" t="str">
        <f t="shared" si="478"/>
        <v>00:00-00:00</v>
      </c>
      <c r="QN29" s="627">
        <f t="shared" si="479"/>
        <v>1</v>
      </c>
      <c r="QO29" s="738">
        <f t="shared" si="480"/>
        <v>0</v>
      </c>
      <c r="QP29" s="738">
        <f t="shared" si="481"/>
        <v>1</v>
      </c>
      <c r="QQ29" s="628" t="b">
        <f t="shared" si="482"/>
        <v>1</v>
      </c>
      <c r="QR29" s="628" t="b">
        <f t="shared" si="483"/>
        <v>0</v>
      </c>
      <c r="QS29" s="628" t="b">
        <f t="shared" si="484"/>
        <v>1</v>
      </c>
      <c r="QT29" s="628">
        <f t="shared" si="485"/>
        <v>1</v>
      </c>
      <c r="QU29" s="737">
        <f t="shared" si="486"/>
        <v>0</v>
      </c>
      <c r="QV29" s="737">
        <f t="shared" si="487"/>
        <v>0</v>
      </c>
      <c r="QW29" s="737">
        <f t="shared" si="488"/>
        <v>0</v>
      </c>
      <c r="QX29" s="740">
        <f t="shared" si="489"/>
        <v>0</v>
      </c>
      <c r="QY29" s="625">
        <f t="shared" si="490"/>
        <v>1</v>
      </c>
      <c r="QZ29" s="625" t="str">
        <f t="shared" si="491"/>
        <v>00:00-00:00</v>
      </c>
      <c r="RA29" s="627">
        <f t="shared" si="492"/>
        <v>1</v>
      </c>
      <c r="RB29" s="738">
        <f t="shared" si="493"/>
        <v>0</v>
      </c>
      <c r="RC29" s="738">
        <f t="shared" si="494"/>
        <v>1</v>
      </c>
      <c r="RD29" s="628" t="b">
        <f t="shared" si="495"/>
        <v>1</v>
      </c>
      <c r="RE29" s="628" t="b">
        <f t="shared" si="496"/>
        <v>0</v>
      </c>
      <c r="RF29" s="628" t="b">
        <f t="shared" si="497"/>
        <v>1</v>
      </c>
      <c r="RG29" s="628">
        <f t="shared" si="498"/>
        <v>1</v>
      </c>
      <c r="RH29" s="737">
        <f t="shared" si="499"/>
        <v>0</v>
      </c>
      <c r="RI29" s="737">
        <f t="shared" si="500"/>
        <v>0</v>
      </c>
      <c r="RJ29" s="737">
        <f t="shared" si="501"/>
        <v>0</v>
      </c>
      <c r="RK29" s="740">
        <f t="shared" si="502"/>
        <v>0</v>
      </c>
      <c r="RL29" s="744">
        <f t="shared" si="503"/>
        <v>0</v>
      </c>
      <c r="RM29" s="746">
        <f t="shared" si="522"/>
        <v>0</v>
      </c>
      <c r="RN29" s="744">
        <f t="shared" si="504"/>
        <v>0</v>
      </c>
      <c r="RO29" s="744">
        <f t="shared" si="505"/>
        <v>0</v>
      </c>
      <c r="RP29" s="744">
        <f t="shared" si="506"/>
        <v>0</v>
      </c>
      <c r="RQ29" s="744">
        <f t="shared" si="507"/>
        <v>0</v>
      </c>
      <c r="RR29" s="594">
        <f t="shared" ca="1" si="91"/>
        <v>0</v>
      </c>
      <c r="RS29" s="594">
        <f t="shared" ca="1" si="92"/>
        <v>0</v>
      </c>
      <c r="RU29" s="725"/>
    </row>
    <row r="30" spans="1:489" s="625" customFormat="1" ht="15" x14ac:dyDescent="0.25">
      <c r="A30" s="865">
        <f t="shared" ca="1" si="93"/>
        <v>3</v>
      </c>
      <c r="B30" s="719">
        <f t="shared" ca="1" si="508"/>
        <v>43850</v>
      </c>
      <c r="C30" s="720">
        <f t="shared" ca="1" si="509"/>
        <v>0</v>
      </c>
      <c r="D30" s="720" t="str">
        <f t="shared" ca="1" si="510"/>
        <v/>
      </c>
      <c r="E30" s="773" t="str">
        <f t="shared" ca="1" si="511"/>
        <v/>
      </c>
      <c r="F30" s="721">
        <f t="shared" ca="1" si="512"/>
        <v>43850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 t="str">
        <f t="shared" ca="1" si="2"/>
        <v/>
      </c>
      <c r="Q30" s="725" t="str">
        <f t="shared" ca="1" si="3"/>
        <v/>
      </c>
      <c r="R30" s="725">
        <f t="shared" ca="1" si="94"/>
        <v>0</v>
      </c>
      <c r="S30" s="750"/>
      <c r="T30" s="723" t="str">
        <f t="shared" si="95"/>
        <v/>
      </c>
      <c r="U30" s="723" t="str">
        <f t="shared" ca="1" si="4"/>
        <v/>
      </c>
      <c r="V30" s="723" t="str">
        <f t="shared" ca="1" si="96"/>
        <v/>
      </c>
      <c r="W30" s="723" t="str">
        <f t="shared" ca="1" si="97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8"/>
        <v/>
      </c>
      <c r="AG30" s="730" t="str">
        <f t="shared" si="99"/>
        <v/>
      </c>
      <c r="AH30" s="731" t="str">
        <f t="shared" si="7"/>
        <v/>
      </c>
      <c r="AI30" s="731">
        <f t="shared" si="100"/>
        <v>0</v>
      </c>
      <c r="AJ30" s="731">
        <f t="shared" si="101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9"/>
        <v>0</v>
      </c>
      <c r="AN30" s="596">
        <f t="shared" si="10"/>
        <v>0</v>
      </c>
      <c r="AO30" s="596">
        <f t="shared" si="513"/>
        <v>0</v>
      </c>
      <c r="AP30" s="633">
        <v>0</v>
      </c>
      <c r="AQ30" s="596">
        <f t="shared" si="514"/>
        <v>0</v>
      </c>
      <c r="AR30" s="634">
        <f t="shared" si="11"/>
        <v>0</v>
      </c>
      <c r="AS30" s="733">
        <f t="shared" si="12"/>
        <v>0</v>
      </c>
      <c r="AT30" s="635">
        <f t="shared" si="13"/>
        <v>0</v>
      </c>
      <c r="AU30" s="635">
        <f t="shared" si="515"/>
        <v>0</v>
      </c>
      <c r="AV30" s="633">
        <v>0</v>
      </c>
      <c r="AW30" s="635">
        <f t="shared" si="516"/>
        <v>0</v>
      </c>
      <c r="AX30" s="596">
        <f t="shared" si="14"/>
        <v>0</v>
      </c>
      <c r="AY30" s="596">
        <f t="shared" si="15"/>
        <v>0</v>
      </c>
      <c r="AZ30" s="596">
        <f t="shared" si="16"/>
        <v>0</v>
      </c>
      <c r="BA30" s="596">
        <f t="shared" si="17"/>
        <v>0</v>
      </c>
      <c r="BB30" s="596">
        <f t="shared" si="18"/>
        <v>0</v>
      </c>
      <c r="BC30" s="596">
        <f t="shared" si="517"/>
        <v>0</v>
      </c>
      <c r="BD30" s="636" t="b">
        <f t="shared" si="19"/>
        <v>1</v>
      </c>
      <c r="BE30" s="636" t="b">
        <f>IF(UPPER(G30)=Stammdaten!$D$40,TRUE,FALSE)</f>
        <v>0</v>
      </c>
      <c r="BF30" s="635">
        <f t="shared" si="518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519"/>
        <v>0</v>
      </c>
      <c r="BL30" s="636" t="b">
        <f>IF(UPPER(G30)=Stammdaten!$D$39,TRUE,FALSE)</f>
        <v>0</v>
      </c>
      <c r="BM30" s="636">
        <f t="shared" si="20"/>
        <v>0</v>
      </c>
      <c r="BN30" s="636">
        <f t="shared" si="21"/>
        <v>0</v>
      </c>
      <c r="BO30" s="735">
        <f t="shared" ca="1" si="102"/>
        <v>0</v>
      </c>
      <c r="BP30" s="636">
        <f t="shared" si="22"/>
        <v>0</v>
      </c>
      <c r="BQ30" s="734">
        <f t="shared" si="103"/>
        <v>0</v>
      </c>
      <c r="BR30" s="636">
        <f t="shared" ca="1" si="23"/>
        <v>0</v>
      </c>
      <c r="BS30" s="549">
        <f t="shared" ca="1" si="24"/>
        <v>0</v>
      </c>
      <c r="BT30" s="637">
        <f t="shared" ca="1" si="520"/>
        <v>0</v>
      </c>
      <c r="BU30" s="635">
        <f t="shared" ca="1" si="521"/>
        <v>0</v>
      </c>
      <c r="BV30" s="638">
        <f t="shared" ca="1" si="25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6"/>
        <v>0</v>
      </c>
      <c r="BY30" s="638">
        <f t="shared" ca="1" si="104"/>
        <v>0</v>
      </c>
      <c r="BZ30" s="736">
        <f ca="1">ROUND(IF(OR(C30=0,B30=""),0,INDIRECT(ADDRESS(MATCH(B30,Soll_AZ,1)+MATCH("Arbeitszeit 1 ab",Stammdaten!B:B,0)-1,WEEKDAY(B30,2)+15,,,Tabellennamen),TRUE)),15)</f>
        <v>0</v>
      </c>
      <c r="CA30" s="954">
        <f t="shared" ca="1" si="27"/>
        <v>0</v>
      </c>
      <c r="CB30" s="736">
        <f t="shared" si="523"/>
        <v>0</v>
      </c>
      <c r="CC30" s="625">
        <f t="shared" si="28"/>
        <v>1</v>
      </c>
      <c r="CD30" s="737">
        <f t="shared" si="106"/>
        <v>0</v>
      </c>
      <c r="CE30" s="737">
        <f t="shared" si="107"/>
        <v>1</v>
      </c>
      <c r="CF30" s="738" t="str">
        <f t="shared" si="108"/>
        <v>00:00-00:00</v>
      </c>
      <c r="CG30" s="739">
        <f t="shared" si="109"/>
        <v>1</v>
      </c>
      <c r="CH30" s="738">
        <f t="shared" si="110"/>
        <v>0</v>
      </c>
      <c r="CI30" s="738">
        <f t="shared" si="111"/>
        <v>1</v>
      </c>
      <c r="CJ30" s="737" t="b">
        <f t="shared" si="112"/>
        <v>1</v>
      </c>
      <c r="CK30" s="737" t="b">
        <f t="shared" si="113"/>
        <v>0</v>
      </c>
      <c r="CL30" s="737" t="b">
        <f t="shared" si="114"/>
        <v>1</v>
      </c>
      <c r="CM30" s="628">
        <f t="shared" si="115"/>
        <v>1</v>
      </c>
      <c r="CN30" s="737">
        <f t="shared" si="116"/>
        <v>0</v>
      </c>
      <c r="CO30" s="737">
        <f t="shared" si="117"/>
        <v>0</v>
      </c>
      <c r="CP30" s="737">
        <f t="shared" si="118"/>
        <v>0</v>
      </c>
      <c r="CQ30" s="740">
        <f t="shared" si="119"/>
        <v>0</v>
      </c>
      <c r="CR30" s="625">
        <f t="shared" si="120"/>
        <v>1</v>
      </c>
      <c r="CS30" s="738" t="str">
        <f t="shared" si="121"/>
        <v>00:00-00:00</v>
      </c>
      <c r="CT30" s="739">
        <f t="shared" si="122"/>
        <v>1</v>
      </c>
      <c r="CU30" s="738">
        <f t="shared" si="123"/>
        <v>0</v>
      </c>
      <c r="CV30" s="738">
        <f t="shared" si="124"/>
        <v>1</v>
      </c>
      <c r="CW30" s="737" t="b">
        <f t="shared" si="125"/>
        <v>1</v>
      </c>
      <c r="CX30" s="737" t="b">
        <f t="shared" si="126"/>
        <v>0</v>
      </c>
      <c r="CY30" s="737" t="b">
        <f t="shared" si="127"/>
        <v>1</v>
      </c>
      <c r="CZ30" s="628">
        <f t="shared" si="128"/>
        <v>1</v>
      </c>
      <c r="DA30" s="737">
        <f t="shared" si="129"/>
        <v>0</v>
      </c>
      <c r="DB30" s="737">
        <f t="shared" si="130"/>
        <v>0</v>
      </c>
      <c r="DC30" s="737">
        <f t="shared" si="131"/>
        <v>0</v>
      </c>
      <c r="DD30" s="740">
        <f t="shared" si="132"/>
        <v>0</v>
      </c>
      <c r="DE30" s="625">
        <f t="shared" si="133"/>
        <v>1</v>
      </c>
      <c r="DF30" s="738" t="str">
        <f t="shared" si="134"/>
        <v>00:00-00:00</v>
      </c>
      <c r="DG30" s="739">
        <f t="shared" si="135"/>
        <v>1</v>
      </c>
      <c r="DH30" s="738">
        <f t="shared" si="136"/>
        <v>0</v>
      </c>
      <c r="DI30" s="738">
        <f t="shared" si="137"/>
        <v>1</v>
      </c>
      <c r="DJ30" s="737" t="b">
        <f t="shared" si="138"/>
        <v>1</v>
      </c>
      <c r="DK30" s="737" t="b">
        <f t="shared" si="139"/>
        <v>0</v>
      </c>
      <c r="DL30" s="737" t="b">
        <f t="shared" si="140"/>
        <v>1</v>
      </c>
      <c r="DM30" s="628">
        <f t="shared" si="141"/>
        <v>1</v>
      </c>
      <c r="DN30" s="737">
        <f t="shared" si="142"/>
        <v>0</v>
      </c>
      <c r="DO30" s="737">
        <f t="shared" si="143"/>
        <v>0</v>
      </c>
      <c r="DP30" s="737">
        <f t="shared" si="144"/>
        <v>0</v>
      </c>
      <c r="DQ30" s="740">
        <f t="shared" si="145"/>
        <v>0</v>
      </c>
      <c r="DR30" s="625">
        <f t="shared" si="146"/>
        <v>1</v>
      </c>
      <c r="DS30" s="738" t="str">
        <f t="shared" si="147"/>
        <v>00:00-00:00</v>
      </c>
      <c r="DT30" s="739">
        <f t="shared" si="148"/>
        <v>1</v>
      </c>
      <c r="DU30" s="738">
        <f t="shared" si="149"/>
        <v>0</v>
      </c>
      <c r="DV30" s="738">
        <f t="shared" si="150"/>
        <v>1</v>
      </c>
      <c r="DW30" s="737" t="b">
        <f t="shared" si="151"/>
        <v>1</v>
      </c>
      <c r="DX30" s="737" t="b">
        <f t="shared" si="152"/>
        <v>0</v>
      </c>
      <c r="DY30" s="737" t="b">
        <f t="shared" si="153"/>
        <v>1</v>
      </c>
      <c r="DZ30" s="628">
        <f t="shared" si="154"/>
        <v>1</v>
      </c>
      <c r="EA30" s="737">
        <f t="shared" si="155"/>
        <v>0</v>
      </c>
      <c r="EB30" s="737">
        <f t="shared" si="156"/>
        <v>0</v>
      </c>
      <c r="EC30" s="737">
        <f t="shared" si="157"/>
        <v>0</v>
      </c>
      <c r="ED30" s="740">
        <f t="shared" si="158"/>
        <v>0</v>
      </c>
      <c r="EE30" s="741">
        <f t="shared" si="159"/>
        <v>1</v>
      </c>
      <c r="EF30" s="742" t="str">
        <f t="shared" si="160"/>
        <v>00:00-00:00</v>
      </c>
      <c r="EG30" s="743">
        <f t="shared" si="161"/>
        <v>1</v>
      </c>
      <c r="EH30" s="742">
        <f t="shared" si="162"/>
        <v>0</v>
      </c>
      <c r="EI30" s="742">
        <f t="shared" si="163"/>
        <v>1</v>
      </c>
      <c r="EJ30" s="742" t="b">
        <f t="shared" si="164"/>
        <v>1</v>
      </c>
      <c r="EK30" s="742" t="b">
        <f t="shared" si="165"/>
        <v>0</v>
      </c>
      <c r="EL30" s="742" t="b">
        <f t="shared" si="166"/>
        <v>1</v>
      </c>
      <c r="EM30" s="628">
        <f t="shared" si="167"/>
        <v>1</v>
      </c>
      <c r="EN30" s="737">
        <f t="shared" si="168"/>
        <v>0</v>
      </c>
      <c r="EO30" s="737">
        <f t="shared" si="169"/>
        <v>0</v>
      </c>
      <c r="EP30" s="737">
        <f t="shared" si="170"/>
        <v>0</v>
      </c>
      <c r="EQ30" s="740">
        <f t="shared" si="171"/>
        <v>0</v>
      </c>
      <c r="ER30" s="741">
        <f t="shared" si="172"/>
        <v>1</v>
      </c>
      <c r="ES30" s="742" t="str">
        <f t="shared" si="173"/>
        <v>00:00-00:00</v>
      </c>
      <c r="ET30" s="739">
        <f t="shared" si="174"/>
        <v>1</v>
      </c>
      <c r="EU30" s="738">
        <f t="shared" si="175"/>
        <v>0</v>
      </c>
      <c r="EV30" s="738">
        <f t="shared" si="176"/>
        <v>1</v>
      </c>
      <c r="EW30" s="737" t="b">
        <f t="shared" si="177"/>
        <v>1</v>
      </c>
      <c r="EX30" s="737" t="b">
        <f t="shared" si="178"/>
        <v>0</v>
      </c>
      <c r="EY30" s="737" t="b">
        <f t="shared" si="179"/>
        <v>1</v>
      </c>
      <c r="EZ30" s="628">
        <f t="shared" si="180"/>
        <v>1</v>
      </c>
      <c r="FA30" s="737">
        <f t="shared" si="181"/>
        <v>0</v>
      </c>
      <c r="FB30" s="737">
        <f t="shared" si="182"/>
        <v>0</v>
      </c>
      <c r="FC30" s="737">
        <f t="shared" si="183"/>
        <v>0</v>
      </c>
      <c r="FD30" s="740">
        <f t="shared" si="184"/>
        <v>0</v>
      </c>
      <c r="FE30" s="625">
        <f t="shared" si="185"/>
        <v>1</v>
      </c>
      <c r="FF30" s="738" t="str">
        <f t="shared" si="186"/>
        <v>00:00-00:00</v>
      </c>
      <c r="FG30" s="739">
        <f t="shared" si="187"/>
        <v>1</v>
      </c>
      <c r="FH30" s="738">
        <f t="shared" si="188"/>
        <v>0</v>
      </c>
      <c r="FI30" s="738">
        <f t="shared" si="189"/>
        <v>1</v>
      </c>
      <c r="FJ30" s="737" t="b">
        <f t="shared" si="190"/>
        <v>1</v>
      </c>
      <c r="FK30" s="737" t="b">
        <f t="shared" si="191"/>
        <v>0</v>
      </c>
      <c r="FL30" s="737" t="b">
        <f t="shared" si="192"/>
        <v>1</v>
      </c>
      <c r="FM30" s="628">
        <f t="shared" si="193"/>
        <v>1</v>
      </c>
      <c r="FN30" s="737">
        <f t="shared" si="194"/>
        <v>0</v>
      </c>
      <c r="FO30" s="737">
        <f t="shared" si="195"/>
        <v>0</v>
      </c>
      <c r="FP30" s="737">
        <f t="shared" si="196"/>
        <v>0</v>
      </c>
      <c r="FQ30" s="740">
        <f t="shared" si="197"/>
        <v>0</v>
      </c>
      <c r="FR30" s="625">
        <f t="shared" si="198"/>
        <v>1</v>
      </c>
      <c r="FS30" s="738" t="str">
        <f t="shared" si="199"/>
        <v>00:00-00:00</v>
      </c>
      <c r="FT30" s="739">
        <f t="shared" si="200"/>
        <v>1</v>
      </c>
      <c r="FU30" s="738">
        <f t="shared" si="201"/>
        <v>0</v>
      </c>
      <c r="FV30" s="738">
        <f t="shared" si="202"/>
        <v>1</v>
      </c>
      <c r="FW30" s="737" t="b">
        <f t="shared" si="203"/>
        <v>1</v>
      </c>
      <c r="FX30" s="737" t="b">
        <f t="shared" si="204"/>
        <v>0</v>
      </c>
      <c r="FY30" s="737" t="b">
        <f t="shared" si="205"/>
        <v>1</v>
      </c>
      <c r="FZ30" s="628">
        <f t="shared" si="206"/>
        <v>1</v>
      </c>
      <c r="GA30" s="737">
        <f t="shared" si="207"/>
        <v>0</v>
      </c>
      <c r="GB30" s="737">
        <f t="shared" si="208"/>
        <v>0</v>
      </c>
      <c r="GC30" s="737">
        <f t="shared" si="209"/>
        <v>0</v>
      </c>
      <c r="GD30" s="740">
        <f t="shared" si="210"/>
        <v>0</v>
      </c>
      <c r="GE30" s="625">
        <f t="shared" si="211"/>
        <v>1</v>
      </c>
      <c r="GF30" s="738" t="str">
        <f t="shared" si="212"/>
        <v>00:00-00:00</v>
      </c>
      <c r="GG30" s="739">
        <f t="shared" si="213"/>
        <v>1</v>
      </c>
      <c r="GH30" s="738">
        <f t="shared" si="214"/>
        <v>0</v>
      </c>
      <c r="GI30" s="738">
        <f t="shared" si="215"/>
        <v>1</v>
      </c>
      <c r="GJ30" s="737" t="b">
        <f t="shared" si="216"/>
        <v>1</v>
      </c>
      <c r="GK30" s="737" t="b">
        <f t="shared" si="217"/>
        <v>0</v>
      </c>
      <c r="GL30" s="737" t="b">
        <f t="shared" si="218"/>
        <v>1</v>
      </c>
      <c r="GM30" s="628">
        <f t="shared" si="219"/>
        <v>1</v>
      </c>
      <c r="GN30" s="737">
        <f t="shared" si="220"/>
        <v>0</v>
      </c>
      <c r="GO30" s="737">
        <f t="shared" si="221"/>
        <v>0</v>
      </c>
      <c r="GP30" s="737">
        <f t="shared" si="222"/>
        <v>0</v>
      </c>
      <c r="GQ30" s="740">
        <f t="shared" si="223"/>
        <v>0</v>
      </c>
      <c r="GR30" s="625">
        <f t="shared" si="224"/>
        <v>1</v>
      </c>
      <c r="GS30" s="738" t="str">
        <f t="shared" si="225"/>
        <v>00:00-00:00</v>
      </c>
      <c r="GT30" s="739">
        <f t="shared" si="226"/>
        <v>1</v>
      </c>
      <c r="GU30" s="738">
        <f t="shared" si="227"/>
        <v>0</v>
      </c>
      <c r="GV30" s="738">
        <f t="shared" si="228"/>
        <v>1</v>
      </c>
      <c r="GW30" s="737" t="b">
        <f t="shared" si="229"/>
        <v>1</v>
      </c>
      <c r="GX30" s="737" t="b">
        <f t="shared" si="230"/>
        <v>0</v>
      </c>
      <c r="GY30" s="737" t="b">
        <f t="shared" si="231"/>
        <v>1</v>
      </c>
      <c r="GZ30" s="628">
        <f t="shared" si="232"/>
        <v>1</v>
      </c>
      <c r="HA30" s="737">
        <f t="shared" si="233"/>
        <v>0</v>
      </c>
      <c r="HB30" s="737">
        <f t="shared" si="234"/>
        <v>0</v>
      </c>
      <c r="HC30" s="737">
        <f t="shared" si="235"/>
        <v>0</v>
      </c>
      <c r="HD30" s="740">
        <f t="shared" si="236"/>
        <v>0</v>
      </c>
      <c r="HE30" s="625">
        <f t="shared" si="237"/>
        <v>1</v>
      </c>
      <c r="HF30" s="738" t="str">
        <f t="shared" si="238"/>
        <v>00:00-00:00</v>
      </c>
      <c r="HG30" s="739">
        <f t="shared" si="239"/>
        <v>1</v>
      </c>
      <c r="HH30" s="738">
        <f t="shared" si="240"/>
        <v>0</v>
      </c>
      <c r="HI30" s="738">
        <f t="shared" si="241"/>
        <v>1</v>
      </c>
      <c r="HJ30" s="737" t="b">
        <f t="shared" si="242"/>
        <v>1</v>
      </c>
      <c r="HK30" s="737" t="b">
        <f t="shared" si="243"/>
        <v>0</v>
      </c>
      <c r="HL30" s="737" t="b">
        <f t="shared" si="244"/>
        <v>1</v>
      </c>
      <c r="HM30" s="628">
        <f t="shared" si="245"/>
        <v>1</v>
      </c>
      <c r="HN30" s="737">
        <f t="shared" si="246"/>
        <v>0</v>
      </c>
      <c r="HO30" s="737">
        <f t="shared" si="247"/>
        <v>0</v>
      </c>
      <c r="HP30" s="737">
        <f t="shared" si="248"/>
        <v>0</v>
      </c>
      <c r="HQ30" s="740">
        <f t="shared" si="249"/>
        <v>0</v>
      </c>
      <c r="HR30" s="625">
        <f t="shared" si="250"/>
        <v>1</v>
      </c>
      <c r="HS30" s="738" t="str">
        <f t="shared" si="251"/>
        <v>00:00-00:00</v>
      </c>
      <c r="HT30" s="739">
        <f t="shared" si="252"/>
        <v>1</v>
      </c>
      <c r="HU30" s="738">
        <f t="shared" si="253"/>
        <v>0</v>
      </c>
      <c r="HV30" s="738">
        <f t="shared" si="254"/>
        <v>1</v>
      </c>
      <c r="HW30" s="737" t="b">
        <f t="shared" si="255"/>
        <v>1</v>
      </c>
      <c r="HX30" s="737" t="b">
        <f t="shared" si="256"/>
        <v>0</v>
      </c>
      <c r="HY30" s="737" t="b">
        <f t="shared" si="257"/>
        <v>1</v>
      </c>
      <c r="HZ30" s="628">
        <f t="shared" si="258"/>
        <v>1</v>
      </c>
      <c r="IA30" s="737">
        <f t="shared" si="259"/>
        <v>0</v>
      </c>
      <c r="IB30" s="737">
        <f t="shared" si="260"/>
        <v>0</v>
      </c>
      <c r="IC30" s="737">
        <f t="shared" si="261"/>
        <v>0</v>
      </c>
      <c r="ID30" s="740">
        <f t="shared" si="262"/>
        <v>0</v>
      </c>
      <c r="IE30" s="625">
        <f t="shared" si="263"/>
        <v>1</v>
      </c>
      <c r="IF30" s="738" t="str">
        <f t="shared" si="264"/>
        <v>00:00-00:00</v>
      </c>
      <c r="IG30" s="739">
        <f t="shared" si="265"/>
        <v>1</v>
      </c>
      <c r="IH30" s="738">
        <f t="shared" si="266"/>
        <v>0</v>
      </c>
      <c r="II30" s="738">
        <f t="shared" si="267"/>
        <v>1</v>
      </c>
      <c r="IJ30" s="737" t="b">
        <f t="shared" si="268"/>
        <v>1</v>
      </c>
      <c r="IK30" s="737" t="b">
        <f t="shared" si="269"/>
        <v>0</v>
      </c>
      <c r="IL30" s="737" t="b">
        <f t="shared" si="270"/>
        <v>1</v>
      </c>
      <c r="IM30" s="628">
        <f t="shared" si="271"/>
        <v>1</v>
      </c>
      <c r="IN30" s="737">
        <f t="shared" si="272"/>
        <v>0</v>
      </c>
      <c r="IO30" s="737">
        <f t="shared" si="273"/>
        <v>0</v>
      </c>
      <c r="IP30" s="737">
        <f t="shared" si="274"/>
        <v>0</v>
      </c>
      <c r="IQ30" s="740">
        <f t="shared" si="275"/>
        <v>0</v>
      </c>
      <c r="IR30" s="625">
        <f t="shared" si="276"/>
        <v>1</v>
      </c>
      <c r="IS30" s="738" t="str">
        <f t="shared" si="277"/>
        <v>00:00-00:00</v>
      </c>
      <c r="IT30" s="739">
        <f t="shared" si="278"/>
        <v>1</v>
      </c>
      <c r="IU30" s="738">
        <f t="shared" si="279"/>
        <v>0</v>
      </c>
      <c r="IV30" s="738">
        <f t="shared" si="280"/>
        <v>1</v>
      </c>
      <c r="IW30" s="737" t="b">
        <f t="shared" si="281"/>
        <v>1</v>
      </c>
      <c r="IX30" s="737" t="b">
        <f t="shared" si="282"/>
        <v>0</v>
      </c>
      <c r="IY30" s="737" t="b">
        <f t="shared" si="283"/>
        <v>1</v>
      </c>
      <c r="IZ30" s="628">
        <f t="shared" si="284"/>
        <v>1</v>
      </c>
      <c r="JA30" s="737">
        <f t="shared" si="285"/>
        <v>0</v>
      </c>
      <c r="JB30" s="737">
        <f t="shared" si="286"/>
        <v>0</v>
      </c>
      <c r="JC30" s="737">
        <f t="shared" si="287"/>
        <v>0</v>
      </c>
      <c r="JD30" s="740">
        <f t="shared" si="288"/>
        <v>0</v>
      </c>
      <c r="JE30" s="625">
        <f t="shared" si="289"/>
        <v>1</v>
      </c>
      <c r="JF30" s="738" t="str">
        <f t="shared" si="290"/>
        <v>00:00-00:00</v>
      </c>
      <c r="JG30" s="739">
        <f t="shared" si="291"/>
        <v>1</v>
      </c>
      <c r="JH30" s="738">
        <f t="shared" si="292"/>
        <v>0</v>
      </c>
      <c r="JI30" s="738">
        <f t="shared" si="293"/>
        <v>1</v>
      </c>
      <c r="JJ30" s="737" t="b">
        <f t="shared" si="294"/>
        <v>1</v>
      </c>
      <c r="JK30" s="737" t="b">
        <f t="shared" si="295"/>
        <v>0</v>
      </c>
      <c r="JL30" s="737" t="b">
        <f t="shared" si="296"/>
        <v>1</v>
      </c>
      <c r="JM30" s="628">
        <f t="shared" si="297"/>
        <v>1</v>
      </c>
      <c r="JN30" s="737">
        <f t="shared" si="298"/>
        <v>0</v>
      </c>
      <c r="JO30" s="737">
        <f t="shared" si="299"/>
        <v>0</v>
      </c>
      <c r="JP30" s="737">
        <f t="shared" si="300"/>
        <v>0</v>
      </c>
      <c r="JQ30" s="740">
        <f t="shared" si="301"/>
        <v>0</v>
      </c>
      <c r="JR30" s="744">
        <f t="shared" si="302"/>
        <v>0</v>
      </c>
      <c r="JS30" s="745">
        <f t="shared" si="303"/>
        <v>0</v>
      </c>
      <c r="JT30" s="744">
        <f t="shared" si="304"/>
        <v>0</v>
      </c>
      <c r="JU30" s="744">
        <f t="shared" si="305"/>
        <v>0</v>
      </c>
      <c r="JV30" s="744">
        <f t="shared" si="306"/>
        <v>0</v>
      </c>
      <c r="JW30" s="744">
        <f t="shared" si="307"/>
        <v>0</v>
      </c>
      <c r="JX30" s="616"/>
      <c r="JY30" s="625">
        <f t="shared" si="308"/>
        <v>1</v>
      </c>
      <c r="JZ30" s="626" t="str">
        <f t="shared" si="309"/>
        <v>00:00-00:00</v>
      </c>
      <c r="KA30" s="627">
        <f t="shared" si="310"/>
        <v>1</v>
      </c>
      <c r="KB30" s="738">
        <f t="shared" si="311"/>
        <v>0</v>
      </c>
      <c r="KC30" s="738">
        <f t="shared" si="312"/>
        <v>1</v>
      </c>
      <c r="KD30" s="628" t="b">
        <f t="shared" si="313"/>
        <v>1</v>
      </c>
      <c r="KE30" s="628" t="b">
        <f t="shared" si="314"/>
        <v>0</v>
      </c>
      <c r="KF30" s="628" t="b">
        <f t="shared" si="315"/>
        <v>1</v>
      </c>
      <c r="KG30" s="628">
        <f t="shared" si="316"/>
        <v>1</v>
      </c>
      <c r="KH30" s="737">
        <f t="shared" si="317"/>
        <v>0</v>
      </c>
      <c r="KI30" s="737">
        <f t="shared" si="318"/>
        <v>0</v>
      </c>
      <c r="KJ30" s="737">
        <f t="shared" si="319"/>
        <v>0</v>
      </c>
      <c r="KK30" s="740">
        <f t="shared" si="320"/>
        <v>0</v>
      </c>
      <c r="KL30" s="625">
        <f t="shared" si="321"/>
        <v>1</v>
      </c>
      <c r="KM30" s="625" t="str">
        <f t="shared" si="322"/>
        <v>00:00-00:00</v>
      </c>
      <c r="KN30" s="627">
        <f t="shared" si="323"/>
        <v>1</v>
      </c>
      <c r="KO30" s="738">
        <f t="shared" si="324"/>
        <v>0</v>
      </c>
      <c r="KP30" s="738">
        <f t="shared" si="325"/>
        <v>1</v>
      </c>
      <c r="KQ30" s="628" t="b">
        <f t="shared" si="326"/>
        <v>1</v>
      </c>
      <c r="KR30" s="628" t="b">
        <f t="shared" si="327"/>
        <v>0</v>
      </c>
      <c r="KS30" s="628" t="b">
        <f t="shared" si="328"/>
        <v>1</v>
      </c>
      <c r="KT30" s="628">
        <f t="shared" si="329"/>
        <v>1</v>
      </c>
      <c r="KU30" s="737">
        <f t="shared" si="330"/>
        <v>0</v>
      </c>
      <c r="KV30" s="737">
        <f t="shared" si="331"/>
        <v>0</v>
      </c>
      <c r="KW30" s="737">
        <f t="shared" si="332"/>
        <v>0</v>
      </c>
      <c r="KX30" s="740">
        <f t="shared" si="333"/>
        <v>0</v>
      </c>
      <c r="KY30" s="625">
        <f t="shared" si="334"/>
        <v>1</v>
      </c>
      <c r="KZ30" s="625" t="str">
        <f t="shared" si="335"/>
        <v>00:00-00:00</v>
      </c>
      <c r="LA30" s="627">
        <f t="shared" si="336"/>
        <v>1</v>
      </c>
      <c r="LB30" s="738">
        <f t="shared" si="337"/>
        <v>0</v>
      </c>
      <c r="LC30" s="738">
        <f t="shared" si="338"/>
        <v>1</v>
      </c>
      <c r="LD30" s="628" t="b">
        <f t="shared" si="339"/>
        <v>1</v>
      </c>
      <c r="LE30" s="628" t="b">
        <f t="shared" si="340"/>
        <v>0</v>
      </c>
      <c r="LF30" s="628" t="b">
        <f t="shared" si="341"/>
        <v>1</v>
      </c>
      <c r="LG30" s="628">
        <f t="shared" si="342"/>
        <v>1</v>
      </c>
      <c r="LH30" s="737">
        <f t="shared" si="343"/>
        <v>0</v>
      </c>
      <c r="LI30" s="737">
        <f t="shared" si="344"/>
        <v>0</v>
      </c>
      <c r="LJ30" s="737">
        <f t="shared" si="345"/>
        <v>0</v>
      </c>
      <c r="LK30" s="740">
        <f t="shared" si="346"/>
        <v>0</v>
      </c>
      <c r="LL30" s="625">
        <f t="shared" si="347"/>
        <v>1</v>
      </c>
      <c r="LM30" s="625" t="str">
        <f t="shared" si="348"/>
        <v>00:00-00:00</v>
      </c>
      <c r="LN30" s="627">
        <f t="shared" si="349"/>
        <v>1</v>
      </c>
      <c r="LO30" s="738">
        <f t="shared" si="350"/>
        <v>0</v>
      </c>
      <c r="LP30" s="738">
        <f t="shared" si="351"/>
        <v>1</v>
      </c>
      <c r="LQ30" s="628" t="b">
        <f t="shared" si="352"/>
        <v>1</v>
      </c>
      <c r="LR30" s="628" t="b">
        <f t="shared" si="353"/>
        <v>0</v>
      </c>
      <c r="LS30" s="628" t="b">
        <f t="shared" si="354"/>
        <v>1</v>
      </c>
      <c r="LT30" s="628">
        <f t="shared" si="355"/>
        <v>1</v>
      </c>
      <c r="LU30" s="737">
        <f t="shared" si="356"/>
        <v>0</v>
      </c>
      <c r="LV30" s="737">
        <f t="shared" si="357"/>
        <v>0</v>
      </c>
      <c r="LW30" s="737">
        <f t="shared" si="358"/>
        <v>0</v>
      </c>
      <c r="LX30" s="740">
        <f t="shared" si="359"/>
        <v>0</v>
      </c>
      <c r="LY30" s="625">
        <f t="shared" si="360"/>
        <v>1</v>
      </c>
      <c r="LZ30" s="625" t="str">
        <f t="shared" si="361"/>
        <v>00:00-00:00</v>
      </c>
      <c r="MA30" s="627">
        <f t="shared" si="362"/>
        <v>1</v>
      </c>
      <c r="MB30" s="738">
        <f t="shared" si="363"/>
        <v>0</v>
      </c>
      <c r="MC30" s="738">
        <f t="shared" si="364"/>
        <v>1</v>
      </c>
      <c r="MD30" s="628" t="b">
        <f t="shared" si="365"/>
        <v>1</v>
      </c>
      <c r="ME30" s="628" t="b">
        <f t="shared" si="366"/>
        <v>0</v>
      </c>
      <c r="MF30" s="628" t="b">
        <f t="shared" si="367"/>
        <v>1</v>
      </c>
      <c r="MG30" s="628">
        <f t="shared" si="368"/>
        <v>1</v>
      </c>
      <c r="MH30" s="737">
        <f t="shared" si="369"/>
        <v>0</v>
      </c>
      <c r="MI30" s="737">
        <f t="shared" si="370"/>
        <v>0</v>
      </c>
      <c r="MJ30" s="737">
        <f t="shared" si="371"/>
        <v>0</v>
      </c>
      <c r="MK30" s="740">
        <f t="shared" si="372"/>
        <v>0</v>
      </c>
      <c r="ML30" s="625">
        <f t="shared" si="373"/>
        <v>1</v>
      </c>
      <c r="MM30" s="625" t="str">
        <f t="shared" si="374"/>
        <v>00:00-00:00</v>
      </c>
      <c r="MN30" s="627">
        <f t="shared" si="375"/>
        <v>1</v>
      </c>
      <c r="MO30" s="738">
        <f t="shared" si="376"/>
        <v>0</v>
      </c>
      <c r="MP30" s="738">
        <f t="shared" si="377"/>
        <v>1</v>
      </c>
      <c r="MQ30" s="628" t="b">
        <f t="shared" si="378"/>
        <v>1</v>
      </c>
      <c r="MR30" s="628" t="b">
        <f t="shared" si="379"/>
        <v>0</v>
      </c>
      <c r="MS30" s="628" t="b">
        <f t="shared" si="380"/>
        <v>1</v>
      </c>
      <c r="MT30" s="628">
        <f t="shared" si="381"/>
        <v>1</v>
      </c>
      <c r="MU30" s="737">
        <f t="shared" si="382"/>
        <v>0</v>
      </c>
      <c r="MV30" s="737">
        <f t="shared" si="383"/>
        <v>0</v>
      </c>
      <c r="MW30" s="737">
        <f t="shared" si="384"/>
        <v>0</v>
      </c>
      <c r="MX30" s="740">
        <f t="shared" si="385"/>
        <v>0</v>
      </c>
      <c r="MY30" s="625">
        <f t="shared" si="386"/>
        <v>1</v>
      </c>
      <c r="MZ30" s="625" t="str">
        <f t="shared" si="387"/>
        <v>00:00-00:00</v>
      </c>
      <c r="NA30" s="627">
        <f t="shared" si="388"/>
        <v>1</v>
      </c>
      <c r="NB30" s="738">
        <f t="shared" si="389"/>
        <v>0</v>
      </c>
      <c r="NC30" s="738">
        <f t="shared" si="390"/>
        <v>1</v>
      </c>
      <c r="ND30" s="628" t="b">
        <f t="shared" si="391"/>
        <v>1</v>
      </c>
      <c r="NE30" s="628" t="b">
        <f t="shared" si="392"/>
        <v>0</v>
      </c>
      <c r="NF30" s="628" t="b">
        <f t="shared" si="393"/>
        <v>1</v>
      </c>
      <c r="NG30" s="628">
        <f t="shared" si="394"/>
        <v>1</v>
      </c>
      <c r="NH30" s="737">
        <f t="shared" si="395"/>
        <v>0</v>
      </c>
      <c r="NI30" s="737">
        <f t="shared" si="396"/>
        <v>0</v>
      </c>
      <c r="NJ30" s="737">
        <f t="shared" si="397"/>
        <v>0</v>
      </c>
      <c r="NK30" s="740">
        <f t="shared" si="398"/>
        <v>0</v>
      </c>
      <c r="NL30" s="625">
        <f t="shared" si="399"/>
        <v>1</v>
      </c>
      <c r="NM30" s="625" t="str">
        <f t="shared" si="400"/>
        <v>00:00-00:00</v>
      </c>
      <c r="NN30" s="627">
        <f t="shared" si="401"/>
        <v>1</v>
      </c>
      <c r="NO30" s="738">
        <f t="shared" si="402"/>
        <v>0</v>
      </c>
      <c r="NP30" s="738">
        <f t="shared" si="403"/>
        <v>1</v>
      </c>
      <c r="NQ30" s="628" t="b">
        <f t="shared" si="404"/>
        <v>1</v>
      </c>
      <c r="NR30" s="628" t="b">
        <f t="shared" si="405"/>
        <v>0</v>
      </c>
      <c r="NS30" s="628" t="b">
        <f t="shared" si="406"/>
        <v>1</v>
      </c>
      <c r="NT30" s="628">
        <f t="shared" si="407"/>
        <v>1</v>
      </c>
      <c r="NU30" s="737">
        <f t="shared" si="408"/>
        <v>0</v>
      </c>
      <c r="NV30" s="737">
        <f t="shared" si="409"/>
        <v>0</v>
      </c>
      <c r="NW30" s="737">
        <f t="shared" si="410"/>
        <v>0</v>
      </c>
      <c r="NX30" s="740">
        <f t="shared" si="411"/>
        <v>0</v>
      </c>
      <c r="NY30" s="625">
        <f t="shared" si="412"/>
        <v>1</v>
      </c>
      <c r="NZ30" s="625" t="str">
        <f t="shared" si="413"/>
        <v>00:00-00:00</v>
      </c>
      <c r="OA30" s="627">
        <f t="shared" si="414"/>
        <v>1</v>
      </c>
      <c r="OB30" s="738">
        <f t="shared" si="415"/>
        <v>0</v>
      </c>
      <c r="OC30" s="738">
        <f t="shared" si="416"/>
        <v>1</v>
      </c>
      <c r="OD30" s="628" t="b">
        <f t="shared" si="417"/>
        <v>1</v>
      </c>
      <c r="OE30" s="628" t="b">
        <f t="shared" si="418"/>
        <v>0</v>
      </c>
      <c r="OF30" s="628" t="b">
        <f t="shared" si="419"/>
        <v>1</v>
      </c>
      <c r="OG30" s="628">
        <f t="shared" si="420"/>
        <v>1</v>
      </c>
      <c r="OH30" s="737">
        <f t="shared" si="421"/>
        <v>0</v>
      </c>
      <c r="OI30" s="737">
        <f t="shared" si="422"/>
        <v>0</v>
      </c>
      <c r="OJ30" s="737">
        <f t="shared" si="423"/>
        <v>0</v>
      </c>
      <c r="OK30" s="740">
        <f t="shared" si="424"/>
        <v>0</v>
      </c>
      <c r="OL30" s="625">
        <f t="shared" si="425"/>
        <v>1</v>
      </c>
      <c r="OM30" s="625" t="str">
        <f t="shared" si="426"/>
        <v>00:00-00:00</v>
      </c>
      <c r="ON30" s="627">
        <f t="shared" si="427"/>
        <v>1</v>
      </c>
      <c r="OO30" s="738">
        <f t="shared" si="428"/>
        <v>0</v>
      </c>
      <c r="OP30" s="738">
        <f t="shared" si="429"/>
        <v>1</v>
      </c>
      <c r="OQ30" s="628" t="b">
        <f t="shared" si="430"/>
        <v>1</v>
      </c>
      <c r="OR30" s="628" t="b">
        <f t="shared" si="431"/>
        <v>0</v>
      </c>
      <c r="OS30" s="628" t="b">
        <f t="shared" si="432"/>
        <v>1</v>
      </c>
      <c r="OT30" s="628">
        <f t="shared" si="433"/>
        <v>1</v>
      </c>
      <c r="OU30" s="737">
        <f t="shared" si="434"/>
        <v>0</v>
      </c>
      <c r="OV30" s="737">
        <f t="shared" si="435"/>
        <v>0</v>
      </c>
      <c r="OW30" s="737">
        <f t="shared" si="436"/>
        <v>0</v>
      </c>
      <c r="OX30" s="740">
        <f t="shared" si="437"/>
        <v>0</v>
      </c>
      <c r="OY30" s="625">
        <f t="shared" si="438"/>
        <v>1</v>
      </c>
      <c r="OZ30" s="625" t="str">
        <f t="shared" si="439"/>
        <v>00:00-00:00</v>
      </c>
      <c r="PA30" s="627">
        <f t="shared" si="440"/>
        <v>1</v>
      </c>
      <c r="PB30" s="738">
        <f t="shared" si="441"/>
        <v>0</v>
      </c>
      <c r="PC30" s="738">
        <f t="shared" si="442"/>
        <v>1</v>
      </c>
      <c r="PD30" s="628" t="b">
        <f t="shared" si="443"/>
        <v>1</v>
      </c>
      <c r="PE30" s="628" t="b">
        <f t="shared" si="444"/>
        <v>0</v>
      </c>
      <c r="PF30" s="628" t="b">
        <f t="shared" si="445"/>
        <v>1</v>
      </c>
      <c r="PG30" s="628">
        <f t="shared" si="446"/>
        <v>1</v>
      </c>
      <c r="PH30" s="737">
        <f t="shared" si="447"/>
        <v>0</v>
      </c>
      <c r="PI30" s="737">
        <f t="shared" si="448"/>
        <v>0</v>
      </c>
      <c r="PJ30" s="737">
        <f t="shared" si="449"/>
        <v>0</v>
      </c>
      <c r="PK30" s="740">
        <f t="shared" si="450"/>
        <v>0</v>
      </c>
      <c r="PL30" s="625">
        <f t="shared" si="451"/>
        <v>1</v>
      </c>
      <c r="PM30" s="625" t="str">
        <f t="shared" si="452"/>
        <v>00:00-00:00</v>
      </c>
      <c r="PN30" s="627">
        <f t="shared" si="453"/>
        <v>1</v>
      </c>
      <c r="PO30" s="738">
        <f t="shared" si="454"/>
        <v>0</v>
      </c>
      <c r="PP30" s="738">
        <f t="shared" si="455"/>
        <v>1</v>
      </c>
      <c r="PQ30" s="628" t="b">
        <f t="shared" si="456"/>
        <v>1</v>
      </c>
      <c r="PR30" s="628" t="b">
        <f t="shared" si="457"/>
        <v>0</v>
      </c>
      <c r="PS30" s="628" t="b">
        <f t="shared" si="458"/>
        <v>1</v>
      </c>
      <c r="PT30" s="628">
        <f t="shared" si="459"/>
        <v>1</v>
      </c>
      <c r="PU30" s="737">
        <f t="shared" si="460"/>
        <v>0</v>
      </c>
      <c r="PV30" s="737">
        <f t="shared" si="461"/>
        <v>0</v>
      </c>
      <c r="PW30" s="737">
        <f t="shared" si="462"/>
        <v>0</v>
      </c>
      <c r="PX30" s="740">
        <f t="shared" si="463"/>
        <v>0</v>
      </c>
      <c r="PY30" s="625">
        <f t="shared" si="464"/>
        <v>1</v>
      </c>
      <c r="PZ30" s="625" t="str">
        <f t="shared" si="465"/>
        <v>00:00-00:00</v>
      </c>
      <c r="QA30" s="627">
        <f t="shared" si="466"/>
        <v>1</v>
      </c>
      <c r="QB30" s="738">
        <f t="shared" si="467"/>
        <v>0</v>
      </c>
      <c r="QC30" s="738">
        <f t="shared" si="468"/>
        <v>1</v>
      </c>
      <c r="QD30" s="628" t="b">
        <f t="shared" si="469"/>
        <v>1</v>
      </c>
      <c r="QE30" s="628" t="b">
        <f t="shared" si="470"/>
        <v>0</v>
      </c>
      <c r="QF30" s="628" t="b">
        <f t="shared" si="471"/>
        <v>1</v>
      </c>
      <c r="QG30" s="628">
        <f t="shared" si="472"/>
        <v>1</v>
      </c>
      <c r="QH30" s="737">
        <f t="shared" si="473"/>
        <v>0</v>
      </c>
      <c r="QI30" s="737">
        <f t="shared" si="474"/>
        <v>0</v>
      </c>
      <c r="QJ30" s="737">
        <f t="shared" si="475"/>
        <v>0</v>
      </c>
      <c r="QK30" s="740">
        <f t="shared" si="476"/>
        <v>0</v>
      </c>
      <c r="QL30" s="625">
        <f t="shared" si="477"/>
        <v>1</v>
      </c>
      <c r="QM30" s="625" t="str">
        <f t="shared" si="478"/>
        <v>00:00-00:00</v>
      </c>
      <c r="QN30" s="627">
        <f t="shared" si="479"/>
        <v>1</v>
      </c>
      <c r="QO30" s="738">
        <f t="shared" si="480"/>
        <v>0</v>
      </c>
      <c r="QP30" s="738">
        <f t="shared" si="481"/>
        <v>1</v>
      </c>
      <c r="QQ30" s="628" t="b">
        <f t="shared" si="482"/>
        <v>1</v>
      </c>
      <c r="QR30" s="628" t="b">
        <f t="shared" si="483"/>
        <v>0</v>
      </c>
      <c r="QS30" s="628" t="b">
        <f t="shared" si="484"/>
        <v>1</v>
      </c>
      <c r="QT30" s="628">
        <f t="shared" si="485"/>
        <v>1</v>
      </c>
      <c r="QU30" s="737">
        <f t="shared" si="486"/>
        <v>0</v>
      </c>
      <c r="QV30" s="737">
        <f t="shared" si="487"/>
        <v>0</v>
      </c>
      <c r="QW30" s="737">
        <f t="shared" si="488"/>
        <v>0</v>
      </c>
      <c r="QX30" s="740">
        <f t="shared" si="489"/>
        <v>0</v>
      </c>
      <c r="QY30" s="625">
        <f t="shared" si="490"/>
        <v>1</v>
      </c>
      <c r="QZ30" s="625" t="str">
        <f t="shared" si="491"/>
        <v>00:00-00:00</v>
      </c>
      <c r="RA30" s="627">
        <f t="shared" si="492"/>
        <v>1</v>
      </c>
      <c r="RB30" s="738">
        <f t="shared" si="493"/>
        <v>0</v>
      </c>
      <c r="RC30" s="738">
        <f t="shared" si="494"/>
        <v>1</v>
      </c>
      <c r="RD30" s="628" t="b">
        <f t="shared" si="495"/>
        <v>1</v>
      </c>
      <c r="RE30" s="628" t="b">
        <f t="shared" si="496"/>
        <v>0</v>
      </c>
      <c r="RF30" s="628" t="b">
        <f t="shared" si="497"/>
        <v>1</v>
      </c>
      <c r="RG30" s="628">
        <f t="shared" si="498"/>
        <v>1</v>
      </c>
      <c r="RH30" s="737">
        <f t="shared" si="499"/>
        <v>0</v>
      </c>
      <c r="RI30" s="737">
        <f t="shared" si="500"/>
        <v>0</v>
      </c>
      <c r="RJ30" s="737">
        <f t="shared" si="501"/>
        <v>0</v>
      </c>
      <c r="RK30" s="740">
        <f t="shared" si="502"/>
        <v>0</v>
      </c>
      <c r="RL30" s="744">
        <f t="shared" si="503"/>
        <v>0</v>
      </c>
      <c r="RM30" s="746">
        <f t="shared" si="522"/>
        <v>0</v>
      </c>
      <c r="RN30" s="744">
        <f t="shared" si="504"/>
        <v>0</v>
      </c>
      <c r="RO30" s="744">
        <f t="shared" si="505"/>
        <v>0</v>
      </c>
      <c r="RP30" s="744">
        <f t="shared" si="506"/>
        <v>0</v>
      </c>
      <c r="RQ30" s="744">
        <f t="shared" si="507"/>
        <v>0</v>
      </c>
      <c r="RR30" s="594">
        <f t="shared" ca="1" si="91"/>
        <v>0</v>
      </c>
      <c r="RS30" s="594">
        <f t="shared" ca="1" si="92"/>
        <v>0</v>
      </c>
      <c r="RU30" s="725"/>
    </row>
    <row r="31" spans="1:489" s="625" customFormat="1" ht="15" x14ac:dyDescent="0.25">
      <c r="A31" s="865">
        <f t="shared" ca="1" si="93"/>
        <v>4</v>
      </c>
      <c r="B31" s="719">
        <f t="shared" ca="1" si="508"/>
        <v>43851</v>
      </c>
      <c r="C31" s="720">
        <f t="shared" ca="1" si="509"/>
        <v>1</v>
      </c>
      <c r="D31" s="720" t="str">
        <f t="shared" ca="1" si="510"/>
        <v/>
      </c>
      <c r="E31" s="773" t="str">
        <f t="shared" ca="1" si="511"/>
        <v/>
      </c>
      <c r="F31" s="721">
        <f t="shared" ca="1" si="512"/>
        <v>43851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>
        <f t="shared" ca="1" si="2"/>
        <v>0.33333333333333298</v>
      </c>
      <c r="Q31" s="725" t="str">
        <f t="shared" ca="1" si="3"/>
        <v/>
      </c>
      <c r="R31" s="725" t="str">
        <f t="shared" ca="1" si="94"/>
        <v/>
      </c>
      <c r="S31" s="750"/>
      <c r="T31" s="723" t="str">
        <f t="shared" si="95"/>
        <v/>
      </c>
      <c r="U31" s="723" t="str">
        <f t="shared" ca="1" si="4"/>
        <v/>
      </c>
      <c r="V31" s="723" t="str">
        <f t="shared" ca="1" si="96"/>
        <v/>
      </c>
      <c r="W31" s="723" t="str">
        <f t="shared" ca="1" si="97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8"/>
        <v/>
      </c>
      <c r="AG31" s="730" t="str">
        <f t="shared" si="99"/>
        <v/>
      </c>
      <c r="AH31" s="731" t="str">
        <f t="shared" si="7"/>
        <v/>
      </c>
      <c r="AI31" s="731">
        <f t="shared" si="100"/>
        <v>0</v>
      </c>
      <c r="AJ31" s="731">
        <f t="shared" si="101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9"/>
        <v>0</v>
      </c>
      <c r="AN31" s="596">
        <f t="shared" si="10"/>
        <v>0</v>
      </c>
      <c r="AO31" s="596">
        <f t="shared" si="513"/>
        <v>0</v>
      </c>
      <c r="AP31" s="633">
        <v>0</v>
      </c>
      <c r="AQ31" s="596">
        <f t="shared" si="514"/>
        <v>0</v>
      </c>
      <c r="AR31" s="634">
        <f t="shared" si="11"/>
        <v>0</v>
      </c>
      <c r="AS31" s="733">
        <f t="shared" si="12"/>
        <v>0</v>
      </c>
      <c r="AT31" s="635">
        <f t="shared" si="13"/>
        <v>0</v>
      </c>
      <c r="AU31" s="635">
        <f t="shared" si="515"/>
        <v>0</v>
      </c>
      <c r="AV31" s="633">
        <v>0</v>
      </c>
      <c r="AW31" s="635">
        <f t="shared" si="516"/>
        <v>0</v>
      </c>
      <c r="AX31" s="596">
        <f t="shared" si="14"/>
        <v>0</v>
      </c>
      <c r="AY31" s="596">
        <f t="shared" si="15"/>
        <v>0</v>
      </c>
      <c r="AZ31" s="596">
        <f t="shared" si="16"/>
        <v>0</v>
      </c>
      <c r="BA31" s="596">
        <f t="shared" si="17"/>
        <v>0</v>
      </c>
      <c r="BB31" s="596">
        <f t="shared" si="18"/>
        <v>0</v>
      </c>
      <c r="BC31" s="596">
        <f t="shared" si="517"/>
        <v>0</v>
      </c>
      <c r="BD31" s="636" t="b">
        <f t="shared" si="19"/>
        <v>1</v>
      </c>
      <c r="BE31" s="636" t="b">
        <f>IF(UPPER(G31)=Stammdaten!$D$40,TRUE,FALSE)</f>
        <v>0</v>
      </c>
      <c r="BF31" s="635">
        <f t="shared" si="518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0.33333333333333337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519"/>
        <v>0</v>
      </c>
      <c r="BL31" s="636" t="b">
        <f>IF(UPPER(G31)=Stammdaten!$D$39,TRUE,FALSE)</f>
        <v>0</v>
      </c>
      <c r="BM31" s="636">
        <f t="shared" si="20"/>
        <v>0</v>
      </c>
      <c r="BN31" s="636">
        <f t="shared" si="21"/>
        <v>0</v>
      </c>
      <c r="BO31" s="735">
        <f t="shared" ca="1" si="102"/>
        <v>0</v>
      </c>
      <c r="BP31" s="636">
        <f t="shared" si="22"/>
        <v>0</v>
      </c>
      <c r="BQ31" s="734">
        <f t="shared" si="103"/>
        <v>0</v>
      </c>
      <c r="BR31" s="636">
        <f t="shared" ca="1" si="23"/>
        <v>0</v>
      </c>
      <c r="BS31" s="549">
        <f t="shared" ca="1" si="24"/>
        <v>0</v>
      </c>
      <c r="BT31" s="637">
        <f t="shared" ca="1" si="520"/>
        <v>0</v>
      </c>
      <c r="BU31" s="635">
        <f t="shared" ca="1" si="521"/>
        <v>0</v>
      </c>
      <c r="BV31" s="638">
        <f t="shared" ca="1" si="25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6"/>
        <v>0</v>
      </c>
      <c r="BY31" s="638">
        <f t="shared" ca="1" si="104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27"/>
        <v>0</v>
      </c>
      <c r="CB31" s="736">
        <f t="shared" si="523"/>
        <v>0</v>
      </c>
      <c r="CC31" s="625">
        <f t="shared" si="28"/>
        <v>1</v>
      </c>
      <c r="CD31" s="737">
        <f t="shared" si="106"/>
        <v>0</v>
      </c>
      <c r="CE31" s="737">
        <f t="shared" si="107"/>
        <v>1</v>
      </c>
      <c r="CF31" s="738" t="str">
        <f t="shared" si="108"/>
        <v>00:00-00:00</v>
      </c>
      <c r="CG31" s="739">
        <f t="shared" si="109"/>
        <v>1</v>
      </c>
      <c r="CH31" s="738">
        <f t="shared" si="110"/>
        <v>0</v>
      </c>
      <c r="CI31" s="738">
        <f t="shared" si="111"/>
        <v>1</v>
      </c>
      <c r="CJ31" s="737" t="b">
        <f t="shared" si="112"/>
        <v>1</v>
      </c>
      <c r="CK31" s="737" t="b">
        <f t="shared" si="113"/>
        <v>0</v>
      </c>
      <c r="CL31" s="737" t="b">
        <f t="shared" si="114"/>
        <v>1</v>
      </c>
      <c r="CM31" s="628">
        <f t="shared" si="115"/>
        <v>1</v>
      </c>
      <c r="CN31" s="737">
        <f t="shared" si="116"/>
        <v>0</v>
      </c>
      <c r="CO31" s="737">
        <f t="shared" si="117"/>
        <v>0</v>
      </c>
      <c r="CP31" s="737">
        <f t="shared" si="118"/>
        <v>0</v>
      </c>
      <c r="CQ31" s="740">
        <f t="shared" si="119"/>
        <v>0</v>
      </c>
      <c r="CR31" s="625">
        <f t="shared" si="120"/>
        <v>1</v>
      </c>
      <c r="CS31" s="738" t="str">
        <f t="shared" si="121"/>
        <v>00:00-00:00</v>
      </c>
      <c r="CT31" s="739">
        <f t="shared" si="122"/>
        <v>1</v>
      </c>
      <c r="CU31" s="738">
        <f t="shared" si="123"/>
        <v>0</v>
      </c>
      <c r="CV31" s="738">
        <f t="shared" si="124"/>
        <v>1</v>
      </c>
      <c r="CW31" s="737" t="b">
        <f t="shared" si="125"/>
        <v>1</v>
      </c>
      <c r="CX31" s="737" t="b">
        <f t="shared" si="126"/>
        <v>0</v>
      </c>
      <c r="CY31" s="737" t="b">
        <f t="shared" si="127"/>
        <v>1</v>
      </c>
      <c r="CZ31" s="628">
        <f t="shared" si="128"/>
        <v>1</v>
      </c>
      <c r="DA31" s="737">
        <f t="shared" si="129"/>
        <v>0</v>
      </c>
      <c r="DB31" s="737">
        <f t="shared" si="130"/>
        <v>0</v>
      </c>
      <c r="DC31" s="737">
        <f t="shared" si="131"/>
        <v>0</v>
      </c>
      <c r="DD31" s="740">
        <f t="shared" si="132"/>
        <v>0</v>
      </c>
      <c r="DE31" s="625">
        <f t="shared" si="133"/>
        <v>1</v>
      </c>
      <c r="DF31" s="738" t="str">
        <f t="shared" si="134"/>
        <v>00:00-00:00</v>
      </c>
      <c r="DG31" s="739">
        <f t="shared" si="135"/>
        <v>1</v>
      </c>
      <c r="DH31" s="738">
        <f t="shared" si="136"/>
        <v>0</v>
      </c>
      <c r="DI31" s="738">
        <f t="shared" si="137"/>
        <v>1</v>
      </c>
      <c r="DJ31" s="737" t="b">
        <f t="shared" si="138"/>
        <v>1</v>
      </c>
      <c r="DK31" s="737" t="b">
        <f t="shared" si="139"/>
        <v>0</v>
      </c>
      <c r="DL31" s="737" t="b">
        <f t="shared" si="140"/>
        <v>1</v>
      </c>
      <c r="DM31" s="628">
        <f t="shared" si="141"/>
        <v>1</v>
      </c>
      <c r="DN31" s="737">
        <f t="shared" si="142"/>
        <v>0</v>
      </c>
      <c r="DO31" s="737">
        <f t="shared" si="143"/>
        <v>0</v>
      </c>
      <c r="DP31" s="737">
        <f t="shared" si="144"/>
        <v>0</v>
      </c>
      <c r="DQ31" s="740">
        <f t="shared" si="145"/>
        <v>0</v>
      </c>
      <c r="DR31" s="625">
        <f t="shared" si="146"/>
        <v>1</v>
      </c>
      <c r="DS31" s="738" t="str">
        <f t="shared" si="147"/>
        <v>00:00-00:00</v>
      </c>
      <c r="DT31" s="739">
        <f t="shared" si="148"/>
        <v>1</v>
      </c>
      <c r="DU31" s="738">
        <f t="shared" si="149"/>
        <v>0</v>
      </c>
      <c r="DV31" s="738">
        <f t="shared" si="150"/>
        <v>1</v>
      </c>
      <c r="DW31" s="737" t="b">
        <f t="shared" si="151"/>
        <v>1</v>
      </c>
      <c r="DX31" s="737" t="b">
        <f t="shared" si="152"/>
        <v>0</v>
      </c>
      <c r="DY31" s="737" t="b">
        <f t="shared" si="153"/>
        <v>1</v>
      </c>
      <c r="DZ31" s="628">
        <f t="shared" si="154"/>
        <v>1</v>
      </c>
      <c r="EA31" s="737">
        <f t="shared" si="155"/>
        <v>0</v>
      </c>
      <c r="EB31" s="737">
        <f t="shared" si="156"/>
        <v>0</v>
      </c>
      <c r="EC31" s="737">
        <f t="shared" si="157"/>
        <v>0</v>
      </c>
      <c r="ED31" s="740">
        <f t="shared" si="158"/>
        <v>0</v>
      </c>
      <c r="EE31" s="741">
        <f t="shared" si="159"/>
        <v>1</v>
      </c>
      <c r="EF31" s="742" t="str">
        <f t="shared" si="160"/>
        <v>00:00-00:00</v>
      </c>
      <c r="EG31" s="743">
        <f t="shared" si="161"/>
        <v>1</v>
      </c>
      <c r="EH31" s="742">
        <f t="shared" si="162"/>
        <v>0</v>
      </c>
      <c r="EI31" s="742">
        <f t="shared" si="163"/>
        <v>1</v>
      </c>
      <c r="EJ31" s="742" t="b">
        <f t="shared" si="164"/>
        <v>1</v>
      </c>
      <c r="EK31" s="742" t="b">
        <f t="shared" si="165"/>
        <v>0</v>
      </c>
      <c r="EL31" s="742" t="b">
        <f t="shared" si="166"/>
        <v>1</v>
      </c>
      <c r="EM31" s="628">
        <f t="shared" si="167"/>
        <v>1</v>
      </c>
      <c r="EN31" s="737">
        <f t="shared" si="168"/>
        <v>0</v>
      </c>
      <c r="EO31" s="737">
        <f t="shared" si="169"/>
        <v>0</v>
      </c>
      <c r="EP31" s="737">
        <f t="shared" si="170"/>
        <v>0</v>
      </c>
      <c r="EQ31" s="740">
        <f t="shared" si="171"/>
        <v>0</v>
      </c>
      <c r="ER31" s="741">
        <f t="shared" si="172"/>
        <v>1</v>
      </c>
      <c r="ES31" s="742" t="str">
        <f t="shared" si="173"/>
        <v>00:00-00:00</v>
      </c>
      <c r="ET31" s="739">
        <f t="shared" si="174"/>
        <v>1</v>
      </c>
      <c r="EU31" s="738">
        <f t="shared" si="175"/>
        <v>0</v>
      </c>
      <c r="EV31" s="738">
        <f t="shared" si="176"/>
        <v>1</v>
      </c>
      <c r="EW31" s="737" t="b">
        <f t="shared" si="177"/>
        <v>1</v>
      </c>
      <c r="EX31" s="737" t="b">
        <f t="shared" si="178"/>
        <v>0</v>
      </c>
      <c r="EY31" s="737" t="b">
        <f t="shared" si="179"/>
        <v>1</v>
      </c>
      <c r="EZ31" s="628">
        <f t="shared" si="180"/>
        <v>1</v>
      </c>
      <c r="FA31" s="737">
        <f t="shared" si="181"/>
        <v>0</v>
      </c>
      <c r="FB31" s="737">
        <f t="shared" si="182"/>
        <v>0</v>
      </c>
      <c r="FC31" s="737">
        <f t="shared" si="183"/>
        <v>0</v>
      </c>
      <c r="FD31" s="740">
        <f t="shared" si="184"/>
        <v>0</v>
      </c>
      <c r="FE31" s="625">
        <f t="shared" si="185"/>
        <v>1</v>
      </c>
      <c r="FF31" s="738" t="str">
        <f t="shared" si="186"/>
        <v>00:00-00:00</v>
      </c>
      <c r="FG31" s="739">
        <f t="shared" si="187"/>
        <v>1</v>
      </c>
      <c r="FH31" s="738">
        <f t="shared" si="188"/>
        <v>0</v>
      </c>
      <c r="FI31" s="738">
        <f t="shared" si="189"/>
        <v>1</v>
      </c>
      <c r="FJ31" s="737" t="b">
        <f t="shared" si="190"/>
        <v>1</v>
      </c>
      <c r="FK31" s="737" t="b">
        <f t="shared" si="191"/>
        <v>0</v>
      </c>
      <c r="FL31" s="737" t="b">
        <f t="shared" si="192"/>
        <v>1</v>
      </c>
      <c r="FM31" s="628">
        <f t="shared" si="193"/>
        <v>1</v>
      </c>
      <c r="FN31" s="737">
        <f t="shared" si="194"/>
        <v>0</v>
      </c>
      <c r="FO31" s="737">
        <f t="shared" si="195"/>
        <v>0</v>
      </c>
      <c r="FP31" s="737">
        <f t="shared" si="196"/>
        <v>0</v>
      </c>
      <c r="FQ31" s="740">
        <f t="shared" si="197"/>
        <v>0</v>
      </c>
      <c r="FR31" s="625">
        <f t="shared" si="198"/>
        <v>1</v>
      </c>
      <c r="FS31" s="738" t="str">
        <f t="shared" si="199"/>
        <v>00:00-00:00</v>
      </c>
      <c r="FT31" s="739">
        <f t="shared" si="200"/>
        <v>1</v>
      </c>
      <c r="FU31" s="738">
        <f t="shared" si="201"/>
        <v>0</v>
      </c>
      <c r="FV31" s="738">
        <f t="shared" si="202"/>
        <v>1</v>
      </c>
      <c r="FW31" s="737" t="b">
        <f t="shared" si="203"/>
        <v>1</v>
      </c>
      <c r="FX31" s="737" t="b">
        <f t="shared" si="204"/>
        <v>0</v>
      </c>
      <c r="FY31" s="737" t="b">
        <f t="shared" si="205"/>
        <v>1</v>
      </c>
      <c r="FZ31" s="628">
        <f t="shared" si="206"/>
        <v>1</v>
      </c>
      <c r="GA31" s="737">
        <f t="shared" si="207"/>
        <v>0</v>
      </c>
      <c r="GB31" s="737">
        <f t="shared" si="208"/>
        <v>0</v>
      </c>
      <c r="GC31" s="737">
        <f t="shared" si="209"/>
        <v>0</v>
      </c>
      <c r="GD31" s="740">
        <f t="shared" si="210"/>
        <v>0</v>
      </c>
      <c r="GE31" s="625">
        <f t="shared" si="211"/>
        <v>1</v>
      </c>
      <c r="GF31" s="738" t="str">
        <f t="shared" si="212"/>
        <v>00:00-00:00</v>
      </c>
      <c r="GG31" s="739">
        <f t="shared" si="213"/>
        <v>1</v>
      </c>
      <c r="GH31" s="738">
        <f t="shared" si="214"/>
        <v>0</v>
      </c>
      <c r="GI31" s="738">
        <f t="shared" si="215"/>
        <v>1</v>
      </c>
      <c r="GJ31" s="737" t="b">
        <f t="shared" si="216"/>
        <v>1</v>
      </c>
      <c r="GK31" s="737" t="b">
        <f t="shared" si="217"/>
        <v>0</v>
      </c>
      <c r="GL31" s="737" t="b">
        <f t="shared" si="218"/>
        <v>1</v>
      </c>
      <c r="GM31" s="628">
        <f t="shared" si="219"/>
        <v>1</v>
      </c>
      <c r="GN31" s="737">
        <f t="shared" si="220"/>
        <v>0</v>
      </c>
      <c r="GO31" s="737">
        <f t="shared" si="221"/>
        <v>0</v>
      </c>
      <c r="GP31" s="737">
        <f t="shared" si="222"/>
        <v>0</v>
      </c>
      <c r="GQ31" s="740">
        <f t="shared" si="223"/>
        <v>0</v>
      </c>
      <c r="GR31" s="625">
        <f t="shared" si="224"/>
        <v>1</v>
      </c>
      <c r="GS31" s="738" t="str">
        <f t="shared" si="225"/>
        <v>00:00-00:00</v>
      </c>
      <c r="GT31" s="739">
        <f t="shared" si="226"/>
        <v>1</v>
      </c>
      <c r="GU31" s="738">
        <f t="shared" si="227"/>
        <v>0</v>
      </c>
      <c r="GV31" s="738">
        <f t="shared" si="228"/>
        <v>1</v>
      </c>
      <c r="GW31" s="737" t="b">
        <f t="shared" si="229"/>
        <v>1</v>
      </c>
      <c r="GX31" s="737" t="b">
        <f t="shared" si="230"/>
        <v>0</v>
      </c>
      <c r="GY31" s="737" t="b">
        <f t="shared" si="231"/>
        <v>1</v>
      </c>
      <c r="GZ31" s="628">
        <f t="shared" si="232"/>
        <v>1</v>
      </c>
      <c r="HA31" s="737">
        <f t="shared" si="233"/>
        <v>0</v>
      </c>
      <c r="HB31" s="737">
        <f t="shared" si="234"/>
        <v>0</v>
      </c>
      <c r="HC31" s="737">
        <f t="shared" si="235"/>
        <v>0</v>
      </c>
      <c r="HD31" s="740">
        <f t="shared" si="236"/>
        <v>0</v>
      </c>
      <c r="HE31" s="625">
        <f t="shared" si="237"/>
        <v>1</v>
      </c>
      <c r="HF31" s="738" t="str">
        <f t="shared" si="238"/>
        <v>00:00-00:00</v>
      </c>
      <c r="HG31" s="739">
        <f t="shared" si="239"/>
        <v>1</v>
      </c>
      <c r="HH31" s="738">
        <f t="shared" si="240"/>
        <v>0</v>
      </c>
      <c r="HI31" s="738">
        <f t="shared" si="241"/>
        <v>1</v>
      </c>
      <c r="HJ31" s="737" t="b">
        <f t="shared" si="242"/>
        <v>1</v>
      </c>
      <c r="HK31" s="737" t="b">
        <f t="shared" si="243"/>
        <v>0</v>
      </c>
      <c r="HL31" s="737" t="b">
        <f t="shared" si="244"/>
        <v>1</v>
      </c>
      <c r="HM31" s="628">
        <f t="shared" si="245"/>
        <v>1</v>
      </c>
      <c r="HN31" s="737">
        <f t="shared" si="246"/>
        <v>0</v>
      </c>
      <c r="HO31" s="737">
        <f t="shared" si="247"/>
        <v>0</v>
      </c>
      <c r="HP31" s="737">
        <f t="shared" si="248"/>
        <v>0</v>
      </c>
      <c r="HQ31" s="740">
        <f t="shared" si="249"/>
        <v>0</v>
      </c>
      <c r="HR31" s="625">
        <f t="shared" si="250"/>
        <v>1</v>
      </c>
      <c r="HS31" s="738" t="str">
        <f t="shared" si="251"/>
        <v>00:00-00:00</v>
      </c>
      <c r="HT31" s="739">
        <f t="shared" si="252"/>
        <v>1</v>
      </c>
      <c r="HU31" s="738">
        <f t="shared" si="253"/>
        <v>0</v>
      </c>
      <c r="HV31" s="738">
        <f t="shared" si="254"/>
        <v>1</v>
      </c>
      <c r="HW31" s="737" t="b">
        <f t="shared" si="255"/>
        <v>1</v>
      </c>
      <c r="HX31" s="737" t="b">
        <f t="shared" si="256"/>
        <v>0</v>
      </c>
      <c r="HY31" s="737" t="b">
        <f t="shared" si="257"/>
        <v>1</v>
      </c>
      <c r="HZ31" s="628">
        <f t="shared" si="258"/>
        <v>1</v>
      </c>
      <c r="IA31" s="737">
        <f t="shared" si="259"/>
        <v>0</v>
      </c>
      <c r="IB31" s="737">
        <f t="shared" si="260"/>
        <v>0</v>
      </c>
      <c r="IC31" s="737">
        <f t="shared" si="261"/>
        <v>0</v>
      </c>
      <c r="ID31" s="740">
        <f t="shared" si="262"/>
        <v>0</v>
      </c>
      <c r="IE31" s="625">
        <f t="shared" si="263"/>
        <v>1</v>
      </c>
      <c r="IF31" s="738" t="str">
        <f t="shared" si="264"/>
        <v>00:00-00:00</v>
      </c>
      <c r="IG31" s="739">
        <f t="shared" si="265"/>
        <v>1</v>
      </c>
      <c r="IH31" s="738">
        <f t="shared" si="266"/>
        <v>0</v>
      </c>
      <c r="II31" s="738">
        <f t="shared" si="267"/>
        <v>1</v>
      </c>
      <c r="IJ31" s="737" t="b">
        <f t="shared" si="268"/>
        <v>1</v>
      </c>
      <c r="IK31" s="737" t="b">
        <f t="shared" si="269"/>
        <v>0</v>
      </c>
      <c r="IL31" s="737" t="b">
        <f t="shared" si="270"/>
        <v>1</v>
      </c>
      <c r="IM31" s="628">
        <f t="shared" si="271"/>
        <v>1</v>
      </c>
      <c r="IN31" s="737">
        <f t="shared" si="272"/>
        <v>0</v>
      </c>
      <c r="IO31" s="737">
        <f t="shared" si="273"/>
        <v>0</v>
      </c>
      <c r="IP31" s="737">
        <f t="shared" si="274"/>
        <v>0</v>
      </c>
      <c r="IQ31" s="740">
        <f t="shared" si="275"/>
        <v>0</v>
      </c>
      <c r="IR31" s="625">
        <f t="shared" si="276"/>
        <v>1</v>
      </c>
      <c r="IS31" s="738" t="str">
        <f t="shared" si="277"/>
        <v>00:00-00:00</v>
      </c>
      <c r="IT31" s="739">
        <f t="shared" si="278"/>
        <v>1</v>
      </c>
      <c r="IU31" s="738">
        <f t="shared" si="279"/>
        <v>0</v>
      </c>
      <c r="IV31" s="738">
        <f t="shared" si="280"/>
        <v>1</v>
      </c>
      <c r="IW31" s="737" t="b">
        <f t="shared" si="281"/>
        <v>1</v>
      </c>
      <c r="IX31" s="737" t="b">
        <f t="shared" si="282"/>
        <v>0</v>
      </c>
      <c r="IY31" s="737" t="b">
        <f t="shared" si="283"/>
        <v>1</v>
      </c>
      <c r="IZ31" s="628">
        <f t="shared" si="284"/>
        <v>1</v>
      </c>
      <c r="JA31" s="737">
        <f t="shared" si="285"/>
        <v>0</v>
      </c>
      <c r="JB31" s="737">
        <f t="shared" si="286"/>
        <v>0</v>
      </c>
      <c r="JC31" s="737">
        <f t="shared" si="287"/>
        <v>0</v>
      </c>
      <c r="JD31" s="740">
        <f t="shared" si="288"/>
        <v>0</v>
      </c>
      <c r="JE31" s="625">
        <f t="shared" si="289"/>
        <v>1</v>
      </c>
      <c r="JF31" s="738" t="str">
        <f t="shared" si="290"/>
        <v>00:00-00:00</v>
      </c>
      <c r="JG31" s="739">
        <f t="shared" si="291"/>
        <v>1</v>
      </c>
      <c r="JH31" s="738">
        <f t="shared" si="292"/>
        <v>0</v>
      </c>
      <c r="JI31" s="738">
        <f t="shared" si="293"/>
        <v>1</v>
      </c>
      <c r="JJ31" s="737" t="b">
        <f t="shared" si="294"/>
        <v>1</v>
      </c>
      <c r="JK31" s="737" t="b">
        <f t="shared" si="295"/>
        <v>0</v>
      </c>
      <c r="JL31" s="737" t="b">
        <f t="shared" si="296"/>
        <v>1</v>
      </c>
      <c r="JM31" s="628">
        <f t="shared" si="297"/>
        <v>1</v>
      </c>
      <c r="JN31" s="737">
        <f t="shared" si="298"/>
        <v>0</v>
      </c>
      <c r="JO31" s="737">
        <f t="shared" si="299"/>
        <v>0</v>
      </c>
      <c r="JP31" s="737">
        <f t="shared" si="300"/>
        <v>0</v>
      </c>
      <c r="JQ31" s="740">
        <f t="shared" si="301"/>
        <v>0</v>
      </c>
      <c r="JR31" s="744">
        <f t="shared" si="302"/>
        <v>0</v>
      </c>
      <c r="JS31" s="745">
        <f t="shared" si="303"/>
        <v>0</v>
      </c>
      <c r="JT31" s="744">
        <f t="shared" si="304"/>
        <v>0</v>
      </c>
      <c r="JU31" s="744">
        <f t="shared" si="305"/>
        <v>0</v>
      </c>
      <c r="JV31" s="744">
        <f t="shared" si="306"/>
        <v>0</v>
      </c>
      <c r="JW31" s="744">
        <f t="shared" si="307"/>
        <v>0</v>
      </c>
      <c r="JX31" s="616"/>
      <c r="JY31" s="625">
        <f t="shared" si="308"/>
        <v>1</v>
      </c>
      <c r="JZ31" s="626" t="str">
        <f t="shared" si="309"/>
        <v>00:00-00:00</v>
      </c>
      <c r="KA31" s="627">
        <f t="shared" si="310"/>
        <v>1</v>
      </c>
      <c r="KB31" s="738">
        <f t="shared" si="311"/>
        <v>0</v>
      </c>
      <c r="KC31" s="738">
        <f t="shared" si="312"/>
        <v>1</v>
      </c>
      <c r="KD31" s="628" t="b">
        <f t="shared" si="313"/>
        <v>1</v>
      </c>
      <c r="KE31" s="628" t="b">
        <f t="shared" si="314"/>
        <v>0</v>
      </c>
      <c r="KF31" s="628" t="b">
        <f t="shared" si="315"/>
        <v>1</v>
      </c>
      <c r="KG31" s="628">
        <f t="shared" si="316"/>
        <v>1</v>
      </c>
      <c r="KH31" s="737">
        <f t="shared" si="317"/>
        <v>0</v>
      </c>
      <c r="KI31" s="737">
        <f t="shared" si="318"/>
        <v>0</v>
      </c>
      <c r="KJ31" s="737">
        <f t="shared" si="319"/>
        <v>0</v>
      </c>
      <c r="KK31" s="740">
        <f t="shared" si="320"/>
        <v>0</v>
      </c>
      <c r="KL31" s="625">
        <f t="shared" si="321"/>
        <v>1</v>
      </c>
      <c r="KM31" s="625" t="str">
        <f t="shared" si="322"/>
        <v>00:00-00:00</v>
      </c>
      <c r="KN31" s="627">
        <f t="shared" si="323"/>
        <v>1</v>
      </c>
      <c r="KO31" s="738">
        <f t="shared" si="324"/>
        <v>0</v>
      </c>
      <c r="KP31" s="738">
        <f t="shared" si="325"/>
        <v>1</v>
      </c>
      <c r="KQ31" s="628" t="b">
        <f t="shared" si="326"/>
        <v>1</v>
      </c>
      <c r="KR31" s="628" t="b">
        <f t="shared" si="327"/>
        <v>0</v>
      </c>
      <c r="KS31" s="628" t="b">
        <f t="shared" si="328"/>
        <v>1</v>
      </c>
      <c r="KT31" s="628">
        <f t="shared" si="329"/>
        <v>1</v>
      </c>
      <c r="KU31" s="737">
        <f t="shared" si="330"/>
        <v>0</v>
      </c>
      <c r="KV31" s="737">
        <f t="shared" si="331"/>
        <v>0</v>
      </c>
      <c r="KW31" s="737">
        <f t="shared" si="332"/>
        <v>0</v>
      </c>
      <c r="KX31" s="740">
        <f t="shared" si="333"/>
        <v>0</v>
      </c>
      <c r="KY31" s="625">
        <f t="shared" si="334"/>
        <v>1</v>
      </c>
      <c r="KZ31" s="625" t="str">
        <f t="shared" si="335"/>
        <v>00:00-00:00</v>
      </c>
      <c r="LA31" s="627">
        <f t="shared" si="336"/>
        <v>1</v>
      </c>
      <c r="LB31" s="738">
        <f t="shared" si="337"/>
        <v>0</v>
      </c>
      <c r="LC31" s="738">
        <f t="shared" si="338"/>
        <v>1</v>
      </c>
      <c r="LD31" s="628" t="b">
        <f t="shared" si="339"/>
        <v>1</v>
      </c>
      <c r="LE31" s="628" t="b">
        <f t="shared" si="340"/>
        <v>0</v>
      </c>
      <c r="LF31" s="628" t="b">
        <f t="shared" si="341"/>
        <v>1</v>
      </c>
      <c r="LG31" s="628">
        <f t="shared" si="342"/>
        <v>1</v>
      </c>
      <c r="LH31" s="737">
        <f t="shared" si="343"/>
        <v>0</v>
      </c>
      <c r="LI31" s="737">
        <f t="shared" si="344"/>
        <v>0</v>
      </c>
      <c r="LJ31" s="737">
        <f t="shared" si="345"/>
        <v>0</v>
      </c>
      <c r="LK31" s="740">
        <f t="shared" si="346"/>
        <v>0</v>
      </c>
      <c r="LL31" s="625">
        <f t="shared" si="347"/>
        <v>1</v>
      </c>
      <c r="LM31" s="625" t="str">
        <f t="shared" si="348"/>
        <v>00:00-00:00</v>
      </c>
      <c r="LN31" s="627">
        <f t="shared" si="349"/>
        <v>1</v>
      </c>
      <c r="LO31" s="738">
        <f t="shared" si="350"/>
        <v>0</v>
      </c>
      <c r="LP31" s="738">
        <f t="shared" si="351"/>
        <v>1</v>
      </c>
      <c r="LQ31" s="628" t="b">
        <f t="shared" si="352"/>
        <v>1</v>
      </c>
      <c r="LR31" s="628" t="b">
        <f t="shared" si="353"/>
        <v>0</v>
      </c>
      <c r="LS31" s="628" t="b">
        <f t="shared" si="354"/>
        <v>1</v>
      </c>
      <c r="LT31" s="628">
        <f t="shared" si="355"/>
        <v>1</v>
      </c>
      <c r="LU31" s="737">
        <f t="shared" si="356"/>
        <v>0</v>
      </c>
      <c r="LV31" s="737">
        <f t="shared" si="357"/>
        <v>0</v>
      </c>
      <c r="LW31" s="737">
        <f t="shared" si="358"/>
        <v>0</v>
      </c>
      <c r="LX31" s="740">
        <f t="shared" si="359"/>
        <v>0</v>
      </c>
      <c r="LY31" s="625">
        <f t="shared" si="360"/>
        <v>1</v>
      </c>
      <c r="LZ31" s="625" t="str">
        <f t="shared" si="361"/>
        <v>00:00-00:00</v>
      </c>
      <c r="MA31" s="627">
        <f t="shared" si="362"/>
        <v>1</v>
      </c>
      <c r="MB31" s="738">
        <f t="shared" si="363"/>
        <v>0</v>
      </c>
      <c r="MC31" s="738">
        <f t="shared" si="364"/>
        <v>1</v>
      </c>
      <c r="MD31" s="628" t="b">
        <f t="shared" si="365"/>
        <v>1</v>
      </c>
      <c r="ME31" s="628" t="b">
        <f t="shared" si="366"/>
        <v>0</v>
      </c>
      <c r="MF31" s="628" t="b">
        <f t="shared" si="367"/>
        <v>1</v>
      </c>
      <c r="MG31" s="628">
        <f t="shared" si="368"/>
        <v>1</v>
      </c>
      <c r="MH31" s="737">
        <f t="shared" si="369"/>
        <v>0</v>
      </c>
      <c r="MI31" s="737">
        <f t="shared" si="370"/>
        <v>0</v>
      </c>
      <c r="MJ31" s="737">
        <f t="shared" si="371"/>
        <v>0</v>
      </c>
      <c r="MK31" s="740">
        <f t="shared" si="372"/>
        <v>0</v>
      </c>
      <c r="ML31" s="625">
        <f t="shared" si="373"/>
        <v>1</v>
      </c>
      <c r="MM31" s="625" t="str">
        <f t="shared" si="374"/>
        <v>00:00-00:00</v>
      </c>
      <c r="MN31" s="627">
        <f t="shared" si="375"/>
        <v>1</v>
      </c>
      <c r="MO31" s="738">
        <f t="shared" si="376"/>
        <v>0</v>
      </c>
      <c r="MP31" s="738">
        <f t="shared" si="377"/>
        <v>1</v>
      </c>
      <c r="MQ31" s="628" t="b">
        <f t="shared" si="378"/>
        <v>1</v>
      </c>
      <c r="MR31" s="628" t="b">
        <f t="shared" si="379"/>
        <v>0</v>
      </c>
      <c r="MS31" s="628" t="b">
        <f t="shared" si="380"/>
        <v>1</v>
      </c>
      <c r="MT31" s="628">
        <f t="shared" si="381"/>
        <v>1</v>
      </c>
      <c r="MU31" s="737">
        <f t="shared" si="382"/>
        <v>0</v>
      </c>
      <c r="MV31" s="737">
        <f t="shared" si="383"/>
        <v>0</v>
      </c>
      <c r="MW31" s="737">
        <f t="shared" si="384"/>
        <v>0</v>
      </c>
      <c r="MX31" s="740">
        <f t="shared" si="385"/>
        <v>0</v>
      </c>
      <c r="MY31" s="625">
        <f t="shared" si="386"/>
        <v>1</v>
      </c>
      <c r="MZ31" s="625" t="str">
        <f t="shared" si="387"/>
        <v>00:00-00:00</v>
      </c>
      <c r="NA31" s="627">
        <f t="shared" si="388"/>
        <v>1</v>
      </c>
      <c r="NB31" s="738">
        <f t="shared" si="389"/>
        <v>0</v>
      </c>
      <c r="NC31" s="738">
        <f t="shared" si="390"/>
        <v>1</v>
      </c>
      <c r="ND31" s="628" t="b">
        <f t="shared" si="391"/>
        <v>1</v>
      </c>
      <c r="NE31" s="628" t="b">
        <f t="shared" si="392"/>
        <v>0</v>
      </c>
      <c r="NF31" s="628" t="b">
        <f t="shared" si="393"/>
        <v>1</v>
      </c>
      <c r="NG31" s="628">
        <f t="shared" si="394"/>
        <v>1</v>
      </c>
      <c r="NH31" s="737">
        <f t="shared" si="395"/>
        <v>0</v>
      </c>
      <c r="NI31" s="737">
        <f t="shared" si="396"/>
        <v>0</v>
      </c>
      <c r="NJ31" s="737">
        <f t="shared" si="397"/>
        <v>0</v>
      </c>
      <c r="NK31" s="740">
        <f t="shared" si="398"/>
        <v>0</v>
      </c>
      <c r="NL31" s="625">
        <f t="shared" si="399"/>
        <v>1</v>
      </c>
      <c r="NM31" s="625" t="str">
        <f t="shared" si="400"/>
        <v>00:00-00:00</v>
      </c>
      <c r="NN31" s="627">
        <f t="shared" si="401"/>
        <v>1</v>
      </c>
      <c r="NO31" s="738">
        <f t="shared" si="402"/>
        <v>0</v>
      </c>
      <c r="NP31" s="738">
        <f t="shared" si="403"/>
        <v>1</v>
      </c>
      <c r="NQ31" s="628" t="b">
        <f t="shared" si="404"/>
        <v>1</v>
      </c>
      <c r="NR31" s="628" t="b">
        <f t="shared" si="405"/>
        <v>0</v>
      </c>
      <c r="NS31" s="628" t="b">
        <f t="shared" si="406"/>
        <v>1</v>
      </c>
      <c r="NT31" s="628">
        <f t="shared" si="407"/>
        <v>1</v>
      </c>
      <c r="NU31" s="737">
        <f t="shared" si="408"/>
        <v>0</v>
      </c>
      <c r="NV31" s="737">
        <f t="shared" si="409"/>
        <v>0</v>
      </c>
      <c r="NW31" s="737">
        <f t="shared" si="410"/>
        <v>0</v>
      </c>
      <c r="NX31" s="740">
        <f t="shared" si="411"/>
        <v>0</v>
      </c>
      <c r="NY31" s="625">
        <f t="shared" si="412"/>
        <v>1</v>
      </c>
      <c r="NZ31" s="625" t="str">
        <f t="shared" si="413"/>
        <v>00:00-00:00</v>
      </c>
      <c r="OA31" s="627">
        <f t="shared" si="414"/>
        <v>1</v>
      </c>
      <c r="OB31" s="738">
        <f t="shared" si="415"/>
        <v>0</v>
      </c>
      <c r="OC31" s="738">
        <f t="shared" si="416"/>
        <v>1</v>
      </c>
      <c r="OD31" s="628" t="b">
        <f t="shared" si="417"/>
        <v>1</v>
      </c>
      <c r="OE31" s="628" t="b">
        <f t="shared" si="418"/>
        <v>0</v>
      </c>
      <c r="OF31" s="628" t="b">
        <f t="shared" si="419"/>
        <v>1</v>
      </c>
      <c r="OG31" s="628">
        <f t="shared" si="420"/>
        <v>1</v>
      </c>
      <c r="OH31" s="737">
        <f t="shared" si="421"/>
        <v>0</v>
      </c>
      <c r="OI31" s="737">
        <f t="shared" si="422"/>
        <v>0</v>
      </c>
      <c r="OJ31" s="737">
        <f t="shared" si="423"/>
        <v>0</v>
      </c>
      <c r="OK31" s="740">
        <f t="shared" si="424"/>
        <v>0</v>
      </c>
      <c r="OL31" s="625">
        <f t="shared" si="425"/>
        <v>1</v>
      </c>
      <c r="OM31" s="625" t="str">
        <f t="shared" si="426"/>
        <v>00:00-00:00</v>
      </c>
      <c r="ON31" s="627">
        <f t="shared" si="427"/>
        <v>1</v>
      </c>
      <c r="OO31" s="738">
        <f t="shared" si="428"/>
        <v>0</v>
      </c>
      <c r="OP31" s="738">
        <f t="shared" si="429"/>
        <v>1</v>
      </c>
      <c r="OQ31" s="628" t="b">
        <f t="shared" si="430"/>
        <v>1</v>
      </c>
      <c r="OR31" s="628" t="b">
        <f t="shared" si="431"/>
        <v>0</v>
      </c>
      <c r="OS31" s="628" t="b">
        <f t="shared" si="432"/>
        <v>1</v>
      </c>
      <c r="OT31" s="628">
        <f t="shared" si="433"/>
        <v>1</v>
      </c>
      <c r="OU31" s="737">
        <f t="shared" si="434"/>
        <v>0</v>
      </c>
      <c r="OV31" s="737">
        <f t="shared" si="435"/>
        <v>0</v>
      </c>
      <c r="OW31" s="737">
        <f t="shared" si="436"/>
        <v>0</v>
      </c>
      <c r="OX31" s="740">
        <f t="shared" si="437"/>
        <v>0</v>
      </c>
      <c r="OY31" s="625">
        <f t="shared" si="438"/>
        <v>1</v>
      </c>
      <c r="OZ31" s="625" t="str">
        <f t="shared" si="439"/>
        <v>00:00-00:00</v>
      </c>
      <c r="PA31" s="627">
        <f t="shared" si="440"/>
        <v>1</v>
      </c>
      <c r="PB31" s="738">
        <f t="shared" si="441"/>
        <v>0</v>
      </c>
      <c r="PC31" s="738">
        <f t="shared" si="442"/>
        <v>1</v>
      </c>
      <c r="PD31" s="628" t="b">
        <f t="shared" si="443"/>
        <v>1</v>
      </c>
      <c r="PE31" s="628" t="b">
        <f t="shared" si="444"/>
        <v>0</v>
      </c>
      <c r="PF31" s="628" t="b">
        <f t="shared" si="445"/>
        <v>1</v>
      </c>
      <c r="PG31" s="628">
        <f t="shared" si="446"/>
        <v>1</v>
      </c>
      <c r="PH31" s="737">
        <f t="shared" si="447"/>
        <v>0</v>
      </c>
      <c r="PI31" s="737">
        <f t="shared" si="448"/>
        <v>0</v>
      </c>
      <c r="PJ31" s="737">
        <f t="shared" si="449"/>
        <v>0</v>
      </c>
      <c r="PK31" s="740">
        <f t="shared" si="450"/>
        <v>0</v>
      </c>
      <c r="PL31" s="625">
        <f t="shared" si="451"/>
        <v>1</v>
      </c>
      <c r="PM31" s="625" t="str">
        <f t="shared" si="452"/>
        <v>00:00-00:00</v>
      </c>
      <c r="PN31" s="627">
        <f t="shared" si="453"/>
        <v>1</v>
      </c>
      <c r="PO31" s="738">
        <f t="shared" si="454"/>
        <v>0</v>
      </c>
      <c r="PP31" s="738">
        <f t="shared" si="455"/>
        <v>1</v>
      </c>
      <c r="PQ31" s="628" t="b">
        <f t="shared" si="456"/>
        <v>1</v>
      </c>
      <c r="PR31" s="628" t="b">
        <f t="shared" si="457"/>
        <v>0</v>
      </c>
      <c r="PS31" s="628" t="b">
        <f t="shared" si="458"/>
        <v>1</v>
      </c>
      <c r="PT31" s="628">
        <f t="shared" si="459"/>
        <v>1</v>
      </c>
      <c r="PU31" s="737">
        <f t="shared" si="460"/>
        <v>0</v>
      </c>
      <c r="PV31" s="737">
        <f t="shared" si="461"/>
        <v>0</v>
      </c>
      <c r="PW31" s="737">
        <f t="shared" si="462"/>
        <v>0</v>
      </c>
      <c r="PX31" s="740">
        <f t="shared" si="463"/>
        <v>0</v>
      </c>
      <c r="PY31" s="625">
        <f t="shared" si="464"/>
        <v>1</v>
      </c>
      <c r="PZ31" s="625" t="str">
        <f t="shared" si="465"/>
        <v>00:00-00:00</v>
      </c>
      <c r="QA31" s="627">
        <f t="shared" si="466"/>
        <v>1</v>
      </c>
      <c r="QB31" s="738">
        <f t="shared" si="467"/>
        <v>0</v>
      </c>
      <c r="QC31" s="738">
        <f t="shared" si="468"/>
        <v>1</v>
      </c>
      <c r="QD31" s="628" t="b">
        <f t="shared" si="469"/>
        <v>1</v>
      </c>
      <c r="QE31" s="628" t="b">
        <f t="shared" si="470"/>
        <v>0</v>
      </c>
      <c r="QF31" s="628" t="b">
        <f t="shared" si="471"/>
        <v>1</v>
      </c>
      <c r="QG31" s="628">
        <f t="shared" si="472"/>
        <v>1</v>
      </c>
      <c r="QH31" s="737">
        <f t="shared" si="473"/>
        <v>0</v>
      </c>
      <c r="QI31" s="737">
        <f t="shared" si="474"/>
        <v>0</v>
      </c>
      <c r="QJ31" s="737">
        <f t="shared" si="475"/>
        <v>0</v>
      </c>
      <c r="QK31" s="740">
        <f t="shared" si="476"/>
        <v>0</v>
      </c>
      <c r="QL31" s="625">
        <f t="shared" si="477"/>
        <v>1</v>
      </c>
      <c r="QM31" s="625" t="str">
        <f t="shared" si="478"/>
        <v>00:00-00:00</v>
      </c>
      <c r="QN31" s="627">
        <f t="shared" si="479"/>
        <v>1</v>
      </c>
      <c r="QO31" s="738">
        <f t="shared" si="480"/>
        <v>0</v>
      </c>
      <c r="QP31" s="738">
        <f t="shared" si="481"/>
        <v>1</v>
      </c>
      <c r="QQ31" s="628" t="b">
        <f t="shared" si="482"/>
        <v>1</v>
      </c>
      <c r="QR31" s="628" t="b">
        <f t="shared" si="483"/>
        <v>0</v>
      </c>
      <c r="QS31" s="628" t="b">
        <f t="shared" si="484"/>
        <v>1</v>
      </c>
      <c r="QT31" s="628">
        <f t="shared" si="485"/>
        <v>1</v>
      </c>
      <c r="QU31" s="737">
        <f t="shared" si="486"/>
        <v>0</v>
      </c>
      <c r="QV31" s="737">
        <f t="shared" si="487"/>
        <v>0</v>
      </c>
      <c r="QW31" s="737">
        <f t="shared" si="488"/>
        <v>0</v>
      </c>
      <c r="QX31" s="740">
        <f t="shared" si="489"/>
        <v>0</v>
      </c>
      <c r="QY31" s="625">
        <f t="shared" si="490"/>
        <v>1</v>
      </c>
      <c r="QZ31" s="625" t="str">
        <f t="shared" si="491"/>
        <v>00:00-00:00</v>
      </c>
      <c r="RA31" s="627">
        <f t="shared" si="492"/>
        <v>1</v>
      </c>
      <c r="RB31" s="738">
        <f t="shared" si="493"/>
        <v>0</v>
      </c>
      <c r="RC31" s="738">
        <f t="shared" si="494"/>
        <v>1</v>
      </c>
      <c r="RD31" s="628" t="b">
        <f t="shared" si="495"/>
        <v>1</v>
      </c>
      <c r="RE31" s="628" t="b">
        <f t="shared" si="496"/>
        <v>0</v>
      </c>
      <c r="RF31" s="628" t="b">
        <f t="shared" si="497"/>
        <v>1</v>
      </c>
      <c r="RG31" s="628">
        <f t="shared" si="498"/>
        <v>1</v>
      </c>
      <c r="RH31" s="737">
        <f t="shared" si="499"/>
        <v>0</v>
      </c>
      <c r="RI31" s="737">
        <f t="shared" si="500"/>
        <v>0</v>
      </c>
      <c r="RJ31" s="737">
        <f t="shared" si="501"/>
        <v>0</v>
      </c>
      <c r="RK31" s="740">
        <f t="shared" si="502"/>
        <v>0</v>
      </c>
      <c r="RL31" s="744">
        <f t="shared" si="503"/>
        <v>0</v>
      </c>
      <c r="RM31" s="746">
        <f t="shared" si="522"/>
        <v>0</v>
      </c>
      <c r="RN31" s="744">
        <f t="shared" si="504"/>
        <v>0</v>
      </c>
      <c r="RO31" s="744">
        <f t="shared" si="505"/>
        <v>0</v>
      </c>
      <c r="RP31" s="744">
        <f t="shared" si="506"/>
        <v>0</v>
      </c>
      <c r="RQ31" s="744">
        <f t="shared" si="507"/>
        <v>0</v>
      </c>
      <c r="RR31" s="594">
        <f t="shared" ca="1" si="91"/>
        <v>0</v>
      </c>
      <c r="RS31" s="594">
        <f t="shared" ca="1" si="92"/>
        <v>0</v>
      </c>
      <c r="RU31" s="725"/>
    </row>
    <row r="32" spans="1:489" s="625" customFormat="1" ht="15" x14ac:dyDescent="0.25">
      <c r="A32" s="865">
        <f t="shared" ca="1" si="93"/>
        <v>4</v>
      </c>
      <c r="B32" s="719">
        <f t="shared" ca="1" si="508"/>
        <v>43852</v>
      </c>
      <c r="C32" s="720">
        <f t="shared" ca="1" si="509"/>
        <v>1</v>
      </c>
      <c r="D32" s="720" t="str">
        <f t="shared" ca="1" si="510"/>
        <v/>
      </c>
      <c r="E32" s="773" t="str">
        <f t="shared" ca="1" si="511"/>
        <v/>
      </c>
      <c r="F32" s="721">
        <f t="shared" ca="1" si="512"/>
        <v>43852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>
        <f t="shared" ca="1" si="2"/>
        <v>0.33333333333333298</v>
      </c>
      <c r="Q32" s="725" t="str">
        <f t="shared" ca="1" si="3"/>
        <v/>
      </c>
      <c r="R32" s="725" t="str">
        <f t="shared" ca="1" si="94"/>
        <v/>
      </c>
      <c r="S32" s="750"/>
      <c r="T32" s="723" t="str">
        <f t="shared" si="95"/>
        <v/>
      </c>
      <c r="U32" s="723" t="str">
        <f t="shared" ca="1" si="4"/>
        <v/>
      </c>
      <c r="V32" s="723" t="str">
        <f t="shared" ca="1" si="96"/>
        <v/>
      </c>
      <c r="W32" s="723" t="str">
        <f t="shared" ca="1" si="97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8"/>
        <v/>
      </c>
      <c r="AG32" s="730" t="str">
        <f t="shared" si="99"/>
        <v/>
      </c>
      <c r="AH32" s="731" t="str">
        <f t="shared" si="7"/>
        <v/>
      </c>
      <c r="AI32" s="731">
        <f t="shared" si="100"/>
        <v>0</v>
      </c>
      <c r="AJ32" s="731">
        <f t="shared" si="101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9"/>
        <v>0</v>
      </c>
      <c r="AN32" s="596">
        <f t="shared" si="10"/>
        <v>0</v>
      </c>
      <c r="AO32" s="596">
        <f t="shared" si="513"/>
        <v>0</v>
      </c>
      <c r="AP32" s="633">
        <v>0</v>
      </c>
      <c r="AQ32" s="596">
        <f t="shared" si="514"/>
        <v>0</v>
      </c>
      <c r="AR32" s="634">
        <f t="shared" si="11"/>
        <v>0</v>
      </c>
      <c r="AS32" s="733">
        <f t="shared" si="12"/>
        <v>0</v>
      </c>
      <c r="AT32" s="635">
        <f t="shared" si="13"/>
        <v>0</v>
      </c>
      <c r="AU32" s="635">
        <f t="shared" si="515"/>
        <v>0</v>
      </c>
      <c r="AV32" s="633">
        <v>0</v>
      </c>
      <c r="AW32" s="635">
        <f t="shared" si="516"/>
        <v>0</v>
      </c>
      <c r="AX32" s="596">
        <f t="shared" si="14"/>
        <v>0</v>
      </c>
      <c r="AY32" s="596">
        <f t="shared" si="15"/>
        <v>0</v>
      </c>
      <c r="AZ32" s="596">
        <f t="shared" si="16"/>
        <v>0</v>
      </c>
      <c r="BA32" s="596">
        <f t="shared" si="17"/>
        <v>0</v>
      </c>
      <c r="BB32" s="596">
        <f t="shared" si="18"/>
        <v>0</v>
      </c>
      <c r="BC32" s="596">
        <f t="shared" si="517"/>
        <v>0</v>
      </c>
      <c r="BD32" s="636" t="b">
        <f t="shared" si="19"/>
        <v>1</v>
      </c>
      <c r="BE32" s="636" t="b">
        <f>IF(UPPER(G32)=Stammdaten!$D$40,TRUE,FALSE)</f>
        <v>0</v>
      </c>
      <c r="BF32" s="635">
        <f t="shared" si="518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0.33333333333333337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519"/>
        <v>0</v>
      </c>
      <c r="BL32" s="636" t="b">
        <f>IF(UPPER(G32)=Stammdaten!$D$39,TRUE,FALSE)</f>
        <v>0</v>
      </c>
      <c r="BM32" s="636">
        <f t="shared" si="20"/>
        <v>0</v>
      </c>
      <c r="BN32" s="636">
        <f t="shared" si="21"/>
        <v>0</v>
      </c>
      <c r="BO32" s="735">
        <f t="shared" ca="1" si="102"/>
        <v>0</v>
      </c>
      <c r="BP32" s="636">
        <f t="shared" si="22"/>
        <v>0</v>
      </c>
      <c r="BQ32" s="734">
        <f t="shared" si="103"/>
        <v>0</v>
      </c>
      <c r="BR32" s="636">
        <f t="shared" ca="1" si="23"/>
        <v>0</v>
      </c>
      <c r="BS32" s="549">
        <f t="shared" ca="1" si="24"/>
        <v>0</v>
      </c>
      <c r="BT32" s="637">
        <f t="shared" ca="1" si="520"/>
        <v>0</v>
      </c>
      <c r="BU32" s="635">
        <f t="shared" ca="1" si="521"/>
        <v>0</v>
      </c>
      <c r="BV32" s="638">
        <f t="shared" ca="1" si="25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6"/>
        <v>0</v>
      </c>
      <c r="BY32" s="638">
        <f t="shared" ca="1" si="104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27"/>
        <v>0</v>
      </c>
      <c r="CB32" s="736">
        <f t="shared" si="523"/>
        <v>0</v>
      </c>
      <c r="CC32" s="625">
        <f t="shared" si="28"/>
        <v>1</v>
      </c>
      <c r="CD32" s="737">
        <f t="shared" si="106"/>
        <v>0</v>
      </c>
      <c r="CE32" s="737">
        <f t="shared" si="107"/>
        <v>1</v>
      </c>
      <c r="CF32" s="738" t="str">
        <f t="shared" si="108"/>
        <v>00:00-00:00</v>
      </c>
      <c r="CG32" s="739">
        <f t="shared" si="109"/>
        <v>1</v>
      </c>
      <c r="CH32" s="738">
        <f t="shared" si="110"/>
        <v>0</v>
      </c>
      <c r="CI32" s="738">
        <f t="shared" si="111"/>
        <v>1</v>
      </c>
      <c r="CJ32" s="737" t="b">
        <f t="shared" si="112"/>
        <v>1</v>
      </c>
      <c r="CK32" s="737" t="b">
        <f t="shared" si="113"/>
        <v>0</v>
      </c>
      <c r="CL32" s="737" t="b">
        <f t="shared" si="114"/>
        <v>1</v>
      </c>
      <c r="CM32" s="628">
        <f t="shared" si="115"/>
        <v>1</v>
      </c>
      <c r="CN32" s="737">
        <f t="shared" si="116"/>
        <v>0</v>
      </c>
      <c r="CO32" s="737">
        <f t="shared" si="117"/>
        <v>0</v>
      </c>
      <c r="CP32" s="737">
        <f t="shared" si="118"/>
        <v>0</v>
      </c>
      <c r="CQ32" s="740">
        <f t="shared" si="119"/>
        <v>0</v>
      </c>
      <c r="CR32" s="625">
        <f t="shared" si="120"/>
        <v>1</v>
      </c>
      <c r="CS32" s="738" t="str">
        <f t="shared" si="121"/>
        <v>00:00-00:00</v>
      </c>
      <c r="CT32" s="739">
        <f t="shared" si="122"/>
        <v>1</v>
      </c>
      <c r="CU32" s="738">
        <f t="shared" si="123"/>
        <v>0</v>
      </c>
      <c r="CV32" s="738">
        <f t="shared" si="124"/>
        <v>1</v>
      </c>
      <c r="CW32" s="737" t="b">
        <f t="shared" si="125"/>
        <v>1</v>
      </c>
      <c r="CX32" s="737" t="b">
        <f t="shared" si="126"/>
        <v>0</v>
      </c>
      <c r="CY32" s="737" t="b">
        <f t="shared" si="127"/>
        <v>1</v>
      </c>
      <c r="CZ32" s="628">
        <f t="shared" si="128"/>
        <v>1</v>
      </c>
      <c r="DA32" s="737">
        <f t="shared" si="129"/>
        <v>0</v>
      </c>
      <c r="DB32" s="737">
        <f t="shared" si="130"/>
        <v>0</v>
      </c>
      <c r="DC32" s="737">
        <f t="shared" si="131"/>
        <v>0</v>
      </c>
      <c r="DD32" s="740">
        <f t="shared" si="132"/>
        <v>0</v>
      </c>
      <c r="DE32" s="625">
        <f t="shared" si="133"/>
        <v>1</v>
      </c>
      <c r="DF32" s="738" t="str">
        <f t="shared" si="134"/>
        <v>00:00-00:00</v>
      </c>
      <c r="DG32" s="739">
        <f t="shared" si="135"/>
        <v>1</v>
      </c>
      <c r="DH32" s="738">
        <f t="shared" si="136"/>
        <v>0</v>
      </c>
      <c r="DI32" s="738">
        <f t="shared" si="137"/>
        <v>1</v>
      </c>
      <c r="DJ32" s="737" t="b">
        <f t="shared" si="138"/>
        <v>1</v>
      </c>
      <c r="DK32" s="737" t="b">
        <f t="shared" si="139"/>
        <v>0</v>
      </c>
      <c r="DL32" s="737" t="b">
        <f t="shared" si="140"/>
        <v>1</v>
      </c>
      <c r="DM32" s="628">
        <f t="shared" si="141"/>
        <v>1</v>
      </c>
      <c r="DN32" s="737">
        <f t="shared" si="142"/>
        <v>0</v>
      </c>
      <c r="DO32" s="737">
        <f t="shared" si="143"/>
        <v>0</v>
      </c>
      <c r="DP32" s="737">
        <f t="shared" si="144"/>
        <v>0</v>
      </c>
      <c r="DQ32" s="740">
        <f t="shared" si="145"/>
        <v>0</v>
      </c>
      <c r="DR32" s="625">
        <f t="shared" si="146"/>
        <v>1</v>
      </c>
      <c r="DS32" s="738" t="str">
        <f t="shared" si="147"/>
        <v>00:00-00:00</v>
      </c>
      <c r="DT32" s="739">
        <f t="shared" si="148"/>
        <v>1</v>
      </c>
      <c r="DU32" s="738">
        <f t="shared" si="149"/>
        <v>0</v>
      </c>
      <c r="DV32" s="738">
        <f t="shared" si="150"/>
        <v>1</v>
      </c>
      <c r="DW32" s="737" t="b">
        <f t="shared" si="151"/>
        <v>1</v>
      </c>
      <c r="DX32" s="737" t="b">
        <f t="shared" si="152"/>
        <v>0</v>
      </c>
      <c r="DY32" s="737" t="b">
        <f t="shared" si="153"/>
        <v>1</v>
      </c>
      <c r="DZ32" s="628">
        <f t="shared" si="154"/>
        <v>1</v>
      </c>
      <c r="EA32" s="737">
        <f t="shared" si="155"/>
        <v>0</v>
      </c>
      <c r="EB32" s="737">
        <f t="shared" si="156"/>
        <v>0</v>
      </c>
      <c r="EC32" s="737">
        <f t="shared" si="157"/>
        <v>0</v>
      </c>
      <c r="ED32" s="740">
        <f t="shared" si="158"/>
        <v>0</v>
      </c>
      <c r="EE32" s="741">
        <f t="shared" si="159"/>
        <v>1</v>
      </c>
      <c r="EF32" s="742" t="str">
        <f t="shared" si="160"/>
        <v>00:00-00:00</v>
      </c>
      <c r="EG32" s="743">
        <f t="shared" si="161"/>
        <v>1</v>
      </c>
      <c r="EH32" s="742">
        <f t="shared" si="162"/>
        <v>0</v>
      </c>
      <c r="EI32" s="742">
        <f t="shared" si="163"/>
        <v>1</v>
      </c>
      <c r="EJ32" s="742" t="b">
        <f t="shared" si="164"/>
        <v>1</v>
      </c>
      <c r="EK32" s="742" t="b">
        <f t="shared" si="165"/>
        <v>0</v>
      </c>
      <c r="EL32" s="742" t="b">
        <f t="shared" si="166"/>
        <v>1</v>
      </c>
      <c r="EM32" s="628">
        <f t="shared" si="167"/>
        <v>1</v>
      </c>
      <c r="EN32" s="737">
        <f t="shared" si="168"/>
        <v>0</v>
      </c>
      <c r="EO32" s="737">
        <f t="shared" si="169"/>
        <v>0</v>
      </c>
      <c r="EP32" s="737">
        <f t="shared" si="170"/>
        <v>0</v>
      </c>
      <c r="EQ32" s="740">
        <f t="shared" si="171"/>
        <v>0</v>
      </c>
      <c r="ER32" s="741">
        <f t="shared" si="172"/>
        <v>1</v>
      </c>
      <c r="ES32" s="742" t="str">
        <f t="shared" si="173"/>
        <v>00:00-00:00</v>
      </c>
      <c r="ET32" s="739">
        <f t="shared" si="174"/>
        <v>1</v>
      </c>
      <c r="EU32" s="738">
        <f t="shared" si="175"/>
        <v>0</v>
      </c>
      <c r="EV32" s="738">
        <f t="shared" si="176"/>
        <v>1</v>
      </c>
      <c r="EW32" s="737" t="b">
        <f t="shared" si="177"/>
        <v>1</v>
      </c>
      <c r="EX32" s="737" t="b">
        <f t="shared" si="178"/>
        <v>0</v>
      </c>
      <c r="EY32" s="737" t="b">
        <f t="shared" si="179"/>
        <v>1</v>
      </c>
      <c r="EZ32" s="628">
        <f t="shared" si="180"/>
        <v>1</v>
      </c>
      <c r="FA32" s="737">
        <f t="shared" si="181"/>
        <v>0</v>
      </c>
      <c r="FB32" s="737">
        <f t="shared" si="182"/>
        <v>0</v>
      </c>
      <c r="FC32" s="737">
        <f t="shared" si="183"/>
        <v>0</v>
      </c>
      <c r="FD32" s="740">
        <f t="shared" si="184"/>
        <v>0</v>
      </c>
      <c r="FE32" s="625">
        <f t="shared" si="185"/>
        <v>1</v>
      </c>
      <c r="FF32" s="738" t="str">
        <f t="shared" si="186"/>
        <v>00:00-00:00</v>
      </c>
      <c r="FG32" s="739">
        <f t="shared" si="187"/>
        <v>1</v>
      </c>
      <c r="FH32" s="738">
        <f t="shared" si="188"/>
        <v>0</v>
      </c>
      <c r="FI32" s="738">
        <f t="shared" si="189"/>
        <v>1</v>
      </c>
      <c r="FJ32" s="737" t="b">
        <f t="shared" si="190"/>
        <v>1</v>
      </c>
      <c r="FK32" s="737" t="b">
        <f t="shared" si="191"/>
        <v>0</v>
      </c>
      <c r="FL32" s="737" t="b">
        <f t="shared" si="192"/>
        <v>1</v>
      </c>
      <c r="FM32" s="628">
        <f t="shared" si="193"/>
        <v>1</v>
      </c>
      <c r="FN32" s="737">
        <f t="shared" si="194"/>
        <v>0</v>
      </c>
      <c r="FO32" s="737">
        <f t="shared" si="195"/>
        <v>0</v>
      </c>
      <c r="FP32" s="737">
        <f t="shared" si="196"/>
        <v>0</v>
      </c>
      <c r="FQ32" s="740">
        <f t="shared" si="197"/>
        <v>0</v>
      </c>
      <c r="FR32" s="625">
        <f t="shared" si="198"/>
        <v>1</v>
      </c>
      <c r="FS32" s="738" t="str">
        <f t="shared" si="199"/>
        <v>00:00-00:00</v>
      </c>
      <c r="FT32" s="739">
        <f t="shared" si="200"/>
        <v>1</v>
      </c>
      <c r="FU32" s="738">
        <f t="shared" si="201"/>
        <v>0</v>
      </c>
      <c r="FV32" s="738">
        <f t="shared" si="202"/>
        <v>1</v>
      </c>
      <c r="FW32" s="737" t="b">
        <f t="shared" si="203"/>
        <v>1</v>
      </c>
      <c r="FX32" s="737" t="b">
        <f t="shared" si="204"/>
        <v>0</v>
      </c>
      <c r="FY32" s="737" t="b">
        <f t="shared" si="205"/>
        <v>1</v>
      </c>
      <c r="FZ32" s="628">
        <f t="shared" si="206"/>
        <v>1</v>
      </c>
      <c r="GA32" s="737">
        <f t="shared" si="207"/>
        <v>0</v>
      </c>
      <c r="GB32" s="737">
        <f t="shared" si="208"/>
        <v>0</v>
      </c>
      <c r="GC32" s="737">
        <f t="shared" si="209"/>
        <v>0</v>
      </c>
      <c r="GD32" s="740">
        <f t="shared" si="210"/>
        <v>0</v>
      </c>
      <c r="GE32" s="625">
        <f t="shared" si="211"/>
        <v>1</v>
      </c>
      <c r="GF32" s="738" t="str">
        <f t="shared" si="212"/>
        <v>00:00-00:00</v>
      </c>
      <c r="GG32" s="739">
        <f t="shared" si="213"/>
        <v>1</v>
      </c>
      <c r="GH32" s="738">
        <f t="shared" si="214"/>
        <v>0</v>
      </c>
      <c r="GI32" s="738">
        <f t="shared" si="215"/>
        <v>1</v>
      </c>
      <c r="GJ32" s="737" t="b">
        <f t="shared" si="216"/>
        <v>1</v>
      </c>
      <c r="GK32" s="737" t="b">
        <f t="shared" si="217"/>
        <v>0</v>
      </c>
      <c r="GL32" s="737" t="b">
        <f t="shared" si="218"/>
        <v>1</v>
      </c>
      <c r="GM32" s="628">
        <f t="shared" si="219"/>
        <v>1</v>
      </c>
      <c r="GN32" s="737">
        <f t="shared" si="220"/>
        <v>0</v>
      </c>
      <c r="GO32" s="737">
        <f t="shared" si="221"/>
        <v>0</v>
      </c>
      <c r="GP32" s="737">
        <f t="shared" si="222"/>
        <v>0</v>
      </c>
      <c r="GQ32" s="740">
        <f t="shared" si="223"/>
        <v>0</v>
      </c>
      <c r="GR32" s="625">
        <f t="shared" si="224"/>
        <v>1</v>
      </c>
      <c r="GS32" s="738" t="str">
        <f t="shared" si="225"/>
        <v>00:00-00:00</v>
      </c>
      <c r="GT32" s="739">
        <f t="shared" si="226"/>
        <v>1</v>
      </c>
      <c r="GU32" s="738">
        <f t="shared" si="227"/>
        <v>0</v>
      </c>
      <c r="GV32" s="738">
        <f t="shared" si="228"/>
        <v>1</v>
      </c>
      <c r="GW32" s="737" t="b">
        <f t="shared" si="229"/>
        <v>1</v>
      </c>
      <c r="GX32" s="737" t="b">
        <f t="shared" si="230"/>
        <v>0</v>
      </c>
      <c r="GY32" s="737" t="b">
        <f t="shared" si="231"/>
        <v>1</v>
      </c>
      <c r="GZ32" s="628">
        <f t="shared" si="232"/>
        <v>1</v>
      </c>
      <c r="HA32" s="737">
        <f t="shared" si="233"/>
        <v>0</v>
      </c>
      <c r="HB32" s="737">
        <f t="shared" si="234"/>
        <v>0</v>
      </c>
      <c r="HC32" s="737">
        <f t="shared" si="235"/>
        <v>0</v>
      </c>
      <c r="HD32" s="740">
        <f t="shared" si="236"/>
        <v>0</v>
      </c>
      <c r="HE32" s="625">
        <f t="shared" si="237"/>
        <v>1</v>
      </c>
      <c r="HF32" s="738" t="str">
        <f t="shared" si="238"/>
        <v>00:00-00:00</v>
      </c>
      <c r="HG32" s="739">
        <f t="shared" si="239"/>
        <v>1</v>
      </c>
      <c r="HH32" s="738">
        <f t="shared" si="240"/>
        <v>0</v>
      </c>
      <c r="HI32" s="738">
        <f t="shared" si="241"/>
        <v>1</v>
      </c>
      <c r="HJ32" s="737" t="b">
        <f t="shared" si="242"/>
        <v>1</v>
      </c>
      <c r="HK32" s="737" t="b">
        <f t="shared" si="243"/>
        <v>0</v>
      </c>
      <c r="HL32" s="737" t="b">
        <f t="shared" si="244"/>
        <v>1</v>
      </c>
      <c r="HM32" s="628">
        <f t="shared" si="245"/>
        <v>1</v>
      </c>
      <c r="HN32" s="737">
        <f t="shared" si="246"/>
        <v>0</v>
      </c>
      <c r="HO32" s="737">
        <f t="shared" si="247"/>
        <v>0</v>
      </c>
      <c r="HP32" s="737">
        <f t="shared" si="248"/>
        <v>0</v>
      </c>
      <c r="HQ32" s="740">
        <f t="shared" si="249"/>
        <v>0</v>
      </c>
      <c r="HR32" s="625">
        <f t="shared" si="250"/>
        <v>1</v>
      </c>
      <c r="HS32" s="738" t="str">
        <f t="shared" si="251"/>
        <v>00:00-00:00</v>
      </c>
      <c r="HT32" s="739">
        <f t="shared" si="252"/>
        <v>1</v>
      </c>
      <c r="HU32" s="738">
        <f t="shared" si="253"/>
        <v>0</v>
      </c>
      <c r="HV32" s="738">
        <f t="shared" si="254"/>
        <v>1</v>
      </c>
      <c r="HW32" s="737" t="b">
        <f t="shared" si="255"/>
        <v>1</v>
      </c>
      <c r="HX32" s="737" t="b">
        <f t="shared" si="256"/>
        <v>0</v>
      </c>
      <c r="HY32" s="737" t="b">
        <f t="shared" si="257"/>
        <v>1</v>
      </c>
      <c r="HZ32" s="628">
        <f t="shared" si="258"/>
        <v>1</v>
      </c>
      <c r="IA32" s="737">
        <f t="shared" si="259"/>
        <v>0</v>
      </c>
      <c r="IB32" s="737">
        <f t="shared" si="260"/>
        <v>0</v>
      </c>
      <c r="IC32" s="737">
        <f t="shared" si="261"/>
        <v>0</v>
      </c>
      <c r="ID32" s="740">
        <f t="shared" si="262"/>
        <v>0</v>
      </c>
      <c r="IE32" s="625">
        <f t="shared" si="263"/>
        <v>1</v>
      </c>
      <c r="IF32" s="738" t="str">
        <f t="shared" si="264"/>
        <v>00:00-00:00</v>
      </c>
      <c r="IG32" s="739">
        <f t="shared" si="265"/>
        <v>1</v>
      </c>
      <c r="IH32" s="738">
        <f t="shared" si="266"/>
        <v>0</v>
      </c>
      <c r="II32" s="738">
        <f t="shared" si="267"/>
        <v>1</v>
      </c>
      <c r="IJ32" s="737" t="b">
        <f t="shared" si="268"/>
        <v>1</v>
      </c>
      <c r="IK32" s="737" t="b">
        <f t="shared" si="269"/>
        <v>0</v>
      </c>
      <c r="IL32" s="737" t="b">
        <f t="shared" si="270"/>
        <v>1</v>
      </c>
      <c r="IM32" s="628">
        <f t="shared" si="271"/>
        <v>1</v>
      </c>
      <c r="IN32" s="737">
        <f t="shared" si="272"/>
        <v>0</v>
      </c>
      <c r="IO32" s="737">
        <f t="shared" si="273"/>
        <v>0</v>
      </c>
      <c r="IP32" s="737">
        <f t="shared" si="274"/>
        <v>0</v>
      </c>
      <c r="IQ32" s="740">
        <f t="shared" si="275"/>
        <v>0</v>
      </c>
      <c r="IR32" s="625">
        <f t="shared" si="276"/>
        <v>1</v>
      </c>
      <c r="IS32" s="738" t="str">
        <f t="shared" si="277"/>
        <v>00:00-00:00</v>
      </c>
      <c r="IT32" s="739">
        <f t="shared" si="278"/>
        <v>1</v>
      </c>
      <c r="IU32" s="738">
        <f t="shared" si="279"/>
        <v>0</v>
      </c>
      <c r="IV32" s="738">
        <f t="shared" si="280"/>
        <v>1</v>
      </c>
      <c r="IW32" s="737" t="b">
        <f t="shared" si="281"/>
        <v>1</v>
      </c>
      <c r="IX32" s="737" t="b">
        <f t="shared" si="282"/>
        <v>0</v>
      </c>
      <c r="IY32" s="737" t="b">
        <f t="shared" si="283"/>
        <v>1</v>
      </c>
      <c r="IZ32" s="628">
        <f t="shared" si="284"/>
        <v>1</v>
      </c>
      <c r="JA32" s="737">
        <f t="shared" si="285"/>
        <v>0</v>
      </c>
      <c r="JB32" s="737">
        <f t="shared" si="286"/>
        <v>0</v>
      </c>
      <c r="JC32" s="737">
        <f t="shared" si="287"/>
        <v>0</v>
      </c>
      <c r="JD32" s="740">
        <f t="shared" si="288"/>
        <v>0</v>
      </c>
      <c r="JE32" s="625">
        <f t="shared" si="289"/>
        <v>1</v>
      </c>
      <c r="JF32" s="738" t="str">
        <f t="shared" si="290"/>
        <v>00:00-00:00</v>
      </c>
      <c r="JG32" s="739">
        <f t="shared" si="291"/>
        <v>1</v>
      </c>
      <c r="JH32" s="738">
        <f t="shared" si="292"/>
        <v>0</v>
      </c>
      <c r="JI32" s="738">
        <f t="shared" si="293"/>
        <v>1</v>
      </c>
      <c r="JJ32" s="737" t="b">
        <f t="shared" si="294"/>
        <v>1</v>
      </c>
      <c r="JK32" s="737" t="b">
        <f t="shared" si="295"/>
        <v>0</v>
      </c>
      <c r="JL32" s="737" t="b">
        <f t="shared" si="296"/>
        <v>1</v>
      </c>
      <c r="JM32" s="628">
        <f t="shared" si="297"/>
        <v>1</v>
      </c>
      <c r="JN32" s="737">
        <f t="shared" si="298"/>
        <v>0</v>
      </c>
      <c r="JO32" s="737">
        <f t="shared" si="299"/>
        <v>0</v>
      </c>
      <c r="JP32" s="737">
        <f t="shared" si="300"/>
        <v>0</v>
      </c>
      <c r="JQ32" s="740">
        <f t="shared" si="301"/>
        <v>0</v>
      </c>
      <c r="JR32" s="744">
        <f t="shared" si="302"/>
        <v>0</v>
      </c>
      <c r="JS32" s="745">
        <f t="shared" si="303"/>
        <v>0</v>
      </c>
      <c r="JT32" s="744">
        <f t="shared" si="304"/>
        <v>0</v>
      </c>
      <c r="JU32" s="744">
        <f t="shared" si="305"/>
        <v>0</v>
      </c>
      <c r="JV32" s="744">
        <f t="shared" si="306"/>
        <v>0</v>
      </c>
      <c r="JW32" s="744">
        <f t="shared" si="307"/>
        <v>0</v>
      </c>
      <c r="JX32" s="616"/>
      <c r="JY32" s="625">
        <f t="shared" si="308"/>
        <v>1</v>
      </c>
      <c r="JZ32" s="626" t="str">
        <f t="shared" si="309"/>
        <v>00:00-00:00</v>
      </c>
      <c r="KA32" s="627">
        <f t="shared" si="310"/>
        <v>1</v>
      </c>
      <c r="KB32" s="738">
        <f t="shared" si="311"/>
        <v>0</v>
      </c>
      <c r="KC32" s="738">
        <f t="shared" si="312"/>
        <v>1</v>
      </c>
      <c r="KD32" s="628" t="b">
        <f t="shared" si="313"/>
        <v>1</v>
      </c>
      <c r="KE32" s="628" t="b">
        <f t="shared" si="314"/>
        <v>0</v>
      </c>
      <c r="KF32" s="628" t="b">
        <f t="shared" si="315"/>
        <v>1</v>
      </c>
      <c r="KG32" s="628">
        <f t="shared" si="316"/>
        <v>1</v>
      </c>
      <c r="KH32" s="737">
        <f t="shared" si="317"/>
        <v>0</v>
      </c>
      <c r="KI32" s="737">
        <f t="shared" si="318"/>
        <v>0</v>
      </c>
      <c r="KJ32" s="737">
        <f t="shared" si="319"/>
        <v>0</v>
      </c>
      <c r="KK32" s="740">
        <f t="shared" si="320"/>
        <v>0</v>
      </c>
      <c r="KL32" s="625">
        <f t="shared" si="321"/>
        <v>1</v>
      </c>
      <c r="KM32" s="625" t="str">
        <f t="shared" si="322"/>
        <v>00:00-00:00</v>
      </c>
      <c r="KN32" s="627">
        <f t="shared" si="323"/>
        <v>1</v>
      </c>
      <c r="KO32" s="738">
        <f t="shared" si="324"/>
        <v>0</v>
      </c>
      <c r="KP32" s="738">
        <f t="shared" si="325"/>
        <v>1</v>
      </c>
      <c r="KQ32" s="628" t="b">
        <f t="shared" si="326"/>
        <v>1</v>
      </c>
      <c r="KR32" s="628" t="b">
        <f t="shared" si="327"/>
        <v>0</v>
      </c>
      <c r="KS32" s="628" t="b">
        <f t="shared" si="328"/>
        <v>1</v>
      </c>
      <c r="KT32" s="628">
        <f t="shared" si="329"/>
        <v>1</v>
      </c>
      <c r="KU32" s="737">
        <f t="shared" si="330"/>
        <v>0</v>
      </c>
      <c r="KV32" s="737">
        <f t="shared" si="331"/>
        <v>0</v>
      </c>
      <c r="KW32" s="737">
        <f t="shared" si="332"/>
        <v>0</v>
      </c>
      <c r="KX32" s="740">
        <f t="shared" si="333"/>
        <v>0</v>
      </c>
      <c r="KY32" s="625">
        <f t="shared" si="334"/>
        <v>1</v>
      </c>
      <c r="KZ32" s="625" t="str">
        <f t="shared" si="335"/>
        <v>00:00-00:00</v>
      </c>
      <c r="LA32" s="627">
        <f t="shared" si="336"/>
        <v>1</v>
      </c>
      <c r="LB32" s="738">
        <f t="shared" si="337"/>
        <v>0</v>
      </c>
      <c r="LC32" s="738">
        <f t="shared" si="338"/>
        <v>1</v>
      </c>
      <c r="LD32" s="628" t="b">
        <f t="shared" si="339"/>
        <v>1</v>
      </c>
      <c r="LE32" s="628" t="b">
        <f t="shared" si="340"/>
        <v>0</v>
      </c>
      <c r="LF32" s="628" t="b">
        <f t="shared" si="341"/>
        <v>1</v>
      </c>
      <c r="LG32" s="628">
        <f t="shared" si="342"/>
        <v>1</v>
      </c>
      <c r="LH32" s="737">
        <f t="shared" si="343"/>
        <v>0</v>
      </c>
      <c r="LI32" s="737">
        <f t="shared" si="344"/>
        <v>0</v>
      </c>
      <c r="LJ32" s="737">
        <f t="shared" si="345"/>
        <v>0</v>
      </c>
      <c r="LK32" s="740">
        <f t="shared" si="346"/>
        <v>0</v>
      </c>
      <c r="LL32" s="625">
        <f t="shared" si="347"/>
        <v>1</v>
      </c>
      <c r="LM32" s="625" t="str">
        <f t="shared" si="348"/>
        <v>00:00-00:00</v>
      </c>
      <c r="LN32" s="627">
        <f t="shared" si="349"/>
        <v>1</v>
      </c>
      <c r="LO32" s="738">
        <f t="shared" si="350"/>
        <v>0</v>
      </c>
      <c r="LP32" s="738">
        <f t="shared" si="351"/>
        <v>1</v>
      </c>
      <c r="LQ32" s="628" t="b">
        <f t="shared" si="352"/>
        <v>1</v>
      </c>
      <c r="LR32" s="628" t="b">
        <f t="shared" si="353"/>
        <v>0</v>
      </c>
      <c r="LS32" s="628" t="b">
        <f t="shared" si="354"/>
        <v>1</v>
      </c>
      <c r="LT32" s="628">
        <f t="shared" si="355"/>
        <v>1</v>
      </c>
      <c r="LU32" s="737">
        <f t="shared" si="356"/>
        <v>0</v>
      </c>
      <c r="LV32" s="737">
        <f t="shared" si="357"/>
        <v>0</v>
      </c>
      <c r="LW32" s="737">
        <f t="shared" si="358"/>
        <v>0</v>
      </c>
      <c r="LX32" s="740">
        <f t="shared" si="359"/>
        <v>0</v>
      </c>
      <c r="LY32" s="625">
        <f t="shared" si="360"/>
        <v>1</v>
      </c>
      <c r="LZ32" s="625" t="str">
        <f t="shared" si="361"/>
        <v>00:00-00:00</v>
      </c>
      <c r="MA32" s="627">
        <f t="shared" si="362"/>
        <v>1</v>
      </c>
      <c r="MB32" s="738">
        <f t="shared" si="363"/>
        <v>0</v>
      </c>
      <c r="MC32" s="738">
        <f t="shared" si="364"/>
        <v>1</v>
      </c>
      <c r="MD32" s="628" t="b">
        <f t="shared" si="365"/>
        <v>1</v>
      </c>
      <c r="ME32" s="628" t="b">
        <f t="shared" si="366"/>
        <v>0</v>
      </c>
      <c r="MF32" s="628" t="b">
        <f t="shared" si="367"/>
        <v>1</v>
      </c>
      <c r="MG32" s="628">
        <f t="shared" si="368"/>
        <v>1</v>
      </c>
      <c r="MH32" s="737">
        <f t="shared" si="369"/>
        <v>0</v>
      </c>
      <c r="MI32" s="737">
        <f t="shared" si="370"/>
        <v>0</v>
      </c>
      <c r="MJ32" s="737">
        <f t="shared" si="371"/>
        <v>0</v>
      </c>
      <c r="MK32" s="740">
        <f t="shared" si="372"/>
        <v>0</v>
      </c>
      <c r="ML32" s="625">
        <f t="shared" si="373"/>
        <v>1</v>
      </c>
      <c r="MM32" s="625" t="str">
        <f t="shared" si="374"/>
        <v>00:00-00:00</v>
      </c>
      <c r="MN32" s="627">
        <f t="shared" si="375"/>
        <v>1</v>
      </c>
      <c r="MO32" s="738">
        <f t="shared" si="376"/>
        <v>0</v>
      </c>
      <c r="MP32" s="738">
        <f t="shared" si="377"/>
        <v>1</v>
      </c>
      <c r="MQ32" s="628" t="b">
        <f t="shared" si="378"/>
        <v>1</v>
      </c>
      <c r="MR32" s="628" t="b">
        <f t="shared" si="379"/>
        <v>0</v>
      </c>
      <c r="MS32" s="628" t="b">
        <f t="shared" si="380"/>
        <v>1</v>
      </c>
      <c r="MT32" s="628">
        <f t="shared" si="381"/>
        <v>1</v>
      </c>
      <c r="MU32" s="737">
        <f t="shared" si="382"/>
        <v>0</v>
      </c>
      <c r="MV32" s="737">
        <f t="shared" si="383"/>
        <v>0</v>
      </c>
      <c r="MW32" s="737">
        <f t="shared" si="384"/>
        <v>0</v>
      </c>
      <c r="MX32" s="740">
        <f t="shared" si="385"/>
        <v>0</v>
      </c>
      <c r="MY32" s="625">
        <f t="shared" si="386"/>
        <v>1</v>
      </c>
      <c r="MZ32" s="625" t="str">
        <f t="shared" si="387"/>
        <v>00:00-00:00</v>
      </c>
      <c r="NA32" s="627">
        <f t="shared" si="388"/>
        <v>1</v>
      </c>
      <c r="NB32" s="738">
        <f t="shared" si="389"/>
        <v>0</v>
      </c>
      <c r="NC32" s="738">
        <f t="shared" si="390"/>
        <v>1</v>
      </c>
      <c r="ND32" s="628" t="b">
        <f t="shared" si="391"/>
        <v>1</v>
      </c>
      <c r="NE32" s="628" t="b">
        <f t="shared" si="392"/>
        <v>0</v>
      </c>
      <c r="NF32" s="628" t="b">
        <f t="shared" si="393"/>
        <v>1</v>
      </c>
      <c r="NG32" s="628">
        <f t="shared" si="394"/>
        <v>1</v>
      </c>
      <c r="NH32" s="737">
        <f t="shared" si="395"/>
        <v>0</v>
      </c>
      <c r="NI32" s="737">
        <f t="shared" si="396"/>
        <v>0</v>
      </c>
      <c r="NJ32" s="737">
        <f t="shared" si="397"/>
        <v>0</v>
      </c>
      <c r="NK32" s="740">
        <f t="shared" si="398"/>
        <v>0</v>
      </c>
      <c r="NL32" s="625">
        <f t="shared" si="399"/>
        <v>1</v>
      </c>
      <c r="NM32" s="625" t="str">
        <f t="shared" si="400"/>
        <v>00:00-00:00</v>
      </c>
      <c r="NN32" s="627">
        <f t="shared" si="401"/>
        <v>1</v>
      </c>
      <c r="NO32" s="738">
        <f t="shared" si="402"/>
        <v>0</v>
      </c>
      <c r="NP32" s="738">
        <f t="shared" si="403"/>
        <v>1</v>
      </c>
      <c r="NQ32" s="628" t="b">
        <f t="shared" si="404"/>
        <v>1</v>
      </c>
      <c r="NR32" s="628" t="b">
        <f t="shared" si="405"/>
        <v>0</v>
      </c>
      <c r="NS32" s="628" t="b">
        <f t="shared" si="406"/>
        <v>1</v>
      </c>
      <c r="NT32" s="628">
        <f t="shared" si="407"/>
        <v>1</v>
      </c>
      <c r="NU32" s="737">
        <f t="shared" si="408"/>
        <v>0</v>
      </c>
      <c r="NV32" s="737">
        <f t="shared" si="409"/>
        <v>0</v>
      </c>
      <c r="NW32" s="737">
        <f t="shared" si="410"/>
        <v>0</v>
      </c>
      <c r="NX32" s="740">
        <f t="shared" si="411"/>
        <v>0</v>
      </c>
      <c r="NY32" s="625">
        <f t="shared" si="412"/>
        <v>1</v>
      </c>
      <c r="NZ32" s="625" t="str">
        <f t="shared" si="413"/>
        <v>00:00-00:00</v>
      </c>
      <c r="OA32" s="627">
        <f t="shared" si="414"/>
        <v>1</v>
      </c>
      <c r="OB32" s="738">
        <f t="shared" si="415"/>
        <v>0</v>
      </c>
      <c r="OC32" s="738">
        <f t="shared" si="416"/>
        <v>1</v>
      </c>
      <c r="OD32" s="628" t="b">
        <f t="shared" si="417"/>
        <v>1</v>
      </c>
      <c r="OE32" s="628" t="b">
        <f t="shared" si="418"/>
        <v>0</v>
      </c>
      <c r="OF32" s="628" t="b">
        <f t="shared" si="419"/>
        <v>1</v>
      </c>
      <c r="OG32" s="628">
        <f t="shared" si="420"/>
        <v>1</v>
      </c>
      <c r="OH32" s="737">
        <f t="shared" si="421"/>
        <v>0</v>
      </c>
      <c r="OI32" s="737">
        <f t="shared" si="422"/>
        <v>0</v>
      </c>
      <c r="OJ32" s="737">
        <f t="shared" si="423"/>
        <v>0</v>
      </c>
      <c r="OK32" s="740">
        <f t="shared" si="424"/>
        <v>0</v>
      </c>
      <c r="OL32" s="625">
        <f t="shared" si="425"/>
        <v>1</v>
      </c>
      <c r="OM32" s="625" t="str">
        <f t="shared" si="426"/>
        <v>00:00-00:00</v>
      </c>
      <c r="ON32" s="627">
        <f t="shared" si="427"/>
        <v>1</v>
      </c>
      <c r="OO32" s="738">
        <f t="shared" si="428"/>
        <v>0</v>
      </c>
      <c r="OP32" s="738">
        <f t="shared" si="429"/>
        <v>1</v>
      </c>
      <c r="OQ32" s="628" t="b">
        <f t="shared" si="430"/>
        <v>1</v>
      </c>
      <c r="OR32" s="628" t="b">
        <f t="shared" si="431"/>
        <v>0</v>
      </c>
      <c r="OS32" s="628" t="b">
        <f t="shared" si="432"/>
        <v>1</v>
      </c>
      <c r="OT32" s="628">
        <f t="shared" si="433"/>
        <v>1</v>
      </c>
      <c r="OU32" s="737">
        <f t="shared" si="434"/>
        <v>0</v>
      </c>
      <c r="OV32" s="737">
        <f t="shared" si="435"/>
        <v>0</v>
      </c>
      <c r="OW32" s="737">
        <f t="shared" si="436"/>
        <v>0</v>
      </c>
      <c r="OX32" s="740">
        <f t="shared" si="437"/>
        <v>0</v>
      </c>
      <c r="OY32" s="625">
        <f t="shared" si="438"/>
        <v>1</v>
      </c>
      <c r="OZ32" s="625" t="str">
        <f t="shared" si="439"/>
        <v>00:00-00:00</v>
      </c>
      <c r="PA32" s="627">
        <f t="shared" si="440"/>
        <v>1</v>
      </c>
      <c r="PB32" s="738">
        <f t="shared" si="441"/>
        <v>0</v>
      </c>
      <c r="PC32" s="738">
        <f t="shared" si="442"/>
        <v>1</v>
      </c>
      <c r="PD32" s="628" t="b">
        <f t="shared" si="443"/>
        <v>1</v>
      </c>
      <c r="PE32" s="628" t="b">
        <f t="shared" si="444"/>
        <v>0</v>
      </c>
      <c r="PF32" s="628" t="b">
        <f t="shared" si="445"/>
        <v>1</v>
      </c>
      <c r="PG32" s="628">
        <f t="shared" si="446"/>
        <v>1</v>
      </c>
      <c r="PH32" s="737">
        <f t="shared" si="447"/>
        <v>0</v>
      </c>
      <c r="PI32" s="737">
        <f t="shared" si="448"/>
        <v>0</v>
      </c>
      <c r="PJ32" s="737">
        <f t="shared" si="449"/>
        <v>0</v>
      </c>
      <c r="PK32" s="740">
        <f t="shared" si="450"/>
        <v>0</v>
      </c>
      <c r="PL32" s="625">
        <f t="shared" si="451"/>
        <v>1</v>
      </c>
      <c r="PM32" s="625" t="str">
        <f t="shared" si="452"/>
        <v>00:00-00:00</v>
      </c>
      <c r="PN32" s="627">
        <f t="shared" si="453"/>
        <v>1</v>
      </c>
      <c r="PO32" s="738">
        <f t="shared" si="454"/>
        <v>0</v>
      </c>
      <c r="PP32" s="738">
        <f t="shared" si="455"/>
        <v>1</v>
      </c>
      <c r="PQ32" s="628" t="b">
        <f t="shared" si="456"/>
        <v>1</v>
      </c>
      <c r="PR32" s="628" t="b">
        <f t="shared" si="457"/>
        <v>0</v>
      </c>
      <c r="PS32" s="628" t="b">
        <f t="shared" si="458"/>
        <v>1</v>
      </c>
      <c r="PT32" s="628">
        <f t="shared" si="459"/>
        <v>1</v>
      </c>
      <c r="PU32" s="737">
        <f t="shared" si="460"/>
        <v>0</v>
      </c>
      <c r="PV32" s="737">
        <f t="shared" si="461"/>
        <v>0</v>
      </c>
      <c r="PW32" s="737">
        <f t="shared" si="462"/>
        <v>0</v>
      </c>
      <c r="PX32" s="740">
        <f t="shared" si="463"/>
        <v>0</v>
      </c>
      <c r="PY32" s="625">
        <f t="shared" si="464"/>
        <v>1</v>
      </c>
      <c r="PZ32" s="625" t="str">
        <f t="shared" si="465"/>
        <v>00:00-00:00</v>
      </c>
      <c r="QA32" s="627">
        <f t="shared" si="466"/>
        <v>1</v>
      </c>
      <c r="QB32" s="738">
        <f t="shared" si="467"/>
        <v>0</v>
      </c>
      <c r="QC32" s="738">
        <f t="shared" si="468"/>
        <v>1</v>
      </c>
      <c r="QD32" s="628" t="b">
        <f t="shared" si="469"/>
        <v>1</v>
      </c>
      <c r="QE32" s="628" t="b">
        <f t="shared" si="470"/>
        <v>0</v>
      </c>
      <c r="QF32" s="628" t="b">
        <f t="shared" si="471"/>
        <v>1</v>
      </c>
      <c r="QG32" s="628">
        <f t="shared" si="472"/>
        <v>1</v>
      </c>
      <c r="QH32" s="737">
        <f t="shared" si="473"/>
        <v>0</v>
      </c>
      <c r="QI32" s="737">
        <f t="shared" si="474"/>
        <v>0</v>
      </c>
      <c r="QJ32" s="737">
        <f t="shared" si="475"/>
        <v>0</v>
      </c>
      <c r="QK32" s="740">
        <f t="shared" si="476"/>
        <v>0</v>
      </c>
      <c r="QL32" s="625">
        <f t="shared" si="477"/>
        <v>1</v>
      </c>
      <c r="QM32" s="625" t="str">
        <f t="shared" si="478"/>
        <v>00:00-00:00</v>
      </c>
      <c r="QN32" s="627">
        <f t="shared" si="479"/>
        <v>1</v>
      </c>
      <c r="QO32" s="738">
        <f t="shared" si="480"/>
        <v>0</v>
      </c>
      <c r="QP32" s="738">
        <f t="shared" si="481"/>
        <v>1</v>
      </c>
      <c r="QQ32" s="628" t="b">
        <f t="shared" si="482"/>
        <v>1</v>
      </c>
      <c r="QR32" s="628" t="b">
        <f t="shared" si="483"/>
        <v>0</v>
      </c>
      <c r="QS32" s="628" t="b">
        <f t="shared" si="484"/>
        <v>1</v>
      </c>
      <c r="QT32" s="628">
        <f t="shared" si="485"/>
        <v>1</v>
      </c>
      <c r="QU32" s="737">
        <f t="shared" si="486"/>
        <v>0</v>
      </c>
      <c r="QV32" s="737">
        <f t="shared" si="487"/>
        <v>0</v>
      </c>
      <c r="QW32" s="737">
        <f t="shared" si="488"/>
        <v>0</v>
      </c>
      <c r="QX32" s="740">
        <f t="shared" si="489"/>
        <v>0</v>
      </c>
      <c r="QY32" s="625">
        <f t="shared" si="490"/>
        <v>1</v>
      </c>
      <c r="QZ32" s="625" t="str">
        <f t="shared" si="491"/>
        <v>00:00-00:00</v>
      </c>
      <c r="RA32" s="627">
        <f t="shared" si="492"/>
        <v>1</v>
      </c>
      <c r="RB32" s="738">
        <f t="shared" si="493"/>
        <v>0</v>
      </c>
      <c r="RC32" s="738">
        <f t="shared" si="494"/>
        <v>1</v>
      </c>
      <c r="RD32" s="628" t="b">
        <f t="shared" si="495"/>
        <v>1</v>
      </c>
      <c r="RE32" s="628" t="b">
        <f t="shared" si="496"/>
        <v>0</v>
      </c>
      <c r="RF32" s="628" t="b">
        <f t="shared" si="497"/>
        <v>1</v>
      </c>
      <c r="RG32" s="628">
        <f t="shared" si="498"/>
        <v>1</v>
      </c>
      <c r="RH32" s="737">
        <f t="shared" si="499"/>
        <v>0</v>
      </c>
      <c r="RI32" s="737">
        <f t="shared" si="500"/>
        <v>0</v>
      </c>
      <c r="RJ32" s="737">
        <f t="shared" si="501"/>
        <v>0</v>
      </c>
      <c r="RK32" s="740">
        <f t="shared" si="502"/>
        <v>0</v>
      </c>
      <c r="RL32" s="744">
        <f t="shared" si="503"/>
        <v>0</v>
      </c>
      <c r="RM32" s="746">
        <f t="shared" si="522"/>
        <v>0</v>
      </c>
      <c r="RN32" s="744">
        <f t="shared" si="504"/>
        <v>0</v>
      </c>
      <c r="RO32" s="744">
        <f t="shared" si="505"/>
        <v>0</v>
      </c>
      <c r="RP32" s="744">
        <f t="shared" si="506"/>
        <v>0</v>
      </c>
      <c r="RQ32" s="744">
        <f t="shared" si="507"/>
        <v>0</v>
      </c>
      <c r="RR32" s="594">
        <f t="shared" ca="1" si="91"/>
        <v>0</v>
      </c>
      <c r="RS32" s="594">
        <f t="shared" ca="1" si="92"/>
        <v>0</v>
      </c>
      <c r="RU32" s="725"/>
    </row>
    <row r="33" spans="1:489" s="625" customFormat="1" ht="15" x14ac:dyDescent="0.25">
      <c r="A33" s="865">
        <f t="shared" ca="1" si="93"/>
        <v>4</v>
      </c>
      <c r="B33" s="719">
        <f t="shared" ca="1" si="508"/>
        <v>43853</v>
      </c>
      <c r="C33" s="720">
        <f t="shared" ca="1" si="509"/>
        <v>1</v>
      </c>
      <c r="D33" s="720" t="str">
        <f t="shared" ca="1" si="510"/>
        <v/>
      </c>
      <c r="E33" s="773" t="str">
        <f t="shared" ca="1" si="511"/>
        <v/>
      </c>
      <c r="F33" s="721">
        <f t="shared" ca="1" si="512"/>
        <v>43853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>
        <f t="shared" ca="1" si="2"/>
        <v>0.33333333333333298</v>
      </c>
      <c r="Q33" s="725" t="str">
        <f t="shared" ca="1" si="3"/>
        <v/>
      </c>
      <c r="R33" s="725" t="str">
        <f t="shared" ca="1" si="94"/>
        <v/>
      </c>
      <c r="S33" s="750"/>
      <c r="T33" s="723" t="str">
        <f t="shared" si="95"/>
        <v/>
      </c>
      <c r="U33" s="723" t="str">
        <f t="shared" ca="1" si="4"/>
        <v/>
      </c>
      <c r="V33" s="723" t="str">
        <f t="shared" ca="1" si="96"/>
        <v/>
      </c>
      <c r="W33" s="723" t="str">
        <f t="shared" ca="1" si="97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8"/>
        <v/>
      </c>
      <c r="AG33" s="730" t="str">
        <f t="shared" si="99"/>
        <v/>
      </c>
      <c r="AH33" s="731" t="str">
        <f t="shared" si="7"/>
        <v/>
      </c>
      <c r="AI33" s="731">
        <f t="shared" si="100"/>
        <v>0</v>
      </c>
      <c r="AJ33" s="731">
        <f t="shared" si="101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9"/>
        <v>0</v>
      </c>
      <c r="AN33" s="596">
        <f t="shared" si="10"/>
        <v>0</v>
      </c>
      <c r="AO33" s="596">
        <f t="shared" si="513"/>
        <v>0</v>
      </c>
      <c r="AP33" s="633">
        <v>0</v>
      </c>
      <c r="AQ33" s="596">
        <f t="shared" si="514"/>
        <v>0</v>
      </c>
      <c r="AR33" s="634">
        <f t="shared" si="11"/>
        <v>0</v>
      </c>
      <c r="AS33" s="733">
        <f t="shared" si="12"/>
        <v>0</v>
      </c>
      <c r="AT33" s="635">
        <f t="shared" si="13"/>
        <v>0</v>
      </c>
      <c r="AU33" s="635">
        <f t="shared" si="515"/>
        <v>0</v>
      </c>
      <c r="AV33" s="633">
        <v>0</v>
      </c>
      <c r="AW33" s="635">
        <f t="shared" si="516"/>
        <v>0</v>
      </c>
      <c r="AX33" s="596">
        <f t="shared" si="14"/>
        <v>0</v>
      </c>
      <c r="AY33" s="596">
        <f t="shared" si="15"/>
        <v>0</v>
      </c>
      <c r="AZ33" s="596">
        <f t="shared" si="16"/>
        <v>0</v>
      </c>
      <c r="BA33" s="596">
        <f t="shared" si="17"/>
        <v>0</v>
      </c>
      <c r="BB33" s="596">
        <f t="shared" si="18"/>
        <v>0</v>
      </c>
      <c r="BC33" s="596">
        <f t="shared" si="517"/>
        <v>0</v>
      </c>
      <c r="BD33" s="636" t="b">
        <f t="shared" si="19"/>
        <v>1</v>
      </c>
      <c r="BE33" s="636" t="b">
        <f>IF(UPPER(G33)=Stammdaten!$D$40,TRUE,FALSE)</f>
        <v>0</v>
      </c>
      <c r="BF33" s="635">
        <f t="shared" si="518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0.33333333333333331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519"/>
        <v>0</v>
      </c>
      <c r="BL33" s="636" t="b">
        <f>IF(UPPER(G33)=Stammdaten!$D$39,TRUE,FALSE)</f>
        <v>0</v>
      </c>
      <c r="BM33" s="636">
        <f t="shared" si="20"/>
        <v>0</v>
      </c>
      <c r="BN33" s="636">
        <f t="shared" si="21"/>
        <v>0</v>
      </c>
      <c r="BO33" s="735">
        <f t="shared" ca="1" si="102"/>
        <v>0</v>
      </c>
      <c r="BP33" s="636">
        <f t="shared" si="22"/>
        <v>0</v>
      </c>
      <c r="BQ33" s="734">
        <f t="shared" si="103"/>
        <v>0</v>
      </c>
      <c r="BR33" s="636">
        <f t="shared" ca="1" si="23"/>
        <v>0</v>
      </c>
      <c r="BS33" s="549">
        <f t="shared" ca="1" si="24"/>
        <v>0</v>
      </c>
      <c r="BT33" s="637">
        <f t="shared" ca="1" si="520"/>
        <v>0</v>
      </c>
      <c r="BU33" s="635">
        <f t="shared" ca="1" si="521"/>
        <v>0</v>
      </c>
      <c r="BV33" s="638">
        <f t="shared" ca="1" si="25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6"/>
        <v>0</v>
      </c>
      <c r="BY33" s="638">
        <f t="shared" ca="1" si="104"/>
        <v>1</v>
      </c>
      <c r="BZ33" s="736">
        <f ca="1">ROUND(IF(OR(C33=0,B33=""),0,INDIRECT(ADDRESS(MATCH(B33,Soll_AZ,1)+MATCH("Arbeitszeit 1 ab",Stammdaten!B:B,0)-1,WEEKDAY(B33,2)+15,,,Tabellennamen),TRUE)),15)</f>
        <v>0.33333333333333298</v>
      </c>
      <c r="CA33" s="954">
        <f t="shared" ca="1" si="27"/>
        <v>0</v>
      </c>
      <c r="CB33" s="736">
        <f t="shared" si="523"/>
        <v>0</v>
      </c>
      <c r="CC33" s="625">
        <f t="shared" si="28"/>
        <v>1</v>
      </c>
      <c r="CD33" s="737">
        <f t="shared" si="106"/>
        <v>0</v>
      </c>
      <c r="CE33" s="737">
        <f t="shared" si="107"/>
        <v>1</v>
      </c>
      <c r="CF33" s="738" t="str">
        <f t="shared" si="108"/>
        <v>00:00-00:00</v>
      </c>
      <c r="CG33" s="739">
        <f t="shared" si="109"/>
        <v>1</v>
      </c>
      <c r="CH33" s="738">
        <f t="shared" si="110"/>
        <v>0</v>
      </c>
      <c r="CI33" s="738">
        <f t="shared" si="111"/>
        <v>1</v>
      </c>
      <c r="CJ33" s="737" t="b">
        <f t="shared" si="112"/>
        <v>1</v>
      </c>
      <c r="CK33" s="737" t="b">
        <f t="shared" si="113"/>
        <v>0</v>
      </c>
      <c r="CL33" s="737" t="b">
        <f t="shared" si="114"/>
        <v>1</v>
      </c>
      <c r="CM33" s="628">
        <f t="shared" si="115"/>
        <v>1</v>
      </c>
      <c r="CN33" s="737">
        <f t="shared" si="116"/>
        <v>0</v>
      </c>
      <c r="CO33" s="737">
        <f t="shared" si="117"/>
        <v>0</v>
      </c>
      <c r="CP33" s="737">
        <f t="shared" si="118"/>
        <v>0</v>
      </c>
      <c r="CQ33" s="740">
        <f t="shared" si="119"/>
        <v>0</v>
      </c>
      <c r="CR33" s="625">
        <f t="shared" si="120"/>
        <v>1</v>
      </c>
      <c r="CS33" s="738" t="str">
        <f t="shared" si="121"/>
        <v>00:00-00:00</v>
      </c>
      <c r="CT33" s="739">
        <f t="shared" si="122"/>
        <v>1</v>
      </c>
      <c r="CU33" s="738">
        <f t="shared" si="123"/>
        <v>0</v>
      </c>
      <c r="CV33" s="738">
        <f t="shared" si="124"/>
        <v>1</v>
      </c>
      <c r="CW33" s="737" t="b">
        <f t="shared" si="125"/>
        <v>1</v>
      </c>
      <c r="CX33" s="737" t="b">
        <f t="shared" si="126"/>
        <v>0</v>
      </c>
      <c r="CY33" s="737" t="b">
        <f t="shared" si="127"/>
        <v>1</v>
      </c>
      <c r="CZ33" s="628">
        <f t="shared" si="128"/>
        <v>1</v>
      </c>
      <c r="DA33" s="737">
        <f t="shared" si="129"/>
        <v>0</v>
      </c>
      <c r="DB33" s="737">
        <f t="shared" si="130"/>
        <v>0</v>
      </c>
      <c r="DC33" s="737">
        <f t="shared" si="131"/>
        <v>0</v>
      </c>
      <c r="DD33" s="740">
        <f t="shared" si="132"/>
        <v>0</v>
      </c>
      <c r="DE33" s="625">
        <f t="shared" si="133"/>
        <v>1</v>
      </c>
      <c r="DF33" s="738" t="str">
        <f t="shared" si="134"/>
        <v>00:00-00:00</v>
      </c>
      <c r="DG33" s="739">
        <f t="shared" si="135"/>
        <v>1</v>
      </c>
      <c r="DH33" s="738">
        <f t="shared" si="136"/>
        <v>0</v>
      </c>
      <c r="DI33" s="738">
        <f t="shared" si="137"/>
        <v>1</v>
      </c>
      <c r="DJ33" s="737" t="b">
        <f t="shared" si="138"/>
        <v>1</v>
      </c>
      <c r="DK33" s="737" t="b">
        <f t="shared" si="139"/>
        <v>0</v>
      </c>
      <c r="DL33" s="737" t="b">
        <f t="shared" si="140"/>
        <v>1</v>
      </c>
      <c r="DM33" s="628">
        <f t="shared" si="141"/>
        <v>1</v>
      </c>
      <c r="DN33" s="737">
        <f t="shared" si="142"/>
        <v>0</v>
      </c>
      <c r="DO33" s="737">
        <f t="shared" si="143"/>
        <v>0</v>
      </c>
      <c r="DP33" s="737">
        <f t="shared" si="144"/>
        <v>0</v>
      </c>
      <c r="DQ33" s="740">
        <f t="shared" si="145"/>
        <v>0</v>
      </c>
      <c r="DR33" s="625">
        <f t="shared" si="146"/>
        <v>1</v>
      </c>
      <c r="DS33" s="738" t="str">
        <f t="shared" si="147"/>
        <v>00:00-00:00</v>
      </c>
      <c r="DT33" s="739">
        <f t="shared" si="148"/>
        <v>1</v>
      </c>
      <c r="DU33" s="738">
        <f t="shared" si="149"/>
        <v>0</v>
      </c>
      <c r="DV33" s="738">
        <f t="shared" si="150"/>
        <v>1</v>
      </c>
      <c r="DW33" s="737" t="b">
        <f t="shared" si="151"/>
        <v>1</v>
      </c>
      <c r="DX33" s="737" t="b">
        <f t="shared" si="152"/>
        <v>0</v>
      </c>
      <c r="DY33" s="737" t="b">
        <f t="shared" si="153"/>
        <v>1</v>
      </c>
      <c r="DZ33" s="628">
        <f t="shared" si="154"/>
        <v>1</v>
      </c>
      <c r="EA33" s="737">
        <f t="shared" si="155"/>
        <v>0</v>
      </c>
      <c r="EB33" s="737">
        <f t="shared" si="156"/>
        <v>0</v>
      </c>
      <c r="EC33" s="737">
        <f t="shared" si="157"/>
        <v>0</v>
      </c>
      <c r="ED33" s="740">
        <f t="shared" si="158"/>
        <v>0</v>
      </c>
      <c r="EE33" s="741">
        <f t="shared" si="159"/>
        <v>1</v>
      </c>
      <c r="EF33" s="742" t="str">
        <f t="shared" si="160"/>
        <v>00:00-00:00</v>
      </c>
      <c r="EG33" s="743">
        <f t="shared" si="161"/>
        <v>1</v>
      </c>
      <c r="EH33" s="742">
        <f t="shared" si="162"/>
        <v>0</v>
      </c>
      <c r="EI33" s="742">
        <f t="shared" si="163"/>
        <v>1</v>
      </c>
      <c r="EJ33" s="742" t="b">
        <f t="shared" si="164"/>
        <v>1</v>
      </c>
      <c r="EK33" s="742" t="b">
        <f t="shared" si="165"/>
        <v>0</v>
      </c>
      <c r="EL33" s="742" t="b">
        <f t="shared" si="166"/>
        <v>1</v>
      </c>
      <c r="EM33" s="628">
        <f t="shared" si="167"/>
        <v>1</v>
      </c>
      <c r="EN33" s="737">
        <f t="shared" si="168"/>
        <v>0</v>
      </c>
      <c r="EO33" s="737">
        <f t="shared" si="169"/>
        <v>0</v>
      </c>
      <c r="EP33" s="737">
        <f t="shared" si="170"/>
        <v>0</v>
      </c>
      <c r="EQ33" s="740">
        <f t="shared" si="171"/>
        <v>0</v>
      </c>
      <c r="ER33" s="741">
        <f t="shared" si="172"/>
        <v>1</v>
      </c>
      <c r="ES33" s="742" t="str">
        <f t="shared" si="173"/>
        <v>00:00-00:00</v>
      </c>
      <c r="ET33" s="739">
        <f t="shared" si="174"/>
        <v>1</v>
      </c>
      <c r="EU33" s="738">
        <f t="shared" si="175"/>
        <v>0</v>
      </c>
      <c r="EV33" s="738">
        <f t="shared" si="176"/>
        <v>1</v>
      </c>
      <c r="EW33" s="737" t="b">
        <f t="shared" si="177"/>
        <v>1</v>
      </c>
      <c r="EX33" s="737" t="b">
        <f t="shared" si="178"/>
        <v>0</v>
      </c>
      <c r="EY33" s="737" t="b">
        <f t="shared" si="179"/>
        <v>1</v>
      </c>
      <c r="EZ33" s="628">
        <f t="shared" si="180"/>
        <v>1</v>
      </c>
      <c r="FA33" s="737">
        <f t="shared" si="181"/>
        <v>0</v>
      </c>
      <c r="FB33" s="737">
        <f t="shared" si="182"/>
        <v>0</v>
      </c>
      <c r="FC33" s="737">
        <f t="shared" si="183"/>
        <v>0</v>
      </c>
      <c r="FD33" s="740">
        <f t="shared" si="184"/>
        <v>0</v>
      </c>
      <c r="FE33" s="625">
        <f t="shared" si="185"/>
        <v>1</v>
      </c>
      <c r="FF33" s="738" t="str">
        <f t="shared" si="186"/>
        <v>00:00-00:00</v>
      </c>
      <c r="FG33" s="739">
        <f t="shared" si="187"/>
        <v>1</v>
      </c>
      <c r="FH33" s="738">
        <f t="shared" si="188"/>
        <v>0</v>
      </c>
      <c r="FI33" s="738">
        <f t="shared" si="189"/>
        <v>1</v>
      </c>
      <c r="FJ33" s="737" t="b">
        <f t="shared" si="190"/>
        <v>1</v>
      </c>
      <c r="FK33" s="737" t="b">
        <f t="shared" si="191"/>
        <v>0</v>
      </c>
      <c r="FL33" s="737" t="b">
        <f t="shared" si="192"/>
        <v>1</v>
      </c>
      <c r="FM33" s="628">
        <f t="shared" si="193"/>
        <v>1</v>
      </c>
      <c r="FN33" s="737">
        <f t="shared" si="194"/>
        <v>0</v>
      </c>
      <c r="FO33" s="737">
        <f t="shared" si="195"/>
        <v>0</v>
      </c>
      <c r="FP33" s="737">
        <f t="shared" si="196"/>
        <v>0</v>
      </c>
      <c r="FQ33" s="740">
        <f t="shared" si="197"/>
        <v>0</v>
      </c>
      <c r="FR33" s="625">
        <f t="shared" si="198"/>
        <v>1</v>
      </c>
      <c r="FS33" s="738" t="str">
        <f t="shared" si="199"/>
        <v>00:00-00:00</v>
      </c>
      <c r="FT33" s="739">
        <f t="shared" si="200"/>
        <v>1</v>
      </c>
      <c r="FU33" s="738">
        <f t="shared" si="201"/>
        <v>0</v>
      </c>
      <c r="FV33" s="738">
        <f t="shared" si="202"/>
        <v>1</v>
      </c>
      <c r="FW33" s="737" t="b">
        <f t="shared" si="203"/>
        <v>1</v>
      </c>
      <c r="FX33" s="737" t="b">
        <f t="shared" si="204"/>
        <v>0</v>
      </c>
      <c r="FY33" s="737" t="b">
        <f t="shared" si="205"/>
        <v>1</v>
      </c>
      <c r="FZ33" s="628">
        <f t="shared" si="206"/>
        <v>1</v>
      </c>
      <c r="GA33" s="737">
        <f t="shared" si="207"/>
        <v>0</v>
      </c>
      <c r="GB33" s="737">
        <f t="shared" si="208"/>
        <v>0</v>
      </c>
      <c r="GC33" s="737">
        <f t="shared" si="209"/>
        <v>0</v>
      </c>
      <c r="GD33" s="740">
        <f t="shared" si="210"/>
        <v>0</v>
      </c>
      <c r="GE33" s="625">
        <f t="shared" si="211"/>
        <v>1</v>
      </c>
      <c r="GF33" s="738" t="str">
        <f t="shared" si="212"/>
        <v>00:00-00:00</v>
      </c>
      <c r="GG33" s="739">
        <f t="shared" si="213"/>
        <v>1</v>
      </c>
      <c r="GH33" s="738">
        <f t="shared" si="214"/>
        <v>0</v>
      </c>
      <c r="GI33" s="738">
        <f t="shared" si="215"/>
        <v>1</v>
      </c>
      <c r="GJ33" s="737" t="b">
        <f t="shared" si="216"/>
        <v>1</v>
      </c>
      <c r="GK33" s="737" t="b">
        <f t="shared" si="217"/>
        <v>0</v>
      </c>
      <c r="GL33" s="737" t="b">
        <f t="shared" si="218"/>
        <v>1</v>
      </c>
      <c r="GM33" s="628">
        <f t="shared" si="219"/>
        <v>1</v>
      </c>
      <c r="GN33" s="737">
        <f t="shared" si="220"/>
        <v>0</v>
      </c>
      <c r="GO33" s="737">
        <f t="shared" si="221"/>
        <v>0</v>
      </c>
      <c r="GP33" s="737">
        <f t="shared" si="222"/>
        <v>0</v>
      </c>
      <c r="GQ33" s="740">
        <f t="shared" si="223"/>
        <v>0</v>
      </c>
      <c r="GR33" s="625">
        <f t="shared" si="224"/>
        <v>1</v>
      </c>
      <c r="GS33" s="738" t="str">
        <f t="shared" si="225"/>
        <v>00:00-00:00</v>
      </c>
      <c r="GT33" s="739">
        <f t="shared" si="226"/>
        <v>1</v>
      </c>
      <c r="GU33" s="738">
        <f t="shared" si="227"/>
        <v>0</v>
      </c>
      <c r="GV33" s="738">
        <f t="shared" si="228"/>
        <v>1</v>
      </c>
      <c r="GW33" s="737" t="b">
        <f t="shared" si="229"/>
        <v>1</v>
      </c>
      <c r="GX33" s="737" t="b">
        <f t="shared" si="230"/>
        <v>0</v>
      </c>
      <c r="GY33" s="737" t="b">
        <f t="shared" si="231"/>
        <v>1</v>
      </c>
      <c r="GZ33" s="628">
        <f t="shared" si="232"/>
        <v>1</v>
      </c>
      <c r="HA33" s="737">
        <f t="shared" si="233"/>
        <v>0</v>
      </c>
      <c r="HB33" s="737">
        <f t="shared" si="234"/>
        <v>0</v>
      </c>
      <c r="HC33" s="737">
        <f t="shared" si="235"/>
        <v>0</v>
      </c>
      <c r="HD33" s="740">
        <f t="shared" si="236"/>
        <v>0</v>
      </c>
      <c r="HE33" s="625">
        <f t="shared" si="237"/>
        <v>1</v>
      </c>
      <c r="HF33" s="738" t="str">
        <f t="shared" si="238"/>
        <v>00:00-00:00</v>
      </c>
      <c r="HG33" s="739">
        <f t="shared" si="239"/>
        <v>1</v>
      </c>
      <c r="HH33" s="738">
        <f t="shared" si="240"/>
        <v>0</v>
      </c>
      <c r="HI33" s="738">
        <f t="shared" si="241"/>
        <v>1</v>
      </c>
      <c r="HJ33" s="737" t="b">
        <f t="shared" si="242"/>
        <v>1</v>
      </c>
      <c r="HK33" s="737" t="b">
        <f t="shared" si="243"/>
        <v>0</v>
      </c>
      <c r="HL33" s="737" t="b">
        <f t="shared" si="244"/>
        <v>1</v>
      </c>
      <c r="HM33" s="628">
        <f t="shared" si="245"/>
        <v>1</v>
      </c>
      <c r="HN33" s="737">
        <f t="shared" si="246"/>
        <v>0</v>
      </c>
      <c r="HO33" s="737">
        <f t="shared" si="247"/>
        <v>0</v>
      </c>
      <c r="HP33" s="737">
        <f t="shared" si="248"/>
        <v>0</v>
      </c>
      <c r="HQ33" s="740">
        <f t="shared" si="249"/>
        <v>0</v>
      </c>
      <c r="HR33" s="625">
        <f t="shared" si="250"/>
        <v>1</v>
      </c>
      <c r="HS33" s="738" t="str">
        <f t="shared" si="251"/>
        <v>00:00-00:00</v>
      </c>
      <c r="HT33" s="739">
        <f t="shared" si="252"/>
        <v>1</v>
      </c>
      <c r="HU33" s="738">
        <f t="shared" si="253"/>
        <v>0</v>
      </c>
      <c r="HV33" s="738">
        <f t="shared" si="254"/>
        <v>1</v>
      </c>
      <c r="HW33" s="737" t="b">
        <f t="shared" si="255"/>
        <v>1</v>
      </c>
      <c r="HX33" s="737" t="b">
        <f t="shared" si="256"/>
        <v>0</v>
      </c>
      <c r="HY33" s="737" t="b">
        <f t="shared" si="257"/>
        <v>1</v>
      </c>
      <c r="HZ33" s="628">
        <f t="shared" si="258"/>
        <v>1</v>
      </c>
      <c r="IA33" s="737">
        <f t="shared" si="259"/>
        <v>0</v>
      </c>
      <c r="IB33" s="737">
        <f t="shared" si="260"/>
        <v>0</v>
      </c>
      <c r="IC33" s="737">
        <f t="shared" si="261"/>
        <v>0</v>
      </c>
      <c r="ID33" s="740">
        <f t="shared" si="262"/>
        <v>0</v>
      </c>
      <c r="IE33" s="625">
        <f t="shared" si="263"/>
        <v>1</v>
      </c>
      <c r="IF33" s="738" t="str">
        <f t="shared" si="264"/>
        <v>00:00-00:00</v>
      </c>
      <c r="IG33" s="739">
        <f t="shared" si="265"/>
        <v>1</v>
      </c>
      <c r="IH33" s="738">
        <f t="shared" si="266"/>
        <v>0</v>
      </c>
      <c r="II33" s="738">
        <f t="shared" si="267"/>
        <v>1</v>
      </c>
      <c r="IJ33" s="737" t="b">
        <f t="shared" si="268"/>
        <v>1</v>
      </c>
      <c r="IK33" s="737" t="b">
        <f t="shared" si="269"/>
        <v>0</v>
      </c>
      <c r="IL33" s="737" t="b">
        <f t="shared" si="270"/>
        <v>1</v>
      </c>
      <c r="IM33" s="628">
        <f t="shared" si="271"/>
        <v>1</v>
      </c>
      <c r="IN33" s="737">
        <f t="shared" si="272"/>
        <v>0</v>
      </c>
      <c r="IO33" s="737">
        <f t="shared" si="273"/>
        <v>0</v>
      </c>
      <c r="IP33" s="737">
        <f t="shared" si="274"/>
        <v>0</v>
      </c>
      <c r="IQ33" s="740">
        <f t="shared" si="275"/>
        <v>0</v>
      </c>
      <c r="IR33" s="625">
        <f t="shared" si="276"/>
        <v>1</v>
      </c>
      <c r="IS33" s="738" t="str">
        <f t="shared" si="277"/>
        <v>00:00-00:00</v>
      </c>
      <c r="IT33" s="739">
        <f t="shared" si="278"/>
        <v>1</v>
      </c>
      <c r="IU33" s="738">
        <f t="shared" si="279"/>
        <v>0</v>
      </c>
      <c r="IV33" s="738">
        <f t="shared" si="280"/>
        <v>1</v>
      </c>
      <c r="IW33" s="737" t="b">
        <f t="shared" si="281"/>
        <v>1</v>
      </c>
      <c r="IX33" s="737" t="b">
        <f t="shared" si="282"/>
        <v>0</v>
      </c>
      <c r="IY33" s="737" t="b">
        <f t="shared" si="283"/>
        <v>1</v>
      </c>
      <c r="IZ33" s="628">
        <f t="shared" si="284"/>
        <v>1</v>
      </c>
      <c r="JA33" s="737">
        <f t="shared" si="285"/>
        <v>0</v>
      </c>
      <c r="JB33" s="737">
        <f t="shared" si="286"/>
        <v>0</v>
      </c>
      <c r="JC33" s="737">
        <f t="shared" si="287"/>
        <v>0</v>
      </c>
      <c r="JD33" s="740">
        <f t="shared" si="288"/>
        <v>0</v>
      </c>
      <c r="JE33" s="625">
        <f t="shared" si="289"/>
        <v>1</v>
      </c>
      <c r="JF33" s="738" t="str">
        <f t="shared" si="290"/>
        <v>00:00-00:00</v>
      </c>
      <c r="JG33" s="739">
        <f t="shared" si="291"/>
        <v>1</v>
      </c>
      <c r="JH33" s="738">
        <f t="shared" si="292"/>
        <v>0</v>
      </c>
      <c r="JI33" s="738">
        <f t="shared" si="293"/>
        <v>1</v>
      </c>
      <c r="JJ33" s="737" t="b">
        <f t="shared" si="294"/>
        <v>1</v>
      </c>
      <c r="JK33" s="737" t="b">
        <f t="shared" si="295"/>
        <v>0</v>
      </c>
      <c r="JL33" s="737" t="b">
        <f t="shared" si="296"/>
        <v>1</v>
      </c>
      <c r="JM33" s="628">
        <f t="shared" si="297"/>
        <v>1</v>
      </c>
      <c r="JN33" s="737">
        <f t="shared" si="298"/>
        <v>0</v>
      </c>
      <c r="JO33" s="737">
        <f t="shared" si="299"/>
        <v>0</v>
      </c>
      <c r="JP33" s="737">
        <f t="shared" si="300"/>
        <v>0</v>
      </c>
      <c r="JQ33" s="740">
        <f t="shared" si="301"/>
        <v>0</v>
      </c>
      <c r="JR33" s="744">
        <f t="shared" si="302"/>
        <v>0</v>
      </c>
      <c r="JS33" s="745">
        <f t="shared" si="303"/>
        <v>0</v>
      </c>
      <c r="JT33" s="744">
        <f t="shared" si="304"/>
        <v>0</v>
      </c>
      <c r="JU33" s="744">
        <f t="shared" si="305"/>
        <v>0</v>
      </c>
      <c r="JV33" s="744">
        <f t="shared" si="306"/>
        <v>0</v>
      </c>
      <c r="JW33" s="744">
        <f t="shared" si="307"/>
        <v>0</v>
      </c>
      <c r="JX33" s="616"/>
      <c r="JY33" s="625">
        <f t="shared" si="308"/>
        <v>1</v>
      </c>
      <c r="JZ33" s="626" t="str">
        <f t="shared" si="309"/>
        <v>00:00-00:00</v>
      </c>
      <c r="KA33" s="627">
        <f t="shared" si="310"/>
        <v>1</v>
      </c>
      <c r="KB33" s="738">
        <f t="shared" si="311"/>
        <v>0</v>
      </c>
      <c r="KC33" s="738">
        <f t="shared" si="312"/>
        <v>1</v>
      </c>
      <c r="KD33" s="628" t="b">
        <f t="shared" si="313"/>
        <v>1</v>
      </c>
      <c r="KE33" s="628" t="b">
        <f t="shared" si="314"/>
        <v>0</v>
      </c>
      <c r="KF33" s="628" t="b">
        <f t="shared" si="315"/>
        <v>1</v>
      </c>
      <c r="KG33" s="628">
        <f t="shared" si="316"/>
        <v>1</v>
      </c>
      <c r="KH33" s="737">
        <f t="shared" si="317"/>
        <v>0</v>
      </c>
      <c r="KI33" s="737">
        <f t="shared" si="318"/>
        <v>0</v>
      </c>
      <c r="KJ33" s="737">
        <f t="shared" si="319"/>
        <v>0</v>
      </c>
      <c r="KK33" s="740">
        <f t="shared" si="320"/>
        <v>0</v>
      </c>
      <c r="KL33" s="625">
        <f t="shared" si="321"/>
        <v>1</v>
      </c>
      <c r="KM33" s="625" t="str">
        <f t="shared" si="322"/>
        <v>00:00-00:00</v>
      </c>
      <c r="KN33" s="627">
        <f t="shared" si="323"/>
        <v>1</v>
      </c>
      <c r="KO33" s="738">
        <f t="shared" si="324"/>
        <v>0</v>
      </c>
      <c r="KP33" s="738">
        <f t="shared" si="325"/>
        <v>1</v>
      </c>
      <c r="KQ33" s="628" t="b">
        <f t="shared" si="326"/>
        <v>1</v>
      </c>
      <c r="KR33" s="628" t="b">
        <f t="shared" si="327"/>
        <v>0</v>
      </c>
      <c r="KS33" s="628" t="b">
        <f t="shared" si="328"/>
        <v>1</v>
      </c>
      <c r="KT33" s="628">
        <f t="shared" si="329"/>
        <v>1</v>
      </c>
      <c r="KU33" s="737">
        <f t="shared" si="330"/>
        <v>0</v>
      </c>
      <c r="KV33" s="737">
        <f t="shared" si="331"/>
        <v>0</v>
      </c>
      <c r="KW33" s="737">
        <f t="shared" si="332"/>
        <v>0</v>
      </c>
      <c r="KX33" s="740">
        <f t="shared" si="333"/>
        <v>0</v>
      </c>
      <c r="KY33" s="625">
        <f t="shared" si="334"/>
        <v>1</v>
      </c>
      <c r="KZ33" s="625" t="str">
        <f t="shared" si="335"/>
        <v>00:00-00:00</v>
      </c>
      <c r="LA33" s="627">
        <f t="shared" si="336"/>
        <v>1</v>
      </c>
      <c r="LB33" s="738">
        <f t="shared" si="337"/>
        <v>0</v>
      </c>
      <c r="LC33" s="738">
        <f t="shared" si="338"/>
        <v>1</v>
      </c>
      <c r="LD33" s="628" t="b">
        <f t="shared" si="339"/>
        <v>1</v>
      </c>
      <c r="LE33" s="628" t="b">
        <f t="shared" si="340"/>
        <v>0</v>
      </c>
      <c r="LF33" s="628" t="b">
        <f t="shared" si="341"/>
        <v>1</v>
      </c>
      <c r="LG33" s="628">
        <f t="shared" si="342"/>
        <v>1</v>
      </c>
      <c r="LH33" s="737">
        <f t="shared" si="343"/>
        <v>0</v>
      </c>
      <c r="LI33" s="737">
        <f t="shared" si="344"/>
        <v>0</v>
      </c>
      <c r="LJ33" s="737">
        <f t="shared" si="345"/>
        <v>0</v>
      </c>
      <c r="LK33" s="740">
        <f t="shared" si="346"/>
        <v>0</v>
      </c>
      <c r="LL33" s="625">
        <f t="shared" si="347"/>
        <v>1</v>
      </c>
      <c r="LM33" s="625" t="str">
        <f t="shared" si="348"/>
        <v>00:00-00:00</v>
      </c>
      <c r="LN33" s="627">
        <f t="shared" si="349"/>
        <v>1</v>
      </c>
      <c r="LO33" s="738">
        <f t="shared" si="350"/>
        <v>0</v>
      </c>
      <c r="LP33" s="738">
        <f t="shared" si="351"/>
        <v>1</v>
      </c>
      <c r="LQ33" s="628" t="b">
        <f t="shared" si="352"/>
        <v>1</v>
      </c>
      <c r="LR33" s="628" t="b">
        <f t="shared" si="353"/>
        <v>0</v>
      </c>
      <c r="LS33" s="628" t="b">
        <f t="shared" si="354"/>
        <v>1</v>
      </c>
      <c r="LT33" s="628">
        <f t="shared" si="355"/>
        <v>1</v>
      </c>
      <c r="LU33" s="737">
        <f t="shared" si="356"/>
        <v>0</v>
      </c>
      <c r="LV33" s="737">
        <f t="shared" si="357"/>
        <v>0</v>
      </c>
      <c r="LW33" s="737">
        <f t="shared" si="358"/>
        <v>0</v>
      </c>
      <c r="LX33" s="740">
        <f t="shared" si="359"/>
        <v>0</v>
      </c>
      <c r="LY33" s="625">
        <f t="shared" si="360"/>
        <v>1</v>
      </c>
      <c r="LZ33" s="625" t="str">
        <f t="shared" si="361"/>
        <v>00:00-00:00</v>
      </c>
      <c r="MA33" s="627">
        <f t="shared" si="362"/>
        <v>1</v>
      </c>
      <c r="MB33" s="738">
        <f t="shared" si="363"/>
        <v>0</v>
      </c>
      <c r="MC33" s="738">
        <f t="shared" si="364"/>
        <v>1</v>
      </c>
      <c r="MD33" s="628" t="b">
        <f t="shared" si="365"/>
        <v>1</v>
      </c>
      <c r="ME33" s="628" t="b">
        <f t="shared" si="366"/>
        <v>0</v>
      </c>
      <c r="MF33" s="628" t="b">
        <f t="shared" si="367"/>
        <v>1</v>
      </c>
      <c r="MG33" s="628">
        <f t="shared" si="368"/>
        <v>1</v>
      </c>
      <c r="MH33" s="737">
        <f t="shared" si="369"/>
        <v>0</v>
      </c>
      <c r="MI33" s="737">
        <f t="shared" si="370"/>
        <v>0</v>
      </c>
      <c r="MJ33" s="737">
        <f t="shared" si="371"/>
        <v>0</v>
      </c>
      <c r="MK33" s="740">
        <f t="shared" si="372"/>
        <v>0</v>
      </c>
      <c r="ML33" s="625">
        <f t="shared" si="373"/>
        <v>1</v>
      </c>
      <c r="MM33" s="625" t="str">
        <f t="shared" si="374"/>
        <v>00:00-00:00</v>
      </c>
      <c r="MN33" s="627">
        <f t="shared" si="375"/>
        <v>1</v>
      </c>
      <c r="MO33" s="738">
        <f t="shared" si="376"/>
        <v>0</v>
      </c>
      <c r="MP33" s="738">
        <f t="shared" si="377"/>
        <v>1</v>
      </c>
      <c r="MQ33" s="628" t="b">
        <f t="shared" si="378"/>
        <v>1</v>
      </c>
      <c r="MR33" s="628" t="b">
        <f t="shared" si="379"/>
        <v>0</v>
      </c>
      <c r="MS33" s="628" t="b">
        <f t="shared" si="380"/>
        <v>1</v>
      </c>
      <c r="MT33" s="628">
        <f t="shared" si="381"/>
        <v>1</v>
      </c>
      <c r="MU33" s="737">
        <f t="shared" si="382"/>
        <v>0</v>
      </c>
      <c r="MV33" s="737">
        <f t="shared" si="383"/>
        <v>0</v>
      </c>
      <c r="MW33" s="737">
        <f t="shared" si="384"/>
        <v>0</v>
      </c>
      <c r="MX33" s="740">
        <f t="shared" si="385"/>
        <v>0</v>
      </c>
      <c r="MY33" s="625">
        <f t="shared" si="386"/>
        <v>1</v>
      </c>
      <c r="MZ33" s="625" t="str">
        <f t="shared" si="387"/>
        <v>00:00-00:00</v>
      </c>
      <c r="NA33" s="627">
        <f t="shared" si="388"/>
        <v>1</v>
      </c>
      <c r="NB33" s="738">
        <f t="shared" si="389"/>
        <v>0</v>
      </c>
      <c r="NC33" s="738">
        <f t="shared" si="390"/>
        <v>1</v>
      </c>
      <c r="ND33" s="628" t="b">
        <f t="shared" si="391"/>
        <v>1</v>
      </c>
      <c r="NE33" s="628" t="b">
        <f t="shared" si="392"/>
        <v>0</v>
      </c>
      <c r="NF33" s="628" t="b">
        <f t="shared" si="393"/>
        <v>1</v>
      </c>
      <c r="NG33" s="628">
        <f t="shared" si="394"/>
        <v>1</v>
      </c>
      <c r="NH33" s="737">
        <f t="shared" si="395"/>
        <v>0</v>
      </c>
      <c r="NI33" s="737">
        <f t="shared" si="396"/>
        <v>0</v>
      </c>
      <c r="NJ33" s="737">
        <f t="shared" si="397"/>
        <v>0</v>
      </c>
      <c r="NK33" s="740">
        <f t="shared" si="398"/>
        <v>0</v>
      </c>
      <c r="NL33" s="625">
        <f t="shared" si="399"/>
        <v>1</v>
      </c>
      <c r="NM33" s="625" t="str">
        <f t="shared" si="400"/>
        <v>00:00-00:00</v>
      </c>
      <c r="NN33" s="627">
        <f t="shared" si="401"/>
        <v>1</v>
      </c>
      <c r="NO33" s="738">
        <f t="shared" si="402"/>
        <v>0</v>
      </c>
      <c r="NP33" s="738">
        <f t="shared" si="403"/>
        <v>1</v>
      </c>
      <c r="NQ33" s="628" t="b">
        <f t="shared" si="404"/>
        <v>1</v>
      </c>
      <c r="NR33" s="628" t="b">
        <f t="shared" si="405"/>
        <v>0</v>
      </c>
      <c r="NS33" s="628" t="b">
        <f t="shared" si="406"/>
        <v>1</v>
      </c>
      <c r="NT33" s="628">
        <f t="shared" si="407"/>
        <v>1</v>
      </c>
      <c r="NU33" s="737">
        <f t="shared" si="408"/>
        <v>0</v>
      </c>
      <c r="NV33" s="737">
        <f t="shared" si="409"/>
        <v>0</v>
      </c>
      <c r="NW33" s="737">
        <f t="shared" si="410"/>
        <v>0</v>
      </c>
      <c r="NX33" s="740">
        <f t="shared" si="411"/>
        <v>0</v>
      </c>
      <c r="NY33" s="625">
        <f t="shared" si="412"/>
        <v>1</v>
      </c>
      <c r="NZ33" s="625" t="str">
        <f t="shared" si="413"/>
        <v>00:00-00:00</v>
      </c>
      <c r="OA33" s="627">
        <f t="shared" si="414"/>
        <v>1</v>
      </c>
      <c r="OB33" s="738">
        <f t="shared" si="415"/>
        <v>0</v>
      </c>
      <c r="OC33" s="738">
        <f t="shared" si="416"/>
        <v>1</v>
      </c>
      <c r="OD33" s="628" t="b">
        <f t="shared" si="417"/>
        <v>1</v>
      </c>
      <c r="OE33" s="628" t="b">
        <f t="shared" si="418"/>
        <v>0</v>
      </c>
      <c r="OF33" s="628" t="b">
        <f t="shared" si="419"/>
        <v>1</v>
      </c>
      <c r="OG33" s="628">
        <f t="shared" si="420"/>
        <v>1</v>
      </c>
      <c r="OH33" s="737">
        <f t="shared" si="421"/>
        <v>0</v>
      </c>
      <c r="OI33" s="737">
        <f t="shared" si="422"/>
        <v>0</v>
      </c>
      <c r="OJ33" s="737">
        <f t="shared" si="423"/>
        <v>0</v>
      </c>
      <c r="OK33" s="740">
        <f t="shared" si="424"/>
        <v>0</v>
      </c>
      <c r="OL33" s="625">
        <f t="shared" si="425"/>
        <v>1</v>
      </c>
      <c r="OM33" s="625" t="str">
        <f t="shared" si="426"/>
        <v>00:00-00:00</v>
      </c>
      <c r="ON33" s="627">
        <f t="shared" si="427"/>
        <v>1</v>
      </c>
      <c r="OO33" s="738">
        <f t="shared" si="428"/>
        <v>0</v>
      </c>
      <c r="OP33" s="738">
        <f t="shared" si="429"/>
        <v>1</v>
      </c>
      <c r="OQ33" s="628" t="b">
        <f t="shared" si="430"/>
        <v>1</v>
      </c>
      <c r="OR33" s="628" t="b">
        <f t="shared" si="431"/>
        <v>0</v>
      </c>
      <c r="OS33" s="628" t="b">
        <f t="shared" si="432"/>
        <v>1</v>
      </c>
      <c r="OT33" s="628">
        <f t="shared" si="433"/>
        <v>1</v>
      </c>
      <c r="OU33" s="737">
        <f t="shared" si="434"/>
        <v>0</v>
      </c>
      <c r="OV33" s="737">
        <f t="shared" si="435"/>
        <v>0</v>
      </c>
      <c r="OW33" s="737">
        <f t="shared" si="436"/>
        <v>0</v>
      </c>
      <c r="OX33" s="740">
        <f t="shared" si="437"/>
        <v>0</v>
      </c>
      <c r="OY33" s="625">
        <f t="shared" si="438"/>
        <v>1</v>
      </c>
      <c r="OZ33" s="625" t="str">
        <f t="shared" si="439"/>
        <v>00:00-00:00</v>
      </c>
      <c r="PA33" s="627">
        <f t="shared" si="440"/>
        <v>1</v>
      </c>
      <c r="PB33" s="738">
        <f t="shared" si="441"/>
        <v>0</v>
      </c>
      <c r="PC33" s="738">
        <f t="shared" si="442"/>
        <v>1</v>
      </c>
      <c r="PD33" s="628" t="b">
        <f t="shared" si="443"/>
        <v>1</v>
      </c>
      <c r="PE33" s="628" t="b">
        <f t="shared" si="444"/>
        <v>0</v>
      </c>
      <c r="PF33" s="628" t="b">
        <f t="shared" si="445"/>
        <v>1</v>
      </c>
      <c r="PG33" s="628">
        <f t="shared" si="446"/>
        <v>1</v>
      </c>
      <c r="PH33" s="737">
        <f t="shared" si="447"/>
        <v>0</v>
      </c>
      <c r="PI33" s="737">
        <f t="shared" si="448"/>
        <v>0</v>
      </c>
      <c r="PJ33" s="737">
        <f t="shared" si="449"/>
        <v>0</v>
      </c>
      <c r="PK33" s="740">
        <f t="shared" si="450"/>
        <v>0</v>
      </c>
      <c r="PL33" s="625">
        <f t="shared" si="451"/>
        <v>1</v>
      </c>
      <c r="PM33" s="625" t="str">
        <f t="shared" si="452"/>
        <v>00:00-00:00</v>
      </c>
      <c r="PN33" s="627">
        <f t="shared" si="453"/>
        <v>1</v>
      </c>
      <c r="PO33" s="738">
        <f t="shared" si="454"/>
        <v>0</v>
      </c>
      <c r="PP33" s="738">
        <f t="shared" si="455"/>
        <v>1</v>
      </c>
      <c r="PQ33" s="628" t="b">
        <f t="shared" si="456"/>
        <v>1</v>
      </c>
      <c r="PR33" s="628" t="b">
        <f t="shared" si="457"/>
        <v>0</v>
      </c>
      <c r="PS33" s="628" t="b">
        <f t="shared" si="458"/>
        <v>1</v>
      </c>
      <c r="PT33" s="628">
        <f t="shared" si="459"/>
        <v>1</v>
      </c>
      <c r="PU33" s="737">
        <f t="shared" si="460"/>
        <v>0</v>
      </c>
      <c r="PV33" s="737">
        <f t="shared" si="461"/>
        <v>0</v>
      </c>
      <c r="PW33" s="737">
        <f t="shared" si="462"/>
        <v>0</v>
      </c>
      <c r="PX33" s="740">
        <f t="shared" si="463"/>
        <v>0</v>
      </c>
      <c r="PY33" s="625">
        <f t="shared" si="464"/>
        <v>1</v>
      </c>
      <c r="PZ33" s="625" t="str">
        <f t="shared" si="465"/>
        <v>00:00-00:00</v>
      </c>
      <c r="QA33" s="627">
        <f t="shared" si="466"/>
        <v>1</v>
      </c>
      <c r="QB33" s="738">
        <f t="shared" si="467"/>
        <v>0</v>
      </c>
      <c r="QC33" s="738">
        <f t="shared" si="468"/>
        <v>1</v>
      </c>
      <c r="QD33" s="628" t="b">
        <f t="shared" si="469"/>
        <v>1</v>
      </c>
      <c r="QE33" s="628" t="b">
        <f t="shared" si="470"/>
        <v>0</v>
      </c>
      <c r="QF33" s="628" t="b">
        <f t="shared" si="471"/>
        <v>1</v>
      </c>
      <c r="QG33" s="628">
        <f t="shared" si="472"/>
        <v>1</v>
      </c>
      <c r="QH33" s="737">
        <f t="shared" si="473"/>
        <v>0</v>
      </c>
      <c r="QI33" s="737">
        <f t="shared" si="474"/>
        <v>0</v>
      </c>
      <c r="QJ33" s="737">
        <f t="shared" si="475"/>
        <v>0</v>
      </c>
      <c r="QK33" s="740">
        <f t="shared" si="476"/>
        <v>0</v>
      </c>
      <c r="QL33" s="625">
        <f t="shared" si="477"/>
        <v>1</v>
      </c>
      <c r="QM33" s="625" t="str">
        <f t="shared" si="478"/>
        <v>00:00-00:00</v>
      </c>
      <c r="QN33" s="627">
        <f t="shared" si="479"/>
        <v>1</v>
      </c>
      <c r="QO33" s="738">
        <f t="shared" si="480"/>
        <v>0</v>
      </c>
      <c r="QP33" s="738">
        <f t="shared" si="481"/>
        <v>1</v>
      </c>
      <c r="QQ33" s="628" t="b">
        <f t="shared" si="482"/>
        <v>1</v>
      </c>
      <c r="QR33" s="628" t="b">
        <f t="shared" si="483"/>
        <v>0</v>
      </c>
      <c r="QS33" s="628" t="b">
        <f t="shared" si="484"/>
        <v>1</v>
      </c>
      <c r="QT33" s="628">
        <f t="shared" si="485"/>
        <v>1</v>
      </c>
      <c r="QU33" s="737">
        <f t="shared" si="486"/>
        <v>0</v>
      </c>
      <c r="QV33" s="737">
        <f t="shared" si="487"/>
        <v>0</v>
      </c>
      <c r="QW33" s="737">
        <f t="shared" si="488"/>
        <v>0</v>
      </c>
      <c r="QX33" s="740">
        <f t="shared" si="489"/>
        <v>0</v>
      </c>
      <c r="QY33" s="625">
        <f t="shared" si="490"/>
        <v>1</v>
      </c>
      <c r="QZ33" s="625" t="str">
        <f t="shared" si="491"/>
        <v>00:00-00:00</v>
      </c>
      <c r="RA33" s="627">
        <f t="shared" si="492"/>
        <v>1</v>
      </c>
      <c r="RB33" s="738">
        <f t="shared" si="493"/>
        <v>0</v>
      </c>
      <c r="RC33" s="738">
        <f t="shared" si="494"/>
        <v>1</v>
      </c>
      <c r="RD33" s="628" t="b">
        <f t="shared" si="495"/>
        <v>1</v>
      </c>
      <c r="RE33" s="628" t="b">
        <f t="shared" si="496"/>
        <v>0</v>
      </c>
      <c r="RF33" s="628" t="b">
        <f t="shared" si="497"/>
        <v>1</v>
      </c>
      <c r="RG33" s="628">
        <f t="shared" si="498"/>
        <v>1</v>
      </c>
      <c r="RH33" s="737">
        <f t="shared" si="499"/>
        <v>0</v>
      </c>
      <c r="RI33" s="737">
        <f t="shared" si="500"/>
        <v>0</v>
      </c>
      <c r="RJ33" s="737">
        <f t="shared" si="501"/>
        <v>0</v>
      </c>
      <c r="RK33" s="740">
        <f t="shared" si="502"/>
        <v>0</v>
      </c>
      <c r="RL33" s="744">
        <f t="shared" si="503"/>
        <v>0</v>
      </c>
      <c r="RM33" s="746">
        <f t="shared" si="522"/>
        <v>0</v>
      </c>
      <c r="RN33" s="744">
        <f t="shared" si="504"/>
        <v>0</v>
      </c>
      <c r="RO33" s="744">
        <f t="shared" si="505"/>
        <v>0</v>
      </c>
      <c r="RP33" s="744">
        <f t="shared" si="506"/>
        <v>0</v>
      </c>
      <c r="RQ33" s="744">
        <f t="shared" si="507"/>
        <v>0</v>
      </c>
      <c r="RR33" s="594">
        <f t="shared" ca="1" si="91"/>
        <v>0</v>
      </c>
      <c r="RS33" s="594">
        <f t="shared" ca="1" si="92"/>
        <v>0</v>
      </c>
      <c r="RU33" s="725"/>
    </row>
    <row r="34" spans="1:489" s="625" customFormat="1" ht="15" x14ac:dyDescent="0.25">
      <c r="A34" s="865">
        <f t="shared" ca="1" si="93"/>
        <v>4</v>
      </c>
      <c r="B34" s="719">
        <f t="shared" ca="1" si="508"/>
        <v>43854</v>
      </c>
      <c r="C34" s="720">
        <f t="shared" ca="1" si="509"/>
        <v>1</v>
      </c>
      <c r="D34" s="720" t="str">
        <f t="shared" ca="1" si="510"/>
        <v/>
      </c>
      <c r="E34" s="773" t="str">
        <f t="shared" ca="1" si="511"/>
        <v/>
      </c>
      <c r="F34" s="721">
        <f t="shared" ca="1" si="512"/>
        <v>43854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>
        <f t="shared" ca="1" si="2"/>
        <v>0.33333333333333298</v>
      </c>
      <c r="Q34" s="725" t="str">
        <f t="shared" ca="1" si="3"/>
        <v/>
      </c>
      <c r="R34" s="725" t="str">
        <f t="shared" ca="1" si="94"/>
        <v/>
      </c>
      <c r="S34" s="750"/>
      <c r="T34" s="723" t="str">
        <f t="shared" si="95"/>
        <v/>
      </c>
      <c r="U34" s="723" t="str">
        <f t="shared" ca="1" si="4"/>
        <v/>
      </c>
      <c r="V34" s="723" t="str">
        <f t="shared" ca="1" si="96"/>
        <v/>
      </c>
      <c r="W34" s="723" t="str">
        <f t="shared" ca="1" si="97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8"/>
        <v/>
      </c>
      <c r="AG34" s="730" t="str">
        <f t="shared" si="99"/>
        <v/>
      </c>
      <c r="AH34" s="731" t="str">
        <f t="shared" si="7"/>
        <v/>
      </c>
      <c r="AI34" s="731">
        <f t="shared" si="100"/>
        <v>0</v>
      </c>
      <c r="AJ34" s="731">
        <f t="shared" si="101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9"/>
        <v>0</v>
      </c>
      <c r="AN34" s="596">
        <f t="shared" si="10"/>
        <v>0</v>
      </c>
      <c r="AO34" s="596">
        <f t="shared" si="513"/>
        <v>0</v>
      </c>
      <c r="AP34" s="633">
        <v>0</v>
      </c>
      <c r="AQ34" s="596">
        <f t="shared" si="514"/>
        <v>0</v>
      </c>
      <c r="AR34" s="634">
        <f t="shared" si="11"/>
        <v>0</v>
      </c>
      <c r="AS34" s="733">
        <f t="shared" si="12"/>
        <v>0</v>
      </c>
      <c r="AT34" s="635">
        <f t="shared" si="13"/>
        <v>0</v>
      </c>
      <c r="AU34" s="635">
        <f t="shared" si="515"/>
        <v>0</v>
      </c>
      <c r="AV34" s="633">
        <v>0</v>
      </c>
      <c r="AW34" s="635">
        <f t="shared" si="516"/>
        <v>0</v>
      </c>
      <c r="AX34" s="596">
        <f t="shared" si="14"/>
        <v>0</v>
      </c>
      <c r="AY34" s="596">
        <f t="shared" si="15"/>
        <v>0</v>
      </c>
      <c r="AZ34" s="596">
        <f t="shared" si="16"/>
        <v>0</v>
      </c>
      <c r="BA34" s="596">
        <f t="shared" si="17"/>
        <v>0</v>
      </c>
      <c r="BB34" s="596">
        <f t="shared" si="18"/>
        <v>0</v>
      </c>
      <c r="BC34" s="596">
        <f t="shared" si="517"/>
        <v>0</v>
      </c>
      <c r="BD34" s="636" t="b">
        <f t="shared" si="19"/>
        <v>1</v>
      </c>
      <c r="BE34" s="636" t="b">
        <f>IF(UPPER(G34)=Stammdaten!$D$40,TRUE,FALSE)</f>
        <v>0</v>
      </c>
      <c r="BF34" s="635">
        <f t="shared" si="518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0.33333333333333337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519"/>
        <v>0</v>
      </c>
      <c r="BL34" s="636" t="b">
        <f>IF(UPPER(G34)=Stammdaten!$D$39,TRUE,FALSE)</f>
        <v>0</v>
      </c>
      <c r="BM34" s="636">
        <f t="shared" si="20"/>
        <v>0</v>
      </c>
      <c r="BN34" s="636">
        <f t="shared" si="21"/>
        <v>0</v>
      </c>
      <c r="BO34" s="735">
        <f t="shared" ca="1" si="102"/>
        <v>0</v>
      </c>
      <c r="BP34" s="636">
        <f t="shared" si="22"/>
        <v>0</v>
      </c>
      <c r="BQ34" s="734">
        <f t="shared" si="103"/>
        <v>0</v>
      </c>
      <c r="BR34" s="636">
        <f t="shared" ca="1" si="23"/>
        <v>0</v>
      </c>
      <c r="BS34" s="549">
        <f t="shared" ca="1" si="24"/>
        <v>0</v>
      </c>
      <c r="BT34" s="637">
        <f t="shared" ca="1" si="520"/>
        <v>0</v>
      </c>
      <c r="BU34" s="635">
        <f t="shared" ca="1" si="521"/>
        <v>0</v>
      </c>
      <c r="BV34" s="638">
        <f t="shared" ca="1" si="25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6"/>
        <v>0</v>
      </c>
      <c r="BY34" s="638">
        <f t="shared" ca="1" si="104"/>
        <v>1</v>
      </c>
      <c r="BZ34" s="736">
        <f ca="1">ROUND(IF(OR(C34=0,B34=""),0,INDIRECT(ADDRESS(MATCH(B34,Soll_AZ,1)+MATCH("Arbeitszeit 1 ab",Stammdaten!B:B,0)-1,WEEKDAY(B34,2)+15,,,Tabellennamen),TRUE)),15)</f>
        <v>0.33333333333333298</v>
      </c>
      <c r="CA34" s="954">
        <f t="shared" ca="1" si="27"/>
        <v>0</v>
      </c>
      <c r="CB34" s="736">
        <f t="shared" si="523"/>
        <v>0</v>
      </c>
      <c r="CC34" s="625">
        <f t="shared" si="28"/>
        <v>1</v>
      </c>
      <c r="CD34" s="737">
        <f t="shared" si="106"/>
        <v>0</v>
      </c>
      <c r="CE34" s="737">
        <f t="shared" si="107"/>
        <v>1</v>
      </c>
      <c r="CF34" s="738" t="str">
        <f t="shared" si="108"/>
        <v>00:00-00:00</v>
      </c>
      <c r="CG34" s="739">
        <f t="shared" si="109"/>
        <v>1</v>
      </c>
      <c r="CH34" s="738">
        <f t="shared" si="110"/>
        <v>0</v>
      </c>
      <c r="CI34" s="738">
        <f t="shared" si="111"/>
        <v>1</v>
      </c>
      <c r="CJ34" s="737" t="b">
        <f t="shared" si="112"/>
        <v>1</v>
      </c>
      <c r="CK34" s="737" t="b">
        <f t="shared" si="113"/>
        <v>0</v>
      </c>
      <c r="CL34" s="737" t="b">
        <f t="shared" si="114"/>
        <v>1</v>
      </c>
      <c r="CM34" s="628">
        <f t="shared" si="115"/>
        <v>1</v>
      </c>
      <c r="CN34" s="737">
        <f t="shared" si="116"/>
        <v>0</v>
      </c>
      <c r="CO34" s="737">
        <f t="shared" si="117"/>
        <v>0</v>
      </c>
      <c r="CP34" s="737">
        <f t="shared" si="118"/>
        <v>0</v>
      </c>
      <c r="CQ34" s="740">
        <f t="shared" si="119"/>
        <v>0</v>
      </c>
      <c r="CR34" s="625">
        <f t="shared" si="120"/>
        <v>1</v>
      </c>
      <c r="CS34" s="738" t="str">
        <f t="shared" si="121"/>
        <v>00:00-00:00</v>
      </c>
      <c r="CT34" s="739">
        <f t="shared" si="122"/>
        <v>1</v>
      </c>
      <c r="CU34" s="738">
        <f t="shared" si="123"/>
        <v>0</v>
      </c>
      <c r="CV34" s="738">
        <f t="shared" si="124"/>
        <v>1</v>
      </c>
      <c r="CW34" s="737" t="b">
        <f t="shared" si="125"/>
        <v>1</v>
      </c>
      <c r="CX34" s="737" t="b">
        <f t="shared" si="126"/>
        <v>0</v>
      </c>
      <c r="CY34" s="737" t="b">
        <f t="shared" si="127"/>
        <v>1</v>
      </c>
      <c r="CZ34" s="628">
        <f t="shared" si="128"/>
        <v>1</v>
      </c>
      <c r="DA34" s="737">
        <f t="shared" si="129"/>
        <v>0</v>
      </c>
      <c r="DB34" s="737">
        <f t="shared" si="130"/>
        <v>0</v>
      </c>
      <c r="DC34" s="737">
        <f t="shared" si="131"/>
        <v>0</v>
      </c>
      <c r="DD34" s="740">
        <f t="shared" si="132"/>
        <v>0</v>
      </c>
      <c r="DE34" s="625">
        <f t="shared" si="133"/>
        <v>1</v>
      </c>
      <c r="DF34" s="738" t="str">
        <f t="shared" si="134"/>
        <v>00:00-00:00</v>
      </c>
      <c r="DG34" s="739">
        <f t="shared" si="135"/>
        <v>1</v>
      </c>
      <c r="DH34" s="738">
        <f t="shared" si="136"/>
        <v>0</v>
      </c>
      <c r="DI34" s="738">
        <f t="shared" si="137"/>
        <v>1</v>
      </c>
      <c r="DJ34" s="737" t="b">
        <f t="shared" si="138"/>
        <v>1</v>
      </c>
      <c r="DK34" s="737" t="b">
        <f t="shared" si="139"/>
        <v>0</v>
      </c>
      <c r="DL34" s="737" t="b">
        <f t="shared" si="140"/>
        <v>1</v>
      </c>
      <c r="DM34" s="628">
        <f t="shared" si="141"/>
        <v>1</v>
      </c>
      <c r="DN34" s="737">
        <f t="shared" si="142"/>
        <v>0</v>
      </c>
      <c r="DO34" s="737">
        <f t="shared" si="143"/>
        <v>0</v>
      </c>
      <c r="DP34" s="737">
        <f t="shared" si="144"/>
        <v>0</v>
      </c>
      <c r="DQ34" s="740">
        <f t="shared" si="145"/>
        <v>0</v>
      </c>
      <c r="DR34" s="625">
        <f t="shared" si="146"/>
        <v>1</v>
      </c>
      <c r="DS34" s="738" t="str">
        <f t="shared" si="147"/>
        <v>00:00-00:00</v>
      </c>
      <c r="DT34" s="739">
        <f t="shared" si="148"/>
        <v>1</v>
      </c>
      <c r="DU34" s="738">
        <f t="shared" si="149"/>
        <v>0</v>
      </c>
      <c r="DV34" s="738">
        <f t="shared" si="150"/>
        <v>1</v>
      </c>
      <c r="DW34" s="737" t="b">
        <f t="shared" si="151"/>
        <v>1</v>
      </c>
      <c r="DX34" s="737" t="b">
        <f t="shared" si="152"/>
        <v>0</v>
      </c>
      <c r="DY34" s="737" t="b">
        <f t="shared" si="153"/>
        <v>1</v>
      </c>
      <c r="DZ34" s="628">
        <f t="shared" si="154"/>
        <v>1</v>
      </c>
      <c r="EA34" s="737">
        <f t="shared" si="155"/>
        <v>0</v>
      </c>
      <c r="EB34" s="737">
        <f t="shared" si="156"/>
        <v>0</v>
      </c>
      <c r="EC34" s="737">
        <f t="shared" si="157"/>
        <v>0</v>
      </c>
      <c r="ED34" s="740">
        <f t="shared" si="158"/>
        <v>0</v>
      </c>
      <c r="EE34" s="741">
        <f t="shared" si="159"/>
        <v>1</v>
      </c>
      <c r="EF34" s="742" t="str">
        <f t="shared" si="160"/>
        <v>00:00-00:00</v>
      </c>
      <c r="EG34" s="743">
        <f t="shared" si="161"/>
        <v>1</v>
      </c>
      <c r="EH34" s="742">
        <f t="shared" si="162"/>
        <v>0</v>
      </c>
      <c r="EI34" s="742">
        <f t="shared" si="163"/>
        <v>1</v>
      </c>
      <c r="EJ34" s="742" t="b">
        <f t="shared" si="164"/>
        <v>1</v>
      </c>
      <c r="EK34" s="742" t="b">
        <f t="shared" si="165"/>
        <v>0</v>
      </c>
      <c r="EL34" s="742" t="b">
        <f t="shared" si="166"/>
        <v>1</v>
      </c>
      <c r="EM34" s="628">
        <f t="shared" si="167"/>
        <v>1</v>
      </c>
      <c r="EN34" s="737">
        <f t="shared" si="168"/>
        <v>0</v>
      </c>
      <c r="EO34" s="737">
        <f t="shared" si="169"/>
        <v>0</v>
      </c>
      <c r="EP34" s="737">
        <f t="shared" si="170"/>
        <v>0</v>
      </c>
      <c r="EQ34" s="740">
        <f t="shared" si="171"/>
        <v>0</v>
      </c>
      <c r="ER34" s="741">
        <f t="shared" si="172"/>
        <v>1</v>
      </c>
      <c r="ES34" s="742" t="str">
        <f t="shared" si="173"/>
        <v>00:00-00:00</v>
      </c>
      <c r="ET34" s="739">
        <f t="shared" si="174"/>
        <v>1</v>
      </c>
      <c r="EU34" s="738">
        <f t="shared" si="175"/>
        <v>0</v>
      </c>
      <c r="EV34" s="738">
        <f t="shared" si="176"/>
        <v>1</v>
      </c>
      <c r="EW34" s="737" t="b">
        <f t="shared" si="177"/>
        <v>1</v>
      </c>
      <c r="EX34" s="737" t="b">
        <f t="shared" si="178"/>
        <v>0</v>
      </c>
      <c r="EY34" s="737" t="b">
        <f t="shared" si="179"/>
        <v>1</v>
      </c>
      <c r="EZ34" s="628">
        <f t="shared" si="180"/>
        <v>1</v>
      </c>
      <c r="FA34" s="737">
        <f t="shared" si="181"/>
        <v>0</v>
      </c>
      <c r="FB34" s="737">
        <f t="shared" si="182"/>
        <v>0</v>
      </c>
      <c r="FC34" s="737">
        <f t="shared" si="183"/>
        <v>0</v>
      </c>
      <c r="FD34" s="740">
        <f t="shared" si="184"/>
        <v>0</v>
      </c>
      <c r="FE34" s="625">
        <f t="shared" si="185"/>
        <v>1</v>
      </c>
      <c r="FF34" s="738" t="str">
        <f t="shared" si="186"/>
        <v>00:00-00:00</v>
      </c>
      <c r="FG34" s="739">
        <f t="shared" si="187"/>
        <v>1</v>
      </c>
      <c r="FH34" s="738">
        <f t="shared" si="188"/>
        <v>0</v>
      </c>
      <c r="FI34" s="738">
        <f t="shared" si="189"/>
        <v>1</v>
      </c>
      <c r="FJ34" s="737" t="b">
        <f t="shared" si="190"/>
        <v>1</v>
      </c>
      <c r="FK34" s="737" t="b">
        <f t="shared" si="191"/>
        <v>0</v>
      </c>
      <c r="FL34" s="737" t="b">
        <f t="shared" si="192"/>
        <v>1</v>
      </c>
      <c r="FM34" s="628">
        <f t="shared" si="193"/>
        <v>1</v>
      </c>
      <c r="FN34" s="737">
        <f t="shared" si="194"/>
        <v>0</v>
      </c>
      <c r="FO34" s="737">
        <f t="shared" si="195"/>
        <v>0</v>
      </c>
      <c r="FP34" s="737">
        <f t="shared" si="196"/>
        <v>0</v>
      </c>
      <c r="FQ34" s="740">
        <f t="shared" si="197"/>
        <v>0</v>
      </c>
      <c r="FR34" s="625">
        <f t="shared" si="198"/>
        <v>1</v>
      </c>
      <c r="FS34" s="738" t="str">
        <f t="shared" si="199"/>
        <v>00:00-00:00</v>
      </c>
      <c r="FT34" s="739">
        <f t="shared" si="200"/>
        <v>1</v>
      </c>
      <c r="FU34" s="738">
        <f t="shared" si="201"/>
        <v>0</v>
      </c>
      <c r="FV34" s="738">
        <f t="shared" si="202"/>
        <v>1</v>
      </c>
      <c r="FW34" s="737" t="b">
        <f t="shared" si="203"/>
        <v>1</v>
      </c>
      <c r="FX34" s="737" t="b">
        <f t="shared" si="204"/>
        <v>0</v>
      </c>
      <c r="FY34" s="737" t="b">
        <f t="shared" si="205"/>
        <v>1</v>
      </c>
      <c r="FZ34" s="628">
        <f t="shared" si="206"/>
        <v>1</v>
      </c>
      <c r="GA34" s="737">
        <f t="shared" si="207"/>
        <v>0</v>
      </c>
      <c r="GB34" s="737">
        <f t="shared" si="208"/>
        <v>0</v>
      </c>
      <c r="GC34" s="737">
        <f t="shared" si="209"/>
        <v>0</v>
      </c>
      <c r="GD34" s="740">
        <f t="shared" si="210"/>
        <v>0</v>
      </c>
      <c r="GE34" s="625">
        <f t="shared" si="211"/>
        <v>1</v>
      </c>
      <c r="GF34" s="738" t="str">
        <f t="shared" si="212"/>
        <v>00:00-00:00</v>
      </c>
      <c r="GG34" s="739">
        <f t="shared" si="213"/>
        <v>1</v>
      </c>
      <c r="GH34" s="738">
        <f t="shared" si="214"/>
        <v>0</v>
      </c>
      <c r="GI34" s="738">
        <f t="shared" si="215"/>
        <v>1</v>
      </c>
      <c r="GJ34" s="737" t="b">
        <f t="shared" si="216"/>
        <v>1</v>
      </c>
      <c r="GK34" s="737" t="b">
        <f t="shared" si="217"/>
        <v>0</v>
      </c>
      <c r="GL34" s="737" t="b">
        <f t="shared" si="218"/>
        <v>1</v>
      </c>
      <c r="GM34" s="628">
        <f t="shared" si="219"/>
        <v>1</v>
      </c>
      <c r="GN34" s="737">
        <f t="shared" si="220"/>
        <v>0</v>
      </c>
      <c r="GO34" s="737">
        <f t="shared" si="221"/>
        <v>0</v>
      </c>
      <c r="GP34" s="737">
        <f t="shared" si="222"/>
        <v>0</v>
      </c>
      <c r="GQ34" s="740">
        <f t="shared" si="223"/>
        <v>0</v>
      </c>
      <c r="GR34" s="625">
        <f t="shared" si="224"/>
        <v>1</v>
      </c>
      <c r="GS34" s="738" t="str">
        <f t="shared" si="225"/>
        <v>00:00-00:00</v>
      </c>
      <c r="GT34" s="739">
        <f t="shared" si="226"/>
        <v>1</v>
      </c>
      <c r="GU34" s="738">
        <f t="shared" si="227"/>
        <v>0</v>
      </c>
      <c r="GV34" s="738">
        <f t="shared" si="228"/>
        <v>1</v>
      </c>
      <c r="GW34" s="737" t="b">
        <f t="shared" si="229"/>
        <v>1</v>
      </c>
      <c r="GX34" s="737" t="b">
        <f t="shared" si="230"/>
        <v>0</v>
      </c>
      <c r="GY34" s="737" t="b">
        <f t="shared" si="231"/>
        <v>1</v>
      </c>
      <c r="GZ34" s="628">
        <f t="shared" si="232"/>
        <v>1</v>
      </c>
      <c r="HA34" s="737">
        <f t="shared" si="233"/>
        <v>0</v>
      </c>
      <c r="HB34" s="737">
        <f t="shared" si="234"/>
        <v>0</v>
      </c>
      <c r="HC34" s="737">
        <f t="shared" si="235"/>
        <v>0</v>
      </c>
      <c r="HD34" s="740">
        <f t="shared" si="236"/>
        <v>0</v>
      </c>
      <c r="HE34" s="625">
        <f t="shared" si="237"/>
        <v>1</v>
      </c>
      <c r="HF34" s="738" t="str">
        <f t="shared" si="238"/>
        <v>00:00-00:00</v>
      </c>
      <c r="HG34" s="739">
        <f t="shared" si="239"/>
        <v>1</v>
      </c>
      <c r="HH34" s="738">
        <f t="shared" si="240"/>
        <v>0</v>
      </c>
      <c r="HI34" s="738">
        <f t="shared" si="241"/>
        <v>1</v>
      </c>
      <c r="HJ34" s="737" t="b">
        <f t="shared" si="242"/>
        <v>1</v>
      </c>
      <c r="HK34" s="737" t="b">
        <f t="shared" si="243"/>
        <v>0</v>
      </c>
      <c r="HL34" s="737" t="b">
        <f t="shared" si="244"/>
        <v>1</v>
      </c>
      <c r="HM34" s="628">
        <f t="shared" si="245"/>
        <v>1</v>
      </c>
      <c r="HN34" s="737">
        <f t="shared" si="246"/>
        <v>0</v>
      </c>
      <c r="HO34" s="737">
        <f t="shared" si="247"/>
        <v>0</v>
      </c>
      <c r="HP34" s="737">
        <f t="shared" si="248"/>
        <v>0</v>
      </c>
      <c r="HQ34" s="740">
        <f t="shared" si="249"/>
        <v>0</v>
      </c>
      <c r="HR34" s="625">
        <f t="shared" si="250"/>
        <v>1</v>
      </c>
      <c r="HS34" s="738" t="str">
        <f t="shared" si="251"/>
        <v>00:00-00:00</v>
      </c>
      <c r="HT34" s="739">
        <f t="shared" si="252"/>
        <v>1</v>
      </c>
      <c r="HU34" s="738">
        <f t="shared" si="253"/>
        <v>0</v>
      </c>
      <c r="HV34" s="738">
        <f t="shared" si="254"/>
        <v>1</v>
      </c>
      <c r="HW34" s="737" t="b">
        <f t="shared" si="255"/>
        <v>1</v>
      </c>
      <c r="HX34" s="737" t="b">
        <f t="shared" si="256"/>
        <v>0</v>
      </c>
      <c r="HY34" s="737" t="b">
        <f t="shared" si="257"/>
        <v>1</v>
      </c>
      <c r="HZ34" s="628">
        <f t="shared" si="258"/>
        <v>1</v>
      </c>
      <c r="IA34" s="737">
        <f t="shared" si="259"/>
        <v>0</v>
      </c>
      <c r="IB34" s="737">
        <f t="shared" si="260"/>
        <v>0</v>
      </c>
      <c r="IC34" s="737">
        <f t="shared" si="261"/>
        <v>0</v>
      </c>
      <c r="ID34" s="740">
        <f t="shared" si="262"/>
        <v>0</v>
      </c>
      <c r="IE34" s="625">
        <f t="shared" si="263"/>
        <v>1</v>
      </c>
      <c r="IF34" s="738" t="str">
        <f t="shared" si="264"/>
        <v>00:00-00:00</v>
      </c>
      <c r="IG34" s="739">
        <f t="shared" si="265"/>
        <v>1</v>
      </c>
      <c r="IH34" s="738">
        <f t="shared" si="266"/>
        <v>0</v>
      </c>
      <c r="II34" s="738">
        <f t="shared" si="267"/>
        <v>1</v>
      </c>
      <c r="IJ34" s="737" t="b">
        <f t="shared" si="268"/>
        <v>1</v>
      </c>
      <c r="IK34" s="737" t="b">
        <f t="shared" si="269"/>
        <v>0</v>
      </c>
      <c r="IL34" s="737" t="b">
        <f t="shared" si="270"/>
        <v>1</v>
      </c>
      <c r="IM34" s="628">
        <f t="shared" si="271"/>
        <v>1</v>
      </c>
      <c r="IN34" s="737">
        <f t="shared" si="272"/>
        <v>0</v>
      </c>
      <c r="IO34" s="737">
        <f t="shared" si="273"/>
        <v>0</v>
      </c>
      <c r="IP34" s="737">
        <f t="shared" si="274"/>
        <v>0</v>
      </c>
      <c r="IQ34" s="740">
        <f t="shared" si="275"/>
        <v>0</v>
      </c>
      <c r="IR34" s="625">
        <f t="shared" si="276"/>
        <v>1</v>
      </c>
      <c r="IS34" s="738" t="str">
        <f t="shared" si="277"/>
        <v>00:00-00:00</v>
      </c>
      <c r="IT34" s="739">
        <f t="shared" si="278"/>
        <v>1</v>
      </c>
      <c r="IU34" s="738">
        <f t="shared" si="279"/>
        <v>0</v>
      </c>
      <c r="IV34" s="738">
        <f t="shared" si="280"/>
        <v>1</v>
      </c>
      <c r="IW34" s="737" t="b">
        <f t="shared" si="281"/>
        <v>1</v>
      </c>
      <c r="IX34" s="737" t="b">
        <f t="shared" si="282"/>
        <v>0</v>
      </c>
      <c r="IY34" s="737" t="b">
        <f t="shared" si="283"/>
        <v>1</v>
      </c>
      <c r="IZ34" s="628">
        <f t="shared" si="284"/>
        <v>1</v>
      </c>
      <c r="JA34" s="737">
        <f t="shared" si="285"/>
        <v>0</v>
      </c>
      <c r="JB34" s="737">
        <f t="shared" si="286"/>
        <v>0</v>
      </c>
      <c r="JC34" s="737">
        <f t="shared" si="287"/>
        <v>0</v>
      </c>
      <c r="JD34" s="740">
        <f t="shared" si="288"/>
        <v>0</v>
      </c>
      <c r="JE34" s="625">
        <f t="shared" si="289"/>
        <v>1</v>
      </c>
      <c r="JF34" s="738" t="str">
        <f t="shared" si="290"/>
        <v>00:00-00:00</v>
      </c>
      <c r="JG34" s="739">
        <f t="shared" si="291"/>
        <v>1</v>
      </c>
      <c r="JH34" s="738">
        <f t="shared" si="292"/>
        <v>0</v>
      </c>
      <c r="JI34" s="738">
        <f t="shared" si="293"/>
        <v>1</v>
      </c>
      <c r="JJ34" s="737" t="b">
        <f t="shared" si="294"/>
        <v>1</v>
      </c>
      <c r="JK34" s="737" t="b">
        <f t="shared" si="295"/>
        <v>0</v>
      </c>
      <c r="JL34" s="737" t="b">
        <f t="shared" si="296"/>
        <v>1</v>
      </c>
      <c r="JM34" s="628">
        <f t="shared" si="297"/>
        <v>1</v>
      </c>
      <c r="JN34" s="737">
        <f t="shared" si="298"/>
        <v>0</v>
      </c>
      <c r="JO34" s="737">
        <f t="shared" si="299"/>
        <v>0</v>
      </c>
      <c r="JP34" s="737">
        <f t="shared" si="300"/>
        <v>0</v>
      </c>
      <c r="JQ34" s="740">
        <f t="shared" si="301"/>
        <v>0</v>
      </c>
      <c r="JR34" s="744">
        <f t="shared" si="302"/>
        <v>0</v>
      </c>
      <c r="JS34" s="745">
        <f t="shared" si="303"/>
        <v>0</v>
      </c>
      <c r="JT34" s="744">
        <f t="shared" si="304"/>
        <v>0</v>
      </c>
      <c r="JU34" s="744">
        <f t="shared" si="305"/>
        <v>0</v>
      </c>
      <c r="JV34" s="744">
        <f t="shared" si="306"/>
        <v>0</v>
      </c>
      <c r="JW34" s="744">
        <f t="shared" si="307"/>
        <v>0</v>
      </c>
      <c r="JX34" s="616"/>
      <c r="JY34" s="625">
        <f t="shared" si="308"/>
        <v>1</v>
      </c>
      <c r="JZ34" s="626" t="str">
        <f t="shared" si="309"/>
        <v>00:00-00:00</v>
      </c>
      <c r="KA34" s="627">
        <f t="shared" si="310"/>
        <v>1</v>
      </c>
      <c r="KB34" s="738">
        <f t="shared" si="311"/>
        <v>0</v>
      </c>
      <c r="KC34" s="738">
        <f t="shared" si="312"/>
        <v>1</v>
      </c>
      <c r="KD34" s="628" t="b">
        <f t="shared" si="313"/>
        <v>1</v>
      </c>
      <c r="KE34" s="628" t="b">
        <f t="shared" si="314"/>
        <v>0</v>
      </c>
      <c r="KF34" s="628" t="b">
        <f t="shared" si="315"/>
        <v>1</v>
      </c>
      <c r="KG34" s="628">
        <f t="shared" si="316"/>
        <v>1</v>
      </c>
      <c r="KH34" s="737">
        <f t="shared" si="317"/>
        <v>0</v>
      </c>
      <c r="KI34" s="737">
        <f t="shared" si="318"/>
        <v>0</v>
      </c>
      <c r="KJ34" s="737">
        <f t="shared" si="319"/>
        <v>0</v>
      </c>
      <c r="KK34" s="740">
        <f t="shared" si="320"/>
        <v>0</v>
      </c>
      <c r="KL34" s="625">
        <f t="shared" si="321"/>
        <v>1</v>
      </c>
      <c r="KM34" s="625" t="str">
        <f t="shared" si="322"/>
        <v>00:00-00:00</v>
      </c>
      <c r="KN34" s="627">
        <f t="shared" si="323"/>
        <v>1</v>
      </c>
      <c r="KO34" s="738">
        <f t="shared" si="324"/>
        <v>0</v>
      </c>
      <c r="KP34" s="738">
        <f t="shared" si="325"/>
        <v>1</v>
      </c>
      <c r="KQ34" s="628" t="b">
        <f t="shared" si="326"/>
        <v>1</v>
      </c>
      <c r="KR34" s="628" t="b">
        <f t="shared" si="327"/>
        <v>0</v>
      </c>
      <c r="KS34" s="628" t="b">
        <f t="shared" si="328"/>
        <v>1</v>
      </c>
      <c r="KT34" s="628">
        <f t="shared" si="329"/>
        <v>1</v>
      </c>
      <c r="KU34" s="737">
        <f t="shared" si="330"/>
        <v>0</v>
      </c>
      <c r="KV34" s="737">
        <f t="shared" si="331"/>
        <v>0</v>
      </c>
      <c r="KW34" s="737">
        <f t="shared" si="332"/>
        <v>0</v>
      </c>
      <c r="KX34" s="740">
        <f t="shared" si="333"/>
        <v>0</v>
      </c>
      <c r="KY34" s="625">
        <f t="shared" si="334"/>
        <v>1</v>
      </c>
      <c r="KZ34" s="625" t="str">
        <f t="shared" si="335"/>
        <v>00:00-00:00</v>
      </c>
      <c r="LA34" s="627">
        <f t="shared" si="336"/>
        <v>1</v>
      </c>
      <c r="LB34" s="738">
        <f t="shared" si="337"/>
        <v>0</v>
      </c>
      <c r="LC34" s="738">
        <f t="shared" si="338"/>
        <v>1</v>
      </c>
      <c r="LD34" s="628" t="b">
        <f t="shared" si="339"/>
        <v>1</v>
      </c>
      <c r="LE34" s="628" t="b">
        <f t="shared" si="340"/>
        <v>0</v>
      </c>
      <c r="LF34" s="628" t="b">
        <f t="shared" si="341"/>
        <v>1</v>
      </c>
      <c r="LG34" s="628">
        <f t="shared" si="342"/>
        <v>1</v>
      </c>
      <c r="LH34" s="737">
        <f t="shared" si="343"/>
        <v>0</v>
      </c>
      <c r="LI34" s="737">
        <f t="shared" si="344"/>
        <v>0</v>
      </c>
      <c r="LJ34" s="737">
        <f t="shared" si="345"/>
        <v>0</v>
      </c>
      <c r="LK34" s="740">
        <f t="shared" si="346"/>
        <v>0</v>
      </c>
      <c r="LL34" s="625">
        <f t="shared" si="347"/>
        <v>1</v>
      </c>
      <c r="LM34" s="625" t="str">
        <f t="shared" si="348"/>
        <v>00:00-00:00</v>
      </c>
      <c r="LN34" s="627">
        <f t="shared" si="349"/>
        <v>1</v>
      </c>
      <c r="LO34" s="738">
        <f t="shared" si="350"/>
        <v>0</v>
      </c>
      <c r="LP34" s="738">
        <f t="shared" si="351"/>
        <v>1</v>
      </c>
      <c r="LQ34" s="628" t="b">
        <f t="shared" si="352"/>
        <v>1</v>
      </c>
      <c r="LR34" s="628" t="b">
        <f t="shared" si="353"/>
        <v>0</v>
      </c>
      <c r="LS34" s="628" t="b">
        <f t="shared" si="354"/>
        <v>1</v>
      </c>
      <c r="LT34" s="628">
        <f t="shared" si="355"/>
        <v>1</v>
      </c>
      <c r="LU34" s="737">
        <f t="shared" si="356"/>
        <v>0</v>
      </c>
      <c r="LV34" s="737">
        <f t="shared" si="357"/>
        <v>0</v>
      </c>
      <c r="LW34" s="737">
        <f t="shared" si="358"/>
        <v>0</v>
      </c>
      <c r="LX34" s="740">
        <f t="shared" si="359"/>
        <v>0</v>
      </c>
      <c r="LY34" s="625">
        <f t="shared" si="360"/>
        <v>1</v>
      </c>
      <c r="LZ34" s="625" t="str">
        <f t="shared" si="361"/>
        <v>00:00-00:00</v>
      </c>
      <c r="MA34" s="627">
        <f t="shared" si="362"/>
        <v>1</v>
      </c>
      <c r="MB34" s="738">
        <f t="shared" si="363"/>
        <v>0</v>
      </c>
      <c r="MC34" s="738">
        <f t="shared" si="364"/>
        <v>1</v>
      </c>
      <c r="MD34" s="628" t="b">
        <f t="shared" si="365"/>
        <v>1</v>
      </c>
      <c r="ME34" s="628" t="b">
        <f t="shared" si="366"/>
        <v>0</v>
      </c>
      <c r="MF34" s="628" t="b">
        <f t="shared" si="367"/>
        <v>1</v>
      </c>
      <c r="MG34" s="628">
        <f t="shared" si="368"/>
        <v>1</v>
      </c>
      <c r="MH34" s="737">
        <f t="shared" si="369"/>
        <v>0</v>
      </c>
      <c r="MI34" s="737">
        <f t="shared" si="370"/>
        <v>0</v>
      </c>
      <c r="MJ34" s="737">
        <f t="shared" si="371"/>
        <v>0</v>
      </c>
      <c r="MK34" s="740">
        <f t="shared" si="372"/>
        <v>0</v>
      </c>
      <c r="ML34" s="625">
        <f t="shared" si="373"/>
        <v>1</v>
      </c>
      <c r="MM34" s="625" t="str">
        <f t="shared" si="374"/>
        <v>00:00-00:00</v>
      </c>
      <c r="MN34" s="627">
        <f t="shared" si="375"/>
        <v>1</v>
      </c>
      <c r="MO34" s="738">
        <f t="shared" si="376"/>
        <v>0</v>
      </c>
      <c r="MP34" s="738">
        <f t="shared" si="377"/>
        <v>1</v>
      </c>
      <c r="MQ34" s="628" t="b">
        <f t="shared" si="378"/>
        <v>1</v>
      </c>
      <c r="MR34" s="628" t="b">
        <f t="shared" si="379"/>
        <v>0</v>
      </c>
      <c r="MS34" s="628" t="b">
        <f t="shared" si="380"/>
        <v>1</v>
      </c>
      <c r="MT34" s="628">
        <f t="shared" si="381"/>
        <v>1</v>
      </c>
      <c r="MU34" s="737">
        <f t="shared" si="382"/>
        <v>0</v>
      </c>
      <c r="MV34" s="737">
        <f t="shared" si="383"/>
        <v>0</v>
      </c>
      <c r="MW34" s="737">
        <f t="shared" si="384"/>
        <v>0</v>
      </c>
      <c r="MX34" s="740">
        <f t="shared" si="385"/>
        <v>0</v>
      </c>
      <c r="MY34" s="625">
        <f t="shared" si="386"/>
        <v>1</v>
      </c>
      <c r="MZ34" s="625" t="str">
        <f t="shared" si="387"/>
        <v>00:00-00:00</v>
      </c>
      <c r="NA34" s="627">
        <f t="shared" si="388"/>
        <v>1</v>
      </c>
      <c r="NB34" s="738">
        <f t="shared" si="389"/>
        <v>0</v>
      </c>
      <c r="NC34" s="738">
        <f t="shared" si="390"/>
        <v>1</v>
      </c>
      <c r="ND34" s="628" t="b">
        <f t="shared" si="391"/>
        <v>1</v>
      </c>
      <c r="NE34" s="628" t="b">
        <f t="shared" si="392"/>
        <v>0</v>
      </c>
      <c r="NF34" s="628" t="b">
        <f t="shared" si="393"/>
        <v>1</v>
      </c>
      <c r="NG34" s="628">
        <f t="shared" si="394"/>
        <v>1</v>
      </c>
      <c r="NH34" s="737">
        <f t="shared" si="395"/>
        <v>0</v>
      </c>
      <c r="NI34" s="737">
        <f t="shared" si="396"/>
        <v>0</v>
      </c>
      <c r="NJ34" s="737">
        <f t="shared" si="397"/>
        <v>0</v>
      </c>
      <c r="NK34" s="740">
        <f t="shared" si="398"/>
        <v>0</v>
      </c>
      <c r="NL34" s="625">
        <f t="shared" si="399"/>
        <v>1</v>
      </c>
      <c r="NM34" s="625" t="str">
        <f t="shared" si="400"/>
        <v>00:00-00:00</v>
      </c>
      <c r="NN34" s="627">
        <f t="shared" si="401"/>
        <v>1</v>
      </c>
      <c r="NO34" s="738">
        <f t="shared" si="402"/>
        <v>0</v>
      </c>
      <c r="NP34" s="738">
        <f t="shared" si="403"/>
        <v>1</v>
      </c>
      <c r="NQ34" s="628" t="b">
        <f t="shared" si="404"/>
        <v>1</v>
      </c>
      <c r="NR34" s="628" t="b">
        <f t="shared" si="405"/>
        <v>0</v>
      </c>
      <c r="NS34" s="628" t="b">
        <f t="shared" si="406"/>
        <v>1</v>
      </c>
      <c r="NT34" s="628">
        <f t="shared" si="407"/>
        <v>1</v>
      </c>
      <c r="NU34" s="737">
        <f t="shared" si="408"/>
        <v>0</v>
      </c>
      <c r="NV34" s="737">
        <f t="shared" si="409"/>
        <v>0</v>
      </c>
      <c r="NW34" s="737">
        <f t="shared" si="410"/>
        <v>0</v>
      </c>
      <c r="NX34" s="740">
        <f t="shared" si="411"/>
        <v>0</v>
      </c>
      <c r="NY34" s="625">
        <f t="shared" si="412"/>
        <v>1</v>
      </c>
      <c r="NZ34" s="625" t="str">
        <f t="shared" si="413"/>
        <v>00:00-00:00</v>
      </c>
      <c r="OA34" s="627">
        <f t="shared" si="414"/>
        <v>1</v>
      </c>
      <c r="OB34" s="738">
        <f t="shared" si="415"/>
        <v>0</v>
      </c>
      <c r="OC34" s="738">
        <f t="shared" si="416"/>
        <v>1</v>
      </c>
      <c r="OD34" s="628" t="b">
        <f t="shared" si="417"/>
        <v>1</v>
      </c>
      <c r="OE34" s="628" t="b">
        <f t="shared" si="418"/>
        <v>0</v>
      </c>
      <c r="OF34" s="628" t="b">
        <f t="shared" si="419"/>
        <v>1</v>
      </c>
      <c r="OG34" s="628">
        <f t="shared" si="420"/>
        <v>1</v>
      </c>
      <c r="OH34" s="737">
        <f t="shared" si="421"/>
        <v>0</v>
      </c>
      <c r="OI34" s="737">
        <f t="shared" si="422"/>
        <v>0</v>
      </c>
      <c r="OJ34" s="737">
        <f t="shared" si="423"/>
        <v>0</v>
      </c>
      <c r="OK34" s="740">
        <f t="shared" si="424"/>
        <v>0</v>
      </c>
      <c r="OL34" s="625">
        <f t="shared" si="425"/>
        <v>1</v>
      </c>
      <c r="OM34" s="625" t="str">
        <f t="shared" si="426"/>
        <v>00:00-00:00</v>
      </c>
      <c r="ON34" s="627">
        <f t="shared" si="427"/>
        <v>1</v>
      </c>
      <c r="OO34" s="738">
        <f t="shared" si="428"/>
        <v>0</v>
      </c>
      <c r="OP34" s="738">
        <f t="shared" si="429"/>
        <v>1</v>
      </c>
      <c r="OQ34" s="628" t="b">
        <f t="shared" si="430"/>
        <v>1</v>
      </c>
      <c r="OR34" s="628" t="b">
        <f t="shared" si="431"/>
        <v>0</v>
      </c>
      <c r="OS34" s="628" t="b">
        <f t="shared" si="432"/>
        <v>1</v>
      </c>
      <c r="OT34" s="628">
        <f t="shared" si="433"/>
        <v>1</v>
      </c>
      <c r="OU34" s="737">
        <f t="shared" si="434"/>
        <v>0</v>
      </c>
      <c r="OV34" s="737">
        <f t="shared" si="435"/>
        <v>0</v>
      </c>
      <c r="OW34" s="737">
        <f t="shared" si="436"/>
        <v>0</v>
      </c>
      <c r="OX34" s="740">
        <f t="shared" si="437"/>
        <v>0</v>
      </c>
      <c r="OY34" s="625">
        <f t="shared" si="438"/>
        <v>1</v>
      </c>
      <c r="OZ34" s="625" t="str">
        <f t="shared" si="439"/>
        <v>00:00-00:00</v>
      </c>
      <c r="PA34" s="627">
        <f t="shared" si="440"/>
        <v>1</v>
      </c>
      <c r="PB34" s="738">
        <f t="shared" si="441"/>
        <v>0</v>
      </c>
      <c r="PC34" s="738">
        <f t="shared" si="442"/>
        <v>1</v>
      </c>
      <c r="PD34" s="628" t="b">
        <f t="shared" si="443"/>
        <v>1</v>
      </c>
      <c r="PE34" s="628" t="b">
        <f t="shared" si="444"/>
        <v>0</v>
      </c>
      <c r="PF34" s="628" t="b">
        <f t="shared" si="445"/>
        <v>1</v>
      </c>
      <c r="PG34" s="628">
        <f t="shared" si="446"/>
        <v>1</v>
      </c>
      <c r="PH34" s="737">
        <f t="shared" si="447"/>
        <v>0</v>
      </c>
      <c r="PI34" s="737">
        <f t="shared" si="448"/>
        <v>0</v>
      </c>
      <c r="PJ34" s="737">
        <f t="shared" si="449"/>
        <v>0</v>
      </c>
      <c r="PK34" s="740">
        <f t="shared" si="450"/>
        <v>0</v>
      </c>
      <c r="PL34" s="625">
        <f t="shared" si="451"/>
        <v>1</v>
      </c>
      <c r="PM34" s="625" t="str">
        <f t="shared" si="452"/>
        <v>00:00-00:00</v>
      </c>
      <c r="PN34" s="627">
        <f t="shared" si="453"/>
        <v>1</v>
      </c>
      <c r="PO34" s="738">
        <f t="shared" si="454"/>
        <v>0</v>
      </c>
      <c r="PP34" s="738">
        <f t="shared" si="455"/>
        <v>1</v>
      </c>
      <c r="PQ34" s="628" t="b">
        <f t="shared" si="456"/>
        <v>1</v>
      </c>
      <c r="PR34" s="628" t="b">
        <f t="shared" si="457"/>
        <v>0</v>
      </c>
      <c r="PS34" s="628" t="b">
        <f t="shared" si="458"/>
        <v>1</v>
      </c>
      <c r="PT34" s="628">
        <f t="shared" si="459"/>
        <v>1</v>
      </c>
      <c r="PU34" s="737">
        <f t="shared" si="460"/>
        <v>0</v>
      </c>
      <c r="PV34" s="737">
        <f t="shared" si="461"/>
        <v>0</v>
      </c>
      <c r="PW34" s="737">
        <f t="shared" si="462"/>
        <v>0</v>
      </c>
      <c r="PX34" s="740">
        <f t="shared" si="463"/>
        <v>0</v>
      </c>
      <c r="PY34" s="625">
        <f t="shared" si="464"/>
        <v>1</v>
      </c>
      <c r="PZ34" s="625" t="str">
        <f t="shared" si="465"/>
        <v>00:00-00:00</v>
      </c>
      <c r="QA34" s="627">
        <f t="shared" si="466"/>
        <v>1</v>
      </c>
      <c r="QB34" s="738">
        <f t="shared" si="467"/>
        <v>0</v>
      </c>
      <c r="QC34" s="738">
        <f t="shared" si="468"/>
        <v>1</v>
      </c>
      <c r="QD34" s="628" t="b">
        <f t="shared" si="469"/>
        <v>1</v>
      </c>
      <c r="QE34" s="628" t="b">
        <f t="shared" si="470"/>
        <v>0</v>
      </c>
      <c r="QF34" s="628" t="b">
        <f t="shared" si="471"/>
        <v>1</v>
      </c>
      <c r="QG34" s="628">
        <f t="shared" si="472"/>
        <v>1</v>
      </c>
      <c r="QH34" s="737">
        <f t="shared" si="473"/>
        <v>0</v>
      </c>
      <c r="QI34" s="737">
        <f t="shared" si="474"/>
        <v>0</v>
      </c>
      <c r="QJ34" s="737">
        <f t="shared" si="475"/>
        <v>0</v>
      </c>
      <c r="QK34" s="740">
        <f t="shared" si="476"/>
        <v>0</v>
      </c>
      <c r="QL34" s="625">
        <f t="shared" si="477"/>
        <v>1</v>
      </c>
      <c r="QM34" s="625" t="str">
        <f t="shared" si="478"/>
        <v>00:00-00:00</v>
      </c>
      <c r="QN34" s="627">
        <f t="shared" si="479"/>
        <v>1</v>
      </c>
      <c r="QO34" s="738">
        <f t="shared" si="480"/>
        <v>0</v>
      </c>
      <c r="QP34" s="738">
        <f t="shared" si="481"/>
        <v>1</v>
      </c>
      <c r="QQ34" s="628" t="b">
        <f t="shared" si="482"/>
        <v>1</v>
      </c>
      <c r="QR34" s="628" t="b">
        <f t="shared" si="483"/>
        <v>0</v>
      </c>
      <c r="QS34" s="628" t="b">
        <f t="shared" si="484"/>
        <v>1</v>
      </c>
      <c r="QT34" s="628">
        <f t="shared" si="485"/>
        <v>1</v>
      </c>
      <c r="QU34" s="737">
        <f t="shared" si="486"/>
        <v>0</v>
      </c>
      <c r="QV34" s="737">
        <f t="shared" si="487"/>
        <v>0</v>
      </c>
      <c r="QW34" s="737">
        <f t="shared" si="488"/>
        <v>0</v>
      </c>
      <c r="QX34" s="740">
        <f t="shared" si="489"/>
        <v>0</v>
      </c>
      <c r="QY34" s="625">
        <f t="shared" si="490"/>
        <v>1</v>
      </c>
      <c r="QZ34" s="625" t="str">
        <f t="shared" si="491"/>
        <v>00:00-00:00</v>
      </c>
      <c r="RA34" s="627">
        <f t="shared" si="492"/>
        <v>1</v>
      </c>
      <c r="RB34" s="738">
        <f t="shared" si="493"/>
        <v>0</v>
      </c>
      <c r="RC34" s="738">
        <f t="shared" si="494"/>
        <v>1</v>
      </c>
      <c r="RD34" s="628" t="b">
        <f t="shared" si="495"/>
        <v>1</v>
      </c>
      <c r="RE34" s="628" t="b">
        <f t="shared" si="496"/>
        <v>0</v>
      </c>
      <c r="RF34" s="628" t="b">
        <f t="shared" si="497"/>
        <v>1</v>
      </c>
      <c r="RG34" s="628">
        <f t="shared" si="498"/>
        <v>1</v>
      </c>
      <c r="RH34" s="737">
        <f t="shared" si="499"/>
        <v>0</v>
      </c>
      <c r="RI34" s="737">
        <f t="shared" si="500"/>
        <v>0</v>
      </c>
      <c r="RJ34" s="737">
        <f t="shared" si="501"/>
        <v>0</v>
      </c>
      <c r="RK34" s="740">
        <f t="shared" si="502"/>
        <v>0</v>
      </c>
      <c r="RL34" s="744">
        <f t="shared" si="503"/>
        <v>0</v>
      </c>
      <c r="RM34" s="746">
        <f t="shared" si="522"/>
        <v>0</v>
      </c>
      <c r="RN34" s="744">
        <f t="shared" si="504"/>
        <v>0</v>
      </c>
      <c r="RO34" s="744">
        <f t="shared" si="505"/>
        <v>0</v>
      </c>
      <c r="RP34" s="744">
        <f t="shared" si="506"/>
        <v>0</v>
      </c>
      <c r="RQ34" s="744">
        <f t="shared" si="507"/>
        <v>0</v>
      </c>
      <c r="RR34" s="594">
        <f t="shared" ca="1" si="91"/>
        <v>0</v>
      </c>
      <c r="RS34" s="594">
        <f t="shared" ca="1" si="92"/>
        <v>0</v>
      </c>
      <c r="RU34" s="725"/>
    </row>
    <row r="35" spans="1:489" s="625" customFormat="1" ht="15" x14ac:dyDescent="0.25">
      <c r="A35" s="865">
        <f t="shared" ca="1" si="93"/>
        <v>4</v>
      </c>
      <c r="B35" s="719">
        <f t="shared" ca="1" si="508"/>
        <v>43855</v>
      </c>
      <c r="C35" s="720">
        <f t="shared" ca="1" si="509"/>
        <v>1</v>
      </c>
      <c r="D35" s="720" t="str">
        <f t="shared" ca="1" si="510"/>
        <v/>
      </c>
      <c r="E35" s="773" t="str">
        <f t="shared" ca="1" si="511"/>
        <v/>
      </c>
      <c r="F35" s="721">
        <f t="shared" ca="1" si="512"/>
        <v>43855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>
        <f t="shared" ca="1" si="2"/>
        <v>0.33333333333333298</v>
      </c>
      <c r="Q35" s="725" t="str">
        <f t="shared" ca="1" si="3"/>
        <v/>
      </c>
      <c r="R35" s="725" t="str">
        <f t="shared" ca="1" si="94"/>
        <v/>
      </c>
      <c r="S35" s="750"/>
      <c r="T35" s="723" t="str">
        <f t="shared" si="95"/>
        <v/>
      </c>
      <c r="U35" s="723" t="str">
        <f t="shared" ca="1" si="4"/>
        <v/>
      </c>
      <c r="V35" s="723" t="str">
        <f t="shared" ca="1" si="96"/>
        <v/>
      </c>
      <c r="W35" s="723" t="str">
        <f t="shared" ca="1" si="97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8"/>
        <v/>
      </c>
      <c r="AG35" s="730" t="str">
        <f t="shared" si="99"/>
        <v/>
      </c>
      <c r="AH35" s="731" t="str">
        <f t="shared" si="7"/>
        <v/>
      </c>
      <c r="AI35" s="731">
        <f t="shared" si="100"/>
        <v>0</v>
      </c>
      <c r="AJ35" s="731">
        <f t="shared" si="101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9"/>
        <v>0</v>
      </c>
      <c r="AN35" s="596">
        <f t="shared" si="10"/>
        <v>0</v>
      </c>
      <c r="AO35" s="596">
        <f t="shared" si="513"/>
        <v>0</v>
      </c>
      <c r="AP35" s="633">
        <v>0</v>
      </c>
      <c r="AQ35" s="596">
        <f t="shared" si="514"/>
        <v>0</v>
      </c>
      <c r="AR35" s="634">
        <f t="shared" si="11"/>
        <v>0</v>
      </c>
      <c r="AS35" s="733">
        <f t="shared" si="12"/>
        <v>0</v>
      </c>
      <c r="AT35" s="635">
        <f t="shared" si="13"/>
        <v>0</v>
      </c>
      <c r="AU35" s="635">
        <f t="shared" si="515"/>
        <v>0</v>
      </c>
      <c r="AV35" s="633">
        <v>0</v>
      </c>
      <c r="AW35" s="635">
        <f t="shared" si="516"/>
        <v>0</v>
      </c>
      <c r="AX35" s="596">
        <f t="shared" si="14"/>
        <v>0</v>
      </c>
      <c r="AY35" s="596">
        <f t="shared" si="15"/>
        <v>0</v>
      </c>
      <c r="AZ35" s="596">
        <f t="shared" si="16"/>
        <v>0</v>
      </c>
      <c r="BA35" s="596">
        <f t="shared" si="17"/>
        <v>0</v>
      </c>
      <c r="BB35" s="596">
        <f t="shared" si="18"/>
        <v>0</v>
      </c>
      <c r="BC35" s="596">
        <f t="shared" si="517"/>
        <v>0</v>
      </c>
      <c r="BD35" s="636" t="b">
        <f t="shared" si="19"/>
        <v>1</v>
      </c>
      <c r="BE35" s="636" t="b">
        <f>IF(UPPER(G35)=Stammdaten!$D$40,TRUE,FALSE)</f>
        <v>0</v>
      </c>
      <c r="BF35" s="635">
        <f t="shared" si="518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0.33333333333333337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519"/>
        <v>0</v>
      </c>
      <c r="BL35" s="636" t="b">
        <f>IF(UPPER(G35)=Stammdaten!$D$39,TRUE,FALSE)</f>
        <v>0</v>
      </c>
      <c r="BM35" s="636">
        <f t="shared" si="20"/>
        <v>0</v>
      </c>
      <c r="BN35" s="636">
        <f t="shared" si="21"/>
        <v>0</v>
      </c>
      <c r="BO35" s="735">
        <f t="shared" ca="1" si="102"/>
        <v>0</v>
      </c>
      <c r="BP35" s="636">
        <f t="shared" si="22"/>
        <v>0</v>
      </c>
      <c r="BQ35" s="734">
        <f t="shared" si="103"/>
        <v>0</v>
      </c>
      <c r="BR35" s="636">
        <f t="shared" ca="1" si="23"/>
        <v>0</v>
      </c>
      <c r="BS35" s="549">
        <f t="shared" ca="1" si="24"/>
        <v>0</v>
      </c>
      <c r="BT35" s="637">
        <f t="shared" ca="1" si="520"/>
        <v>0</v>
      </c>
      <c r="BU35" s="635">
        <f t="shared" ca="1" si="521"/>
        <v>0</v>
      </c>
      <c r="BV35" s="638">
        <f t="shared" ca="1" si="25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6"/>
        <v>0</v>
      </c>
      <c r="BY35" s="638">
        <f t="shared" ca="1" si="104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27"/>
        <v>0</v>
      </c>
      <c r="CB35" s="736">
        <f t="shared" si="523"/>
        <v>0</v>
      </c>
      <c r="CC35" s="625">
        <f t="shared" si="28"/>
        <v>1</v>
      </c>
      <c r="CD35" s="737">
        <f t="shared" si="106"/>
        <v>0</v>
      </c>
      <c r="CE35" s="737">
        <f t="shared" si="107"/>
        <v>1</v>
      </c>
      <c r="CF35" s="738" t="str">
        <f t="shared" si="108"/>
        <v>00:00-00:00</v>
      </c>
      <c r="CG35" s="739">
        <f t="shared" si="109"/>
        <v>1</v>
      </c>
      <c r="CH35" s="738">
        <f t="shared" si="110"/>
        <v>0</v>
      </c>
      <c r="CI35" s="738">
        <f t="shared" si="111"/>
        <v>1</v>
      </c>
      <c r="CJ35" s="737" t="b">
        <f t="shared" si="112"/>
        <v>1</v>
      </c>
      <c r="CK35" s="737" t="b">
        <f t="shared" si="113"/>
        <v>0</v>
      </c>
      <c r="CL35" s="737" t="b">
        <f t="shared" si="114"/>
        <v>1</v>
      </c>
      <c r="CM35" s="628">
        <f t="shared" si="115"/>
        <v>1</v>
      </c>
      <c r="CN35" s="737">
        <f t="shared" si="116"/>
        <v>0</v>
      </c>
      <c r="CO35" s="737">
        <f t="shared" si="117"/>
        <v>0</v>
      </c>
      <c r="CP35" s="737">
        <f t="shared" si="118"/>
        <v>0</v>
      </c>
      <c r="CQ35" s="740">
        <f t="shared" si="119"/>
        <v>0</v>
      </c>
      <c r="CR35" s="625">
        <f t="shared" si="120"/>
        <v>1</v>
      </c>
      <c r="CS35" s="738" t="str">
        <f t="shared" si="121"/>
        <v>00:00-00:00</v>
      </c>
      <c r="CT35" s="739">
        <f t="shared" si="122"/>
        <v>1</v>
      </c>
      <c r="CU35" s="738">
        <f t="shared" si="123"/>
        <v>0</v>
      </c>
      <c r="CV35" s="738">
        <f t="shared" si="124"/>
        <v>1</v>
      </c>
      <c r="CW35" s="737" t="b">
        <f t="shared" si="125"/>
        <v>1</v>
      </c>
      <c r="CX35" s="737" t="b">
        <f t="shared" si="126"/>
        <v>0</v>
      </c>
      <c r="CY35" s="737" t="b">
        <f t="shared" si="127"/>
        <v>1</v>
      </c>
      <c r="CZ35" s="628">
        <f t="shared" si="128"/>
        <v>1</v>
      </c>
      <c r="DA35" s="737">
        <f t="shared" si="129"/>
        <v>0</v>
      </c>
      <c r="DB35" s="737">
        <f t="shared" si="130"/>
        <v>0</v>
      </c>
      <c r="DC35" s="737">
        <f t="shared" si="131"/>
        <v>0</v>
      </c>
      <c r="DD35" s="740">
        <f t="shared" si="132"/>
        <v>0</v>
      </c>
      <c r="DE35" s="625">
        <f t="shared" si="133"/>
        <v>1</v>
      </c>
      <c r="DF35" s="738" t="str">
        <f t="shared" si="134"/>
        <v>00:00-00:00</v>
      </c>
      <c r="DG35" s="739">
        <f t="shared" si="135"/>
        <v>1</v>
      </c>
      <c r="DH35" s="738">
        <f t="shared" si="136"/>
        <v>0</v>
      </c>
      <c r="DI35" s="738">
        <f t="shared" si="137"/>
        <v>1</v>
      </c>
      <c r="DJ35" s="737" t="b">
        <f t="shared" si="138"/>
        <v>1</v>
      </c>
      <c r="DK35" s="737" t="b">
        <f t="shared" si="139"/>
        <v>0</v>
      </c>
      <c r="DL35" s="737" t="b">
        <f t="shared" si="140"/>
        <v>1</v>
      </c>
      <c r="DM35" s="628">
        <f t="shared" si="141"/>
        <v>1</v>
      </c>
      <c r="DN35" s="737">
        <f t="shared" si="142"/>
        <v>0</v>
      </c>
      <c r="DO35" s="737">
        <f t="shared" si="143"/>
        <v>0</v>
      </c>
      <c r="DP35" s="737">
        <f t="shared" si="144"/>
        <v>0</v>
      </c>
      <c r="DQ35" s="740">
        <f t="shared" si="145"/>
        <v>0</v>
      </c>
      <c r="DR35" s="625">
        <f t="shared" si="146"/>
        <v>1</v>
      </c>
      <c r="DS35" s="738" t="str">
        <f t="shared" si="147"/>
        <v>00:00-00:00</v>
      </c>
      <c r="DT35" s="739">
        <f t="shared" si="148"/>
        <v>1</v>
      </c>
      <c r="DU35" s="738">
        <f t="shared" si="149"/>
        <v>0</v>
      </c>
      <c r="DV35" s="738">
        <f t="shared" si="150"/>
        <v>1</v>
      </c>
      <c r="DW35" s="737" t="b">
        <f t="shared" si="151"/>
        <v>1</v>
      </c>
      <c r="DX35" s="737" t="b">
        <f t="shared" si="152"/>
        <v>0</v>
      </c>
      <c r="DY35" s="737" t="b">
        <f t="shared" si="153"/>
        <v>1</v>
      </c>
      <c r="DZ35" s="628">
        <f t="shared" si="154"/>
        <v>1</v>
      </c>
      <c r="EA35" s="737">
        <f t="shared" si="155"/>
        <v>0</v>
      </c>
      <c r="EB35" s="737">
        <f t="shared" si="156"/>
        <v>0</v>
      </c>
      <c r="EC35" s="737">
        <f t="shared" si="157"/>
        <v>0</v>
      </c>
      <c r="ED35" s="740">
        <f t="shared" si="158"/>
        <v>0</v>
      </c>
      <c r="EE35" s="741">
        <f t="shared" si="159"/>
        <v>1</v>
      </c>
      <c r="EF35" s="742" t="str">
        <f t="shared" si="160"/>
        <v>00:00-00:00</v>
      </c>
      <c r="EG35" s="743">
        <f t="shared" si="161"/>
        <v>1</v>
      </c>
      <c r="EH35" s="742">
        <f t="shared" si="162"/>
        <v>0</v>
      </c>
      <c r="EI35" s="742">
        <f t="shared" si="163"/>
        <v>1</v>
      </c>
      <c r="EJ35" s="742" t="b">
        <f t="shared" si="164"/>
        <v>1</v>
      </c>
      <c r="EK35" s="742" t="b">
        <f t="shared" si="165"/>
        <v>0</v>
      </c>
      <c r="EL35" s="742" t="b">
        <f t="shared" si="166"/>
        <v>1</v>
      </c>
      <c r="EM35" s="628">
        <f t="shared" si="167"/>
        <v>1</v>
      </c>
      <c r="EN35" s="737">
        <f t="shared" si="168"/>
        <v>0</v>
      </c>
      <c r="EO35" s="737">
        <f t="shared" si="169"/>
        <v>0</v>
      </c>
      <c r="EP35" s="737">
        <f t="shared" si="170"/>
        <v>0</v>
      </c>
      <c r="EQ35" s="740">
        <f t="shared" si="171"/>
        <v>0</v>
      </c>
      <c r="ER35" s="741">
        <f t="shared" si="172"/>
        <v>1</v>
      </c>
      <c r="ES35" s="742" t="str">
        <f t="shared" si="173"/>
        <v>00:00-00:00</v>
      </c>
      <c r="ET35" s="739">
        <f t="shared" si="174"/>
        <v>1</v>
      </c>
      <c r="EU35" s="738">
        <f t="shared" si="175"/>
        <v>0</v>
      </c>
      <c r="EV35" s="738">
        <f t="shared" si="176"/>
        <v>1</v>
      </c>
      <c r="EW35" s="737" t="b">
        <f t="shared" si="177"/>
        <v>1</v>
      </c>
      <c r="EX35" s="737" t="b">
        <f t="shared" si="178"/>
        <v>0</v>
      </c>
      <c r="EY35" s="737" t="b">
        <f t="shared" si="179"/>
        <v>1</v>
      </c>
      <c r="EZ35" s="628">
        <f t="shared" si="180"/>
        <v>1</v>
      </c>
      <c r="FA35" s="737">
        <f t="shared" si="181"/>
        <v>0</v>
      </c>
      <c r="FB35" s="737">
        <f t="shared" si="182"/>
        <v>0</v>
      </c>
      <c r="FC35" s="737">
        <f t="shared" si="183"/>
        <v>0</v>
      </c>
      <c r="FD35" s="740">
        <f t="shared" si="184"/>
        <v>0</v>
      </c>
      <c r="FE35" s="625">
        <f t="shared" si="185"/>
        <v>1</v>
      </c>
      <c r="FF35" s="738" t="str">
        <f t="shared" si="186"/>
        <v>00:00-00:00</v>
      </c>
      <c r="FG35" s="739">
        <f t="shared" si="187"/>
        <v>1</v>
      </c>
      <c r="FH35" s="738">
        <f t="shared" si="188"/>
        <v>0</v>
      </c>
      <c r="FI35" s="738">
        <f t="shared" si="189"/>
        <v>1</v>
      </c>
      <c r="FJ35" s="737" t="b">
        <f t="shared" si="190"/>
        <v>1</v>
      </c>
      <c r="FK35" s="737" t="b">
        <f t="shared" si="191"/>
        <v>0</v>
      </c>
      <c r="FL35" s="737" t="b">
        <f t="shared" si="192"/>
        <v>1</v>
      </c>
      <c r="FM35" s="628">
        <f t="shared" si="193"/>
        <v>1</v>
      </c>
      <c r="FN35" s="737">
        <f t="shared" si="194"/>
        <v>0</v>
      </c>
      <c r="FO35" s="737">
        <f t="shared" si="195"/>
        <v>0</v>
      </c>
      <c r="FP35" s="737">
        <f t="shared" si="196"/>
        <v>0</v>
      </c>
      <c r="FQ35" s="740">
        <f t="shared" si="197"/>
        <v>0</v>
      </c>
      <c r="FR35" s="625">
        <f t="shared" si="198"/>
        <v>1</v>
      </c>
      <c r="FS35" s="738" t="str">
        <f t="shared" si="199"/>
        <v>00:00-00:00</v>
      </c>
      <c r="FT35" s="739">
        <f t="shared" si="200"/>
        <v>1</v>
      </c>
      <c r="FU35" s="738">
        <f t="shared" si="201"/>
        <v>0</v>
      </c>
      <c r="FV35" s="738">
        <f t="shared" si="202"/>
        <v>1</v>
      </c>
      <c r="FW35" s="737" t="b">
        <f t="shared" si="203"/>
        <v>1</v>
      </c>
      <c r="FX35" s="737" t="b">
        <f t="shared" si="204"/>
        <v>0</v>
      </c>
      <c r="FY35" s="737" t="b">
        <f t="shared" si="205"/>
        <v>1</v>
      </c>
      <c r="FZ35" s="628">
        <f t="shared" si="206"/>
        <v>1</v>
      </c>
      <c r="GA35" s="737">
        <f t="shared" si="207"/>
        <v>0</v>
      </c>
      <c r="GB35" s="737">
        <f t="shared" si="208"/>
        <v>0</v>
      </c>
      <c r="GC35" s="737">
        <f t="shared" si="209"/>
        <v>0</v>
      </c>
      <c r="GD35" s="740">
        <f t="shared" si="210"/>
        <v>0</v>
      </c>
      <c r="GE35" s="625">
        <f t="shared" si="211"/>
        <v>1</v>
      </c>
      <c r="GF35" s="738" t="str">
        <f t="shared" si="212"/>
        <v>00:00-00:00</v>
      </c>
      <c r="GG35" s="739">
        <f t="shared" si="213"/>
        <v>1</v>
      </c>
      <c r="GH35" s="738">
        <f t="shared" si="214"/>
        <v>0</v>
      </c>
      <c r="GI35" s="738">
        <f t="shared" si="215"/>
        <v>1</v>
      </c>
      <c r="GJ35" s="737" t="b">
        <f t="shared" si="216"/>
        <v>1</v>
      </c>
      <c r="GK35" s="737" t="b">
        <f t="shared" si="217"/>
        <v>0</v>
      </c>
      <c r="GL35" s="737" t="b">
        <f t="shared" si="218"/>
        <v>1</v>
      </c>
      <c r="GM35" s="628">
        <f t="shared" si="219"/>
        <v>1</v>
      </c>
      <c r="GN35" s="737">
        <f t="shared" si="220"/>
        <v>0</v>
      </c>
      <c r="GO35" s="737">
        <f t="shared" si="221"/>
        <v>0</v>
      </c>
      <c r="GP35" s="737">
        <f t="shared" si="222"/>
        <v>0</v>
      </c>
      <c r="GQ35" s="740">
        <f t="shared" si="223"/>
        <v>0</v>
      </c>
      <c r="GR35" s="625">
        <f t="shared" si="224"/>
        <v>1</v>
      </c>
      <c r="GS35" s="738" t="str">
        <f t="shared" si="225"/>
        <v>00:00-00:00</v>
      </c>
      <c r="GT35" s="739">
        <f t="shared" si="226"/>
        <v>1</v>
      </c>
      <c r="GU35" s="738">
        <f t="shared" si="227"/>
        <v>0</v>
      </c>
      <c r="GV35" s="738">
        <f t="shared" si="228"/>
        <v>1</v>
      </c>
      <c r="GW35" s="737" t="b">
        <f t="shared" si="229"/>
        <v>1</v>
      </c>
      <c r="GX35" s="737" t="b">
        <f t="shared" si="230"/>
        <v>0</v>
      </c>
      <c r="GY35" s="737" t="b">
        <f t="shared" si="231"/>
        <v>1</v>
      </c>
      <c r="GZ35" s="628">
        <f t="shared" si="232"/>
        <v>1</v>
      </c>
      <c r="HA35" s="737">
        <f t="shared" si="233"/>
        <v>0</v>
      </c>
      <c r="HB35" s="737">
        <f t="shared" si="234"/>
        <v>0</v>
      </c>
      <c r="HC35" s="737">
        <f t="shared" si="235"/>
        <v>0</v>
      </c>
      <c r="HD35" s="740">
        <f t="shared" si="236"/>
        <v>0</v>
      </c>
      <c r="HE35" s="625">
        <f t="shared" si="237"/>
        <v>1</v>
      </c>
      <c r="HF35" s="738" t="str">
        <f t="shared" si="238"/>
        <v>00:00-00:00</v>
      </c>
      <c r="HG35" s="739">
        <f t="shared" si="239"/>
        <v>1</v>
      </c>
      <c r="HH35" s="738">
        <f t="shared" si="240"/>
        <v>0</v>
      </c>
      <c r="HI35" s="738">
        <f t="shared" si="241"/>
        <v>1</v>
      </c>
      <c r="HJ35" s="737" t="b">
        <f t="shared" si="242"/>
        <v>1</v>
      </c>
      <c r="HK35" s="737" t="b">
        <f t="shared" si="243"/>
        <v>0</v>
      </c>
      <c r="HL35" s="737" t="b">
        <f t="shared" si="244"/>
        <v>1</v>
      </c>
      <c r="HM35" s="628">
        <f t="shared" si="245"/>
        <v>1</v>
      </c>
      <c r="HN35" s="737">
        <f t="shared" si="246"/>
        <v>0</v>
      </c>
      <c r="HO35" s="737">
        <f t="shared" si="247"/>
        <v>0</v>
      </c>
      <c r="HP35" s="737">
        <f t="shared" si="248"/>
        <v>0</v>
      </c>
      <c r="HQ35" s="740">
        <f t="shared" si="249"/>
        <v>0</v>
      </c>
      <c r="HR35" s="625">
        <f t="shared" si="250"/>
        <v>1</v>
      </c>
      <c r="HS35" s="738" t="str">
        <f t="shared" si="251"/>
        <v>00:00-00:00</v>
      </c>
      <c r="HT35" s="739">
        <f t="shared" si="252"/>
        <v>1</v>
      </c>
      <c r="HU35" s="738">
        <f t="shared" si="253"/>
        <v>0</v>
      </c>
      <c r="HV35" s="738">
        <f t="shared" si="254"/>
        <v>1</v>
      </c>
      <c r="HW35" s="737" t="b">
        <f t="shared" si="255"/>
        <v>1</v>
      </c>
      <c r="HX35" s="737" t="b">
        <f t="shared" si="256"/>
        <v>0</v>
      </c>
      <c r="HY35" s="737" t="b">
        <f t="shared" si="257"/>
        <v>1</v>
      </c>
      <c r="HZ35" s="628">
        <f t="shared" si="258"/>
        <v>1</v>
      </c>
      <c r="IA35" s="737">
        <f t="shared" si="259"/>
        <v>0</v>
      </c>
      <c r="IB35" s="737">
        <f t="shared" si="260"/>
        <v>0</v>
      </c>
      <c r="IC35" s="737">
        <f t="shared" si="261"/>
        <v>0</v>
      </c>
      <c r="ID35" s="740">
        <f t="shared" si="262"/>
        <v>0</v>
      </c>
      <c r="IE35" s="625">
        <f t="shared" si="263"/>
        <v>1</v>
      </c>
      <c r="IF35" s="738" t="str">
        <f t="shared" si="264"/>
        <v>00:00-00:00</v>
      </c>
      <c r="IG35" s="739">
        <f t="shared" si="265"/>
        <v>1</v>
      </c>
      <c r="IH35" s="738">
        <f t="shared" si="266"/>
        <v>0</v>
      </c>
      <c r="II35" s="738">
        <f t="shared" si="267"/>
        <v>1</v>
      </c>
      <c r="IJ35" s="737" t="b">
        <f t="shared" si="268"/>
        <v>1</v>
      </c>
      <c r="IK35" s="737" t="b">
        <f t="shared" si="269"/>
        <v>0</v>
      </c>
      <c r="IL35" s="737" t="b">
        <f t="shared" si="270"/>
        <v>1</v>
      </c>
      <c r="IM35" s="628">
        <f t="shared" si="271"/>
        <v>1</v>
      </c>
      <c r="IN35" s="737">
        <f t="shared" si="272"/>
        <v>0</v>
      </c>
      <c r="IO35" s="737">
        <f t="shared" si="273"/>
        <v>0</v>
      </c>
      <c r="IP35" s="737">
        <f t="shared" si="274"/>
        <v>0</v>
      </c>
      <c r="IQ35" s="740">
        <f t="shared" si="275"/>
        <v>0</v>
      </c>
      <c r="IR35" s="625">
        <f t="shared" si="276"/>
        <v>1</v>
      </c>
      <c r="IS35" s="738" t="str">
        <f t="shared" si="277"/>
        <v>00:00-00:00</v>
      </c>
      <c r="IT35" s="739">
        <f t="shared" si="278"/>
        <v>1</v>
      </c>
      <c r="IU35" s="738">
        <f t="shared" si="279"/>
        <v>0</v>
      </c>
      <c r="IV35" s="738">
        <f t="shared" si="280"/>
        <v>1</v>
      </c>
      <c r="IW35" s="737" t="b">
        <f t="shared" si="281"/>
        <v>1</v>
      </c>
      <c r="IX35" s="737" t="b">
        <f t="shared" si="282"/>
        <v>0</v>
      </c>
      <c r="IY35" s="737" t="b">
        <f t="shared" si="283"/>
        <v>1</v>
      </c>
      <c r="IZ35" s="628">
        <f t="shared" si="284"/>
        <v>1</v>
      </c>
      <c r="JA35" s="737">
        <f t="shared" si="285"/>
        <v>0</v>
      </c>
      <c r="JB35" s="737">
        <f t="shared" si="286"/>
        <v>0</v>
      </c>
      <c r="JC35" s="737">
        <f t="shared" si="287"/>
        <v>0</v>
      </c>
      <c r="JD35" s="740">
        <f t="shared" si="288"/>
        <v>0</v>
      </c>
      <c r="JE35" s="625">
        <f t="shared" si="289"/>
        <v>1</v>
      </c>
      <c r="JF35" s="738" t="str">
        <f t="shared" si="290"/>
        <v>00:00-00:00</v>
      </c>
      <c r="JG35" s="739">
        <f t="shared" si="291"/>
        <v>1</v>
      </c>
      <c r="JH35" s="738">
        <f t="shared" si="292"/>
        <v>0</v>
      </c>
      <c r="JI35" s="738">
        <f t="shared" si="293"/>
        <v>1</v>
      </c>
      <c r="JJ35" s="737" t="b">
        <f t="shared" si="294"/>
        <v>1</v>
      </c>
      <c r="JK35" s="737" t="b">
        <f t="shared" si="295"/>
        <v>0</v>
      </c>
      <c r="JL35" s="737" t="b">
        <f t="shared" si="296"/>
        <v>1</v>
      </c>
      <c r="JM35" s="628">
        <f t="shared" si="297"/>
        <v>1</v>
      </c>
      <c r="JN35" s="737">
        <f t="shared" si="298"/>
        <v>0</v>
      </c>
      <c r="JO35" s="737">
        <f t="shared" si="299"/>
        <v>0</v>
      </c>
      <c r="JP35" s="737">
        <f t="shared" si="300"/>
        <v>0</v>
      </c>
      <c r="JQ35" s="740">
        <f t="shared" si="301"/>
        <v>0</v>
      </c>
      <c r="JR35" s="744">
        <f t="shared" si="302"/>
        <v>0</v>
      </c>
      <c r="JS35" s="745">
        <f t="shared" si="303"/>
        <v>0</v>
      </c>
      <c r="JT35" s="744">
        <f t="shared" si="304"/>
        <v>0</v>
      </c>
      <c r="JU35" s="744">
        <f t="shared" si="305"/>
        <v>0</v>
      </c>
      <c r="JV35" s="744">
        <f t="shared" si="306"/>
        <v>0</v>
      </c>
      <c r="JW35" s="744">
        <f t="shared" si="307"/>
        <v>0</v>
      </c>
      <c r="JX35" s="616"/>
      <c r="JY35" s="625">
        <f t="shared" si="308"/>
        <v>1</v>
      </c>
      <c r="JZ35" s="626" t="str">
        <f t="shared" si="309"/>
        <v>00:00-00:00</v>
      </c>
      <c r="KA35" s="627">
        <f t="shared" si="310"/>
        <v>1</v>
      </c>
      <c r="KB35" s="738">
        <f t="shared" si="311"/>
        <v>0</v>
      </c>
      <c r="KC35" s="738">
        <f t="shared" si="312"/>
        <v>1</v>
      </c>
      <c r="KD35" s="628" t="b">
        <f t="shared" si="313"/>
        <v>1</v>
      </c>
      <c r="KE35" s="628" t="b">
        <f t="shared" si="314"/>
        <v>0</v>
      </c>
      <c r="KF35" s="628" t="b">
        <f t="shared" si="315"/>
        <v>1</v>
      </c>
      <c r="KG35" s="628">
        <f t="shared" si="316"/>
        <v>1</v>
      </c>
      <c r="KH35" s="737">
        <f t="shared" si="317"/>
        <v>0</v>
      </c>
      <c r="KI35" s="737">
        <f t="shared" si="318"/>
        <v>0</v>
      </c>
      <c r="KJ35" s="737">
        <f t="shared" si="319"/>
        <v>0</v>
      </c>
      <c r="KK35" s="740">
        <f t="shared" si="320"/>
        <v>0</v>
      </c>
      <c r="KL35" s="625">
        <f t="shared" si="321"/>
        <v>1</v>
      </c>
      <c r="KM35" s="625" t="str">
        <f t="shared" si="322"/>
        <v>00:00-00:00</v>
      </c>
      <c r="KN35" s="627">
        <f t="shared" si="323"/>
        <v>1</v>
      </c>
      <c r="KO35" s="738">
        <f t="shared" si="324"/>
        <v>0</v>
      </c>
      <c r="KP35" s="738">
        <f t="shared" si="325"/>
        <v>1</v>
      </c>
      <c r="KQ35" s="628" t="b">
        <f t="shared" si="326"/>
        <v>1</v>
      </c>
      <c r="KR35" s="628" t="b">
        <f t="shared" si="327"/>
        <v>0</v>
      </c>
      <c r="KS35" s="628" t="b">
        <f t="shared" si="328"/>
        <v>1</v>
      </c>
      <c r="KT35" s="628">
        <f t="shared" si="329"/>
        <v>1</v>
      </c>
      <c r="KU35" s="737">
        <f t="shared" si="330"/>
        <v>0</v>
      </c>
      <c r="KV35" s="737">
        <f t="shared" si="331"/>
        <v>0</v>
      </c>
      <c r="KW35" s="737">
        <f t="shared" si="332"/>
        <v>0</v>
      </c>
      <c r="KX35" s="740">
        <f t="shared" si="333"/>
        <v>0</v>
      </c>
      <c r="KY35" s="625">
        <f t="shared" si="334"/>
        <v>1</v>
      </c>
      <c r="KZ35" s="625" t="str">
        <f t="shared" si="335"/>
        <v>00:00-00:00</v>
      </c>
      <c r="LA35" s="627">
        <f t="shared" si="336"/>
        <v>1</v>
      </c>
      <c r="LB35" s="738">
        <f t="shared" si="337"/>
        <v>0</v>
      </c>
      <c r="LC35" s="738">
        <f t="shared" si="338"/>
        <v>1</v>
      </c>
      <c r="LD35" s="628" t="b">
        <f t="shared" si="339"/>
        <v>1</v>
      </c>
      <c r="LE35" s="628" t="b">
        <f t="shared" si="340"/>
        <v>0</v>
      </c>
      <c r="LF35" s="628" t="b">
        <f t="shared" si="341"/>
        <v>1</v>
      </c>
      <c r="LG35" s="628">
        <f t="shared" si="342"/>
        <v>1</v>
      </c>
      <c r="LH35" s="737">
        <f t="shared" si="343"/>
        <v>0</v>
      </c>
      <c r="LI35" s="737">
        <f t="shared" si="344"/>
        <v>0</v>
      </c>
      <c r="LJ35" s="737">
        <f t="shared" si="345"/>
        <v>0</v>
      </c>
      <c r="LK35" s="740">
        <f t="shared" si="346"/>
        <v>0</v>
      </c>
      <c r="LL35" s="625">
        <f t="shared" si="347"/>
        <v>1</v>
      </c>
      <c r="LM35" s="625" t="str">
        <f t="shared" si="348"/>
        <v>00:00-00:00</v>
      </c>
      <c r="LN35" s="627">
        <f t="shared" si="349"/>
        <v>1</v>
      </c>
      <c r="LO35" s="738">
        <f t="shared" si="350"/>
        <v>0</v>
      </c>
      <c r="LP35" s="738">
        <f t="shared" si="351"/>
        <v>1</v>
      </c>
      <c r="LQ35" s="628" t="b">
        <f t="shared" si="352"/>
        <v>1</v>
      </c>
      <c r="LR35" s="628" t="b">
        <f t="shared" si="353"/>
        <v>0</v>
      </c>
      <c r="LS35" s="628" t="b">
        <f t="shared" si="354"/>
        <v>1</v>
      </c>
      <c r="LT35" s="628">
        <f t="shared" si="355"/>
        <v>1</v>
      </c>
      <c r="LU35" s="737">
        <f t="shared" si="356"/>
        <v>0</v>
      </c>
      <c r="LV35" s="737">
        <f t="shared" si="357"/>
        <v>0</v>
      </c>
      <c r="LW35" s="737">
        <f t="shared" si="358"/>
        <v>0</v>
      </c>
      <c r="LX35" s="740">
        <f t="shared" si="359"/>
        <v>0</v>
      </c>
      <c r="LY35" s="625">
        <f t="shared" si="360"/>
        <v>1</v>
      </c>
      <c r="LZ35" s="625" t="str">
        <f t="shared" si="361"/>
        <v>00:00-00:00</v>
      </c>
      <c r="MA35" s="627">
        <f t="shared" si="362"/>
        <v>1</v>
      </c>
      <c r="MB35" s="738">
        <f t="shared" si="363"/>
        <v>0</v>
      </c>
      <c r="MC35" s="738">
        <f t="shared" si="364"/>
        <v>1</v>
      </c>
      <c r="MD35" s="628" t="b">
        <f t="shared" si="365"/>
        <v>1</v>
      </c>
      <c r="ME35" s="628" t="b">
        <f t="shared" si="366"/>
        <v>0</v>
      </c>
      <c r="MF35" s="628" t="b">
        <f t="shared" si="367"/>
        <v>1</v>
      </c>
      <c r="MG35" s="628">
        <f t="shared" si="368"/>
        <v>1</v>
      </c>
      <c r="MH35" s="737">
        <f t="shared" si="369"/>
        <v>0</v>
      </c>
      <c r="MI35" s="737">
        <f t="shared" si="370"/>
        <v>0</v>
      </c>
      <c r="MJ35" s="737">
        <f t="shared" si="371"/>
        <v>0</v>
      </c>
      <c r="MK35" s="740">
        <f t="shared" si="372"/>
        <v>0</v>
      </c>
      <c r="ML35" s="625">
        <f t="shared" si="373"/>
        <v>1</v>
      </c>
      <c r="MM35" s="625" t="str">
        <f t="shared" si="374"/>
        <v>00:00-00:00</v>
      </c>
      <c r="MN35" s="627">
        <f t="shared" si="375"/>
        <v>1</v>
      </c>
      <c r="MO35" s="738">
        <f t="shared" si="376"/>
        <v>0</v>
      </c>
      <c r="MP35" s="738">
        <f t="shared" si="377"/>
        <v>1</v>
      </c>
      <c r="MQ35" s="628" t="b">
        <f t="shared" si="378"/>
        <v>1</v>
      </c>
      <c r="MR35" s="628" t="b">
        <f t="shared" si="379"/>
        <v>0</v>
      </c>
      <c r="MS35" s="628" t="b">
        <f t="shared" si="380"/>
        <v>1</v>
      </c>
      <c r="MT35" s="628">
        <f t="shared" si="381"/>
        <v>1</v>
      </c>
      <c r="MU35" s="737">
        <f t="shared" si="382"/>
        <v>0</v>
      </c>
      <c r="MV35" s="737">
        <f t="shared" si="383"/>
        <v>0</v>
      </c>
      <c r="MW35" s="737">
        <f t="shared" si="384"/>
        <v>0</v>
      </c>
      <c r="MX35" s="740">
        <f t="shared" si="385"/>
        <v>0</v>
      </c>
      <c r="MY35" s="625">
        <f t="shared" si="386"/>
        <v>1</v>
      </c>
      <c r="MZ35" s="625" t="str">
        <f t="shared" si="387"/>
        <v>00:00-00:00</v>
      </c>
      <c r="NA35" s="627">
        <f t="shared" si="388"/>
        <v>1</v>
      </c>
      <c r="NB35" s="738">
        <f t="shared" si="389"/>
        <v>0</v>
      </c>
      <c r="NC35" s="738">
        <f t="shared" si="390"/>
        <v>1</v>
      </c>
      <c r="ND35" s="628" t="b">
        <f t="shared" si="391"/>
        <v>1</v>
      </c>
      <c r="NE35" s="628" t="b">
        <f t="shared" si="392"/>
        <v>0</v>
      </c>
      <c r="NF35" s="628" t="b">
        <f t="shared" si="393"/>
        <v>1</v>
      </c>
      <c r="NG35" s="628">
        <f t="shared" si="394"/>
        <v>1</v>
      </c>
      <c r="NH35" s="737">
        <f t="shared" si="395"/>
        <v>0</v>
      </c>
      <c r="NI35" s="737">
        <f t="shared" si="396"/>
        <v>0</v>
      </c>
      <c r="NJ35" s="737">
        <f t="shared" si="397"/>
        <v>0</v>
      </c>
      <c r="NK35" s="740">
        <f t="shared" si="398"/>
        <v>0</v>
      </c>
      <c r="NL35" s="625">
        <f t="shared" si="399"/>
        <v>1</v>
      </c>
      <c r="NM35" s="625" t="str">
        <f t="shared" si="400"/>
        <v>00:00-00:00</v>
      </c>
      <c r="NN35" s="627">
        <f t="shared" si="401"/>
        <v>1</v>
      </c>
      <c r="NO35" s="738">
        <f t="shared" si="402"/>
        <v>0</v>
      </c>
      <c r="NP35" s="738">
        <f t="shared" si="403"/>
        <v>1</v>
      </c>
      <c r="NQ35" s="628" t="b">
        <f t="shared" si="404"/>
        <v>1</v>
      </c>
      <c r="NR35" s="628" t="b">
        <f t="shared" si="405"/>
        <v>0</v>
      </c>
      <c r="NS35" s="628" t="b">
        <f t="shared" si="406"/>
        <v>1</v>
      </c>
      <c r="NT35" s="628">
        <f t="shared" si="407"/>
        <v>1</v>
      </c>
      <c r="NU35" s="737">
        <f t="shared" si="408"/>
        <v>0</v>
      </c>
      <c r="NV35" s="737">
        <f t="shared" si="409"/>
        <v>0</v>
      </c>
      <c r="NW35" s="737">
        <f t="shared" si="410"/>
        <v>0</v>
      </c>
      <c r="NX35" s="740">
        <f t="shared" si="411"/>
        <v>0</v>
      </c>
      <c r="NY35" s="625">
        <f t="shared" si="412"/>
        <v>1</v>
      </c>
      <c r="NZ35" s="625" t="str">
        <f t="shared" si="413"/>
        <v>00:00-00:00</v>
      </c>
      <c r="OA35" s="627">
        <f t="shared" si="414"/>
        <v>1</v>
      </c>
      <c r="OB35" s="738">
        <f t="shared" si="415"/>
        <v>0</v>
      </c>
      <c r="OC35" s="738">
        <f t="shared" si="416"/>
        <v>1</v>
      </c>
      <c r="OD35" s="628" t="b">
        <f t="shared" si="417"/>
        <v>1</v>
      </c>
      <c r="OE35" s="628" t="b">
        <f t="shared" si="418"/>
        <v>0</v>
      </c>
      <c r="OF35" s="628" t="b">
        <f t="shared" si="419"/>
        <v>1</v>
      </c>
      <c r="OG35" s="628">
        <f t="shared" si="420"/>
        <v>1</v>
      </c>
      <c r="OH35" s="737">
        <f t="shared" si="421"/>
        <v>0</v>
      </c>
      <c r="OI35" s="737">
        <f t="shared" si="422"/>
        <v>0</v>
      </c>
      <c r="OJ35" s="737">
        <f t="shared" si="423"/>
        <v>0</v>
      </c>
      <c r="OK35" s="740">
        <f t="shared" si="424"/>
        <v>0</v>
      </c>
      <c r="OL35" s="625">
        <f t="shared" si="425"/>
        <v>1</v>
      </c>
      <c r="OM35" s="625" t="str">
        <f t="shared" si="426"/>
        <v>00:00-00:00</v>
      </c>
      <c r="ON35" s="627">
        <f t="shared" si="427"/>
        <v>1</v>
      </c>
      <c r="OO35" s="738">
        <f t="shared" si="428"/>
        <v>0</v>
      </c>
      <c r="OP35" s="738">
        <f t="shared" si="429"/>
        <v>1</v>
      </c>
      <c r="OQ35" s="628" t="b">
        <f t="shared" si="430"/>
        <v>1</v>
      </c>
      <c r="OR35" s="628" t="b">
        <f t="shared" si="431"/>
        <v>0</v>
      </c>
      <c r="OS35" s="628" t="b">
        <f t="shared" si="432"/>
        <v>1</v>
      </c>
      <c r="OT35" s="628">
        <f t="shared" si="433"/>
        <v>1</v>
      </c>
      <c r="OU35" s="737">
        <f t="shared" si="434"/>
        <v>0</v>
      </c>
      <c r="OV35" s="737">
        <f t="shared" si="435"/>
        <v>0</v>
      </c>
      <c r="OW35" s="737">
        <f t="shared" si="436"/>
        <v>0</v>
      </c>
      <c r="OX35" s="740">
        <f t="shared" si="437"/>
        <v>0</v>
      </c>
      <c r="OY35" s="625">
        <f t="shared" si="438"/>
        <v>1</v>
      </c>
      <c r="OZ35" s="625" t="str">
        <f t="shared" si="439"/>
        <v>00:00-00:00</v>
      </c>
      <c r="PA35" s="627">
        <f t="shared" si="440"/>
        <v>1</v>
      </c>
      <c r="PB35" s="738">
        <f t="shared" si="441"/>
        <v>0</v>
      </c>
      <c r="PC35" s="738">
        <f t="shared" si="442"/>
        <v>1</v>
      </c>
      <c r="PD35" s="628" t="b">
        <f t="shared" si="443"/>
        <v>1</v>
      </c>
      <c r="PE35" s="628" t="b">
        <f t="shared" si="444"/>
        <v>0</v>
      </c>
      <c r="PF35" s="628" t="b">
        <f t="shared" si="445"/>
        <v>1</v>
      </c>
      <c r="PG35" s="628">
        <f t="shared" si="446"/>
        <v>1</v>
      </c>
      <c r="PH35" s="737">
        <f t="shared" si="447"/>
        <v>0</v>
      </c>
      <c r="PI35" s="737">
        <f t="shared" si="448"/>
        <v>0</v>
      </c>
      <c r="PJ35" s="737">
        <f t="shared" si="449"/>
        <v>0</v>
      </c>
      <c r="PK35" s="740">
        <f t="shared" si="450"/>
        <v>0</v>
      </c>
      <c r="PL35" s="625">
        <f t="shared" si="451"/>
        <v>1</v>
      </c>
      <c r="PM35" s="625" t="str">
        <f t="shared" si="452"/>
        <v>00:00-00:00</v>
      </c>
      <c r="PN35" s="627">
        <f t="shared" si="453"/>
        <v>1</v>
      </c>
      <c r="PO35" s="738">
        <f t="shared" si="454"/>
        <v>0</v>
      </c>
      <c r="PP35" s="738">
        <f t="shared" si="455"/>
        <v>1</v>
      </c>
      <c r="PQ35" s="628" t="b">
        <f t="shared" si="456"/>
        <v>1</v>
      </c>
      <c r="PR35" s="628" t="b">
        <f t="shared" si="457"/>
        <v>0</v>
      </c>
      <c r="PS35" s="628" t="b">
        <f t="shared" si="458"/>
        <v>1</v>
      </c>
      <c r="PT35" s="628">
        <f t="shared" si="459"/>
        <v>1</v>
      </c>
      <c r="PU35" s="737">
        <f t="shared" si="460"/>
        <v>0</v>
      </c>
      <c r="PV35" s="737">
        <f t="shared" si="461"/>
        <v>0</v>
      </c>
      <c r="PW35" s="737">
        <f t="shared" si="462"/>
        <v>0</v>
      </c>
      <c r="PX35" s="740">
        <f t="shared" si="463"/>
        <v>0</v>
      </c>
      <c r="PY35" s="625">
        <f t="shared" si="464"/>
        <v>1</v>
      </c>
      <c r="PZ35" s="625" t="str">
        <f t="shared" si="465"/>
        <v>00:00-00:00</v>
      </c>
      <c r="QA35" s="627">
        <f t="shared" si="466"/>
        <v>1</v>
      </c>
      <c r="QB35" s="738">
        <f t="shared" si="467"/>
        <v>0</v>
      </c>
      <c r="QC35" s="738">
        <f t="shared" si="468"/>
        <v>1</v>
      </c>
      <c r="QD35" s="628" t="b">
        <f t="shared" si="469"/>
        <v>1</v>
      </c>
      <c r="QE35" s="628" t="b">
        <f t="shared" si="470"/>
        <v>0</v>
      </c>
      <c r="QF35" s="628" t="b">
        <f t="shared" si="471"/>
        <v>1</v>
      </c>
      <c r="QG35" s="628">
        <f t="shared" si="472"/>
        <v>1</v>
      </c>
      <c r="QH35" s="737">
        <f t="shared" si="473"/>
        <v>0</v>
      </c>
      <c r="QI35" s="737">
        <f t="shared" si="474"/>
        <v>0</v>
      </c>
      <c r="QJ35" s="737">
        <f t="shared" si="475"/>
        <v>0</v>
      </c>
      <c r="QK35" s="740">
        <f t="shared" si="476"/>
        <v>0</v>
      </c>
      <c r="QL35" s="625">
        <f t="shared" si="477"/>
        <v>1</v>
      </c>
      <c r="QM35" s="625" t="str">
        <f t="shared" si="478"/>
        <v>00:00-00:00</v>
      </c>
      <c r="QN35" s="627">
        <f t="shared" si="479"/>
        <v>1</v>
      </c>
      <c r="QO35" s="738">
        <f t="shared" si="480"/>
        <v>0</v>
      </c>
      <c r="QP35" s="738">
        <f t="shared" si="481"/>
        <v>1</v>
      </c>
      <c r="QQ35" s="628" t="b">
        <f t="shared" si="482"/>
        <v>1</v>
      </c>
      <c r="QR35" s="628" t="b">
        <f t="shared" si="483"/>
        <v>0</v>
      </c>
      <c r="QS35" s="628" t="b">
        <f t="shared" si="484"/>
        <v>1</v>
      </c>
      <c r="QT35" s="628">
        <f t="shared" si="485"/>
        <v>1</v>
      </c>
      <c r="QU35" s="737">
        <f t="shared" si="486"/>
        <v>0</v>
      </c>
      <c r="QV35" s="737">
        <f t="shared" si="487"/>
        <v>0</v>
      </c>
      <c r="QW35" s="737">
        <f t="shared" si="488"/>
        <v>0</v>
      </c>
      <c r="QX35" s="740">
        <f t="shared" si="489"/>
        <v>0</v>
      </c>
      <c r="QY35" s="625">
        <f t="shared" si="490"/>
        <v>1</v>
      </c>
      <c r="QZ35" s="625" t="str">
        <f t="shared" si="491"/>
        <v>00:00-00:00</v>
      </c>
      <c r="RA35" s="627">
        <f t="shared" si="492"/>
        <v>1</v>
      </c>
      <c r="RB35" s="738">
        <f t="shared" si="493"/>
        <v>0</v>
      </c>
      <c r="RC35" s="738">
        <f t="shared" si="494"/>
        <v>1</v>
      </c>
      <c r="RD35" s="628" t="b">
        <f t="shared" si="495"/>
        <v>1</v>
      </c>
      <c r="RE35" s="628" t="b">
        <f t="shared" si="496"/>
        <v>0</v>
      </c>
      <c r="RF35" s="628" t="b">
        <f t="shared" si="497"/>
        <v>1</v>
      </c>
      <c r="RG35" s="628">
        <f t="shared" si="498"/>
        <v>1</v>
      </c>
      <c r="RH35" s="737">
        <f t="shared" si="499"/>
        <v>0</v>
      </c>
      <c r="RI35" s="737">
        <f t="shared" si="500"/>
        <v>0</v>
      </c>
      <c r="RJ35" s="737">
        <f t="shared" si="501"/>
        <v>0</v>
      </c>
      <c r="RK35" s="740">
        <f t="shared" si="502"/>
        <v>0</v>
      </c>
      <c r="RL35" s="744">
        <f t="shared" si="503"/>
        <v>0</v>
      </c>
      <c r="RM35" s="746">
        <f t="shared" si="522"/>
        <v>0</v>
      </c>
      <c r="RN35" s="744">
        <f t="shared" si="504"/>
        <v>0</v>
      </c>
      <c r="RO35" s="744">
        <f t="shared" si="505"/>
        <v>0</v>
      </c>
      <c r="RP35" s="744">
        <f t="shared" si="506"/>
        <v>0</v>
      </c>
      <c r="RQ35" s="744">
        <f t="shared" si="507"/>
        <v>0</v>
      </c>
      <c r="RR35" s="594">
        <f t="shared" ca="1" si="91"/>
        <v>0</v>
      </c>
      <c r="RS35" s="594">
        <f t="shared" ca="1" si="92"/>
        <v>0</v>
      </c>
      <c r="RU35" s="725"/>
    </row>
    <row r="36" spans="1:489" s="625" customFormat="1" ht="15" x14ac:dyDescent="0.25">
      <c r="A36" s="865">
        <f t="shared" ca="1" si="93"/>
        <v>4</v>
      </c>
      <c r="B36" s="719">
        <f t="shared" ca="1" si="508"/>
        <v>43856</v>
      </c>
      <c r="C36" s="720">
        <f t="shared" ca="1" si="509"/>
        <v>0</v>
      </c>
      <c r="D36" s="720" t="str">
        <f t="shared" ca="1" si="510"/>
        <v/>
      </c>
      <c r="E36" s="773" t="str">
        <f t="shared" ca="1" si="511"/>
        <v/>
      </c>
      <c r="F36" s="721">
        <f t="shared" ca="1" si="512"/>
        <v>43856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 t="str">
        <f t="shared" ca="1" si="2"/>
        <v/>
      </c>
      <c r="Q36" s="725" t="str">
        <f t="shared" ca="1" si="3"/>
        <v/>
      </c>
      <c r="R36" s="725" t="str">
        <f t="shared" ca="1" si="94"/>
        <v/>
      </c>
      <c r="S36" s="750"/>
      <c r="T36" s="723" t="str">
        <f t="shared" si="95"/>
        <v/>
      </c>
      <c r="U36" s="723" t="str">
        <f t="shared" ca="1" si="4"/>
        <v/>
      </c>
      <c r="V36" s="723" t="str">
        <f t="shared" ca="1" si="96"/>
        <v/>
      </c>
      <c r="W36" s="723" t="str">
        <f t="shared" ca="1" si="97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8"/>
        <v/>
      </c>
      <c r="AG36" s="730" t="str">
        <f t="shared" si="99"/>
        <v/>
      </c>
      <c r="AH36" s="731" t="str">
        <f t="shared" si="7"/>
        <v/>
      </c>
      <c r="AI36" s="731">
        <f t="shared" si="100"/>
        <v>0</v>
      </c>
      <c r="AJ36" s="731">
        <f t="shared" si="101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9"/>
        <v>0</v>
      </c>
      <c r="AN36" s="596">
        <f t="shared" si="10"/>
        <v>0</v>
      </c>
      <c r="AO36" s="596">
        <f t="shared" si="513"/>
        <v>0</v>
      </c>
      <c r="AP36" s="633">
        <v>0</v>
      </c>
      <c r="AQ36" s="596">
        <f t="shared" si="514"/>
        <v>0</v>
      </c>
      <c r="AR36" s="634">
        <f t="shared" si="11"/>
        <v>0</v>
      </c>
      <c r="AS36" s="733">
        <f t="shared" si="12"/>
        <v>0</v>
      </c>
      <c r="AT36" s="635">
        <f t="shared" si="13"/>
        <v>0</v>
      </c>
      <c r="AU36" s="635">
        <f t="shared" si="515"/>
        <v>0</v>
      </c>
      <c r="AV36" s="633">
        <v>0</v>
      </c>
      <c r="AW36" s="635">
        <f t="shared" si="516"/>
        <v>0</v>
      </c>
      <c r="AX36" s="596">
        <f t="shared" si="14"/>
        <v>0</v>
      </c>
      <c r="AY36" s="596">
        <f t="shared" si="15"/>
        <v>0</v>
      </c>
      <c r="AZ36" s="596">
        <f t="shared" si="16"/>
        <v>0</v>
      </c>
      <c r="BA36" s="596">
        <f t="shared" si="17"/>
        <v>0</v>
      </c>
      <c r="BB36" s="596">
        <f t="shared" si="18"/>
        <v>0</v>
      </c>
      <c r="BC36" s="596">
        <f t="shared" si="517"/>
        <v>0</v>
      </c>
      <c r="BD36" s="636" t="b">
        <f t="shared" si="19"/>
        <v>1</v>
      </c>
      <c r="BE36" s="636" t="b">
        <f>IF(UPPER(G36)=Stammdaten!$D$40,TRUE,FALSE)</f>
        <v>0</v>
      </c>
      <c r="BF36" s="635">
        <f t="shared" si="518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519"/>
        <v>0</v>
      </c>
      <c r="BL36" s="636" t="b">
        <f>IF(UPPER(G36)=Stammdaten!$D$39,TRUE,FALSE)</f>
        <v>0</v>
      </c>
      <c r="BM36" s="636">
        <f t="shared" si="20"/>
        <v>0</v>
      </c>
      <c r="BN36" s="636">
        <f t="shared" si="21"/>
        <v>0</v>
      </c>
      <c r="BO36" s="735">
        <f t="shared" ca="1" si="102"/>
        <v>0</v>
      </c>
      <c r="BP36" s="636">
        <f t="shared" si="22"/>
        <v>0</v>
      </c>
      <c r="BQ36" s="734">
        <f t="shared" si="103"/>
        <v>0</v>
      </c>
      <c r="BR36" s="636">
        <f t="shared" ca="1" si="23"/>
        <v>0</v>
      </c>
      <c r="BS36" s="549">
        <f t="shared" ca="1" si="24"/>
        <v>0</v>
      </c>
      <c r="BT36" s="637">
        <f t="shared" ca="1" si="520"/>
        <v>0</v>
      </c>
      <c r="BU36" s="635">
        <f t="shared" ca="1" si="521"/>
        <v>0</v>
      </c>
      <c r="BV36" s="638">
        <f t="shared" ca="1" si="25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6"/>
        <v>0</v>
      </c>
      <c r="BY36" s="638">
        <f t="shared" ca="1" si="104"/>
        <v>0</v>
      </c>
      <c r="BZ36" s="736">
        <f ca="1">ROUND(IF(OR(C36=0,B36=""),0,INDIRECT(ADDRESS(MATCH(B36,Soll_AZ,1)+MATCH("Arbeitszeit 1 ab",Stammdaten!B:B,0)-1,WEEKDAY(B36,2)+15,,,Tabellennamen),TRUE)),15)</f>
        <v>0</v>
      </c>
      <c r="CA36" s="954">
        <f t="shared" ca="1" si="27"/>
        <v>0</v>
      </c>
      <c r="CB36" s="736">
        <f t="shared" si="523"/>
        <v>0</v>
      </c>
      <c r="CC36" s="625">
        <f t="shared" si="28"/>
        <v>1</v>
      </c>
      <c r="CD36" s="737">
        <f t="shared" si="106"/>
        <v>0</v>
      </c>
      <c r="CE36" s="737">
        <f t="shared" si="107"/>
        <v>1</v>
      </c>
      <c r="CF36" s="738" t="str">
        <f t="shared" si="108"/>
        <v>00:00-00:00</v>
      </c>
      <c r="CG36" s="739">
        <f t="shared" si="109"/>
        <v>1</v>
      </c>
      <c r="CH36" s="738">
        <f t="shared" si="110"/>
        <v>0</v>
      </c>
      <c r="CI36" s="738">
        <f t="shared" si="111"/>
        <v>1</v>
      </c>
      <c r="CJ36" s="737" t="b">
        <f t="shared" si="112"/>
        <v>1</v>
      </c>
      <c r="CK36" s="737" t="b">
        <f t="shared" si="113"/>
        <v>0</v>
      </c>
      <c r="CL36" s="737" t="b">
        <f t="shared" si="114"/>
        <v>1</v>
      </c>
      <c r="CM36" s="628">
        <f t="shared" si="115"/>
        <v>1</v>
      </c>
      <c r="CN36" s="737">
        <f t="shared" si="116"/>
        <v>0</v>
      </c>
      <c r="CO36" s="737">
        <f t="shared" si="117"/>
        <v>0</v>
      </c>
      <c r="CP36" s="737">
        <f t="shared" si="118"/>
        <v>0</v>
      </c>
      <c r="CQ36" s="740">
        <f t="shared" si="119"/>
        <v>0</v>
      </c>
      <c r="CR36" s="625">
        <f t="shared" si="120"/>
        <v>1</v>
      </c>
      <c r="CS36" s="738" t="str">
        <f t="shared" si="121"/>
        <v>00:00-00:00</v>
      </c>
      <c r="CT36" s="739">
        <f t="shared" si="122"/>
        <v>1</v>
      </c>
      <c r="CU36" s="738">
        <f t="shared" si="123"/>
        <v>0</v>
      </c>
      <c r="CV36" s="738">
        <f t="shared" si="124"/>
        <v>1</v>
      </c>
      <c r="CW36" s="737" t="b">
        <f t="shared" si="125"/>
        <v>1</v>
      </c>
      <c r="CX36" s="737" t="b">
        <f t="shared" si="126"/>
        <v>0</v>
      </c>
      <c r="CY36" s="737" t="b">
        <f t="shared" si="127"/>
        <v>1</v>
      </c>
      <c r="CZ36" s="628">
        <f t="shared" si="128"/>
        <v>1</v>
      </c>
      <c r="DA36" s="737">
        <f t="shared" si="129"/>
        <v>0</v>
      </c>
      <c r="DB36" s="737">
        <f t="shared" si="130"/>
        <v>0</v>
      </c>
      <c r="DC36" s="737">
        <f t="shared" si="131"/>
        <v>0</v>
      </c>
      <c r="DD36" s="740">
        <f t="shared" si="132"/>
        <v>0</v>
      </c>
      <c r="DE36" s="625">
        <f t="shared" si="133"/>
        <v>1</v>
      </c>
      <c r="DF36" s="738" t="str">
        <f t="shared" si="134"/>
        <v>00:00-00:00</v>
      </c>
      <c r="DG36" s="739">
        <f t="shared" si="135"/>
        <v>1</v>
      </c>
      <c r="DH36" s="738">
        <f t="shared" si="136"/>
        <v>0</v>
      </c>
      <c r="DI36" s="738">
        <f t="shared" si="137"/>
        <v>1</v>
      </c>
      <c r="DJ36" s="737" t="b">
        <f t="shared" si="138"/>
        <v>1</v>
      </c>
      <c r="DK36" s="737" t="b">
        <f t="shared" si="139"/>
        <v>0</v>
      </c>
      <c r="DL36" s="737" t="b">
        <f t="shared" si="140"/>
        <v>1</v>
      </c>
      <c r="DM36" s="628">
        <f t="shared" si="141"/>
        <v>1</v>
      </c>
      <c r="DN36" s="737">
        <f t="shared" si="142"/>
        <v>0</v>
      </c>
      <c r="DO36" s="737">
        <f t="shared" si="143"/>
        <v>0</v>
      </c>
      <c r="DP36" s="737">
        <f t="shared" si="144"/>
        <v>0</v>
      </c>
      <c r="DQ36" s="740">
        <f t="shared" si="145"/>
        <v>0</v>
      </c>
      <c r="DR36" s="625">
        <f t="shared" si="146"/>
        <v>1</v>
      </c>
      <c r="DS36" s="738" t="str">
        <f t="shared" si="147"/>
        <v>00:00-00:00</v>
      </c>
      <c r="DT36" s="739">
        <f t="shared" si="148"/>
        <v>1</v>
      </c>
      <c r="DU36" s="738">
        <f t="shared" si="149"/>
        <v>0</v>
      </c>
      <c r="DV36" s="738">
        <f t="shared" si="150"/>
        <v>1</v>
      </c>
      <c r="DW36" s="737" t="b">
        <f t="shared" si="151"/>
        <v>1</v>
      </c>
      <c r="DX36" s="737" t="b">
        <f t="shared" si="152"/>
        <v>0</v>
      </c>
      <c r="DY36" s="737" t="b">
        <f t="shared" si="153"/>
        <v>1</v>
      </c>
      <c r="DZ36" s="628">
        <f t="shared" si="154"/>
        <v>1</v>
      </c>
      <c r="EA36" s="737">
        <f t="shared" si="155"/>
        <v>0</v>
      </c>
      <c r="EB36" s="737">
        <f t="shared" si="156"/>
        <v>0</v>
      </c>
      <c r="EC36" s="737">
        <f t="shared" si="157"/>
        <v>0</v>
      </c>
      <c r="ED36" s="740">
        <f t="shared" si="158"/>
        <v>0</v>
      </c>
      <c r="EE36" s="741">
        <f t="shared" si="159"/>
        <v>1</v>
      </c>
      <c r="EF36" s="742" t="str">
        <f t="shared" si="160"/>
        <v>00:00-00:00</v>
      </c>
      <c r="EG36" s="743">
        <f t="shared" si="161"/>
        <v>1</v>
      </c>
      <c r="EH36" s="742">
        <f t="shared" si="162"/>
        <v>0</v>
      </c>
      <c r="EI36" s="742">
        <f t="shared" si="163"/>
        <v>1</v>
      </c>
      <c r="EJ36" s="742" t="b">
        <f t="shared" si="164"/>
        <v>1</v>
      </c>
      <c r="EK36" s="742" t="b">
        <f t="shared" si="165"/>
        <v>0</v>
      </c>
      <c r="EL36" s="742" t="b">
        <f t="shared" si="166"/>
        <v>1</v>
      </c>
      <c r="EM36" s="628">
        <f t="shared" si="167"/>
        <v>1</v>
      </c>
      <c r="EN36" s="737">
        <f t="shared" si="168"/>
        <v>0</v>
      </c>
      <c r="EO36" s="737">
        <f t="shared" si="169"/>
        <v>0</v>
      </c>
      <c r="EP36" s="737">
        <f t="shared" si="170"/>
        <v>0</v>
      </c>
      <c r="EQ36" s="740">
        <f t="shared" si="171"/>
        <v>0</v>
      </c>
      <c r="ER36" s="741">
        <f t="shared" si="172"/>
        <v>1</v>
      </c>
      <c r="ES36" s="742" t="str">
        <f t="shared" si="173"/>
        <v>00:00-00:00</v>
      </c>
      <c r="ET36" s="739">
        <f t="shared" si="174"/>
        <v>1</v>
      </c>
      <c r="EU36" s="738">
        <f t="shared" si="175"/>
        <v>0</v>
      </c>
      <c r="EV36" s="738">
        <f t="shared" si="176"/>
        <v>1</v>
      </c>
      <c r="EW36" s="737" t="b">
        <f t="shared" si="177"/>
        <v>1</v>
      </c>
      <c r="EX36" s="737" t="b">
        <f t="shared" si="178"/>
        <v>0</v>
      </c>
      <c r="EY36" s="737" t="b">
        <f t="shared" si="179"/>
        <v>1</v>
      </c>
      <c r="EZ36" s="628">
        <f t="shared" si="180"/>
        <v>1</v>
      </c>
      <c r="FA36" s="737">
        <f t="shared" si="181"/>
        <v>0</v>
      </c>
      <c r="FB36" s="737">
        <f t="shared" si="182"/>
        <v>0</v>
      </c>
      <c r="FC36" s="737">
        <f t="shared" si="183"/>
        <v>0</v>
      </c>
      <c r="FD36" s="740">
        <f t="shared" si="184"/>
        <v>0</v>
      </c>
      <c r="FE36" s="625">
        <f t="shared" si="185"/>
        <v>1</v>
      </c>
      <c r="FF36" s="738" t="str">
        <f t="shared" si="186"/>
        <v>00:00-00:00</v>
      </c>
      <c r="FG36" s="739">
        <f t="shared" si="187"/>
        <v>1</v>
      </c>
      <c r="FH36" s="738">
        <f t="shared" si="188"/>
        <v>0</v>
      </c>
      <c r="FI36" s="738">
        <f t="shared" si="189"/>
        <v>1</v>
      </c>
      <c r="FJ36" s="737" t="b">
        <f t="shared" si="190"/>
        <v>1</v>
      </c>
      <c r="FK36" s="737" t="b">
        <f t="shared" si="191"/>
        <v>0</v>
      </c>
      <c r="FL36" s="737" t="b">
        <f t="shared" si="192"/>
        <v>1</v>
      </c>
      <c r="FM36" s="628">
        <f t="shared" si="193"/>
        <v>1</v>
      </c>
      <c r="FN36" s="737">
        <f t="shared" si="194"/>
        <v>0</v>
      </c>
      <c r="FO36" s="737">
        <f t="shared" si="195"/>
        <v>0</v>
      </c>
      <c r="FP36" s="737">
        <f t="shared" si="196"/>
        <v>0</v>
      </c>
      <c r="FQ36" s="740">
        <f t="shared" si="197"/>
        <v>0</v>
      </c>
      <c r="FR36" s="625">
        <f t="shared" si="198"/>
        <v>1</v>
      </c>
      <c r="FS36" s="738" t="str">
        <f t="shared" si="199"/>
        <v>00:00-00:00</v>
      </c>
      <c r="FT36" s="739">
        <f t="shared" si="200"/>
        <v>1</v>
      </c>
      <c r="FU36" s="738">
        <f t="shared" si="201"/>
        <v>0</v>
      </c>
      <c r="FV36" s="738">
        <f t="shared" si="202"/>
        <v>1</v>
      </c>
      <c r="FW36" s="737" t="b">
        <f t="shared" si="203"/>
        <v>1</v>
      </c>
      <c r="FX36" s="737" t="b">
        <f t="shared" si="204"/>
        <v>0</v>
      </c>
      <c r="FY36" s="737" t="b">
        <f t="shared" si="205"/>
        <v>1</v>
      </c>
      <c r="FZ36" s="628">
        <f t="shared" si="206"/>
        <v>1</v>
      </c>
      <c r="GA36" s="737">
        <f t="shared" si="207"/>
        <v>0</v>
      </c>
      <c r="GB36" s="737">
        <f t="shared" si="208"/>
        <v>0</v>
      </c>
      <c r="GC36" s="737">
        <f t="shared" si="209"/>
        <v>0</v>
      </c>
      <c r="GD36" s="740">
        <f t="shared" si="210"/>
        <v>0</v>
      </c>
      <c r="GE36" s="625">
        <f t="shared" si="211"/>
        <v>1</v>
      </c>
      <c r="GF36" s="738" t="str">
        <f t="shared" si="212"/>
        <v>00:00-00:00</v>
      </c>
      <c r="GG36" s="739">
        <f t="shared" si="213"/>
        <v>1</v>
      </c>
      <c r="GH36" s="738">
        <f t="shared" si="214"/>
        <v>0</v>
      </c>
      <c r="GI36" s="738">
        <f t="shared" si="215"/>
        <v>1</v>
      </c>
      <c r="GJ36" s="737" t="b">
        <f t="shared" si="216"/>
        <v>1</v>
      </c>
      <c r="GK36" s="737" t="b">
        <f t="shared" si="217"/>
        <v>0</v>
      </c>
      <c r="GL36" s="737" t="b">
        <f t="shared" si="218"/>
        <v>1</v>
      </c>
      <c r="GM36" s="628">
        <f t="shared" si="219"/>
        <v>1</v>
      </c>
      <c r="GN36" s="737">
        <f t="shared" si="220"/>
        <v>0</v>
      </c>
      <c r="GO36" s="737">
        <f t="shared" si="221"/>
        <v>0</v>
      </c>
      <c r="GP36" s="737">
        <f t="shared" si="222"/>
        <v>0</v>
      </c>
      <c r="GQ36" s="740">
        <f t="shared" si="223"/>
        <v>0</v>
      </c>
      <c r="GR36" s="625">
        <f t="shared" si="224"/>
        <v>1</v>
      </c>
      <c r="GS36" s="738" t="str">
        <f t="shared" si="225"/>
        <v>00:00-00:00</v>
      </c>
      <c r="GT36" s="739">
        <f t="shared" si="226"/>
        <v>1</v>
      </c>
      <c r="GU36" s="738">
        <f t="shared" si="227"/>
        <v>0</v>
      </c>
      <c r="GV36" s="738">
        <f t="shared" si="228"/>
        <v>1</v>
      </c>
      <c r="GW36" s="737" t="b">
        <f t="shared" si="229"/>
        <v>1</v>
      </c>
      <c r="GX36" s="737" t="b">
        <f t="shared" si="230"/>
        <v>0</v>
      </c>
      <c r="GY36" s="737" t="b">
        <f t="shared" si="231"/>
        <v>1</v>
      </c>
      <c r="GZ36" s="628">
        <f t="shared" si="232"/>
        <v>1</v>
      </c>
      <c r="HA36" s="737">
        <f t="shared" si="233"/>
        <v>0</v>
      </c>
      <c r="HB36" s="737">
        <f t="shared" si="234"/>
        <v>0</v>
      </c>
      <c r="HC36" s="737">
        <f t="shared" si="235"/>
        <v>0</v>
      </c>
      <c r="HD36" s="740">
        <f t="shared" si="236"/>
        <v>0</v>
      </c>
      <c r="HE36" s="625">
        <f t="shared" si="237"/>
        <v>1</v>
      </c>
      <c r="HF36" s="738" t="str">
        <f t="shared" si="238"/>
        <v>00:00-00:00</v>
      </c>
      <c r="HG36" s="739">
        <f t="shared" si="239"/>
        <v>1</v>
      </c>
      <c r="HH36" s="738">
        <f t="shared" si="240"/>
        <v>0</v>
      </c>
      <c r="HI36" s="738">
        <f t="shared" si="241"/>
        <v>1</v>
      </c>
      <c r="HJ36" s="737" t="b">
        <f t="shared" si="242"/>
        <v>1</v>
      </c>
      <c r="HK36" s="737" t="b">
        <f t="shared" si="243"/>
        <v>0</v>
      </c>
      <c r="HL36" s="737" t="b">
        <f t="shared" si="244"/>
        <v>1</v>
      </c>
      <c r="HM36" s="628">
        <f t="shared" si="245"/>
        <v>1</v>
      </c>
      <c r="HN36" s="737">
        <f t="shared" si="246"/>
        <v>0</v>
      </c>
      <c r="HO36" s="737">
        <f t="shared" si="247"/>
        <v>0</v>
      </c>
      <c r="HP36" s="737">
        <f t="shared" si="248"/>
        <v>0</v>
      </c>
      <c r="HQ36" s="740">
        <f t="shared" si="249"/>
        <v>0</v>
      </c>
      <c r="HR36" s="625">
        <f t="shared" si="250"/>
        <v>1</v>
      </c>
      <c r="HS36" s="738" t="str">
        <f t="shared" si="251"/>
        <v>00:00-00:00</v>
      </c>
      <c r="HT36" s="739">
        <f t="shared" si="252"/>
        <v>1</v>
      </c>
      <c r="HU36" s="738">
        <f t="shared" si="253"/>
        <v>0</v>
      </c>
      <c r="HV36" s="738">
        <f t="shared" si="254"/>
        <v>1</v>
      </c>
      <c r="HW36" s="737" t="b">
        <f t="shared" si="255"/>
        <v>1</v>
      </c>
      <c r="HX36" s="737" t="b">
        <f t="shared" si="256"/>
        <v>0</v>
      </c>
      <c r="HY36" s="737" t="b">
        <f t="shared" si="257"/>
        <v>1</v>
      </c>
      <c r="HZ36" s="628">
        <f t="shared" si="258"/>
        <v>1</v>
      </c>
      <c r="IA36" s="737">
        <f t="shared" si="259"/>
        <v>0</v>
      </c>
      <c r="IB36" s="737">
        <f t="shared" si="260"/>
        <v>0</v>
      </c>
      <c r="IC36" s="737">
        <f t="shared" si="261"/>
        <v>0</v>
      </c>
      <c r="ID36" s="740">
        <f t="shared" si="262"/>
        <v>0</v>
      </c>
      <c r="IE36" s="625">
        <f t="shared" si="263"/>
        <v>1</v>
      </c>
      <c r="IF36" s="738" t="str">
        <f t="shared" si="264"/>
        <v>00:00-00:00</v>
      </c>
      <c r="IG36" s="739">
        <f t="shared" si="265"/>
        <v>1</v>
      </c>
      <c r="IH36" s="738">
        <f t="shared" si="266"/>
        <v>0</v>
      </c>
      <c r="II36" s="738">
        <f t="shared" si="267"/>
        <v>1</v>
      </c>
      <c r="IJ36" s="737" t="b">
        <f t="shared" si="268"/>
        <v>1</v>
      </c>
      <c r="IK36" s="737" t="b">
        <f t="shared" si="269"/>
        <v>0</v>
      </c>
      <c r="IL36" s="737" t="b">
        <f t="shared" si="270"/>
        <v>1</v>
      </c>
      <c r="IM36" s="628">
        <f t="shared" si="271"/>
        <v>1</v>
      </c>
      <c r="IN36" s="737">
        <f t="shared" si="272"/>
        <v>0</v>
      </c>
      <c r="IO36" s="737">
        <f t="shared" si="273"/>
        <v>0</v>
      </c>
      <c r="IP36" s="737">
        <f t="shared" si="274"/>
        <v>0</v>
      </c>
      <c r="IQ36" s="740">
        <f t="shared" si="275"/>
        <v>0</v>
      </c>
      <c r="IR36" s="625">
        <f t="shared" si="276"/>
        <v>1</v>
      </c>
      <c r="IS36" s="738" t="str">
        <f t="shared" si="277"/>
        <v>00:00-00:00</v>
      </c>
      <c r="IT36" s="739">
        <f t="shared" si="278"/>
        <v>1</v>
      </c>
      <c r="IU36" s="738">
        <f t="shared" si="279"/>
        <v>0</v>
      </c>
      <c r="IV36" s="738">
        <f t="shared" si="280"/>
        <v>1</v>
      </c>
      <c r="IW36" s="737" t="b">
        <f t="shared" si="281"/>
        <v>1</v>
      </c>
      <c r="IX36" s="737" t="b">
        <f t="shared" si="282"/>
        <v>0</v>
      </c>
      <c r="IY36" s="737" t="b">
        <f t="shared" si="283"/>
        <v>1</v>
      </c>
      <c r="IZ36" s="628">
        <f t="shared" si="284"/>
        <v>1</v>
      </c>
      <c r="JA36" s="737">
        <f t="shared" si="285"/>
        <v>0</v>
      </c>
      <c r="JB36" s="737">
        <f t="shared" si="286"/>
        <v>0</v>
      </c>
      <c r="JC36" s="737">
        <f t="shared" si="287"/>
        <v>0</v>
      </c>
      <c r="JD36" s="740">
        <f t="shared" si="288"/>
        <v>0</v>
      </c>
      <c r="JE36" s="625">
        <f t="shared" si="289"/>
        <v>1</v>
      </c>
      <c r="JF36" s="738" t="str">
        <f t="shared" si="290"/>
        <v>00:00-00:00</v>
      </c>
      <c r="JG36" s="739">
        <f t="shared" si="291"/>
        <v>1</v>
      </c>
      <c r="JH36" s="738">
        <f t="shared" si="292"/>
        <v>0</v>
      </c>
      <c r="JI36" s="738">
        <f t="shared" si="293"/>
        <v>1</v>
      </c>
      <c r="JJ36" s="737" t="b">
        <f t="shared" si="294"/>
        <v>1</v>
      </c>
      <c r="JK36" s="737" t="b">
        <f t="shared" si="295"/>
        <v>0</v>
      </c>
      <c r="JL36" s="737" t="b">
        <f t="shared" si="296"/>
        <v>1</v>
      </c>
      <c r="JM36" s="628">
        <f t="shared" si="297"/>
        <v>1</v>
      </c>
      <c r="JN36" s="737">
        <f t="shared" si="298"/>
        <v>0</v>
      </c>
      <c r="JO36" s="737">
        <f t="shared" si="299"/>
        <v>0</v>
      </c>
      <c r="JP36" s="737">
        <f t="shared" si="300"/>
        <v>0</v>
      </c>
      <c r="JQ36" s="740">
        <f t="shared" si="301"/>
        <v>0</v>
      </c>
      <c r="JR36" s="744">
        <f t="shared" si="302"/>
        <v>0</v>
      </c>
      <c r="JS36" s="745">
        <f t="shared" si="303"/>
        <v>0</v>
      </c>
      <c r="JT36" s="744">
        <f t="shared" si="304"/>
        <v>0</v>
      </c>
      <c r="JU36" s="744">
        <f t="shared" si="305"/>
        <v>0</v>
      </c>
      <c r="JV36" s="744">
        <f t="shared" si="306"/>
        <v>0</v>
      </c>
      <c r="JW36" s="744">
        <f t="shared" si="307"/>
        <v>0</v>
      </c>
      <c r="JX36" s="616"/>
      <c r="JY36" s="625">
        <f t="shared" si="308"/>
        <v>1</v>
      </c>
      <c r="JZ36" s="626" t="str">
        <f t="shared" si="309"/>
        <v>00:00-00:00</v>
      </c>
      <c r="KA36" s="627">
        <f t="shared" si="310"/>
        <v>1</v>
      </c>
      <c r="KB36" s="738">
        <f t="shared" si="311"/>
        <v>0</v>
      </c>
      <c r="KC36" s="738">
        <f t="shared" si="312"/>
        <v>1</v>
      </c>
      <c r="KD36" s="628" t="b">
        <f t="shared" si="313"/>
        <v>1</v>
      </c>
      <c r="KE36" s="628" t="b">
        <f t="shared" si="314"/>
        <v>0</v>
      </c>
      <c r="KF36" s="628" t="b">
        <f t="shared" si="315"/>
        <v>1</v>
      </c>
      <c r="KG36" s="628">
        <f t="shared" si="316"/>
        <v>1</v>
      </c>
      <c r="KH36" s="737">
        <f t="shared" si="317"/>
        <v>0</v>
      </c>
      <c r="KI36" s="737">
        <f t="shared" si="318"/>
        <v>0</v>
      </c>
      <c r="KJ36" s="737">
        <f t="shared" si="319"/>
        <v>0</v>
      </c>
      <c r="KK36" s="740">
        <f t="shared" si="320"/>
        <v>0</v>
      </c>
      <c r="KL36" s="625">
        <f t="shared" si="321"/>
        <v>1</v>
      </c>
      <c r="KM36" s="625" t="str">
        <f t="shared" si="322"/>
        <v>00:00-00:00</v>
      </c>
      <c r="KN36" s="627">
        <f t="shared" si="323"/>
        <v>1</v>
      </c>
      <c r="KO36" s="738">
        <f t="shared" si="324"/>
        <v>0</v>
      </c>
      <c r="KP36" s="738">
        <f t="shared" si="325"/>
        <v>1</v>
      </c>
      <c r="KQ36" s="628" t="b">
        <f t="shared" si="326"/>
        <v>1</v>
      </c>
      <c r="KR36" s="628" t="b">
        <f t="shared" si="327"/>
        <v>0</v>
      </c>
      <c r="KS36" s="628" t="b">
        <f t="shared" si="328"/>
        <v>1</v>
      </c>
      <c r="KT36" s="628">
        <f t="shared" si="329"/>
        <v>1</v>
      </c>
      <c r="KU36" s="737">
        <f t="shared" si="330"/>
        <v>0</v>
      </c>
      <c r="KV36" s="737">
        <f t="shared" si="331"/>
        <v>0</v>
      </c>
      <c r="KW36" s="737">
        <f t="shared" si="332"/>
        <v>0</v>
      </c>
      <c r="KX36" s="740">
        <f t="shared" si="333"/>
        <v>0</v>
      </c>
      <c r="KY36" s="625">
        <f t="shared" si="334"/>
        <v>1</v>
      </c>
      <c r="KZ36" s="625" t="str">
        <f t="shared" si="335"/>
        <v>00:00-00:00</v>
      </c>
      <c r="LA36" s="627">
        <f t="shared" si="336"/>
        <v>1</v>
      </c>
      <c r="LB36" s="738">
        <f t="shared" si="337"/>
        <v>0</v>
      </c>
      <c r="LC36" s="738">
        <f t="shared" si="338"/>
        <v>1</v>
      </c>
      <c r="LD36" s="628" t="b">
        <f t="shared" si="339"/>
        <v>1</v>
      </c>
      <c r="LE36" s="628" t="b">
        <f t="shared" si="340"/>
        <v>0</v>
      </c>
      <c r="LF36" s="628" t="b">
        <f t="shared" si="341"/>
        <v>1</v>
      </c>
      <c r="LG36" s="628">
        <f t="shared" si="342"/>
        <v>1</v>
      </c>
      <c r="LH36" s="737">
        <f t="shared" si="343"/>
        <v>0</v>
      </c>
      <c r="LI36" s="737">
        <f t="shared" si="344"/>
        <v>0</v>
      </c>
      <c r="LJ36" s="737">
        <f t="shared" si="345"/>
        <v>0</v>
      </c>
      <c r="LK36" s="740">
        <f t="shared" si="346"/>
        <v>0</v>
      </c>
      <c r="LL36" s="625">
        <f t="shared" si="347"/>
        <v>1</v>
      </c>
      <c r="LM36" s="625" t="str">
        <f t="shared" si="348"/>
        <v>00:00-00:00</v>
      </c>
      <c r="LN36" s="627">
        <f t="shared" si="349"/>
        <v>1</v>
      </c>
      <c r="LO36" s="738">
        <f t="shared" si="350"/>
        <v>0</v>
      </c>
      <c r="LP36" s="738">
        <f t="shared" si="351"/>
        <v>1</v>
      </c>
      <c r="LQ36" s="628" t="b">
        <f t="shared" si="352"/>
        <v>1</v>
      </c>
      <c r="LR36" s="628" t="b">
        <f t="shared" si="353"/>
        <v>0</v>
      </c>
      <c r="LS36" s="628" t="b">
        <f t="shared" si="354"/>
        <v>1</v>
      </c>
      <c r="LT36" s="628">
        <f t="shared" si="355"/>
        <v>1</v>
      </c>
      <c r="LU36" s="737">
        <f t="shared" si="356"/>
        <v>0</v>
      </c>
      <c r="LV36" s="737">
        <f t="shared" si="357"/>
        <v>0</v>
      </c>
      <c r="LW36" s="737">
        <f t="shared" si="358"/>
        <v>0</v>
      </c>
      <c r="LX36" s="740">
        <f t="shared" si="359"/>
        <v>0</v>
      </c>
      <c r="LY36" s="625">
        <f t="shared" si="360"/>
        <v>1</v>
      </c>
      <c r="LZ36" s="625" t="str">
        <f t="shared" si="361"/>
        <v>00:00-00:00</v>
      </c>
      <c r="MA36" s="627">
        <f t="shared" si="362"/>
        <v>1</v>
      </c>
      <c r="MB36" s="738">
        <f t="shared" si="363"/>
        <v>0</v>
      </c>
      <c r="MC36" s="738">
        <f t="shared" si="364"/>
        <v>1</v>
      </c>
      <c r="MD36" s="628" t="b">
        <f t="shared" si="365"/>
        <v>1</v>
      </c>
      <c r="ME36" s="628" t="b">
        <f t="shared" si="366"/>
        <v>0</v>
      </c>
      <c r="MF36" s="628" t="b">
        <f t="shared" si="367"/>
        <v>1</v>
      </c>
      <c r="MG36" s="628">
        <f t="shared" si="368"/>
        <v>1</v>
      </c>
      <c r="MH36" s="737">
        <f t="shared" si="369"/>
        <v>0</v>
      </c>
      <c r="MI36" s="737">
        <f t="shared" si="370"/>
        <v>0</v>
      </c>
      <c r="MJ36" s="737">
        <f t="shared" si="371"/>
        <v>0</v>
      </c>
      <c r="MK36" s="740">
        <f t="shared" si="372"/>
        <v>0</v>
      </c>
      <c r="ML36" s="625">
        <f t="shared" si="373"/>
        <v>1</v>
      </c>
      <c r="MM36" s="625" t="str">
        <f t="shared" si="374"/>
        <v>00:00-00:00</v>
      </c>
      <c r="MN36" s="627">
        <f t="shared" si="375"/>
        <v>1</v>
      </c>
      <c r="MO36" s="738">
        <f t="shared" si="376"/>
        <v>0</v>
      </c>
      <c r="MP36" s="738">
        <f t="shared" si="377"/>
        <v>1</v>
      </c>
      <c r="MQ36" s="628" t="b">
        <f t="shared" si="378"/>
        <v>1</v>
      </c>
      <c r="MR36" s="628" t="b">
        <f t="shared" si="379"/>
        <v>0</v>
      </c>
      <c r="MS36" s="628" t="b">
        <f t="shared" si="380"/>
        <v>1</v>
      </c>
      <c r="MT36" s="628">
        <f t="shared" si="381"/>
        <v>1</v>
      </c>
      <c r="MU36" s="737">
        <f t="shared" si="382"/>
        <v>0</v>
      </c>
      <c r="MV36" s="737">
        <f t="shared" si="383"/>
        <v>0</v>
      </c>
      <c r="MW36" s="737">
        <f t="shared" si="384"/>
        <v>0</v>
      </c>
      <c r="MX36" s="740">
        <f t="shared" si="385"/>
        <v>0</v>
      </c>
      <c r="MY36" s="625">
        <f t="shared" si="386"/>
        <v>1</v>
      </c>
      <c r="MZ36" s="625" t="str">
        <f t="shared" si="387"/>
        <v>00:00-00:00</v>
      </c>
      <c r="NA36" s="627">
        <f t="shared" si="388"/>
        <v>1</v>
      </c>
      <c r="NB36" s="738">
        <f t="shared" si="389"/>
        <v>0</v>
      </c>
      <c r="NC36" s="738">
        <f t="shared" si="390"/>
        <v>1</v>
      </c>
      <c r="ND36" s="628" t="b">
        <f t="shared" si="391"/>
        <v>1</v>
      </c>
      <c r="NE36" s="628" t="b">
        <f t="shared" si="392"/>
        <v>0</v>
      </c>
      <c r="NF36" s="628" t="b">
        <f t="shared" si="393"/>
        <v>1</v>
      </c>
      <c r="NG36" s="628">
        <f t="shared" si="394"/>
        <v>1</v>
      </c>
      <c r="NH36" s="737">
        <f t="shared" si="395"/>
        <v>0</v>
      </c>
      <c r="NI36" s="737">
        <f t="shared" si="396"/>
        <v>0</v>
      </c>
      <c r="NJ36" s="737">
        <f t="shared" si="397"/>
        <v>0</v>
      </c>
      <c r="NK36" s="740">
        <f t="shared" si="398"/>
        <v>0</v>
      </c>
      <c r="NL36" s="625">
        <f t="shared" si="399"/>
        <v>1</v>
      </c>
      <c r="NM36" s="625" t="str">
        <f t="shared" si="400"/>
        <v>00:00-00:00</v>
      </c>
      <c r="NN36" s="627">
        <f t="shared" si="401"/>
        <v>1</v>
      </c>
      <c r="NO36" s="738">
        <f t="shared" si="402"/>
        <v>0</v>
      </c>
      <c r="NP36" s="738">
        <f t="shared" si="403"/>
        <v>1</v>
      </c>
      <c r="NQ36" s="628" t="b">
        <f t="shared" si="404"/>
        <v>1</v>
      </c>
      <c r="NR36" s="628" t="b">
        <f t="shared" si="405"/>
        <v>0</v>
      </c>
      <c r="NS36" s="628" t="b">
        <f t="shared" si="406"/>
        <v>1</v>
      </c>
      <c r="NT36" s="628">
        <f t="shared" si="407"/>
        <v>1</v>
      </c>
      <c r="NU36" s="737">
        <f t="shared" si="408"/>
        <v>0</v>
      </c>
      <c r="NV36" s="737">
        <f t="shared" si="409"/>
        <v>0</v>
      </c>
      <c r="NW36" s="737">
        <f t="shared" si="410"/>
        <v>0</v>
      </c>
      <c r="NX36" s="740">
        <f t="shared" si="411"/>
        <v>0</v>
      </c>
      <c r="NY36" s="625">
        <f t="shared" si="412"/>
        <v>1</v>
      </c>
      <c r="NZ36" s="625" t="str">
        <f t="shared" si="413"/>
        <v>00:00-00:00</v>
      </c>
      <c r="OA36" s="627">
        <f t="shared" si="414"/>
        <v>1</v>
      </c>
      <c r="OB36" s="738">
        <f t="shared" si="415"/>
        <v>0</v>
      </c>
      <c r="OC36" s="738">
        <f t="shared" si="416"/>
        <v>1</v>
      </c>
      <c r="OD36" s="628" t="b">
        <f t="shared" si="417"/>
        <v>1</v>
      </c>
      <c r="OE36" s="628" t="b">
        <f t="shared" si="418"/>
        <v>0</v>
      </c>
      <c r="OF36" s="628" t="b">
        <f t="shared" si="419"/>
        <v>1</v>
      </c>
      <c r="OG36" s="628">
        <f t="shared" si="420"/>
        <v>1</v>
      </c>
      <c r="OH36" s="737">
        <f t="shared" si="421"/>
        <v>0</v>
      </c>
      <c r="OI36" s="737">
        <f t="shared" si="422"/>
        <v>0</v>
      </c>
      <c r="OJ36" s="737">
        <f t="shared" si="423"/>
        <v>0</v>
      </c>
      <c r="OK36" s="740">
        <f t="shared" si="424"/>
        <v>0</v>
      </c>
      <c r="OL36" s="625">
        <f t="shared" si="425"/>
        <v>1</v>
      </c>
      <c r="OM36" s="625" t="str">
        <f t="shared" si="426"/>
        <v>00:00-00:00</v>
      </c>
      <c r="ON36" s="627">
        <f t="shared" si="427"/>
        <v>1</v>
      </c>
      <c r="OO36" s="738">
        <f t="shared" si="428"/>
        <v>0</v>
      </c>
      <c r="OP36" s="738">
        <f t="shared" si="429"/>
        <v>1</v>
      </c>
      <c r="OQ36" s="628" t="b">
        <f t="shared" si="430"/>
        <v>1</v>
      </c>
      <c r="OR36" s="628" t="b">
        <f t="shared" si="431"/>
        <v>0</v>
      </c>
      <c r="OS36" s="628" t="b">
        <f t="shared" si="432"/>
        <v>1</v>
      </c>
      <c r="OT36" s="628">
        <f t="shared" si="433"/>
        <v>1</v>
      </c>
      <c r="OU36" s="737">
        <f t="shared" si="434"/>
        <v>0</v>
      </c>
      <c r="OV36" s="737">
        <f t="shared" si="435"/>
        <v>0</v>
      </c>
      <c r="OW36" s="737">
        <f t="shared" si="436"/>
        <v>0</v>
      </c>
      <c r="OX36" s="740">
        <f t="shared" si="437"/>
        <v>0</v>
      </c>
      <c r="OY36" s="625">
        <f t="shared" si="438"/>
        <v>1</v>
      </c>
      <c r="OZ36" s="625" t="str">
        <f t="shared" si="439"/>
        <v>00:00-00:00</v>
      </c>
      <c r="PA36" s="627">
        <f t="shared" si="440"/>
        <v>1</v>
      </c>
      <c r="PB36" s="738">
        <f t="shared" si="441"/>
        <v>0</v>
      </c>
      <c r="PC36" s="738">
        <f t="shared" si="442"/>
        <v>1</v>
      </c>
      <c r="PD36" s="628" t="b">
        <f t="shared" si="443"/>
        <v>1</v>
      </c>
      <c r="PE36" s="628" t="b">
        <f t="shared" si="444"/>
        <v>0</v>
      </c>
      <c r="PF36" s="628" t="b">
        <f t="shared" si="445"/>
        <v>1</v>
      </c>
      <c r="PG36" s="628">
        <f t="shared" si="446"/>
        <v>1</v>
      </c>
      <c r="PH36" s="737">
        <f t="shared" si="447"/>
        <v>0</v>
      </c>
      <c r="PI36" s="737">
        <f t="shared" si="448"/>
        <v>0</v>
      </c>
      <c r="PJ36" s="737">
        <f t="shared" si="449"/>
        <v>0</v>
      </c>
      <c r="PK36" s="740">
        <f t="shared" si="450"/>
        <v>0</v>
      </c>
      <c r="PL36" s="625">
        <f t="shared" si="451"/>
        <v>1</v>
      </c>
      <c r="PM36" s="625" t="str">
        <f t="shared" si="452"/>
        <v>00:00-00:00</v>
      </c>
      <c r="PN36" s="627">
        <f t="shared" si="453"/>
        <v>1</v>
      </c>
      <c r="PO36" s="738">
        <f t="shared" si="454"/>
        <v>0</v>
      </c>
      <c r="PP36" s="738">
        <f t="shared" si="455"/>
        <v>1</v>
      </c>
      <c r="PQ36" s="628" t="b">
        <f t="shared" si="456"/>
        <v>1</v>
      </c>
      <c r="PR36" s="628" t="b">
        <f t="shared" si="457"/>
        <v>0</v>
      </c>
      <c r="PS36" s="628" t="b">
        <f t="shared" si="458"/>
        <v>1</v>
      </c>
      <c r="PT36" s="628">
        <f t="shared" si="459"/>
        <v>1</v>
      </c>
      <c r="PU36" s="737">
        <f t="shared" si="460"/>
        <v>0</v>
      </c>
      <c r="PV36" s="737">
        <f t="shared" si="461"/>
        <v>0</v>
      </c>
      <c r="PW36" s="737">
        <f t="shared" si="462"/>
        <v>0</v>
      </c>
      <c r="PX36" s="740">
        <f t="shared" si="463"/>
        <v>0</v>
      </c>
      <c r="PY36" s="625">
        <f t="shared" si="464"/>
        <v>1</v>
      </c>
      <c r="PZ36" s="625" t="str">
        <f t="shared" si="465"/>
        <v>00:00-00:00</v>
      </c>
      <c r="QA36" s="627">
        <f t="shared" si="466"/>
        <v>1</v>
      </c>
      <c r="QB36" s="738">
        <f t="shared" si="467"/>
        <v>0</v>
      </c>
      <c r="QC36" s="738">
        <f t="shared" si="468"/>
        <v>1</v>
      </c>
      <c r="QD36" s="628" t="b">
        <f t="shared" si="469"/>
        <v>1</v>
      </c>
      <c r="QE36" s="628" t="b">
        <f t="shared" si="470"/>
        <v>0</v>
      </c>
      <c r="QF36" s="628" t="b">
        <f t="shared" si="471"/>
        <v>1</v>
      </c>
      <c r="QG36" s="628">
        <f t="shared" si="472"/>
        <v>1</v>
      </c>
      <c r="QH36" s="737">
        <f t="shared" si="473"/>
        <v>0</v>
      </c>
      <c r="QI36" s="737">
        <f t="shared" si="474"/>
        <v>0</v>
      </c>
      <c r="QJ36" s="737">
        <f t="shared" si="475"/>
        <v>0</v>
      </c>
      <c r="QK36" s="740">
        <f t="shared" si="476"/>
        <v>0</v>
      </c>
      <c r="QL36" s="625">
        <f t="shared" si="477"/>
        <v>1</v>
      </c>
      <c r="QM36" s="625" t="str">
        <f t="shared" si="478"/>
        <v>00:00-00:00</v>
      </c>
      <c r="QN36" s="627">
        <f t="shared" si="479"/>
        <v>1</v>
      </c>
      <c r="QO36" s="738">
        <f t="shared" si="480"/>
        <v>0</v>
      </c>
      <c r="QP36" s="738">
        <f t="shared" si="481"/>
        <v>1</v>
      </c>
      <c r="QQ36" s="628" t="b">
        <f t="shared" si="482"/>
        <v>1</v>
      </c>
      <c r="QR36" s="628" t="b">
        <f t="shared" si="483"/>
        <v>0</v>
      </c>
      <c r="QS36" s="628" t="b">
        <f t="shared" si="484"/>
        <v>1</v>
      </c>
      <c r="QT36" s="628">
        <f t="shared" si="485"/>
        <v>1</v>
      </c>
      <c r="QU36" s="737">
        <f t="shared" si="486"/>
        <v>0</v>
      </c>
      <c r="QV36" s="737">
        <f t="shared" si="487"/>
        <v>0</v>
      </c>
      <c r="QW36" s="737">
        <f t="shared" si="488"/>
        <v>0</v>
      </c>
      <c r="QX36" s="740">
        <f t="shared" si="489"/>
        <v>0</v>
      </c>
      <c r="QY36" s="625">
        <f t="shared" si="490"/>
        <v>1</v>
      </c>
      <c r="QZ36" s="625" t="str">
        <f t="shared" si="491"/>
        <v>00:00-00:00</v>
      </c>
      <c r="RA36" s="627">
        <f t="shared" si="492"/>
        <v>1</v>
      </c>
      <c r="RB36" s="738">
        <f t="shared" si="493"/>
        <v>0</v>
      </c>
      <c r="RC36" s="738">
        <f t="shared" si="494"/>
        <v>1</v>
      </c>
      <c r="RD36" s="628" t="b">
        <f t="shared" si="495"/>
        <v>1</v>
      </c>
      <c r="RE36" s="628" t="b">
        <f t="shared" si="496"/>
        <v>0</v>
      </c>
      <c r="RF36" s="628" t="b">
        <f t="shared" si="497"/>
        <v>1</v>
      </c>
      <c r="RG36" s="628">
        <f t="shared" si="498"/>
        <v>1</v>
      </c>
      <c r="RH36" s="737">
        <f t="shared" si="499"/>
        <v>0</v>
      </c>
      <c r="RI36" s="737">
        <f t="shared" si="500"/>
        <v>0</v>
      </c>
      <c r="RJ36" s="737">
        <f t="shared" si="501"/>
        <v>0</v>
      </c>
      <c r="RK36" s="740">
        <f t="shared" si="502"/>
        <v>0</v>
      </c>
      <c r="RL36" s="744">
        <f t="shared" si="503"/>
        <v>0</v>
      </c>
      <c r="RM36" s="746">
        <f t="shared" si="522"/>
        <v>0</v>
      </c>
      <c r="RN36" s="744">
        <f t="shared" si="504"/>
        <v>0</v>
      </c>
      <c r="RO36" s="744">
        <f t="shared" si="505"/>
        <v>0</v>
      </c>
      <c r="RP36" s="744">
        <f t="shared" si="506"/>
        <v>0</v>
      </c>
      <c r="RQ36" s="744">
        <f t="shared" si="507"/>
        <v>0</v>
      </c>
      <c r="RR36" s="594">
        <f t="shared" ca="1" si="91"/>
        <v>0</v>
      </c>
      <c r="RS36" s="594">
        <f t="shared" ca="1" si="92"/>
        <v>0</v>
      </c>
      <c r="RU36" s="725"/>
    </row>
    <row r="37" spans="1:489" s="625" customFormat="1" ht="15" x14ac:dyDescent="0.25">
      <c r="A37" s="865">
        <f t="shared" ca="1" si="93"/>
        <v>4</v>
      </c>
      <c r="B37" s="719">
        <f t="shared" ca="1" si="508"/>
        <v>43857</v>
      </c>
      <c r="C37" s="720">
        <f t="shared" ca="1" si="509"/>
        <v>0</v>
      </c>
      <c r="D37" s="720" t="str">
        <f t="shared" ca="1" si="510"/>
        <v/>
      </c>
      <c r="E37" s="773" t="str">
        <f t="shared" ca="1" si="511"/>
        <v/>
      </c>
      <c r="F37" s="721">
        <f t="shared" ca="1" si="512"/>
        <v>43857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 t="str">
        <f t="shared" ca="1" si="2"/>
        <v/>
      </c>
      <c r="Q37" s="725" t="str">
        <f t="shared" ca="1" si="3"/>
        <v/>
      </c>
      <c r="R37" s="725">
        <f t="shared" ca="1" si="94"/>
        <v>0</v>
      </c>
      <c r="S37" s="750"/>
      <c r="T37" s="723" t="str">
        <f t="shared" si="95"/>
        <v/>
      </c>
      <c r="U37" s="723" t="str">
        <f t="shared" ca="1" si="4"/>
        <v/>
      </c>
      <c r="V37" s="723" t="str">
        <f t="shared" ca="1" si="96"/>
        <v/>
      </c>
      <c r="W37" s="723" t="str">
        <f t="shared" ca="1" si="97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8"/>
        <v/>
      </c>
      <c r="AG37" s="730" t="str">
        <f t="shared" si="99"/>
        <v/>
      </c>
      <c r="AH37" s="731" t="str">
        <f t="shared" si="7"/>
        <v/>
      </c>
      <c r="AI37" s="731">
        <f t="shared" si="100"/>
        <v>0</v>
      </c>
      <c r="AJ37" s="731">
        <f t="shared" si="101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9"/>
        <v>0</v>
      </c>
      <c r="AN37" s="596">
        <f t="shared" si="10"/>
        <v>0</v>
      </c>
      <c r="AO37" s="596">
        <f t="shared" si="513"/>
        <v>0</v>
      </c>
      <c r="AP37" s="633">
        <v>0</v>
      </c>
      <c r="AQ37" s="596">
        <f t="shared" si="514"/>
        <v>0</v>
      </c>
      <c r="AR37" s="634">
        <f t="shared" si="11"/>
        <v>0</v>
      </c>
      <c r="AS37" s="733">
        <f t="shared" si="12"/>
        <v>0</v>
      </c>
      <c r="AT37" s="635">
        <f t="shared" si="13"/>
        <v>0</v>
      </c>
      <c r="AU37" s="635">
        <f t="shared" si="515"/>
        <v>0</v>
      </c>
      <c r="AV37" s="633">
        <v>0</v>
      </c>
      <c r="AW37" s="635">
        <f t="shared" si="516"/>
        <v>0</v>
      </c>
      <c r="AX37" s="596">
        <f t="shared" si="14"/>
        <v>0</v>
      </c>
      <c r="AY37" s="596">
        <f t="shared" si="15"/>
        <v>0</v>
      </c>
      <c r="AZ37" s="596">
        <f t="shared" si="16"/>
        <v>0</v>
      </c>
      <c r="BA37" s="596">
        <f t="shared" si="17"/>
        <v>0</v>
      </c>
      <c r="BB37" s="596">
        <f t="shared" si="18"/>
        <v>0</v>
      </c>
      <c r="BC37" s="596">
        <f t="shared" si="517"/>
        <v>0</v>
      </c>
      <c r="BD37" s="636" t="b">
        <f t="shared" si="19"/>
        <v>1</v>
      </c>
      <c r="BE37" s="636" t="b">
        <f>IF(UPPER(G37)=Stammdaten!$D$40,TRUE,FALSE)</f>
        <v>0</v>
      </c>
      <c r="BF37" s="635">
        <f t="shared" si="518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519"/>
        <v>0</v>
      </c>
      <c r="BL37" s="636" t="b">
        <f>IF(UPPER(G37)=Stammdaten!$D$39,TRUE,FALSE)</f>
        <v>0</v>
      </c>
      <c r="BM37" s="636">
        <f t="shared" si="20"/>
        <v>0</v>
      </c>
      <c r="BN37" s="636">
        <f t="shared" si="21"/>
        <v>0</v>
      </c>
      <c r="BO37" s="735">
        <f t="shared" ca="1" si="102"/>
        <v>0</v>
      </c>
      <c r="BP37" s="636">
        <f t="shared" si="22"/>
        <v>0</v>
      </c>
      <c r="BQ37" s="734">
        <f t="shared" si="103"/>
        <v>0</v>
      </c>
      <c r="BR37" s="636">
        <f ca="1">IF(B37="",0,IF(WEEKDAY(B37,2)=7,BJ37,0))</f>
        <v>0</v>
      </c>
      <c r="BS37" s="549">
        <f t="shared" ca="1" si="24"/>
        <v>0</v>
      </c>
      <c r="BT37" s="637">
        <f t="shared" ca="1" si="520"/>
        <v>0</v>
      </c>
      <c r="BU37" s="635">
        <f t="shared" ca="1" si="521"/>
        <v>0</v>
      </c>
      <c r="BV37" s="638">
        <f t="shared" ca="1" si="25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6"/>
        <v>0</v>
      </c>
      <c r="BY37" s="638">
        <f t="shared" ca="1" si="104"/>
        <v>0</v>
      </c>
      <c r="BZ37" s="736">
        <f ca="1">ROUND(IF(OR(C37=0,B37=""),0,INDIRECT(ADDRESS(MATCH(B37,Soll_AZ,1)+MATCH("Arbeitszeit 1 ab",Stammdaten!B:B,0)-1,WEEKDAY(B37,2)+15,,,Tabellennamen),TRUE)),15)</f>
        <v>0</v>
      </c>
      <c r="CA37" s="954">
        <f t="shared" ca="1" si="27"/>
        <v>0</v>
      </c>
      <c r="CB37" s="736">
        <f t="shared" si="523"/>
        <v>0</v>
      </c>
      <c r="CC37" s="625">
        <f t="shared" si="28"/>
        <v>1</v>
      </c>
      <c r="CD37" s="737">
        <f t="shared" si="106"/>
        <v>0</v>
      </c>
      <c r="CE37" s="737">
        <f t="shared" si="107"/>
        <v>1</v>
      </c>
      <c r="CF37" s="738" t="str">
        <f t="shared" si="108"/>
        <v>00:00-00:00</v>
      </c>
      <c r="CG37" s="739">
        <f t="shared" si="109"/>
        <v>1</v>
      </c>
      <c r="CH37" s="738">
        <f t="shared" si="110"/>
        <v>0</v>
      </c>
      <c r="CI37" s="738">
        <f t="shared" si="111"/>
        <v>1</v>
      </c>
      <c r="CJ37" s="737" t="b">
        <f t="shared" si="112"/>
        <v>1</v>
      </c>
      <c r="CK37" s="737" t="b">
        <f t="shared" si="113"/>
        <v>0</v>
      </c>
      <c r="CL37" s="737" t="b">
        <f t="shared" si="114"/>
        <v>1</v>
      </c>
      <c r="CM37" s="628">
        <f t="shared" si="115"/>
        <v>1</v>
      </c>
      <c r="CN37" s="737">
        <f t="shared" si="116"/>
        <v>0</v>
      </c>
      <c r="CO37" s="737">
        <f t="shared" si="117"/>
        <v>0</v>
      </c>
      <c r="CP37" s="737">
        <f t="shared" si="118"/>
        <v>0</v>
      </c>
      <c r="CQ37" s="740">
        <f t="shared" si="119"/>
        <v>0</v>
      </c>
      <c r="CR37" s="625">
        <f t="shared" si="120"/>
        <v>1</v>
      </c>
      <c r="CS37" s="738" t="str">
        <f t="shared" si="121"/>
        <v>00:00-00:00</v>
      </c>
      <c r="CT37" s="739">
        <f t="shared" si="122"/>
        <v>1</v>
      </c>
      <c r="CU37" s="738">
        <f t="shared" si="123"/>
        <v>0</v>
      </c>
      <c r="CV37" s="738">
        <f t="shared" si="124"/>
        <v>1</v>
      </c>
      <c r="CW37" s="737" t="b">
        <f t="shared" si="125"/>
        <v>1</v>
      </c>
      <c r="CX37" s="737" t="b">
        <f t="shared" si="126"/>
        <v>0</v>
      </c>
      <c r="CY37" s="737" t="b">
        <f t="shared" si="127"/>
        <v>1</v>
      </c>
      <c r="CZ37" s="628">
        <f t="shared" si="128"/>
        <v>1</v>
      </c>
      <c r="DA37" s="737">
        <f t="shared" si="129"/>
        <v>0</v>
      </c>
      <c r="DB37" s="737">
        <f t="shared" si="130"/>
        <v>0</v>
      </c>
      <c r="DC37" s="737">
        <f t="shared" si="131"/>
        <v>0</v>
      </c>
      <c r="DD37" s="740">
        <f t="shared" si="132"/>
        <v>0</v>
      </c>
      <c r="DE37" s="625">
        <f t="shared" si="133"/>
        <v>1</v>
      </c>
      <c r="DF37" s="738" t="str">
        <f t="shared" si="134"/>
        <v>00:00-00:00</v>
      </c>
      <c r="DG37" s="739">
        <f t="shared" si="135"/>
        <v>1</v>
      </c>
      <c r="DH37" s="738">
        <f t="shared" si="136"/>
        <v>0</v>
      </c>
      <c r="DI37" s="738">
        <f t="shared" si="137"/>
        <v>1</v>
      </c>
      <c r="DJ37" s="737" t="b">
        <f t="shared" si="138"/>
        <v>1</v>
      </c>
      <c r="DK37" s="737" t="b">
        <f t="shared" si="139"/>
        <v>0</v>
      </c>
      <c r="DL37" s="737" t="b">
        <f t="shared" si="140"/>
        <v>1</v>
      </c>
      <c r="DM37" s="628">
        <f t="shared" si="141"/>
        <v>1</v>
      </c>
      <c r="DN37" s="737">
        <f t="shared" si="142"/>
        <v>0</v>
      </c>
      <c r="DO37" s="737">
        <f t="shared" si="143"/>
        <v>0</v>
      </c>
      <c r="DP37" s="737">
        <f t="shared" si="144"/>
        <v>0</v>
      </c>
      <c r="DQ37" s="740">
        <f t="shared" si="145"/>
        <v>0</v>
      </c>
      <c r="DR37" s="625">
        <f t="shared" si="146"/>
        <v>1</v>
      </c>
      <c r="DS37" s="738" t="str">
        <f t="shared" si="147"/>
        <v>00:00-00:00</v>
      </c>
      <c r="DT37" s="739">
        <f t="shared" si="148"/>
        <v>1</v>
      </c>
      <c r="DU37" s="738">
        <f t="shared" si="149"/>
        <v>0</v>
      </c>
      <c r="DV37" s="738">
        <f t="shared" si="150"/>
        <v>1</v>
      </c>
      <c r="DW37" s="737" t="b">
        <f t="shared" si="151"/>
        <v>1</v>
      </c>
      <c r="DX37" s="737" t="b">
        <f t="shared" si="152"/>
        <v>0</v>
      </c>
      <c r="DY37" s="737" t="b">
        <f t="shared" si="153"/>
        <v>1</v>
      </c>
      <c r="DZ37" s="628">
        <f t="shared" si="154"/>
        <v>1</v>
      </c>
      <c r="EA37" s="737">
        <f t="shared" si="155"/>
        <v>0</v>
      </c>
      <c r="EB37" s="737">
        <f t="shared" si="156"/>
        <v>0</v>
      </c>
      <c r="EC37" s="737">
        <f t="shared" si="157"/>
        <v>0</v>
      </c>
      <c r="ED37" s="740">
        <f t="shared" si="158"/>
        <v>0</v>
      </c>
      <c r="EE37" s="741">
        <f t="shared" si="159"/>
        <v>1</v>
      </c>
      <c r="EF37" s="742" t="str">
        <f t="shared" si="160"/>
        <v>00:00-00:00</v>
      </c>
      <c r="EG37" s="743">
        <f t="shared" si="161"/>
        <v>1</v>
      </c>
      <c r="EH37" s="742">
        <f t="shared" si="162"/>
        <v>0</v>
      </c>
      <c r="EI37" s="742">
        <f t="shared" si="163"/>
        <v>1</v>
      </c>
      <c r="EJ37" s="742" t="b">
        <f t="shared" si="164"/>
        <v>1</v>
      </c>
      <c r="EK37" s="742" t="b">
        <f t="shared" si="165"/>
        <v>0</v>
      </c>
      <c r="EL37" s="742" t="b">
        <f t="shared" si="166"/>
        <v>1</v>
      </c>
      <c r="EM37" s="628">
        <f t="shared" si="167"/>
        <v>1</v>
      </c>
      <c r="EN37" s="737">
        <f t="shared" si="168"/>
        <v>0</v>
      </c>
      <c r="EO37" s="737">
        <f t="shared" si="169"/>
        <v>0</v>
      </c>
      <c r="EP37" s="737">
        <f t="shared" si="170"/>
        <v>0</v>
      </c>
      <c r="EQ37" s="740">
        <f t="shared" si="171"/>
        <v>0</v>
      </c>
      <c r="ER37" s="741">
        <f t="shared" si="172"/>
        <v>1</v>
      </c>
      <c r="ES37" s="742" t="str">
        <f t="shared" si="173"/>
        <v>00:00-00:00</v>
      </c>
      <c r="ET37" s="739">
        <f t="shared" si="174"/>
        <v>1</v>
      </c>
      <c r="EU37" s="738">
        <f t="shared" si="175"/>
        <v>0</v>
      </c>
      <c r="EV37" s="738">
        <f t="shared" si="176"/>
        <v>1</v>
      </c>
      <c r="EW37" s="737" t="b">
        <f t="shared" si="177"/>
        <v>1</v>
      </c>
      <c r="EX37" s="737" t="b">
        <f t="shared" si="178"/>
        <v>0</v>
      </c>
      <c r="EY37" s="737" t="b">
        <f t="shared" si="179"/>
        <v>1</v>
      </c>
      <c r="EZ37" s="628">
        <f t="shared" si="180"/>
        <v>1</v>
      </c>
      <c r="FA37" s="737">
        <f t="shared" si="181"/>
        <v>0</v>
      </c>
      <c r="FB37" s="737">
        <f t="shared" si="182"/>
        <v>0</v>
      </c>
      <c r="FC37" s="737">
        <f t="shared" si="183"/>
        <v>0</v>
      </c>
      <c r="FD37" s="740">
        <f t="shared" si="184"/>
        <v>0</v>
      </c>
      <c r="FE37" s="625">
        <f t="shared" si="185"/>
        <v>1</v>
      </c>
      <c r="FF37" s="738" t="str">
        <f t="shared" si="186"/>
        <v>00:00-00:00</v>
      </c>
      <c r="FG37" s="739">
        <f t="shared" si="187"/>
        <v>1</v>
      </c>
      <c r="FH37" s="738">
        <f t="shared" si="188"/>
        <v>0</v>
      </c>
      <c r="FI37" s="738">
        <f t="shared" si="189"/>
        <v>1</v>
      </c>
      <c r="FJ37" s="737" t="b">
        <f t="shared" si="190"/>
        <v>1</v>
      </c>
      <c r="FK37" s="737" t="b">
        <f t="shared" si="191"/>
        <v>0</v>
      </c>
      <c r="FL37" s="737" t="b">
        <f t="shared" si="192"/>
        <v>1</v>
      </c>
      <c r="FM37" s="628">
        <f t="shared" si="193"/>
        <v>1</v>
      </c>
      <c r="FN37" s="737">
        <f t="shared" si="194"/>
        <v>0</v>
      </c>
      <c r="FO37" s="737">
        <f t="shared" si="195"/>
        <v>0</v>
      </c>
      <c r="FP37" s="737">
        <f t="shared" si="196"/>
        <v>0</v>
      </c>
      <c r="FQ37" s="740">
        <f t="shared" si="197"/>
        <v>0</v>
      </c>
      <c r="FR37" s="625">
        <f t="shared" si="198"/>
        <v>1</v>
      </c>
      <c r="FS37" s="738" t="str">
        <f t="shared" si="199"/>
        <v>00:00-00:00</v>
      </c>
      <c r="FT37" s="739">
        <f t="shared" si="200"/>
        <v>1</v>
      </c>
      <c r="FU37" s="738">
        <f t="shared" si="201"/>
        <v>0</v>
      </c>
      <c r="FV37" s="738">
        <f t="shared" si="202"/>
        <v>1</v>
      </c>
      <c r="FW37" s="737" t="b">
        <f t="shared" si="203"/>
        <v>1</v>
      </c>
      <c r="FX37" s="737" t="b">
        <f t="shared" si="204"/>
        <v>0</v>
      </c>
      <c r="FY37" s="737" t="b">
        <f t="shared" si="205"/>
        <v>1</v>
      </c>
      <c r="FZ37" s="628">
        <f t="shared" si="206"/>
        <v>1</v>
      </c>
      <c r="GA37" s="737">
        <f t="shared" si="207"/>
        <v>0</v>
      </c>
      <c r="GB37" s="737">
        <f t="shared" si="208"/>
        <v>0</v>
      </c>
      <c r="GC37" s="737">
        <f t="shared" si="209"/>
        <v>0</v>
      </c>
      <c r="GD37" s="740">
        <f t="shared" si="210"/>
        <v>0</v>
      </c>
      <c r="GE37" s="625">
        <f t="shared" si="211"/>
        <v>1</v>
      </c>
      <c r="GF37" s="738" t="str">
        <f t="shared" si="212"/>
        <v>00:00-00:00</v>
      </c>
      <c r="GG37" s="739">
        <f t="shared" si="213"/>
        <v>1</v>
      </c>
      <c r="GH37" s="738">
        <f t="shared" si="214"/>
        <v>0</v>
      </c>
      <c r="GI37" s="738">
        <f t="shared" si="215"/>
        <v>1</v>
      </c>
      <c r="GJ37" s="737" t="b">
        <f t="shared" si="216"/>
        <v>1</v>
      </c>
      <c r="GK37" s="737" t="b">
        <f t="shared" si="217"/>
        <v>0</v>
      </c>
      <c r="GL37" s="737" t="b">
        <f t="shared" si="218"/>
        <v>1</v>
      </c>
      <c r="GM37" s="628">
        <f t="shared" si="219"/>
        <v>1</v>
      </c>
      <c r="GN37" s="737">
        <f t="shared" si="220"/>
        <v>0</v>
      </c>
      <c r="GO37" s="737">
        <f t="shared" si="221"/>
        <v>0</v>
      </c>
      <c r="GP37" s="737">
        <f t="shared" si="222"/>
        <v>0</v>
      </c>
      <c r="GQ37" s="740">
        <f t="shared" si="223"/>
        <v>0</v>
      </c>
      <c r="GR37" s="625">
        <f t="shared" si="224"/>
        <v>1</v>
      </c>
      <c r="GS37" s="738" t="str">
        <f t="shared" si="225"/>
        <v>00:00-00:00</v>
      </c>
      <c r="GT37" s="739">
        <f t="shared" si="226"/>
        <v>1</v>
      </c>
      <c r="GU37" s="738">
        <f t="shared" si="227"/>
        <v>0</v>
      </c>
      <c r="GV37" s="738">
        <f t="shared" si="228"/>
        <v>1</v>
      </c>
      <c r="GW37" s="737" t="b">
        <f t="shared" si="229"/>
        <v>1</v>
      </c>
      <c r="GX37" s="737" t="b">
        <f t="shared" si="230"/>
        <v>0</v>
      </c>
      <c r="GY37" s="737" t="b">
        <f t="shared" si="231"/>
        <v>1</v>
      </c>
      <c r="GZ37" s="628">
        <f t="shared" si="232"/>
        <v>1</v>
      </c>
      <c r="HA37" s="737">
        <f t="shared" si="233"/>
        <v>0</v>
      </c>
      <c r="HB37" s="737">
        <f t="shared" si="234"/>
        <v>0</v>
      </c>
      <c r="HC37" s="737">
        <f t="shared" si="235"/>
        <v>0</v>
      </c>
      <c r="HD37" s="740">
        <f t="shared" si="236"/>
        <v>0</v>
      </c>
      <c r="HE37" s="625">
        <f t="shared" si="237"/>
        <v>1</v>
      </c>
      <c r="HF37" s="738" t="str">
        <f t="shared" si="238"/>
        <v>00:00-00:00</v>
      </c>
      <c r="HG37" s="739">
        <f t="shared" si="239"/>
        <v>1</v>
      </c>
      <c r="HH37" s="738">
        <f t="shared" si="240"/>
        <v>0</v>
      </c>
      <c r="HI37" s="738">
        <f t="shared" si="241"/>
        <v>1</v>
      </c>
      <c r="HJ37" s="737" t="b">
        <f t="shared" si="242"/>
        <v>1</v>
      </c>
      <c r="HK37" s="737" t="b">
        <f t="shared" si="243"/>
        <v>0</v>
      </c>
      <c r="HL37" s="737" t="b">
        <f t="shared" si="244"/>
        <v>1</v>
      </c>
      <c r="HM37" s="628">
        <f t="shared" si="245"/>
        <v>1</v>
      </c>
      <c r="HN37" s="737">
        <f t="shared" si="246"/>
        <v>0</v>
      </c>
      <c r="HO37" s="737">
        <f t="shared" si="247"/>
        <v>0</v>
      </c>
      <c r="HP37" s="737">
        <f t="shared" si="248"/>
        <v>0</v>
      </c>
      <c r="HQ37" s="740">
        <f t="shared" si="249"/>
        <v>0</v>
      </c>
      <c r="HR37" s="625">
        <f t="shared" si="250"/>
        <v>1</v>
      </c>
      <c r="HS37" s="738" t="str">
        <f t="shared" si="251"/>
        <v>00:00-00:00</v>
      </c>
      <c r="HT37" s="739">
        <f t="shared" si="252"/>
        <v>1</v>
      </c>
      <c r="HU37" s="738">
        <f t="shared" si="253"/>
        <v>0</v>
      </c>
      <c r="HV37" s="738">
        <f t="shared" si="254"/>
        <v>1</v>
      </c>
      <c r="HW37" s="737" t="b">
        <f t="shared" si="255"/>
        <v>1</v>
      </c>
      <c r="HX37" s="737" t="b">
        <f t="shared" si="256"/>
        <v>0</v>
      </c>
      <c r="HY37" s="737" t="b">
        <f t="shared" si="257"/>
        <v>1</v>
      </c>
      <c r="HZ37" s="628">
        <f t="shared" si="258"/>
        <v>1</v>
      </c>
      <c r="IA37" s="737">
        <f t="shared" si="259"/>
        <v>0</v>
      </c>
      <c r="IB37" s="737">
        <f t="shared" si="260"/>
        <v>0</v>
      </c>
      <c r="IC37" s="737">
        <f t="shared" si="261"/>
        <v>0</v>
      </c>
      <c r="ID37" s="740">
        <f t="shared" si="262"/>
        <v>0</v>
      </c>
      <c r="IE37" s="625">
        <f t="shared" si="263"/>
        <v>1</v>
      </c>
      <c r="IF37" s="738" t="str">
        <f t="shared" si="264"/>
        <v>00:00-00:00</v>
      </c>
      <c r="IG37" s="739">
        <f t="shared" si="265"/>
        <v>1</v>
      </c>
      <c r="IH37" s="738">
        <f t="shared" si="266"/>
        <v>0</v>
      </c>
      <c r="II37" s="738">
        <f t="shared" si="267"/>
        <v>1</v>
      </c>
      <c r="IJ37" s="737" t="b">
        <f t="shared" si="268"/>
        <v>1</v>
      </c>
      <c r="IK37" s="737" t="b">
        <f t="shared" si="269"/>
        <v>0</v>
      </c>
      <c r="IL37" s="737" t="b">
        <f t="shared" si="270"/>
        <v>1</v>
      </c>
      <c r="IM37" s="628">
        <f t="shared" si="271"/>
        <v>1</v>
      </c>
      <c r="IN37" s="737">
        <f t="shared" si="272"/>
        <v>0</v>
      </c>
      <c r="IO37" s="737">
        <f t="shared" si="273"/>
        <v>0</v>
      </c>
      <c r="IP37" s="737">
        <f t="shared" si="274"/>
        <v>0</v>
      </c>
      <c r="IQ37" s="740">
        <f t="shared" si="275"/>
        <v>0</v>
      </c>
      <c r="IR37" s="625">
        <f t="shared" si="276"/>
        <v>1</v>
      </c>
      <c r="IS37" s="738" t="str">
        <f t="shared" si="277"/>
        <v>00:00-00:00</v>
      </c>
      <c r="IT37" s="739">
        <f t="shared" si="278"/>
        <v>1</v>
      </c>
      <c r="IU37" s="738">
        <f t="shared" si="279"/>
        <v>0</v>
      </c>
      <c r="IV37" s="738">
        <f t="shared" si="280"/>
        <v>1</v>
      </c>
      <c r="IW37" s="737" t="b">
        <f t="shared" si="281"/>
        <v>1</v>
      </c>
      <c r="IX37" s="737" t="b">
        <f t="shared" si="282"/>
        <v>0</v>
      </c>
      <c r="IY37" s="737" t="b">
        <f t="shared" si="283"/>
        <v>1</v>
      </c>
      <c r="IZ37" s="628">
        <f t="shared" si="284"/>
        <v>1</v>
      </c>
      <c r="JA37" s="737">
        <f t="shared" si="285"/>
        <v>0</v>
      </c>
      <c r="JB37" s="737">
        <f t="shared" si="286"/>
        <v>0</v>
      </c>
      <c r="JC37" s="737">
        <f t="shared" si="287"/>
        <v>0</v>
      </c>
      <c r="JD37" s="740">
        <f t="shared" si="288"/>
        <v>0</v>
      </c>
      <c r="JE37" s="625">
        <f t="shared" si="289"/>
        <v>1</v>
      </c>
      <c r="JF37" s="738" t="str">
        <f t="shared" si="290"/>
        <v>00:00-00:00</v>
      </c>
      <c r="JG37" s="739">
        <f t="shared" si="291"/>
        <v>1</v>
      </c>
      <c r="JH37" s="738">
        <f t="shared" si="292"/>
        <v>0</v>
      </c>
      <c r="JI37" s="738">
        <f t="shared" si="293"/>
        <v>1</v>
      </c>
      <c r="JJ37" s="737" t="b">
        <f t="shared" si="294"/>
        <v>1</v>
      </c>
      <c r="JK37" s="737" t="b">
        <f t="shared" si="295"/>
        <v>0</v>
      </c>
      <c r="JL37" s="737" t="b">
        <f t="shared" si="296"/>
        <v>1</v>
      </c>
      <c r="JM37" s="628">
        <f t="shared" si="297"/>
        <v>1</v>
      </c>
      <c r="JN37" s="737">
        <f t="shared" si="298"/>
        <v>0</v>
      </c>
      <c r="JO37" s="737">
        <f t="shared" si="299"/>
        <v>0</v>
      </c>
      <c r="JP37" s="737">
        <f t="shared" si="300"/>
        <v>0</v>
      </c>
      <c r="JQ37" s="740">
        <f t="shared" si="301"/>
        <v>0</v>
      </c>
      <c r="JR37" s="744">
        <f t="shared" si="302"/>
        <v>0</v>
      </c>
      <c r="JS37" s="745">
        <f t="shared" si="303"/>
        <v>0</v>
      </c>
      <c r="JT37" s="744">
        <f t="shared" si="304"/>
        <v>0</v>
      </c>
      <c r="JU37" s="744">
        <f t="shared" si="305"/>
        <v>0</v>
      </c>
      <c r="JV37" s="744">
        <f t="shared" si="306"/>
        <v>0</v>
      </c>
      <c r="JW37" s="744">
        <f t="shared" si="307"/>
        <v>0</v>
      </c>
      <c r="JX37" s="616"/>
      <c r="JY37" s="625">
        <f t="shared" si="308"/>
        <v>1</v>
      </c>
      <c r="JZ37" s="626" t="str">
        <f t="shared" si="309"/>
        <v>00:00-00:00</v>
      </c>
      <c r="KA37" s="627">
        <f t="shared" si="310"/>
        <v>1</v>
      </c>
      <c r="KB37" s="738">
        <f t="shared" si="311"/>
        <v>0</v>
      </c>
      <c r="KC37" s="738">
        <f t="shared" si="312"/>
        <v>1</v>
      </c>
      <c r="KD37" s="628" t="b">
        <f t="shared" si="313"/>
        <v>1</v>
      </c>
      <c r="KE37" s="628" t="b">
        <f t="shared" si="314"/>
        <v>0</v>
      </c>
      <c r="KF37" s="628" t="b">
        <f t="shared" si="315"/>
        <v>1</v>
      </c>
      <c r="KG37" s="628">
        <f t="shared" si="316"/>
        <v>1</v>
      </c>
      <c r="KH37" s="737">
        <f t="shared" si="317"/>
        <v>0</v>
      </c>
      <c r="KI37" s="737">
        <f t="shared" si="318"/>
        <v>0</v>
      </c>
      <c r="KJ37" s="737">
        <f t="shared" si="319"/>
        <v>0</v>
      </c>
      <c r="KK37" s="740">
        <f t="shared" si="320"/>
        <v>0</v>
      </c>
      <c r="KL37" s="625">
        <f t="shared" si="321"/>
        <v>1</v>
      </c>
      <c r="KM37" s="625" t="str">
        <f t="shared" si="322"/>
        <v>00:00-00:00</v>
      </c>
      <c r="KN37" s="627">
        <f t="shared" si="323"/>
        <v>1</v>
      </c>
      <c r="KO37" s="738">
        <f t="shared" si="324"/>
        <v>0</v>
      </c>
      <c r="KP37" s="738">
        <f t="shared" si="325"/>
        <v>1</v>
      </c>
      <c r="KQ37" s="628" t="b">
        <f t="shared" si="326"/>
        <v>1</v>
      </c>
      <c r="KR37" s="628" t="b">
        <f t="shared" si="327"/>
        <v>0</v>
      </c>
      <c r="KS37" s="628" t="b">
        <f t="shared" si="328"/>
        <v>1</v>
      </c>
      <c r="KT37" s="628">
        <f t="shared" si="329"/>
        <v>1</v>
      </c>
      <c r="KU37" s="737">
        <f t="shared" si="330"/>
        <v>0</v>
      </c>
      <c r="KV37" s="737">
        <f t="shared" si="331"/>
        <v>0</v>
      </c>
      <c r="KW37" s="737">
        <f t="shared" si="332"/>
        <v>0</v>
      </c>
      <c r="KX37" s="740">
        <f t="shared" si="333"/>
        <v>0</v>
      </c>
      <c r="KY37" s="625">
        <f t="shared" si="334"/>
        <v>1</v>
      </c>
      <c r="KZ37" s="625" t="str">
        <f t="shared" si="335"/>
        <v>00:00-00:00</v>
      </c>
      <c r="LA37" s="627">
        <f t="shared" si="336"/>
        <v>1</v>
      </c>
      <c r="LB37" s="738">
        <f t="shared" si="337"/>
        <v>0</v>
      </c>
      <c r="LC37" s="738">
        <f t="shared" si="338"/>
        <v>1</v>
      </c>
      <c r="LD37" s="628" t="b">
        <f t="shared" si="339"/>
        <v>1</v>
      </c>
      <c r="LE37" s="628" t="b">
        <f t="shared" si="340"/>
        <v>0</v>
      </c>
      <c r="LF37" s="628" t="b">
        <f t="shared" si="341"/>
        <v>1</v>
      </c>
      <c r="LG37" s="628">
        <f t="shared" si="342"/>
        <v>1</v>
      </c>
      <c r="LH37" s="737">
        <f t="shared" si="343"/>
        <v>0</v>
      </c>
      <c r="LI37" s="737">
        <f t="shared" si="344"/>
        <v>0</v>
      </c>
      <c r="LJ37" s="737">
        <f t="shared" si="345"/>
        <v>0</v>
      </c>
      <c r="LK37" s="740">
        <f t="shared" si="346"/>
        <v>0</v>
      </c>
      <c r="LL37" s="625">
        <f t="shared" si="347"/>
        <v>1</v>
      </c>
      <c r="LM37" s="625" t="str">
        <f t="shared" si="348"/>
        <v>00:00-00:00</v>
      </c>
      <c r="LN37" s="627">
        <f t="shared" si="349"/>
        <v>1</v>
      </c>
      <c r="LO37" s="738">
        <f t="shared" si="350"/>
        <v>0</v>
      </c>
      <c r="LP37" s="738">
        <f t="shared" si="351"/>
        <v>1</v>
      </c>
      <c r="LQ37" s="628" t="b">
        <f t="shared" si="352"/>
        <v>1</v>
      </c>
      <c r="LR37" s="628" t="b">
        <f t="shared" si="353"/>
        <v>0</v>
      </c>
      <c r="LS37" s="628" t="b">
        <f t="shared" si="354"/>
        <v>1</v>
      </c>
      <c r="LT37" s="628">
        <f t="shared" si="355"/>
        <v>1</v>
      </c>
      <c r="LU37" s="737">
        <f t="shared" si="356"/>
        <v>0</v>
      </c>
      <c r="LV37" s="737">
        <f t="shared" si="357"/>
        <v>0</v>
      </c>
      <c r="LW37" s="737">
        <f t="shared" si="358"/>
        <v>0</v>
      </c>
      <c r="LX37" s="740">
        <f t="shared" si="359"/>
        <v>0</v>
      </c>
      <c r="LY37" s="625">
        <f t="shared" si="360"/>
        <v>1</v>
      </c>
      <c r="LZ37" s="625" t="str">
        <f t="shared" si="361"/>
        <v>00:00-00:00</v>
      </c>
      <c r="MA37" s="627">
        <f t="shared" si="362"/>
        <v>1</v>
      </c>
      <c r="MB37" s="738">
        <f t="shared" si="363"/>
        <v>0</v>
      </c>
      <c r="MC37" s="738">
        <f t="shared" si="364"/>
        <v>1</v>
      </c>
      <c r="MD37" s="628" t="b">
        <f t="shared" si="365"/>
        <v>1</v>
      </c>
      <c r="ME37" s="628" t="b">
        <f t="shared" si="366"/>
        <v>0</v>
      </c>
      <c r="MF37" s="628" t="b">
        <f t="shared" si="367"/>
        <v>1</v>
      </c>
      <c r="MG37" s="628">
        <f t="shared" si="368"/>
        <v>1</v>
      </c>
      <c r="MH37" s="737">
        <f t="shared" si="369"/>
        <v>0</v>
      </c>
      <c r="MI37" s="737">
        <f t="shared" si="370"/>
        <v>0</v>
      </c>
      <c r="MJ37" s="737">
        <f t="shared" si="371"/>
        <v>0</v>
      </c>
      <c r="MK37" s="740">
        <f t="shared" si="372"/>
        <v>0</v>
      </c>
      <c r="ML37" s="625">
        <f t="shared" si="373"/>
        <v>1</v>
      </c>
      <c r="MM37" s="625" t="str">
        <f t="shared" si="374"/>
        <v>00:00-00:00</v>
      </c>
      <c r="MN37" s="627">
        <f t="shared" si="375"/>
        <v>1</v>
      </c>
      <c r="MO37" s="738">
        <f t="shared" si="376"/>
        <v>0</v>
      </c>
      <c r="MP37" s="738">
        <f t="shared" si="377"/>
        <v>1</v>
      </c>
      <c r="MQ37" s="628" t="b">
        <f t="shared" si="378"/>
        <v>1</v>
      </c>
      <c r="MR37" s="628" t="b">
        <f t="shared" si="379"/>
        <v>0</v>
      </c>
      <c r="MS37" s="628" t="b">
        <f t="shared" si="380"/>
        <v>1</v>
      </c>
      <c r="MT37" s="628">
        <f t="shared" si="381"/>
        <v>1</v>
      </c>
      <c r="MU37" s="737">
        <f t="shared" si="382"/>
        <v>0</v>
      </c>
      <c r="MV37" s="737">
        <f t="shared" si="383"/>
        <v>0</v>
      </c>
      <c r="MW37" s="737">
        <f t="shared" si="384"/>
        <v>0</v>
      </c>
      <c r="MX37" s="740">
        <f t="shared" si="385"/>
        <v>0</v>
      </c>
      <c r="MY37" s="625">
        <f t="shared" si="386"/>
        <v>1</v>
      </c>
      <c r="MZ37" s="625" t="str">
        <f t="shared" si="387"/>
        <v>00:00-00:00</v>
      </c>
      <c r="NA37" s="627">
        <f t="shared" si="388"/>
        <v>1</v>
      </c>
      <c r="NB37" s="738">
        <f t="shared" si="389"/>
        <v>0</v>
      </c>
      <c r="NC37" s="738">
        <f t="shared" si="390"/>
        <v>1</v>
      </c>
      <c r="ND37" s="628" t="b">
        <f t="shared" si="391"/>
        <v>1</v>
      </c>
      <c r="NE37" s="628" t="b">
        <f t="shared" si="392"/>
        <v>0</v>
      </c>
      <c r="NF37" s="628" t="b">
        <f t="shared" si="393"/>
        <v>1</v>
      </c>
      <c r="NG37" s="628">
        <f t="shared" si="394"/>
        <v>1</v>
      </c>
      <c r="NH37" s="737">
        <f t="shared" si="395"/>
        <v>0</v>
      </c>
      <c r="NI37" s="737">
        <f t="shared" si="396"/>
        <v>0</v>
      </c>
      <c r="NJ37" s="737">
        <f t="shared" si="397"/>
        <v>0</v>
      </c>
      <c r="NK37" s="740">
        <f t="shared" si="398"/>
        <v>0</v>
      </c>
      <c r="NL37" s="625">
        <f t="shared" si="399"/>
        <v>1</v>
      </c>
      <c r="NM37" s="625" t="str">
        <f t="shared" si="400"/>
        <v>00:00-00:00</v>
      </c>
      <c r="NN37" s="627">
        <f t="shared" si="401"/>
        <v>1</v>
      </c>
      <c r="NO37" s="738">
        <f t="shared" si="402"/>
        <v>0</v>
      </c>
      <c r="NP37" s="738">
        <f t="shared" si="403"/>
        <v>1</v>
      </c>
      <c r="NQ37" s="628" t="b">
        <f t="shared" si="404"/>
        <v>1</v>
      </c>
      <c r="NR37" s="628" t="b">
        <f t="shared" si="405"/>
        <v>0</v>
      </c>
      <c r="NS37" s="628" t="b">
        <f t="shared" si="406"/>
        <v>1</v>
      </c>
      <c r="NT37" s="628">
        <f t="shared" si="407"/>
        <v>1</v>
      </c>
      <c r="NU37" s="737">
        <f t="shared" si="408"/>
        <v>0</v>
      </c>
      <c r="NV37" s="737">
        <f t="shared" si="409"/>
        <v>0</v>
      </c>
      <c r="NW37" s="737">
        <f t="shared" si="410"/>
        <v>0</v>
      </c>
      <c r="NX37" s="740">
        <f t="shared" si="411"/>
        <v>0</v>
      </c>
      <c r="NY37" s="625">
        <f t="shared" si="412"/>
        <v>1</v>
      </c>
      <c r="NZ37" s="625" t="str">
        <f t="shared" si="413"/>
        <v>00:00-00:00</v>
      </c>
      <c r="OA37" s="627">
        <f t="shared" si="414"/>
        <v>1</v>
      </c>
      <c r="OB37" s="738">
        <f t="shared" si="415"/>
        <v>0</v>
      </c>
      <c r="OC37" s="738">
        <f t="shared" si="416"/>
        <v>1</v>
      </c>
      <c r="OD37" s="628" t="b">
        <f t="shared" si="417"/>
        <v>1</v>
      </c>
      <c r="OE37" s="628" t="b">
        <f t="shared" si="418"/>
        <v>0</v>
      </c>
      <c r="OF37" s="628" t="b">
        <f t="shared" si="419"/>
        <v>1</v>
      </c>
      <c r="OG37" s="628">
        <f t="shared" si="420"/>
        <v>1</v>
      </c>
      <c r="OH37" s="737">
        <f t="shared" si="421"/>
        <v>0</v>
      </c>
      <c r="OI37" s="737">
        <f t="shared" si="422"/>
        <v>0</v>
      </c>
      <c r="OJ37" s="737">
        <f t="shared" si="423"/>
        <v>0</v>
      </c>
      <c r="OK37" s="740">
        <f t="shared" si="424"/>
        <v>0</v>
      </c>
      <c r="OL37" s="625">
        <f t="shared" si="425"/>
        <v>1</v>
      </c>
      <c r="OM37" s="625" t="str">
        <f t="shared" si="426"/>
        <v>00:00-00:00</v>
      </c>
      <c r="ON37" s="627">
        <f t="shared" si="427"/>
        <v>1</v>
      </c>
      <c r="OO37" s="738">
        <f t="shared" si="428"/>
        <v>0</v>
      </c>
      <c r="OP37" s="738">
        <f t="shared" si="429"/>
        <v>1</v>
      </c>
      <c r="OQ37" s="628" t="b">
        <f t="shared" si="430"/>
        <v>1</v>
      </c>
      <c r="OR37" s="628" t="b">
        <f t="shared" si="431"/>
        <v>0</v>
      </c>
      <c r="OS37" s="628" t="b">
        <f t="shared" si="432"/>
        <v>1</v>
      </c>
      <c r="OT37" s="628">
        <f t="shared" si="433"/>
        <v>1</v>
      </c>
      <c r="OU37" s="737">
        <f t="shared" si="434"/>
        <v>0</v>
      </c>
      <c r="OV37" s="737">
        <f t="shared" si="435"/>
        <v>0</v>
      </c>
      <c r="OW37" s="737">
        <f t="shared" si="436"/>
        <v>0</v>
      </c>
      <c r="OX37" s="740">
        <f t="shared" si="437"/>
        <v>0</v>
      </c>
      <c r="OY37" s="625">
        <f t="shared" si="438"/>
        <v>1</v>
      </c>
      <c r="OZ37" s="625" t="str">
        <f t="shared" si="439"/>
        <v>00:00-00:00</v>
      </c>
      <c r="PA37" s="627">
        <f t="shared" si="440"/>
        <v>1</v>
      </c>
      <c r="PB37" s="738">
        <f t="shared" si="441"/>
        <v>0</v>
      </c>
      <c r="PC37" s="738">
        <f t="shared" si="442"/>
        <v>1</v>
      </c>
      <c r="PD37" s="628" t="b">
        <f t="shared" si="443"/>
        <v>1</v>
      </c>
      <c r="PE37" s="628" t="b">
        <f t="shared" si="444"/>
        <v>0</v>
      </c>
      <c r="PF37" s="628" t="b">
        <f t="shared" si="445"/>
        <v>1</v>
      </c>
      <c r="PG37" s="628">
        <f t="shared" si="446"/>
        <v>1</v>
      </c>
      <c r="PH37" s="737">
        <f t="shared" si="447"/>
        <v>0</v>
      </c>
      <c r="PI37" s="737">
        <f t="shared" si="448"/>
        <v>0</v>
      </c>
      <c r="PJ37" s="737">
        <f t="shared" si="449"/>
        <v>0</v>
      </c>
      <c r="PK37" s="740">
        <f t="shared" si="450"/>
        <v>0</v>
      </c>
      <c r="PL37" s="625">
        <f t="shared" si="451"/>
        <v>1</v>
      </c>
      <c r="PM37" s="625" t="str">
        <f t="shared" si="452"/>
        <v>00:00-00:00</v>
      </c>
      <c r="PN37" s="627">
        <f t="shared" si="453"/>
        <v>1</v>
      </c>
      <c r="PO37" s="738">
        <f t="shared" si="454"/>
        <v>0</v>
      </c>
      <c r="PP37" s="738">
        <f t="shared" si="455"/>
        <v>1</v>
      </c>
      <c r="PQ37" s="628" t="b">
        <f t="shared" si="456"/>
        <v>1</v>
      </c>
      <c r="PR37" s="628" t="b">
        <f t="shared" si="457"/>
        <v>0</v>
      </c>
      <c r="PS37" s="628" t="b">
        <f t="shared" si="458"/>
        <v>1</v>
      </c>
      <c r="PT37" s="628">
        <f t="shared" si="459"/>
        <v>1</v>
      </c>
      <c r="PU37" s="737">
        <f t="shared" si="460"/>
        <v>0</v>
      </c>
      <c r="PV37" s="737">
        <f t="shared" si="461"/>
        <v>0</v>
      </c>
      <c r="PW37" s="737">
        <f t="shared" si="462"/>
        <v>0</v>
      </c>
      <c r="PX37" s="740">
        <f t="shared" si="463"/>
        <v>0</v>
      </c>
      <c r="PY37" s="625">
        <f t="shared" si="464"/>
        <v>1</v>
      </c>
      <c r="PZ37" s="625" t="str">
        <f t="shared" si="465"/>
        <v>00:00-00:00</v>
      </c>
      <c r="QA37" s="627">
        <f t="shared" si="466"/>
        <v>1</v>
      </c>
      <c r="QB37" s="738">
        <f t="shared" si="467"/>
        <v>0</v>
      </c>
      <c r="QC37" s="738">
        <f t="shared" si="468"/>
        <v>1</v>
      </c>
      <c r="QD37" s="628" t="b">
        <f t="shared" si="469"/>
        <v>1</v>
      </c>
      <c r="QE37" s="628" t="b">
        <f t="shared" si="470"/>
        <v>0</v>
      </c>
      <c r="QF37" s="628" t="b">
        <f t="shared" si="471"/>
        <v>1</v>
      </c>
      <c r="QG37" s="628">
        <f t="shared" si="472"/>
        <v>1</v>
      </c>
      <c r="QH37" s="737">
        <f t="shared" si="473"/>
        <v>0</v>
      </c>
      <c r="QI37" s="737">
        <f t="shared" si="474"/>
        <v>0</v>
      </c>
      <c r="QJ37" s="737">
        <f t="shared" si="475"/>
        <v>0</v>
      </c>
      <c r="QK37" s="740">
        <f t="shared" si="476"/>
        <v>0</v>
      </c>
      <c r="QL37" s="625">
        <f t="shared" si="477"/>
        <v>1</v>
      </c>
      <c r="QM37" s="625" t="str">
        <f t="shared" si="478"/>
        <v>00:00-00:00</v>
      </c>
      <c r="QN37" s="627">
        <f t="shared" si="479"/>
        <v>1</v>
      </c>
      <c r="QO37" s="738">
        <f t="shared" si="480"/>
        <v>0</v>
      </c>
      <c r="QP37" s="738">
        <f t="shared" si="481"/>
        <v>1</v>
      </c>
      <c r="QQ37" s="628" t="b">
        <f t="shared" si="482"/>
        <v>1</v>
      </c>
      <c r="QR37" s="628" t="b">
        <f t="shared" si="483"/>
        <v>0</v>
      </c>
      <c r="QS37" s="628" t="b">
        <f t="shared" si="484"/>
        <v>1</v>
      </c>
      <c r="QT37" s="628">
        <f t="shared" si="485"/>
        <v>1</v>
      </c>
      <c r="QU37" s="737">
        <f t="shared" si="486"/>
        <v>0</v>
      </c>
      <c r="QV37" s="737">
        <f t="shared" si="487"/>
        <v>0</v>
      </c>
      <c r="QW37" s="737">
        <f t="shared" si="488"/>
        <v>0</v>
      </c>
      <c r="QX37" s="740">
        <f t="shared" si="489"/>
        <v>0</v>
      </c>
      <c r="QY37" s="625">
        <f t="shared" si="490"/>
        <v>1</v>
      </c>
      <c r="QZ37" s="625" t="str">
        <f t="shared" si="491"/>
        <v>00:00-00:00</v>
      </c>
      <c r="RA37" s="627">
        <f t="shared" si="492"/>
        <v>1</v>
      </c>
      <c r="RB37" s="738">
        <f t="shared" si="493"/>
        <v>0</v>
      </c>
      <c r="RC37" s="738">
        <f t="shared" si="494"/>
        <v>1</v>
      </c>
      <c r="RD37" s="628" t="b">
        <f t="shared" si="495"/>
        <v>1</v>
      </c>
      <c r="RE37" s="628" t="b">
        <f t="shared" si="496"/>
        <v>0</v>
      </c>
      <c r="RF37" s="628" t="b">
        <f t="shared" si="497"/>
        <v>1</v>
      </c>
      <c r="RG37" s="628">
        <f t="shared" si="498"/>
        <v>1</v>
      </c>
      <c r="RH37" s="737">
        <f t="shared" si="499"/>
        <v>0</v>
      </c>
      <c r="RI37" s="737">
        <f t="shared" si="500"/>
        <v>0</v>
      </c>
      <c r="RJ37" s="737">
        <f t="shared" si="501"/>
        <v>0</v>
      </c>
      <c r="RK37" s="740">
        <f t="shared" si="502"/>
        <v>0</v>
      </c>
      <c r="RL37" s="744">
        <f t="shared" si="503"/>
        <v>0</v>
      </c>
      <c r="RM37" s="746">
        <f t="shared" si="522"/>
        <v>0</v>
      </c>
      <c r="RN37" s="744">
        <f t="shared" si="504"/>
        <v>0</v>
      </c>
      <c r="RO37" s="744">
        <f t="shared" si="505"/>
        <v>0</v>
      </c>
      <c r="RP37" s="744">
        <f t="shared" si="506"/>
        <v>0</v>
      </c>
      <c r="RQ37" s="744">
        <f t="shared" si="507"/>
        <v>0</v>
      </c>
      <c r="RR37" s="594">
        <f t="shared" ca="1" si="91"/>
        <v>0</v>
      </c>
      <c r="RS37" s="594">
        <f t="shared" ca="1" si="92"/>
        <v>0</v>
      </c>
      <c r="RU37" s="725"/>
    </row>
    <row r="38" spans="1:489" s="625" customFormat="1" ht="15" x14ac:dyDescent="0.25">
      <c r="A38" s="865">
        <f t="shared" ca="1" si="93"/>
        <v>5</v>
      </c>
      <c r="B38" s="719">
        <f ca="1">IF(B37="","",IF(B37+1=DATE(Aufzeichnungsjahr,$C$3+1,1),"",B37+1))</f>
        <v>43858</v>
      </c>
      <c r="C38" s="720">
        <f ca="1">IF(B38="",1,NETWORKDAYS(B38,B38,Feiertage))</f>
        <v>1</v>
      </c>
      <c r="D38" s="720" t="str">
        <f t="shared" ca="1" si="510"/>
        <v/>
      </c>
      <c r="E38" s="773" t="str">
        <f t="shared" ca="1" si="511"/>
        <v/>
      </c>
      <c r="F38" s="721">
        <f t="shared" ca="1" si="512"/>
        <v>43858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>
        <f t="shared" ca="1" si="2"/>
        <v>0.33333333333333298</v>
      </c>
      <c r="Q38" s="725" t="str">
        <f t="shared" ca="1" si="3"/>
        <v/>
      </c>
      <c r="R38" s="725" t="str">
        <f t="shared" ca="1" si="94"/>
        <v/>
      </c>
      <c r="S38" s="750"/>
      <c r="T38" s="723" t="str">
        <f t="shared" si="95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7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8"/>
        <v/>
      </c>
      <c r="AG38" s="730" t="str">
        <f t="shared" si="99"/>
        <v/>
      </c>
      <c r="AH38" s="731" t="str">
        <f t="shared" si="7"/>
        <v/>
      </c>
      <c r="AI38" s="731">
        <f t="shared" si="100"/>
        <v>0</v>
      </c>
      <c r="AJ38" s="731">
        <f t="shared" si="101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9"/>
        <v>0</v>
      </c>
      <c r="AN38" s="596">
        <f t="shared" si="10"/>
        <v>0</v>
      </c>
      <c r="AO38" s="596">
        <f t="shared" si="513"/>
        <v>0</v>
      </c>
      <c r="AP38" s="633">
        <v>0</v>
      </c>
      <c r="AQ38" s="596">
        <f t="shared" si="514"/>
        <v>0</v>
      </c>
      <c r="AR38" s="634">
        <f t="shared" si="11"/>
        <v>0</v>
      </c>
      <c r="AS38" s="733">
        <f t="shared" si="12"/>
        <v>0</v>
      </c>
      <c r="AT38" s="635">
        <f t="shared" si="13"/>
        <v>0</v>
      </c>
      <c r="AU38" s="635">
        <f t="shared" si="515"/>
        <v>0</v>
      </c>
      <c r="AV38" s="633">
        <v>0</v>
      </c>
      <c r="AW38" s="635">
        <f t="shared" si="516"/>
        <v>0</v>
      </c>
      <c r="AX38" s="596">
        <f t="shared" si="14"/>
        <v>0</v>
      </c>
      <c r="AY38" s="596">
        <f t="shared" si="15"/>
        <v>0</v>
      </c>
      <c r="AZ38" s="596">
        <f t="shared" si="16"/>
        <v>0</v>
      </c>
      <c r="BA38" s="596">
        <f t="shared" si="17"/>
        <v>0</v>
      </c>
      <c r="BB38" s="596">
        <f t="shared" si="18"/>
        <v>0</v>
      </c>
      <c r="BC38" s="596">
        <f t="shared" si="517"/>
        <v>0</v>
      </c>
      <c r="BD38" s="636" t="b">
        <f t="shared" si="19"/>
        <v>1</v>
      </c>
      <c r="BE38" s="636" t="b">
        <f>IF(UPPER(G38)=Stammdaten!$D$40,TRUE,FALSE)</f>
        <v>0</v>
      </c>
      <c r="BF38" s="635">
        <f t="shared" si="518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0.33333333333333337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519"/>
        <v>0</v>
      </c>
      <c r="BL38" s="636" t="b">
        <f>IF(UPPER(G38)=Stammdaten!$D$39,TRUE,FALSE)</f>
        <v>0</v>
      </c>
      <c r="BM38" s="636">
        <f t="shared" si="20"/>
        <v>0</v>
      </c>
      <c r="BN38" s="636">
        <f t="shared" si="21"/>
        <v>0</v>
      </c>
      <c r="BO38" s="735">
        <f t="shared" ca="1" si="102"/>
        <v>0</v>
      </c>
      <c r="BP38" s="636">
        <f t="shared" si="22"/>
        <v>0</v>
      </c>
      <c r="BQ38" s="734">
        <f t="shared" si="103"/>
        <v>0</v>
      </c>
      <c r="BR38" s="636">
        <f t="shared" ref="BR38:BR40" ca="1" si="524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520"/>
        <v>0</v>
      </c>
      <c r="BU38" s="635">
        <f t="shared" ca="1" si="521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6"/>
        <v>0</v>
      </c>
      <c r="BY38" s="638">
        <f t="shared" ca="1" si="104"/>
        <v>1</v>
      </c>
      <c r="BZ38" s="736">
        <f ca="1">ROUND(IF(OR(C38=0,B38=""),0,INDIRECT(ADDRESS(MATCH(B38,Soll_AZ,1)+MATCH("Arbeitszeit 1 ab",Stammdaten!B:B,0)-1,WEEKDAY(B38,2)+15,,,Tabellennamen),TRUE)),15)</f>
        <v>0.33333333333333298</v>
      </c>
      <c r="CA38" s="954">
        <f t="shared" ca="1" si="27"/>
        <v>0</v>
      </c>
      <c r="CB38" s="736">
        <f t="shared" si="523"/>
        <v>0</v>
      </c>
      <c r="CC38" s="625">
        <f t="shared" si="28"/>
        <v>1</v>
      </c>
      <c r="CD38" s="737">
        <f t="shared" si="106"/>
        <v>0</v>
      </c>
      <c r="CE38" s="737">
        <f t="shared" si="107"/>
        <v>1</v>
      </c>
      <c r="CF38" s="738" t="str">
        <f t="shared" si="108"/>
        <v>00:00-00:00</v>
      </c>
      <c r="CG38" s="739">
        <f t="shared" si="109"/>
        <v>1</v>
      </c>
      <c r="CH38" s="738">
        <f t="shared" si="110"/>
        <v>0</v>
      </c>
      <c r="CI38" s="738">
        <f t="shared" si="111"/>
        <v>1</v>
      </c>
      <c r="CJ38" s="737" t="b">
        <f t="shared" si="112"/>
        <v>1</v>
      </c>
      <c r="CK38" s="737" t="b">
        <f t="shared" si="113"/>
        <v>0</v>
      </c>
      <c r="CL38" s="737" t="b">
        <f t="shared" si="114"/>
        <v>1</v>
      </c>
      <c r="CM38" s="628">
        <f t="shared" si="115"/>
        <v>1</v>
      </c>
      <c r="CN38" s="737">
        <f t="shared" si="116"/>
        <v>0</v>
      </c>
      <c r="CO38" s="737">
        <f t="shared" si="117"/>
        <v>0</v>
      </c>
      <c r="CP38" s="737">
        <f t="shared" si="118"/>
        <v>0</v>
      </c>
      <c r="CQ38" s="740">
        <f t="shared" si="119"/>
        <v>0</v>
      </c>
      <c r="CR38" s="625">
        <f t="shared" si="120"/>
        <v>1</v>
      </c>
      <c r="CS38" s="738" t="str">
        <f t="shared" si="121"/>
        <v>00:00-00:00</v>
      </c>
      <c r="CT38" s="739">
        <f t="shared" si="122"/>
        <v>1</v>
      </c>
      <c r="CU38" s="738">
        <f t="shared" si="123"/>
        <v>0</v>
      </c>
      <c r="CV38" s="738">
        <f t="shared" si="124"/>
        <v>1</v>
      </c>
      <c r="CW38" s="737" t="b">
        <f t="shared" si="125"/>
        <v>1</v>
      </c>
      <c r="CX38" s="737" t="b">
        <f t="shared" si="126"/>
        <v>0</v>
      </c>
      <c r="CY38" s="737" t="b">
        <f t="shared" si="127"/>
        <v>1</v>
      </c>
      <c r="CZ38" s="628">
        <f t="shared" si="128"/>
        <v>1</v>
      </c>
      <c r="DA38" s="737">
        <f t="shared" si="129"/>
        <v>0</v>
      </c>
      <c r="DB38" s="737">
        <f t="shared" si="130"/>
        <v>0</v>
      </c>
      <c r="DC38" s="737">
        <f t="shared" si="131"/>
        <v>0</v>
      </c>
      <c r="DD38" s="740">
        <f t="shared" si="132"/>
        <v>0</v>
      </c>
      <c r="DE38" s="625">
        <f t="shared" si="133"/>
        <v>1</v>
      </c>
      <c r="DF38" s="738" t="str">
        <f t="shared" si="134"/>
        <v>00:00-00:00</v>
      </c>
      <c r="DG38" s="739">
        <f t="shared" si="135"/>
        <v>1</v>
      </c>
      <c r="DH38" s="738">
        <f t="shared" si="136"/>
        <v>0</v>
      </c>
      <c r="DI38" s="738">
        <f t="shared" si="137"/>
        <v>1</v>
      </c>
      <c r="DJ38" s="737" t="b">
        <f t="shared" si="138"/>
        <v>1</v>
      </c>
      <c r="DK38" s="737" t="b">
        <f t="shared" si="139"/>
        <v>0</v>
      </c>
      <c r="DL38" s="737" t="b">
        <f t="shared" si="140"/>
        <v>1</v>
      </c>
      <c r="DM38" s="628">
        <f t="shared" si="141"/>
        <v>1</v>
      </c>
      <c r="DN38" s="737">
        <f t="shared" si="142"/>
        <v>0</v>
      </c>
      <c r="DO38" s="737">
        <f t="shared" si="143"/>
        <v>0</v>
      </c>
      <c r="DP38" s="737">
        <f t="shared" si="144"/>
        <v>0</v>
      </c>
      <c r="DQ38" s="740">
        <f t="shared" si="145"/>
        <v>0</v>
      </c>
      <c r="DR38" s="625">
        <f t="shared" si="146"/>
        <v>1</v>
      </c>
      <c r="DS38" s="738" t="str">
        <f t="shared" si="147"/>
        <v>00:00-00:00</v>
      </c>
      <c r="DT38" s="739">
        <f t="shared" si="148"/>
        <v>1</v>
      </c>
      <c r="DU38" s="738">
        <f t="shared" si="149"/>
        <v>0</v>
      </c>
      <c r="DV38" s="738">
        <f t="shared" si="150"/>
        <v>1</v>
      </c>
      <c r="DW38" s="737" t="b">
        <f t="shared" si="151"/>
        <v>1</v>
      </c>
      <c r="DX38" s="737" t="b">
        <f t="shared" si="152"/>
        <v>0</v>
      </c>
      <c r="DY38" s="737" t="b">
        <f t="shared" si="153"/>
        <v>1</v>
      </c>
      <c r="DZ38" s="628">
        <f t="shared" si="154"/>
        <v>1</v>
      </c>
      <c r="EA38" s="737">
        <f t="shared" si="155"/>
        <v>0</v>
      </c>
      <c r="EB38" s="737">
        <f t="shared" si="156"/>
        <v>0</v>
      </c>
      <c r="EC38" s="737">
        <f t="shared" si="157"/>
        <v>0</v>
      </c>
      <c r="ED38" s="740">
        <f t="shared" si="158"/>
        <v>0</v>
      </c>
      <c r="EE38" s="741">
        <f t="shared" si="159"/>
        <v>1</v>
      </c>
      <c r="EF38" s="742" t="str">
        <f t="shared" si="160"/>
        <v>00:00-00:00</v>
      </c>
      <c r="EG38" s="743">
        <f t="shared" si="161"/>
        <v>1</v>
      </c>
      <c r="EH38" s="742">
        <f t="shared" si="162"/>
        <v>0</v>
      </c>
      <c r="EI38" s="742">
        <f t="shared" si="163"/>
        <v>1</v>
      </c>
      <c r="EJ38" s="742" t="b">
        <f t="shared" si="164"/>
        <v>1</v>
      </c>
      <c r="EK38" s="742" t="b">
        <f t="shared" si="165"/>
        <v>0</v>
      </c>
      <c r="EL38" s="742" t="b">
        <f t="shared" si="166"/>
        <v>1</v>
      </c>
      <c r="EM38" s="628">
        <f t="shared" si="167"/>
        <v>1</v>
      </c>
      <c r="EN38" s="737">
        <f t="shared" si="168"/>
        <v>0</v>
      </c>
      <c r="EO38" s="737">
        <f t="shared" si="169"/>
        <v>0</v>
      </c>
      <c r="EP38" s="737">
        <f t="shared" si="170"/>
        <v>0</v>
      </c>
      <c r="EQ38" s="740">
        <f t="shared" si="171"/>
        <v>0</v>
      </c>
      <c r="ER38" s="741">
        <f t="shared" si="172"/>
        <v>1</v>
      </c>
      <c r="ES38" s="742" t="str">
        <f t="shared" si="173"/>
        <v>00:00-00:00</v>
      </c>
      <c r="ET38" s="739">
        <f t="shared" si="174"/>
        <v>1</v>
      </c>
      <c r="EU38" s="738">
        <f t="shared" si="175"/>
        <v>0</v>
      </c>
      <c r="EV38" s="738">
        <f t="shared" si="176"/>
        <v>1</v>
      </c>
      <c r="EW38" s="737" t="b">
        <f t="shared" si="177"/>
        <v>1</v>
      </c>
      <c r="EX38" s="737" t="b">
        <f t="shared" si="178"/>
        <v>0</v>
      </c>
      <c r="EY38" s="737" t="b">
        <f t="shared" si="179"/>
        <v>1</v>
      </c>
      <c r="EZ38" s="628">
        <f t="shared" si="180"/>
        <v>1</v>
      </c>
      <c r="FA38" s="737">
        <f t="shared" si="181"/>
        <v>0</v>
      </c>
      <c r="FB38" s="737">
        <f t="shared" si="182"/>
        <v>0</v>
      </c>
      <c r="FC38" s="737">
        <f t="shared" si="183"/>
        <v>0</v>
      </c>
      <c r="FD38" s="740">
        <f t="shared" si="184"/>
        <v>0</v>
      </c>
      <c r="FE38" s="625">
        <f t="shared" si="185"/>
        <v>1</v>
      </c>
      <c r="FF38" s="738" t="str">
        <f t="shared" si="186"/>
        <v>00:00-00:00</v>
      </c>
      <c r="FG38" s="739">
        <f t="shared" si="187"/>
        <v>1</v>
      </c>
      <c r="FH38" s="738">
        <f t="shared" si="188"/>
        <v>0</v>
      </c>
      <c r="FI38" s="738">
        <f t="shared" si="189"/>
        <v>1</v>
      </c>
      <c r="FJ38" s="737" t="b">
        <f t="shared" si="190"/>
        <v>1</v>
      </c>
      <c r="FK38" s="737" t="b">
        <f t="shared" si="191"/>
        <v>0</v>
      </c>
      <c r="FL38" s="737" t="b">
        <f t="shared" si="192"/>
        <v>1</v>
      </c>
      <c r="FM38" s="628">
        <f t="shared" si="193"/>
        <v>1</v>
      </c>
      <c r="FN38" s="737">
        <f t="shared" si="194"/>
        <v>0</v>
      </c>
      <c r="FO38" s="737">
        <f t="shared" si="195"/>
        <v>0</v>
      </c>
      <c r="FP38" s="737">
        <f t="shared" si="196"/>
        <v>0</v>
      </c>
      <c r="FQ38" s="740">
        <f t="shared" si="197"/>
        <v>0</v>
      </c>
      <c r="FR38" s="625">
        <f t="shared" si="198"/>
        <v>1</v>
      </c>
      <c r="FS38" s="738" t="str">
        <f t="shared" si="199"/>
        <v>00:00-00:00</v>
      </c>
      <c r="FT38" s="739">
        <f t="shared" si="200"/>
        <v>1</v>
      </c>
      <c r="FU38" s="738">
        <f t="shared" si="201"/>
        <v>0</v>
      </c>
      <c r="FV38" s="738">
        <f t="shared" si="202"/>
        <v>1</v>
      </c>
      <c r="FW38" s="737" t="b">
        <f t="shared" si="203"/>
        <v>1</v>
      </c>
      <c r="FX38" s="737" t="b">
        <f t="shared" si="204"/>
        <v>0</v>
      </c>
      <c r="FY38" s="737" t="b">
        <f t="shared" si="205"/>
        <v>1</v>
      </c>
      <c r="FZ38" s="628">
        <f t="shared" si="206"/>
        <v>1</v>
      </c>
      <c r="GA38" s="737">
        <f t="shared" si="207"/>
        <v>0</v>
      </c>
      <c r="GB38" s="737">
        <f t="shared" si="208"/>
        <v>0</v>
      </c>
      <c r="GC38" s="737">
        <f t="shared" si="209"/>
        <v>0</v>
      </c>
      <c r="GD38" s="740">
        <f t="shared" si="210"/>
        <v>0</v>
      </c>
      <c r="GE38" s="625">
        <f t="shared" si="211"/>
        <v>1</v>
      </c>
      <c r="GF38" s="738" t="str">
        <f t="shared" si="212"/>
        <v>00:00-00:00</v>
      </c>
      <c r="GG38" s="739">
        <f t="shared" si="213"/>
        <v>1</v>
      </c>
      <c r="GH38" s="738">
        <f t="shared" si="214"/>
        <v>0</v>
      </c>
      <c r="GI38" s="738">
        <f t="shared" si="215"/>
        <v>1</v>
      </c>
      <c r="GJ38" s="737" t="b">
        <f t="shared" si="216"/>
        <v>1</v>
      </c>
      <c r="GK38" s="737" t="b">
        <f t="shared" si="217"/>
        <v>0</v>
      </c>
      <c r="GL38" s="737" t="b">
        <f t="shared" si="218"/>
        <v>1</v>
      </c>
      <c r="GM38" s="628">
        <f t="shared" si="219"/>
        <v>1</v>
      </c>
      <c r="GN38" s="737">
        <f t="shared" si="220"/>
        <v>0</v>
      </c>
      <c r="GO38" s="737">
        <f t="shared" si="221"/>
        <v>0</v>
      </c>
      <c r="GP38" s="737">
        <f t="shared" si="222"/>
        <v>0</v>
      </c>
      <c r="GQ38" s="740">
        <f t="shared" si="223"/>
        <v>0</v>
      </c>
      <c r="GR38" s="625">
        <f t="shared" si="224"/>
        <v>1</v>
      </c>
      <c r="GS38" s="738" t="str">
        <f t="shared" si="225"/>
        <v>00:00-00:00</v>
      </c>
      <c r="GT38" s="739">
        <f t="shared" si="226"/>
        <v>1</v>
      </c>
      <c r="GU38" s="738">
        <f t="shared" si="227"/>
        <v>0</v>
      </c>
      <c r="GV38" s="738">
        <f t="shared" si="228"/>
        <v>1</v>
      </c>
      <c r="GW38" s="737" t="b">
        <f t="shared" si="229"/>
        <v>1</v>
      </c>
      <c r="GX38" s="737" t="b">
        <f t="shared" si="230"/>
        <v>0</v>
      </c>
      <c r="GY38" s="737" t="b">
        <f t="shared" si="231"/>
        <v>1</v>
      </c>
      <c r="GZ38" s="628">
        <f t="shared" si="232"/>
        <v>1</v>
      </c>
      <c r="HA38" s="737">
        <f t="shared" si="233"/>
        <v>0</v>
      </c>
      <c r="HB38" s="737">
        <f t="shared" si="234"/>
        <v>0</v>
      </c>
      <c r="HC38" s="737">
        <f t="shared" si="235"/>
        <v>0</v>
      </c>
      <c r="HD38" s="740">
        <f t="shared" si="236"/>
        <v>0</v>
      </c>
      <c r="HE38" s="625">
        <f t="shared" si="237"/>
        <v>1</v>
      </c>
      <c r="HF38" s="738" t="str">
        <f t="shared" si="238"/>
        <v>00:00-00:00</v>
      </c>
      <c r="HG38" s="739">
        <f t="shared" si="239"/>
        <v>1</v>
      </c>
      <c r="HH38" s="738">
        <f t="shared" si="240"/>
        <v>0</v>
      </c>
      <c r="HI38" s="738">
        <f t="shared" si="241"/>
        <v>1</v>
      </c>
      <c r="HJ38" s="737" t="b">
        <f t="shared" si="242"/>
        <v>1</v>
      </c>
      <c r="HK38" s="737" t="b">
        <f t="shared" si="243"/>
        <v>0</v>
      </c>
      <c r="HL38" s="737" t="b">
        <f t="shared" si="244"/>
        <v>1</v>
      </c>
      <c r="HM38" s="628">
        <f t="shared" si="245"/>
        <v>1</v>
      </c>
      <c r="HN38" s="737">
        <f t="shared" si="246"/>
        <v>0</v>
      </c>
      <c r="HO38" s="737">
        <f t="shared" si="247"/>
        <v>0</v>
      </c>
      <c r="HP38" s="737">
        <f t="shared" si="248"/>
        <v>0</v>
      </c>
      <c r="HQ38" s="740">
        <f t="shared" si="249"/>
        <v>0</v>
      </c>
      <c r="HR38" s="625">
        <f t="shared" si="250"/>
        <v>1</v>
      </c>
      <c r="HS38" s="738" t="str">
        <f t="shared" si="251"/>
        <v>00:00-00:00</v>
      </c>
      <c r="HT38" s="739">
        <f t="shared" si="252"/>
        <v>1</v>
      </c>
      <c r="HU38" s="738">
        <f t="shared" si="253"/>
        <v>0</v>
      </c>
      <c r="HV38" s="738">
        <f t="shared" si="254"/>
        <v>1</v>
      </c>
      <c r="HW38" s="737" t="b">
        <f t="shared" si="255"/>
        <v>1</v>
      </c>
      <c r="HX38" s="737" t="b">
        <f t="shared" si="256"/>
        <v>0</v>
      </c>
      <c r="HY38" s="737" t="b">
        <f t="shared" si="257"/>
        <v>1</v>
      </c>
      <c r="HZ38" s="628">
        <f t="shared" si="258"/>
        <v>1</v>
      </c>
      <c r="IA38" s="737">
        <f t="shared" si="259"/>
        <v>0</v>
      </c>
      <c r="IB38" s="737">
        <f t="shared" si="260"/>
        <v>0</v>
      </c>
      <c r="IC38" s="737">
        <f t="shared" si="261"/>
        <v>0</v>
      </c>
      <c r="ID38" s="740">
        <f t="shared" si="262"/>
        <v>0</v>
      </c>
      <c r="IE38" s="625">
        <f t="shared" si="263"/>
        <v>1</v>
      </c>
      <c r="IF38" s="738" t="str">
        <f t="shared" si="264"/>
        <v>00:00-00:00</v>
      </c>
      <c r="IG38" s="739">
        <f t="shared" si="265"/>
        <v>1</v>
      </c>
      <c r="IH38" s="738">
        <f t="shared" si="266"/>
        <v>0</v>
      </c>
      <c r="II38" s="738">
        <f t="shared" si="267"/>
        <v>1</v>
      </c>
      <c r="IJ38" s="737" t="b">
        <f t="shared" si="268"/>
        <v>1</v>
      </c>
      <c r="IK38" s="737" t="b">
        <f t="shared" si="269"/>
        <v>0</v>
      </c>
      <c r="IL38" s="737" t="b">
        <f t="shared" si="270"/>
        <v>1</v>
      </c>
      <c r="IM38" s="628">
        <f t="shared" si="271"/>
        <v>1</v>
      </c>
      <c r="IN38" s="737">
        <f t="shared" si="272"/>
        <v>0</v>
      </c>
      <c r="IO38" s="737">
        <f t="shared" si="273"/>
        <v>0</v>
      </c>
      <c r="IP38" s="737">
        <f t="shared" si="274"/>
        <v>0</v>
      </c>
      <c r="IQ38" s="740">
        <f t="shared" si="275"/>
        <v>0</v>
      </c>
      <c r="IR38" s="625">
        <f t="shared" si="276"/>
        <v>1</v>
      </c>
      <c r="IS38" s="738" t="str">
        <f t="shared" si="277"/>
        <v>00:00-00:00</v>
      </c>
      <c r="IT38" s="739">
        <f t="shared" si="278"/>
        <v>1</v>
      </c>
      <c r="IU38" s="738">
        <f t="shared" si="279"/>
        <v>0</v>
      </c>
      <c r="IV38" s="738">
        <f t="shared" si="280"/>
        <v>1</v>
      </c>
      <c r="IW38" s="737" t="b">
        <f t="shared" si="281"/>
        <v>1</v>
      </c>
      <c r="IX38" s="737" t="b">
        <f t="shared" si="282"/>
        <v>0</v>
      </c>
      <c r="IY38" s="737" t="b">
        <f t="shared" si="283"/>
        <v>1</v>
      </c>
      <c r="IZ38" s="628">
        <f t="shared" si="284"/>
        <v>1</v>
      </c>
      <c r="JA38" s="737">
        <f t="shared" si="285"/>
        <v>0</v>
      </c>
      <c r="JB38" s="737">
        <f t="shared" si="286"/>
        <v>0</v>
      </c>
      <c r="JC38" s="737">
        <f t="shared" si="287"/>
        <v>0</v>
      </c>
      <c r="JD38" s="740">
        <f t="shared" si="288"/>
        <v>0</v>
      </c>
      <c r="JE38" s="625">
        <f t="shared" si="289"/>
        <v>1</v>
      </c>
      <c r="JF38" s="738" t="str">
        <f t="shared" si="290"/>
        <v>00:00-00:00</v>
      </c>
      <c r="JG38" s="739">
        <f t="shared" si="291"/>
        <v>1</v>
      </c>
      <c r="JH38" s="738">
        <f t="shared" si="292"/>
        <v>0</v>
      </c>
      <c r="JI38" s="738">
        <f t="shared" si="293"/>
        <v>1</v>
      </c>
      <c r="JJ38" s="737" t="b">
        <f t="shared" si="294"/>
        <v>1</v>
      </c>
      <c r="JK38" s="737" t="b">
        <f t="shared" si="295"/>
        <v>0</v>
      </c>
      <c r="JL38" s="737" t="b">
        <f t="shared" si="296"/>
        <v>1</v>
      </c>
      <c r="JM38" s="628">
        <f t="shared" si="297"/>
        <v>1</v>
      </c>
      <c r="JN38" s="737">
        <f t="shared" si="298"/>
        <v>0</v>
      </c>
      <c r="JO38" s="737">
        <f t="shared" si="299"/>
        <v>0</v>
      </c>
      <c r="JP38" s="737">
        <f t="shared" si="300"/>
        <v>0</v>
      </c>
      <c r="JQ38" s="740">
        <f t="shared" si="301"/>
        <v>0</v>
      </c>
      <c r="JR38" s="744">
        <f t="shared" si="302"/>
        <v>0</v>
      </c>
      <c r="JS38" s="745">
        <f t="shared" si="303"/>
        <v>0</v>
      </c>
      <c r="JT38" s="744">
        <f t="shared" si="304"/>
        <v>0</v>
      </c>
      <c r="JU38" s="744">
        <f t="shared" si="305"/>
        <v>0</v>
      </c>
      <c r="JV38" s="744">
        <f t="shared" si="306"/>
        <v>0</v>
      </c>
      <c r="JW38" s="744">
        <f t="shared" si="307"/>
        <v>0</v>
      </c>
      <c r="JX38" s="616"/>
      <c r="JY38" s="625">
        <f t="shared" si="308"/>
        <v>1</v>
      </c>
      <c r="JZ38" s="626" t="str">
        <f t="shared" si="309"/>
        <v>00:00-00:00</v>
      </c>
      <c r="KA38" s="627">
        <f t="shared" si="310"/>
        <v>1</v>
      </c>
      <c r="KB38" s="738">
        <f t="shared" si="311"/>
        <v>0</v>
      </c>
      <c r="KC38" s="738">
        <f t="shared" si="312"/>
        <v>1</v>
      </c>
      <c r="KD38" s="628" t="b">
        <f t="shared" si="313"/>
        <v>1</v>
      </c>
      <c r="KE38" s="628" t="b">
        <f t="shared" si="314"/>
        <v>0</v>
      </c>
      <c r="KF38" s="628" t="b">
        <f t="shared" si="315"/>
        <v>1</v>
      </c>
      <c r="KG38" s="628">
        <f t="shared" si="316"/>
        <v>1</v>
      </c>
      <c r="KH38" s="737">
        <f t="shared" si="317"/>
        <v>0</v>
      </c>
      <c r="KI38" s="737">
        <f t="shared" si="318"/>
        <v>0</v>
      </c>
      <c r="KJ38" s="737">
        <f t="shared" si="319"/>
        <v>0</v>
      </c>
      <c r="KK38" s="740">
        <f t="shared" si="320"/>
        <v>0</v>
      </c>
      <c r="KL38" s="625">
        <f t="shared" si="321"/>
        <v>1</v>
      </c>
      <c r="KM38" s="625" t="str">
        <f t="shared" si="322"/>
        <v>00:00-00:00</v>
      </c>
      <c r="KN38" s="627">
        <f t="shared" si="323"/>
        <v>1</v>
      </c>
      <c r="KO38" s="738">
        <f t="shared" si="324"/>
        <v>0</v>
      </c>
      <c r="KP38" s="738">
        <f t="shared" si="325"/>
        <v>1</v>
      </c>
      <c r="KQ38" s="628" t="b">
        <f t="shared" si="326"/>
        <v>1</v>
      </c>
      <c r="KR38" s="628" t="b">
        <f t="shared" si="327"/>
        <v>0</v>
      </c>
      <c r="KS38" s="628" t="b">
        <f t="shared" si="328"/>
        <v>1</v>
      </c>
      <c r="KT38" s="628">
        <f t="shared" si="329"/>
        <v>1</v>
      </c>
      <c r="KU38" s="737">
        <f t="shared" si="330"/>
        <v>0</v>
      </c>
      <c r="KV38" s="737">
        <f t="shared" si="331"/>
        <v>0</v>
      </c>
      <c r="KW38" s="737">
        <f t="shared" si="332"/>
        <v>0</v>
      </c>
      <c r="KX38" s="740">
        <f t="shared" si="333"/>
        <v>0</v>
      </c>
      <c r="KY38" s="625">
        <f t="shared" si="334"/>
        <v>1</v>
      </c>
      <c r="KZ38" s="625" t="str">
        <f t="shared" si="335"/>
        <v>00:00-00:00</v>
      </c>
      <c r="LA38" s="627">
        <f t="shared" si="336"/>
        <v>1</v>
      </c>
      <c r="LB38" s="738">
        <f t="shared" si="337"/>
        <v>0</v>
      </c>
      <c r="LC38" s="738">
        <f t="shared" si="338"/>
        <v>1</v>
      </c>
      <c r="LD38" s="628" t="b">
        <f t="shared" si="339"/>
        <v>1</v>
      </c>
      <c r="LE38" s="628" t="b">
        <f t="shared" si="340"/>
        <v>0</v>
      </c>
      <c r="LF38" s="628" t="b">
        <f t="shared" si="341"/>
        <v>1</v>
      </c>
      <c r="LG38" s="628">
        <f t="shared" si="342"/>
        <v>1</v>
      </c>
      <c r="LH38" s="737">
        <f t="shared" si="343"/>
        <v>0</v>
      </c>
      <c r="LI38" s="737">
        <f t="shared" si="344"/>
        <v>0</v>
      </c>
      <c r="LJ38" s="737">
        <f t="shared" si="345"/>
        <v>0</v>
      </c>
      <c r="LK38" s="740">
        <f t="shared" si="346"/>
        <v>0</v>
      </c>
      <c r="LL38" s="625">
        <f t="shared" si="347"/>
        <v>1</v>
      </c>
      <c r="LM38" s="625" t="str">
        <f t="shared" si="348"/>
        <v>00:00-00:00</v>
      </c>
      <c r="LN38" s="627">
        <f t="shared" si="349"/>
        <v>1</v>
      </c>
      <c r="LO38" s="738">
        <f t="shared" si="350"/>
        <v>0</v>
      </c>
      <c r="LP38" s="738">
        <f t="shared" si="351"/>
        <v>1</v>
      </c>
      <c r="LQ38" s="628" t="b">
        <f t="shared" si="352"/>
        <v>1</v>
      </c>
      <c r="LR38" s="628" t="b">
        <f t="shared" si="353"/>
        <v>0</v>
      </c>
      <c r="LS38" s="628" t="b">
        <f t="shared" si="354"/>
        <v>1</v>
      </c>
      <c r="LT38" s="628">
        <f t="shared" si="355"/>
        <v>1</v>
      </c>
      <c r="LU38" s="737">
        <f t="shared" si="356"/>
        <v>0</v>
      </c>
      <c r="LV38" s="737">
        <f t="shared" si="357"/>
        <v>0</v>
      </c>
      <c r="LW38" s="737">
        <f t="shared" si="358"/>
        <v>0</v>
      </c>
      <c r="LX38" s="740">
        <f t="shared" si="359"/>
        <v>0</v>
      </c>
      <c r="LY38" s="625">
        <f t="shared" si="360"/>
        <v>1</v>
      </c>
      <c r="LZ38" s="625" t="str">
        <f t="shared" si="361"/>
        <v>00:00-00:00</v>
      </c>
      <c r="MA38" s="627">
        <f t="shared" si="362"/>
        <v>1</v>
      </c>
      <c r="MB38" s="738">
        <f t="shared" si="363"/>
        <v>0</v>
      </c>
      <c r="MC38" s="738">
        <f t="shared" si="364"/>
        <v>1</v>
      </c>
      <c r="MD38" s="628" t="b">
        <f t="shared" si="365"/>
        <v>1</v>
      </c>
      <c r="ME38" s="628" t="b">
        <f t="shared" si="366"/>
        <v>0</v>
      </c>
      <c r="MF38" s="628" t="b">
        <f t="shared" si="367"/>
        <v>1</v>
      </c>
      <c r="MG38" s="628">
        <f t="shared" si="368"/>
        <v>1</v>
      </c>
      <c r="MH38" s="737">
        <f t="shared" si="369"/>
        <v>0</v>
      </c>
      <c r="MI38" s="737">
        <f t="shared" si="370"/>
        <v>0</v>
      </c>
      <c r="MJ38" s="737">
        <f t="shared" si="371"/>
        <v>0</v>
      </c>
      <c r="MK38" s="740">
        <f t="shared" si="372"/>
        <v>0</v>
      </c>
      <c r="ML38" s="625">
        <f t="shared" si="373"/>
        <v>1</v>
      </c>
      <c r="MM38" s="625" t="str">
        <f t="shared" si="374"/>
        <v>00:00-00:00</v>
      </c>
      <c r="MN38" s="627">
        <f t="shared" si="375"/>
        <v>1</v>
      </c>
      <c r="MO38" s="738">
        <f t="shared" si="376"/>
        <v>0</v>
      </c>
      <c r="MP38" s="738">
        <f t="shared" si="377"/>
        <v>1</v>
      </c>
      <c r="MQ38" s="628" t="b">
        <f t="shared" si="378"/>
        <v>1</v>
      </c>
      <c r="MR38" s="628" t="b">
        <f t="shared" si="379"/>
        <v>0</v>
      </c>
      <c r="MS38" s="628" t="b">
        <f t="shared" si="380"/>
        <v>1</v>
      </c>
      <c r="MT38" s="628">
        <f t="shared" si="381"/>
        <v>1</v>
      </c>
      <c r="MU38" s="737">
        <f t="shared" si="382"/>
        <v>0</v>
      </c>
      <c r="MV38" s="737">
        <f t="shared" si="383"/>
        <v>0</v>
      </c>
      <c r="MW38" s="737">
        <f t="shared" si="384"/>
        <v>0</v>
      </c>
      <c r="MX38" s="740">
        <f t="shared" si="385"/>
        <v>0</v>
      </c>
      <c r="MY38" s="625">
        <f t="shared" si="386"/>
        <v>1</v>
      </c>
      <c r="MZ38" s="625" t="str">
        <f t="shared" si="387"/>
        <v>00:00-00:00</v>
      </c>
      <c r="NA38" s="627">
        <f t="shared" si="388"/>
        <v>1</v>
      </c>
      <c r="NB38" s="738">
        <f t="shared" si="389"/>
        <v>0</v>
      </c>
      <c r="NC38" s="738">
        <f t="shared" si="390"/>
        <v>1</v>
      </c>
      <c r="ND38" s="628" t="b">
        <f t="shared" si="391"/>
        <v>1</v>
      </c>
      <c r="NE38" s="628" t="b">
        <f t="shared" si="392"/>
        <v>0</v>
      </c>
      <c r="NF38" s="628" t="b">
        <f t="shared" si="393"/>
        <v>1</v>
      </c>
      <c r="NG38" s="628">
        <f t="shared" si="394"/>
        <v>1</v>
      </c>
      <c r="NH38" s="737">
        <f t="shared" si="395"/>
        <v>0</v>
      </c>
      <c r="NI38" s="737">
        <f t="shared" si="396"/>
        <v>0</v>
      </c>
      <c r="NJ38" s="737">
        <f t="shared" si="397"/>
        <v>0</v>
      </c>
      <c r="NK38" s="740">
        <f t="shared" si="398"/>
        <v>0</v>
      </c>
      <c r="NL38" s="625">
        <f t="shared" si="399"/>
        <v>1</v>
      </c>
      <c r="NM38" s="625" t="str">
        <f t="shared" si="400"/>
        <v>00:00-00:00</v>
      </c>
      <c r="NN38" s="627">
        <f t="shared" si="401"/>
        <v>1</v>
      </c>
      <c r="NO38" s="738">
        <f t="shared" si="402"/>
        <v>0</v>
      </c>
      <c r="NP38" s="738">
        <f t="shared" si="403"/>
        <v>1</v>
      </c>
      <c r="NQ38" s="628" t="b">
        <f t="shared" si="404"/>
        <v>1</v>
      </c>
      <c r="NR38" s="628" t="b">
        <f t="shared" si="405"/>
        <v>0</v>
      </c>
      <c r="NS38" s="628" t="b">
        <f t="shared" si="406"/>
        <v>1</v>
      </c>
      <c r="NT38" s="628">
        <f t="shared" si="407"/>
        <v>1</v>
      </c>
      <c r="NU38" s="737">
        <f t="shared" si="408"/>
        <v>0</v>
      </c>
      <c r="NV38" s="737">
        <f t="shared" si="409"/>
        <v>0</v>
      </c>
      <c r="NW38" s="737">
        <f t="shared" si="410"/>
        <v>0</v>
      </c>
      <c r="NX38" s="740">
        <f t="shared" si="411"/>
        <v>0</v>
      </c>
      <c r="NY38" s="625">
        <f t="shared" si="412"/>
        <v>1</v>
      </c>
      <c r="NZ38" s="625" t="str">
        <f t="shared" si="413"/>
        <v>00:00-00:00</v>
      </c>
      <c r="OA38" s="627">
        <f t="shared" si="414"/>
        <v>1</v>
      </c>
      <c r="OB38" s="738">
        <f t="shared" si="415"/>
        <v>0</v>
      </c>
      <c r="OC38" s="738">
        <f t="shared" si="416"/>
        <v>1</v>
      </c>
      <c r="OD38" s="628" t="b">
        <f t="shared" si="417"/>
        <v>1</v>
      </c>
      <c r="OE38" s="628" t="b">
        <f t="shared" si="418"/>
        <v>0</v>
      </c>
      <c r="OF38" s="628" t="b">
        <f t="shared" si="419"/>
        <v>1</v>
      </c>
      <c r="OG38" s="628">
        <f t="shared" si="420"/>
        <v>1</v>
      </c>
      <c r="OH38" s="737">
        <f t="shared" si="421"/>
        <v>0</v>
      </c>
      <c r="OI38" s="737">
        <f t="shared" si="422"/>
        <v>0</v>
      </c>
      <c r="OJ38" s="737">
        <f t="shared" si="423"/>
        <v>0</v>
      </c>
      <c r="OK38" s="740">
        <f t="shared" si="424"/>
        <v>0</v>
      </c>
      <c r="OL38" s="625">
        <f t="shared" si="425"/>
        <v>1</v>
      </c>
      <c r="OM38" s="625" t="str">
        <f t="shared" si="426"/>
        <v>00:00-00:00</v>
      </c>
      <c r="ON38" s="627">
        <f t="shared" si="427"/>
        <v>1</v>
      </c>
      <c r="OO38" s="738">
        <f t="shared" si="428"/>
        <v>0</v>
      </c>
      <c r="OP38" s="738">
        <f t="shared" si="429"/>
        <v>1</v>
      </c>
      <c r="OQ38" s="628" t="b">
        <f t="shared" si="430"/>
        <v>1</v>
      </c>
      <c r="OR38" s="628" t="b">
        <f t="shared" si="431"/>
        <v>0</v>
      </c>
      <c r="OS38" s="628" t="b">
        <f t="shared" si="432"/>
        <v>1</v>
      </c>
      <c r="OT38" s="628">
        <f t="shared" si="433"/>
        <v>1</v>
      </c>
      <c r="OU38" s="737">
        <f t="shared" si="434"/>
        <v>0</v>
      </c>
      <c r="OV38" s="737">
        <f t="shared" si="435"/>
        <v>0</v>
      </c>
      <c r="OW38" s="737">
        <f t="shared" si="436"/>
        <v>0</v>
      </c>
      <c r="OX38" s="740">
        <f t="shared" si="437"/>
        <v>0</v>
      </c>
      <c r="OY38" s="625">
        <f t="shared" si="438"/>
        <v>1</v>
      </c>
      <c r="OZ38" s="625" t="str">
        <f t="shared" si="439"/>
        <v>00:00-00:00</v>
      </c>
      <c r="PA38" s="627">
        <f t="shared" si="440"/>
        <v>1</v>
      </c>
      <c r="PB38" s="738">
        <f t="shared" si="441"/>
        <v>0</v>
      </c>
      <c r="PC38" s="738">
        <f t="shared" si="442"/>
        <v>1</v>
      </c>
      <c r="PD38" s="628" t="b">
        <f t="shared" si="443"/>
        <v>1</v>
      </c>
      <c r="PE38" s="628" t="b">
        <f t="shared" si="444"/>
        <v>0</v>
      </c>
      <c r="PF38" s="628" t="b">
        <f t="shared" si="445"/>
        <v>1</v>
      </c>
      <c r="PG38" s="628">
        <f t="shared" si="446"/>
        <v>1</v>
      </c>
      <c r="PH38" s="737">
        <f t="shared" si="447"/>
        <v>0</v>
      </c>
      <c r="PI38" s="737">
        <f t="shared" si="448"/>
        <v>0</v>
      </c>
      <c r="PJ38" s="737">
        <f t="shared" si="449"/>
        <v>0</v>
      </c>
      <c r="PK38" s="740">
        <f t="shared" si="450"/>
        <v>0</v>
      </c>
      <c r="PL38" s="625">
        <f t="shared" si="451"/>
        <v>1</v>
      </c>
      <c r="PM38" s="625" t="str">
        <f t="shared" si="452"/>
        <v>00:00-00:00</v>
      </c>
      <c r="PN38" s="627">
        <f t="shared" si="453"/>
        <v>1</v>
      </c>
      <c r="PO38" s="738">
        <f t="shared" si="454"/>
        <v>0</v>
      </c>
      <c r="PP38" s="738">
        <f t="shared" si="455"/>
        <v>1</v>
      </c>
      <c r="PQ38" s="628" t="b">
        <f t="shared" si="456"/>
        <v>1</v>
      </c>
      <c r="PR38" s="628" t="b">
        <f t="shared" si="457"/>
        <v>0</v>
      </c>
      <c r="PS38" s="628" t="b">
        <f t="shared" si="458"/>
        <v>1</v>
      </c>
      <c r="PT38" s="628">
        <f t="shared" si="459"/>
        <v>1</v>
      </c>
      <c r="PU38" s="737">
        <f t="shared" si="460"/>
        <v>0</v>
      </c>
      <c r="PV38" s="737">
        <f t="shared" si="461"/>
        <v>0</v>
      </c>
      <c r="PW38" s="737">
        <f t="shared" si="462"/>
        <v>0</v>
      </c>
      <c r="PX38" s="740">
        <f t="shared" si="463"/>
        <v>0</v>
      </c>
      <c r="PY38" s="625">
        <f t="shared" si="464"/>
        <v>1</v>
      </c>
      <c r="PZ38" s="625" t="str">
        <f t="shared" si="465"/>
        <v>00:00-00:00</v>
      </c>
      <c r="QA38" s="627">
        <f t="shared" si="466"/>
        <v>1</v>
      </c>
      <c r="QB38" s="738">
        <f t="shared" si="467"/>
        <v>0</v>
      </c>
      <c r="QC38" s="738">
        <f t="shared" si="468"/>
        <v>1</v>
      </c>
      <c r="QD38" s="628" t="b">
        <f t="shared" si="469"/>
        <v>1</v>
      </c>
      <c r="QE38" s="628" t="b">
        <f t="shared" si="470"/>
        <v>0</v>
      </c>
      <c r="QF38" s="628" t="b">
        <f t="shared" si="471"/>
        <v>1</v>
      </c>
      <c r="QG38" s="628">
        <f t="shared" si="472"/>
        <v>1</v>
      </c>
      <c r="QH38" s="737">
        <f t="shared" si="473"/>
        <v>0</v>
      </c>
      <c r="QI38" s="737">
        <f t="shared" si="474"/>
        <v>0</v>
      </c>
      <c r="QJ38" s="737">
        <f t="shared" si="475"/>
        <v>0</v>
      </c>
      <c r="QK38" s="740">
        <f t="shared" si="476"/>
        <v>0</v>
      </c>
      <c r="QL38" s="625">
        <f t="shared" si="477"/>
        <v>1</v>
      </c>
      <c r="QM38" s="625" t="str">
        <f t="shared" si="478"/>
        <v>00:00-00:00</v>
      </c>
      <c r="QN38" s="627">
        <f t="shared" si="479"/>
        <v>1</v>
      </c>
      <c r="QO38" s="738">
        <f t="shared" si="480"/>
        <v>0</v>
      </c>
      <c r="QP38" s="738">
        <f t="shared" si="481"/>
        <v>1</v>
      </c>
      <c r="QQ38" s="628" t="b">
        <f t="shared" si="482"/>
        <v>1</v>
      </c>
      <c r="QR38" s="628" t="b">
        <f t="shared" si="483"/>
        <v>0</v>
      </c>
      <c r="QS38" s="628" t="b">
        <f t="shared" si="484"/>
        <v>1</v>
      </c>
      <c r="QT38" s="628">
        <f t="shared" si="485"/>
        <v>1</v>
      </c>
      <c r="QU38" s="737">
        <f t="shared" si="486"/>
        <v>0</v>
      </c>
      <c r="QV38" s="737">
        <f t="shared" si="487"/>
        <v>0</v>
      </c>
      <c r="QW38" s="737">
        <f t="shared" si="488"/>
        <v>0</v>
      </c>
      <c r="QX38" s="740">
        <f t="shared" si="489"/>
        <v>0</v>
      </c>
      <c r="QY38" s="625">
        <f t="shared" si="490"/>
        <v>1</v>
      </c>
      <c r="QZ38" s="625" t="str">
        <f t="shared" si="491"/>
        <v>00:00-00:00</v>
      </c>
      <c r="RA38" s="627">
        <f t="shared" si="492"/>
        <v>1</v>
      </c>
      <c r="RB38" s="738">
        <f t="shared" si="493"/>
        <v>0</v>
      </c>
      <c r="RC38" s="738">
        <f t="shared" si="494"/>
        <v>1</v>
      </c>
      <c r="RD38" s="628" t="b">
        <f t="shared" si="495"/>
        <v>1</v>
      </c>
      <c r="RE38" s="628" t="b">
        <f t="shared" si="496"/>
        <v>0</v>
      </c>
      <c r="RF38" s="628" t="b">
        <f t="shared" si="497"/>
        <v>1</v>
      </c>
      <c r="RG38" s="628">
        <f t="shared" si="498"/>
        <v>1</v>
      </c>
      <c r="RH38" s="737">
        <f t="shared" si="499"/>
        <v>0</v>
      </c>
      <c r="RI38" s="737">
        <f t="shared" si="500"/>
        <v>0</v>
      </c>
      <c r="RJ38" s="737">
        <f t="shared" si="501"/>
        <v>0</v>
      </c>
      <c r="RK38" s="740">
        <f t="shared" si="502"/>
        <v>0</v>
      </c>
      <c r="RL38" s="744">
        <f t="shared" si="503"/>
        <v>0</v>
      </c>
      <c r="RM38" s="746">
        <f t="shared" si="522"/>
        <v>0</v>
      </c>
      <c r="RN38" s="744">
        <f t="shared" si="504"/>
        <v>0</v>
      </c>
      <c r="RO38" s="744">
        <f t="shared" si="505"/>
        <v>0</v>
      </c>
      <c r="RP38" s="744">
        <f t="shared" si="506"/>
        <v>0</v>
      </c>
      <c r="RQ38" s="744">
        <f t="shared" si="507"/>
        <v>0</v>
      </c>
      <c r="RR38" s="594">
        <f t="shared" ca="1" si="91"/>
        <v>0</v>
      </c>
      <c r="RS38" s="594">
        <f t="shared" ca="1" si="92"/>
        <v>0</v>
      </c>
      <c r="RU38" s="725"/>
    </row>
    <row r="39" spans="1:489" s="625" customFormat="1" ht="15" x14ac:dyDescent="0.25">
      <c r="A39" s="865">
        <f t="shared" ca="1" si="93"/>
        <v>5</v>
      </c>
      <c r="B39" s="719">
        <f ca="1">IF(B38="","",IF(B38+1=DATE(Aufzeichnungsjahr,$C$3+1,1),"",B38+1))</f>
        <v>43859</v>
      </c>
      <c r="C39" s="720">
        <f ca="1">IF(B39="",1,NETWORKDAYS(B39,B39,Feiertage))</f>
        <v>1</v>
      </c>
      <c r="D39" s="720" t="str">
        <f t="shared" ca="1" si="510"/>
        <v/>
      </c>
      <c r="E39" s="773" t="str">
        <f t="shared" ca="1" si="511"/>
        <v/>
      </c>
      <c r="F39" s="721">
        <f t="shared" ca="1" si="512"/>
        <v>43859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>
        <f t="shared" ca="1" si="2"/>
        <v>0.33333333333333298</v>
      </c>
      <c r="Q39" s="725" t="str">
        <f t="shared" ca="1" si="3"/>
        <v/>
      </c>
      <c r="R39" s="725" t="str">
        <f t="shared" ca="1" si="94"/>
        <v/>
      </c>
      <c r="S39" s="750"/>
      <c r="T39" s="723" t="str">
        <f t="shared" si="95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7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8"/>
        <v/>
      </c>
      <c r="AG39" s="730" t="str">
        <f t="shared" si="99"/>
        <v/>
      </c>
      <c r="AH39" s="731" t="str">
        <f t="shared" si="7"/>
        <v/>
      </c>
      <c r="AI39" s="731">
        <f t="shared" si="100"/>
        <v>0</v>
      </c>
      <c r="AJ39" s="731">
        <f t="shared" si="101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9"/>
        <v>0</v>
      </c>
      <c r="AN39" s="596">
        <f t="shared" si="10"/>
        <v>0</v>
      </c>
      <c r="AO39" s="596">
        <f t="shared" si="513"/>
        <v>0</v>
      </c>
      <c r="AP39" s="633">
        <v>0</v>
      </c>
      <c r="AQ39" s="596">
        <f t="shared" si="514"/>
        <v>0</v>
      </c>
      <c r="AR39" s="634">
        <f t="shared" si="11"/>
        <v>0</v>
      </c>
      <c r="AS39" s="733">
        <f t="shared" si="12"/>
        <v>0</v>
      </c>
      <c r="AT39" s="635">
        <f t="shared" si="13"/>
        <v>0</v>
      </c>
      <c r="AU39" s="635">
        <f t="shared" si="515"/>
        <v>0</v>
      </c>
      <c r="AV39" s="633">
        <v>0</v>
      </c>
      <c r="AW39" s="635">
        <f t="shared" si="516"/>
        <v>0</v>
      </c>
      <c r="AX39" s="596">
        <f t="shared" si="14"/>
        <v>0</v>
      </c>
      <c r="AY39" s="596">
        <f t="shared" si="15"/>
        <v>0</v>
      </c>
      <c r="AZ39" s="596">
        <f t="shared" si="16"/>
        <v>0</v>
      </c>
      <c r="BA39" s="596">
        <f t="shared" si="17"/>
        <v>0</v>
      </c>
      <c r="BB39" s="596">
        <f t="shared" si="18"/>
        <v>0</v>
      </c>
      <c r="BC39" s="596">
        <f t="shared" si="517"/>
        <v>0</v>
      </c>
      <c r="BD39" s="636" t="b">
        <f t="shared" si="19"/>
        <v>1</v>
      </c>
      <c r="BE39" s="636" t="b">
        <f>IF(UPPER(G39)=Stammdaten!$D$40,TRUE,FALSE)</f>
        <v>0</v>
      </c>
      <c r="BF39" s="635">
        <f t="shared" si="518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0.33333333333333337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519"/>
        <v>0</v>
      </c>
      <c r="BL39" s="636" t="b">
        <f>IF(UPPER(G39)=Stammdaten!$D$39,TRUE,FALSE)</f>
        <v>0</v>
      </c>
      <c r="BM39" s="636">
        <f t="shared" si="20"/>
        <v>0</v>
      </c>
      <c r="BN39" s="636">
        <f t="shared" si="21"/>
        <v>0</v>
      </c>
      <c r="BO39" s="735">
        <f t="shared" ca="1" si="102"/>
        <v>0</v>
      </c>
      <c r="BP39" s="636">
        <f t="shared" si="22"/>
        <v>0</v>
      </c>
      <c r="BQ39" s="734">
        <f t="shared" si="103"/>
        <v>0</v>
      </c>
      <c r="BR39" s="636">
        <f t="shared" ca="1" si="524"/>
        <v>0</v>
      </c>
      <c r="BS39" s="549">
        <f ca="1">IF(ISERROR(VLOOKUP(B37+2,Feiertage_Liste,2,FALSE)),0,VLOOKUP(B37+2,Feiertage_Liste,2,FALSE))</f>
        <v>0</v>
      </c>
      <c r="BT39" s="637">
        <f t="shared" ca="1" si="520"/>
        <v>0</v>
      </c>
      <c r="BU39" s="635">
        <f t="shared" ca="1" si="521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6"/>
        <v>0</v>
      </c>
      <c r="BY39" s="638">
        <f t="shared" ca="1" si="104"/>
        <v>1</v>
      </c>
      <c r="BZ39" s="736">
        <f ca="1">ROUND(IF(OR(C39=0,B39=""),0,INDIRECT(ADDRESS(MATCH(B39,Soll_AZ,1)+MATCH("Arbeitszeit 1 ab",Stammdaten!B:B,0)-1,WEEKDAY(B39,2)+15,,,Tabellennamen),TRUE)),15)</f>
        <v>0.33333333333333298</v>
      </c>
      <c r="CA39" s="954">
        <f t="shared" ca="1" si="27"/>
        <v>0</v>
      </c>
      <c r="CB39" s="736">
        <f t="shared" si="523"/>
        <v>0</v>
      </c>
      <c r="CC39" s="625">
        <f t="shared" si="28"/>
        <v>1</v>
      </c>
      <c r="CD39" s="737">
        <f t="shared" si="106"/>
        <v>0</v>
      </c>
      <c r="CE39" s="737">
        <f t="shared" si="107"/>
        <v>1</v>
      </c>
      <c r="CF39" s="738" t="str">
        <f t="shared" si="108"/>
        <v>00:00-00:00</v>
      </c>
      <c r="CG39" s="739">
        <f t="shared" si="109"/>
        <v>1</v>
      </c>
      <c r="CH39" s="738">
        <f t="shared" si="110"/>
        <v>0</v>
      </c>
      <c r="CI39" s="738">
        <f t="shared" si="111"/>
        <v>1</v>
      </c>
      <c r="CJ39" s="737" t="b">
        <f t="shared" si="112"/>
        <v>1</v>
      </c>
      <c r="CK39" s="737" t="b">
        <f t="shared" si="113"/>
        <v>0</v>
      </c>
      <c r="CL39" s="737" t="b">
        <f t="shared" si="114"/>
        <v>1</v>
      </c>
      <c r="CM39" s="628">
        <f t="shared" si="115"/>
        <v>1</v>
      </c>
      <c r="CN39" s="737">
        <f t="shared" si="116"/>
        <v>0</v>
      </c>
      <c r="CO39" s="737">
        <f t="shared" si="117"/>
        <v>0</v>
      </c>
      <c r="CP39" s="737">
        <f t="shared" si="118"/>
        <v>0</v>
      </c>
      <c r="CQ39" s="740">
        <f t="shared" si="119"/>
        <v>0</v>
      </c>
      <c r="CR39" s="625">
        <f t="shared" si="120"/>
        <v>1</v>
      </c>
      <c r="CS39" s="738" t="str">
        <f t="shared" si="121"/>
        <v>00:00-00:00</v>
      </c>
      <c r="CT39" s="739">
        <f t="shared" si="122"/>
        <v>1</v>
      </c>
      <c r="CU39" s="738">
        <f t="shared" si="123"/>
        <v>0</v>
      </c>
      <c r="CV39" s="738">
        <f t="shared" si="124"/>
        <v>1</v>
      </c>
      <c r="CW39" s="737" t="b">
        <f t="shared" si="125"/>
        <v>1</v>
      </c>
      <c r="CX39" s="737" t="b">
        <f t="shared" si="126"/>
        <v>0</v>
      </c>
      <c r="CY39" s="737" t="b">
        <f t="shared" si="127"/>
        <v>1</v>
      </c>
      <c r="CZ39" s="628">
        <f t="shared" si="128"/>
        <v>1</v>
      </c>
      <c r="DA39" s="737">
        <f t="shared" si="129"/>
        <v>0</v>
      </c>
      <c r="DB39" s="737">
        <f t="shared" si="130"/>
        <v>0</v>
      </c>
      <c r="DC39" s="737">
        <f t="shared" si="131"/>
        <v>0</v>
      </c>
      <c r="DD39" s="740">
        <f t="shared" si="132"/>
        <v>0</v>
      </c>
      <c r="DE39" s="625">
        <f t="shared" si="133"/>
        <v>1</v>
      </c>
      <c r="DF39" s="738" t="str">
        <f t="shared" si="134"/>
        <v>00:00-00:00</v>
      </c>
      <c r="DG39" s="739">
        <f t="shared" si="135"/>
        <v>1</v>
      </c>
      <c r="DH39" s="738">
        <f t="shared" si="136"/>
        <v>0</v>
      </c>
      <c r="DI39" s="738">
        <f t="shared" si="137"/>
        <v>1</v>
      </c>
      <c r="DJ39" s="737" t="b">
        <f t="shared" si="138"/>
        <v>1</v>
      </c>
      <c r="DK39" s="737" t="b">
        <f t="shared" si="139"/>
        <v>0</v>
      </c>
      <c r="DL39" s="737" t="b">
        <f t="shared" si="140"/>
        <v>1</v>
      </c>
      <c r="DM39" s="628">
        <f t="shared" si="141"/>
        <v>1</v>
      </c>
      <c r="DN39" s="737">
        <f t="shared" si="142"/>
        <v>0</v>
      </c>
      <c r="DO39" s="737">
        <f t="shared" si="143"/>
        <v>0</v>
      </c>
      <c r="DP39" s="737">
        <f t="shared" si="144"/>
        <v>0</v>
      </c>
      <c r="DQ39" s="740">
        <f t="shared" si="145"/>
        <v>0</v>
      </c>
      <c r="DR39" s="625">
        <f t="shared" si="146"/>
        <v>1</v>
      </c>
      <c r="DS39" s="738" t="str">
        <f t="shared" si="147"/>
        <v>00:00-00:00</v>
      </c>
      <c r="DT39" s="739">
        <f t="shared" si="148"/>
        <v>1</v>
      </c>
      <c r="DU39" s="738">
        <f t="shared" si="149"/>
        <v>0</v>
      </c>
      <c r="DV39" s="738">
        <f t="shared" si="150"/>
        <v>1</v>
      </c>
      <c r="DW39" s="737" t="b">
        <f t="shared" si="151"/>
        <v>1</v>
      </c>
      <c r="DX39" s="737" t="b">
        <f t="shared" si="152"/>
        <v>0</v>
      </c>
      <c r="DY39" s="737" t="b">
        <f t="shared" si="153"/>
        <v>1</v>
      </c>
      <c r="DZ39" s="628">
        <f t="shared" si="154"/>
        <v>1</v>
      </c>
      <c r="EA39" s="737">
        <f t="shared" si="155"/>
        <v>0</v>
      </c>
      <c r="EB39" s="737">
        <f t="shared" si="156"/>
        <v>0</v>
      </c>
      <c r="EC39" s="737">
        <f t="shared" si="157"/>
        <v>0</v>
      </c>
      <c r="ED39" s="740">
        <f t="shared" si="158"/>
        <v>0</v>
      </c>
      <c r="EE39" s="741">
        <f t="shared" si="159"/>
        <v>1</v>
      </c>
      <c r="EF39" s="742" t="str">
        <f t="shared" si="160"/>
        <v>00:00-00:00</v>
      </c>
      <c r="EG39" s="743">
        <f t="shared" si="161"/>
        <v>1</v>
      </c>
      <c r="EH39" s="742">
        <f t="shared" si="162"/>
        <v>0</v>
      </c>
      <c r="EI39" s="742">
        <f t="shared" si="163"/>
        <v>1</v>
      </c>
      <c r="EJ39" s="742" t="b">
        <f t="shared" si="164"/>
        <v>1</v>
      </c>
      <c r="EK39" s="742" t="b">
        <f t="shared" si="165"/>
        <v>0</v>
      </c>
      <c r="EL39" s="742" t="b">
        <f t="shared" si="166"/>
        <v>1</v>
      </c>
      <c r="EM39" s="628">
        <f t="shared" si="167"/>
        <v>1</v>
      </c>
      <c r="EN39" s="737">
        <f t="shared" si="168"/>
        <v>0</v>
      </c>
      <c r="EO39" s="737">
        <f t="shared" si="169"/>
        <v>0</v>
      </c>
      <c r="EP39" s="737">
        <f t="shared" si="170"/>
        <v>0</v>
      </c>
      <c r="EQ39" s="740">
        <f t="shared" si="171"/>
        <v>0</v>
      </c>
      <c r="ER39" s="741">
        <f t="shared" si="172"/>
        <v>1</v>
      </c>
      <c r="ES39" s="742" t="str">
        <f t="shared" si="173"/>
        <v>00:00-00:00</v>
      </c>
      <c r="ET39" s="739">
        <f t="shared" si="174"/>
        <v>1</v>
      </c>
      <c r="EU39" s="738">
        <f t="shared" si="175"/>
        <v>0</v>
      </c>
      <c r="EV39" s="738">
        <f t="shared" si="176"/>
        <v>1</v>
      </c>
      <c r="EW39" s="737" t="b">
        <f t="shared" si="177"/>
        <v>1</v>
      </c>
      <c r="EX39" s="737" t="b">
        <f t="shared" si="178"/>
        <v>0</v>
      </c>
      <c r="EY39" s="737" t="b">
        <f t="shared" si="179"/>
        <v>1</v>
      </c>
      <c r="EZ39" s="628">
        <f t="shared" si="180"/>
        <v>1</v>
      </c>
      <c r="FA39" s="737">
        <f t="shared" si="181"/>
        <v>0</v>
      </c>
      <c r="FB39" s="737">
        <f t="shared" si="182"/>
        <v>0</v>
      </c>
      <c r="FC39" s="737">
        <f t="shared" si="183"/>
        <v>0</v>
      </c>
      <c r="FD39" s="740">
        <f t="shared" si="184"/>
        <v>0</v>
      </c>
      <c r="FE39" s="625">
        <f t="shared" si="185"/>
        <v>1</v>
      </c>
      <c r="FF39" s="738" t="str">
        <f t="shared" si="186"/>
        <v>00:00-00:00</v>
      </c>
      <c r="FG39" s="739">
        <f t="shared" si="187"/>
        <v>1</v>
      </c>
      <c r="FH39" s="738">
        <f t="shared" si="188"/>
        <v>0</v>
      </c>
      <c r="FI39" s="738">
        <f t="shared" si="189"/>
        <v>1</v>
      </c>
      <c r="FJ39" s="737" t="b">
        <f t="shared" si="190"/>
        <v>1</v>
      </c>
      <c r="FK39" s="737" t="b">
        <f t="shared" si="191"/>
        <v>0</v>
      </c>
      <c r="FL39" s="737" t="b">
        <f t="shared" si="192"/>
        <v>1</v>
      </c>
      <c r="FM39" s="628">
        <f t="shared" si="193"/>
        <v>1</v>
      </c>
      <c r="FN39" s="737">
        <f t="shared" si="194"/>
        <v>0</v>
      </c>
      <c r="FO39" s="737">
        <f t="shared" si="195"/>
        <v>0</v>
      </c>
      <c r="FP39" s="737">
        <f t="shared" si="196"/>
        <v>0</v>
      </c>
      <c r="FQ39" s="740">
        <f t="shared" si="197"/>
        <v>0</v>
      </c>
      <c r="FR39" s="625">
        <f t="shared" si="198"/>
        <v>1</v>
      </c>
      <c r="FS39" s="738" t="str">
        <f t="shared" si="199"/>
        <v>00:00-00:00</v>
      </c>
      <c r="FT39" s="739">
        <f t="shared" si="200"/>
        <v>1</v>
      </c>
      <c r="FU39" s="738">
        <f t="shared" si="201"/>
        <v>0</v>
      </c>
      <c r="FV39" s="738">
        <f t="shared" si="202"/>
        <v>1</v>
      </c>
      <c r="FW39" s="737" t="b">
        <f t="shared" si="203"/>
        <v>1</v>
      </c>
      <c r="FX39" s="737" t="b">
        <f t="shared" si="204"/>
        <v>0</v>
      </c>
      <c r="FY39" s="737" t="b">
        <f t="shared" si="205"/>
        <v>1</v>
      </c>
      <c r="FZ39" s="628">
        <f t="shared" si="206"/>
        <v>1</v>
      </c>
      <c r="GA39" s="737">
        <f t="shared" si="207"/>
        <v>0</v>
      </c>
      <c r="GB39" s="737">
        <f t="shared" si="208"/>
        <v>0</v>
      </c>
      <c r="GC39" s="737">
        <f t="shared" si="209"/>
        <v>0</v>
      </c>
      <c r="GD39" s="740">
        <f t="shared" si="210"/>
        <v>0</v>
      </c>
      <c r="GE39" s="625">
        <f t="shared" si="211"/>
        <v>1</v>
      </c>
      <c r="GF39" s="738" t="str">
        <f t="shared" si="212"/>
        <v>00:00-00:00</v>
      </c>
      <c r="GG39" s="739">
        <f t="shared" si="213"/>
        <v>1</v>
      </c>
      <c r="GH39" s="738">
        <f t="shared" si="214"/>
        <v>0</v>
      </c>
      <c r="GI39" s="738">
        <f t="shared" si="215"/>
        <v>1</v>
      </c>
      <c r="GJ39" s="737" t="b">
        <f t="shared" si="216"/>
        <v>1</v>
      </c>
      <c r="GK39" s="737" t="b">
        <f t="shared" si="217"/>
        <v>0</v>
      </c>
      <c r="GL39" s="737" t="b">
        <f t="shared" si="218"/>
        <v>1</v>
      </c>
      <c r="GM39" s="628">
        <f t="shared" si="219"/>
        <v>1</v>
      </c>
      <c r="GN39" s="737">
        <f t="shared" si="220"/>
        <v>0</v>
      </c>
      <c r="GO39" s="737">
        <f t="shared" si="221"/>
        <v>0</v>
      </c>
      <c r="GP39" s="737">
        <f t="shared" si="222"/>
        <v>0</v>
      </c>
      <c r="GQ39" s="740">
        <f t="shared" si="223"/>
        <v>0</v>
      </c>
      <c r="GR39" s="625">
        <f t="shared" si="224"/>
        <v>1</v>
      </c>
      <c r="GS39" s="738" t="str">
        <f t="shared" si="225"/>
        <v>00:00-00:00</v>
      </c>
      <c r="GT39" s="739">
        <f t="shared" si="226"/>
        <v>1</v>
      </c>
      <c r="GU39" s="738">
        <f t="shared" si="227"/>
        <v>0</v>
      </c>
      <c r="GV39" s="738">
        <f t="shared" si="228"/>
        <v>1</v>
      </c>
      <c r="GW39" s="737" t="b">
        <f t="shared" si="229"/>
        <v>1</v>
      </c>
      <c r="GX39" s="737" t="b">
        <f t="shared" si="230"/>
        <v>0</v>
      </c>
      <c r="GY39" s="737" t="b">
        <f t="shared" si="231"/>
        <v>1</v>
      </c>
      <c r="GZ39" s="628">
        <f t="shared" si="232"/>
        <v>1</v>
      </c>
      <c r="HA39" s="737">
        <f t="shared" si="233"/>
        <v>0</v>
      </c>
      <c r="HB39" s="737">
        <f t="shared" si="234"/>
        <v>0</v>
      </c>
      <c r="HC39" s="737">
        <f t="shared" si="235"/>
        <v>0</v>
      </c>
      <c r="HD39" s="740">
        <f t="shared" si="236"/>
        <v>0</v>
      </c>
      <c r="HE39" s="625">
        <f t="shared" si="237"/>
        <v>1</v>
      </c>
      <c r="HF39" s="738" t="str">
        <f t="shared" si="238"/>
        <v>00:00-00:00</v>
      </c>
      <c r="HG39" s="739">
        <f t="shared" si="239"/>
        <v>1</v>
      </c>
      <c r="HH39" s="738">
        <f t="shared" si="240"/>
        <v>0</v>
      </c>
      <c r="HI39" s="738">
        <f t="shared" si="241"/>
        <v>1</v>
      </c>
      <c r="HJ39" s="737" t="b">
        <f t="shared" si="242"/>
        <v>1</v>
      </c>
      <c r="HK39" s="737" t="b">
        <f t="shared" si="243"/>
        <v>0</v>
      </c>
      <c r="HL39" s="737" t="b">
        <f t="shared" si="244"/>
        <v>1</v>
      </c>
      <c r="HM39" s="628">
        <f t="shared" si="245"/>
        <v>1</v>
      </c>
      <c r="HN39" s="737">
        <f t="shared" si="246"/>
        <v>0</v>
      </c>
      <c r="HO39" s="737">
        <f t="shared" si="247"/>
        <v>0</v>
      </c>
      <c r="HP39" s="737">
        <f t="shared" si="248"/>
        <v>0</v>
      </c>
      <c r="HQ39" s="740">
        <f t="shared" si="249"/>
        <v>0</v>
      </c>
      <c r="HR39" s="625">
        <f t="shared" si="250"/>
        <v>1</v>
      </c>
      <c r="HS39" s="738" t="str">
        <f t="shared" si="251"/>
        <v>00:00-00:00</v>
      </c>
      <c r="HT39" s="739">
        <f t="shared" si="252"/>
        <v>1</v>
      </c>
      <c r="HU39" s="738">
        <f t="shared" si="253"/>
        <v>0</v>
      </c>
      <c r="HV39" s="738">
        <f t="shared" si="254"/>
        <v>1</v>
      </c>
      <c r="HW39" s="737" t="b">
        <f t="shared" si="255"/>
        <v>1</v>
      </c>
      <c r="HX39" s="737" t="b">
        <f t="shared" si="256"/>
        <v>0</v>
      </c>
      <c r="HY39" s="737" t="b">
        <f t="shared" si="257"/>
        <v>1</v>
      </c>
      <c r="HZ39" s="628">
        <f t="shared" si="258"/>
        <v>1</v>
      </c>
      <c r="IA39" s="737">
        <f t="shared" si="259"/>
        <v>0</v>
      </c>
      <c r="IB39" s="737">
        <f t="shared" si="260"/>
        <v>0</v>
      </c>
      <c r="IC39" s="737">
        <f t="shared" si="261"/>
        <v>0</v>
      </c>
      <c r="ID39" s="740">
        <f t="shared" si="262"/>
        <v>0</v>
      </c>
      <c r="IE39" s="625">
        <f t="shared" si="263"/>
        <v>1</v>
      </c>
      <c r="IF39" s="738" t="str">
        <f t="shared" si="264"/>
        <v>00:00-00:00</v>
      </c>
      <c r="IG39" s="739">
        <f t="shared" si="265"/>
        <v>1</v>
      </c>
      <c r="IH39" s="738">
        <f t="shared" si="266"/>
        <v>0</v>
      </c>
      <c r="II39" s="738">
        <f t="shared" si="267"/>
        <v>1</v>
      </c>
      <c r="IJ39" s="737" t="b">
        <f t="shared" si="268"/>
        <v>1</v>
      </c>
      <c r="IK39" s="737" t="b">
        <f t="shared" si="269"/>
        <v>0</v>
      </c>
      <c r="IL39" s="737" t="b">
        <f t="shared" si="270"/>
        <v>1</v>
      </c>
      <c r="IM39" s="628">
        <f t="shared" si="271"/>
        <v>1</v>
      </c>
      <c r="IN39" s="737">
        <f t="shared" si="272"/>
        <v>0</v>
      </c>
      <c r="IO39" s="737">
        <f t="shared" si="273"/>
        <v>0</v>
      </c>
      <c r="IP39" s="737">
        <f t="shared" si="274"/>
        <v>0</v>
      </c>
      <c r="IQ39" s="740">
        <f t="shared" si="275"/>
        <v>0</v>
      </c>
      <c r="IR39" s="625">
        <f t="shared" si="276"/>
        <v>1</v>
      </c>
      <c r="IS39" s="738" t="str">
        <f t="shared" si="277"/>
        <v>00:00-00:00</v>
      </c>
      <c r="IT39" s="739">
        <f t="shared" si="278"/>
        <v>1</v>
      </c>
      <c r="IU39" s="738">
        <f t="shared" si="279"/>
        <v>0</v>
      </c>
      <c r="IV39" s="738">
        <f t="shared" si="280"/>
        <v>1</v>
      </c>
      <c r="IW39" s="737" t="b">
        <f t="shared" si="281"/>
        <v>1</v>
      </c>
      <c r="IX39" s="737" t="b">
        <f t="shared" si="282"/>
        <v>0</v>
      </c>
      <c r="IY39" s="737" t="b">
        <f t="shared" si="283"/>
        <v>1</v>
      </c>
      <c r="IZ39" s="628">
        <f t="shared" si="284"/>
        <v>1</v>
      </c>
      <c r="JA39" s="737">
        <f t="shared" si="285"/>
        <v>0</v>
      </c>
      <c r="JB39" s="737">
        <f t="shared" si="286"/>
        <v>0</v>
      </c>
      <c r="JC39" s="737">
        <f t="shared" si="287"/>
        <v>0</v>
      </c>
      <c r="JD39" s="740">
        <f t="shared" si="288"/>
        <v>0</v>
      </c>
      <c r="JE39" s="625">
        <f t="shared" si="289"/>
        <v>1</v>
      </c>
      <c r="JF39" s="738" t="str">
        <f t="shared" si="290"/>
        <v>00:00-00:00</v>
      </c>
      <c r="JG39" s="739">
        <f t="shared" si="291"/>
        <v>1</v>
      </c>
      <c r="JH39" s="738">
        <f t="shared" si="292"/>
        <v>0</v>
      </c>
      <c r="JI39" s="738">
        <f t="shared" si="293"/>
        <v>1</v>
      </c>
      <c r="JJ39" s="737" t="b">
        <f t="shared" si="294"/>
        <v>1</v>
      </c>
      <c r="JK39" s="737" t="b">
        <f t="shared" si="295"/>
        <v>0</v>
      </c>
      <c r="JL39" s="737" t="b">
        <f t="shared" si="296"/>
        <v>1</v>
      </c>
      <c r="JM39" s="628">
        <f t="shared" si="297"/>
        <v>1</v>
      </c>
      <c r="JN39" s="737">
        <f t="shared" si="298"/>
        <v>0</v>
      </c>
      <c r="JO39" s="737">
        <f t="shared" si="299"/>
        <v>0</v>
      </c>
      <c r="JP39" s="737">
        <f t="shared" si="300"/>
        <v>0</v>
      </c>
      <c r="JQ39" s="740">
        <f t="shared" si="301"/>
        <v>0</v>
      </c>
      <c r="JR39" s="744">
        <f t="shared" si="302"/>
        <v>0</v>
      </c>
      <c r="JS39" s="745">
        <f t="shared" si="303"/>
        <v>0</v>
      </c>
      <c r="JT39" s="744">
        <f t="shared" si="304"/>
        <v>0</v>
      </c>
      <c r="JU39" s="744">
        <f t="shared" si="305"/>
        <v>0</v>
      </c>
      <c r="JV39" s="744">
        <f t="shared" si="306"/>
        <v>0</v>
      </c>
      <c r="JW39" s="744">
        <f t="shared" si="307"/>
        <v>0</v>
      </c>
      <c r="JX39" s="616"/>
      <c r="JY39" s="625">
        <f t="shared" si="308"/>
        <v>1</v>
      </c>
      <c r="JZ39" s="626" t="str">
        <f t="shared" si="309"/>
        <v>00:00-00:00</v>
      </c>
      <c r="KA39" s="627">
        <f t="shared" si="310"/>
        <v>1</v>
      </c>
      <c r="KB39" s="738">
        <f t="shared" si="311"/>
        <v>0</v>
      </c>
      <c r="KC39" s="738">
        <f t="shared" si="312"/>
        <v>1</v>
      </c>
      <c r="KD39" s="628" t="b">
        <f t="shared" si="313"/>
        <v>1</v>
      </c>
      <c r="KE39" s="628" t="b">
        <f t="shared" si="314"/>
        <v>0</v>
      </c>
      <c r="KF39" s="628" t="b">
        <f t="shared" si="315"/>
        <v>1</v>
      </c>
      <c r="KG39" s="628">
        <f t="shared" si="316"/>
        <v>1</v>
      </c>
      <c r="KH39" s="737">
        <f t="shared" si="317"/>
        <v>0</v>
      </c>
      <c r="KI39" s="737">
        <f t="shared" si="318"/>
        <v>0</v>
      </c>
      <c r="KJ39" s="737">
        <f t="shared" si="319"/>
        <v>0</v>
      </c>
      <c r="KK39" s="740">
        <f t="shared" si="320"/>
        <v>0</v>
      </c>
      <c r="KL39" s="625">
        <f t="shared" si="321"/>
        <v>1</v>
      </c>
      <c r="KM39" s="625" t="str">
        <f t="shared" si="322"/>
        <v>00:00-00:00</v>
      </c>
      <c r="KN39" s="627">
        <f t="shared" si="323"/>
        <v>1</v>
      </c>
      <c r="KO39" s="738">
        <f t="shared" si="324"/>
        <v>0</v>
      </c>
      <c r="KP39" s="738">
        <f t="shared" si="325"/>
        <v>1</v>
      </c>
      <c r="KQ39" s="628" t="b">
        <f t="shared" si="326"/>
        <v>1</v>
      </c>
      <c r="KR39" s="628" t="b">
        <f t="shared" si="327"/>
        <v>0</v>
      </c>
      <c r="KS39" s="628" t="b">
        <f t="shared" si="328"/>
        <v>1</v>
      </c>
      <c r="KT39" s="628">
        <f t="shared" si="329"/>
        <v>1</v>
      </c>
      <c r="KU39" s="737">
        <f t="shared" si="330"/>
        <v>0</v>
      </c>
      <c r="KV39" s="737">
        <f t="shared" si="331"/>
        <v>0</v>
      </c>
      <c r="KW39" s="737">
        <f t="shared" si="332"/>
        <v>0</v>
      </c>
      <c r="KX39" s="740">
        <f t="shared" si="333"/>
        <v>0</v>
      </c>
      <c r="KY39" s="625">
        <f t="shared" si="334"/>
        <v>1</v>
      </c>
      <c r="KZ39" s="625" t="str">
        <f t="shared" si="335"/>
        <v>00:00-00:00</v>
      </c>
      <c r="LA39" s="627">
        <f t="shared" si="336"/>
        <v>1</v>
      </c>
      <c r="LB39" s="738">
        <f t="shared" si="337"/>
        <v>0</v>
      </c>
      <c r="LC39" s="738">
        <f t="shared" si="338"/>
        <v>1</v>
      </c>
      <c r="LD39" s="628" t="b">
        <f t="shared" si="339"/>
        <v>1</v>
      </c>
      <c r="LE39" s="628" t="b">
        <f t="shared" si="340"/>
        <v>0</v>
      </c>
      <c r="LF39" s="628" t="b">
        <f t="shared" si="341"/>
        <v>1</v>
      </c>
      <c r="LG39" s="628">
        <f t="shared" si="342"/>
        <v>1</v>
      </c>
      <c r="LH39" s="737">
        <f t="shared" si="343"/>
        <v>0</v>
      </c>
      <c r="LI39" s="737">
        <f t="shared" si="344"/>
        <v>0</v>
      </c>
      <c r="LJ39" s="737">
        <f t="shared" si="345"/>
        <v>0</v>
      </c>
      <c r="LK39" s="740">
        <f t="shared" si="346"/>
        <v>0</v>
      </c>
      <c r="LL39" s="625">
        <f t="shared" si="347"/>
        <v>1</v>
      </c>
      <c r="LM39" s="625" t="str">
        <f t="shared" si="348"/>
        <v>00:00-00:00</v>
      </c>
      <c r="LN39" s="627">
        <f t="shared" si="349"/>
        <v>1</v>
      </c>
      <c r="LO39" s="738">
        <f t="shared" si="350"/>
        <v>0</v>
      </c>
      <c r="LP39" s="738">
        <f t="shared" si="351"/>
        <v>1</v>
      </c>
      <c r="LQ39" s="628" t="b">
        <f t="shared" si="352"/>
        <v>1</v>
      </c>
      <c r="LR39" s="628" t="b">
        <f t="shared" si="353"/>
        <v>0</v>
      </c>
      <c r="LS39" s="628" t="b">
        <f t="shared" si="354"/>
        <v>1</v>
      </c>
      <c r="LT39" s="628">
        <f t="shared" si="355"/>
        <v>1</v>
      </c>
      <c r="LU39" s="737">
        <f t="shared" si="356"/>
        <v>0</v>
      </c>
      <c r="LV39" s="737">
        <f t="shared" si="357"/>
        <v>0</v>
      </c>
      <c r="LW39" s="737">
        <f t="shared" si="358"/>
        <v>0</v>
      </c>
      <c r="LX39" s="740">
        <f t="shared" si="359"/>
        <v>0</v>
      </c>
      <c r="LY39" s="625">
        <f t="shared" si="360"/>
        <v>1</v>
      </c>
      <c r="LZ39" s="625" t="str">
        <f t="shared" si="361"/>
        <v>00:00-00:00</v>
      </c>
      <c r="MA39" s="627">
        <f t="shared" si="362"/>
        <v>1</v>
      </c>
      <c r="MB39" s="738">
        <f t="shared" si="363"/>
        <v>0</v>
      </c>
      <c r="MC39" s="738">
        <f t="shared" si="364"/>
        <v>1</v>
      </c>
      <c r="MD39" s="628" t="b">
        <f t="shared" si="365"/>
        <v>1</v>
      </c>
      <c r="ME39" s="628" t="b">
        <f t="shared" si="366"/>
        <v>0</v>
      </c>
      <c r="MF39" s="628" t="b">
        <f t="shared" si="367"/>
        <v>1</v>
      </c>
      <c r="MG39" s="628">
        <f t="shared" si="368"/>
        <v>1</v>
      </c>
      <c r="MH39" s="737">
        <f t="shared" si="369"/>
        <v>0</v>
      </c>
      <c r="MI39" s="737">
        <f t="shared" si="370"/>
        <v>0</v>
      </c>
      <c r="MJ39" s="737">
        <f t="shared" si="371"/>
        <v>0</v>
      </c>
      <c r="MK39" s="740">
        <f t="shared" si="372"/>
        <v>0</v>
      </c>
      <c r="ML39" s="625">
        <f t="shared" si="373"/>
        <v>1</v>
      </c>
      <c r="MM39" s="625" t="str">
        <f t="shared" si="374"/>
        <v>00:00-00:00</v>
      </c>
      <c r="MN39" s="627">
        <f t="shared" si="375"/>
        <v>1</v>
      </c>
      <c r="MO39" s="738">
        <f t="shared" si="376"/>
        <v>0</v>
      </c>
      <c r="MP39" s="738">
        <f t="shared" si="377"/>
        <v>1</v>
      </c>
      <c r="MQ39" s="628" t="b">
        <f t="shared" si="378"/>
        <v>1</v>
      </c>
      <c r="MR39" s="628" t="b">
        <f t="shared" si="379"/>
        <v>0</v>
      </c>
      <c r="MS39" s="628" t="b">
        <f t="shared" si="380"/>
        <v>1</v>
      </c>
      <c r="MT39" s="628">
        <f t="shared" si="381"/>
        <v>1</v>
      </c>
      <c r="MU39" s="737">
        <f t="shared" si="382"/>
        <v>0</v>
      </c>
      <c r="MV39" s="737">
        <f t="shared" si="383"/>
        <v>0</v>
      </c>
      <c r="MW39" s="737">
        <f t="shared" si="384"/>
        <v>0</v>
      </c>
      <c r="MX39" s="740">
        <f t="shared" si="385"/>
        <v>0</v>
      </c>
      <c r="MY39" s="625">
        <f t="shared" si="386"/>
        <v>1</v>
      </c>
      <c r="MZ39" s="625" t="str">
        <f t="shared" si="387"/>
        <v>00:00-00:00</v>
      </c>
      <c r="NA39" s="627">
        <f t="shared" si="388"/>
        <v>1</v>
      </c>
      <c r="NB39" s="738">
        <f t="shared" si="389"/>
        <v>0</v>
      </c>
      <c r="NC39" s="738">
        <f t="shared" si="390"/>
        <v>1</v>
      </c>
      <c r="ND39" s="628" t="b">
        <f t="shared" si="391"/>
        <v>1</v>
      </c>
      <c r="NE39" s="628" t="b">
        <f t="shared" si="392"/>
        <v>0</v>
      </c>
      <c r="NF39" s="628" t="b">
        <f t="shared" si="393"/>
        <v>1</v>
      </c>
      <c r="NG39" s="628">
        <f t="shared" si="394"/>
        <v>1</v>
      </c>
      <c r="NH39" s="737">
        <f t="shared" si="395"/>
        <v>0</v>
      </c>
      <c r="NI39" s="737">
        <f t="shared" si="396"/>
        <v>0</v>
      </c>
      <c r="NJ39" s="737">
        <f t="shared" si="397"/>
        <v>0</v>
      </c>
      <c r="NK39" s="740">
        <f t="shared" si="398"/>
        <v>0</v>
      </c>
      <c r="NL39" s="625">
        <f t="shared" si="399"/>
        <v>1</v>
      </c>
      <c r="NM39" s="625" t="str">
        <f t="shared" si="400"/>
        <v>00:00-00:00</v>
      </c>
      <c r="NN39" s="627">
        <f t="shared" si="401"/>
        <v>1</v>
      </c>
      <c r="NO39" s="738">
        <f t="shared" si="402"/>
        <v>0</v>
      </c>
      <c r="NP39" s="738">
        <f t="shared" si="403"/>
        <v>1</v>
      </c>
      <c r="NQ39" s="628" t="b">
        <f t="shared" si="404"/>
        <v>1</v>
      </c>
      <c r="NR39" s="628" t="b">
        <f t="shared" si="405"/>
        <v>0</v>
      </c>
      <c r="NS39" s="628" t="b">
        <f t="shared" si="406"/>
        <v>1</v>
      </c>
      <c r="NT39" s="628">
        <f t="shared" si="407"/>
        <v>1</v>
      </c>
      <c r="NU39" s="737">
        <f t="shared" si="408"/>
        <v>0</v>
      </c>
      <c r="NV39" s="737">
        <f t="shared" si="409"/>
        <v>0</v>
      </c>
      <c r="NW39" s="737">
        <f t="shared" si="410"/>
        <v>0</v>
      </c>
      <c r="NX39" s="740">
        <f t="shared" si="411"/>
        <v>0</v>
      </c>
      <c r="NY39" s="625">
        <f t="shared" si="412"/>
        <v>1</v>
      </c>
      <c r="NZ39" s="625" t="str">
        <f t="shared" si="413"/>
        <v>00:00-00:00</v>
      </c>
      <c r="OA39" s="627">
        <f t="shared" si="414"/>
        <v>1</v>
      </c>
      <c r="OB39" s="738">
        <f t="shared" si="415"/>
        <v>0</v>
      </c>
      <c r="OC39" s="738">
        <f t="shared" si="416"/>
        <v>1</v>
      </c>
      <c r="OD39" s="628" t="b">
        <f t="shared" si="417"/>
        <v>1</v>
      </c>
      <c r="OE39" s="628" t="b">
        <f t="shared" si="418"/>
        <v>0</v>
      </c>
      <c r="OF39" s="628" t="b">
        <f t="shared" si="419"/>
        <v>1</v>
      </c>
      <c r="OG39" s="628">
        <f t="shared" si="420"/>
        <v>1</v>
      </c>
      <c r="OH39" s="737">
        <f t="shared" si="421"/>
        <v>0</v>
      </c>
      <c r="OI39" s="737">
        <f t="shared" si="422"/>
        <v>0</v>
      </c>
      <c r="OJ39" s="737">
        <f t="shared" si="423"/>
        <v>0</v>
      </c>
      <c r="OK39" s="740">
        <f t="shared" si="424"/>
        <v>0</v>
      </c>
      <c r="OL39" s="625">
        <f t="shared" si="425"/>
        <v>1</v>
      </c>
      <c r="OM39" s="625" t="str">
        <f t="shared" si="426"/>
        <v>00:00-00:00</v>
      </c>
      <c r="ON39" s="627">
        <f t="shared" si="427"/>
        <v>1</v>
      </c>
      <c r="OO39" s="738">
        <f t="shared" si="428"/>
        <v>0</v>
      </c>
      <c r="OP39" s="738">
        <f t="shared" si="429"/>
        <v>1</v>
      </c>
      <c r="OQ39" s="628" t="b">
        <f t="shared" si="430"/>
        <v>1</v>
      </c>
      <c r="OR39" s="628" t="b">
        <f t="shared" si="431"/>
        <v>0</v>
      </c>
      <c r="OS39" s="628" t="b">
        <f t="shared" si="432"/>
        <v>1</v>
      </c>
      <c r="OT39" s="628">
        <f t="shared" si="433"/>
        <v>1</v>
      </c>
      <c r="OU39" s="737">
        <f t="shared" si="434"/>
        <v>0</v>
      </c>
      <c r="OV39" s="737">
        <f t="shared" si="435"/>
        <v>0</v>
      </c>
      <c r="OW39" s="737">
        <f t="shared" si="436"/>
        <v>0</v>
      </c>
      <c r="OX39" s="740">
        <f t="shared" si="437"/>
        <v>0</v>
      </c>
      <c r="OY39" s="625">
        <f t="shared" si="438"/>
        <v>1</v>
      </c>
      <c r="OZ39" s="625" t="str">
        <f t="shared" si="439"/>
        <v>00:00-00:00</v>
      </c>
      <c r="PA39" s="627">
        <f t="shared" si="440"/>
        <v>1</v>
      </c>
      <c r="PB39" s="738">
        <f t="shared" si="441"/>
        <v>0</v>
      </c>
      <c r="PC39" s="738">
        <f t="shared" si="442"/>
        <v>1</v>
      </c>
      <c r="PD39" s="628" t="b">
        <f t="shared" si="443"/>
        <v>1</v>
      </c>
      <c r="PE39" s="628" t="b">
        <f t="shared" si="444"/>
        <v>0</v>
      </c>
      <c r="PF39" s="628" t="b">
        <f t="shared" si="445"/>
        <v>1</v>
      </c>
      <c r="PG39" s="628">
        <f t="shared" si="446"/>
        <v>1</v>
      </c>
      <c r="PH39" s="737">
        <f t="shared" si="447"/>
        <v>0</v>
      </c>
      <c r="PI39" s="737">
        <f t="shared" si="448"/>
        <v>0</v>
      </c>
      <c r="PJ39" s="737">
        <f t="shared" si="449"/>
        <v>0</v>
      </c>
      <c r="PK39" s="740">
        <f t="shared" si="450"/>
        <v>0</v>
      </c>
      <c r="PL39" s="625">
        <f t="shared" si="451"/>
        <v>1</v>
      </c>
      <c r="PM39" s="625" t="str">
        <f t="shared" si="452"/>
        <v>00:00-00:00</v>
      </c>
      <c r="PN39" s="627">
        <f t="shared" si="453"/>
        <v>1</v>
      </c>
      <c r="PO39" s="738">
        <f t="shared" si="454"/>
        <v>0</v>
      </c>
      <c r="PP39" s="738">
        <f t="shared" si="455"/>
        <v>1</v>
      </c>
      <c r="PQ39" s="628" t="b">
        <f t="shared" si="456"/>
        <v>1</v>
      </c>
      <c r="PR39" s="628" t="b">
        <f t="shared" si="457"/>
        <v>0</v>
      </c>
      <c r="PS39" s="628" t="b">
        <f t="shared" si="458"/>
        <v>1</v>
      </c>
      <c r="PT39" s="628">
        <f t="shared" si="459"/>
        <v>1</v>
      </c>
      <c r="PU39" s="737">
        <f t="shared" si="460"/>
        <v>0</v>
      </c>
      <c r="PV39" s="737">
        <f t="shared" si="461"/>
        <v>0</v>
      </c>
      <c r="PW39" s="737">
        <f t="shared" si="462"/>
        <v>0</v>
      </c>
      <c r="PX39" s="740">
        <f t="shared" si="463"/>
        <v>0</v>
      </c>
      <c r="PY39" s="625">
        <f t="shared" si="464"/>
        <v>1</v>
      </c>
      <c r="PZ39" s="625" t="str">
        <f t="shared" si="465"/>
        <v>00:00-00:00</v>
      </c>
      <c r="QA39" s="627">
        <f t="shared" si="466"/>
        <v>1</v>
      </c>
      <c r="QB39" s="738">
        <f t="shared" si="467"/>
        <v>0</v>
      </c>
      <c r="QC39" s="738">
        <f t="shared" si="468"/>
        <v>1</v>
      </c>
      <c r="QD39" s="628" t="b">
        <f t="shared" si="469"/>
        <v>1</v>
      </c>
      <c r="QE39" s="628" t="b">
        <f t="shared" si="470"/>
        <v>0</v>
      </c>
      <c r="QF39" s="628" t="b">
        <f t="shared" si="471"/>
        <v>1</v>
      </c>
      <c r="QG39" s="628">
        <f t="shared" si="472"/>
        <v>1</v>
      </c>
      <c r="QH39" s="737">
        <f t="shared" si="473"/>
        <v>0</v>
      </c>
      <c r="QI39" s="737">
        <f t="shared" si="474"/>
        <v>0</v>
      </c>
      <c r="QJ39" s="737">
        <f t="shared" si="475"/>
        <v>0</v>
      </c>
      <c r="QK39" s="740">
        <f t="shared" si="476"/>
        <v>0</v>
      </c>
      <c r="QL39" s="625">
        <f t="shared" si="477"/>
        <v>1</v>
      </c>
      <c r="QM39" s="625" t="str">
        <f t="shared" si="478"/>
        <v>00:00-00:00</v>
      </c>
      <c r="QN39" s="627">
        <f t="shared" si="479"/>
        <v>1</v>
      </c>
      <c r="QO39" s="738">
        <f t="shared" si="480"/>
        <v>0</v>
      </c>
      <c r="QP39" s="738">
        <f t="shared" si="481"/>
        <v>1</v>
      </c>
      <c r="QQ39" s="628" t="b">
        <f t="shared" si="482"/>
        <v>1</v>
      </c>
      <c r="QR39" s="628" t="b">
        <f t="shared" si="483"/>
        <v>0</v>
      </c>
      <c r="QS39" s="628" t="b">
        <f t="shared" si="484"/>
        <v>1</v>
      </c>
      <c r="QT39" s="628">
        <f t="shared" si="485"/>
        <v>1</v>
      </c>
      <c r="QU39" s="737">
        <f t="shared" si="486"/>
        <v>0</v>
      </c>
      <c r="QV39" s="737">
        <f t="shared" si="487"/>
        <v>0</v>
      </c>
      <c r="QW39" s="737">
        <f t="shared" si="488"/>
        <v>0</v>
      </c>
      <c r="QX39" s="740">
        <f t="shared" si="489"/>
        <v>0</v>
      </c>
      <c r="QY39" s="625">
        <f t="shared" si="490"/>
        <v>1</v>
      </c>
      <c r="QZ39" s="625" t="str">
        <f t="shared" si="491"/>
        <v>00:00-00:00</v>
      </c>
      <c r="RA39" s="627">
        <f t="shared" si="492"/>
        <v>1</v>
      </c>
      <c r="RB39" s="738">
        <f t="shared" si="493"/>
        <v>0</v>
      </c>
      <c r="RC39" s="738">
        <f t="shared" si="494"/>
        <v>1</v>
      </c>
      <c r="RD39" s="628" t="b">
        <f t="shared" si="495"/>
        <v>1</v>
      </c>
      <c r="RE39" s="628" t="b">
        <f t="shared" si="496"/>
        <v>0</v>
      </c>
      <c r="RF39" s="628" t="b">
        <f t="shared" si="497"/>
        <v>1</v>
      </c>
      <c r="RG39" s="628">
        <f t="shared" si="498"/>
        <v>1</v>
      </c>
      <c r="RH39" s="737">
        <f t="shared" si="499"/>
        <v>0</v>
      </c>
      <c r="RI39" s="737">
        <f t="shared" si="500"/>
        <v>0</v>
      </c>
      <c r="RJ39" s="737">
        <f t="shared" si="501"/>
        <v>0</v>
      </c>
      <c r="RK39" s="740">
        <f t="shared" si="502"/>
        <v>0</v>
      </c>
      <c r="RL39" s="744">
        <f t="shared" si="503"/>
        <v>0</v>
      </c>
      <c r="RM39" s="746">
        <f t="shared" si="522"/>
        <v>0</v>
      </c>
      <c r="RN39" s="744">
        <f t="shared" si="504"/>
        <v>0</v>
      </c>
      <c r="RO39" s="744">
        <f t="shared" si="505"/>
        <v>0</v>
      </c>
      <c r="RP39" s="744">
        <f t="shared" si="506"/>
        <v>0</v>
      </c>
      <c r="RQ39" s="744">
        <f t="shared" si="507"/>
        <v>0</v>
      </c>
      <c r="RR39" s="594">
        <f t="shared" ca="1" si="91"/>
        <v>0</v>
      </c>
      <c r="RS39" s="594">
        <f t="shared" ca="1" si="92"/>
        <v>0</v>
      </c>
      <c r="RU39" s="725"/>
    </row>
    <row r="40" spans="1:489" s="625" customFormat="1" ht="15" x14ac:dyDescent="0.25">
      <c r="A40" s="866">
        <f t="shared" ca="1" si="93"/>
        <v>5</v>
      </c>
      <c r="B40" s="756">
        <f ca="1">IF(B39="","",IF(B39+1=DATE(Aufzeichnungsjahr,$C$3+1,1),"",B39+1))</f>
        <v>43860</v>
      </c>
      <c r="C40" s="757">
        <f ca="1">IF(B40="",1,NETWORKDAYS(B40,B40,Feiertage))</f>
        <v>1</v>
      </c>
      <c r="D40" s="757" t="str">
        <f t="shared" ca="1" si="510"/>
        <v/>
      </c>
      <c r="E40" s="774" t="str">
        <f t="shared" ca="1" si="511"/>
        <v/>
      </c>
      <c r="F40" s="758">
        <f t="shared" ca="1" si="512"/>
        <v>43860</v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>
        <f t="shared" ca="1" si="2"/>
        <v>0.33333333333333298</v>
      </c>
      <c r="Q40" s="765" t="str">
        <f t="shared" ca="1" si="3"/>
        <v/>
      </c>
      <c r="R40" s="725" t="str">
        <f t="shared" ca="1" si="94"/>
        <v/>
      </c>
      <c r="S40" s="766"/>
      <c r="T40" s="763" t="str">
        <f t="shared" si="95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7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8"/>
        <v/>
      </c>
      <c r="AG40" s="771" t="str">
        <f t="shared" si="99"/>
        <v/>
      </c>
      <c r="AH40" s="731" t="str">
        <f t="shared" si="7"/>
        <v/>
      </c>
      <c r="AI40" s="731">
        <f t="shared" si="100"/>
        <v>0</v>
      </c>
      <c r="AJ40" s="731">
        <f t="shared" si="101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9"/>
        <v>0</v>
      </c>
      <c r="AN40" s="596">
        <f t="shared" si="10"/>
        <v>0</v>
      </c>
      <c r="AO40" s="596">
        <f t="shared" si="513"/>
        <v>0</v>
      </c>
      <c r="AP40" s="633">
        <v>0</v>
      </c>
      <c r="AQ40" s="596">
        <f t="shared" si="514"/>
        <v>0</v>
      </c>
      <c r="AR40" s="634">
        <f t="shared" si="11"/>
        <v>0</v>
      </c>
      <c r="AS40" s="733">
        <f t="shared" si="12"/>
        <v>0</v>
      </c>
      <c r="AT40" s="635">
        <f t="shared" si="13"/>
        <v>0</v>
      </c>
      <c r="AU40" s="635">
        <f t="shared" si="515"/>
        <v>0</v>
      </c>
      <c r="AV40" s="633">
        <v>0</v>
      </c>
      <c r="AW40" s="635">
        <f t="shared" si="516"/>
        <v>0</v>
      </c>
      <c r="AX40" s="596">
        <f t="shared" si="14"/>
        <v>0</v>
      </c>
      <c r="AY40" s="596">
        <f t="shared" si="15"/>
        <v>0</v>
      </c>
      <c r="AZ40" s="596">
        <f t="shared" si="16"/>
        <v>0</v>
      </c>
      <c r="BA40" s="596">
        <f t="shared" si="17"/>
        <v>0</v>
      </c>
      <c r="BB40" s="596">
        <f t="shared" si="18"/>
        <v>0</v>
      </c>
      <c r="BC40" s="596">
        <f t="shared" si="517"/>
        <v>0</v>
      </c>
      <c r="BD40" s="636" t="b">
        <f t="shared" si="19"/>
        <v>1</v>
      </c>
      <c r="BE40" s="636" t="b">
        <f>IF(UPPER(G40)=Stammdaten!$D$40,TRUE,FALSE)</f>
        <v>0</v>
      </c>
      <c r="BF40" s="635">
        <f t="shared" si="518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0.33333333333333331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519"/>
        <v>0</v>
      </c>
      <c r="BL40" s="636" t="b">
        <f>IF(UPPER(G40)=Stammdaten!$D$39,TRUE,FALSE)</f>
        <v>0</v>
      </c>
      <c r="BM40" s="636">
        <f t="shared" si="20"/>
        <v>0</v>
      </c>
      <c r="BN40" s="636">
        <f t="shared" si="21"/>
        <v>0</v>
      </c>
      <c r="BO40" s="735">
        <f t="shared" ca="1" si="102"/>
        <v>0</v>
      </c>
      <c r="BP40" s="636">
        <f t="shared" si="22"/>
        <v>0</v>
      </c>
      <c r="BQ40" s="734">
        <f t="shared" si="103"/>
        <v>0</v>
      </c>
      <c r="BR40" s="636">
        <f t="shared" ca="1" si="524"/>
        <v>0</v>
      </c>
      <c r="BS40" s="549">
        <f ca="1">IF(ISERROR(VLOOKUP(B37+3,Feiertage_Liste,2,FALSE)),0,VLOOKUP(B37+3,Feiertage_Liste,2,FALSE))</f>
        <v>0</v>
      </c>
      <c r="BT40" s="637">
        <f t="shared" ca="1" si="520"/>
        <v>0</v>
      </c>
      <c r="BU40" s="635">
        <f t="shared" ca="1" si="521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>
        <f ca="1">IF(B40="","",INDIRECT(ADDRESS(MATCH(B40,Soll_AZ,1)+MATCH("Arbeitszeit 1 ab",Stammdaten!B:B,0)-1,4,,,Tabellennamen),TRUE))</f>
        <v>1.6666666666666667</v>
      </c>
      <c r="BX40" s="638">
        <f t="shared" ca="1" si="26"/>
        <v>0</v>
      </c>
      <c r="BY40" s="638">
        <f t="shared" ca="1" si="104"/>
        <v>1</v>
      </c>
      <c r="BZ40" s="736">
        <f ca="1">ROUND(IF(OR(C40=0,B40=""),0,INDIRECT(ADDRESS(MATCH(B40,Soll_AZ,1)+MATCH("Arbeitszeit 1 ab",Stammdaten!B:B,0)-1,WEEKDAY(B40,2)+15,,,Tabellennamen),TRUE)),15)</f>
        <v>0.33333333333333298</v>
      </c>
      <c r="CA40" s="954">
        <f t="shared" ca="1" si="27"/>
        <v>0</v>
      </c>
      <c r="CB40" s="736">
        <f t="shared" si="523"/>
        <v>0</v>
      </c>
      <c r="CC40" s="625">
        <f t="shared" si="28"/>
        <v>1</v>
      </c>
      <c r="CD40" s="737">
        <f t="shared" si="106"/>
        <v>0</v>
      </c>
      <c r="CE40" s="737">
        <f t="shared" si="107"/>
        <v>1</v>
      </c>
      <c r="CF40" s="738" t="str">
        <f t="shared" si="108"/>
        <v>00:00-00:00</v>
      </c>
      <c r="CG40" s="739">
        <f t="shared" si="109"/>
        <v>1</v>
      </c>
      <c r="CH40" s="738">
        <f t="shared" si="110"/>
        <v>0</v>
      </c>
      <c r="CI40" s="738">
        <f t="shared" si="111"/>
        <v>1</v>
      </c>
      <c r="CJ40" s="737" t="b">
        <f t="shared" si="112"/>
        <v>1</v>
      </c>
      <c r="CK40" s="737" t="b">
        <f t="shared" si="113"/>
        <v>0</v>
      </c>
      <c r="CL40" s="737" t="b">
        <f t="shared" si="114"/>
        <v>1</v>
      </c>
      <c r="CM40" s="628">
        <f t="shared" si="115"/>
        <v>1</v>
      </c>
      <c r="CN40" s="737">
        <f t="shared" si="116"/>
        <v>0</v>
      </c>
      <c r="CO40" s="737">
        <f t="shared" si="117"/>
        <v>0</v>
      </c>
      <c r="CP40" s="737">
        <f t="shared" si="118"/>
        <v>0</v>
      </c>
      <c r="CQ40" s="740">
        <f t="shared" si="119"/>
        <v>0</v>
      </c>
      <c r="CR40" s="625">
        <f t="shared" si="120"/>
        <v>1</v>
      </c>
      <c r="CS40" s="738" t="str">
        <f t="shared" si="121"/>
        <v>00:00-00:00</v>
      </c>
      <c r="CT40" s="739">
        <f t="shared" si="122"/>
        <v>1</v>
      </c>
      <c r="CU40" s="738">
        <f t="shared" si="123"/>
        <v>0</v>
      </c>
      <c r="CV40" s="738">
        <f t="shared" si="124"/>
        <v>1</v>
      </c>
      <c r="CW40" s="737" t="b">
        <f t="shared" si="125"/>
        <v>1</v>
      </c>
      <c r="CX40" s="737" t="b">
        <f t="shared" si="126"/>
        <v>0</v>
      </c>
      <c r="CY40" s="737" t="b">
        <f t="shared" si="127"/>
        <v>1</v>
      </c>
      <c r="CZ40" s="628">
        <f t="shared" si="128"/>
        <v>1</v>
      </c>
      <c r="DA40" s="737">
        <f t="shared" si="129"/>
        <v>0</v>
      </c>
      <c r="DB40" s="737">
        <f t="shared" si="130"/>
        <v>0</v>
      </c>
      <c r="DC40" s="737">
        <f t="shared" si="131"/>
        <v>0</v>
      </c>
      <c r="DD40" s="740">
        <f t="shared" si="132"/>
        <v>0</v>
      </c>
      <c r="DE40" s="625">
        <f t="shared" si="133"/>
        <v>1</v>
      </c>
      <c r="DF40" s="738" t="str">
        <f t="shared" si="134"/>
        <v>00:00-00:00</v>
      </c>
      <c r="DG40" s="739">
        <f t="shared" si="135"/>
        <v>1</v>
      </c>
      <c r="DH40" s="738">
        <f t="shared" si="136"/>
        <v>0</v>
      </c>
      <c r="DI40" s="738">
        <f t="shared" si="137"/>
        <v>1</v>
      </c>
      <c r="DJ40" s="737" t="b">
        <f t="shared" si="138"/>
        <v>1</v>
      </c>
      <c r="DK40" s="737" t="b">
        <f t="shared" si="139"/>
        <v>0</v>
      </c>
      <c r="DL40" s="737" t="b">
        <f t="shared" si="140"/>
        <v>1</v>
      </c>
      <c r="DM40" s="628">
        <f t="shared" si="141"/>
        <v>1</v>
      </c>
      <c r="DN40" s="737">
        <f t="shared" si="142"/>
        <v>0</v>
      </c>
      <c r="DO40" s="737">
        <f t="shared" si="143"/>
        <v>0</v>
      </c>
      <c r="DP40" s="737">
        <f t="shared" si="144"/>
        <v>0</v>
      </c>
      <c r="DQ40" s="740">
        <f t="shared" si="145"/>
        <v>0</v>
      </c>
      <c r="DR40" s="625">
        <f t="shared" si="146"/>
        <v>1</v>
      </c>
      <c r="DS40" s="738" t="str">
        <f t="shared" si="147"/>
        <v>00:00-00:00</v>
      </c>
      <c r="DT40" s="739">
        <f t="shared" si="148"/>
        <v>1</v>
      </c>
      <c r="DU40" s="738">
        <f t="shared" si="149"/>
        <v>0</v>
      </c>
      <c r="DV40" s="738">
        <f t="shared" si="150"/>
        <v>1</v>
      </c>
      <c r="DW40" s="737" t="b">
        <f t="shared" si="151"/>
        <v>1</v>
      </c>
      <c r="DX40" s="737" t="b">
        <f t="shared" si="152"/>
        <v>0</v>
      </c>
      <c r="DY40" s="737" t="b">
        <f t="shared" si="153"/>
        <v>1</v>
      </c>
      <c r="DZ40" s="628">
        <f t="shared" si="154"/>
        <v>1</v>
      </c>
      <c r="EA40" s="737">
        <f t="shared" si="155"/>
        <v>0</v>
      </c>
      <c r="EB40" s="737">
        <f t="shared" si="156"/>
        <v>0</v>
      </c>
      <c r="EC40" s="737">
        <f t="shared" si="157"/>
        <v>0</v>
      </c>
      <c r="ED40" s="740">
        <f t="shared" si="158"/>
        <v>0</v>
      </c>
      <c r="EE40" s="741">
        <f t="shared" si="159"/>
        <v>1</v>
      </c>
      <c r="EF40" s="742" t="str">
        <f t="shared" si="160"/>
        <v>00:00-00:00</v>
      </c>
      <c r="EG40" s="743">
        <f t="shared" si="161"/>
        <v>1</v>
      </c>
      <c r="EH40" s="742">
        <f t="shared" si="162"/>
        <v>0</v>
      </c>
      <c r="EI40" s="742">
        <f t="shared" si="163"/>
        <v>1</v>
      </c>
      <c r="EJ40" s="742" t="b">
        <f t="shared" si="164"/>
        <v>1</v>
      </c>
      <c r="EK40" s="742" t="b">
        <f t="shared" si="165"/>
        <v>0</v>
      </c>
      <c r="EL40" s="742" t="b">
        <f t="shared" si="166"/>
        <v>1</v>
      </c>
      <c r="EM40" s="628">
        <f t="shared" si="167"/>
        <v>1</v>
      </c>
      <c r="EN40" s="737">
        <f t="shared" si="168"/>
        <v>0</v>
      </c>
      <c r="EO40" s="737">
        <f t="shared" si="169"/>
        <v>0</v>
      </c>
      <c r="EP40" s="737">
        <f t="shared" si="170"/>
        <v>0</v>
      </c>
      <c r="EQ40" s="740">
        <f t="shared" si="171"/>
        <v>0</v>
      </c>
      <c r="ER40" s="741">
        <f t="shared" si="172"/>
        <v>1</v>
      </c>
      <c r="ES40" s="742" t="str">
        <f t="shared" si="173"/>
        <v>00:00-00:00</v>
      </c>
      <c r="ET40" s="739">
        <f t="shared" si="174"/>
        <v>1</v>
      </c>
      <c r="EU40" s="738">
        <f t="shared" si="175"/>
        <v>0</v>
      </c>
      <c r="EV40" s="738">
        <f t="shared" si="176"/>
        <v>1</v>
      </c>
      <c r="EW40" s="737" t="b">
        <f t="shared" si="177"/>
        <v>1</v>
      </c>
      <c r="EX40" s="737" t="b">
        <f t="shared" si="178"/>
        <v>0</v>
      </c>
      <c r="EY40" s="737" t="b">
        <f t="shared" si="179"/>
        <v>1</v>
      </c>
      <c r="EZ40" s="628">
        <f t="shared" si="180"/>
        <v>1</v>
      </c>
      <c r="FA40" s="737">
        <f t="shared" si="181"/>
        <v>0</v>
      </c>
      <c r="FB40" s="737">
        <f t="shared" si="182"/>
        <v>0</v>
      </c>
      <c r="FC40" s="737">
        <f t="shared" si="183"/>
        <v>0</v>
      </c>
      <c r="FD40" s="740">
        <f t="shared" si="184"/>
        <v>0</v>
      </c>
      <c r="FE40" s="625">
        <f t="shared" si="185"/>
        <v>1</v>
      </c>
      <c r="FF40" s="738" t="str">
        <f t="shared" si="186"/>
        <v>00:00-00:00</v>
      </c>
      <c r="FG40" s="739">
        <f t="shared" si="187"/>
        <v>1</v>
      </c>
      <c r="FH40" s="738">
        <f t="shared" si="188"/>
        <v>0</v>
      </c>
      <c r="FI40" s="738">
        <f t="shared" si="189"/>
        <v>1</v>
      </c>
      <c r="FJ40" s="737" t="b">
        <f t="shared" si="190"/>
        <v>1</v>
      </c>
      <c r="FK40" s="737" t="b">
        <f t="shared" si="191"/>
        <v>0</v>
      </c>
      <c r="FL40" s="737" t="b">
        <f t="shared" si="192"/>
        <v>1</v>
      </c>
      <c r="FM40" s="628">
        <f t="shared" si="193"/>
        <v>1</v>
      </c>
      <c r="FN40" s="737">
        <f t="shared" si="194"/>
        <v>0</v>
      </c>
      <c r="FO40" s="737">
        <f t="shared" si="195"/>
        <v>0</v>
      </c>
      <c r="FP40" s="737">
        <f t="shared" si="196"/>
        <v>0</v>
      </c>
      <c r="FQ40" s="740">
        <f t="shared" si="197"/>
        <v>0</v>
      </c>
      <c r="FR40" s="625">
        <f t="shared" si="198"/>
        <v>1</v>
      </c>
      <c r="FS40" s="738" t="str">
        <f t="shared" si="199"/>
        <v>00:00-00:00</v>
      </c>
      <c r="FT40" s="739">
        <f t="shared" si="200"/>
        <v>1</v>
      </c>
      <c r="FU40" s="738">
        <f t="shared" si="201"/>
        <v>0</v>
      </c>
      <c r="FV40" s="738">
        <f t="shared" si="202"/>
        <v>1</v>
      </c>
      <c r="FW40" s="737" t="b">
        <f t="shared" si="203"/>
        <v>1</v>
      </c>
      <c r="FX40" s="737" t="b">
        <f t="shared" si="204"/>
        <v>0</v>
      </c>
      <c r="FY40" s="737" t="b">
        <f t="shared" si="205"/>
        <v>1</v>
      </c>
      <c r="FZ40" s="628">
        <f t="shared" si="206"/>
        <v>1</v>
      </c>
      <c r="GA40" s="737">
        <f t="shared" si="207"/>
        <v>0</v>
      </c>
      <c r="GB40" s="737">
        <f t="shared" si="208"/>
        <v>0</v>
      </c>
      <c r="GC40" s="737">
        <f t="shared" si="209"/>
        <v>0</v>
      </c>
      <c r="GD40" s="740">
        <f t="shared" si="210"/>
        <v>0</v>
      </c>
      <c r="GE40" s="625">
        <f t="shared" si="211"/>
        <v>1</v>
      </c>
      <c r="GF40" s="738" t="str">
        <f t="shared" si="212"/>
        <v>00:00-00:00</v>
      </c>
      <c r="GG40" s="739">
        <f t="shared" si="213"/>
        <v>1</v>
      </c>
      <c r="GH40" s="738">
        <f t="shared" si="214"/>
        <v>0</v>
      </c>
      <c r="GI40" s="738">
        <f t="shared" si="215"/>
        <v>1</v>
      </c>
      <c r="GJ40" s="737" t="b">
        <f t="shared" si="216"/>
        <v>1</v>
      </c>
      <c r="GK40" s="737" t="b">
        <f t="shared" si="217"/>
        <v>0</v>
      </c>
      <c r="GL40" s="737" t="b">
        <f t="shared" si="218"/>
        <v>1</v>
      </c>
      <c r="GM40" s="628">
        <f t="shared" si="219"/>
        <v>1</v>
      </c>
      <c r="GN40" s="737">
        <f t="shared" si="220"/>
        <v>0</v>
      </c>
      <c r="GO40" s="737">
        <f t="shared" si="221"/>
        <v>0</v>
      </c>
      <c r="GP40" s="737">
        <f t="shared" si="222"/>
        <v>0</v>
      </c>
      <c r="GQ40" s="740">
        <f t="shared" si="223"/>
        <v>0</v>
      </c>
      <c r="GR40" s="625">
        <f t="shared" si="224"/>
        <v>1</v>
      </c>
      <c r="GS40" s="738" t="str">
        <f t="shared" si="225"/>
        <v>00:00-00:00</v>
      </c>
      <c r="GT40" s="739">
        <f t="shared" si="226"/>
        <v>1</v>
      </c>
      <c r="GU40" s="738">
        <f t="shared" si="227"/>
        <v>0</v>
      </c>
      <c r="GV40" s="738">
        <f t="shared" si="228"/>
        <v>1</v>
      </c>
      <c r="GW40" s="737" t="b">
        <f t="shared" si="229"/>
        <v>1</v>
      </c>
      <c r="GX40" s="737" t="b">
        <f t="shared" si="230"/>
        <v>0</v>
      </c>
      <c r="GY40" s="737" t="b">
        <f t="shared" si="231"/>
        <v>1</v>
      </c>
      <c r="GZ40" s="628">
        <f t="shared" si="232"/>
        <v>1</v>
      </c>
      <c r="HA40" s="737">
        <f t="shared" si="233"/>
        <v>0</v>
      </c>
      <c r="HB40" s="737">
        <f t="shared" si="234"/>
        <v>0</v>
      </c>
      <c r="HC40" s="737">
        <f t="shared" si="235"/>
        <v>0</v>
      </c>
      <c r="HD40" s="740">
        <f t="shared" si="236"/>
        <v>0</v>
      </c>
      <c r="HE40" s="625">
        <f t="shared" si="237"/>
        <v>1</v>
      </c>
      <c r="HF40" s="738" t="str">
        <f t="shared" si="238"/>
        <v>00:00-00:00</v>
      </c>
      <c r="HG40" s="739">
        <f t="shared" si="239"/>
        <v>1</v>
      </c>
      <c r="HH40" s="738">
        <f t="shared" si="240"/>
        <v>0</v>
      </c>
      <c r="HI40" s="738">
        <f t="shared" si="241"/>
        <v>1</v>
      </c>
      <c r="HJ40" s="737" t="b">
        <f t="shared" si="242"/>
        <v>1</v>
      </c>
      <c r="HK40" s="737" t="b">
        <f t="shared" si="243"/>
        <v>0</v>
      </c>
      <c r="HL40" s="737" t="b">
        <f t="shared" si="244"/>
        <v>1</v>
      </c>
      <c r="HM40" s="628">
        <f t="shared" si="245"/>
        <v>1</v>
      </c>
      <c r="HN40" s="737">
        <f t="shared" si="246"/>
        <v>0</v>
      </c>
      <c r="HO40" s="737">
        <f t="shared" si="247"/>
        <v>0</v>
      </c>
      <c r="HP40" s="737">
        <f t="shared" si="248"/>
        <v>0</v>
      </c>
      <c r="HQ40" s="740">
        <f t="shared" si="249"/>
        <v>0</v>
      </c>
      <c r="HR40" s="625">
        <f t="shared" si="250"/>
        <v>1</v>
      </c>
      <c r="HS40" s="738" t="str">
        <f t="shared" si="251"/>
        <v>00:00-00:00</v>
      </c>
      <c r="HT40" s="739">
        <f t="shared" si="252"/>
        <v>1</v>
      </c>
      <c r="HU40" s="738">
        <f t="shared" si="253"/>
        <v>0</v>
      </c>
      <c r="HV40" s="738">
        <f t="shared" si="254"/>
        <v>1</v>
      </c>
      <c r="HW40" s="737" t="b">
        <f t="shared" si="255"/>
        <v>1</v>
      </c>
      <c r="HX40" s="737" t="b">
        <f t="shared" si="256"/>
        <v>0</v>
      </c>
      <c r="HY40" s="737" t="b">
        <f t="shared" si="257"/>
        <v>1</v>
      </c>
      <c r="HZ40" s="628">
        <f t="shared" si="258"/>
        <v>1</v>
      </c>
      <c r="IA40" s="737">
        <f t="shared" si="259"/>
        <v>0</v>
      </c>
      <c r="IB40" s="737">
        <f t="shared" si="260"/>
        <v>0</v>
      </c>
      <c r="IC40" s="737">
        <f t="shared" si="261"/>
        <v>0</v>
      </c>
      <c r="ID40" s="740">
        <f t="shared" si="262"/>
        <v>0</v>
      </c>
      <c r="IE40" s="625">
        <f t="shared" si="263"/>
        <v>1</v>
      </c>
      <c r="IF40" s="738" t="str">
        <f t="shared" si="264"/>
        <v>00:00-00:00</v>
      </c>
      <c r="IG40" s="739">
        <f t="shared" si="265"/>
        <v>1</v>
      </c>
      <c r="IH40" s="738">
        <f t="shared" si="266"/>
        <v>0</v>
      </c>
      <c r="II40" s="738">
        <f t="shared" si="267"/>
        <v>1</v>
      </c>
      <c r="IJ40" s="737" t="b">
        <f t="shared" si="268"/>
        <v>1</v>
      </c>
      <c r="IK40" s="737" t="b">
        <f t="shared" si="269"/>
        <v>0</v>
      </c>
      <c r="IL40" s="737" t="b">
        <f t="shared" si="270"/>
        <v>1</v>
      </c>
      <c r="IM40" s="628">
        <f t="shared" si="271"/>
        <v>1</v>
      </c>
      <c r="IN40" s="737">
        <f t="shared" si="272"/>
        <v>0</v>
      </c>
      <c r="IO40" s="737">
        <f t="shared" si="273"/>
        <v>0</v>
      </c>
      <c r="IP40" s="737">
        <f t="shared" si="274"/>
        <v>0</v>
      </c>
      <c r="IQ40" s="740">
        <f t="shared" si="275"/>
        <v>0</v>
      </c>
      <c r="IR40" s="625">
        <f t="shared" si="276"/>
        <v>1</v>
      </c>
      <c r="IS40" s="738" t="str">
        <f t="shared" si="277"/>
        <v>00:00-00:00</v>
      </c>
      <c r="IT40" s="739">
        <f t="shared" si="278"/>
        <v>1</v>
      </c>
      <c r="IU40" s="738">
        <f t="shared" si="279"/>
        <v>0</v>
      </c>
      <c r="IV40" s="738">
        <f t="shared" si="280"/>
        <v>1</v>
      </c>
      <c r="IW40" s="737" t="b">
        <f t="shared" si="281"/>
        <v>1</v>
      </c>
      <c r="IX40" s="737" t="b">
        <f t="shared" si="282"/>
        <v>0</v>
      </c>
      <c r="IY40" s="737" t="b">
        <f t="shared" si="283"/>
        <v>1</v>
      </c>
      <c r="IZ40" s="628">
        <f t="shared" si="284"/>
        <v>1</v>
      </c>
      <c r="JA40" s="737">
        <f t="shared" si="285"/>
        <v>0</v>
      </c>
      <c r="JB40" s="737">
        <f t="shared" si="286"/>
        <v>0</v>
      </c>
      <c r="JC40" s="737">
        <f t="shared" si="287"/>
        <v>0</v>
      </c>
      <c r="JD40" s="740">
        <f t="shared" si="288"/>
        <v>0</v>
      </c>
      <c r="JE40" s="625">
        <f t="shared" si="289"/>
        <v>1</v>
      </c>
      <c r="JF40" s="738" t="str">
        <f t="shared" si="290"/>
        <v>00:00-00:00</v>
      </c>
      <c r="JG40" s="739">
        <f t="shared" si="291"/>
        <v>1</v>
      </c>
      <c r="JH40" s="738">
        <f t="shared" si="292"/>
        <v>0</v>
      </c>
      <c r="JI40" s="738">
        <f t="shared" si="293"/>
        <v>1</v>
      </c>
      <c r="JJ40" s="737" t="b">
        <f t="shared" si="294"/>
        <v>1</v>
      </c>
      <c r="JK40" s="737" t="b">
        <f t="shared" si="295"/>
        <v>0</v>
      </c>
      <c r="JL40" s="737" t="b">
        <f t="shared" si="296"/>
        <v>1</v>
      </c>
      <c r="JM40" s="628">
        <f t="shared" si="297"/>
        <v>1</v>
      </c>
      <c r="JN40" s="737">
        <f t="shared" si="298"/>
        <v>0</v>
      </c>
      <c r="JO40" s="737">
        <f t="shared" si="299"/>
        <v>0</v>
      </c>
      <c r="JP40" s="737">
        <f t="shared" si="300"/>
        <v>0</v>
      </c>
      <c r="JQ40" s="740">
        <f t="shared" si="301"/>
        <v>0</v>
      </c>
      <c r="JR40" s="744">
        <f t="shared" si="302"/>
        <v>0</v>
      </c>
      <c r="JS40" s="745">
        <f t="shared" si="303"/>
        <v>0</v>
      </c>
      <c r="JT40" s="744">
        <f t="shared" si="304"/>
        <v>0</v>
      </c>
      <c r="JU40" s="744">
        <f t="shared" si="305"/>
        <v>0</v>
      </c>
      <c r="JV40" s="744">
        <f t="shared" si="306"/>
        <v>0</v>
      </c>
      <c r="JW40" s="744">
        <f t="shared" si="307"/>
        <v>0</v>
      </c>
      <c r="JX40" s="616"/>
      <c r="JY40" s="625">
        <f t="shared" si="308"/>
        <v>1</v>
      </c>
      <c r="JZ40" s="626" t="str">
        <f t="shared" si="309"/>
        <v>00:00-00:00</v>
      </c>
      <c r="KA40" s="627">
        <f t="shared" si="310"/>
        <v>1</v>
      </c>
      <c r="KB40" s="738">
        <f t="shared" si="311"/>
        <v>0</v>
      </c>
      <c r="KC40" s="738">
        <f t="shared" si="312"/>
        <v>1</v>
      </c>
      <c r="KD40" s="628" t="b">
        <f t="shared" si="313"/>
        <v>1</v>
      </c>
      <c r="KE40" s="628" t="b">
        <f t="shared" si="314"/>
        <v>0</v>
      </c>
      <c r="KF40" s="628" t="b">
        <f t="shared" si="315"/>
        <v>1</v>
      </c>
      <c r="KG40" s="628">
        <f t="shared" si="316"/>
        <v>1</v>
      </c>
      <c r="KH40" s="737">
        <f t="shared" si="317"/>
        <v>0</v>
      </c>
      <c r="KI40" s="737">
        <f t="shared" si="318"/>
        <v>0</v>
      </c>
      <c r="KJ40" s="737">
        <f t="shared" si="319"/>
        <v>0</v>
      </c>
      <c r="KK40" s="740">
        <f t="shared" si="320"/>
        <v>0</v>
      </c>
      <c r="KL40" s="625">
        <f t="shared" si="321"/>
        <v>1</v>
      </c>
      <c r="KM40" s="625" t="str">
        <f t="shared" si="322"/>
        <v>00:00-00:00</v>
      </c>
      <c r="KN40" s="627">
        <f t="shared" si="323"/>
        <v>1</v>
      </c>
      <c r="KO40" s="738">
        <f t="shared" si="324"/>
        <v>0</v>
      </c>
      <c r="KP40" s="738">
        <f t="shared" si="325"/>
        <v>1</v>
      </c>
      <c r="KQ40" s="628" t="b">
        <f t="shared" si="326"/>
        <v>1</v>
      </c>
      <c r="KR40" s="628" t="b">
        <f t="shared" si="327"/>
        <v>0</v>
      </c>
      <c r="KS40" s="628" t="b">
        <f t="shared" si="328"/>
        <v>1</v>
      </c>
      <c r="KT40" s="628">
        <f t="shared" si="329"/>
        <v>1</v>
      </c>
      <c r="KU40" s="737">
        <f t="shared" si="330"/>
        <v>0</v>
      </c>
      <c r="KV40" s="737">
        <f t="shared" si="331"/>
        <v>0</v>
      </c>
      <c r="KW40" s="737">
        <f t="shared" si="332"/>
        <v>0</v>
      </c>
      <c r="KX40" s="740">
        <f t="shared" si="333"/>
        <v>0</v>
      </c>
      <c r="KY40" s="625">
        <f t="shared" si="334"/>
        <v>1</v>
      </c>
      <c r="KZ40" s="625" t="str">
        <f t="shared" si="335"/>
        <v>00:00-00:00</v>
      </c>
      <c r="LA40" s="627">
        <f t="shared" si="336"/>
        <v>1</v>
      </c>
      <c r="LB40" s="738">
        <f t="shared" si="337"/>
        <v>0</v>
      </c>
      <c r="LC40" s="738">
        <f t="shared" si="338"/>
        <v>1</v>
      </c>
      <c r="LD40" s="628" t="b">
        <f t="shared" si="339"/>
        <v>1</v>
      </c>
      <c r="LE40" s="628" t="b">
        <f t="shared" si="340"/>
        <v>0</v>
      </c>
      <c r="LF40" s="628" t="b">
        <f t="shared" si="341"/>
        <v>1</v>
      </c>
      <c r="LG40" s="628">
        <f t="shared" si="342"/>
        <v>1</v>
      </c>
      <c r="LH40" s="737">
        <f t="shared" si="343"/>
        <v>0</v>
      </c>
      <c r="LI40" s="737">
        <f t="shared" si="344"/>
        <v>0</v>
      </c>
      <c r="LJ40" s="737">
        <f t="shared" si="345"/>
        <v>0</v>
      </c>
      <c r="LK40" s="740">
        <f t="shared" si="346"/>
        <v>0</v>
      </c>
      <c r="LL40" s="625">
        <f t="shared" si="347"/>
        <v>1</v>
      </c>
      <c r="LM40" s="625" t="str">
        <f t="shared" si="348"/>
        <v>00:00-00:00</v>
      </c>
      <c r="LN40" s="627">
        <f t="shared" si="349"/>
        <v>1</v>
      </c>
      <c r="LO40" s="738">
        <f t="shared" si="350"/>
        <v>0</v>
      </c>
      <c r="LP40" s="738">
        <f t="shared" si="351"/>
        <v>1</v>
      </c>
      <c r="LQ40" s="628" t="b">
        <f t="shared" si="352"/>
        <v>1</v>
      </c>
      <c r="LR40" s="628" t="b">
        <f t="shared" si="353"/>
        <v>0</v>
      </c>
      <c r="LS40" s="628" t="b">
        <f t="shared" si="354"/>
        <v>1</v>
      </c>
      <c r="LT40" s="628">
        <f t="shared" si="355"/>
        <v>1</v>
      </c>
      <c r="LU40" s="737">
        <f t="shared" si="356"/>
        <v>0</v>
      </c>
      <c r="LV40" s="737">
        <f t="shared" si="357"/>
        <v>0</v>
      </c>
      <c r="LW40" s="737">
        <f t="shared" si="358"/>
        <v>0</v>
      </c>
      <c r="LX40" s="740">
        <f t="shared" si="359"/>
        <v>0</v>
      </c>
      <c r="LY40" s="625">
        <f t="shared" si="360"/>
        <v>1</v>
      </c>
      <c r="LZ40" s="625" t="str">
        <f t="shared" si="361"/>
        <v>00:00-00:00</v>
      </c>
      <c r="MA40" s="627">
        <f t="shared" si="362"/>
        <v>1</v>
      </c>
      <c r="MB40" s="738">
        <f t="shared" si="363"/>
        <v>0</v>
      </c>
      <c r="MC40" s="738">
        <f t="shared" si="364"/>
        <v>1</v>
      </c>
      <c r="MD40" s="628" t="b">
        <f t="shared" si="365"/>
        <v>1</v>
      </c>
      <c r="ME40" s="628" t="b">
        <f t="shared" si="366"/>
        <v>0</v>
      </c>
      <c r="MF40" s="628" t="b">
        <f t="shared" si="367"/>
        <v>1</v>
      </c>
      <c r="MG40" s="628">
        <f t="shared" si="368"/>
        <v>1</v>
      </c>
      <c r="MH40" s="737">
        <f t="shared" si="369"/>
        <v>0</v>
      </c>
      <c r="MI40" s="737">
        <f t="shared" si="370"/>
        <v>0</v>
      </c>
      <c r="MJ40" s="737">
        <f t="shared" si="371"/>
        <v>0</v>
      </c>
      <c r="MK40" s="740">
        <f t="shared" si="372"/>
        <v>0</v>
      </c>
      <c r="ML40" s="625">
        <f t="shared" si="373"/>
        <v>1</v>
      </c>
      <c r="MM40" s="625" t="str">
        <f t="shared" si="374"/>
        <v>00:00-00:00</v>
      </c>
      <c r="MN40" s="627">
        <f t="shared" si="375"/>
        <v>1</v>
      </c>
      <c r="MO40" s="738">
        <f t="shared" si="376"/>
        <v>0</v>
      </c>
      <c r="MP40" s="738">
        <f t="shared" si="377"/>
        <v>1</v>
      </c>
      <c r="MQ40" s="628" t="b">
        <f t="shared" si="378"/>
        <v>1</v>
      </c>
      <c r="MR40" s="628" t="b">
        <f t="shared" si="379"/>
        <v>0</v>
      </c>
      <c r="MS40" s="628" t="b">
        <f t="shared" si="380"/>
        <v>1</v>
      </c>
      <c r="MT40" s="628">
        <f t="shared" si="381"/>
        <v>1</v>
      </c>
      <c r="MU40" s="737">
        <f t="shared" si="382"/>
        <v>0</v>
      </c>
      <c r="MV40" s="737">
        <f t="shared" si="383"/>
        <v>0</v>
      </c>
      <c r="MW40" s="737">
        <f t="shared" si="384"/>
        <v>0</v>
      </c>
      <c r="MX40" s="740">
        <f t="shared" si="385"/>
        <v>0</v>
      </c>
      <c r="MY40" s="625">
        <f t="shared" si="386"/>
        <v>1</v>
      </c>
      <c r="MZ40" s="625" t="str">
        <f t="shared" si="387"/>
        <v>00:00-00:00</v>
      </c>
      <c r="NA40" s="627">
        <f t="shared" si="388"/>
        <v>1</v>
      </c>
      <c r="NB40" s="738">
        <f t="shared" si="389"/>
        <v>0</v>
      </c>
      <c r="NC40" s="738">
        <f t="shared" si="390"/>
        <v>1</v>
      </c>
      <c r="ND40" s="628" t="b">
        <f t="shared" si="391"/>
        <v>1</v>
      </c>
      <c r="NE40" s="628" t="b">
        <f t="shared" si="392"/>
        <v>0</v>
      </c>
      <c r="NF40" s="628" t="b">
        <f t="shared" si="393"/>
        <v>1</v>
      </c>
      <c r="NG40" s="628">
        <f t="shared" si="394"/>
        <v>1</v>
      </c>
      <c r="NH40" s="737">
        <f t="shared" si="395"/>
        <v>0</v>
      </c>
      <c r="NI40" s="737">
        <f t="shared" si="396"/>
        <v>0</v>
      </c>
      <c r="NJ40" s="737">
        <f t="shared" si="397"/>
        <v>0</v>
      </c>
      <c r="NK40" s="740">
        <f t="shared" si="398"/>
        <v>0</v>
      </c>
      <c r="NL40" s="625">
        <f t="shared" si="399"/>
        <v>1</v>
      </c>
      <c r="NM40" s="625" t="str">
        <f t="shared" si="400"/>
        <v>00:00-00:00</v>
      </c>
      <c r="NN40" s="627">
        <f t="shared" si="401"/>
        <v>1</v>
      </c>
      <c r="NO40" s="738">
        <f t="shared" si="402"/>
        <v>0</v>
      </c>
      <c r="NP40" s="738">
        <f t="shared" si="403"/>
        <v>1</v>
      </c>
      <c r="NQ40" s="628" t="b">
        <f t="shared" si="404"/>
        <v>1</v>
      </c>
      <c r="NR40" s="628" t="b">
        <f t="shared" si="405"/>
        <v>0</v>
      </c>
      <c r="NS40" s="628" t="b">
        <f t="shared" si="406"/>
        <v>1</v>
      </c>
      <c r="NT40" s="628">
        <f t="shared" si="407"/>
        <v>1</v>
      </c>
      <c r="NU40" s="737">
        <f t="shared" si="408"/>
        <v>0</v>
      </c>
      <c r="NV40" s="737">
        <f t="shared" si="409"/>
        <v>0</v>
      </c>
      <c r="NW40" s="737">
        <f t="shared" si="410"/>
        <v>0</v>
      </c>
      <c r="NX40" s="740">
        <f t="shared" si="411"/>
        <v>0</v>
      </c>
      <c r="NY40" s="625">
        <f t="shared" si="412"/>
        <v>1</v>
      </c>
      <c r="NZ40" s="625" t="str">
        <f t="shared" si="413"/>
        <v>00:00-00:00</v>
      </c>
      <c r="OA40" s="627">
        <f t="shared" si="414"/>
        <v>1</v>
      </c>
      <c r="OB40" s="738">
        <f t="shared" si="415"/>
        <v>0</v>
      </c>
      <c r="OC40" s="738">
        <f t="shared" si="416"/>
        <v>1</v>
      </c>
      <c r="OD40" s="628" t="b">
        <f t="shared" si="417"/>
        <v>1</v>
      </c>
      <c r="OE40" s="628" t="b">
        <f t="shared" si="418"/>
        <v>0</v>
      </c>
      <c r="OF40" s="628" t="b">
        <f t="shared" si="419"/>
        <v>1</v>
      </c>
      <c r="OG40" s="628">
        <f t="shared" si="420"/>
        <v>1</v>
      </c>
      <c r="OH40" s="737">
        <f t="shared" si="421"/>
        <v>0</v>
      </c>
      <c r="OI40" s="737">
        <f t="shared" si="422"/>
        <v>0</v>
      </c>
      <c r="OJ40" s="737">
        <f t="shared" si="423"/>
        <v>0</v>
      </c>
      <c r="OK40" s="740">
        <f t="shared" si="424"/>
        <v>0</v>
      </c>
      <c r="OL40" s="625">
        <f t="shared" si="425"/>
        <v>1</v>
      </c>
      <c r="OM40" s="625" t="str">
        <f t="shared" si="426"/>
        <v>00:00-00:00</v>
      </c>
      <c r="ON40" s="627">
        <f t="shared" si="427"/>
        <v>1</v>
      </c>
      <c r="OO40" s="738">
        <f t="shared" si="428"/>
        <v>0</v>
      </c>
      <c r="OP40" s="738">
        <f t="shared" si="429"/>
        <v>1</v>
      </c>
      <c r="OQ40" s="628" t="b">
        <f t="shared" si="430"/>
        <v>1</v>
      </c>
      <c r="OR40" s="628" t="b">
        <f t="shared" si="431"/>
        <v>0</v>
      </c>
      <c r="OS40" s="628" t="b">
        <f t="shared" si="432"/>
        <v>1</v>
      </c>
      <c r="OT40" s="628">
        <f t="shared" si="433"/>
        <v>1</v>
      </c>
      <c r="OU40" s="737">
        <f t="shared" si="434"/>
        <v>0</v>
      </c>
      <c r="OV40" s="737">
        <f t="shared" si="435"/>
        <v>0</v>
      </c>
      <c r="OW40" s="737">
        <f t="shared" si="436"/>
        <v>0</v>
      </c>
      <c r="OX40" s="740">
        <f t="shared" si="437"/>
        <v>0</v>
      </c>
      <c r="OY40" s="625">
        <f t="shared" si="438"/>
        <v>1</v>
      </c>
      <c r="OZ40" s="625" t="str">
        <f t="shared" si="439"/>
        <v>00:00-00:00</v>
      </c>
      <c r="PA40" s="627">
        <f t="shared" si="440"/>
        <v>1</v>
      </c>
      <c r="PB40" s="738">
        <f t="shared" si="441"/>
        <v>0</v>
      </c>
      <c r="PC40" s="738">
        <f t="shared" si="442"/>
        <v>1</v>
      </c>
      <c r="PD40" s="628" t="b">
        <f t="shared" si="443"/>
        <v>1</v>
      </c>
      <c r="PE40" s="628" t="b">
        <f t="shared" si="444"/>
        <v>0</v>
      </c>
      <c r="PF40" s="628" t="b">
        <f t="shared" si="445"/>
        <v>1</v>
      </c>
      <c r="PG40" s="628">
        <f t="shared" si="446"/>
        <v>1</v>
      </c>
      <c r="PH40" s="737">
        <f t="shared" si="447"/>
        <v>0</v>
      </c>
      <c r="PI40" s="737">
        <f t="shared" si="448"/>
        <v>0</v>
      </c>
      <c r="PJ40" s="737">
        <f t="shared" si="449"/>
        <v>0</v>
      </c>
      <c r="PK40" s="740">
        <f t="shared" si="450"/>
        <v>0</v>
      </c>
      <c r="PL40" s="625">
        <f t="shared" si="451"/>
        <v>1</v>
      </c>
      <c r="PM40" s="625" t="str">
        <f t="shared" si="452"/>
        <v>00:00-00:00</v>
      </c>
      <c r="PN40" s="627">
        <f t="shared" si="453"/>
        <v>1</v>
      </c>
      <c r="PO40" s="738">
        <f t="shared" si="454"/>
        <v>0</v>
      </c>
      <c r="PP40" s="738">
        <f t="shared" si="455"/>
        <v>1</v>
      </c>
      <c r="PQ40" s="628" t="b">
        <f t="shared" si="456"/>
        <v>1</v>
      </c>
      <c r="PR40" s="628" t="b">
        <f t="shared" si="457"/>
        <v>0</v>
      </c>
      <c r="PS40" s="628" t="b">
        <f t="shared" si="458"/>
        <v>1</v>
      </c>
      <c r="PT40" s="628">
        <f t="shared" si="459"/>
        <v>1</v>
      </c>
      <c r="PU40" s="737">
        <f t="shared" si="460"/>
        <v>0</v>
      </c>
      <c r="PV40" s="737">
        <f t="shared" si="461"/>
        <v>0</v>
      </c>
      <c r="PW40" s="737">
        <f t="shared" si="462"/>
        <v>0</v>
      </c>
      <c r="PX40" s="740">
        <f t="shared" si="463"/>
        <v>0</v>
      </c>
      <c r="PY40" s="625">
        <f t="shared" si="464"/>
        <v>1</v>
      </c>
      <c r="PZ40" s="625" t="str">
        <f t="shared" si="465"/>
        <v>00:00-00:00</v>
      </c>
      <c r="QA40" s="627">
        <f t="shared" si="466"/>
        <v>1</v>
      </c>
      <c r="QB40" s="738">
        <f t="shared" si="467"/>
        <v>0</v>
      </c>
      <c r="QC40" s="738">
        <f t="shared" si="468"/>
        <v>1</v>
      </c>
      <c r="QD40" s="628" t="b">
        <f t="shared" si="469"/>
        <v>1</v>
      </c>
      <c r="QE40" s="628" t="b">
        <f t="shared" si="470"/>
        <v>0</v>
      </c>
      <c r="QF40" s="628" t="b">
        <f t="shared" si="471"/>
        <v>1</v>
      </c>
      <c r="QG40" s="628">
        <f t="shared" si="472"/>
        <v>1</v>
      </c>
      <c r="QH40" s="737">
        <f t="shared" si="473"/>
        <v>0</v>
      </c>
      <c r="QI40" s="737">
        <f t="shared" si="474"/>
        <v>0</v>
      </c>
      <c r="QJ40" s="737">
        <f t="shared" si="475"/>
        <v>0</v>
      </c>
      <c r="QK40" s="740">
        <f t="shared" si="476"/>
        <v>0</v>
      </c>
      <c r="QL40" s="625">
        <f t="shared" si="477"/>
        <v>1</v>
      </c>
      <c r="QM40" s="625" t="str">
        <f t="shared" si="478"/>
        <v>00:00-00:00</v>
      </c>
      <c r="QN40" s="627">
        <f t="shared" si="479"/>
        <v>1</v>
      </c>
      <c r="QO40" s="738">
        <f t="shared" si="480"/>
        <v>0</v>
      </c>
      <c r="QP40" s="738">
        <f t="shared" si="481"/>
        <v>1</v>
      </c>
      <c r="QQ40" s="628" t="b">
        <f t="shared" si="482"/>
        <v>1</v>
      </c>
      <c r="QR40" s="628" t="b">
        <f t="shared" si="483"/>
        <v>0</v>
      </c>
      <c r="QS40" s="628" t="b">
        <f t="shared" si="484"/>
        <v>1</v>
      </c>
      <c r="QT40" s="628">
        <f t="shared" si="485"/>
        <v>1</v>
      </c>
      <c r="QU40" s="737">
        <f t="shared" si="486"/>
        <v>0</v>
      </c>
      <c r="QV40" s="737">
        <f t="shared" si="487"/>
        <v>0</v>
      </c>
      <c r="QW40" s="737">
        <f t="shared" si="488"/>
        <v>0</v>
      </c>
      <c r="QX40" s="740">
        <f t="shared" si="489"/>
        <v>0</v>
      </c>
      <c r="QY40" s="625">
        <f t="shared" si="490"/>
        <v>1</v>
      </c>
      <c r="QZ40" s="625" t="str">
        <f t="shared" si="491"/>
        <v>00:00-00:00</v>
      </c>
      <c r="RA40" s="627">
        <f t="shared" si="492"/>
        <v>1</v>
      </c>
      <c r="RB40" s="738">
        <f t="shared" si="493"/>
        <v>0</v>
      </c>
      <c r="RC40" s="738">
        <f t="shared" si="494"/>
        <v>1</v>
      </c>
      <c r="RD40" s="628" t="b">
        <f t="shared" si="495"/>
        <v>1</v>
      </c>
      <c r="RE40" s="628" t="b">
        <f t="shared" si="496"/>
        <v>0</v>
      </c>
      <c r="RF40" s="628" t="b">
        <f t="shared" si="497"/>
        <v>1</v>
      </c>
      <c r="RG40" s="628">
        <f t="shared" si="498"/>
        <v>1</v>
      </c>
      <c r="RH40" s="737">
        <f t="shared" si="499"/>
        <v>0</v>
      </c>
      <c r="RI40" s="737">
        <f t="shared" si="500"/>
        <v>0</v>
      </c>
      <c r="RJ40" s="737">
        <f t="shared" si="501"/>
        <v>0</v>
      </c>
      <c r="RK40" s="740">
        <f t="shared" si="502"/>
        <v>0</v>
      </c>
      <c r="RL40" s="744">
        <f t="shared" si="503"/>
        <v>0</v>
      </c>
      <c r="RM40" s="746">
        <f t="shared" si="522"/>
        <v>0</v>
      </c>
      <c r="RN40" s="744">
        <f t="shared" si="504"/>
        <v>0</v>
      </c>
      <c r="RO40" s="744">
        <f t="shared" si="505"/>
        <v>0</v>
      </c>
      <c r="RP40" s="744">
        <f t="shared" si="506"/>
        <v>0</v>
      </c>
      <c r="RQ40" s="744">
        <f t="shared" si="507"/>
        <v>0</v>
      </c>
      <c r="RR40" s="594">
        <f t="shared" ca="1" si="91"/>
        <v>0</v>
      </c>
      <c r="RS40" s="594">
        <f t="shared" ca="1" si="92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525">SUM(U10:U40)</f>
        <v>0</v>
      </c>
      <c r="V41" s="584">
        <f t="shared" ca="1" si="525"/>
        <v>0</v>
      </c>
      <c r="W41" s="584">
        <f t="shared" ca="1" si="525"/>
        <v>0</v>
      </c>
      <c r="X41" s="584">
        <f t="shared" ca="1" si="525"/>
        <v>0</v>
      </c>
      <c r="Y41" s="632">
        <f t="shared" si="525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Januar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91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>BW3</f>
        <v>0</v>
      </c>
      <c r="R42" s="968"/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Januar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24.75" customHeight="1" x14ac:dyDescent="0.25">
      <c r="A44" s="1326" t="s">
        <v>280</v>
      </c>
      <c r="B44" s="1191"/>
      <c r="C44" s="597"/>
      <c r="D44" s="597"/>
      <c r="E44" s="651"/>
      <c r="F44" s="271"/>
      <c r="G44" s="1350"/>
      <c r="H44" s="1351"/>
      <c r="I44" s="1351"/>
      <c r="J44" s="1351"/>
      <c r="K44" s="1352"/>
      <c r="L44" s="870"/>
      <c r="M44" s="1128"/>
      <c r="N44" s="1128"/>
      <c r="O44" s="1348" t="s">
        <v>231</v>
      </c>
      <c r="P44" s="1348"/>
      <c r="Q44" s="588">
        <f ca="1">BW5</f>
        <v>0</v>
      </c>
      <c r="R44" s="970" t="str">
        <f ca="1">IF($AM$3=3,IF(R43+R42-S43&lt;0,R43+R42,R43+R42-S43),"")</f>
        <v/>
      </c>
      <c r="S44" s="975" t="str">
        <f ca="1">IF(AND(NOT(ISBLANK(S43)),R43+R42-S43&lt;0),"Rufb.Einsatzzeiten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160"/>
      <c r="B45" s="653"/>
      <c r="C45" s="597"/>
      <c r="D45" s="597"/>
      <c r="E45" s="654"/>
      <c r="F45" s="1346" t="s">
        <v>233</v>
      </c>
      <c r="G45" s="1347"/>
      <c r="H45" s="1347"/>
      <c r="I45" s="1347"/>
      <c r="J45" s="869">
        <f ca="1">SUM(BY10:BY40)</f>
        <v>22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160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ht="16.5" customHeigh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Q47" s="589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ht="16.5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ht="16.5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ht="16.5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1353"/>
      <c r="R50" s="1354"/>
      <c r="S50" s="1354"/>
      <c r="T50" s="1354"/>
      <c r="U50" s="1354"/>
      <c r="V50" s="1354"/>
      <c r="W50" s="1354"/>
      <c r="X50" s="1354"/>
      <c r="Y50" s="1354"/>
      <c r="Z50" s="1355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356"/>
      <c r="R51" s="1357"/>
      <c r="S51" s="1357"/>
      <c r="T51" s="1357"/>
      <c r="U51" s="1357"/>
      <c r="V51" s="1357"/>
      <c r="W51" s="1357"/>
      <c r="X51" s="1357"/>
      <c r="Y51" s="1357"/>
      <c r="Z51" s="1358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359"/>
      <c r="R52" s="1360"/>
      <c r="S52" s="1360"/>
      <c r="T52" s="1360"/>
      <c r="U52" s="1360"/>
      <c r="V52" s="1360"/>
      <c r="W52" s="1360"/>
      <c r="X52" s="1360"/>
      <c r="Y52" s="1360"/>
      <c r="Z52" s="1361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t="16.5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t="16.5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t="16.5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t="16.5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t="16.5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t="16.5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t="16.5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t="16.5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t="16.5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t="16.5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t="16.5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t="16.5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t="16.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t="16.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t="16.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t="16.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t="16.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t="16.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t="16.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t="16.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t="16.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t="16.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t="16.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t="16.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t="16.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t="16.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t="16.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t="16.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t="16.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t="16.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t="16.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t="16.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t="16.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t="16.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t="16.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t="16.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t="16.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t="16.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t="16.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t="16.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t="16.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t="16.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t="16.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t="16.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t="16.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t="16.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t="16.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t="16.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t="16.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t="16.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t="16.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t="16.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t="16.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t="16.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t="16.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t="16.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t="16.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t="16.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t="16.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t="16.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t="16.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t="16.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t="16.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t="16.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t="16.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t="16.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t="16.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t="16.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t="16.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t="16.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t="16.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t="16.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t="16.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t="16.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t="16.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t="16.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t="16.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t="16.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t="16.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t="16.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t="16.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t="16.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t="16.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t="16.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t="16.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t="16.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t="16.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t="16.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t="16.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t="16.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t="16.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t="16.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t="16.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t="16.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t="16.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t="16.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t="16.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t="16.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t="16.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t="16.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t="16.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t="16.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t="16.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t="16.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t="16.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t="16.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t="16.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t="16.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t="16.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t="16.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t="16.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t="16.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t="16.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t="16.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t="16.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t="16.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t="16.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t="16.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t="16.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t="16.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t="16.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t="16.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t="16.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t="16.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t="16.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t="16.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t="16.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t="16.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t="16.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t="16.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t="16.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t="16.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t="16.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t="16.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t="16.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t="16.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t="16.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t="16.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t="16.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t="16.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t="16.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t="16.5" hidden="1" x14ac:dyDescent="0.25">
      <c r="V194" s="111"/>
      <c r="X194" s="110"/>
    </row>
  </sheetData>
  <sheetProtection algorithmName="SHA-512" hashValue="ob+jkNN0PpiJRnS+Yf8H3g+B589HlJB6wZCIveSsWrKYn/0/igzZ6HmiCN8RjlDbMHFfuhRfoAtmKwc7xzzHkw==" saltValue="UitigjNjIVxoE0iC3Zs/Qw==" spinCount="100000" sheet="1" formatCells="0" selectLockedCells="1"/>
  <mergeCells count="72">
    <mergeCell ref="Q50:Z52"/>
    <mergeCell ref="Z7:AA7"/>
    <mergeCell ref="AB7:AC7"/>
    <mergeCell ref="AD7:AE7"/>
    <mergeCell ref="AD42:AF42"/>
    <mergeCell ref="AD41:AF41"/>
    <mergeCell ref="T6:X6"/>
    <mergeCell ref="T7:T8"/>
    <mergeCell ref="U7:W7"/>
    <mergeCell ref="X7:X8"/>
    <mergeCell ref="E6:E8"/>
    <mergeCell ref="N7:N8"/>
    <mergeCell ref="H7:H8"/>
    <mergeCell ref="I7:I8"/>
    <mergeCell ref="Q7:Q8"/>
    <mergeCell ref="H6:R6"/>
    <mergeCell ref="R7:R8"/>
    <mergeCell ref="P7:P8"/>
    <mergeCell ref="F45:I45"/>
    <mergeCell ref="F6:F8"/>
    <mergeCell ref="S6:S8"/>
    <mergeCell ref="O43:P43"/>
    <mergeCell ref="O44:P44"/>
    <mergeCell ref="M42:N44"/>
    <mergeCell ref="M45:N45"/>
    <mergeCell ref="G42:H43"/>
    <mergeCell ref="G44:K44"/>
    <mergeCell ref="J3:K3"/>
    <mergeCell ref="J4:K4"/>
    <mergeCell ref="N1:Q1"/>
    <mergeCell ref="E2:G2"/>
    <mergeCell ref="H2:I2"/>
    <mergeCell ref="E3:G3"/>
    <mergeCell ref="H3:I3"/>
    <mergeCell ref="Q2:S2"/>
    <mergeCell ref="Q3:S3"/>
    <mergeCell ref="P2:P4"/>
    <mergeCell ref="Q4:S4"/>
    <mergeCell ref="J2:K2"/>
    <mergeCell ref="E4:G4"/>
    <mergeCell ref="M2:O2"/>
    <mergeCell ref="M3:O3"/>
    <mergeCell ref="M4:O4"/>
    <mergeCell ref="AG7:AG8"/>
    <mergeCell ref="A47:B49"/>
    <mergeCell ref="C47:H49"/>
    <mergeCell ref="L47:P49"/>
    <mergeCell ref="J47:K49"/>
    <mergeCell ref="F46:I46"/>
    <mergeCell ref="I42:J42"/>
    <mergeCell ref="I43:J43"/>
    <mergeCell ref="J7:J8"/>
    <mergeCell ref="A6:A8"/>
    <mergeCell ref="B6:B8"/>
    <mergeCell ref="A44:B44"/>
    <mergeCell ref="G6:G8"/>
    <mergeCell ref="O42:P42"/>
    <mergeCell ref="T43:X49"/>
    <mergeCell ref="O7:O8"/>
    <mergeCell ref="BM2:BR4"/>
    <mergeCell ref="BS3:BS4"/>
    <mergeCell ref="AL6:AQ6"/>
    <mergeCell ref="AR6:AW6"/>
    <mergeCell ref="AX6:BC6"/>
    <mergeCell ref="BM6:BR6"/>
    <mergeCell ref="M46:N46"/>
    <mergeCell ref="T42:X42"/>
    <mergeCell ref="AB48:AF48"/>
    <mergeCell ref="AB44:AF44"/>
    <mergeCell ref="AB45:AF45"/>
    <mergeCell ref="AB46:AF46"/>
    <mergeCell ref="AB47:AF47"/>
  </mergeCells>
  <phoneticPr fontId="21" type="noConversion"/>
  <conditionalFormatting sqref="A10:AG40">
    <cfRule type="expression" dxfId="359" priority="291">
      <formula>OR($C10=0,$P10=0)</formula>
    </cfRule>
  </conditionalFormatting>
  <conditionalFormatting sqref="K10:L41">
    <cfRule type="expression" dxfId="358" priority="21">
      <formula>OR($BE10,$BL10)</formula>
    </cfRule>
  </conditionalFormatting>
  <conditionalFormatting sqref="O10:O41">
    <cfRule type="expression" dxfId="357" priority="22">
      <formula>$BJ10&gt;10/24</formula>
    </cfRule>
    <cfRule type="expression" dxfId="356" priority="23">
      <formula>OR($BE10,$BL10)</formula>
    </cfRule>
  </conditionalFormatting>
  <conditionalFormatting sqref="K8:L8">
    <cfRule type="expression" dxfId="355" priority="17">
      <formula>$BE8+$BL8&gt;0</formula>
    </cfRule>
  </conditionalFormatting>
  <conditionalFormatting sqref="S6:S40">
    <cfRule type="expression" dxfId="354" priority="13">
      <formula>$AM$3=1</formula>
    </cfRule>
  </conditionalFormatting>
  <conditionalFormatting sqref="X6:X9">
    <cfRule type="expression" dxfId="353" priority="12">
      <formula>$AM$3=2</formula>
    </cfRule>
  </conditionalFormatting>
  <conditionalFormatting sqref="S40">
    <cfRule type="expression" dxfId="352" priority="10">
      <formula>$AM$3=1</formula>
    </cfRule>
  </conditionalFormatting>
  <conditionalFormatting sqref="S40">
    <cfRule type="expression" dxfId="351" priority="11">
      <formula>$AM$3=2</formula>
    </cfRule>
  </conditionalFormatting>
  <conditionalFormatting sqref="X40">
    <cfRule type="expression" dxfId="350" priority="7">
      <formula>$AM$3=2</formula>
    </cfRule>
  </conditionalFormatting>
  <conditionalFormatting sqref="T6:AG49 S41 AA50:AG50">
    <cfRule type="expression" dxfId="349" priority="5">
      <formula>$AM$3=1</formula>
    </cfRule>
  </conditionalFormatting>
  <conditionalFormatting sqref="T40:X40">
    <cfRule type="expression" dxfId="348" priority="4">
      <formula>$AM$3=2</formula>
    </cfRule>
  </conditionalFormatting>
  <conditionalFormatting sqref="Q10:Q41">
    <cfRule type="expression" dxfId="347" priority="3">
      <formula>$BV10=3</formula>
    </cfRule>
    <cfRule type="expression" dxfId="346" priority="18">
      <formula>$BV10=2</formula>
    </cfRule>
    <cfRule type="expression" dxfId="345" priority="19">
      <formula>$BV10=1</formula>
    </cfRule>
  </conditionalFormatting>
  <conditionalFormatting sqref="Z6:AG49 AA50:AG50">
    <cfRule type="expression" dxfId="344" priority="24">
      <formula>$AM$3=2</formula>
    </cfRule>
  </conditionalFormatting>
  <conditionalFormatting sqref="N10:N40">
    <cfRule type="expression" dxfId="343" priority="294">
      <formula>AND($BL10,$C10=0)</formula>
    </cfRule>
  </conditionalFormatting>
  <conditionalFormatting sqref="H10:O41">
    <cfRule type="expression" dxfId="342" priority="295">
      <formula>AND($BK10&gt;0,$C10=0,NOT(ISBLANK(H10)))</formula>
    </cfRule>
  </conditionalFormatting>
  <conditionalFormatting sqref="S42:S43 R42:R47">
    <cfRule type="expression" dxfId="341" priority="1">
      <formula>OR($AM$3=3,$R$42&gt;0)</formula>
    </cfRule>
  </conditionalFormatting>
  <dataValidations count="16">
    <dataValidation allowBlank="1" showInputMessage="1" showErrorMessage="1" prompt="Beginn der Arbeitszeit (des ersten Arbeitsblocks)_x000a_Eingabeformat: 00:00 (minutengenaue Eingabe möglich)" sqref="H10:H14" xr:uid="{00000000-0002-0000-0200-000000000000}"/>
    <dataValidation allowBlank="1" showInputMessage="1" showErrorMessage="1" prompt="Ende der Arbeitszeit (des ersten Arbeitsblocks)_x000a_Eingabeformat: 00:00 (minutengenaue Eingabe möglich)" sqref="I10:I14" xr:uid="{00000000-0002-0000-0200-000001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200-000002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2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200-000004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200-000005000000}"/>
    <dataValidation allowBlank="1" showInputMessage="1" showErrorMessage="1" prompt="Datum der Erstellung" sqref="E44" xr:uid="{00000000-0002-0000-0200-000006000000}"/>
    <dataValidation allowBlank="1" showInputMessage="1" showErrorMessage="1" prompt="Nur bei Abgabe ans Dezernat Personal relevant." sqref="C47:H49 L47:P49" xr:uid="{00000000-0002-0000-0200-000007000000}"/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200-000008000000}"/>
    <dataValidation allowBlank="1" showInputMessage="1" showErrorMessage="1" prompt="Raum für eigene Anmerkungen/ Kommentare für diesen Tag." sqref="S10:S14" xr:uid="{00000000-0002-0000-0200-000009000000}"/>
    <dataValidation allowBlank="1" showInputMessage="1" showErrorMessage="1" prompt="Beginn der Rufbereitschaft._x000a_Eingabeformat hh:mm." sqref="Z10:Z19" xr:uid="{00000000-0002-0000-0200-00000A000000}"/>
    <dataValidation allowBlank="1" showInputMessage="1" showErrorMessage="1" prompt="Ende der Rufbereitschaft, maximal 24 Stunden. _x000a_Eingabeformat hh:mm." sqref="AA10:AA19" xr:uid="{00000000-0002-0000-0200-00000B000000}"/>
    <dataValidation allowBlank="1" showErrorMessage="1" error="Nur ganze Stunden (hh,0) bzw. halbe Stunden (hh,5) eingeben!_x000a_" sqref="AE10:AE40" xr:uid="{00000000-0002-0000-02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200-00000D000000}"/>
    <dataValidation allowBlank="1" showInputMessage="1" showErrorMessage="1" error="Nur volle Stunden eingeben!" sqref="AC10:AC40" xr:uid="{00000000-0002-0000-0200-00000E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200-00000F000000}"/>
  </dataValidations>
  <printOptions gridLines="1"/>
  <pageMargins left="0.23622047244094491" right="0.23622047244094491" top="0.74803149606299213" bottom="0.74803149606299213" header="0.31496062992125984" footer="0.31496062992125984"/>
  <pageSetup paperSize="9" scale="39" pageOrder="overThenDown" orientation="landscape" r:id="rId1"/>
  <cellWatches>
    <cellWatch r="CO13"/>
    <cellWatch r="R43"/>
  </cellWatche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9" r:id="rId4" name="Option Button 31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2</xdr:row>
                    <xdr:rowOff>9525</xdr:rowOff>
                  </from>
                  <to>
                    <xdr:col>27</xdr:col>
                    <xdr:colOff>333375</xdr:colOff>
                    <xdr:row>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5" name="Option Button 32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314325</xdr:rowOff>
                  </from>
                  <to>
                    <xdr:col>27</xdr:col>
                    <xdr:colOff>190500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6" name="Option Button 33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3</xdr:row>
                    <xdr:rowOff>190500</xdr:rowOff>
                  </from>
                  <to>
                    <xdr:col>23</xdr:col>
                    <xdr:colOff>609600</xdr:colOff>
                    <xdr:row>4</xdr:row>
                    <xdr:rowOff>66675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10000000}">
          <x14:formula1>
            <xm:f>Stammdaten!$D$34:$D$48</xm:f>
          </x14:formula1>
          <xm:sqref>G51 G41 G53:G193</xm:sqref>
        </x14:dataValidation>
        <x14:dataValidation type="list" allowBlank="1" showInputMessage="1" showErrorMessage="1" prompt="Bedeutung der Abkürzungen für die Abwesenheiten, sind unter Stammdaten zufinden." xr:uid="{00000000-0002-0000-0200-000011000000}">
          <x14:formula1>
            <xm:f>Stammdaten!$D$33:$D$50</xm:f>
          </x14:formula1>
          <xm:sqref>G10:G19</xm:sqref>
        </x14:dataValidation>
        <x14:dataValidation type="list" allowBlank="1" showInputMessage="1" showErrorMessage="1" xr:uid="{00000000-0002-0000-0200-000012000000}">
          <x14:formula1>
            <xm:f>Stammdaten!$D$33:$D$50</xm:f>
          </x14:formula1>
          <xm:sqref>G20:G40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RU194"/>
  <sheetViews>
    <sheetView topLeftCell="A7" zoomScale="90" zoomScaleNormal="90" workbookViewId="0">
      <selection activeCell="K25" sqref="K25"/>
    </sheetView>
  </sheetViews>
  <sheetFormatPr baseColWidth="10" defaultColWidth="0" defaultRowHeight="18.75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Jan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2</v>
      </c>
      <c r="D3" s="557">
        <f ca="1">DATE(Aufzeichnungsjahr,C3,1)</f>
        <v>43861</v>
      </c>
      <c r="E3" s="1333">
        <f ca="1">D3</f>
        <v>43861</v>
      </c>
      <c r="F3" s="1333"/>
      <c r="G3" s="1333"/>
      <c r="H3" s="1334" t="s">
        <v>104</v>
      </c>
      <c r="I3" s="1334"/>
      <c r="J3" s="1328">
        <f ca="1">E3</f>
        <v>43861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Feb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t="shared" ref="A10:A36" ca="1" si="0">WEEKNUM(B10,21)</f>
        <v>5</v>
      </c>
      <c r="B10" s="719">
        <f ca="1">D3</f>
        <v>43861</v>
      </c>
      <c r="C10" s="720">
        <f t="shared" ref="C10:C37" ca="1" si="1">NETWORKDAYS(B10,B10,Feiertage)</f>
        <v>1</v>
      </c>
      <c r="D10" s="720" t="str">
        <f t="shared" ref="D10:D40" ca="1" si="2">IF(ISERROR(VLOOKUP(B10,Feiertage_Liste,3,FALSE)),"",(VLOOKUP(B10,Feiertage_Liste,3,FALSE)))</f>
        <v/>
      </c>
      <c r="E10" s="773" t="str">
        <f t="shared" ref="E10:E40" ca="1" si="3">D10</f>
        <v/>
      </c>
      <c r="F10" s="721">
        <f t="shared" ref="F10:F40" ca="1" si="4">B10</f>
        <v>43861</v>
      </c>
      <c r="G10" s="716"/>
      <c r="H10" s="717"/>
      <c r="I10" s="717"/>
      <c r="J10" s="717"/>
      <c r="K10" s="717"/>
      <c r="L10" s="717"/>
      <c r="M10" s="718"/>
      <c r="N10" s="722" t="str">
        <f t="shared" ref="N10:N40" si="5">IF(BK10=0,"",BK10)</f>
        <v/>
      </c>
      <c r="O10" s="723" t="str">
        <f t="shared" ref="O10:O40" si="6">IF(BJ10=0,"",BJ10)</f>
        <v/>
      </c>
      <c r="P10" s="724">
        <f t="shared" ref="P10:P40" ca="1" si="7">IF(OR(C10=0,B10=""),"",BZ10)</f>
        <v>0.33333333333333298</v>
      </c>
      <c r="Q10" s="725" t="str">
        <f t="shared" ref="Q10:Q40" ca="1" si="8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t="shared" ref="R10:R37" ca="1" si="9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10">IF(OR(RO10+JU10&gt;0,AND(WEEKDAY(B10,2)=6,BP10+BQ10&gt;0)),BP10+BQ10+RO10+JU10,"")</f>
        <v/>
      </c>
      <c r="V10" s="723" t="str">
        <f t="shared" ref="V10:V37" ca="1" si="11">IF(BR10+RP10+JV10&gt;0,BR10+RP10+JV10,"")</f>
        <v/>
      </c>
      <c r="W10" s="723" t="str">
        <f t="shared" ref="W10:W40" ca="1" si="12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13">IF(JS10=0,"",JS10)</f>
        <v/>
      </c>
      <c r="AD10" s="579"/>
      <c r="AE10" s="728" t="str">
        <f t="shared" ref="AE10:AE40" si="14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15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16">H10</f>
        <v>0</v>
      </c>
      <c r="AM10" s="596">
        <f t="shared" si="16"/>
        <v>0</v>
      </c>
      <c r="AN10" s="596">
        <f t="shared" si="16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17">IF(AND(BE10,K10&gt;AL10),AL10,K10)</f>
        <v>0</v>
      </c>
      <c r="AS10" s="733">
        <f t="shared" ref="AS10:AS40" si="18">IF(AND(BE10,L10&lt;AM10,NOT(ISBLANK(K10))),AM10,L10)</f>
        <v>0</v>
      </c>
      <c r="AT10" s="635">
        <f t="shared" ref="AT10:AT40" si="19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20">H10</f>
        <v>0</v>
      </c>
      <c r="AY10" s="596">
        <f t="shared" ref="AY10:AY40" si="21">IF(ISBLANK(L10),I10,L10)</f>
        <v>0</v>
      </c>
      <c r="AZ10" s="596">
        <f t="shared" ref="AZ10:AZ40" si="22">J10+M10</f>
        <v>0</v>
      </c>
      <c r="BA10" s="596">
        <f t="shared" ref="BA10:BA40" si="23">AY10-AX10</f>
        <v>0</v>
      </c>
      <c r="BB10" s="596">
        <f t="shared" ref="BB10:BB40" si="24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25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0.33333333333333337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26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27">IF(OR(AND(K10&lt;6/24,L10-M10&lt;=6/24),AND(L10&gt;21/24,K10+M10&gt;=21/24)),L10-K10-M10,IF(K10&lt;6/24,IF(L10&gt;21/24,6/24-K10+L10-21/24,6/24-K10),IF(L10&gt;21/24,L10-21/24,0)))</f>
        <v>0</v>
      </c>
      <c r="BO10" s="735">
        <f t="shared" ref="BO10:BO40" ca="1" si="28">IF(BS10=1,BJ10,0)</f>
        <v>0</v>
      </c>
      <c r="BP10" s="636">
        <f t="shared" ref="BP10:BP40" si="29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30">IF(WEEKDAY(B10,2)=7,BJ10,0)</f>
        <v>0</v>
      </c>
      <c r="BS10" s="549">
        <f t="shared" ref="BS10:BS37" ca="1" si="31">IF(ISERROR(VLOOKUP(B10,Feiertage_Liste,2,FALSE)),0,VLOOKUP(B10,Feiertage_Liste,2,FALSE))</f>
        <v>0</v>
      </c>
      <c r="BT10" s="637">
        <f t="shared" ref="BT10:BT40" ca="1" si="32">IF(AND($G10="U",BY10=1),1,0)</f>
        <v>0</v>
      </c>
      <c r="BU10" s="635">
        <f ca="1">BW3+CA10</f>
        <v>0</v>
      </c>
      <c r="BV10" s="638">
        <f t="shared" ref="BV10:BV37" ca="1" si="3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34">IF(AND(B10&lt;=TODAY(),OR(IF(ISERROR(VLOOKUP(UPPER(G10),Code_Liste,3,FALSE)),FALSE,VLOOKUP(UPPER(G10),Code_Liste,5,FALSE)=1),BJ10&gt;0)),1,0)</f>
        <v>0</v>
      </c>
      <c r="BY10" s="638">
        <f t="shared" ref="BY10:BY40" ca="1" si="35">IF(OR(C10=0,B10=""),0,IF(BZ10&gt;0,1,0))</f>
        <v>1</v>
      </c>
      <c r="BZ10" s="736">
        <f ca="1">ROUND(IF(OR(C10=0,B10=""),0,INDIRECT(ADDRESS(MATCH(B10,Soll_AZ,1)+MATCH("Arbeitszeit 1 ab",Stammdaten!B:B,0)-1,WEEKDAY(B10,2)+15,,,Tabellennamen),TRUE)),15)</f>
        <v>0.33333333333333298</v>
      </c>
      <c r="CA10" s="954">
        <f t="shared" ref="CA10:CA40" ca="1" si="36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37">IF(ISERROR(FIND(";",$AB10,1)),LEN($AB10)+1,FIND(";",$AB10,1))</f>
        <v>1</v>
      </c>
      <c r="CD10" s="737">
        <f t="shared" ref="CD10:CD40" si="38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39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40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41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42">IF(AND(DM10&lt;1,DM10&gt;0),IF(WEEKDAY($B10,2)=7,IF(DH10&lt;1,IF(DI10&lt;=1,DI10-DH10,1-DH10),0),IF(WEEKDAY($B10+1,2)=7,IF(DI10&lt;1,0,IF(DH10&lt;1,DI10-1,DI10-DH10)),0)),0)</f>
        <v>0</v>
      </c>
      <c r="DQ10" s="740">
        <f t="shared" ref="DQ10:DQ40" si="43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44">IF(AND(DZ10&lt;1,DZ10&gt;0),IF(WEEKDAY($B10,2)=7,IF(DU10&lt;1,IF(DV10&lt;=1,DV10-DU10,1-DU10),0),IF(WEEKDAY($B10+1,2)=7,IF(DV10&lt;1,0,IF(DU10&lt;1,DV10-1,DV10-DU10)),0)),0)</f>
        <v>0</v>
      </c>
      <c r="ED10" s="740">
        <f t="shared" ref="ED10:ED40" si="45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46">IF(AND(EM10&lt;1,EM10&gt;0),IF(WEEKDAY($B10,2)=7,IF(EH10&lt;1,IF(EI10&lt;=1,EI10-EH10,1-EH10),0),IF(WEEKDAY($B10+1,2)=7,IF(EI10&lt;1,0,IF(EH10&lt;1,EI10-1,EI10-EH10)),0)),0)</f>
        <v>0</v>
      </c>
      <c r="EQ10" s="740">
        <f t="shared" ref="EQ10:EQ40" si="47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48">IF(AND(EZ10&lt;1,EZ10&gt;0),IF(WEEKDAY($B10,2)=7,IF(EU10&lt;1,IF(EV10&lt;=1,EV10-EU10,1-EU10),0),IF(WEEKDAY($B10+1,2)=7,IF(EV10&lt;1,0,IF(EU10&lt;1,EV10-1,EV10-EU10)),0)),0)</f>
        <v>0</v>
      </c>
      <c r="FD10" s="740">
        <f t="shared" ref="FD10:FD40" si="49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50">IF(AND(FM10&lt;1,FM10&gt;0),IF(WEEKDAY($B10,2)=7,IF(FH10&lt;1,IF(FI10&lt;=1,FI10-FH10,1-FH10),0),IF(WEEKDAY($B10+1,2)=7,IF(FI10&lt;1,0,IF(FH10&lt;1,FI10-1,FI10-FH10)),0)),0)</f>
        <v>0</v>
      </c>
      <c r="FQ10" s="740">
        <f t="shared" ref="FQ10:FQ40" si="51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52">IF(AND(FZ10&lt;1,FZ10&gt;0),IF(WEEKDAY($B10,2)=7,IF(FU10&lt;1,IF(FV10&lt;=1,FV10-FU10,1-FU10),0),IF(WEEKDAY($B10+1,2)=7,IF(FV10&lt;1,0,IF(FU10&lt;1,FV10-1,FV10-FU10)),0)),0)</f>
        <v>0</v>
      </c>
      <c r="GD10" s="740">
        <f t="shared" ref="GD10:GD40" si="53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54">IF(AND(GM10&lt;1,GM10&gt;0),IF(WEEKDAY($B10,2)=7,IF(GH10&lt;1,IF(GI10&lt;=1,GI10-GH10,1-GH10),0),IF(WEEKDAY($B10+1,2)=7,IF(GI10&lt;1,0,IF(GH10&lt;1,GI10-1,GI10-GH10)),0)),0)</f>
        <v>0</v>
      </c>
      <c r="GQ10" s="740">
        <f t="shared" ref="GQ10:GQ40" si="55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56">IF(AND(GZ10&lt;1,GZ10&gt;0),IF(WEEKDAY($B10,2)=7,IF(GU10&lt;1,IF(GV10&lt;=1,GV10-GU10,1-GU10),0),IF(WEEKDAY($B10+1,2)=7,IF(GV10&lt;1,0,IF(GU10&lt;1,GV10-1,GV10-GU10)),0)),0)</f>
        <v>0</v>
      </c>
      <c r="HD10" s="740">
        <f t="shared" ref="HD10:HD40" si="57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58">IF(AND(HM10&lt;1,HM10&gt;0),IF(WEEKDAY($B10,2)=7,IF(HH10&lt;1,IF(HI10&lt;=1,HI10-HH10,1-HH10),0),IF(WEEKDAY($B10+1,2)=7,IF(HI10&lt;1,0,IF(HH10&lt;1,HI10-1,HI10-HH10)),0)),0)</f>
        <v>0</v>
      </c>
      <c r="HQ10" s="740">
        <f t="shared" ref="HQ10:HQ40" si="59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60">IF(AND(HZ10&lt;1,HZ10&gt;0),IF(WEEKDAY($B10,2)=7,IF(HU10&lt;1,IF(HV10&lt;=1,HV10-HU10,1-HU10),0),IF(WEEKDAY($B10+1,2)=7,IF(HV10&lt;1,0,IF(HU10&lt;1,HV10-1,HV10-HU10)),0)),0)</f>
        <v>0</v>
      </c>
      <c r="ID10" s="740">
        <f t="shared" ref="ID10:ID40" si="61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62">IF(AND(IM10&lt;1,IM10&gt;0),IF(WEEKDAY($B10,2)=7,IF(IH10&lt;1,IF(II10&lt;=1,II10-IH10,1-IH10),0),IF(WEEKDAY($B10+1,2)=7,IF(II10&lt;1,0,IF(IH10&lt;1,II10-1,II10-IH10)),0)),0)</f>
        <v>0</v>
      </c>
      <c r="IQ10" s="740">
        <f t="shared" ref="IQ10:IQ40" si="63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64">IF(AND(IZ10&lt;1,IZ10&gt;0),IF(WEEKDAY($B10,2)=7,IF(IU10&lt;1,IF(IV10&lt;=1,IV10-IU10,1-IU10),0),IF(WEEKDAY($B10+1,2)=7,IF(IV10&lt;1,0,IF(IU10&lt;1,IV10-1,IV10-IU10)),0)),0)</f>
        <v>0</v>
      </c>
      <c r="JD10" s="740">
        <f t="shared" ref="JD10:JD40" si="65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66">IF(AND(JM10&lt;1,JM10&gt;0),IF(WEEKDAY($B10,2)=7,IF(JH10&lt;1,IF(JI10&lt;=1,JI10-JH10,1-JH10),0),IF(WEEKDAY($B10+1,2)=7,IF(JI10&lt;1,0,IF(JH10&lt;1,JI10-1,JI10-JH10)),0)),0)</f>
        <v>0</v>
      </c>
      <c r="JQ10" s="740">
        <f t="shared" ref="JQ10:JQ40" si="67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68">IF(AND(KG10&lt;1,KG10&gt;0),IF(WEEKDAY($B10,2)=7,IF(KB10&lt;1,IF(KC10&lt;=1,KC10-KB10,1-KB10),0),IF(WEEKDAY($B10+1,2)=7,IF(KC10&lt;1,0,IF(KB10&lt;1,KC10-1,KC10-KB10)),0)),0)</f>
        <v>0</v>
      </c>
      <c r="KK10" s="740">
        <f t="shared" ref="KK10:KK40" si="69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70">IF(AND(KT10&lt;1,KT10&gt;0),IF(WEEKDAY($B10,2)=7,IF(KO10&lt;1,IF(KP10&lt;=1,KP10-KO10,1-KO10),0),IF(WEEKDAY($B10+1,2)=7,IF(KP10&lt;1,0,IF(KO10&lt;1,KP10-1,KP10-KO10)),0)),0)</f>
        <v>0</v>
      </c>
      <c r="KX10" s="740">
        <f t="shared" ref="KX10:KX40" si="71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72">IF(AND(LG10&lt;1,LG10&gt;0),IF(WEEKDAY($B10,2)=7,IF(LB10&lt;1,IF(LC10&lt;=1,LC10-LB10,1-LB10),0),IF(WEEKDAY($B10+1,2)=7,IF(LC10&lt;1,0,IF(LB10&lt;1,LC10-1,LC10-LB10)),0)),0)</f>
        <v>0</v>
      </c>
      <c r="LK10" s="740">
        <f t="shared" ref="LK10:LK40" si="73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74">IF(AND(LT10&lt;1,LT10&gt;0),IF(WEEKDAY($B10,2)=7,IF(LO10&lt;1,IF(LP10&lt;=1,LP10-LO10,1-LO10),0),IF(WEEKDAY($B10+1,2)=7,IF(LP10&lt;1,0,IF(LO10&lt;1,LP10-1,LP10-LO10)),0)),0)</f>
        <v>0</v>
      </c>
      <c r="LX10" s="740">
        <f t="shared" ref="LX10:LX40" si="75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76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77">IF(AND(MG10&lt;1,MG10&gt;0),IF(WEEKDAY($B10,2)=7,IF(MB10&lt;1,IF(MC10&lt;=1,MC10-MB10,1-MB10),0),IF(WEEKDAY($B10+1,2)=7,IF(MC10&lt;1,0,IF(MB10&lt;1,MC10-1,MC10-MB10)),0)),0)</f>
        <v>0</v>
      </c>
      <c r="MK10" s="740">
        <f t="shared" ref="MK10:MK40" si="78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79">IF(AND(MT10&lt;1,MT10&gt;0),IF(WEEKDAY($B10,2)=7,IF(MO10&lt;1,IF(MP10&lt;=1,MP10-MO10,1-MO10),0),IF(WEEKDAY($B10+1,2)=7,IF(MP10&lt;1,0,IF(MO10&lt;1,MP10-1,MP10-MO10)),0)),0)</f>
        <v>0</v>
      </c>
      <c r="MX10" s="740">
        <f t="shared" ref="MX10:MX40" si="80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81">IF(AND(NG10&lt;1,NG10&gt;0),IF(WEEKDAY($B10,2)=7,IF(NB10&lt;1,IF(NC10&lt;=1,NC10-NB10,1-NB10),0),IF(WEEKDAY($B10+1,2)=7,IF(NC10&lt;1,0,IF(NB10&lt;1,NC10-1,NC10-NB10)),0)),0)</f>
        <v>0</v>
      </c>
      <c r="NK10" s="740">
        <f t="shared" ref="NK10:NK40" si="82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83">IF(AND(NT10&lt;1,NT10&gt;0),IF(WEEKDAY($B10,2)=7,IF(NO10&lt;1,IF(NP10&lt;=1,NP10-NO10,1-NO10),0),IF(WEEKDAY($B10+1,2)=7,IF(NP10&lt;1,0,IF(NO10&lt;1,NP10-1,NP10-NO10)),0)),0)</f>
        <v>0</v>
      </c>
      <c r="NX10" s="740">
        <f t="shared" ref="NX10:NX40" si="84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85">IF(AND(OG10&lt;1,OG10&gt;0),IF(WEEKDAY($B10,2)=7,IF(OB10&lt;1,IF(OC10&lt;=1,OC10-OB10,1-OB10),0),IF(WEEKDAY($B10+1,2)=7,IF(OC10&lt;1,0,IF(OB10&lt;1,OC10-1,OC10-OB10)),0)),0)</f>
        <v>0</v>
      </c>
      <c r="OK10" s="740">
        <f t="shared" ref="OK10:OK40" si="86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87">IF(AND(OT10&lt;1,OT10&gt;0),IF(WEEKDAY($B10,2)=7,IF(OO10&lt;1,IF(OP10&lt;=1,OP10-OO10,1-OO10),0),IF(WEEKDAY($B10+1,2)=7,IF(OP10&lt;1,0,IF(OO10&lt;1,OP10-1,OP10-OO10)),0)),0)</f>
        <v>0</v>
      </c>
      <c r="OX10" s="740">
        <f t="shared" ref="OX10:OX40" si="88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89">IF(AND(PG10&lt;1,PG10&gt;0),IF(WEEKDAY($B10,2)=7,IF(PB10&lt;1,IF(PC10&lt;=1,PC10-PB10,1-PB10),0),IF(WEEKDAY($B10+1,2)=7,IF(PC10&lt;1,0,IF(PB10&lt;1,PC10-1,PC10-PB10)),0)),0)</f>
        <v>0</v>
      </c>
      <c r="PK10" s="740">
        <f t="shared" ref="PK10:PK40" si="90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91">IF(AND(PT10&lt;1,PT10&gt;0),IF(WEEKDAY($B10,2)=7,IF(PO10&lt;1,IF(PP10&lt;=1,PP10-PO10,1-PO10),0),IF(WEEKDAY($B10+1,2)=7,IF(PP10&lt;1,0,IF(PO10&lt;1,PP10-1,PP10-PO10)),0)),0)</f>
        <v>0</v>
      </c>
      <c r="PX10" s="740">
        <f t="shared" ref="PX10:PX40" si="92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93">IF(AND(QG10&lt;1,QG10&gt;0),IF(WEEKDAY($B10,2)=7,IF(QB10&lt;1,IF(QC10&lt;=1,QC10-QB10,1-QB10),0),IF(WEEKDAY($B10+1,2)=7,IF(QC10&lt;1,0,IF(QB10&lt;1,QC10-1,QC10-QB10)),0)),0)</f>
        <v>0</v>
      </c>
      <c r="QK10" s="740">
        <f t="shared" ref="QK10:QK40" si="94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95">IF(AND(QT10&lt;1,QT10&gt;0),IF(WEEKDAY($B10,2)=7,IF(QO10&lt;1,IF(QP10&lt;=1,QP10-QO10,1-QO10),0),IF(WEEKDAY($B10+1,2)=7,IF(QP10&lt;1,0,IF(QO10&lt;1,QP10-1,QP10-QO10)),0)),0)</f>
        <v>0</v>
      </c>
      <c r="QX10" s="740">
        <f t="shared" ref="QX10:QX40" si="96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97">IF(AND(RG10&lt;1,RG10&gt;0),IF(WEEKDAY($B10,2)=7,IF(RB10&lt;1,IF(RC10&lt;=1,RC10-RB10,1-RB10),0),IF(WEEKDAY($B10+1,2)=7,IF(RC10&lt;1,0,IF(RB10&lt;1,RC10-1,RC10-RB10)),0)),0)</f>
        <v>0</v>
      </c>
      <c r="RK10" s="740">
        <f t="shared" ref="RK10:RK40" si="98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99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0" ca="1" si="100">IF(Q10="",0,Q10)</f>
        <v>0</v>
      </c>
      <c r="RS10" s="594">
        <f t="shared" ref="RS10:RS40" ca="1" si="101">IF(A10=A9,RR10+RS9,RR10)</f>
        <v>0</v>
      </c>
      <c r="RU10" s="725"/>
    </row>
    <row r="11" spans="1:489" s="625" customFormat="1" ht="15" x14ac:dyDescent="0.25">
      <c r="A11" s="865">
        <f t="shared" ca="1" si="0"/>
        <v>5</v>
      </c>
      <c r="B11" s="719">
        <f t="shared" ref="B11:B37" ca="1" si="102">B10+1</f>
        <v>43862</v>
      </c>
      <c r="C11" s="720">
        <f t="shared" ca="1" si="1"/>
        <v>1</v>
      </c>
      <c r="D11" s="720" t="str">
        <f t="shared" ca="1" si="2"/>
        <v/>
      </c>
      <c r="E11" s="773" t="str">
        <f t="shared" ca="1" si="3"/>
        <v/>
      </c>
      <c r="F11" s="721">
        <f t="shared" ca="1" si="4"/>
        <v>43862</v>
      </c>
      <c r="G11" s="747"/>
      <c r="H11" s="748"/>
      <c r="I11" s="748"/>
      <c r="J11" s="748"/>
      <c r="K11" s="748"/>
      <c r="L11" s="748"/>
      <c r="M11" s="749"/>
      <c r="N11" s="722" t="str">
        <f t="shared" si="5"/>
        <v/>
      </c>
      <c r="O11" s="723" t="str">
        <f t="shared" si="6"/>
        <v/>
      </c>
      <c r="P11" s="724">
        <f t="shared" ca="1" si="7"/>
        <v>0.33333333333333298</v>
      </c>
      <c r="Q11" s="725" t="str">
        <f t="shared" ca="1" si="8"/>
        <v/>
      </c>
      <c r="R11" s="725" t="str">
        <f t="shared" ca="1" si="9"/>
        <v/>
      </c>
      <c r="S11" s="750"/>
      <c r="T11" s="723" t="str">
        <f t="shared" ref="T11:T40" si="103">IF(BM11+BN11+RN11+JT11&lt;=0,"",BM11+BN11+RN11+JT11)</f>
        <v/>
      </c>
      <c r="U11" s="723" t="str">
        <f t="shared" ca="1" si="10"/>
        <v/>
      </c>
      <c r="V11" s="723" t="str">
        <f t="shared" ca="1" si="11"/>
        <v/>
      </c>
      <c r="W11" s="723" t="str">
        <f t="shared" ca="1" si="12"/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13"/>
        <v/>
      </c>
      <c r="AD11" s="715"/>
      <c r="AE11" s="728" t="str">
        <f t="shared" si="14"/>
        <v/>
      </c>
      <c r="AF11" s="729" t="str">
        <f t="shared" ref="AF11:AF40" si="104">IF(AJ11=0,"",AJ11)</f>
        <v/>
      </c>
      <c r="AG11" s="730" t="str">
        <f t="shared" ref="AG11:AG40" si="105">AH11</f>
        <v/>
      </c>
      <c r="AH11" s="731" t="str">
        <f t="shared" si="15"/>
        <v/>
      </c>
      <c r="AI11" s="731">
        <f t="shared" ref="AI11:AI40" si="106">IF(AND(ISBLANK(Z11),ISBLANK(AA11)),0,IF(AA11-Z11&lt;=0,AA11+1-Z11,AA11-Z11))</f>
        <v>0</v>
      </c>
      <c r="AJ11" s="731">
        <f t="shared" ref="AJ11:AJ40" si="107">SUM(AE11,AC11)/24</f>
        <v>0</v>
      </c>
      <c r="AK11" s="732">
        <f ca="1">IF(G11=Stammdaten!$I$59,3,IF(AND(OR(C11=0,WEEKDAY(B11,2)&gt;=6),Q11&lt;&gt;""),2,0))</f>
        <v>0</v>
      </c>
      <c r="AL11" s="596">
        <f t="shared" si="16"/>
        <v>0</v>
      </c>
      <c r="AM11" s="596">
        <f t="shared" si="16"/>
        <v>0</v>
      </c>
      <c r="AN11" s="596">
        <f t="shared" si="16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17"/>
        <v>0</v>
      </c>
      <c r="AS11" s="733">
        <f t="shared" si="18"/>
        <v>0</v>
      </c>
      <c r="AT11" s="635">
        <f t="shared" si="19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20"/>
        <v>0</v>
      </c>
      <c r="AY11" s="596">
        <f t="shared" si="21"/>
        <v>0</v>
      </c>
      <c r="AZ11" s="596">
        <f t="shared" si="22"/>
        <v>0</v>
      </c>
      <c r="BA11" s="596">
        <f t="shared" si="23"/>
        <v>0</v>
      </c>
      <c r="BB11" s="596">
        <f t="shared" si="24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25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0.33333333333333337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26"/>
        <v>0</v>
      </c>
      <c r="BN11" s="636">
        <f t="shared" si="27"/>
        <v>0</v>
      </c>
      <c r="BO11" s="735">
        <f t="shared" ca="1" si="28"/>
        <v>0</v>
      </c>
      <c r="BP11" s="636">
        <f t="shared" si="29"/>
        <v>0</v>
      </c>
      <c r="BQ11" s="636">
        <f t="shared" ref="BQ11:BQ40" si="108">IF(OR(L11&lt;=13/24,K11&gt;=21/24),0,IF(K11&lt;=13/24,IF(L11&lt;=21/24,L11-13/24,21/24-13/24),IF(L11&lt;=21/24,L11-K11,21/24-K11)))</f>
        <v>0</v>
      </c>
      <c r="BR11" s="636">
        <f t="shared" ca="1" si="30"/>
        <v>0</v>
      </c>
      <c r="BS11" s="549">
        <f t="shared" ca="1" si="31"/>
        <v>0</v>
      </c>
      <c r="BT11" s="637">
        <f t="shared" ca="1" si="32"/>
        <v>0</v>
      </c>
      <c r="BU11" s="635">
        <f t="shared" ref="BU11:BU40" ca="1" si="109">BU10+CA11</f>
        <v>0</v>
      </c>
      <c r="BV11" s="638">
        <f t="shared" ca="1" si="3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34"/>
        <v>0</v>
      </c>
      <c r="BY11" s="638">
        <f t="shared" ca="1" si="35"/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36"/>
        <v>0</v>
      </c>
      <c r="CB11" s="736">
        <f t="shared" ref="CB11:CB40" si="110">AJ11</f>
        <v>0</v>
      </c>
      <c r="CC11" s="625">
        <f t="shared" si="37"/>
        <v>1</v>
      </c>
      <c r="CD11" s="737">
        <f t="shared" si="38"/>
        <v>0</v>
      </c>
      <c r="CE11" s="737">
        <f t="shared" ref="CE11:CE40" si="111">IF($Z11&gt;=$AA11,$AA11+1,$AA11)</f>
        <v>1</v>
      </c>
      <c r="CF11" s="738" t="str">
        <f t="shared" ref="CF11:CF40" si="112">IF(OR(ISBLANK($AB11),ISERR(MID($AB11,1,CC11-1))),"00:00-00:00",MID($AB11,1,CC11-1))</f>
        <v>00:00-00:00</v>
      </c>
      <c r="CG11" s="739">
        <f t="shared" ref="CG11:CG40" si="113">IF(CI11-CH11&lt;0,CI11-CH11+1,CI11-CH11)</f>
        <v>1</v>
      </c>
      <c r="CH11" s="738">
        <f t="shared" ref="CH11:CH40" si="114">IF(_xlfn.NUMBERVALUE(LEFT(CF11,FIND("-",CF11)))&lt;$CD11,_xlfn.NUMBERVALUE(LEFT(CF11,FIND("-",CF11)))+1,_xlfn.NUMBERVALUE(LEFT(CF11,FIND("-",CF11))))</f>
        <v>0</v>
      </c>
      <c r="CI11" s="738">
        <f t="shared" ref="CI11:CI40" si="115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16">IF((CH11&gt;=$CD11)*(CH11&lt;$CE11),TRUE,FALSE)</f>
        <v>1</v>
      </c>
      <c r="CK11" s="737" t="b">
        <f t="shared" si="116"/>
        <v>0</v>
      </c>
      <c r="CL11" s="737" t="b">
        <f t="shared" ref="CL11:CL40" si="117">IF((CH11&lt;=$CD11)*(CI11&gt;=$CE11),TRUE,FALSE)</f>
        <v>1</v>
      </c>
      <c r="CM11" s="628">
        <f t="shared" ref="CM11:CM40" si="118">ROUNDUP(IF(CJ11*CK11,CG11,
IF(NOT(CJ11)*CK11,CI11-$CD11,
IF(CJ11*NOT(CK11),$CE11-CH11,
IF(CL11,$CE11-$CD11,0))))/(1/24),0)/24</f>
        <v>1</v>
      </c>
      <c r="CN11" s="737">
        <f t="shared" ref="CN11:CN40" si="119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20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21">IF(AND(CM11&lt;1,CM11&gt;0),IF(WEEKDAY($B11,2)=7,IF(CH11&lt;1,IF(CI11&lt;=1,CI11-CH11,1-CH11),0),IF(WEEKDAY($B11+1,2)=7,IF(CI11&lt;1,0,IF(CH11&lt;1,CI11-1,CI11-CH11)),0)),0)</f>
        <v>0</v>
      </c>
      <c r="CQ11" s="740">
        <f t="shared" si="39"/>
        <v>0</v>
      </c>
      <c r="CR11" s="625">
        <f t="shared" ref="CR11:CR40" si="122">IF(ISERROR(FIND(";",$AB11,CC11+1)),LEN($AB11)+1,FIND(";",$AB11,CC11+1))</f>
        <v>1</v>
      </c>
      <c r="CS11" s="738" t="str">
        <f t="shared" si="40"/>
        <v>00:00-00:00</v>
      </c>
      <c r="CT11" s="739">
        <f t="shared" ref="CT11:CT40" si="123">IF(CV11-CU11&lt;0,CV11-CU11+1,CV11-CU11)</f>
        <v>1</v>
      </c>
      <c r="CU11" s="738">
        <f t="shared" ref="CU11:CU40" si="124">IF(_xlfn.NUMBERVALUE(LEFT(CS11,FIND("-",CS11)))&lt;$CD11,_xlfn.NUMBERVALUE(LEFT(CS11,FIND("-",CS11)))+1,_xlfn.NUMBERVALUE(LEFT(CS11,FIND("-",CS11))))</f>
        <v>0</v>
      </c>
      <c r="CV11" s="738">
        <f t="shared" ref="CV11:CV40" si="125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26">IF((CU11&gt;=$CD11)*(CU11&lt;$CE11),TRUE,FALSE)</f>
        <v>1</v>
      </c>
      <c r="CX11" s="737" t="b">
        <f t="shared" si="126"/>
        <v>0</v>
      </c>
      <c r="CY11" s="737" t="b">
        <f t="shared" ref="CY11:CY40" si="127">IF((CU11&lt;=$CD11)*(CV11&gt;=$CE11),TRUE,FALSE)</f>
        <v>1</v>
      </c>
      <c r="CZ11" s="628">
        <f t="shared" ref="CZ11:CZ40" si="128">ROUNDUP(IF(CW11*CX11,CT11,
IF(NOT(CW11)*CX11,CV11-$CD11,
IF(CW11*NOT(CX11),$CE11-CU11,
IF(CY11,$CE11-$CD11,0))))/(1/24),0)/24</f>
        <v>1</v>
      </c>
      <c r="DA11" s="737">
        <f t="shared" ref="DA11:DA40" si="129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30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31">IF(AND(CZ11&lt;1,CZ11&gt;0),IF(WEEKDAY($B11,2)=7,IF(CU11&lt;1,IF(CV11&lt;=1,CV11-CU11,1-CU11),0),IF(WEEKDAY($B11+1,2)=7,IF(CV11&lt;1,0,IF(CU11&lt;1,CV11-1,CV11-CU11)),0)),0)</f>
        <v>0</v>
      </c>
      <c r="DD11" s="740">
        <f t="shared" si="41"/>
        <v>0</v>
      </c>
      <c r="DE11" s="625">
        <f t="shared" ref="DE11:DE40" si="132">IF(ISERROR(FIND(";",$AB11,CR11+1)),LEN($AB11)+1,FIND(";",$AB11,CR11+1))</f>
        <v>1</v>
      </c>
      <c r="DF11" s="738" t="str">
        <f t="shared" ref="DF11:DF40" si="133">IF(ISERR(MID($AB11,CR11+1,DE11-CR11-1)),"00:00-00:00",MID($AB11,CR11+1,DE11-CR11-1))</f>
        <v>00:00-00:00</v>
      </c>
      <c r="DG11" s="739">
        <f t="shared" ref="DG11:DG40" si="134">IF(DI11-DH11&lt;0,DI11-DH11+1,DI11-DH11)</f>
        <v>1</v>
      </c>
      <c r="DH11" s="738">
        <f t="shared" ref="DH11:DH40" si="135">IF(_xlfn.NUMBERVALUE(LEFT(DF11,FIND("-",DF11)))&lt;$CD11,_xlfn.NUMBERVALUE(LEFT(DF11,FIND("-",DF11)))+1,_xlfn.NUMBERVALUE(LEFT(DF11,FIND("-",DF11))))</f>
        <v>0</v>
      </c>
      <c r="DI11" s="738">
        <f t="shared" ref="DI11:DI40" si="136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7">IF((DH11&gt;=$CD11)*(DH11&lt;$CE11),TRUE,FALSE)</f>
        <v>1</v>
      </c>
      <c r="DK11" s="737" t="b">
        <f t="shared" si="137"/>
        <v>0</v>
      </c>
      <c r="DL11" s="737" t="b">
        <f t="shared" ref="DL11:DL40" si="138">IF((DH11&lt;=$CD11)*(DI11&gt;=$CE11),TRUE,FALSE)</f>
        <v>1</v>
      </c>
      <c r="DM11" s="628">
        <f t="shared" ref="DM11:DM40" si="139">ROUNDUP(IF(DJ11*DK11,DG11,
IF(NOT(DJ11)*DK11,DI11-$CD11,
IF(DJ11*NOT(DK11),$CE11-DH11,
IF(DL11,$CE11-$CD11,0))))/(1/24),0)/24</f>
        <v>1</v>
      </c>
      <c r="DN11" s="737">
        <f t="shared" ref="DN11:DN40" si="140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41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42"/>
        <v>0</v>
      </c>
      <c r="DQ11" s="740">
        <f t="shared" si="43"/>
        <v>0</v>
      </c>
      <c r="DR11" s="625">
        <f t="shared" ref="DR11:DR40" si="142">IF(ISERROR(FIND(";",$AB11,DE11+1)),LEN($AB11)+1,FIND(";",$AB11,DE11+1))</f>
        <v>1</v>
      </c>
      <c r="DS11" s="738" t="str">
        <f t="shared" ref="DS11:DS40" si="143">IF(ISERR(MID($AB11,DE11+1,DR11-DE11-1)),"00:00-00:00",MID($AB11,DE11+1,DR11-DE11-1))</f>
        <v>00:00-00:00</v>
      </c>
      <c r="DT11" s="739">
        <f t="shared" ref="DT11:DT40" si="144">IF(DV11-DU11&lt;0,DV11-DU11+1,DV11-DU11)</f>
        <v>1</v>
      </c>
      <c r="DU11" s="738">
        <f t="shared" ref="DU11:DU40" si="145">IF(_xlfn.NUMBERVALUE(LEFT(DS11,FIND("-",DS11)))&lt;$CD11,_xlfn.NUMBERVALUE(LEFT(DS11,FIND("-",DS11)))+1,_xlfn.NUMBERVALUE(LEFT(DS11,FIND("-",DS11))))</f>
        <v>0</v>
      </c>
      <c r="DV11" s="738">
        <f t="shared" ref="DV11:DV40" si="146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7">IF((DU11&gt;=$CD11)*(DU11&lt;$CE11),TRUE,FALSE)</f>
        <v>1</v>
      </c>
      <c r="DX11" s="737" t="b">
        <f t="shared" si="147"/>
        <v>0</v>
      </c>
      <c r="DY11" s="737" t="b">
        <f t="shared" ref="DY11:DY40" si="148">IF((DU11&lt;=$CD11)*(DV11&gt;=$CE11),TRUE,FALSE)</f>
        <v>1</v>
      </c>
      <c r="DZ11" s="628">
        <f t="shared" ref="DZ11:DZ40" si="149">ROUNDUP(IF(DW11*DX11,DT11,
IF(NOT(DW11)*DX11,DV11-$CD11,
IF(DW11*NOT(DX11),$CE11-DU11,
IF(DY11,$CE11-$CD11,0))))/(1/24),0)/24</f>
        <v>1</v>
      </c>
      <c r="EA11" s="737">
        <f t="shared" ref="EA11:EA40" si="150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51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44"/>
        <v>0</v>
      </c>
      <c r="ED11" s="740">
        <f t="shared" si="45"/>
        <v>0</v>
      </c>
      <c r="EE11" s="741">
        <f t="shared" ref="EE11:EE40" si="152">IF(ISERROR(FIND(";",$AB11,DR11+1)),LEN($AB11)+1,FIND(";",$AB11,DR11+1))</f>
        <v>1</v>
      </c>
      <c r="EF11" s="742" t="str">
        <f t="shared" ref="EF11:EF40" si="153">IF(ISERR(MID($AB11,DR11+1,EE11-DR11-1)),"00:00-00:00",MID($AB11,DR11+1,EE11-DR11-1))</f>
        <v>00:00-00:00</v>
      </c>
      <c r="EG11" s="743">
        <f t="shared" ref="EG11:EG40" si="154">IF(EI11-EH11&lt;0,EI11-EH11+1,EI11-EH11)</f>
        <v>1</v>
      </c>
      <c r="EH11" s="742">
        <f t="shared" ref="EH11:EH40" si="155">IF(_xlfn.NUMBERVALUE(LEFT(EF11,FIND("-",EF11)))&lt;$CD11,_xlfn.NUMBERVALUE(LEFT(EF11,FIND("-",EF11)))+1,_xlfn.NUMBERVALUE(LEFT(EF11,FIND("-",EF11))))</f>
        <v>0</v>
      </c>
      <c r="EI11" s="742">
        <f t="shared" ref="EI11:EI40" si="156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7">IF((EH11&gt;=$CD11)*(EH11&lt;$CE11),TRUE,FALSE)</f>
        <v>1</v>
      </c>
      <c r="EK11" s="742" t="b">
        <f t="shared" si="157"/>
        <v>0</v>
      </c>
      <c r="EL11" s="742" t="b">
        <f t="shared" ref="EL11:EL40" si="158">IF((EH11&lt;=$CD11)*(EI11&gt;=$CE11),TRUE,FALSE)</f>
        <v>1</v>
      </c>
      <c r="EM11" s="628">
        <f t="shared" ref="EM11:EM40" si="159">ROUNDUP(IF(EJ11*EK11,EG11,
IF(NOT(EJ11)*EK11,EI11-$CD11,
IF(EJ11*NOT(EK11),$CE11-EH11,
IF(EL11,$CE11-$CD11,0))))/(1/24),0)/24</f>
        <v>1</v>
      </c>
      <c r="EN11" s="737">
        <f t="shared" ref="EN11:EN40" si="160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61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46"/>
        <v>0</v>
      </c>
      <c r="EQ11" s="740">
        <f t="shared" si="47"/>
        <v>0</v>
      </c>
      <c r="ER11" s="741">
        <f t="shared" ref="ER11:ER40" si="162">IF(ISERROR(FIND(";",$AB11,EE11+1)),LEN($AB11)+1,FIND(";",$AB11,EE11+1))</f>
        <v>1</v>
      </c>
      <c r="ES11" s="742" t="str">
        <f t="shared" ref="ES11:ES40" si="163">IF(ISERR(MID($AB11,EE11+1,ER11-EE11-1)),"00:00-00:00",MID($AB11,EE11+1,ER11-EE11-1))</f>
        <v>00:00-00:00</v>
      </c>
      <c r="ET11" s="739">
        <f t="shared" ref="ET11:ET40" si="164">IF(EV11-EU11&lt;0,EV11-EU11+1,EV11-EU11)</f>
        <v>1</v>
      </c>
      <c r="EU11" s="738">
        <f t="shared" ref="EU11:EU40" si="165">IF(_xlfn.NUMBERVALUE(LEFT(ES11,FIND("-",ES11)))&lt;$CD11,_xlfn.NUMBERVALUE(LEFT(ES11,FIND("-",ES11)))+1,_xlfn.NUMBERVALUE(LEFT(ES11,FIND("-",ES11))))</f>
        <v>0</v>
      </c>
      <c r="EV11" s="738">
        <f t="shared" ref="EV11:EV40" si="166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7">IF((EU11&gt;=$CD11)*(EU11&lt;$CE11),TRUE,FALSE)</f>
        <v>1</v>
      </c>
      <c r="EX11" s="737" t="b">
        <f t="shared" si="167"/>
        <v>0</v>
      </c>
      <c r="EY11" s="737" t="b">
        <f t="shared" ref="EY11:EY40" si="168">IF((EU11&lt;=$CD11)*(EV11&gt;=$CE11),TRUE,FALSE)</f>
        <v>1</v>
      </c>
      <c r="EZ11" s="628">
        <f t="shared" ref="EZ11:EZ40" si="169">ROUNDUP(IF(EW11*EX11,ET11,
IF(NOT(EW11)*EX11,EV11-$CD11,
IF(EW11*NOT(EX11),$CE11-EU11,
IF(EY11,$CE11-$CD11,0))))/(1/24),0)/24</f>
        <v>1</v>
      </c>
      <c r="FA11" s="737">
        <f t="shared" ref="FA11:FA40" si="170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71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48"/>
        <v>0</v>
      </c>
      <c r="FD11" s="740">
        <f t="shared" si="49"/>
        <v>0</v>
      </c>
      <c r="FE11" s="625">
        <f t="shared" ref="FE11:FE40" si="172">IF(ISERROR(FIND(";",$AB11,ER11+1)),LEN($AB11)+1,FIND(";",$AB11,ER11+1))</f>
        <v>1</v>
      </c>
      <c r="FF11" s="738" t="str">
        <f t="shared" ref="FF11:FF40" si="173">IF(ISERR(MID($AB11,ER11+1,FE11-ER11-1)),"00:00-00:00",MID($AB11,ER11+1,FE11-ER11-1))</f>
        <v>00:00-00:00</v>
      </c>
      <c r="FG11" s="739">
        <f t="shared" ref="FG11:FG40" si="174">IF(FI11-FH11&lt;0,FI11-FH11+1,FI11-FH11)</f>
        <v>1</v>
      </c>
      <c r="FH11" s="738">
        <f t="shared" ref="FH11:FH40" si="175">IF(_xlfn.NUMBERVALUE(LEFT(FF11,FIND("-",FF11)))&lt;$CD11,_xlfn.NUMBERVALUE(LEFT(FF11,FIND("-",FF11)))+1,_xlfn.NUMBERVALUE(LEFT(FF11,FIND("-",FF11))))</f>
        <v>0</v>
      </c>
      <c r="FI11" s="738">
        <f t="shared" ref="FI11:FI40" si="176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7">IF((FH11&gt;=$CD11)*(FH11&lt;$CE11),TRUE,FALSE)</f>
        <v>1</v>
      </c>
      <c r="FK11" s="737" t="b">
        <f t="shared" si="177"/>
        <v>0</v>
      </c>
      <c r="FL11" s="737" t="b">
        <f t="shared" ref="FL11:FL40" si="178">IF((FH11&lt;=$CD11)*(FI11&gt;=$CE11),TRUE,FALSE)</f>
        <v>1</v>
      </c>
      <c r="FM11" s="628">
        <f t="shared" ref="FM11:FM40" si="179">ROUNDUP(IF(FJ11*FK11,FG11,
IF(NOT(FJ11)*FK11,FI11-$CD11,
IF(FJ11*NOT(FK11),$CE11-FH11,
IF(FL11,$CE11-$CD11,0))))/(1/24),0)/24</f>
        <v>1</v>
      </c>
      <c r="FN11" s="737">
        <f t="shared" ref="FN11:FN40" si="180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81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50"/>
        <v>0</v>
      </c>
      <c r="FQ11" s="740">
        <f t="shared" si="51"/>
        <v>0</v>
      </c>
      <c r="FR11" s="625">
        <f t="shared" ref="FR11:FR40" si="182">IF(ISERROR(FIND(";",$AB11,FE11+1)),LEN($AB11)+1,FIND(";",$AB11,FE11+1))</f>
        <v>1</v>
      </c>
      <c r="FS11" s="738" t="str">
        <f t="shared" ref="FS11:FS40" si="183">IF(ISERR(MID($AB11,FE11+1,FR11-FE11-1)),"00:00-00:00",MID($AB11,FE11+1,FR11-FE11-1))</f>
        <v>00:00-00:00</v>
      </c>
      <c r="FT11" s="739">
        <f t="shared" ref="FT11:FT40" si="184">IF(FV11-FU11&lt;0,FV11-FU11+1,FV11-FU11)</f>
        <v>1</v>
      </c>
      <c r="FU11" s="738">
        <f t="shared" ref="FU11:FU40" si="185">IF(_xlfn.NUMBERVALUE(LEFT(FS11,FIND("-",FS11)))&lt;$CD11,_xlfn.NUMBERVALUE(LEFT(FS11,FIND("-",FS11)))+1,_xlfn.NUMBERVALUE(LEFT(FS11,FIND("-",FS11))))</f>
        <v>0</v>
      </c>
      <c r="FV11" s="738">
        <f t="shared" ref="FV11:FV40" si="186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7">IF((FU11&gt;=$CD11)*(FU11&lt;$CE11),TRUE,FALSE)</f>
        <v>1</v>
      </c>
      <c r="FX11" s="737" t="b">
        <f t="shared" si="187"/>
        <v>0</v>
      </c>
      <c r="FY11" s="737" t="b">
        <f t="shared" ref="FY11:FY40" si="188">IF((FU11&lt;=$CD11)*(FV11&gt;=$CE11),TRUE,FALSE)</f>
        <v>1</v>
      </c>
      <c r="FZ11" s="628">
        <f t="shared" ref="FZ11:FZ40" si="189">ROUNDUP(IF(FW11*FX11,FT11,
IF(NOT(FW11)*FX11,FV11-$CD11,
IF(FW11*NOT(FX11),$CE11-FU11,
IF(FY11,$CE11-$CD11,0))))/(1/24),0)/24</f>
        <v>1</v>
      </c>
      <c r="GA11" s="737">
        <f t="shared" ref="GA11:GA40" si="190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91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52"/>
        <v>0</v>
      </c>
      <c r="GD11" s="740">
        <f t="shared" si="53"/>
        <v>0</v>
      </c>
      <c r="GE11" s="625">
        <f t="shared" ref="GE11:GE40" si="192">IF(ISERROR(FIND(";",$AB11,FR11+1)),LEN($AB11)+1,FIND(";",$AB11,FR11+1))</f>
        <v>1</v>
      </c>
      <c r="GF11" s="738" t="str">
        <f t="shared" ref="GF11:GF40" si="193">IF(ISERR(MID($AB11,FR11+1,GE11-FR11-1)),"00:00-00:00",MID($AB11,FR11+1,GE11-FR11-1))</f>
        <v>00:00-00:00</v>
      </c>
      <c r="GG11" s="739">
        <f t="shared" ref="GG11:GG40" si="194">IF(GI11-GH11&lt;0,GI11-GH11+1,GI11-GH11)</f>
        <v>1</v>
      </c>
      <c r="GH11" s="738">
        <f t="shared" ref="GH11:GH40" si="195">IF(_xlfn.NUMBERVALUE(LEFT(GF11,FIND("-",GF11)))&lt;$CD11,_xlfn.NUMBERVALUE(LEFT(GF11,FIND("-",GF11)))+1,_xlfn.NUMBERVALUE(LEFT(GF11,FIND("-",GF11))))</f>
        <v>0</v>
      </c>
      <c r="GI11" s="738">
        <f t="shared" ref="GI11:GI40" si="196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7">IF((GH11&gt;=$CD11)*(GH11&lt;$CE11),TRUE,FALSE)</f>
        <v>1</v>
      </c>
      <c r="GK11" s="737" t="b">
        <f t="shared" si="197"/>
        <v>0</v>
      </c>
      <c r="GL11" s="737" t="b">
        <f t="shared" ref="GL11:GL40" si="198">IF((GH11&lt;=$CD11)*(GI11&gt;=$CE11),TRUE,FALSE)</f>
        <v>1</v>
      </c>
      <c r="GM11" s="628">
        <f t="shared" ref="GM11:GM40" si="199">ROUNDUP(IF(GJ11*GK11,GG11,
IF(NOT(GJ11)*GK11,GI11-$CD11,
IF(GJ11*NOT(GK11),$CE11-GH11,
IF(GL11,$CE11-$CD11,0))))/(1/24),0)/24</f>
        <v>1</v>
      </c>
      <c r="GN11" s="737">
        <f t="shared" ref="GN11:GN40" si="200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201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54"/>
        <v>0</v>
      </c>
      <c r="GQ11" s="740">
        <f t="shared" si="55"/>
        <v>0</v>
      </c>
      <c r="GR11" s="625">
        <f t="shared" ref="GR11:GR40" si="202">IF(ISERROR(FIND(";",$AB11,GE11+1)),LEN($AB11)+1,FIND(";",$AB11,GE11+1))</f>
        <v>1</v>
      </c>
      <c r="GS11" s="738" t="str">
        <f t="shared" ref="GS11:GS40" si="203">IF(ISERR(MID($AB11,GE11+1,GR11-GE11-1)),"00:00-00:00",MID($AB11,GE11+1,GR11-GE11-1))</f>
        <v>00:00-00:00</v>
      </c>
      <c r="GT11" s="739">
        <f t="shared" ref="GT11:GT40" si="204">IF(GV11-GU11&lt;0,GV11-GU11+1,GV11-GU11)</f>
        <v>1</v>
      </c>
      <c r="GU11" s="738">
        <f t="shared" ref="GU11:GU40" si="205">IF(_xlfn.NUMBERVALUE(LEFT(GS11,FIND("-",GS11)))&lt;$CD11,_xlfn.NUMBERVALUE(LEFT(GS11,FIND("-",GS11)))+1,_xlfn.NUMBERVALUE(LEFT(GS11,FIND("-",GS11))))</f>
        <v>0</v>
      </c>
      <c r="GV11" s="738">
        <f t="shared" ref="GV11:GV40" si="206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7">IF((GU11&gt;=$CD11)*(GU11&lt;$CE11),TRUE,FALSE)</f>
        <v>1</v>
      </c>
      <c r="GX11" s="737" t="b">
        <f t="shared" si="207"/>
        <v>0</v>
      </c>
      <c r="GY11" s="737" t="b">
        <f t="shared" ref="GY11:GY40" si="208">IF((GU11&lt;=$CD11)*(GV11&gt;=$CE11),TRUE,FALSE)</f>
        <v>1</v>
      </c>
      <c r="GZ11" s="628">
        <f t="shared" ref="GZ11:GZ40" si="209">ROUNDUP(IF(GW11*GX11,GT11,
IF(NOT(GW11)*GX11,GV11-$CD11,
IF(GW11*NOT(GX11),$CE11-GU11,
IF(GY11,$CE11-$CD11,0))))/(1/24),0)/24</f>
        <v>1</v>
      </c>
      <c r="HA11" s="737">
        <f t="shared" ref="HA11:HA40" si="210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11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56"/>
        <v>0</v>
      </c>
      <c r="HD11" s="740">
        <f t="shared" si="57"/>
        <v>0</v>
      </c>
      <c r="HE11" s="625">
        <f t="shared" ref="HE11:HE40" si="212">IF(ISERROR(FIND(";",$AB11,GR11+1)),LEN($AB11)+1,FIND(";",$AB11,GR11+1))</f>
        <v>1</v>
      </c>
      <c r="HF11" s="738" t="str">
        <f t="shared" ref="HF11:HF40" si="213">IF(ISERR(MID($AB11,GR11+1,HE11-GR11-1)),"00:00-00:00",MID($AB11,GR11+1,HE11-GR11-1))</f>
        <v>00:00-00:00</v>
      </c>
      <c r="HG11" s="739">
        <f t="shared" ref="HG11:HG40" si="214">IF(HI11-HH11&lt;0,HI11-HH11+1,HI11-HH11)</f>
        <v>1</v>
      </c>
      <c r="HH11" s="738">
        <f t="shared" ref="HH11:HH40" si="215">IF(_xlfn.NUMBERVALUE(LEFT(HF11,FIND("-",HF11)))&lt;$CD11,_xlfn.NUMBERVALUE(LEFT(HF11,FIND("-",HF11)))+1,_xlfn.NUMBERVALUE(LEFT(HF11,FIND("-",HF11))))</f>
        <v>0</v>
      </c>
      <c r="HI11" s="738">
        <f t="shared" ref="HI11:HI40" si="216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7">IF((HH11&gt;=$CD11)*(HH11&lt;$CE11),TRUE,FALSE)</f>
        <v>1</v>
      </c>
      <c r="HK11" s="737" t="b">
        <f t="shared" si="217"/>
        <v>0</v>
      </c>
      <c r="HL11" s="737" t="b">
        <f t="shared" ref="HL11:HL40" si="218">IF((HH11&lt;=$CD11)*(HI11&gt;=$CE11),TRUE,FALSE)</f>
        <v>1</v>
      </c>
      <c r="HM11" s="628">
        <f t="shared" ref="HM11:HM40" si="219">ROUNDUP(IF(HJ11*HK11,HG11,
IF(NOT(HJ11)*HK11,HI11-$CD11,
IF(HJ11*NOT(HK11),$CE11-HH11,
IF(HL11,$CE11-$CD11,0))))/(1/24),0)/24</f>
        <v>1</v>
      </c>
      <c r="HN11" s="737">
        <f t="shared" ref="HN11:HN40" si="220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21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58"/>
        <v>0</v>
      </c>
      <c r="HQ11" s="740">
        <f t="shared" si="59"/>
        <v>0</v>
      </c>
      <c r="HR11" s="625">
        <f t="shared" ref="HR11:HR40" si="222">IF(ISERROR(FIND(";",$AB11,HE11+1)),LEN($AB11)+1,FIND(";",$AB11,HE11+1))</f>
        <v>1</v>
      </c>
      <c r="HS11" s="738" t="str">
        <f t="shared" ref="HS11:HS40" si="223">IF(ISERR(MID($AB11,HE11+1,HR11-HE11-1)),"00:00-00:00",MID($AB11,HE11+1,HR11-HE11-1))</f>
        <v>00:00-00:00</v>
      </c>
      <c r="HT11" s="739">
        <f t="shared" ref="HT11:HT40" si="224">IF(HV11-HU11&lt;0,HV11-HU11+1,HV11-HU11)</f>
        <v>1</v>
      </c>
      <c r="HU11" s="738">
        <f t="shared" ref="HU11:HU40" si="225">IF(_xlfn.NUMBERVALUE(LEFT(HS11,FIND("-",HS11)))&lt;$CD11,_xlfn.NUMBERVALUE(LEFT(HS11,FIND("-",HS11)))+1,_xlfn.NUMBERVALUE(LEFT(HS11,FIND("-",HS11))))</f>
        <v>0</v>
      </c>
      <c r="HV11" s="738">
        <f t="shared" ref="HV11:HV40" si="226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7">IF((HU11&gt;=$CD11)*(HU11&lt;$CE11),TRUE,FALSE)</f>
        <v>1</v>
      </c>
      <c r="HX11" s="737" t="b">
        <f t="shared" si="227"/>
        <v>0</v>
      </c>
      <c r="HY11" s="737" t="b">
        <f t="shared" ref="HY11:HY40" si="228">IF((HU11&lt;=$CD11)*(HV11&gt;=$CE11),TRUE,FALSE)</f>
        <v>1</v>
      </c>
      <c r="HZ11" s="628">
        <f t="shared" ref="HZ11:HZ40" si="229">ROUNDUP(IF(HW11*HX11,HT11,
IF(NOT(HW11)*HX11,HV11-$CD11,
IF(HW11*NOT(HX11),$CE11-HU11,
IF(HY11,$CE11-$CD11,0))))/(1/24),0)/24</f>
        <v>1</v>
      </c>
      <c r="IA11" s="737">
        <f t="shared" ref="IA11:IA40" si="230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31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60"/>
        <v>0</v>
      </c>
      <c r="ID11" s="740">
        <f t="shared" si="61"/>
        <v>0</v>
      </c>
      <c r="IE11" s="625">
        <f t="shared" ref="IE11:IE40" si="232">IF(ISERROR(FIND(";",$AB11,HR11+1)),LEN($AB11)+1,FIND(";",$AB11,HR11+1))</f>
        <v>1</v>
      </c>
      <c r="IF11" s="738" t="str">
        <f t="shared" ref="IF11:IF40" si="233">IF(ISERR(MID($AB11,HR11+1,IE11-HR11-1)),"00:00-00:00",MID($AB11,HR11+1,IE11-HR11-1))</f>
        <v>00:00-00:00</v>
      </c>
      <c r="IG11" s="739">
        <f t="shared" ref="IG11:IG40" si="234">IF(II11-IH11&lt;0,II11-IH11+1,II11-IH11)</f>
        <v>1</v>
      </c>
      <c r="IH11" s="738">
        <f t="shared" ref="IH11:IH40" si="235">IF(_xlfn.NUMBERVALUE(LEFT(IF11,FIND("-",IF11)))&lt;$CD11,_xlfn.NUMBERVALUE(LEFT(IF11,FIND("-",IF11)))+1,_xlfn.NUMBERVALUE(LEFT(IF11,FIND("-",IF11))))</f>
        <v>0</v>
      </c>
      <c r="II11" s="738">
        <f t="shared" ref="II11:II40" si="236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7">IF((IH11&gt;=$CD11)*(IH11&lt;$CE11),TRUE,FALSE)</f>
        <v>1</v>
      </c>
      <c r="IK11" s="737" t="b">
        <f t="shared" si="237"/>
        <v>0</v>
      </c>
      <c r="IL11" s="737" t="b">
        <f t="shared" ref="IL11:IL40" si="238">IF((IH11&lt;=$CD11)*(II11&gt;=$CE11),TRUE,FALSE)</f>
        <v>1</v>
      </c>
      <c r="IM11" s="628">
        <f t="shared" ref="IM11:IM40" si="239">ROUNDUP(IF(IJ11*IK11,IG11,
IF(NOT(IJ11)*IK11,II11-$CD11,
IF(IJ11*NOT(IK11),$CE11-IH11,
IF(IL11,$CE11-$CD11,0))))/(1/24),0)/24</f>
        <v>1</v>
      </c>
      <c r="IN11" s="737">
        <f t="shared" ref="IN11:IN40" si="240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41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62"/>
        <v>0</v>
      </c>
      <c r="IQ11" s="740">
        <f t="shared" si="63"/>
        <v>0</v>
      </c>
      <c r="IR11" s="625">
        <f t="shared" ref="IR11:IR40" si="242">IF(ISERROR(FIND(";",$AB11,IE11+1)),LEN($AB11)+1,FIND(";",$AB11,IE11+1))</f>
        <v>1</v>
      </c>
      <c r="IS11" s="738" t="str">
        <f t="shared" ref="IS11:IS40" si="243">IF(ISERR(MID($AB11,IE11+1,IR11-IE11-1)),"00:00-00:00",MID($AB11,IE11+1,IR11-IE11-1))</f>
        <v>00:00-00:00</v>
      </c>
      <c r="IT11" s="739">
        <f t="shared" ref="IT11:IT40" si="244">IF(IV11-IU11&lt;0,IV11-IU11+1,IV11-IU11)</f>
        <v>1</v>
      </c>
      <c r="IU11" s="738">
        <f t="shared" ref="IU11:IU40" si="245">IF(_xlfn.NUMBERVALUE(LEFT(IS11,FIND("-",IS11)))&lt;$CD11,_xlfn.NUMBERVALUE(LEFT(IS11,FIND("-",IS11)))+1,_xlfn.NUMBERVALUE(LEFT(IS11,FIND("-",IS11))))</f>
        <v>0</v>
      </c>
      <c r="IV11" s="738">
        <f t="shared" ref="IV11:IV40" si="246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7">IF((IU11&gt;=$CD11)*(IU11&lt;$CE11),TRUE,FALSE)</f>
        <v>1</v>
      </c>
      <c r="IX11" s="737" t="b">
        <f t="shared" si="247"/>
        <v>0</v>
      </c>
      <c r="IY11" s="737" t="b">
        <f t="shared" ref="IY11:IY40" si="248">IF((IU11&lt;=$CD11)*(IV11&gt;=$CE11),TRUE,FALSE)</f>
        <v>1</v>
      </c>
      <c r="IZ11" s="628">
        <f t="shared" ref="IZ11:IZ40" si="249">ROUNDUP(IF(IW11*IX11,IT11,
IF(NOT(IW11)*IX11,IV11-$CD11,
IF(IW11*NOT(IX11),$CE11-IU11,
IF(IY11,$CE11-$CD11,0))))/(1/24),0)/24</f>
        <v>1</v>
      </c>
      <c r="JA11" s="737">
        <f t="shared" ref="JA11:JA40" si="250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51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64"/>
        <v>0</v>
      </c>
      <c r="JD11" s="740">
        <f t="shared" si="65"/>
        <v>0</v>
      </c>
      <c r="JE11" s="625">
        <f t="shared" ref="JE11:JE40" si="252">IF(ISERROR(FIND(";",$AB11,IR11+1)),LEN($AB11)+1,FIND(";",$AB11,IR11+1))</f>
        <v>1</v>
      </c>
      <c r="JF11" s="738" t="str">
        <f t="shared" ref="JF11:JF40" si="253">IF(ISERR(MID($AB11,IR11+1,JE11-IR11-1)),"00:00-00:00",MID($AB11,IR11+1,JE11-IR11-1))</f>
        <v>00:00-00:00</v>
      </c>
      <c r="JG11" s="739">
        <f t="shared" ref="JG11:JG40" si="254">IF(JI11-JH11&lt;0,JI11-JH11+1,JI11-JH11)</f>
        <v>1</v>
      </c>
      <c r="JH11" s="738">
        <f t="shared" ref="JH11:JH40" si="255">IF(_xlfn.NUMBERVALUE(LEFT(JF11,FIND("-",JF11)))&lt;$CD11,_xlfn.NUMBERVALUE(LEFT(JF11,FIND("-",JF11)))+1,_xlfn.NUMBERVALUE(LEFT(JF11,FIND("-",JF11))))</f>
        <v>0</v>
      </c>
      <c r="JI11" s="738">
        <f t="shared" ref="JI11:JI40" si="256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7">IF((JH11&gt;=$CD11)*(JH11&lt;$CE11),TRUE,FALSE)</f>
        <v>1</v>
      </c>
      <c r="JK11" s="737" t="b">
        <f t="shared" si="257"/>
        <v>0</v>
      </c>
      <c r="JL11" s="737" t="b">
        <f t="shared" ref="JL11:JL40" si="258">IF((JH11&lt;=$CD11)*(JI11&gt;=$CE11),TRUE,FALSE)</f>
        <v>1</v>
      </c>
      <c r="JM11" s="628">
        <f t="shared" ref="JM11:JM40" si="259">ROUNDUP(IF(JJ11*JK11,JG11,
IF(NOT(JJ11)*JK11,JI11-$CD11,
IF(JJ11*NOT(JK11),$CE11-JH11,
IF(JL11,$CE11-$CD11,0))))/(1/24),0)/24</f>
        <v>1</v>
      </c>
      <c r="JN11" s="737">
        <f t="shared" ref="JN11:JN40" si="260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61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66"/>
        <v>0</v>
      </c>
      <c r="JQ11" s="740">
        <f t="shared" si="67"/>
        <v>0</v>
      </c>
      <c r="JR11" s="744">
        <f t="shared" ref="JR11:JR40" si="262">IF(AND(ISBLANK(Z11),ISBLANK(AA11)),0,SUM(JM11,IZ11,HZ11,IM11,HM11,GZ11,GM11,FZ11,FM11,EZ11,EM11,DZ11,DM11,CZ11,CM11))</f>
        <v>0</v>
      </c>
      <c r="JS11" s="745">
        <f t="shared" ref="JS11:JS40" si="263">JR11*24</f>
        <v>0</v>
      </c>
      <c r="JT11" s="744">
        <f t="shared" ref="JT11:JT40" si="264">IF(AND(ISBLANK(Z11),ISBLANK(AA11)),0,SUM(JN11,JA11,IA11,IN11,HN11,HA11,GN11,GA11,FN11,FA11,EN11,EA11,DN11,DA11,CN11))</f>
        <v>0</v>
      </c>
      <c r="JU11" s="744">
        <f t="shared" ref="JU11:JU40" si="265">IF(AND(ISBLANK(Z11),ISBLANK(AA11)),0,SUM(JO11,JB11,IB11,IO11,HO11,HB11,GO11,GB11,FO11,FB11,EO11,EB11,DO11,DB11,CO11))</f>
        <v>0</v>
      </c>
      <c r="JV11" s="744">
        <f t="shared" ref="JV11:JV40" si="266">IF(AND(ISBLANK(Z11),ISBLANK(AA11)),0,SUM(JP11,JC11,IC11,IP11,HP11,HC11,GP11,GC11,FP11,FC11,EP11,EC11,DP11,DC11,CP11))</f>
        <v>0</v>
      </c>
      <c r="JW11" s="744">
        <f t="shared" ref="JW11:JW40" si="267">IF(AND(ISBLANK(Z11),ISBLANK(AA11)),0,SUM(JQ11,JD11,ID11,IQ11,HQ11,HD11,GQ11,GD11,FQ11,FD11,EQ11,ED11,DQ11,DD11,CQ11))</f>
        <v>0</v>
      </c>
      <c r="JX11" s="616"/>
      <c r="JY11" s="625">
        <f t="shared" ref="JY11:JY40" si="268">IF(ISERROR(FIND(";",$AD11,1)),LEN($AD11)+1,FIND(";",$AD11,1))</f>
        <v>1</v>
      </c>
      <c r="JZ11" s="626" t="str">
        <f t="shared" ref="JZ11:JZ40" si="269">IF(OR(ISBLANK($AD11),ISERR(MID($AD11,1,JY11-1))),"00:00-00:00",MID($AD11,1,JY11-1))</f>
        <v>00:00-00:00</v>
      </c>
      <c r="KA11" s="627">
        <f t="shared" ref="KA11:KA40" si="270">IF(KC11-KB11&lt;0,KC11-KB11+1,KC11-KB11)</f>
        <v>1</v>
      </c>
      <c r="KB11" s="738">
        <f t="shared" ref="KB11:KB40" si="271">IF(_xlfn.NUMBERVALUE(LEFT(JZ11,FIND("-",JZ11)))&lt;$CD11,_xlfn.NUMBERVALUE(LEFT(JZ11,FIND("-",JZ11)))+1,_xlfn.NUMBERVALUE(LEFT(JZ11,FIND("-",JZ11))))</f>
        <v>0</v>
      </c>
      <c r="KC11" s="738">
        <f t="shared" ref="KC11:KC40" si="272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73">IF((KB11&gt;=$CD11)*(KB11&lt;$CE11),TRUE,FALSE)</f>
        <v>1</v>
      </c>
      <c r="KE11" s="628" t="b">
        <f t="shared" si="273"/>
        <v>0</v>
      </c>
      <c r="KF11" s="628" t="b">
        <f t="shared" ref="KF11:KF40" si="274">IF((KB11&lt;=$CD11)*(KC11&gt;=$CE11),TRUE,FALSE)</f>
        <v>1</v>
      </c>
      <c r="KG11" s="628">
        <f t="shared" ref="KG11:KG40" si="275">IF(KD11*KE11,KA11,
IF(NOT(KD11)*KE11,KC11-$CD11,
IF(KD11*NOT(KE11),$CE11-KB11,
IF(KF11,$CE11-$CD11,0))))</f>
        <v>1</v>
      </c>
      <c r="KH11" s="737">
        <f t="shared" ref="KH11:KH40" si="276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7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68"/>
        <v>0</v>
      </c>
      <c r="KK11" s="740">
        <f t="shared" si="69"/>
        <v>0</v>
      </c>
      <c r="KL11" s="625">
        <f t="shared" ref="KL11:KL40" si="278">IF(ISERROR(FIND(";",$AD11,JY11+1)),LEN($AD11)+1,FIND(";",$AD11,JY11+1))</f>
        <v>1</v>
      </c>
      <c r="KM11" s="625" t="str">
        <f t="shared" ref="KM11:KM40" si="279">IF(ISERR(MID($AD11,JY11+1,KL11-JY11-1)),"00:00-00:00",MID($AD11,JY11+1,KL11-JY11-1))</f>
        <v>00:00-00:00</v>
      </c>
      <c r="KN11" s="627">
        <f t="shared" ref="KN11:KN40" si="280">IF(KP11-KO11&lt;0,KP11-KO11+1,KP11-KO11)</f>
        <v>1</v>
      </c>
      <c r="KO11" s="738">
        <f t="shared" ref="KO11:KO40" si="281">IF(_xlfn.NUMBERVALUE(LEFT(KM11,FIND("-",KM11)))&lt;$CD11,_xlfn.NUMBERVALUE(LEFT(KM11,FIND("-",KM11)))+1,_xlfn.NUMBERVALUE(LEFT(KM11,FIND("-",KM11))))</f>
        <v>0</v>
      </c>
      <c r="KP11" s="738">
        <f t="shared" ref="KP11:KP40" si="282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83">IF((KO11&gt;=$CD11)*(KO11&lt;$CE11),TRUE,FALSE)</f>
        <v>1</v>
      </c>
      <c r="KR11" s="628" t="b">
        <f t="shared" si="283"/>
        <v>0</v>
      </c>
      <c r="KS11" s="628" t="b">
        <f t="shared" ref="KS11:KS40" si="284">IF((KO11&lt;=$CD11)*(KP11&gt;=$CE11),TRUE,FALSE)</f>
        <v>1</v>
      </c>
      <c r="KT11" s="628">
        <f t="shared" ref="KT11:KT40" si="285">IF(KQ11*KR11,KN11,
IF(NOT(KQ11)*KR11,KP11-$CD11,
IF(KQ11*NOT(KR11),$CE11-KO11,
IF(KS11,$CE11-$CD11,0))))</f>
        <v>1</v>
      </c>
      <c r="KU11" s="737">
        <f t="shared" ref="KU11:KU40" si="286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7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70"/>
        <v>0</v>
      </c>
      <c r="KX11" s="740">
        <f t="shared" si="71"/>
        <v>0</v>
      </c>
      <c r="KY11" s="625">
        <f t="shared" ref="KY11:KY40" si="288">IF(ISERROR(FIND(";",$AD11,KL11+1)),LEN($AD11)+1,FIND(";",$AD11,KL11+1))</f>
        <v>1</v>
      </c>
      <c r="KZ11" s="625" t="str">
        <f t="shared" ref="KZ11:KZ40" si="289">IF(ISERR(MID($AD11,KL11+1,KY11-KL11-1)),"00:00-00:00",MID($AD11,KL11+1,KY11-KL11-1))</f>
        <v>00:00-00:00</v>
      </c>
      <c r="LA11" s="627">
        <f t="shared" ref="LA11:LA40" si="290">IF(LC11-LB11&lt;0,LC11-LB11+1,LC11-LB11)</f>
        <v>1</v>
      </c>
      <c r="LB11" s="738">
        <f t="shared" ref="LB11:LB40" si="291">IF(_xlfn.NUMBERVALUE(LEFT(KZ11,FIND("-",KZ11)))&lt;$CD11,_xlfn.NUMBERVALUE(LEFT(KZ11,FIND("-",KZ11)))+1,_xlfn.NUMBERVALUE(LEFT(KZ11,FIND("-",KZ11))))</f>
        <v>0</v>
      </c>
      <c r="LC11" s="738">
        <f t="shared" ref="LC11:LC40" si="292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93">IF((LB11&gt;=$CD11)*(LB11&lt;$CE11),TRUE,FALSE)</f>
        <v>1</v>
      </c>
      <c r="LE11" s="628" t="b">
        <f t="shared" si="293"/>
        <v>0</v>
      </c>
      <c r="LF11" s="628" t="b">
        <f t="shared" ref="LF11:LF40" si="294">IF((LB11&lt;=$CD11)*(LC11&gt;=$CE11),TRUE,FALSE)</f>
        <v>1</v>
      </c>
      <c r="LG11" s="628">
        <f t="shared" ref="LG11:LG40" si="295">IF(LD11*LE11,LA11,
IF(NOT(LD11)*LE11,LC11-$CD11,
IF(LD11*NOT(LE11),$CE11-LB11,
IF(LF11,$CE11-$CD11,0))))</f>
        <v>1</v>
      </c>
      <c r="LH11" s="737">
        <f t="shared" ref="LH11:LH40" si="296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7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72"/>
        <v>0</v>
      </c>
      <c r="LK11" s="740">
        <f t="shared" si="73"/>
        <v>0</v>
      </c>
      <c r="LL11" s="625">
        <f t="shared" ref="LL11:LL40" si="298">IF(ISERROR(FIND(";",$AD11,KY11+1)),LEN($AD11)+1,FIND(";",$AD11,KY11+1))</f>
        <v>1</v>
      </c>
      <c r="LM11" s="625" t="str">
        <f t="shared" ref="LM11:LM40" si="299">IF(ISERR(MID($AD11,KY11+1,LL11-KY11-1)),"00:00-00:00",MID($AD11,KY11+1,LL11-KY11-1))</f>
        <v>00:00-00:00</v>
      </c>
      <c r="LN11" s="627">
        <f t="shared" ref="LN11:LN40" si="300">IF(LP11-LO11&lt;0,LP11-LO11+1,LP11-LO11)</f>
        <v>1</v>
      </c>
      <c r="LO11" s="738">
        <f t="shared" ref="LO11:LO40" si="301">IF(_xlfn.NUMBERVALUE(LEFT(LM11,FIND("-",LM11)))&lt;$CD11,_xlfn.NUMBERVALUE(LEFT(LM11,FIND("-",LM11)))+1,_xlfn.NUMBERVALUE(LEFT(LM11,FIND("-",LM11))))</f>
        <v>0</v>
      </c>
      <c r="LP11" s="738">
        <f t="shared" ref="LP11:LP40" si="302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303">IF((LO11&gt;=$CD11)*(LO11&lt;$CE11),TRUE,FALSE)</f>
        <v>1</v>
      </c>
      <c r="LR11" s="628" t="b">
        <f t="shared" si="303"/>
        <v>0</v>
      </c>
      <c r="LS11" s="628" t="b">
        <f t="shared" ref="LS11:LS40" si="304">IF((LO11&lt;=$CD11)*(LP11&gt;=$CE11),TRUE,FALSE)</f>
        <v>1</v>
      </c>
      <c r="LT11" s="628">
        <f t="shared" ref="LT11:LT40" si="305">IF(LQ11*LR11,LN11,
IF(NOT(LQ11)*LR11,LP11-$CD11,
IF(LQ11*NOT(LR11),$CE11-LO11,
IF(LS11,$CE11-$CD11,0))))</f>
        <v>1</v>
      </c>
      <c r="LU11" s="737">
        <f t="shared" ref="LU11:LU40" si="306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7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74"/>
        <v>0</v>
      </c>
      <c r="LX11" s="740">
        <f t="shared" si="75"/>
        <v>0</v>
      </c>
      <c r="LY11" s="625">
        <f t="shared" ref="LY11:LY40" si="308">IF(ISERROR(FIND(";",$AD11,LL11+1)),LEN($AD11)+1,FIND(";",$AD11,LL11+1))</f>
        <v>1</v>
      </c>
      <c r="LZ11" s="625" t="str">
        <f t="shared" ref="LZ11:LZ40" si="309">IF(ISERR(MID($AD11,LL11+1,LY11-LL11-1)),"00:00-00:00",MID($AD11,LL11+1,LY11-LL11-1))</f>
        <v>00:00-00:00</v>
      </c>
      <c r="MA11" s="627">
        <f t="shared" ref="MA11:MA40" si="310">IF(MC11-MB11&lt;0,MC11-MB11+1,MC11-MB11)</f>
        <v>1</v>
      </c>
      <c r="MB11" s="738">
        <f t="shared" ref="MB11:MB40" si="311">IF(_xlfn.NUMBERVALUE(LEFT(LZ11,FIND("-",LZ11)))&lt;$CD11,_xlfn.NUMBERVALUE(LEFT(LZ11,FIND("-",LZ11)))+1,_xlfn.NUMBERVALUE(LEFT(LZ11,FIND("-",LZ11))))</f>
        <v>0</v>
      </c>
      <c r="MC11" s="738">
        <f t="shared" ref="MC11:MC40" si="312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13">IF((MB11&gt;=$CD11)*(MB11&lt;$CE11),TRUE,FALSE)</f>
        <v>1</v>
      </c>
      <c r="ME11" s="628" t="b">
        <f t="shared" si="76"/>
        <v>0</v>
      </c>
      <c r="MF11" s="628" t="b">
        <f t="shared" ref="MF11:MF40" si="314">IF((MB11&lt;=$CD11)*(MC11&gt;=$CE11),TRUE,FALSE)</f>
        <v>1</v>
      </c>
      <c r="MG11" s="628">
        <f t="shared" ref="MG11:MG40" si="315">IF(MD11*ME11,MA11,
IF(NOT(MD11)*ME11,MC11-$CD11,
IF(MD11*NOT(ME11),$CE11-MB11,
IF(MF11,$CE11-$CD11,0))))</f>
        <v>1</v>
      </c>
      <c r="MH11" s="737">
        <f t="shared" ref="MH11:MH40" si="316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7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77"/>
        <v>0</v>
      </c>
      <c r="MK11" s="740">
        <f t="shared" si="78"/>
        <v>0</v>
      </c>
      <c r="ML11" s="625">
        <f t="shared" ref="ML11:ML40" si="318">IF(ISERROR(FIND(";",$AD11,LY11+1)),LEN($AD11)+1,FIND(";",$AD11,LY11+1))</f>
        <v>1</v>
      </c>
      <c r="MM11" s="625" t="str">
        <f t="shared" ref="MM11:MM40" si="319">IF(ISERR(MID($AD11,LY11+1,ML11-LY11-1)),"00:00-00:00",MID($AD11,LY11+1,ML11-LY11-1))</f>
        <v>00:00-00:00</v>
      </c>
      <c r="MN11" s="627">
        <f t="shared" ref="MN11:MN40" si="320">IF(MP11-MO11&lt;0,MP11-MO11+1,MP11-MO11)</f>
        <v>1</v>
      </c>
      <c r="MO11" s="738">
        <f t="shared" ref="MO11:MO40" si="321">IF(_xlfn.NUMBERVALUE(LEFT(MM11,FIND("-",MM11)))&lt;$CD11,_xlfn.NUMBERVALUE(LEFT(MM11,FIND("-",MM11)))+1,_xlfn.NUMBERVALUE(LEFT(MM11,FIND("-",MM11))))</f>
        <v>0</v>
      </c>
      <c r="MP11" s="738">
        <f t="shared" ref="MP11:MP40" si="322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23">IF((MO11&gt;=$CD11)*(MO11&lt;$CE11),TRUE,FALSE)</f>
        <v>1</v>
      </c>
      <c r="MR11" s="628" t="b">
        <f t="shared" si="323"/>
        <v>0</v>
      </c>
      <c r="MS11" s="628" t="b">
        <f t="shared" ref="MS11:MS40" si="324">IF((MO11&lt;=$CD11)*(MP11&gt;=$CE11),TRUE,FALSE)</f>
        <v>1</v>
      </c>
      <c r="MT11" s="628">
        <f t="shared" ref="MT11:MT40" si="325">IF(MQ11*MR11,MN11,
IF(NOT(MQ11)*MR11,MP11-$CD11,
IF(MQ11*NOT(MR11),$CE11-MO11,
IF(MS11,$CE11-$CD11,0))))</f>
        <v>1</v>
      </c>
      <c r="MU11" s="737">
        <f t="shared" ref="MU11:MU40" si="326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7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79"/>
        <v>0</v>
      </c>
      <c r="MX11" s="740">
        <f t="shared" si="80"/>
        <v>0</v>
      </c>
      <c r="MY11" s="625">
        <f t="shared" ref="MY11:MY40" si="328">IF(ISERROR(FIND(";",$AD11,ML11+1)),LEN($AD11)+1,FIND(";",$AD11,ML11+1))</f>
        <v>1</v>
      </c>
      <c r="MZ11" s="625" t="str">
        <f t="shared" ref="MZ11:MZ40" si="329">IF(ISERR(MID($AD11,ML11+1,MY11-ML11-1)),"00:00-00:00",MID($AD11,ML11+1,MY11-ML11-1))</f>
        <v>00:00-00:00</v>
      </c>
      <c r="NA11" s="627">
        <f t="shared" ref="NA11:NA40" si="330">IF(NC11-NB11&lt;0,NC11-NB11+1,NC11-NB11)</f>
        <v>1</v>
      </c>
      <c r="NB11" s="738">
        <f t="shared" ref="NB11:NB40" si="331">IF(_xlfn.NUMBERVALUE(LEFT(MZ11,FIND("-",MZ11)))&lt;$CD11,_xlfn.NUMBERVALUE(LEFT(MZ11,FIND("-",MZ11)))+1,_xlfn.NUMBERVALUE(LEFT(MZ11,FIND("-",MZ11))))</f>
        <v>0</v>
      </c>
      <c r="NC11" s="738">
        <f t="shared" ref="NC11:NC40" si="332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33">IF((NB11&gt;=$CD11)*(NB11&lt;$CE11),TRUE,FALSE)</f>
        <v>1</v>
      </c>
      <c r="NE11" s="628" t="b">
        <f t="shared" si="333"/>
        <v>0</v>
      </c>
      <c r="NF11" s="628" t="b">
        <f t="shared" ref="NF11:NF40" si="334">IF((NB11&lt;=$CD11)*(NC11&gt;=$CE11),TRUE,FALSE)</f>
        <v>1</v>
      </c>
      <c r="NG11" s="628">
        <f t="shared" ref="NG11:NG40" si="335">IF(ND11*NE11,NA11,
IF(NOT(ND11)*NE11,NC11-$CD11,
IF(ND11*NOT(NE11),$CE11-NB11,
IF(NF11,$CE11-$CD11,0))))</f>
        <v>1</v>
      </c>
      <c r="NH11" s="737">
        <f t="shared" ref="NH11:NH40" si="336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7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81"/>
        <v>0</v>
      </c>
      <c r="NK11" s="740">
        <f t="shared" si="82"/>
        <v>0</v>
      </c>
      <c r="NL11" s="625">
        <f t="shared" ref="NL11:NL40" si="338">IF(ISERROR(FIND(";",$AD11,MY11+1)),LEN($AD11)+1,FIND(";",$AD11,MY11+1))</f>
        <v>1</v>
      </c>
      <c r="NM11" s="625" t="str">
        <f t="shared" ref="NM11:NM40" si="339">IF(ISERR(MID($AD11,MY11+1,NL11-MY11-1)),"00:00-00:00",MID($AD11,MY11+1,NL11-MY11-1))</f>
        <v>00:00-00:00</v>
      </c>
      <c r="NN11" s="627">
        <f t="shared" ref="NN11:NN40" si="340">IF(NP11-NO11&lt;0,NP11-NO11+1,NP11-NO11)</f>
        <v>1</v>
      </c>
      <c r="NO11" s="738">
        <f t="shared" ref="NO11:NO40" si="341">IF(_xlfn.NUMBERVALUE(LEFT(NM11,FIND("-",NM11)))&lt;$CD11,_xlfn.NUMBERVALUE(LEFT(NM11,FIND("-",NM11)))+1,_xlfn.NUMBERVALUE(LEFT(NM11,FIND("-",NM11))))</f>
        <v>0</v>
      </c>
      <c r="NP11" s="738">
        <f t="shared" ref="NP11:NP40" si="342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43">IF((NO11&gt;=$CD11)*(NO11&lt;$CE11),TRUE,FALSE)</f>
        <v>1</v>
      </c>
      <c r="NR11" s="628" t="b">
        <f t="shared" si="343"/>
        <v>0</v>
      </c>
      <c r="NS11" s="628" t="b">
        <f t="shared" ref="NS11:NS40" si="344">IF((NO11&lt;=$CD11)*(NP11&gt;=$CE11),TRUE,FALSE)</f>
        <v>1</v>
      </c>
      <c r="NT11" s="628">
        <f t="shared" ref="NT11:NT40" si="345">IF(NQ11*NR11,NN11,
IF(NOT(NQ11)*NR11,NP11-$CD11,
IF(NQ11*NOT(NR11),$CE11-NO11,
IF(NS11,$CE11-$CD11,0))))</f>
        <v>1</v>
      </c>
      <c r="NU11" s="737">
        <f t="shared" ref="NU11:NU40" si="346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7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83"/>
        <v>0</v>
      </c>
      <c r="NX11" s="740">
        <f t="shared" si="84"/>
        <v>0</v>
      </c>
      <c r="NY11" s="625">
        <f t="shared" ref="NY11:NY40" si="348">IF(ISERROR(FIND(";",$AD11,NL11+1)),LEN($AD11)+1,FIND(";",$AD11,NL11+1))</f>
        <v>1</v>
      </c>
      <c r="NZ11" s="625" t="str">
        <f t="shared" ref="NZ11:NZ40" si="349">IF(ISERR(MID($AD11,NL11+1,NY11-NL11-1)),"00:00-00:00",MID($AD11,NL11+1,NY11-NL11-1))</f>
        <v>00:00-00:00</v>
      </c>
      <c r="OA11" s="627">
        <f t="shared" ref="OA11:OA40" si="350">IF(OC11-OB11&lt;0,OC11-OB11+1,OC11-OB11)</f>
        <v>1</v>
      </c>
      <c r="OB11" s="738">
        <f t="shared" ref="OB11:OB40" si="351">IF(_xlfn.NUMBERVALUE(LEFT(NZ11,FIND("-",NZ11)))&lt;$CD11,_xlfn.NUMBERVALUE(LEFT(NZ11,FIND("-",NZ11)))+1,_xlfn.NUMBERVALUE(LEFT(NZ11,FIND("-",NZ11))))</f>
        <v>0</v>
      </c>
      <c r="OC11" s="738">
        <f t="shared" ref="OC11:OC40" si="352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53">IF((OB11&gt;=$CD11)*(OB11&lt;$CE11),TRUE,FALSE)</f>
        <v>1</v>
      </c>
      <c r="OE11" s="628" t="b">
        <f t="shared" si="353"/>
        <v>0</v>
      </c>
      <c r="OF11" s="628" t="b">
        <f t="shared" ref="OF11:OF40" si="354">IF((OB11&lt;=$CD11)*(OC11&gt;=$CE11),TRUE,FALSE)</f>
        <v>1</v>
      </c>
      <c r="OG11" s="628">
        <f t="shared" ref="OG11:OG40" si="355">IF(OD11*OE11,OA11,
IF(NOT(OD11)*OE11,OC11-$CD11,
IF(OD11*NOT(OE11),$CE11-OB11,
IF(OF11,$CE11-$CD11,0))))</f>
        <v>1</v>
      </c>
      <c r="OH11" s="737">
        <f t="shared" ref="OH11:OH40" si="356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7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85"/>
        <v>0</v>
      </c>
      <c r="OK11" s="740">
        <f t="shared" si="86"/>
        <v>0</v>
      </c>
      <c r="OL11" s="625">
        <f t="shared" ref="OL11:OL40" si="358">IF(ISERROR(FIND(";",$AD11,NY11+1)),LEN($AD11)+1,FIND(";",$AD11,NY11+1))</f>
        <v>1</v>
      </c>
      <c r="OM11" s="625" t="str">
        <f t="shared" ref="OM11:OM40" si="359">IF(ISERR(MID($AD11,NY11+1,OL11-NY11-1)),"00:00-00:00",MID($AD11,NY11+1,OL11-NY11-1))</f>
        <v>00:00-00:00</v>
      </c>
      <c r="ON11" s="627">
        <f t="shared" ref="ON11:ON40" si="360">IF(OP11-OO11&lt;0,OP11-OO11+1,OP11-OO11)</f>
        <v>1</v>
      </c>
      <c r="OO11" s="738">
        <f t="shared" ref="OO11:OO40" si="361">IF(_xlfn.NUMBERVALUE(LEFT(OM11,FIND("-",OM11)))&lt;$CD11,_xlfn.NUMBERVALUE(LEFT(OM11,FIND("-",OM11)))+1,_xlfn.NUMBERVALUE(LEFT(OM11,FIND("-",OM11))))</f>
        <v>0</v>
      </c>
      <c r="OP11" s="738">
        <f t="shared" ref="OP11:OP40" si="362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63">IF((OO11&gt;=$CD11)*(OO11&lt;$CE11),TRUE,FALSE)</f>
        <v>1</v>
      </c>
      <c r="OR11" s="628" t="b">
        <f t="shared" si="363"/>
        <v>0</v>
      </c>
      <c r="OS11" s="628" t="b">
        <f t="shared" ref="OS11:OS40" si="364">IF((OO11&lt;=$CD11)*(OP11&gt;=$CE11),TRUE,FALSE)</f>
        <v>1</v>
      </c>
      <c r="OT11" s="628">
        <f t="shared" ref="OT11:OT40" si="365">IF(OQ11*OR11,ON11,
IF(NOT(OQ11)*OR11,OP11-$CD11,
IF(OQ11*NOT(OR11),$CE11-OO11,
IF(OS11,$CE11-$CD11,0))))</f>
        <v>1</v>
      </c>
      <c r="OU11" s="737">
        <f t="shared" ref="OU11:OU40" si="366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7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87"/>
        <v>0</v>
      </c>
      <c r="OX11" s="740">
        <f t="shared" si="88"/>
        <v>0</v>
      </c>
      <c r="OY11" s="625">
        <f t="shared" ref="OY11:OY40" si="368">IF(ISERROR(FIND(";",$AD11,OL11+1)),LEN($AD11)+1,FIND(";",$AD11,OL11+1))</f>
        <v>1</v>
      </c>
      <c r="OZ11" s="625" t="str">
        <f t="shared" ref="OZ11:OZ40" si="369">IF(ISERR(MID($AD11,OL11+1,OY11-OL11-1)),"00:00-00:00",MID($AD11,OL11+1,OY11-OL11-1))</f>
        <v>00:00-00:00</v>
      </c>
      <c r="PA11" s="627">
        <f t="shared" ref="PA11:PA40" si="370">IF(PC11-PB11&lt;0,PC11-PB11+1,PC11-PB11)</f>
        <v>1</v>
      </c>
      <c r="PB11" s="738">
        <f t="shared" ref="PB11:PB40" si="371">IF(_xlfn.NUMBERVALUE(LEFT(OZ11,FIND("-",OZ11)))&lt;$CD11,_xlfn.NUMBERVALUE(LEFT(OZ11,FIND("-",OZ11)))+1,_xlfn.NUMBERVALUE(LEFT(OZ11,FIND("-",OZ11))))</f>
        <v>0</v>
      </c>
      <c r="PC11" s="738">
        <f t="shared" ref="PC11:PC40" si="372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73">IF((PB11&gt;=$CD11)*(PB11&lt;$CE11),TRUE,FALSE)</f>
        <v>1</v>
      </c>
      <c r="PE11" s="628" t="b">
        <f t="shared" si="373"/>
        <v>0</v>
      </c>
      <c r="PF11" s="628" t="b">
        <f t="shared" ref="PF11:PF40" si="374">IF((PB11&lt;=$CD11)*(PC11&gt;=$CE11),TRUE,FALSE)</f>
        <v>1</v>
      </c>
      <c r="PG11" s="628">
        <f t="shared" ref="PG11:PG40" si="375">IF(PD11*PE11,PA11,
IF(NOT(PD11)*PE11,PC11-$CD11,
IF(PD11*NOT(PE11),$CE11-PB11,
IF(PF11,$CE11-$CD11,0))))</f>
        <v>1</v>
      </c>
      <c r="PH11" s="737">
        <f t="shared" ref="PH11:PH40" si="376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7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89"/>
        <v>0</v>
      </c>
      <c r="PK11" s="740">
        <f t="shared" si="90"/>
        <v>0</v>
      </c>
      <c r="PL11" s="625">
        <f t="shared" ref="PL11:PL40" si="378">IF(ISERROR(FIND(";",$AD11,OY11+1)),LEN($AD11)+1,FIND(";",$AD11,OY11+1))</f>
        <v>1</v>
      </c>
      <c r="PM11" s="625" t="str">
        <f t="shared" ref="PM11:PM40" si="379">IF(ISERR(MID($AD11,OY11+1,PL11-OY11-1)),"00:00-00:00",MID($AD11,OY11+1,PL11-OY11-1))</f>
        <v>00:00-00:00</v>
      </c>
      <c r="PN11" s="627">
        <f t="shared" ref="PN11:PN40" si="380">IF(PP11-PO11&lt;0,PP11-PO11+1,PP11-PO11)</f>
        <v>1</v>
      </c>
      <c r="PO11" s="738">
        <f t="shared" ref="PO11:PO40" si="381">IF(_xlfn.NUMBERVALUE(LEFT(PM11,FIND("-",PM11)))&lt;$CD11,_xlfn.NUMBERVALUE(LEFT(PM11,FIND("-",PM11)))+1,_xlfn.NUMBERVALUE(LEFT(PM11,FIND("-",PM11))))</f>
        <v>0</v>
      </c>
      <c r="PP11" s="738">
        <f t="shared" ref="PP11:PP40" si="382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83">IF((PO11&gt;=$CD11)*(PO11&lt;$CE11),TRUE,FALSE)</f>
        <v>1</v>
      </c>
      <c r="PR11" s="628" t="b">
        <f t="shared" si="383"/>
        <v>0</v>
      </c>
      <c r="PS11" s="628" t="b">
        <f t="shared" ref="PS11:PS40" si="384">IF((PO11&lt;=$CD11)*(PP11&gt;=$CE11),TRUE,FALSE)</f>
        <v>1</v>
      </c>
      <c r="PT11" s="628">
        <f t="shared" ref="PT11:PT40" si="385">IF(PQ11*PR11,PN11,
IF(NOT(PQ11)*PR11,PP11-$CD11,
IF(PQ11*NOT(PR11),$CE11-PO11,
IF(PS11,$CE11-$CD11,0))))</f>
        <v>1</v>
      </c>
      <c r="PU11" s="737">
        <f t="shared" ref="PU11:PU40" si="386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7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91"/>
        <v>0</v>
      </c>
      <c r="PX11" s="740">
        <f t="shared" si="92"/>
        <v>0</v>
      </c>
      <c r="PY11" s="625">
        <f t="shared" ref="PY11:PY40" si="388">IF(ISERROR(FIND(";",$AD11,PL11+1)),LEN($AD11)+1,FIND(";",$AD11,PL11+1))</f>
        <v>1</v>
      </c>
      <c r="PZ11" s="625" t="str">
        <f t="shared" ref="PZ11:PZ40" si="389">IF(ISERR(MID($AD11,PL11+1,PY11-PL11-1)),"00:00-00:00",MID($AD11,PL11+1,PY11-PL11-1))</f>
        <v>00:00-00:00</v>
      </c>
      <c r="QA11" s="627">
        <f t="shared" ref="QA11:QA40" si="390">IF(QC11-QB11&lt;0,QC11-QB11+1,QC11-QB11)</f>
        <v>1</v>
      </c>
      <c r="QB11" s="738">
        <f t="shared" ref="QB11:QB40" si="391">IF(_xlfn.NUMBERVALUE(LEFT(PZ11,FIND("-",PZ11)))&lt;$CD11,_xlfn.NUMBERVALUE(LEFT(PZ11,FIND("-",PZ11)))+1,_xlfn.NUMBERVALUE(LEFT(PZ11,FIND("-",PZ11))))</f>
        <v>0</v>
      </c>
      <c r="QC11" s="738">
        <f t="shared" ref="QC11:QC40" si="392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93">IF((QB11&gt;=$CD11)*(QB11&lt;$CE11),TRUE,FALSE)</f>
        <v>1</v>
      </c>
      <c r="QE11" s="628" t="b">
        <f t="shared" si="393"/>
        <v>0</v>
      </c>
      <c r="QF11" s="628" t="b">
        <f t="shared" ref="QF11:QF40" si="394">IF((QB11&lt;=$CD11)*(QC11&gt;=$CE11),TRUE,FALSE)</f>
        <v>1</v>
      </c>
      <c r="QG11" s="628">
        <f t="shared" ref="QG11:QG40" si="395">IF(QD11*QE11,QA11,
IF(NOT(QD11)*QE11,QC11-$CD11,
IF(QD11*NOT(QE11),$CE11-QB11,
IF(QF11,$CE11-$CD11,0))))</f>
        <v>1</v>
      </c>
      <c r="QH11" s="737">
        <f t="shared" ref="QH11:QH40" si="396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7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93"/>
        <v>0</v>
      </c>
      <c r="QK11" s="740">
        <f t="shared" si="94"/>
        <v>0</v>
      </c>
      <c r="QL11" s="625">
        <f t="shared" ref="QL11:QL40" si="398">IF(ISERROR(FIND(";",$AD11,PY11+1)),LEN($AD11)+1,FIND(";",$AD11,PY11+1))</f>
        <v>1</v>
      </c>
      <c r="QM11" s="625" t="str">
        <f t="shared" ref="QM11:QM40" si="399">IF(ISERR(MID($AD11,PY11+1,QL11-PY11-1)),"00:00-00:00",MID($AD11,PY11+1,QL11-PY11-1))</f>
        <v>00:00-00:00</v>
      </c>
      <c r="QN11" s="627">
        <f t="shared" ref="QN11:QN40" si="400">IF(QP11-QO11&lt;0,QP11-QO11+1,QP11-QO11)</f>
        <v>1</v>
      </c>
      <c r="QO11" s="738">
        <f t="shared" ref="QO11:QO40" si="401">IF(_xlfn.NUMBERVALUE(LEFT(QM11,FIND("-",QM11)))&lt;$CD11,_xlfn.NUMBERVALUE(LEFT(QM11,FIND("-",QM11)))+1,_xlfn.NUMBERVALUE(LEFT(QM11,FIND("-",QM11))))</f>
        <v>0</v>
      </c>
      <c r="QP11" s="738">
        <f t="shared" ref="QP11:QP40" si="402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403">IF((QO11&gt;=$CD11)*(QO11&lt;$CE11),TRUE,FALSE)</f>
        <v>1</v>
      </c>
      <c r="QR11" s="628" t="b">
        <f t="shared" si="403"/>
        <v>0</v>
      </c>
      <c r="QS11" s="628" t="b">
        <f t="shared" ref="QS11:QS40" si="404">IF((QO11&lt;=$CD11)*(QP11&gt;=$CE11),TRUE,FALSE)</f>
        <v>1</v>
      </c>
      <c r="QT11" s="628">
        <f t="shared" ref="QT11:QT40" si="405">IF(QQ11*QR11,QN11,
IF(NOT(QQ11)*QR11,QP11-$CD11,
IF(QQ11*NOT(QR11),$CE11-QO11,
IF(QS11,$CE11-$CD11,0))))</f>
        <v>1</v>
      </c>
      <c r="QU11" s="737">
        <f t="shared" ref="QU11:QU40" si="406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7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95"/>
        <v>0</v>
      </c>
      <c r="QX11" s="740">
        <f t="shared" si="96"/>
        <v>0</v>
      </c>
      <c r="QY11" s="625">
        <f t="shared" ref="QY11:QY40" si="408">IF(ISERROR(FIND(";",$AD11,QL11+1)),LEN($AD11)+1,FIND(";",$AD11,QL11+1))</f>
        <v>1</v>
      </c>
      <c r="QZ11" s="625" t="str">
        <f t="shared" ref="QZ11:QZ40" si="409">IF(ISERR(MID($AD11,QL11+1,QY11-QL11-1)),"00:00-00:00",MID($AD11,QL11+1,QY11-QL11-1))</f>
        <v>00:00-00:00</v>
      </c>
      <c r="RA11" s="627">
        <f t="shared" ref="RA11:RA40" si="410">IF(RC11-RB11&lt;0,RC11-RB11+1,RC11-RB11)</f>
        <v>1</v>
      </c>
      <c r="RB11" s="738">
        <f t="shared" ref="RB11:RB40" si="411">IF(_xlfn.NUMBERVALUE(LEFT(QZ11,FIND("-",QZ11)))&lt;$CD11,_xlfn.NUMBERVALUE(LEFT(QZ11,FIND("-",QZ11)))+1,_xlfn.NUMBERVALUE(LEFT(QZ11,FIND("-",QZ11))))</f>
        <v>0</v>
      </c>
      <c r="RC11" s="738">
        <f t="shared" ref="RC11:RC40" si="412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13">IF((RB11&gt;=$CD11)*(RB11&lt;$CE11),TRUE,FALSE)</f>
        <v>1</v>
      </c>
      <c r="RE11" s="628" t="b">
        <f t="shared" si="413"/>
        <v>0</v>
      </c>
      <c r="RF11" s="628" t="b">
        <f t="shared" ref="RF11:RF40" si="414">IF((RB11&lt;=$CD11)*(RC11&gt;=$CE11),TRUE,FALSE)</f>
        <v>1</v>
      </c>
      <c r="RG11" s="628">
        <f t="shared" ref="RG11:RG40" si="415">IF(RD11*RE11,RA11,
IF(NOT(RD11)*RE11,RC11-$CD11,
IF(RD11*NOT(RE11),$CE11-RB11,
IF(RF11,$CE11-$CD11,0))))</f>
        <v>1</v>
      </c>
      <c r="RH11" s="737">
        <f t="shared" ref="RH11:RH40" si="416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7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97"/>
        <v>0</v>
      </c>
      <c r="RK11" s="740">
        <f t="shared" si="98"/>
        <v>0</v>
      </c>
      <c r="RL11" s="744">
        <f t="shared" ref="RL11:RL40" si="418">IF(AND(ISBLANK(Z11),ISBLANK(AA11)),0,SUM(RG11,QT11,PT11,QG11,PG11,OT11,OG11,NT11,NG11,MT11,MG11,LT11,LG11,KT11,KG11))</f>
        <v>0</v>
      </c>
      <c r="RM11" s="746">
        <f t="shared" si="99"/>
        <v>0</v>
      </c>
      <c r="RN11" s="744">
        <f t="shared" ref="RN11:RN40" si="419">IF(AND(ISBLANK(Z11),ISBLANK(AA11)),0,SUM(RH11,QU11,PU11,QH11,PH11,OU11,OH11,NU11,NH11,MU11,MH11,LU11,LH11,KU11,KH11))</f>
        <v>0</v>
      </c>
      <c r="RO11" s="744">
        <f t="shared" ref="RO11:RO40" si="420">IF(AND(ISBLANK(Z11),ISBLANK(AA11)),0,SUM(RI11,QV11,PV11,QI11,PI11,OV11,OI11,NV11,NI11,MV11,MI11,LV11,LI11,KV11,KI11))</f>
        <v>0</v>
      </c>
      <c r="RP11" s="744">
        <f t="shared" ref="RP11:RP40" si="421">IF(AND(ISBLANK(Z11),ISBLANK(AA11)),0,SUM(RJ11,QW11,PW11,QJ11,PJ11,OW11,OJ11,NW11,NJ11,MW11,MJ11,LW11,LJ11,KW11,KJ11))</f>
        <v>0</v>
      </c>
      <c r="RQ11" s="744">
        <f t="shared" ref="RQ11:RQ40" si="422">IF(AND(ISBLANK(Z11),ISBLANK(AA11)),0,SUM(RK11,QX11,PX11,QK11,PK11,OX11,OK11,NX11,NK11,MX11,MK11,LX11,LK11,KX11,KK11))</f>
        <v>0</v>
      </c>
      <c r="RR11" s="594">
        <f t="shared" ca="1" si="100"/>
        <v>0</v>
      </c>
      <c r="RS11" s="594">
        <f t="shared" ca="1" si="101"/>
        <v>0</v>
      </c>
      <c r="RU11" s="725"/>
    </row>
    <row r="12" spans="1:489" s="625" customFormat="1" ht="15" x14ac:dyDescent="0.25">
      <c r="A12" s="865">
        <f t="shared" ca="1" si="0"/>
        <v>5</v>
      </c>
      <c r="B12" s="719">
        <f t="shared" ca="1" si="102"/>
        <v>43863</v>
      </c>
      <c r="C12" s="720">
        <f t="shared" ca="1" si="1"/>
        <v>0</v>
      </c>
      <c r="D12" s="720" t="str">
        <f t="shared" ca="1" si="2"/>
        <v/>
      </c>
      <c r="E12" s="773" t="str">
        <f t="shared" ca="1" si="3"/>
        <v/>
      </c>
      <c r="F12" s="721">
        <f t="shared" ca="1" si="4"/>
        <v>43863</v>
      </c>
      <c r="G12" s="747"/>
      <c r="H12" s="748"/>
      <c r="I12" s="748"/>
      <c r="J12" s="748"/>
      <c r="K12" s="748"/>
      <c r="L12" s="748"/>
      <c r="M12" s="749"/>
      <c r="N12" s="722" t="str">
        <f t="shared" si="5"/>
        <v/>
      </c>
      <c r="O12" s="723" t="str">
        <f t="shared" si="6"/>
        <v/>
      </c>
      <c r="P12" s="724" t="str">
        <f t="shared" ca="1" si="7"/>
        <v/>
      </c>
      <c r="Q12" s="725" t="str">
        <f t="shared" ca="1" si="8"/>
        <v/>
      </c>
      <c r="R12" s="725" t="str">
        <f t="shared" ca="1" si="9"/>
        <v/>
      </c>
      <c r="S12" s="750"/>
      <c r="T12" s="723" t="str">
        <f t="shared" si="103"/>
        <v/>
      </c>
      <c r="U12" s="723" t="str">
        <f t="shared" ca="1" si="10"/>
        <v/>
      </c>
      <c r="V12" s="723" t="str">
        <f t="shared" ca="1" si="11"/>
        <v/>
      </c>
      <c r="W12" s="723" t="str">
        <f t="shared" ca="1" si="12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13"/>
        <v/>
      </c>
      <c r="AD12" s="715"/>
      <c r="AE12" s="728" t="str">
        <f t="shared" si="14"/>
        <v/>
      </c>
      <c r="AF12" s="729" t="str">
        <f t="shared" si="104"/>
        <v/>
      </c>
      <c r="AG12" s="730" t="str">
        <f t="shared" si="105"/>
        <v/>
      </c>
      <c r="AH12" s="731" t="str">
        <f t="shared" si="15"/>
        <v/>
      </c>
      <c r="AI12" s="731">
        <f t="shared" si="106"/>
        <v>0</v>
      </c>
      <c r="AJ12" s="731">
        <f t="shared" si="107"/>
        <v>0</v>
      </c>
      <c r="AK12" s="732">
        <f ca="1">IF(G12=Stammdaten!$I$59,3,IF(AND(OR(C12=0,WEEKDAY(B12,2)&gt;=6),Q12&lt;&gt;""),2,0))</f>
        <v>0</v>
      </c>
      <c r="AL12" s="596">
        <f t="shared" si="16"/>
        <v>0</v>
      </c>
      <c r="AM12" s="596">
        <f t="shared" si="16"/>
        <v>0</v>
      </c>
      <c r="AN12" s="596">
        <f t="shared" si="16"/>
        <v>0</v>
      </c>
      <c r="AO12" s="596">
        <f t="shared" ref="AO12:AO40" si="423">AM12-AL12</f>
        <v>0</v>
      </c>
      <c r="AP12" s="633">
        <v>0</v>
      </c>
      <c r="AQ12" s="596">
        <f t="shared" ref="AQ12:AQ40" si="424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17"/>
        <v>0</v>
      </c>
      <c r="AS12" s="733">
        <f t="shared" si="18"/>
        <v>0</v>
      </c>
      <c r="AT12" s="635">
        <f t="shared" si="19"/>
        <v>0</v>
      </c>
      <c r="AU12" s="635">
        <f t="shared" ref="AU12:AU40" si="425">AS12-AR12</f>
        <v>0</v>
      </c>
      <c r="AV12" s="633">
        <v>0</v>
      </c>
      <c r="AW12" s="635">
        <f t="shared" ref="AW12:AW40" si="426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20"/>
        <v>0</v>
      </c>
      <c r="AY12" s="596">
        <f t="shared" si="21"/>
        <v>0</v>
      </c>
      <c r="AZ12" s="596">
        <f t="shared" si="22"/>
        <v>0</v>
      </c>
      <c r="BA12" s="596">
        <f t="shared" si="23"/>
        <v>0</v>
      </c>
      <c r="BB12" s="596">
        <f t="shared" si="24"/>
        <v>0</v>
      </c>
      <c r="BC12" s="596">
        <f t="shared" ref="BC12:BC40" si="427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25"/>
        <v>1</v>
      </c>
      <c r="BE12" s="636" t="b">
        <f>IF(UPPER(G12)=Stammdaten!$D$40,TRUE,FALSE)</f>
        <v>0</v>
      </c>
      <c r="BF12" s="635">
        <f t="shared" ref="BF12:BF40" si="428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9">IF(BL12,"nur RZ",IF(BE12,AO12,IF(BD12,BA12,AU12+AO12)))</f>
        <v>0</v>
      </c>
      <c r="BL12" s="636" t="b">
        <f>IF(UPPER(G12)=Stammdaten!$D$39,TRUE,FALSE)</f>
        <v>0</v>
      </c>
      <c r="BM12" s="636">
        <f t="shared" si="26"/>
        <v>0</v>
      </c>
      <c r="BN12" s="636">
        <f t="shared" si="27"/>
        <v>0</v>
      </c>
      <c r="BO12" s="735">
        <f t="shared" ca="1" si="28"/>
        <v>0</v>
      </c>
      <c r="BP12" s="636">
        <f t="shared" si="29"/>
        <v>0</v>
      </c>
      <c r="BQ12" s="636">
        <f t="shared" si="108"/>
        <v>0</v>
      </c>
      <c r="BR12" s="636">
        <f t="shared" ca="1" si="30"/>
        <v>0</v>
      </c>
      <c r="BS12" s="549">
        <f t="shared" ca="1" si="31"/>
        <v>0</v>
      </c>
      <c r="BT12" s="637">
        <f t="shared" ca="1" si="32"/>
        <v>0</v>
      </c>
      <c r="BU12" s="635">
        <f t="shared" ca="1" si="109"/>
        <v>0</v>
      </c>
      <c r="BV12" s="638">
        <f t="shared" ca="1" si="3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34"/>
        <v>0</v>
      </c>
      <c r="BY12" s="638">
        <f t="shared" ca="1" si="35"/>
        <v>0</v>
      </c>
      <c r="BZ12" s="736">
        <f ca="1">ROUND(IF(OR(C12=0,B12=""),0,INDIRECT(ADDRESS(MATCH(B12,Soll_AZ,1)+MATCH("Arbeitszeit 1 ab",Stammdaten!B:B,0)-1,WEEKDAY(B12,2)+15,,,Tabellennamen),TRUE)),15)</f>
        <v>0</v>
      </c>
      <c r="CA12" s="954">
        <f t="shared" ca="1" si="36"/>
        <v>0</v>
      </c>
      <c r="CB12" s="736">
        <f t="shared" si="110"/>
        <v>0</v>
      </c>
      <c r="CC12" s="625">
        <f t="shared" si="37"/>
        <v>1</v>
      </c>
      <c r="CD12" s="737">
        <f t="shared" si="38"/>
        <v>0</v>
      </c>
      <c r="CE12" s="737">
        <f t="shared" si="111"/>
        <v>1</v>
      </c>
      <c r="CF12" s="738" t="str">
        <f t="shared" si="112"/>
        <v>00:00-00:00</v>
      </c>
      <c r="CG12" s="739">
        <f t="shared" si="113"/>
        <v>1</v>
      </c>
      <c r="CH12" s="738">
        <f t="shared" si="114"/>
        <v>0</v>
      </c>
      <c r="CI12" s="738">
        <f t="shared" si="115"/>
        <v>1</v>
      </c>
      <c r="CJ12" s="737" t="b">
        <f t="shared" si="116"/>
        <v>1</v>
      </c>
      <c r="CK12" s="737" t="b">
        <f t="shared" si="116"/>
        <v>0</v>
      </c>
      <c r="CL12" s="737" t="b">
        <f t="shared" si="117"/>
        <v>1</v>
      </c>
      <c r="CM12" s="628">
        <f t="shared" si="118"/>
        <v>1</v>
      </c>
      <c r="CN12" s="737">
        <f t="shared" si="119"/>
        <v>0</v>
      </c>
      <c r="CO12" s="737">
        <f t="shared" si="120"/>
        <v>0</v>
      </c>
      <c r="CP12" s="737">
        <f t="shared" si="121"/>
        <v>0</v>
      </c>
      <c r="CQ12" s="740">
        <f t="shared" si="39"/>
        <v>0</v>
      </c>
      <c r="CR12" s="625">
        <f t="shared" si="122"/>
        <v>1</v>
      </c>
      <c r="CS12" s="738" t="str">
        <f t="shared" si="40"/>
        <v>00:00-00:00</v>
      </c>
      <c r="CT12" s="739">
        <f t="shared" si="123"/>
        <v>1</v>
      </c>
      <c r="CU12" s="738">
        <f t="shared" si="124"/>
        <v>0</v>
      </c>
      <c r="CV12" s="738">
        <f t="shared" si="125"/>
        <v>1</v>
      </c>
      <c r="CW12" s="737" t="b">
        <f t="shared" si="126"/>
        <v>1</v>
      </c>
      <c r="CX12" s="737" t="b">
        <f t="shared" si="126"/>
        <v>0</v>
      </c>
      <c r="CY12" s="737" t="b">
        <f t="shared" si="127"/>
        <v>1</v>
      </c>
      <c r="CZ12" s="628">
        <f t="shared" si="128"/>
        <v>1</v>
      </c>
      <c r="DA12" s="737">
        <f t="shared" si="129"/>
        <v>0</v>
      </c>
      <c r="DB12" s="737">
        <f t="shared" si="130"/>
        <v>0</v>
      </c>
      <c r="DC12" s="737">
        <f t="shared" si="131"/>
        <v>0</v>
      </c>
      <c r="DD12" s="740">
        <f t="shared" si="41"/>
        <v>0</v>
      </c>
      <c r="DE12" s="625">
        <f t="shared" si="132"/>
        <v>1</v>
      </c>
      <c r="DF12" s="738" t="str">
        <f t="shared" si="133"/>
        <v>00:00-00:00</v>
      </c>
      <c r="DG12" s="739">
        <f t="shared" si="134"/>
        <v>1</v>
      </c>
      <c r="DH12" s="738">
        <f t="shared" si="135"/>
        <v>0</v>
      </c>
      <c r="DI12" s="738">
        <f t="shared" si="136"/>
        <v>1</v>
      </c>
      <c r="DJ12" s="737" t="b">
        <f t="shared" si="137"/>
        <v>1</v>
      </c>
      <c r="DK12" s="737" t="b">
        <f t="shared" si="137"/>
        <v>0</v>
      </c>
      <c r="DL12" s="737" t="b">
        <f t="shared" si="138"/>
        <v>1</v>
      </c>
      <c r="DM12" s="628">
        <f t="shared" si="139"/>
        <v>1</v>
      </c>
      <c r="DN12" s="737">
        <f t="shared" si="140"/>
        <v>0</v>
      </c>
      <c r="DO12" s="737">
        <f t="shared" si="141"/>
        <v>0</v>
      </c>
      <c r="DP12" s="737">
        <f t="shared" si="42"/>
        <v>0</v>
      </c>
      <c r="DQ12" s="740">
        <f t="shared" si="43"/>
        <v>0</v>
      </c>
      <c r="DR12" s="625">
        <f t="shared" si="142"/>
        <v>1</v>
      </c>
      <c r="DS12" s="738" t="str">
        <f t="shared" si="143"/>
        <v>00:00-00:00</v>
      </c>
      <c r="DT12" s="739">
        <f t="shared" si="144"/>
        <v>1</v>
      </c>
      <c r="DU12" s="738">
        <f t="shared" si="145"/>
        <v>0</v>
      </c>
      <c r="DV12" s="738">
        <f t="shared" si="146"/>
        <v>1</v>
      </c>
      <c r="DW12" s="737" t="b">
        <f t="shared" si="147"/>
        <v>1</v>
      </c>
      <c r="DX12" s="737" t="b">
        <f t="shared" si="147"/>
        <v>0</v>
      </c>
      <c r="DY12" s="737" t="b">
        <f t="shared" si="148"/>
        <v>1</v>
      </c>
      <c r="DZ12" s="628">
        <f t="shared" si="149"/>
        <v>1</v>
      </c>
      <c r="EA12" s="737">
        <f t="shared" si="150"/>
        <v>0</v>
      </c>
      <c r="EB12" s="737">
        <f t="shared" si="151"/>
        <v>0</v>
      </c>
      <c r="EC12" s="737">
        <f t="shared" si="44"/>
        <v>0</v>
      </c>
      <c r="ED12" s="740">
        <f t="shared" si="45"/>
        <v>0</v>
      </c>
      <c r="EE12" s="741">
        <f t="shared" si="152"/>
        <v>1</v>
      </c>
      <c r="EF12" s="742" t="str">
        <f t="shared" si="153"/>
        <v>00:00-00:00</v>
      </c>
      <c r="EG12" s="743">
        <f t="shared" si="154"/>
        <v>1</v>
      </c>
      <c r="EH12" s="742">
        <f t="shared" si="155"/>
        <v>0</v>
      </c>
      <c r="EI12" s="742">
        <f t="shared" si="156"/>
        <v>1</v>
      </c>
      <c r="EJ12" s="742" t="b">
        <f t="shared" si="157"/>
        <v>1</v>
      </c>
      <c r="EK12" s="742" t="b">
        <f t="shared" si="157"/>
        <v>0</v>
      </c>
      <c r="EL12" s="742" t="b">
        <f t="shared" si="158"/>
        <v>1</v>
      </c>
      <c r="EM12" s="628">
        <f t="shared" si="159"/>
        <v>1</v>
      </c>
      <c r="EN12" s="737">
        <f t="shared" si="160"/>
        <v>0</v>
      </c>
      <c r="EO12" s="737">
        <f t="shared" si="161"/>
        <v>0</v>
      </c>
      <c r="EP12" s="737">
        <f t="shared" si="46"/>
        <v>0</v>
      </c>
      <c r="EQ12" s="740">
        <f t="shared" si="47"/>
        <v>0</v>
      </c>
      <c r="ER12" s="741">
        <f t="shared" si="162"/>
        <v>1</v>
      </c>
      <c r="ES12" s="742" t="str">
        <f t="shared" si="163"/>
        <v>00:00-00:00</v>
      </c>
      <c r="ET12" s="739">
        <f t="shared" si="164"/>
        <v>1</v>
      </c>
      <c r="EU12" s="738">
        <f t="shared" si="165"/>
        <v>0</v>
      </c>
      <c r="EV12" s="738">
        <f t="shared" si="166"/>
        <v>1</v>
      </c>
      <c r="EW12" s="737" t="b">
        <f t="shared" si="167"/>
        <v>1</v>
      </c>
      <c r="EX12" s="737" t="b">
        <f t="shared" si="167"/>
        <v>0</v>
      </c>
      <c r="EY12" s="737" t="b">
        <f t="shared" si="168"/>
        <v>1</v>
      </c>
      <c r="EZ12" s="628">
        <f t="shared" si="169"/>
        <v>1</v>
      </c>
      <c r="FA12" s="737">
        <f t="shared" si="170"/>
        <v>0</v>
      </c>
      <c r="FB12" s="737">
        <f t="shared" si="171"/>
        <v>0</v>
      </c>
      <c r="FC12" s="737">
        <f t="shared" si="48"/>
        <v>0</v>
      </c>
      <c r="FD12" s="740">
        <f t="shared" si="49"/>
        <v>0</v>
      </c>
      <c r="FE12" s="625">
        <f t="shared" si="172"/>
        <v>1</v>
      </c>
      <c r="FF12" s="738" t="str">
        <f t="shared" si="173"/>
        <v>00:00-00:00</v>
      </c>
      <c r="FG12" s="739">
        <f t="shared" si="174"/>
        <v>1</v>
      </c>
      <c r="FH12" s="738">
        <f t="shared" si="175"/>
        <v>0</v>
      </c>
      <c r="FI12" s="738">
        <f t="shared" si="176"/>
        <v>1</v>
      </c>
      <c r="FJ12" s="737" t="b">
        <f t="shared" si="177"/>
        <v>1</v>
      </c>
      <c r="FK12" s="737" t="b">
        <f t="shared" si="177"/>
        <v>0</v>
      </c>
      <c r="FL12" s="737" t="b">
        <f t="shared" si="178"/>
        <v>1</v>
      </c>
      <c r="FM12" s="628">
        <f t="shared" si="179"/>
        <v>1</v>
      </c>
      <c r="FN12" s="737">
        <f t="shared" si="180"/>
        <v>0</v>
      </c>
      <c r="FO12" s="737">
        <f t="shared" si="181"/>
        <v>0</v>
      </c>
      <c r="FP12" s="737">
        <f t="shared" si="50"/>
        <v>0</v>
      </c>
      <c r="FQ12" s="740">
        <f t="shared" si="51"/>
        <v>0</v>
      </c>
      <c r="FR12" s="625">
        <f t="shared" si="182"/>
        <v>1</v>
      </c>
      <c r="FS12" s="738" t="str">
        <f t="shared" si="183"/>
        <v>00:00-00:00</v>
      </c>
      <c r="FT12" s="739">
        <f t="shared" si="184"/>
        <v>1</v>
      </c>
      <c r="FU12" s="738">
        <f t="shared" si="185"/>
        <v>0</v>
      </c>
      <c r="FV12" s="738">
        <f t="shared" si="186"/>
        <v>1</v>
      </c>
      <c r="FW12" s="737" t="b">
        <f t="shared" si="187"/>
        <v>1</v>
      </c>
      <c r="FX12" s="737" t="b">
        <f t="shared" si="187"/>
        <v>0</v>
      </c>
      <c r="FY12" s="737" t="b">
        <f t="shared" si="188"/>
        <v>1</v>
      </c>
      <c r="FZ12" s="628">
        <f t="shared" si="189"/>
        <v>1</v>
      </c>
      <c r="GA12" s="737">
        <f t="shared" si="190"/>
        <v>0</v>
      </c>
      <c r="GB12" s="737">
        <f t="shared" si="191"/>
        <v>0</v>
      </c>
      <c r="GC12" s="737">
        <f t="shared" si="52"/>
        <v>0</v>
      </c>
      <c r="GD12" s="740">
        <f t="shared" si="53"/>
        <v>0</v>
      </c>
      <c r="GE12" s="625">
        <f t="shared" si="192"/>
        <v>1</v>
      </c>
      <c r="GF12" s="738" t="str">
        <f t="shared" si="193"/>
        <v>00:00-00:00</v>
      </c>
      <c r="GG12" s="739">
        <f t="shared" si="194"/>
        <v>1</v>
      </c>
      <c r="GH12" s="738">
        <f t="shared" si="195"/>
        <v>0</v>
      </c>
      <c r="GI12" s="738">
        <f t="shared" si="196"/>
        <v>1</v>
      </c>
      <c r="GJ12" s="737" t="b">
        <f t="shared" si="197"/>
        <v>1</v>
      </c>
      <c r="GK12" s="737" t="b">
        <f t="shared" si="197"/>
        <v>0</v>
      </c>
      <c r="GL12" s="737" t="b">
        <f t="shared" si="198"/>
        <v>1</v>
      </c>
      <c r="GM12" s="628">
        <f t="shared" si="199"/>
        <v>1</v>
      </c>
      <c r="GN12" s="737">
        <f t="shared" si="200"/>
        <v>0</v>
      </c>
      <c r="GO12" s="737">
        <f t="shared" si="201"/>
        <v>0</v>
      </c>
      <c r="GP12" s="737">
        <f t="shared" si="54"/>
        <v>0</v>
      </c>
      <c r="GQ12" s="740">
        <f t="shared" si="55"/>
        <v>0</v>
      </c>
      <c r="GR12" s="625">
        <f t="shared" si="202"/>
        <v>1</v>
      </c>
      <c r="GS12" s="738" t="str">
        <f t="shared" si="203"/>
        <v>00:00-00:00</v>
      </c>
      <c r="GT12" s="739">
        <f t="shared" si="204"/>
        <v>1</v>
      </c>
      <c r="GU12" s="738">
        <f t="shared" si="205"/>
        <v>0</v>
      </c>
      <c r="GV12" s="738">
        <f t="shared" si="206"/>
        <v>1</v>
      </c>
      <c r="GW12" s="737" t="b">
        <f t="shared" si="207"/>
        <v>1</v>
      </c>
      <c r="GX12" s="737" t="b">
        <f t="shared" si="207"/>
        <v>0</v>
      </c>
      <c r="GY12" s="737" t="b">
        <f t="shared" si="208"/>
        <v>1</v>
      </c>
      <c r="GZ12" s="628">
        <f t="shared" si="209"/>
        <v>1</v>
      </c>
      <c r="HA12" s="737">
        <f t="shared" si="210"/>
        <v>0</v>
      </c>
      <c r="HB12" s="737">
        <f t="shared" si="211"/>
        <v>0</v>
      </c>
      <c r="HC12" s="737">
        <f t="shared" si="56"/>
        <v>0</v>
      </c>
      <c r="HD12" s="740">
        <f t="shared" si="57"/>
        <v>0</v>
      </c>
      <c r="HE12" s="625">
        <f t="shared" si="212"/>
        <v>1</v>
      </c>
      <c r="HF12" s="738" t="str">
        <f t="shared" si="213"/>
        <v>00:00-00:00</v>
      </c>
      <c r="HG12" s="739">
        <f t="shared" si="214"/>
        <v>1</v>
      </c>
      <c r="HH12" s="738">
        <f t="shared" si="215"/>
        <v>0</v>
      </c>
      <c r="HI12" s="738">
        <f t="shared" si="216"/>
        <v>1</v>
      </c>
      <c r="HJ12" s="737" t="b">
        <f t="shared" si="217"/>
        <v>1</v>
      </c>
      <c r="HK12" s="737" t="b">
        <f t="shared" si="217"/>
        <v>0</v>
      </c>
      <c r="HL12" s="737" t="b">
        <f t="shared" si="218"/>
        <v>1</v>
      </c>
      <c r="HM12" s="628">
        <f t="shared" si="219"/>
        <v>1</v>
      </c>
      <c r="HN12" s="737">
        <f t="shared" si="220"/>
        <v>0</v>
      </c>
      <c r="HO12" s="737">
        <f t="shared" si="221"/>
        <v>0</v>
      </c>
      <c r="HP12" s="737">
        <f t="shared" si="58"/>
        <v>0</v>
      </c>
      <c r="HQ12" s="740">
        <f t="shared" si="59"/>
        <v>0</v>
      </c>
      <c r="HR12" s="625">
        <f t="shared" si="222"/>
        <v>1</v>
      </c>
      <c r="HS12" s="738" t="str">
        <f t="shared" si="223"/>
        <v>00:00-00:00</v>
      </c>
      <c r="HT12" s="739">
        <f t="shared" si="224"/>
        <v>1</v>
      </c>
      <c r="HU12" s="738">
        <f t="shared" si="225"/>
        <v>0</v>
      </c>
      <c r="HV12" s="738">
        <f t="shared" si="226"/>
        <v>1</v>
      </c>
      <c r="HW12" s="737" t="b">
        <f t="shared" si="227"/>
        <v>1</v>
      </c>
      <c r="HX12" s="737" t="b">
        <f t="shared" si="227"/>
        <v>0</v>
      </c>
      <c r="HY12" s="737" t="b">
        <f t="shared" si="228"/>
        <v>1</v>
      </c>
      <c r="HZ12" s="628">
        <f t="shared" si="229"/>
        <v>1</v>
      </c>
      <c r="IA12" s="737">
        <f t="shared" si="230"/>
        <v>0</v>
      </c>
      <c r="IB12" s="737">
        <f t="shared" si="231"/>
        <v>0</v>
      </c>
      <c r="IC12" s="737">
        <f t="shared" si="60"/>
        <v>0</v>
      </c>
      <c r="ID12" s="740">
        <f t="shared" si="61"/>
        <v>0</v>
      </c>
      <c r="IE12" s="625">
        <f t="shared" si="232"/>
        <v>1</v>
      </c>
      <c r="IF12" s="738" t="str">
        <f t="shared" si="233"/>
        <v>00:00-00:00</v>
      </c>
      <c r="IG12" s="739">
        <f t="shared" si="234"/>
        <v>1</v>
      </c>
      <c r="IH12" s="738">
        <f t="shared" si="235"/>
        <v>0</v>
      </c>
      <c r="II12" s="738">
        <f t="shared" si="236"/>
        <v>1</v>
      </c>
      <c r="IJ12" s="737" t="b">
        <f t="shared" si="237"/>
        <v>1</v>
      </c>
      <c r="IK12" s="737" t="b">
        <f t="shared" si="237"/>
        <v>0</v>
      </c>
      <c r="IL12" s="737" t="b">
        <f t="shared" si="238"/>
        <v>1</v>
      </c>
      <c r="IM12" s="628">
        <f t="shared" si="239"/>
        <v>1</v>
      </c>
      <c r="IN12" s="737">
        <f t="shared" si="240"/>
        <v>0</v>
      </c>
      <c r="IO12" s="737">
        <f t="shared" si="241"/>
        <v>0</v>
      </c>
      <c r="IP12" s="737">
        <f t="shared" si="62"/>
        <v>0</v>
      </c>
      <c r="IQ12" s="740">
        <f t="shared" si="63"/>
        <v>0</v>
      </c>
      <c r="IR12" s="625">
        <f t="shared" si="242"/>
        <v>1</v>
      </c>
      <c r="IS12" s="738" t="str">
        <f t="shared" si="243"/>
        <v>00:00-00:00</v>
      </c>
      <c r="IT12" s="739">
        <f t="shared" si="244"/>
        <v>1</v>
      </c>
      <c r="IU12" s="738">
        <f t="shared" si="245"/>
        <v>0</v>
      </c>
      <c r="IV12" s="738">
        <f t="shared" si="246"/>
        <v>1</v>
      </c>
      <c r="IW12" s="737" t="b">
        <f t="shared" si="247"/>
        <v>1</v>
      </c>
      <c r="IX12" s="737" t="b">
        <f t="shared" si="247"/>
        <v>0</v>
      </c>
      <c r="IY12" s="737" t="b">
        <f t="shared" si="248"/>
        <v>1</v>
      </c>
      <c r="IZ12" s="628">
        <f t="shared" si="249"/>
        <v>1</v>
      </c>
      <c r="JA12" s="737">
        <f t="shared" si="250"/>
        <v>0</v>
      </c>
      <c r="JB12" s="737">
        <f t="shared" si="251"/>
        <v>0</v>
      </c>
      <c r="JC12" s="737">
        <f t="shared" si="64"/>
        <v>0</v>
      </c>
      <c r="JD12" s="740">
        <f t="shared" si="65"/>
        <v>0</v>
      </c>
      <c r="JE12" s="625">
        <f t="shared" si="252"/>
        <v>1</v>
      </c>
      <c r="JF12" s="738" t="str">
        <f t="shared" si="253"/>
        <v>00:00-00:00</v>
      </c>
      <c r="JG12" s="739">
        <f t="shared" si="254"/>
        <v>1</v>
      </c>
      <c r="JH12" s="738">
        <f t="shared" si="255"/>
        <v>0</v>
      </c>
      <c r="JI12" s="738">
        <f t="shared" si="256"/>
        <v>1</v>
      </c>
      <c r="JJ12" s="737" t="b">
        <f t="shared" si="257"/>
        <v>1</v>
      </c>
      <c r="JK12" s="737" t="b">
        <f t="shared" si="257"/>
        <v>0</v>
      </c>
      <c r="JL12" s="737" t="b">
        <f t="shared" si="258"/>
        <v>1</v>
      </c>
      <c r="JM12" s="628">
        <f t="shared" si="259"/>
        <v>1</v>
      </c>
      <c r="JN12" s="737">
        <f t="shared" si="260"/>
        <v>0</v>
      </c>
      <c r="JO12" s="737">
        <f t="shared" si="261"/>
        <v>0</v>
      </c>
      <c r="JP12" s="737">
        <f t="shared" si="66"/>
        <v>0</v>
      </c>
      <c r="JQ12" s="740">
        <f t="shared" si="67"/>
        <v>0</v>
      </c>
      <c r="JR12" s="744">
        <f t="shared" si="262"/>
        <v>0</v>
      </c>
      <c r="JS12" s="745">
        <f t="shared" si="263"/>
        <v>0</v>
      </c>
      <c r="JT12" s="744">
        <f t="shared" si="264"/>
        <v>0</v>
      </c>
      <c r="JU12" s="744">
        <f t="shared" si="265"/>
        <v>0</v>
      </c>
      <c r="JV12" s="744">
        <f t="shared" si="266"/>
        <v>0</v>
      </c>
      <c r="JW12" s="744">
        <f t="shared" si="267"/>
        <v>0</v>
      </c>
      <c r="JX12" s="616"/>
      <c r="JY12" s="625">
        <f t="shared" si="268"/>
        <v>1</v>
      </c>
      <c r="JZ12" s="626" t="str">
        <f t="shared" si="269"/>
        <v>00:00-00:00</v>
      </c>
      <c r="KA12" s="627">
        <f t="shared" si="270"/>
        <v>1</v>
      </c>
      <c r="KB12" s="738">
        <f t="shared" si="271"/>
        <v>0</v>
      </c>
      <c r="KC12" s="738">
        <f t="shared" si="272"/>
        <v>1</v>
      </c>
      <c r="KD12" s="628" t="b">
        <f t="shared" si="273"/>
        <v>1</v>
      </c>
      <c r="KE12" s="628" t="b">
        <f t="shared" si="273"/>
        <v>0</v>
      </c>
      <c r="KF12" s="628" t="b">
        <f t="shared" si="274"/>
        <v>1</v>
      </c>
      <c r="KG12" s="628">
        <f t="shared" si="275"/>
        <v>1</v>
      </c>
      <c r="KH12" s="737">
        <f t="shared" si="276"/>
        <v>0</v>
      </c>
      <c r="KI12" s="737">
        <f t="shared" si="277"/>
        <v>0</v>
      </c>
      <c r="KJ12" s="737">
        <f t="shared" si="68"/>
        <v>0</v>
      </c>
      <c r="KK12" s="740">
        <f t="shared" si="69"/>
        <v>0</v>
      </c>
      <c r="KL12" s="625">
        <f t="shared" si="278"/>
        <v>1</v>
      </c>
      <c r="KM12" s="625" t="str">
        <f t="shared" si="279"/>
        <v>00:00-00:00</v>
      </c>
      <c r="KN12" s="627">
        <f t="shared" si="280"/>
        <v>1</v>
      </c>
      <c r="KO12" s="738">
        <f t="shared" si="281"/>
        <v>0</v>
      </c>
      <c r="KP12" s="738">
        <f t="shared" si="282"/>
        <v>1</v>
      </c>
      <c r="KQ12" s="628" t="b">
        <f t="shared" si="283"/>
        <v>1</v>
      </c>
      <c r="KR12" s="628" t="b">
        <f t="shared" si="283"/>
        <v>0</v>
      </c>
      <c r="KS12" s="628" t="b">
        <f t="shared" si="284"/>
        <v>1</v>
      </c>
      <c r="KT12" s="628">
        <f t="shared" si="285"/>
        <v>1</v>
      </c>
      <c r="KU12" s="737">
        <f t="shared" si="286"/>
        <v>0</v>
      </c>
      <c r="KV12" s="737">
        <f t="shared" si="287"/>
        <v>0</v>
      </c>
      <c r="KW12" s="737">
        <f t="shared" si="70"/>
        <v>0</v>
      </c>
      <c r="KX12" s="740">
        <f t="shared" si="71"/>
        <v>0</v>
      </c>
      <c r="KY12" s="625">
        <f t="shared" si="288"/>
        <v>1</v>
      </c>
      <c r="KZ12" s="625" t="str">
        <f t="shared" si="289"/>
        <v>00:00-00:00</v>
      </c>
      <c r="LA12" s="627">
        <f t="shared" si="290"/>
        <v>1</v>
      </c>
      <c r="LB12" s="738">
        <f t="shared" si="291"/>
        <v>0</v>
      </c>
      <c r="LC12" s="738">
        <f t="shared" si="292"/>
        <v>1</v>
      </c>
      <c r="LD12" s="628" t="b">
        <f t="shared" si="293"/>
        <v>1</v>
      </c>
      <c r="LE12" s="628" t="b">
        <f t="shared" si="293"/>
        <v>0</v>
      </c>
      <c r="LF12" s="628" t="b">
        <f t="shared" si="294"/>
        <v>1</v>
      </c>
      <c r="LG12" s="628">
        <f t="shared" si="295"/>
        <v>1</v>
      </c>
      <c r="LH12" s="737">
        <f t="shared" si="296"/>
        <v>0</v>
      </c>
      <c r="LI12" s="737">
        <f t="shared" si="297"/>
        <v>0</v>
      </c>
      <c r="LJ12" s="737">
        <f t="shared" si="72"/>
        <v>0</v>
      </c>
      <c r="LK12" s="740">
        <f t="shared" si="73"/>
        <v>0</v>
      </c>
      <c r="LL12" s="625">
        <f t="shared" si="298"/>
        <v>1</v>
      </c>
      <c r="LM12" s="625" t="str">
        <f t="shared" si="299"/>
        <v>00:00-00:00</v>
      </c>
      <c r="LN12" s="627">
        <f t="shared" si="300"/>
        <v>1</v>
      </c>
      <c r="LO12" s="738">
        <f t="shared" si="301"/>
        <v>0</v>
      </c>
      <c r="LP12" s="738">
        <f t="shared" si="302"/>
        <v>1</v>
      </c>
      <c r="LQ12" s="628" t="b">
        <f t="shared" si="303"/>
        <v>1</v>
      </c>
      <c r="LR12" s="628" t="b">
        <f t="shared" si="303"/>
        <v>0</v>
      </c>
      <c r="LS12" s="628" t="b">
        <f t="shared" si="304"/>
        <v>1</v>
      </c>
      <c r="LT12" s="628">
        <f t="shared" si="305"/>
        <v>1</v>
      </c>
      <c r="LU12" s="737">
        <f t="shared" si="306"/>
        <v>0</v>
      </c>
      <c r="LV12" s="737">
        <f t="shared" si="307"/>
        <v>0</v>
      </c>
      <c r="LW12" s="737">
        <f t="shared" si="74"/>
        <v>0</v>
      </c>
      <c r="LX12" s="740">
        <f t="shared" si="75"/>
        <v>0</v>
      </c>
      <c r="LY12" s="625">
        <f t="shared" si="308"/>
        <v>1</v>
      </c>
      <c r="LZ12" s="625" t="str">
        <f t="shared" si="309"/>
        <v>00:00-00:00</v>
      </c>
      <c r="MA12" s="627">
        <f t="shared" si="310"/>
        <v>1</v>
      </c>
      <c r="MB12" s="738">
        <f t="shared" si="311"/>
        <v>0</v>
      </c>
      <c r="MC12" s="738">
        <f t="shared" si="312"/>
        <v>1</v>
      </c>
      <c r="MD12" s="628" t="b">
        <f t="shared" si="313"/>
        <v>1</v>
      </c>
      <c r="ME12" s="628" t="b">
        <f t="shared" si="76"/>
        <v>0</v>
      </c>
      <c r="MF12" s="628" t="b">
        <f t="shared" si="314"/>
        <v>1</v>
      </c>
      <c r="MG12" s="628">
        <f t="shared" si="315"/>
        <v>1</v>
      </c>
      <c r="MH12" s="737">
        <f t="shared" si="316"/>
        <v>0</v>
      </c>
      <c r="MI12" s="737">
        <f t="shared" si="317"/>
        <v>0</v>
      </c>
      <c r="MJ12" s="737">
        <f t="shared" si="77"/>
        <v>0</v>
      </c>
      <c r="MK12" s="740">
        <f t="shared" si="78"/>
        <v>0</v>
      </c>
      <c r="ML12" s="625">
        <f t="shared" si="318"/>
        <v>1</v>
      </c>
      <c r="MM12" s="625" t="str">
        <f t="shared" si="319"/>
        <v>00:00-00:00</v>
      </c>
      <c r="MN12" s="627">
        <f t="shared" si="320"/>
        <v>1</v>
      </c>
      <c r="MO12" s="738">
        <f t="shared" si="321"/>
        <v>0</v>
      </c>
      <c r="MP12" s="738">
        <f t="shared" si="322"/>
        <v>1</v>
      </c>
      <c r="MQ12" s="628" t="b">
        <f t="shared" si="323"/>
        <v>1</v>
      </c>
      <c r="MR12" s="628" t="b">
        <f t="shared" si="323"/>
        <v>0</v>
      </c>
      <c r="MS12" s="628" t="b">
        <f t="shared" si="324"/>
        <v>1</v>
      </c>
      <c r="MT12" s="628">
        <f t="shared" si="325"/>
        <v>1</v>
      </c>
      <c r="MU12" s="737">
        <f t="shared" si="326"/>
        <v>0</v>
      </c>
      <c r="MV12" s="737">
        <f t="shared" si="327"/>
        <v>0</v>
      </c>
      <c r="MW12" s="737">
        <f t="shared" si="79"/>
        <v>0</v>
      </c>
      <c r="MX12" s="740">
        <f t="shared" si="80"/>
        <v>0</v>
      </c>
      <c r="MY12" s="625">
        <f t="shared" si="328"/>
        <v>1</v>
      </c>
      <c r="MZ12" s="625" t="str">
        <f t="shared" si="329"/>
        <v>00:00-00:00</v>
      </c>
      <c r="NA12" s="627">
        <f t="shared" si="330"/>
        <v>1</v>
      </c>
      <c r="NB12" s="738">
        <f t="shared" si="331"/>
        <v>0</v>
      </c>
      <c r="NC12" s="738">
        <f t="shared" si="332"/>
        <v>1</v>
      </c>
      <c r="ND12" s="628" t="b">
        <f t="shared" si="333"/>
        <v>1</v>
      </c>
      <c r="NE12" s="628" t="b">
        <f t="shared" si="333"/>
        <v>0</v>
      </c>
      <c r="NF12" s="628" t="b">
        <f t="shared" si="334"/>
        <v>1</v>
      </c>
      <c r="NG12" s="628">
        <f t="shared" si="335"/>
        <v>1</v>
      </c>
      <c r="NH12" s="737">
        <f t="shared" si="336"/>
        <v>0</v>
      </c>
      <c r="NI12" s="737">
        <f t="shared" si="337"/>
        <v>0</v>
      </c>
      <c r="NJ12" s="737">
        <f t="shared" si="81"/>
        <v>0</v>
      </c>
      <c r="NK12" s="740">
        <f t="shared" si="82"/>
        <v>0</v>
      </c>
      <c r="NL12" s="625">
        <f t="shared" si="338"/>
        <v>1</v>
      </c>
      <c r="NM12" s="625" t="str">
        <f t="shared" si="339"/>
        <v>00:00-00:00</v>
      </c>
      <c r="NN12" s="627">
        <f t="shared" si="340"/>
        <v>1</v>
      </c>
      <c r="NO12" s="738">
        <f t="shared" si="341"/>
        <v>0</v>
      </c>
      <c r="NP12" s="738">
        <f t="shared" si="342"/>
        <v>1</v>
      </c>
      <c r="NQ12" s="628" t="b">
        <f t="shared" si="343"/>
        <v>1</v>
      </c>
      <c r="NR12" s="628" t="b">
        <f t="shared" si="343"/>
        <v>0</v>
      </c>
      <c r="NS12" s="628" t="b">
        <f t="shared" si="344"/>
        <v>1</v>
      </c>
      <c r="NT12" s="628">
        <f t="shared" si="345"/>
        <v>1</v>
      </c>
      <c r="NU12" s="737">
        <f t="shared" si="346"/>
        <v>0</v>
      </c>
      <c r="NV12" s="737">
        <f t="shared" si="347"/>
        <v>0</v>
      </c>
      <c r="NW12" s="737">
        <f t="shared" si="83"/>
        <v>0</v>
      </c>
      <c r="NX12" s="740">
        <f t="shared" si="84"/>
        <v>0</v>
      </c>
      <c r="NY12" s="625">
        <f t="shared" si="348"/>
        <v>1</v>
      </c>
      <c r="NZ12" s="625" t="str">
        <f t="shared" si="349"/>
        <v>00:00-00:00</v>
      </c>
      <c r="OA12" s="627">
        <f t="shared" si="350"/>
        <v>1</v>
      </c>
      <c r="OB12" s="738">
        <f t="shared" si="351"/>
        <v>0</v>
      </c>
      <c r="OC12" s="738">
        <f t="shared" si="352"/>
        <v>1</v>
      </c>
      <c r="OD12" s="628" t="b">
        <f t="shared" si="353"/>
        <v>1</v>
      </c>
      <c r="OE12" s="628" t="b">
        <f t="shared" si="353"/>
        <v>0</v>
      </c>
      <c r="OF12" s="628" t="b">
        <f t="shared" si="354"/>
        <v>1</v>
      </c>
      <c r="OG12" s="628">
        <f t="shared" si="355"/>
        <v>1</v>
      </c>
      <c r="OH12" s="737">
        <f t="shared" si="356"/>
        <v>0</v>
      </c>
      <c r="OI12" s="737">
        <f t="shared" si="357"/>
        <v>0</v>
      </c>
      <c r="OJ12" s="737">
        <f t="shared" si="85"/>
        <v>0</v>
      </c>
      <c r="OK12" s="740">
        <f t="shared" si="86"/>
        <v>0</v>
      </c>
      <c r="OL12" s="625">
        <f t="shared" si="358"/>
        <v>1</v>
      </c>
      <c r="OM12" s="625" t="str">
        <f t="shared" si="359"/>
        <v>00:00-00:00</v>
      </c>
      <c r="ON12" s="627">
        <f t="shared" si="360"/>
        <v>1</v>
      </c>
      <c r="OO12" s="738">
        <f t="shared" si="361"/>
        <v>0</v>
      </c>
      <c r="OP12" s="738">
        <f t="shared" si="362"/>
        <v>1</v>
      </c>
      <c r="OQ12" s="628" t="b">
        <f t="shared" si="363"/>
        <v>1</v>
      </c>
      <c r="OR12" s="628" t="b">
        <f t="shared" si="363"/>
        <v>0</v>
      </c>
      <c r="OS12" s="628" t="b">
        <f t="shared" si="364"/>
        <v>1</v>
      </c>
      <c r="OT12" s="628">
        <f t="shared" si="365"/>
        <v>1</v>
      </c>
      <c r="OU12" s="737">
        <f t="shared" si="366"/>
        <v>0</v>
      </c>
      <c r="OV12" s="737">
        <f t="shared" si="367"/>
        <v>0</v>
      </c>
      <c r="OW12" s="737">
        <f t="shared" si="87"/>
        <v>0</v>
      </c>
      <c r="OX12" s="740">
        <f t="shared" si="88"/>
        <v>0</v>
      </c>
      <c r="OY12" s="625">
        <f t="shared" si="368"/>
        <v>1</v>
      </c>
      <c r="OZ12" s="625" t="str">
        <f t="shared" si="369"/>
        <v>00:00-00:00</v>
      </c>
      <c r="PA12" s="627">
        <f t="shared" si="370"/>
        <v>1</v>
      </c>
      <c r="PB12" s="738">
        <f t="shared" si="371"/>
        <v>0</v>
      </c>
      <c r="PC12" s="738">
        <f t="shared" si="372"/>
        <v>1</v>
      </c>
      <c r="PD12" s="628" t="b">
        <f t="shared" si="373"/>
        <v>1</v>
      </c>
      <c r="PE12" s="628" t="b">
        <f t="shared" si="373"/>
        <v>0</v>
      </c>
      <c r="PF12" s="628" t="b">
        <f t="shared" si="374"/>
        <v>1</v>
      </c>
      <c r="PG12" s="628">
        <f t="shared" si="375"/>
        <v>1</v>
      </c>
      <c r="PH12" s="737">
        <f t="shared" si="376"/>
        <v>0</v>
      </c>
      <c r="PI12" s="737">
        <f t="shared" si="377"/>
        <v>0</v>
      </c>
      <c r="PJ12" s="737">
        <f t="shared" si="89"/>
        <v>0</v>
      </c>
      <c r="PK12" s="740">
        <f t="shared" si="90"/>
        <v>0</v>
      </c>
      <c r="PL12" s="625">
        <f t="shared" si="378"/>
        <v>1</v>
      </c>
      <c r="PM12" s="625" t="str">
        <f t="shared" si="379"/>
        <v>00:00-00:00</v>
      </c>
      <c r="PN12" s="627">
        <f t="shared" si="380"/>
        <v>1</v>
      </c>
      <c r="PO12" s="738">
        <f t="shared" si="381"/>
        <v>0</v>
      </c>
      <c r="PP12" s="738">
        <f t="shared" si="382"/>
        <v>1</v>
      </c>
      <c r="PQ12" s="628" t="b">
        <f t="shared" si="383"/>
        <v>1</v>
      </c>
      <c r="PR12" s="628" t="b">
        <f t="shared" si="383"/>
        <v>0</v>
      </c>
      <c r="PS12" s="628" t="b">
        <f t="shared" si="384"/>
        <v>1</v>
      </c>
      <c r="PT12" s="628">
        <f t="shared" si="385"/>
        <v>1</v>
      </c>
      <c r="PU12" s="737">
        <f t="shared" si="386"/>
        <v>0</v>
      </c>
      <c r="PV12" s="737">
        <f t="shared" si="387"/>
        <v>0</v>
      </c>
      <c r="PW12" s="737">
        <f t="shared" si="91"/>
        <v>0</v>
      </c>
      <c r="PX12" s="740">
        <f t="shared" si="92"/>
        <v>0</v>
      </c>
      <c r="PY12" s="625">
        <f t="shared" si="388"/>
        <v>1</v>
      </c>
      <c r="PZ12" s="625" t="str">
        <f t="shared" si="389"/>
        <v>00:00-00:00</v>
      </c>
      <c r="QA12" s="627">
        <f t="shared" si="390"/>
        <v>1</v>
      </c>
      <c r="QB12" s="738">
        <f t="shared" si="391"/>
        <v>0</v>
      </c>
      <c r="QC12" s="738">
        <f t="shared" si="392"/>
        <v>1</v>
      </c>
      <c r="QD12" s="628" t="b">
        <f t="shared" si="393"/>
        <v>1</v>
      </c>
      <c r="QE12" s="628" t="b">
        <f t="shared" si="393"/>
        <v>0</v>
      </c>
      <c r="QF12" s="628" t="b">
        <f t="shared" si="394"/>
        <v>1</v>
      </c>
      <c r="QG12" s="628">
        <f t="shared" si="395"/>
        <v>1</v>
      </c>
      <c r="QH12" s="737">
        <f t="shared" si="396"/>
        <v>0</v>
      </c>
      <c r="QI12" s="737">
        <f t="shared" si="397"/>
        <v>0</v>
      </c>
      <c r="QJ12" s="737">
        <f t="shared" si="93"/>
        <v>0</v>
      </c>
      <c r="QK12" s="740">
        <f t="shared" si="94"/>
        <v>0</v>
      </c>
      <c r="QL12" s="625">
        <f t="shared" si="398"/>
        <v>1</v>
      </c>
      <c r="QM12" s="625" t="str">
        <f t="shared" si="399"/>
        <v>00:00-00:00</v>
      </c>
      <c r="QN12" s="627">
        <f t="shared" si="400"/>
        <v>1</v>
      </c>
      <c r="QO12" s="738">
        <f t="shared" si="401"/>
        <v>0</v>
      </c>
      <c r="QP12" s="738">
        <f t="shared" si="402"/>
        <v>1</v>
      </c>
      <c r="QQ12" s="628" t="b">
        <f t="shared" si="403"/>
        <v>1</v>
      </c>
      <c r="QR12" s="628" t="b">
        <f t="shared" si="403"/>
        <v>0</v>
      </c>
      <c r="QS12" s="628" t="b">
        <f t="shared" si="404"/>
        <v>1</v>
      </c>
      <c r="QT12" s="628">
        <f t="shared" si="405"/>
        <v>1</v>
      </c>
      <c r="QU12" s="737">
        <f t="shared" si="406"/>
        <v>0</v>
      </c>
      <c r="QV12" s="737">
        <f t="shared" si="407"/>
        <v>0</v>
      </c>
      <c r="QW12" s="737">
        <f t="shared" si="95"/>
        <v>0</v>
      </c>
      <c r="QX12" s="740">
        <f t="shared" si="96"/>
        <v>0</v>
      </c>
      <c r="QY12" s="625">
        <f t="shared" si="408"/>
        <v>1</v>
      </c>
      <c r="QZ12" s="625" t="str">
        <f t="shared" si="409"/>
        <v>00:00-00:00</v>
      </c>
      <c r="RA12" s="627">
        <f t="shared" si="410"/>
        <v>1</v>
      </c>
      <c r="RB12" s="738">
        <f t="shared" si="411"/>
        <v>0</v>
      </c>
      <c r="RC12" s="738">
        <f t="shared" si="412"/>
        <v>1</v>
      </c>
      <c r="RD12" s="628" t="b">
        <f t="shared" si="413"/>
        <v>1</v>
      </c>
      <c r="RE12" s="628" t="b">
        <f t="shared" si="413"/>
        <v>0</v>
      </c>
      <c r="RF12" s="628" t="b">
        <f t="shared" si="414"/>
        <v>1</v>
      </c>
      <c r="RG12" s="628">
        <f t="shared" si="415"/>
        <v>1</v>
      </c>
      <c r="RH12" s="737">
        <f t="shared" si="416"/>
        <v>0</v>
      </c>
      <c r="RI12" s="737">
        <f t="shared" si="417"/>
        <v>0</v>
      </c>
      <c r="RJ12" s="737">
        <f t="shared" si="97"/>
        <v>0</v>
      </c>
      <c r="RK12" s="740">
        <f t="shared" si="98"/>
        <v>0</v>
      </c>
      <c r="RL12" s="745">
        <f t="shared" si="418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9"/>
        <v>0</v>
      </c>
      <c r="RO12" s="744">
        <f t="shared" si="420"/>
        <v>0</v>
      </c>
      <c r="RP12" s="744">
        <f t="shared" si="421"/>
        <v>0</v>
      </c>
      <c r="RQ12" s="744">
        <f t="shared" si="422"/>
        <v>0</v>
      </c>
      <c r="RR12" s="594">
        <f t="shared" ca="1" si="100"/>
        <v>0</v>
      </c>
      <c r="RS12" s="594">
        <f t="shared" ca="1" si="101"/>
        <v>0</v>
      </c>
      <c r="RU12" s="725"/>
    </row>
    <row r="13" spans="1:489" s="625" customFormat="1" ht="15" x14ac:dyDescent="0.25">
      <c r="A13" s="865">
        <f t="shared" ca="1" si="0"/>
        <v>5</v>
      </c>
      <c r="B13" s="719">
        <f t="shared" ca="1" si="102"/>
        <v>43864</v>
      </c>
      <c r="C13" s="720">
        <f t="shared" ca="1" si="1"/>
        <v>0</v>
      </c>
      <c r="D13" s="720" t="str">
        <f t="shared" ca="1" si="2"/>
        <v/>
      </c>
      <c r="E13" s="773" t="str">
        <f t="shared" ca="1" si="3"/>
        <v/>
      </c>
      <c r="F13" s="721">
        <f t="shared" ca="1" si="4"/>
        <v>43864</v>
      </c>
      <c r="G13" s="747"/>
      <c r="H13" s="748"/>
      <c r="I13" s="748"/>
      <c r="J13" s="748"/>
      <c r="K13" s="748"/>
      <c r="L13" s="748"/>
      <c r="M13" s="749"/>
      <c r="N13" s="722" t="str">
        <f t="shared" si="5"/>
        <v/>
      </c>
      <c r="O13" s="723" t="str">
        <f t="shared" si="6"/>
        <v/>
      </c>
      <c r="P13" s="724" t="str">
        <f t="shared" ca="1" si="7"/>
        <v/>
      </c>
      <c r="Q13" s="725" t="str">
        <f t="shared" ca="1" si="8"/>
        <v/>
      </c>
      <c r="R13" s="725">
        <f t="shared" ca="1" si="9"/>
        <v>0</v>
      </c>
      <c r="S13" s="750"/>
      <c r="T13" s="723" t="str">
        <f t="shared" si="103"/>
        <v/>
      </c>
      <c r="U13" s="723" t="str">
        <f t="shared" ca="1" si="10"/>
        <v/>
      </c>
      <c r="V13" s="723" t="str">
        <f t="shared" ca="1" si="11"/>
        <v/>
      </c>
      <c r="W13" s="723" t="str">
        <f t="shared" ca="1" si="12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13"/>
        <v/>
      </c>
      <c r="AD13" s="772"/>
      <c r="AE13" s="752" t="str">
        <f t="shared" si="14"/>
        <v/>
      </c>
      <c r="AF13" s="729" t="str">
        <f t="shared" si="104"/>
        <v/>
      </c>
      <c r="AG13" s="730" t="str">
        <f t="shared" si="105"/>
        <v/>
      </c>
      <c r="AH13" s="732" t="str">
        <f t="shared" si="15"/>
        <v/>
      </c>
      <c r="AI13" s="732">
        <f t="shared" si="106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16"/>
        <v>0</v>
      </c>
      <c r="AM13" s="596">
        <f t="shared" si="16"/>
        <v>0</v>
      </c>
      <c r="AN13" s="596">
        <f t="shared" si="16"/>
        <v>0</v>
      </c>
      <c r="AO13" s="596">
        <f t="shared" si="423"/>
        <v>0</v>
      </c>
      <c r="AP13" s="633">
        <v>0</v>
      </c>
      <c r="AQ13" s="596">
        <f t="shared" si="424"/>
        <v>0</v>
      </c>
      <c r="AR13" s="634">
        <f t="shared" si="17"/>
        <v>0</v>
      </c>
      <c r="AS13" s="733">
        <f t="shared" si="18"/>
        <v>0</v>
      </c>
      <c r="AT13" s="635">
        <f t="shared" si="19"/>
        <v>0</v>
      </c>
      <c r="AU13" s="635">
        <f>AS13-AR13</f>
        <v>0</v>
      </c>
      <c r="AV13" s="633">
        <v>0</v>
      </c>
      <c r="AW13" s="635">
        <f t="shared" si="426"/>
        <v>0</v>
      </c>
      <c r="AX13" s="596">
        <f t="shared" si="20"/>
        <v>0</v>
      </c>
      <c r="AY13" s="596">
        <f t="shared" si="21"/>
        <v>0</v>
      </c>
      <c r="AZ13" s="596">
        <f t="shared" si="22"/>
        <v>0</v>
      </c>
      <c r="BA13" s="596">
        <f t="shared" si="23"/>
        <v>0</v>
      </c>
      <c r="BB13" s="596">
        <f t="shared" si="24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25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9"/>
        <v>0</v>
      </c>
      <c r="BL13" s="636" t="b">
        <f>IF(UPPER(G13)=Stammdaten!$D$39,TRUE,FALSE)</f>
        <v>0</v>
      </c>
      <c r="BM13" s="636">
        <f t="shared" si="26"/>
        <v>0</v>
      </c>
      <c r="BN13" s="636">
        <f t="shared" si="27"/>
        <v>0</v>
      </c>
      <c r="BO13" s="735">
        <f t="shared" ca="1" si="28"/>
        <v>0</v>
      </c>
      <c r="BP13" s="636">
        <f t="shared" si="29"/>
        <v>0</v>
      </c>
      <c r="BQ13" s="636">
        <f t="shared" si="108"/>
        <v>0</v>
      </c>
      <c r="BR13" s="636">
        <f t="shared" ca="1" si="30"/>
        <v>0</v>
      </c>
      <c r="BS13" s="549">
        <f t="shared" ca="1" si="31"/>
        <v>0</v>
      </c>
      <c r="BT13" s="637">
        <f t="shared" ca="1" si="32"/>
        <v>0</v>
      </c>
      <c r="BU13" s="635">
        <f t="shared" ca="1" si="109"/>
        <v>0</v>
      </c>
      <c r="BV13" s="638">
        <f t="shared" ca="1" si="3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34"/>
        <v>0</v>
      </c>
      <c r="BY13" s="638">
        <f t="shared" ca="1" si="35"/>
        <v>0</v>
      </c>
      <c r="BZ13" s="736">
        <f ca="1">ROUND(IF(OR(C13=0,B13=""),0,INDIRECT(ADDRESS(MATCH(B13,Soll_AZ,1)+MATCH("Arbeitszeit 1 ab",Stammdaten!B:B,0)-1,WEEKDAY(B13,2)+15,,,Tabellennamen),TRUE)),15)</f>
        <v>0</v>
      </c>
      <c r="CA13" s="954">
        <f t="shared" ca="1" si="36"/>
        <v>0</v>
      </c>
      <c r="CB13" s="736">
        <f t="shared" si="110"/>
        <v>0</v>
      </c>
      <c r="CC13" s="625">
        <f t="shared" si="37"/>
        <v>1</v>
      </c>
      <c r="CD13" s="737">
        <f t="shared" si="38"/>
        <v>0</v>
      </c>
      <c r="CE13" s="737">
        <f t="shared" si="111"/>
        <v>1</v>
      </c>
      <c r="CF13" s="738" t="str">
        <f t="shared" si="112"/>
        <v>00:00-00:00</v>
      </c>
      <c r="CG13" s="739">
        <f t="shared" si="113"/>
        <v>1</v>
      </c>
      <c r="CH13" s="738">
        <f t="shared" si="114"/>
        <v>0</v>
      </c>
      <c r="CI13" s="738">
        <f t="shared" si="115"/>
        <v>1</v>
      </c>
      <c r="CJ13" s="737" t="b">
        <f t="shared" si="116"/>
        <v>1</v>
      </c>
      <c r="CK13" s="737" t="b">
        <f t="shared" si="116"/>
        <v>0</v>
      </c>
      <c r="CL13" s="737" t="b">
        <f t="shared" si="117"/>
        <v>1</v>
      </c>
      <c r="CM13" s="628">
        <f t="shared" si="118"/>
        <v>1</v>
      </c>
      <c r="CN13" s="737">
        <f t="shared" si="119"/>
        <v>0</v>
      </c>
      <c r="CO13" s="737">
        <f t="shared" si="120"/>
        <v>0</v>
      </c>
      <c r="CP13" s="737">
        <f t="shared" si="121"/>
        <v>0</v>
      </c>
      <c r="CQ13" s="740">
        <f t="shared" si="39"/>
        <v>0</v>
      </c>
      <c r="CR13" s="625">
        <f t="shared" si="122"/>
        <v>1</v>
      </c>
      <c r="CS13" s="738" t="str">
        <f t="shared" si="40"/>
        <v>00:00-00:00</v>
      </c>
      <c r="CT13" s="739">
        <f t="shared" si="123"/>
        <v>1</v>
      </c>
      <c r="CU13" s="738">
        <f t="shared" si="124"/>
        <v>0</v>
      </c>
      <c r="CV13" s="738">
        <f t="shared" si="125"/>
        <v>1</v>
      </c>
      <c r="CW13" s="737" t="b">
        <f t="shared" si="126"/>
        <v>1</v>
      </c>
      <c r="CX13" s="737" t="b">
        <f t="shared" si="126"/>
        <v>0</v>
      </c>
      <c r="CY13" s="737" t="b">
        <f t="shared" si="127"/>
        <v>1</v>
      </c>
      <c r="CZ13" s="628">
        <f t="shared" si="128"/>
        <v>1</v>
      </c>
      <c r="DA13" s="737">
        <f t="shared" si="129"/>
        <v>0</v>
      </c>
      <c r="DB13" s="737">
        <f t="shared" si="130"/>
        <v>0</v>
      </c>
      <c r="DC13" s="737">
        <f t="shared" si="131"/>
        <v>0</v>
      </c>
      <c r="DD13" s="740">
        <f t="shared" si="41"/>
        <v>0</v>
      </c>
      <c r="DE13" s="625">
        <f t="shared" si="132"/>
        <v>1</v>
      </c>
      <c r="DF13" s="738" t="str">
        <f t="shared" si="133"/>
        <v>00:00-00:00</v>
      </c>
      <c r="DG13" s="739">
        <f t="shared" si="134"/>
        <v>1</v>
      </c>
      <c r="DH13" s="738">
        <f t="shared" si="135"/>
        <v>0</v>
      </c>
      <c r="DI13" s="738">
        <f t="shared" si="136"/>
        <v>1</v>
      </c>
      <c r="DJ13" s="737" t="b">
        <f t="shared" si="137"/>
        <v>1</v>
      </c>
      <c r="DK13" s="737" t="b">
        <f t="shared" si="137"/>
        <v>0</v>
      </c>
      <c r="DL13" s="737" t="b">
        <f t="shared" si="138"/>
        <v>1</v>
      </c>
      <c r="DM13" s="628">
        <f t="shared" si="139"/>
        <v>1</v>
      </c>
      <c r="DN13" s="737">
        <f t="shared" si="140"/>
        <v>0</v>
      </c>
      <c r="DO13" s="737">
        <f t="shared" si="141"/>
        <v>0</v>
      </c>
      <c r="DP13" s="737">
        <f t="shared" si="42"/>
        <v>0</v>
      </c>
      <c r="DQ13" s="740">
        <f t="shared" si="43"/>
        <v>0</v>
      </c>
      <c r="DR13" s="625">
        <f t="shared" si="142"/>
        <v>1</v>
      </c>
      <c r="DS13" s="738" t="str">
        <f t="shared" si="143"/>
        <v>00:00-00:00</v>
      </c>
      <c r="DT13" s="739">
        <f t="shared" si="144"/>
        <v>1</v>
      </c>
      <c r="DU13" s="738">
        <f t="shared" si="145"/>
        <v>0</v>
      </c>
      <c r="DV13" s="738">
        <f t="shared" si="146"/>
        <v>1</v>
      </c>
      <c r="DW13" s="737" t="b">
        <f t="shared" si="147"/>
        <v>1</v>
      </c>
      <c r="DX13" s="737" t="b">
        <f t="shared" si="147"/>
        <v>0</v>
      </c>
      <c r="DY13" s="737" t="b">
        <f t="shared" si="148"/>
        <v>1</v>
      </c>
      <c r="DZ13" s="628">
        <f t="shared" si="149"/>
        <v>1</v>
      </c>
      <c r="EA13" s="737">
        <f t="shared" si="150"/>
        <v>0</v>
      </c>
      <c r="EB13" s="737">
        <f t="shared" si="151"/>
        <v>0</v>
      </c>
      <c r="EC13" s="737">
        <f t="shared" si="44"/>
        <v>0</v>
      </c>
      <c r="ED13" s="740">
        <f t="shared" si="45"/>
        <v>0</v>
      </c>
      <c r="EE13" s="741">
        <f t="shared" si="152"/>
        <v>1</v>
      </c>
      <c r="EF13" s="742" t="str">
        <f t="shared" si="153"/>
        <v>00:00-00:00</v>
      </c>
      <c r="EG13" s="743">
        <f t="shared" si="154"/>
        <v>1</v>
      </c>
      <c r="EH13" s="742">
        <f t="shared" si="155"/>
        <v>0</v>
      </c>
      <c r="EI13" s="742">
        <f t="shared" si="156"/>
        <v>1</v>
      </c>
      <c r="EJ13" s="742" t="b">
        <f t="shared" si="157"/>
        <v>1</v>
      </c>
      <c r="EK13" s="742" t="b">
        <f t="shared" si="157"/>
        <v>0</v>
      </c>
      <c r="EL13" s="742" t="b">
        <f t="shared" si="158"/>
        <v>1</v>
      </c>
      <c r="EM13" s="628">
        <f t="shared" si="159"/>
        <v>1</v>
      </c>
      <c r="EN13" s="737">
        <f t="shared" si="160"/>
        <v>0</v>
      </c>
      <c r="EO13" s="737">
        <f t="shared" si="161"/>
        <v>0</v>
      </c>
      <c r="EP13" s="737">
        <f t="shared" si="46"/>
        <v>0</v>
      </c>
      <c r="EQ13" s="740">
        <f t="shared" si="47"/>
        <v>0</v>
      </c>
      <c r="ER13" s="741">
        <f t="shared" si="162"/>
        <v>1</v>
      </c>
      <c r="ES13" s="742" t="str">
        <f t="shared" si="163"/>
        <v>00:00-00:00</v>
      </c>
      <c r="ET13" s="739">
        <f t="shared" si="164"/>
        <v>1</v>
      </c>
      <c r="EU13" s="738">
        <f t="shared" si="165"/>
        <v>0</v>
      </c>
      <c r="EV13" s="738">
        <f t="shared" si="166"/>
        <v>1</v>
      </c>
      <c r="EW13" s="737" t="b">
        <f t="shared" si="167"/>
        <v>1</v>
      </c>
      <c r="EX13" s="737" t="b">
        <f t="shared" si="167"/>
        <v>0</v>
      </c>
      <c r="EY13" s="737" t="b">
        <f t="shared" si="168"/>
        <v>1</v>
      </c>
      <c r="EZ13" s="628">
        <f t="shared" si="169"/>
        <v>1</v>
      </c>
      <c r="FA13" s="737">
        <f t="shared" si="170"/>
        <v>0</v>
      </c>
      <c r="FB13" s="737">
        <f t="shared" si="171"/>
        <v>0</v>
      </c>
      <c r="FC13" s="737">
        <f t="shared" si="48"/>
        <v>0</v>
      </c>
      <c r="FD13" s="740">
        <f t="shared" si="49"/>
        <v>0</v>
      </c>
      <c r="FE13" s="625">
        <f t="shared" si="172"/>
        <v>1</v>
      </c>
      <c r="FF13" s="738" t="str">
        <f t="shared" si="173"/>
        <v>00:00-00:00</v>
      </c>
      <c r="FG13" s="739">
        <f t="shared" si="174"/>
        <v>1</v>
      </c>
      <c r="FH13" s="738">
        <f t="shared" si="175"/>
        <v>0</v>
      </c>
      <c r="FI13" s="738">
        <f t="shared" si="176"/>
        <v>1</v>
      </c>
      <c r="FJ13" s="737" t="b">
        <f t="shared" si="177"/>
        <v>1</v>
      </c>
      <c r="FK13" s="737" t="b">
        <f t="shared" si="177"/>
        <v>0</v>
      </c>
      <c r="FL13" s="737" t="b">
        <f t="shared" si="178"/>
        <v>1</v>
      </c>
      <c r="FM13" s="628">
        <f t="shared" si="179"/>
        <v>1</v>
      </c>
      <c r="FN13" s="737">
        <f t="shared" si="180"/>
        <v>0</v>
      </c>
      <c r="FO13" s="737">
        <f t="shared" si="181"/>
        <v>0</v>
      </c>
      <c r="FP13" s="737">
        <f t="shared" si="50"/>
        <v>0</v>
      </c>
      <c r="FQ13" s="740">
        <f t="shared" si="51"/>
        <v>0</v>
      </c>
      <c r="FR13" s="625">
        <f t="shared" si="182"/>
        <v>1</v>
      </c>
      <c r="FS13" s="738" t="str">
        <f t="shared" si="183"/>
        <v>00:00-00:00</v>
      </c>
      <c r="FT13" s="739">
        <f t="shared" si="184"/>
        <v>1</v>
      </c>
      <c r="FU13" s="738">
        <f t="shared" si="185"/>
        <v>0</v>
      </c>
      <c r="FV13" s="738">
        <f t="shared" si="186"/>
        <v>1</v>
      </c>
      <c r="FW13" s="737" t="b">
        <f t="shared" si="187"/>
        <v>1</v>
      </c>
      <c r="FX13" s="737" t="b">
        <f t="shared" si="187"/>
        <v>0</v>
      </c>
      <c r="FY13" s="737" t="b">
        <f t="shared" si="188"/>
        <v>1</v>
      </c>
      <c r="FZ13" s="628">
        <f t="shared" si="189"/>
        <v>1</v>
      </c>
      <c r="GA13" s="737">
        <f t="shared" si="190"/>
        <v>0</v>
      </c>
      <c r="GB13" s="737">
        <f t="shared" si="191"/>
        <v>0</v>
      </c>
      <c r="GC13" s="737">
        <f t="shared" si="52"/>
        <v>0</v>
      </c>
      <c r="GD13" s="740">
        <f t="shared" si="53"/>
        <v>0</v>
      </c>
      <c r="GE13" s="625">
        <f t="shared" si="192"/>
        <v>1</v>
      </c>
      <c r="GF13" s="738" t="str">
        <f t="shared" si="193"/>
        <v>00:00-00:00</v>
      </c>
      <c r="GG13" s="739">
        <f t="shared" si="194"/>
        <v>1</v>
      </c>
      <c r="GH13" s="738">
        <f t="shared" si="195"/>
        <v>0</v>
      </c>
      <c r="GI13" s="738">
        <f t="shared" si="196"/>
        <v>1</v>
      </c>
      <c r="GJ13" s="737" t="b">
        <f t="shared" si="197"/>
        <v>1</v>
      </c>
      <c r="GK13" s="737" t="b">
        <f t="shared" si="197"/>
        <v>0</v>
      </c>
      <c r="GL13" s="737" t="b">
        <f t="shared" si="198"/>
        <v>1</v>
      </c>
      <c r="GM13" s="628">
        <f t="shared" si="199"/>
        <v>1</v>
      </c>
      <c r="GN13" s="737">
        <f t="shared" si="200"/>
        <v>0</v>
      </c>
      <c r="GO13" s="737">
        <f t="shared" si="201"/>
        <v>0</v>
      </c>
      <c r="GP13" s="737">
        <f t="shared" si="54"/>
        <v>0</v>
      </c>
      <c r="GQ13" s="740">
        <f t="shared" si="55"/>
        <v>0</v>
      </c>
      <c r="GR13" s="625">
        <f t="shared" si="202"/>
        <v>1</v>
      </c>
      <c r="GS13" s="738" t="str">
        <f t="shared" si="203"/>
        <v>00:00-00:00</v>
      </c>
      <c r="GT13" s="739">
        <f t="shared" si="204"/>
        <v>1</v>
      </c>
      <c r="GU13" s="738">
        <f t="shared" si="205"/>
        <v>0</v>
      </c>
      <c r="GV13" s="738">
        <f t="shared" si="206"/>
        <v>1</v>
      </c>
      <c r="GW13" s="737" t="b">
        <f t="shared" si="207"/>
        <v>1</v>
      </c>
      <c r="GX13" s="737" t="b">
        <f t="shared" si="207"/>
        <v>0</v>
      </c>
      <c r="GY13" s="737" t="b">
        <f t="shared" si="208"/>
        <v>1</v>
      </c>
      <c r="GZ13" s="628">
        <f t="shared" si="209"/>
        <v>1</v>
      </c>
      <c r="HA13" s="737">
        <f t="shared" si="210"/>
        <v>0</v>
      </c>
      <c r="HB13" s="737">
        <f t="shared" si="211"/>
        <v>0</v>
      </c>
      <c r="HC13" s="737">
        <f t="shared" si="56"/>
        <v>0</v>
      </c>
      <c r="HD13" s="740">
        <f t="shared" si="57"/>
        <v>0</v>
      </c>
      <c r="HE13" s="625">
        <f t="shared" si="212"/>
        <v>1</v>
      </c>
      <c r="HF13" s="738" t="str">
        <f t="shared" si="213"/>
        <v>00:00-00:00</v>
      </c>
      <c r="HG13" s="739">
        <f t="shared" si="214"/>
        <v>1</v>
      </c>
      <c r="HH13" s="738">
        <f t="shared" si="215"/>
        <v>0</v>
      </c>
      <c r="HI13" s="738">
        <f t="shared" si="216"/>
        <v>1</v>
      </c>
      <c r="HJ13" s="737" t="b">
        <f t="shared" si="217"/>
        <v>1</v>
      </c>
      <c r="HK13" s="737" t="b">
        <f t="shared" si="217"/>
        <v>0</v>
      </c>
      <c r="HL13" s="737" t="b">
        <f t="shared" si="218"/>
        <v>1</v>
      </c>
      <c r="HM13" s="628">
        <f t="shared" si="219"/>
        <v>1</v>
      </c>
      <c r="HN13" s="737">
        <f t="shared" si="220"/>
        <v>0</v>
      </c>
      <c r="HO13" s="737">
        <f t="shared" si="221"/>
        <v>0</v>
      </c>
      <c r="HP13" s="737">
        <f t="shared" si="58"/>
        <v>0</v>
      </c>
      <c r="HQ13" s="740">
        <f t="shared" si="59"/>
        <v>0</v>
      </c>
      <c r="HR13" s="625">
        <f t="shared" si="222"/>
        <v>1</v>
      </c>
      <c r="HS13" s="738" t="str">
        <f t="shared" si="223"/>
        <v>00:00-00:00</v>
      </c>
      <c r="HT13" s="739">
        <f t="shared" si="224"/>
        <v>1</v>
      </c>
      <c r="HU13" s="738">
        <f t="shared" si="225"/>
        <v>0</v>
      </c>
      <c r="HV13" s="738">
        <f t="shared" si="226"/>
        <v>1</v>
      </c>
      <c r="HW13" s="737" t="b">
        <f t="shared" si="227"/>
        <v>1</v>
      </c>
      <c r="HX13" s="737" t="b">
        <f t="shared" si="227"/>
        <v>0</v>
      </c>
      <c r="HY13" s="737" t="b">
        <f t="shared" si="228"/>
        <v>1</v>
      </c>
      <c r="HZ13" s="628">
        <f t="shared" si="229"/>
        <v>1</v>
      </c>
      <c r="IA13" s="737">
        <f t="shared" si="230"/>
        <v>0</v>
      </c>
      <c r="IB13" s="737">
        <f t="shared" si="231"/>
        <v>0</v>
      </c>
      <c r="IC13" s="737">
        <f t="shared" si="60"/>
        <v>0</v>
      </c>
      <c r="ID13" s="740">
        <f t="shared" si="61"/>
        <v>0</v>
      </c>
      <c r="IE13" s="625">
        <f t="shared" si="232"/>
        <v>1</v>
      </c>
      <c r="IF13" s="738" t="str">
        <f t="shared" si="233"/>
        <v>00:00-00:00</v>
      </c>
      <c r="IG13" s="739">
        <f t="shared" si="234"/>
        <v>1</v>
      </c>
      <c r="IH13" s="738">
        <f t="shared" si="235"/>
        <v>0</v>
      </c>
      <c r="II13" s="738">
        <f t="shared" si="236"/>
        <v>1</v>
      </c>
      <c r="IJ13" s="737" t="b">
        <f t="shared" si="237"/>
        <v>1</v>
      </c>
      <c r="IK13" s="737" t="b">
        <f t="shared" si="237"/>
        <v>0</v>
      </c>
      <c r="IL13" s="737" t="b">
        <f t="shared" si="238"/>
        <v>1</v>
      </c>
      <c r="IM13" s="628">
        <f t="shared" si="239"/>
        <v>1</v>
      </c>
      <c r="IN13" s="737">
        <f t="shared" si="240"/>
        <v>0</v>
      </c>
      <c r="IO13" s="737">
        <f t="shared" si="241"/>
        <v>0</v>
      </c>
      <c r="IP13" s="737">
        <f t="shared" si="62"/>
        <v>0</v>
      </c>
      <c r="IQ13" s="740">
        <f t="shared" si="63"/>
        <v>0</v>
      </c>
      <c r="IR13" s="625">
        <f t="shared" si="242"/>
        <v>1</v>
      </c>
      <c r="IS13" s="738" t="str">
        <f t="shared" si="243"/>
        <v>00:00-00:00</v>
      </c>
      <c r="IT13" s="739">
        <f t="shared" si="244"/>
        <v>1</v>
      </c>
      <c r="IU13" s="738">
        <f t="shared" si="245"/>
        <v>0</v>
      </c>
      <c r="IV13" s="738">
        <f t="shared" si="246"/>
        <v>1</v>
      </c>
      <c r="IW13" s="737" t="b">
        <f t="shared" si="247"/>
        <v>1</v>
      </c>
      <c r="IX13" s="737" t="b">
        <f t="shared" si="247"/>
        <v>0</v>
      </c>
      <c r="IY13" s="737" t="b">
        <f t="shared" si="248"/>
        <v>1</v>
      </c>
      <c r="IZ13" s="628">
        <f t="shared" si="249"/>
        <v>1</v>
      </c>
      <c r="JA13" s="737">
        <f t="shared" si="250"/>
        <v>0</v>
      </c>
      <c r="JB13" s="737">
        <f t="shared" si="251"/>
        <v>0</v>
      </c>
      <c r="JC13" s="737">
        <f t="shared" si="64"/>
        <v>0</v>
      </c>
      <c r="JD13" s="740">
        <f t="shared" si="65"/>
        <v>0</v>
      </c>
      <c r="JE13" s="625">
        <f t="shared" si="252"/>
        <v>1</v>
      </c>
      <c r="JF13" s="738" t="str">
        <f t="shared" si="253"/>
        <v>00:00-00:00</v>
      </c>
      <c r="JG13" s="739">
        <f t="shared" si="254"/>
        <v>1</v>
      </c>
      <c r="JH13" s="738">
        <f t="shared" si="255"/>
        <v>0</v>
      </c>
      <c r="JI13" s="738">
        <f t="shared" si="256"/>
        <v>1</v>
      </c>
      <c r="JJ13" s="737" t="b">
        <f t="shared" si="257"/>
        <v>1</v>
      </c>
      <c r="JK13" s="737" t="b">
        <f t="shared" si="257"/>
        <v>0</v>
      </c>
      <c r="JL13" s="737" t="b">
        <f t="shared" si="258"/>
        <v>1</v>
      </c>
      <c r="JM13" s="628">
        <f t="shared" si="259"/>
        <v>1</v>
      </c>
      <c r="JN13" s="737">
        <f t="shared" si="260"/>
        <v>0</v>
      </c>
      <c r="JO13" s="737">
        <f t="shared" si="261"/>
        <v>0</v>
      </c>
      <c r="JP13" s="737">
        <f t="shared" si="66"/>
        <v>0</v>
      </c>
      <c r="JQ13" s="740">
        <f t="shared" si="67"/>
        <v>0</v>
      </c>
      <c r="JR13" s="744">
        <f t="shared" si="262"/>
        <v>0</v>
      </c>
      <c r="JS13" s="745">
        <f t="shared" si="263"/>
        <v>0</v>
      </c>
      <c r="JT13" s="744">
        <f t="shared" si="264"/>
        <v>0</v>
      </c>
      <c r="JU13" s="744">
        <f t="shared" si="265"/>
        <v>0</v>
      </c>
      <c r="JV13" s="744">
        <f t="shared" si="266"/>
        <v>0</v>
      </c>
      <c r="JW13" s="744">
        <f t="shared" si="267"/>
        <v>0</v>
      </c>
      <c r="JX13" s="616"/>
      <c r="JY13" s="625">
        <f t="shared" si="268"/>
        <v>1</v>
      </c>
      <c r="JZ13" s="626" t="str">
        <f t="shared" si="269"/>
        <v>00:00-00:00</v>
      </c>
      <c r="KA13" s="627">
        <f t="shared" si="270"/>
        <v>1</v>
      </c>
      <c r="KB13" s="738">
        <f t="shared" si="271"/>
        <v>0</v>
      </c>
      <c r="KC13" s="738">
        <f t="shared" si="272"/>
        <v>1</v>
      </c>
      <c r="KD13" s="628" t="b">
        <f t="shared" si="273"/>
        <v>1</v>
      </c>
      <c r="KE13" s="628" t="b">
        <f t="shared" si="273"/>
        <v>0</v>
      </c>
      <c r="KF13" s="628" t="b">
        <f t="shared" si="274"/>
        <v>1</v>
      </c>
      <c r="KG13" s="628">
        <f t="shared" si="275"/>
        <v>1</v>
      </c>
      <c r="KH13" s="737">
        <f t="shared" si="276"/>
        <v>0</v>
      </c>
      <c r="KI13" s="737">
        <f t="shared" si="277"/>
        <v>0</v>
      </c>
      <c r="KJ13" s="737">
        <f t="shared" si="68"/>
        <v>0</v>
      </c>
      <c r="KK13" s="740">
        <f t="shared" si="69"/>
        <v>0</v>
      </c>
      <c r="KL13" s="625">
        <f t="shared" si="278"/>
        <v>1</v>
      </c>
      <c r="KM13" s="625" t="str">
        <f t="shared" si="279"/>
        <v>00:00-00:00</v>
      </c>
      <c r="KN13" s="627">
        <f t="shared" si="280"/>
        <v>1</v>
      </c>
      <c r="KO13" s="738">
        <f t="shared" si="281"/>
        <v>0</v>
      </c>
      <c r="KP13" s="738">
        <f t="shared" si="282"/>
        <v>1</v>
      </c>
      <c r="KQ13" s="628" t="b">
        <f t="shared" si="283"/>
        <v>1</v>
      </c>
      <c r="KR13" s="628" t="b">
        <f t="shared" si="283"/>
        <v>0</v>
      </c>
      <c r="KS13" s="628" t="b">
        <f t="shared" si="284"/>
        <v>1</v>
      </c>
      <c r="KT13" s="628">
        <f t="shared" si="285"/>
        <v>1</v>
      </c>
      <c r="KU13" s="737">
        <f t="shared" si="286"/>
        <v>0</v>
      </c>
      <c r="KV13" s="737">
        <f t="shared" si="287"/>
        <v>0</v>
      </c>
      <c r="KW13" s="737">
        <f t="shared" si="70"/>
        <v>0</v>
      </c>
      <c r="KX13" s="740">
        <f t="shared" si="71"/>
        <v>0</v>
      </c>
      <c r="KY13" s="625">
        <f t="shared" si="288"/>
        <v>1</v>
      </c>
      <c r="KZ13" s="625" t="str">
        <f t="shared" si="289"/>
        <v>00:00-00:00</v>
      </c>
      <c r="LA13" s="627">
        <f t="shared" si="290"/>
        <v>1</v>
      </c>
      <c r="LB13" s="738">
        <f t="shared" si="291"/>
        <v>0</v>
      </c>
      <c r="LC13" s="738">
        <f t="shared" si="292"/>
        <v>1</v>
      </c>
      <c r="LD13" s="628" t="b">
        <f t="shared" si="293"/>
        <v>1</v>
      </c>
      <c r="LE13" s="628" t="b">
        <f t="shared" si="293"/>
        <v>0</v>
      </c>
      <c r="LF13" s="628" t="b">
        <f t="shared" si="294"/>
        <v>1</v>
      </c>
      <c r="LG13" s="628">
        <f t="shared" si="295"/>
        <v>1</v>
      </c>
      <c r="LH13" s="737">
        <f t="shared" si="296"/>
        <v>0</v>
      </c>
      <c r="LI13" s="737">
        <f t="shared" si="297"/>
        <v>0</v>
      </c>
      <c r="LJ13" s="737">
        <f t="shared" si="72"/>
        <v>0</v>
      </c>
      <c r="LK13" s="740">
        <f t="shared" si="73"/>
        <v>0</v>
      </c>
      <c r="LL13" s="625">
        <f t="shared" si="298"/>
        <v>1</v>
      </c>
      <c r="LM13" s="625" t="str">
        <f t="shared" si="299"/>
        <v>00:00-00:00</v>
      </c>
      <c r="LN13" s="627">
        <f t="shared" si="300"/>
        <v>1</v>
      </c>
      <c r="LO13" s="738">
        <f t="shared" si="301"/>
        <v>0</v>
      </c>
      <c r="LP13" s="738">
        <f t="shared" si="302"/>
        <v>1</v>
      </c>
      <c r="LQ13" s="628" t="b">
        <f t="shared" si="303"/>
        <v>1</v>
      </c>
      <c r="LR13" s="628" t="b">
        <f t="shared" si="303"/>
        <v>0</v>
      </c>
      <c r="LS13" s="628" t="b">
        <f t="shared" si="304"/>
        <v>1</v>
      </c>
      <c r="LT13" s="628">
        <f t="shared" si="305"/>
        <v>1</v>
      </c>
      <c r="LU13" s="737">
        <f t="shared" si="306"/>
        <v>0</v>
      </c>
      <c r="LV13" s="737">
        <f t="shared" si="307"/>
        <v>0</v>
      </c>
      <c r="LW13" s="737">
        <f t="shared" si="74"/>
        <v>0</v>
      </c>
      <c r="LX13" s="740">
        <f t="shared" si="75"/>
        <v>0</v>
      </c>
      <c r="LY13" s="625">
        <f t="shared" si="308"/>
        <v>1</v>
      </c>
      <c r="LZ13" s="625" t="str">
        <f t="shared" si="309"/>
        <v>00:00-00:00</v>
      </c>
      <c r="MA13" s="627">
        <f t="shared" si="310"/>
        <v>1</v>
      </c>
      <c r="MB13" s="738">
        <f t="shared" si="311"/>
        <v>0</v>
      </c>
      <c r="MC13" s="738">
        <f t="shared" si="312"/>
        <v>1</v>
      </c>
      <c r="MD13" s="628" t="b">
        <f t="shared" si="313"/>
        <v>1</v>
      </c>
      <c r="ME13" s="628" t="b">
        <f t="shared" si="76"/>
        <v>0</v>
      </c>
      <c r="MF13" s="628" t="b">
        <f t="shared" si="314"/>
        <v>1</v>
      </c>
      <c r="MG13" s="628">
        <f t="shared" si="315"/>
        <v>1</v>
      </c>
      <c r="MH13" s="737">
        <f t="shared" si="316"/>
        <v>0</v>
      </c>
      <c r="MI13" s="737">
        <f t="shared" si="317"/>
        <v>0</v>
      </c>
      <c r="MJ13" s="737">
        <f t="shared" si="77"/>
        <v>0</v>
      </c>
      <c r="MK13" s="740">
        <f t="shared" si="78"/>
        <v>0</v>
      </c>
      <c r="ML13" s="625">
        <f t="shared" si="318"/>
        <v>1</v>
      </c>
      <c r="MM13" s="625" t="str">
        <f t="shared" si="319"/>
        <v>00:00-00:00</v>
      </c>
      <c r="MN13" s="627">
        <f t="shared" si="320"/>
        <v>1</v>
      </c>
      <c r="MO13" s="738">
        <f t="shared" si="321"/>
        <v>0</v>
      </c>
      <c r="MP13" s="738">
        <f t="shared" si="322"/>
        <v>1</v>
      </c>
      <c r="MQ13" s="628" t="b">
        <f t="shared" si="323"/>
        <v>1</v>
      </c>
      <c r="MR13" s="628" t="b">
        <f t="shared" si="323"/>
        <v>0</v>
      </c>
      <c r="MS13" s="628" t="b">
        <f t="shared" si="324"/>
        <v>1</v>
      </c>
      <c r="MT13" s="628">
        <f t="shared" si="325"/>
        <v>1</v>
      </c>
      <c r="MU13" s="737">
        <f t="shared" si="326"/>
        <v>0</v>
      </c>
      <c r="MV13" s="737">
        <f t="shared" si="327"/>
        <v>0</v>
      </c>
      <c r="MW13" s="737">
        <f t="shared" si="79"/>
        <v>0</v>
      </c>
      <c r="MX13" s="740">
        <f t="shared" si="80"/>
        <v>0</v>
      </c>
      <c r="MY13" s="625">
        <f t="shared" si="328"/>
        <v>1</v>
      </c>
      <c r="MZ13" s="625" t="str">
        <f t="shared" si="329"/>
        <v>00:00-00:00</v>
      </c>
      <c r="NA13" s="627">
        <f t="shared" si="330"/>
        <v>1</v>
      </c>
      <c r="NB13" s="738">
        <f t="shared" si="331"/>
        <v>0</v>
      </c>
      <c r="NC13" s="738">
        <f t="shared" si="332"/>
        <v>1</v>
      </c>
      <c r="ND13" s="628" t="b">
        <f t="shared" si="333"/>
        <v>1</v>
      </c>
      <c r="NE13" s="628" t="b">
        <f t="shared" si="333"/>
        <v>0</v>
      </c>
      <c r="NF13" s="628" t="b">
        <f t="shared" si="334"/>
        <v>1</v>
      </c>
      <c r="NG13" s="628">
        <f t="shared" si="335"/>
        <v>1</v>
      </c>
      <c r="NH13" s="737">
        <f t="shared" si="336"/>
        <v>0</v>
      </c>
      <c r="NI13" s="737">
        <f t="shared" si="337"/>
        <v>0</v>
      </c>
      <c r="NJ13" s="737">
        <f t="shared" si="81"/>
        <v>0</v>
      </c>
      <c r="NK13" s="740">
        <f t="shared" si="82"/>
        <v>0</v>
      </c>
      <c r="NL13" s="625">
        <f t="shared" si="338"/>
        <v>1</v>
      </c>
      <c r="NM13" s="625" t="str">
        <f t="shared" si="339"/>
        <v>00:00-00:00</v>
      </c>
      <c r="NN13" s="627">
        <f t="shared" si="340"/>
        <v>1</v>
      </c>
      <c r="NO13" s="738">
        <f t="shared" si="341"/>
        <v>0</v>
      </c>
      <c r="NP13" s="738">
        <f t="shared" si="342"/>
        <v>1</v>
      </c>
      <c r="NQ13" s="628" t="b">
        <f t="shared" si="343"/>
        <v>1</v>
      </c>
      <c r="NR13" s="628" t="b">
        <f t="shared" si="343"/>
        <v>0</v>
      </c>
      <c r="NS13" s="628" t="b">
        <f t="shared" si="344"/>
        <v>1</v>
      </c>
      <c r="NT13" s="628">
        <f t="shared" si="345"/>
        <v>1</v>
      </c>
      <c r="NU13" s="737">
        <f t="shared" si="346"/>
        <v>0</v>
      </c>
      <c r="NV13" s="737">
        <f t="shared" si="347"/>
        <v>0</v>
      </c>
      <c r="NW13" s="737">
        <f t="shared" si="83"/>
        <v>0</v>
      </c>
      <c r="NX13" s="740">
        <f t="shared" si="84"/>
        <v>0</v>
      </c>
      <c r="NY13" s="625">
        <f t="shared" si="348"/>
        <v>1</v>
      </c>
      <c r="NZ13" s="625" t="str">
        <f t="shared" si="349"/>
        <v>00:00-00:00</v>
      </c>
      <c r="OA13" s="627">
        <f t="shared" si="350"/>
        <v>1</v>
      </c>
      <c r="OB13" s="738">
        <f t="shared" si="351"/>
        <v>0</v>
      </c>
      <c r="OC13" s="738">
        <f t="shared" si="352"/>
        <v>1</v>
      </c>
      <c r="OD13" s="628" t="b">
        <f t="shared" si="353"/>
        <v>1</v>
      </c>
      <c r="OE13" s="628" t="b">
        <f t="shared" si="353"/>
        <v>0</v>
      </c>
      <c r="OF13" s="628" t="b">
        <f t="shared" si="354"/>
        <v>1</v>
      </c>
      <c r="OG13" s="628">
        <f t="shared" si="355"/>
        <v>1</v>
      </c>
      <c r="OH13" s="737">
        <f t="shared" si="356"/>
        <v>0</v>
      </c>
      <c r="OI13" s="737">
        <f t="shared" si="357"/>
        <v>0</v>
      </c>
      <c r="OJ13" s="737">
        <f t="shared" si="85"/>
        <v>0</v>
      </c>
      <c r="OK13" s="740">
        <f t="shared" si="86"/>
        <v>0</v>
      </c>
      <c r="OL13" s="625">
        <f t="shared" si="358"/>
        <v>1</v>
      </c>
      <c r="OM13" s="625" t="str">
        <f t="shared" si="359"/>
        <v>00:00-00:00</v>
      </c>
      <c r="ON13" s="627">
        <f t="shared" si="360"/>
        <v>1</v>
      </c>
      <c r="OO13" s="738">
        <f t="shared" si="361"/>
        <v>0</v>
      </c>
      <c r="OP13" s="738">
        <f t="shared" si="362"/>
        <v>1</v>
      </c>
      <c r="OQ13" s="628" t="b">
        <f t="shared" si="363"/>
        <v>1</v>
      </c>
      <c r="OR13" s="628" t="b">
        <f t="shared" si="363"/>
        <v>0</v>
      </c>
      <c r="OS13" s="628" t="b">
        <f t="shared" si="364"/>
        <v>1</v>
      </c>
      <c r="OT13" s="628">
        <f t="shared" si="365"/>
        <v>1</v>
      </c>
      <c r="OU13" s="737">
        <f t="shared" si="366"/>
        <v>0</v>
      </c>
      <c r="OV13" s="737">
        <f t="shared" si="367"/>
        <v>0</v>
      </c>
      <c r="OW13" s="737">
        <f t="shared" si="87"/>
        <v>0</v>
      </c>
      <c r="OX13" s="740">
        <f t="shared" si="88"/>
        <v>0</v>
      </c>
      <c r="OY13" s="625">
        <f t="shared" si="368"/>
        <v>1</v>
      </c>
      <c r="OZ13" s="625" t="str">
        <f t="shared" si="369"/>
        <v>00:00-00:00</v>
      </c>
      <c r="PA13" s="627">
        <f t="shared" si="370"/>
        <v>1</v>
      </c>
      <c r="PB13" s="738">
        <f t="shared" si="371"/>
        <v>0</v>
      </c>
      <c r="PC13" s="738">
        <f t="shared" si="372"/>
        <v>1</v>
      </c>
      <c r="PD13" s="628" t="b">
        <f t="shared" si="373"/>
        <v>1</v>
      </c>
      <c r="PE13" s="628" t="b">
        <f t="shared" si="373"/>
        <v>0</v>
      </c>
      <c r="PF13" s="628" t="b">
        <f t="shared" si="374"/>
        <v>1</v>
      </c>
      <c r="PG13" s="628">
        <f t="shared" si="375"/>
        <v>1</v>
      </c>
      <c r="PH13" s="737">
        <f t="shared" si="376"/>
        <v>0</v>
      </c>
      <c r="PI13" s="737">
        <f t="shared" si="377"/>
        <v>0</v>
      </c>
      <c r="PJ13" s="737">
        <f t="shared" si="89"/>
        <v>0</v>
      </c>
      <c r="PK13" s="740">
        <f t="shared" si="90"/>
        <v>0</v>
      </c>
      <c r="PL13" s="625">
        <f t="shared" si="378"/>
        <v>1</v>
      </c>
      <c r="PM13" s="625" t="str">
        <f t="shared" si="379"/>
        <v>00:00-00:00</v>
      </c>
      <c r="PN13" s="627">
        <f t="shared" si="380"/>
        <v>1</v>
      </c>
      <c r="PO13" s="738">
        <f t="shared" si="381"/>
        <v>0</v>
      </c>
      <c r="PP13" s="738">
        <f t="shared" si="382"/>
        <v>1</v>
      </c>
      <c r="PQ13" s="628" t="b">
        <f t="shared" si="383"/>
        <v>1</v>
      </c>
      <c r="PR13" s="628" t="b">
        <f t="shared" si="383"/>
        <v>0</v>
      </c>
      <c r="PS13" s="628" t="b">
        <f t="shared" si="384"/>
        <v>1</v>
      </c>
      <c r="PT13" s="628">
        <f t="shared" si="385"/>
        <v>1</v>
      </c>
      <c r="PU13" s="737">
        <f t="shared" si="386"/>
        <v>0</v>
      </c>
      <c r="PV13" s="737">
        <f t="shared" si="387"/>
        <v>0</v>
      </c>
      <c r="PW13" s="737">
        <f t="shared" si="91"/>
        <v>0</v>
      </c>
      <c r="PX13" s="740">
        <f t="shared" si="92"/>
        <v>0</v>
      </c>
      <c r="PY13" s="625">
        <f t="shared" si="388"/>
        <v>1</v>
      </c>
      <c r="PZ13" s="625" t="str">
        <f t="shared" si="389"/>
        <v>00:00-00:00</v>
      </c>
      <c r="QA13" s="627">
        <f t="shared" si="390"/>
        <v>1</v>
      </c>
      <c r="QB13" s="738">
        <f t="shared" si="391"/>
        <v>0</v>
      </c>
      <c r="QC13" s="738">
        <f t="shared" si="392"/>
        <v>1</v>
      </c>
      <c r="QD13" s="628" t="b">
        <f t="shared" si="393"/>
        <v>1</v>
      </c>
      <c r="QE13" s="628" t="b">
        <f t="shared" si="393"/>
        <v>0</v>
      </c>
      <c r="QF13" s="628" t="b">
        <f t="shared" si="394"/>
        <v>1</v>
      </c>
      <c r="QG13" s="628">
        <f t="shared" si="395"/>
        <v>1</v>
      </c>
      <c r="QH13" s="737">
        <f t="shared" si="396"/>
        <v>0</v>
      </c>
      <c r="QI13" s="737">
        <f t="shared" si="397"/>
        <v>0</v>
      </c>
      <c r="QJ13" s="737">
        <f t="shared" si="93"/>
        <v>0</v>
      </c>
      <c r="QK13" s="740">
        <f t="shared" si="94"/>
        <v>0</v>
      </c>
      <c r="QL13" s="625">
        <f t="shared" si="398"/>
        <v>1</v>
      </c>
      <c r="QM13" s="625" t="str">
        <f t="shared" si="399"/>
        <v>00:00-00:00</v>
      </c>
      <c r="QN13" s="627">
        <f t="shared" si="400"/>
        <v>1</v>
      </c>
      <c r="QO13" s="738">
        <f t="shared" si="401"/>
        <v>0</v>
      </c>
      <c r="QP13" s="738">
        <f t="shared" si="402"/>
        <v>1</v>
      </c>
      <c r="QQ13" s="628" t="b">
        <f t="shared" si="403"/>
        <v>1</v>
      </c>
      <c r="QR13" s="628" t="b">
        <f t="shared" si="403"/>
        <v>0</v>
      </c>
      <c r="QS13" s="628" t="b">
        <f t="shared" si="404"/>
        <v>1</v>
      </c>
      <c r="QT13" s="628">
        <f t="shared" si="405"/>
        <v>1</v>
      </c>
      <c r="QU13" s="737">
        <f t="shared" si="406"/>
        <v>0</v>
      </c>
      <c r="QV13" s="737">
        <f t="shared" si="407"/>
        <v>0</v>
      </c>
      <c r="QW13" s="737">
        <f t="shared" si="95"/>
        <v>0</v>
      </c>
      <c r="QX13" s="740">
        <f t="shared" si="96"/>
        <v>0</v>
      </c>
      <c r="QY13" s="625">
        <f t="shared" si="408"/>
        <v>1</v>
      </c>
      <c r="QZ13" s="625" t="str">
        <f t="shared" si="409"/>
        <v>00:00-00:00</v>
      </c>
      <c r="RA13" s="627">
        <f t="shared" si="410"/>
        <v>1</v>
      </c>
      <c r="RB13" s="738">
        <f t="shared" si="411"/>
        <v>0</v>
      </c>
      <c r="RC13" s="738">
        <f t="shared" si="412"/>
        <v>1</v>
      </c>
      <c r="RD13" s="628" t="b">
        <f t="shared" si="413"/>
        <v>1</v>
      </c>
      <c r="RE13" s="628" t="b">
        <f t="shared" si="413"/>
        <v>0</v>
      </c>
      <c r="RF13" s="628" t="b">
        <f t="shared" si="414"/>
        <v>1</v>
      </c>
      <c r="RG13" s="628">
        <f t="shared" si="415"/>
        <v>1</v>
      </c>
      <c r="RH13" s="737">
        <f t="shared" si="416"/>
        <v>0</v>
      </c>
      <c r="RI13" s="737">
        <f t="shared" si="417"/>
        <v>0</v>
      </c>
      <c r="RJ13" s="737">
        <f t="shared" si="97"/>
        <v>0</v>
      </c>
      <c r="RK13" s="740">
        <f t="shared" si="98"/>
        <v>0</v>
      </c>
      <c r="RL13" s="744">
        <f t="shared" si="418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9"/>
        <v>0</v>
      </c>
      <c r="RO13" s="744">
        <f>IF(AND(ISBLANK(Z13),ISBLANK(AA13)),0,SUM(RI13,QV13,PV13,QI13,PI13,OV13,OI13,NV13,NI13,MV13,MI13,LV13,LI13,KV13,KI13))</f>
        <v>0</v>
      </c>
      <c r="RP13" s="744">
        <f t="shared" si="421"/>
        <v>0</v>
      </c>
      <c r="RQ13" s="744">
        <f t="shared" si="422"/>
        <v>0</v>
      </c>
      <c r="RR13" s="594">
        <f t="shared" ca="1" si="100"/>
        <v>0</v>
      </c>
      <c r="RS13" s="594">
        <f t="shared" ca="1" si="101"/>
        <v>0</v>
      </c>
      <c r="RU13" s="725"/>
    </row>
    <row r="14" spans="1:489" s="625" customFormat="1" ht="15" x14ac:dyDescent="0.25">
      <c r="A14" s="865">
        <f t="shared" ca="1" si="0"/>
        <v>6</v>
      </c>
      <c r="B14" s="719">
        <f t="shared" ca="1" si="102"/>
        <v>43865</v>
      </c>
      <c r="C14" s="720">
        <f t="shared" ca="1" si="1"/>
        <v>1</v>
      </c>
      <c r="D14" s="720" t="str">
        <f t="shared" ca="1" si="2"/>
        <v/>
      </c>
      <c r="E14" s="773" t="str">
        <f t="shared" ca="1" si="3"/>
        <v/>
      </c>
      <c r="F14" s="721">
        <f t="shared" ca="1" si="4"/>
        <v>43865</v>
      </c>
      <c r="G14" s="747"/>
      <c r="H14" s="748"/>
      <c r="I14" s="748"/>
      <c r="J14" s="748"/>
      <c r="K14" s="748"/>
      <c r="L14" s="748"/>
      <c r="M14" s="749"/>
      <c r="N14" s="722" t="str">
        <f t="shared" si="5"/>
        <v/>
      </c>
      <c r="O14" s="723" t="str">
        <f t="shared" si="6"/>
        <v/>
      </c>
      <c r="P14" s="724">
        <f t="shared" ca="1" si="7"/>
        <v>0.33333333333333298</v>
      </c>
      <c r="Q14" s="725" t="str">
        <f t="shared" ca="1" si="8"/>
        <v/>
      </c>
      <c r="R14" s="725" t="str">
        <f t="shared" ca="1" si="9"/>
        <v/>
      </c>
      <c r="S14" s="750"/>
      <c r="T14" s="723" t="str">
        <f t="shared" si="103"/>
        <v/>
      </c>
      <c r="U14" s="723" t="str">
        <f t="shared" ca="1" si="10"/>
        <v/>
      </c>
      <c r="V14" s="723" t="str">
        <f t="shared" ca="1" si="11"/>
        <v/>
      </c>
      <c r="W14" s="723" t="str">
        <f t="shared" ca="1" si="12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13"/>
        <v/>
      </c>
      <c r="AD14" s="714"/>
      <c r="AE14" s="752" t="str">
        <f t="shared" si="14"/>
        <v/>
      </c>
      <c r="AF14" s="729" t="str">
        <f t="shared" si="104"/>
        <v/>
      </c>
      <c r="AG14" s="730" t="str">
        <f t="shared" si="105"/>
        <v/>
      </c>
      <c r="AH14" s="732" t="str">
        <f t="shared" si="15"/>
        <v/>
      </c>
      <c r="AI14" s="732">
        <f t="shared" si="106"/>
        <v>0</v>
      </c>
      <c r="AJ14" s="731">
        <f t="shared" si="107"/>
        <v>0</v>
      </c>
      <c r="AK14" s="732">
        <f ca="1">IF(G14=Stammdaten!$I$59,3,IF(AND(OR(C14=0,WEEKDAY(B14,2)&gt;=6),Q14&lt;&gt;""),2,0))</f>
        <v>0</v>
      </c>
      <c r="AL14" s="596">
        <f t="shared" si="16"/>
        <v>0</v>
      </c>
      <c r="AM14" s="596">
        <f t="shared" si="16"/>
        <v>0</v>
      </c>
      <c r="AN14" s="596">
        <f t="shared" si="16"/>
        <v>0</v>
      </c>
      <c r="AO14" s="596">
        <f t="shared" si="423"/>
        <v>0</v>
      </c>
      <c r="AP14" s="633">
        <v>0</v>
      </c>
      <c r="AQ14" s="596">
        <f t="shared" si="424"/>
        <v>0</v>
      </c>
      <c r="AR14" s="634">
        <f t="shared" si="17"/>
        <v>0</v>
      </c>
      <c r="AS14" s="733">
        <f t="shared" si="18"/>
        <v>0</v>
      </c>
      <c r="AT14" s="635">
        <f t="shared" si="19"/>
        <v>0</v>
      </c>
      <c r="AU14" s="635">
        <f t="shared" si="425"/>
        <v>0</v>
      </c>
      <c r="AV14" s="633">
        <v>0</v>
      </c>
      <c r="AW14" s="635">
        <f t="shared" si="426"/>
        <v>0</v>
      </c>
      <c r="AX14" s="596">
        <f t="shared" si="20"/>
        <v>0</v>
      </c>
      <c r="AY14" s="596">
        <f t="shared" si="21"/>
        <v>0</v>
      </c>
      <c r="AZ14" s="596">
        <f t="shared" si="22"/>
        <v>0</v>
      </c>
      <c r="BA14" s="596">
        <f t="shared" si="23"/>
        <v>0</v>
      </c>
      <c r="BB14" s="596">
        <f t="shared" si="24"/>
        <v>0</v>
      </c>
      <c r="BC14" s="596">
        <f t="shared" si="427"/>
        <v>0</v>
      </c>
      <c r="BD14" s="636" t="b">
        <f t="shared" si="25"/>
        <v>1</v>
      </c>
      <c r="BE14" s="636" t="b">
        <f>IF(UPPER(G14)=Stammdaten!$D$40,TRUE,FALSE)</f>
        <v>0</v>
      </c>
      <c r="BF14" s="635">
        <f t="shared" si="428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9"/>
        <v>0</v>
      </c>
      <c r="BL14" s="636" t="b">
        <f>IF(UPPER(G14)=Stammdaten!$D$39,TRUE,FALSE)</f>
        <v>0</v>
      </c>
      <c r="BM14" s="636">
        <f t="shared" si="26"/>
        <v>0</v>
      </c>
      <c r="BN14" s="636">
        <f t="shared" si="27"/>
        <v>0</v>
      </c>
      <c r="BO14" s="735">
        <f t="shared" ca="1" si="28"/>
        <v>0</v>
      </c>
      <c r="BP14" s="636">
        <f t="shared" si="29"/>
        <v>0</v>
      </c>
      <c r="BQ14" s="636">
        <f t="shared" si="108"/>
        <v>0</v>
      </c>
      <c r="BR14" s="636">
        <f t="shared" ca="1" si="30"/>
        <v>0</v>
      </c>
      <c r="BS14" s="549">
        <f t="shared" ca="1" si="31"/>
        <v>0</v>
      </c>
      <c r="BT14" s="637">
        <f t="shared" ca="1" si="32"/>
        <v>0</v>
      </c>
      <c r="BU14" s="635">
        <f t="shared" ca="1" si="109"/>
        <v>0</v>
      </c>
      <c r="BV14" s="638">
        <f t="shared" ca="1" si="3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34"/>
        <v>0</v>
      </c>
      <c r="BY14" s="638">
        <f t="shared" ca="1" si="35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36"/>
        <v>0</v>
      </c>
      <c r="CB14" s="736">
        <f t="shared" si="110"/>
        <v>0</v>
      </c>
      <c r="CC14" s="625">
        <f t="shared" si="37"/>
        <v>1</v>
      </c>
      <c r="CD14" s="737">
        <f t="shared" si="38"/>
        <v>0</v>
      </c>
      <c r="CE14" s="737">
        <f t="shared" si="111"/>
        <v>1</v>
      </c>
      <c r="CF14" s="738" t="str">
        <f t="shared" si="112"/>
        <v>00:00-00:00</v>
      </c>
      <c r="CG14" s="739">
        <f t="shared" si="113"/>
        <v>1</v>
      </c>
      <c r="CH14" s="738">
        <f t="shared" si="114"/>
        <v>0</v>
      </c>
      <c r="CI14" s="738">
        <f t="shared" si="115"/>
        <v>1</v>
      </c>
      <c r="CJ14" s="737" t="b">
        <f t="shared" si="116"/>
        <v>1</v>
      </c>
      <c r="CK14" s="737" t="b">
        <f t="shared" si="116"/>
        <v>0</v>
      </c>
      <c r="CL14" s="737" t="b">
        <f t="shared" si="117"/>
        <v>1</v>
      </c>
      <c r="CM14" s="628">
        <f t="shared" si="118"/>
        <v>1</v>
      </c>
      <c r="CN14" s="737">
        <f t="shared" si="119"/>
        <v>0</v>
      </c>
      <c r="CO14" s="737">
        <f t="shared" si="120"/>
        <v>0</v>
      </c>
      <c r="CP14" s="737">
        <f t="shared" si="121"/>
        <v>0</v>
      </c>
      <c r="CQ14" s="740">
        <f t="shared" si="39"/>
        <v>0</v>
      </c>
      <c r="CR14" s="625">
        <f t="shared" si="122"/>
        <v>1</v>
      </c>
      <c r="CS14" s="738" t="str">
        <f t="shared" si="40"/>
        <v>00:00-00:00</v>
      </c>
      <c r="CT14" s="739">
        <f t="shared" si="123"/>
        <v>1</v>
      </c>
      <c r="CU14" s="738">
        <f t="shared" si="124"/>
        <v>0</v>
      </c>
      <c r="CV14" s="738">
        <f t="shared" si="125"/>
        <v>1</v>
      </c>
      <c r="CW14" s="737" t="b">
        <f t="shared" si="126"/>
        <v>1</v>
      </c>
      <c r="CX14" s="737" t="b">
        <f t="shared" si="126"/>
        <v>0</v>
      </c>
      <c r="CY14" s="737" t="b">
        <f t="shared" si="127"/>
        <v>1</v>
      </c>
      <c r="CZ14" s="628">
        <f t="shared" si="128"/>
        <v>1</v>
      </c>
      <c r="DA14" s="737">
        <f t="shared" si="129"/>
        <v>0</v>
      </c>
      <c r="DB14" s="737">
        <f t="shared" si="130"/>
        <v>0</v>
      </c>
      <c r="DC14" s="737">
        <f t="shared" si="131"/>
        <v>0</v>
      </c>
      <c r="DD14" s="740">
        <f t="shared" si="41"/>
        <v>0</v>
      </c>
      <c r="DE14" s="625">
        <f t="shared" si="132"/>
        <v>1</v>
      </c>
      <c r="DF14" s="738" t="str">
        <f t="shared" si="133"/>
        <v>00:00-00:00</v>
      </c>
      <c r="DG14" s="739">
        <f t="shared" si="134"/>
        <v>1</v>
      </c>
      <c r="DH14" s="738">
        <f t="shared" si="135"/>
        <v>0</v>
      </c>
      <c r="DI14" s="738">
        <f t="shared" si="136"/>
        <v>1</v>
      </c>
      <c r="DJ14" s="737" t="b">
        <f t="shared" si="137"/>
        <v>1</v>
      </c>
      <c r="DK14" s="737" t="b">
        <f t="shared" si="137"/>
        <v>0</v>
      </c>
      <c r="DL14" s="737" t="b">
        <f t="shared" si="138"/>
        <v>1</v>
      </c>
      <c r="DM14" s="628">
        <f t="shared" si="139"/>
        <v>1</v>
      </c>
      <c r="DN14" s="737">
        <f t="shared" si="140"/>
        <v>0</v>
      </c>
      <c r="DO14" s="737">
        <f t="shared" si="141"/>
        <v>0</v>
      </c>
      <c r="DP14" s="737">
        <f t="shared" si="42"/>
        <v>0</v>
      </c>
      <c r="DQ14" s="740">
        <f t="shared" si="43"/>
        <v>0</v>
      </c>
      <c r="DR14" s="625">
        <f t="shared" si="142"/>
        <v>1</v>
      </c>
      <c r="DS14" s="738" t="str">
        <f t="shared" si="143"/>
        <v>00:00-00:00</v>
      </c>
      <c r="DT14" s="739">
        <f t="shared" si="144"/>
        <v>1</v>
      </c>
      <c r="DU14" s="738">
        <f t="shared" si="145"/>
        <v>0</v>
      </c>
      <c r="DV14" s="738">
        <f t="shared" si="146"/>
        <v>1</v>
      </c>
      <c r="DW14" s="737" t="b">
        <f t="shared" si="147"/>
        <v>1</v>
      </c>
      <c r="DX14" s="737" t="b">
        <f t="shared" si="147"/>
        <v>0</v>
      </c>
      <c r="DY14" s="737" t="b">
        <f t="shared" si="148"/>
        <v>1</v>
      </c>
      <c r="DZ14" s="628">
        <f t="shared" si="149"/>
        <v>1</v>
      </c>
      <c r="EA14" s="737">
        <f t="shared" si="150"/>
        <v>0</v>
      </c>
      <c r="EB14" s="737">
        <f t="shared" si="151"/>
        <v>0</v>
      </c>
      <c r="EC14" s="737">
        <f t="shared" si="44"/>
        <v>0</v>
      </c>
      <c r="ED14" s="740">
        <f t="shared" si="45"/>
        <v>0</v>
      </c>
      <c r="EE14" s="741">
        <f t="shared" si="152"/>
        <v>1</v>
      </c>
      <c r="EF14" s="742" t="str">
        <f t="shared" si="153"/>
        <v>00:00-00:00</v>
      </c>
      <c r="EG14" s="743">
        <f t="shared" si="154"/>
        <v>1</v>
      </c>
      <c r="EH14" s="742">
        <f t="shared" si="155"/>
        <v>0</v>
      </c>
      <c r="EI14" s="742">
        <f t="shared" si="156"/>
        <v>1</v>
      </c>
      <c r="EJ14" s="742" t="b">
        <f t="shared" si="157"/>
        <v>1</v>
      </c>
      <c r="EK14" s="742" t="b">
        <f t="shared" si="157"/>
        <v>0</v>
      </c>
      <c r="EL14" s="742" t="b">
        <f t="shared" si="158"/>
        <v>1</v>
      </c>
      <c r="EM14" s="628">
        <f t="shared" si="159"/>
        <v>1</v>
      </c>
      <c r="EN14" s="737">
        <f t="shared" si="160"/>
        <v>0</v>
      </c>
      <c r="EO14" s="737">
        <f t="shared" si="161"/>
        <v>0</v>
      </c>
      <c r="EP14" s="737">
        <f t="shared" si="46"/>
        <v>0</v>
      </c>
      <c r="EQ14" s="740">
        <f t="shared" si="47"/>
        <v>0</v>
      </c>
      <c r="ER14" s="741">
        <f t="shared" si="162"/>
        <v>1</v>
      </c>
      <c r="ES14" s="742" t="str">
        <f t="shared" si="163"/>
        <v>00:00-00:00</v>
      </c>
      <c r="ET14" s="739">
        <f t="shared" si="164"/>
        <v>1</v>
      </c>
      <c r="EU14" s="738">
        <f t="shared" si="165"/>
        <v>0</v>
      </c>
      <c r="EV14" s="738">
        <f t="shared" si="166"/>
        <v>1</v>
      </c>
      <c r="EW14" s="737" t="b">
        <f t="shared" si="167"/>
        <v>1</v>
      </c>
      <c r="EX14" s="737" t="b">
        <f t="shared" si="167"/>
        <v>0</v>
      </c>
      <c r="EY14" s="737" t="b">
        <f t="shared" si="168"/>
        <v>1</v>
      </c>
      <c r="EZ14" s="628">
        <f t="shared" si="169"/>
        <v>1</v>
      </c>
      <c r="FA14" s="737">
        <f t="shared" si="170"/>
        <v>0</v>
      </c>
      <c r="FB14" s="737">
        <f t="shared" si="171"/>
        <v>0</v>
      </c>
      <c r="FC14" s="737">
        <f t="shared" si="48"/>
        <v>0</v>
      </c>
      <c r="FD14" s="740">
        <f t="shared" si="49"/>
        <v>0</v>
      </c>
      <c r="FE14" s="625">
        <f t="shared" si="172"/>
        <v>1</v>
      </c>
      <c r="FF14" s="738" t="str">
        <f t="shared" si="173"/>
        <v>00:00-00:00</v>
      </c>
      <c r="FG14" s="739">
        <f t="shared" si="174"/>
        <v>1</v>
      </c>
      <c r="FH14" s="738">
        <f t="shared" si="175"/>
        <v>0</v>
      </c>
      <c r="FI14" s="738">
        <f t="shared" si="176"/>
        <v>1</v>
      </c>
      <c r="FJ14" s="737" t="b">
        <f t="shared" si="177"/>
        <v>1</v>
      </c>
      <c r="FK14" s="737" t="b">
        <f t="shared" si="177"/>
        <v>0</v>
      </c>
      <c r="FL14" s="737" t="b">
        <f t="shared" si="178"/>
        <v>1</v>
      </c>
      <c r="FM14" s="628">
        <f t="shared" si="179"/>
        <v>1</v>
      </c>
      <c r="FN14" s="737">
        <f t="shared" si="180"/>
        <v>0</v>
      </c>
      <c r="FO14" s="737">
        <f t="shared" si="181"/>
        <v>0</v>
      </c>
      <c r="FP14" s="737">
        <f t="shared" si="50"/>
        <v>0</v>
      </c>
      <c r="FQ14" s="740">
        <f t="shared" si="51"/>
        <v>0</v>
      </c>
      <c r="FR14" s="625">
        <f t="shared" si="182"/>
        <v>1</v>
      </c>
      <c r="FS14" s="738" t="str">
        <f t="shared" si="183"/>
        <v>00:00-00:00</v>
      </c>
      <c r="FT14" s="739">
        <f t="shared" si="184"/>
        <v>1</v>
      </c>
      <c r="FU14" s="738">
        <f t="shared" si="185"/>
        <v>0</v>
      </c>
      <c r="FV14" s="738">
        <f t="shared" si="186"/>
        <v>1</v>
      </c>
      <c r="FW14" s="737" t="b">
        <f t="shared" si="187"/>
        <v>1</v>
      </c>
      <c r="FX14" s="737" t="b">
        <f t="shared" si="187"/>
        <v>0</v>
      </c>
      <c r="FY14" s="737" t="b">
        <f t="shared" si="188"/>
        <v>1</v>
      </c>
      <c r="FZ14" s="628">
        <f t="shared" si="189"/>
        <v>1</v>
      </c>
      <c r="GA14" s="737">
        <f t="shared" si="190"/>
        <v>0</v>
      </c>
      <c r="GB14" s="737">
        <f t="shared" si="191"/>
        <v>0</v>
      </c>
      <c r="GC14" s="737">
        <f t="shared" si="52"/>
        <v>0</v>
      </c>
      <c r="GD14" s="740">
        <f t="shared" si="53"/>
        <v>0</v>
      </c>
      <c r="GE14" s="625">
        <f t="shared" si="192"/>
        <v>1</v>
      </c>
      <c r="GF14" s="738" t="str">
        <f t="shared" si="193"/>
        <v>00:00-00:00</v>
      </c>
      <c r="GG14" s="739">
        <f t="shared" si="194"/>
        <v>1</v>
      </c>
      <c r="GH14" s="738">
        <f t="shared" si="195"/>
        <v>0</v>
      </c>
      <c r="GI14" s="738">
        <f t="shared" si="196"/>
        <v>1</v>
      </c>
      <c r="GJ14" s="737" t="b">
        <f t="shared" si="197"/>
        <v>1</v>
      </c>
      <c r="GK14" s="737" t="b">
        <f t="shared" si="197"/>
        <v>0</v>
      </c>
      <c r="GL14" s="737" t="b">
        <f t="shared" si="198"/>
        <v>1</v>
      </c>
      <c r="GM14" s="628">
        <f t="shared" si="199"/>
        <v>1</v>
      </c>
      <c r="GN14" s="737">
        <f t="shared" si="200"/>
        <v>0</v>
      </c>
      <c r="GO14" s="737">
        <f t="shared" si="201"/>
        <v>0</v>
      </c>
      <c r="GP14" s="737">
        <f t="shared" si="54"/>
        <v>0</v>
      </c>
      <c r="GQ14" s="740">
        <f t="shared" si="55"/>
        <v>0</v>
      </c>
      <c r="GR14" s="625">
        <f t="shared" si="202"/>
        <v>1</v>
      </c>
      <c r="GS14" s="738" t="str">
        <f t="shared" si="203"/>
        <v>00:00-00:00</v>
      </c>
      <c r="GT14" s="739">
        <f t="shared" si="204"/>
        <v>1</v>
      </c>
      <c r="GU14" s="738">
        <f t="shared" si="205"/>
        <v>0</v>
      </c>
      <c r="GV14" s="738">
        <f t="shared" si="206"/>
        <v>1</v>
      </c>
      <c r="GW14" s="737" t="b">
        <f t="shared" si="207"/>
        <v>1</v>
      </c>
      <c r="GX14" s="737" t="b">
        <f t="shared" si="207"/>
        <v>0</v>
      </c>
      <c r="GY14" s="737" t="b">
        <f t="shared" si="208"/>
        <v>1</v>
      </c>
      <c r="GZ14" s="628">
        <f t="shared" si="209"/>
        <v>1</v>
      </c>
      <c r="HA14" s="737">
        <f t="shared" si="210"/>
        <v>0</v>
      </c>
      <c r="HB14" s="737">
        <f t="shared" si="211"/>
        <v>0</v>
      </c>
      <c r="HC14" s="737">
        <f t="shared" si="56"/>
        <v>0</v>
      </c>
      <c r="HD14" s="740">
        <f t="shared" si="57"/>
        <v>0</v>
      </c>
      <c r="HE14" s="625">
        <f t="shared" si="212"/>
        <v>1</v>
      </c>
      <c r="HF14" s="738" t="str">
        <f t="shared" si="213"/>
        <v>00:00-00:00</v>
      </c>
      <c r="HG14" s="739">
        <f t="shared" si="214"/>
        <v>1</v>
      </c>
      <c r="HH14" s="738">
        <f t="shared" si="215"/>
        <v>0</v>
      </c>
      <c r="HI14" s="738">
        <f t="shared" si="216"/>
        <v>1</v>
      </c>
      <c r="HJ14" s="737" t="b">
        <f t="shared" si="217"/>
        <v>1</v>
      </c>
      <c r="HK14" s="737" t="b">
        <f t="shared" si="217"/>
        <v>0</v>
      </c>
      <c r="HL14" s="737" t="b">
        <f t="shared" si="218"/>
        <v>1</v>
      </c>
      <c r="HM14" s="628">
        <f t="shared" si="219"/>
        <v>1</v>
      </c>
      <c r="HN14" s="737">
        <f t="shared" si="220"/>
        <v>0</v>
      </c>
      <c r="HO14" s="737">
        <f t="shared" si="221"/>
        <v>0</v>
      </c>
      <c r="HP14" s="737">
        <f t="shared" si="58"/>
        <v>0</v>
      </c>
      <c r="HQ14" s="740">
        <f t="shared" si="59"/>
        <v>0</v>
      </c>
      <c r="HR14" s="625">
        <f t="shared" si="222"/>
        <v>1</v>
      </c>
      <c r="HS14" s="738" t="str">
        <f t="shared" si="223"/>
        <v>00:00-00:00</v>
      </c>
      <c r="HT14" s="739">
        <f t="shared" si="224"/>
        <v>1</v>
      </c>
      <c r="HU14" s="738">
        <f t="shared" si="225"/>
        <v>0</v>
      </c>
      <c r="HV14" s="738">
        <f t="shared" si="226"/>
        <v>1</v>
      </c>
      <c r="HW14" s="737" t="b">
        <f t="shared" si="227"/>
        <v>1</v>
      </c>
      <c r="HX14" s="737" t="b">
        <f t="shared" si="227"/>
        <v>0</v>
      </c>
      <c r="HY14" s="737" t="b">
        <f t="shared" si="228"/>
        <v>1</v>
      </c>
      <c r="HZ14" s="628">
        <f t="shared" si="229"/>
        <v>1</v>
      </c>
      <c r="IA14" s="737">
        <f t="shared" si="230"/>
        <v>0</v>
      </c>
      <c r="IB14" s="737">
        <f t="shared" si="231"/>
        <v>0</v>
      </c>
      <c r="IC14" s="737">
        <f t="shared" si="60"/>
        <v>0</v>
      </c>
      <c r="ID14" s="740">
        <f t="shared" si="61"/>
        <v>0</v>
      </c>
      <c r="IE14" s="625">
        <f t="shared" si="232"/>
        <v>1</v>
      </c>
      <c r="IF14" s="738" t="str">
        <f t="shared" si="233"/>
        <v>00:00-00:00</v>
      </c>
      <c r="IG14" s="739">
        <f t="shared" si="234"/>
        <v>1</v>
      </c>
      <c r="IH14" s="738">
        <f t="shared" si="235"/>
        <v>0</v>
      </c>
      <c r="II14" s="738">
        <f t="shared" si="236"/>
        <v>1</v>
      </c>
      <c r="IJ14" s="737" t="b">
        <f t="shared" si="237"/>
        <v>1</v>
      </c>
      <c r="IK14" s="737" t="b">
        <f t="shared" si="237"/>
        <v>0</v>
      </c>
      <c r="IL14" s="737" t="b">
        <f t="shared" si="238"/>
        <v>1</v>
      </c>
      <c r="IM14" s="628">
        <f t="shared" si="239"/>
        <v>1</v>
      </c>
      <c r="IN14" s="737">
        <f t="shared" si="240"/>
        <v>0</v>
      </c>
      <c r="IO14" s="737">
        <f t="shared" si="241"/>
        <v>0</v>
      </c>
      <c r="IP14" s="737">
        <f t="shared" si="62"/>
        <v>0</v>
      </c>
      <c r="IQ14" s="740">
        <f t="shared" si="63"/>
        <v>0</v>
      </c>
      <c r="IR14" s="625">
        <f t="shared" si="242"/>
        <v>1</v>
      </c>
      <c r="IS14" s="738" t="str">
        <f t="shared" si="243"/>
        <v>00:00-00:00</v>
      </c>
      <c r="IT14" s="739">
        <f t="shared" si="244"/>
        <v>1</v>
      </c>
      <c r="IU14" s="738">
        <f t="shared" si="245"/>
        <v>0</v>
      </c>
      <c r="IV14" s="738">
        <f t="shared" si="246"/>
        <v>1</v>
      </c>
      <c r="IW14" s="737" t="b">
        <f t="shared" si="247"/>
        <v>1</v>
      </c>
      <c r="IX14" s="737" t="b">
        <f t="shared" si="247"/>
        <v>0</v>
      </c>
      <c r="IY14" s="737" t="b">
        <f t="shared" si="248"/>
        <v>1</v>
      </c>
      <c r="IZ14" s="628">
        <f t="shared" si="249"/>
        <v>1</v>
      </c>
      <c r="JA14" s="737">
        <f t="shared" si="250"/>
        <v>0</v>
      </c>
      <c r="JB14" s="737">
        <f t="shared" si="251"/>
        <v>0</v>
      </c>
      <c r="JC14" s="737">
        <f t="shared" si="64"/>
        <v>0</v>
      </c>
      <c r="JD14" s="740">
        <f t="shared" si="65"/>
        <v>0</v>
      </c>
      <c r="JE14" s="625">
        <f t="shared" si="252"/>
        <v>1</v>
      </c>
      <c r="JF14" s="738" t="str">
        <f t="shared" si="253"/>
        <v>00:00-00:00</v>
      </c>
      <c r="JG14" s="739">
        <f t="shared" si="254"/>
        <v>1</v>
      </c>
      <c r="JH14" s="738">
        <f t="shared" si="255"/>
        <v>0</v>
      </c>
      <c r="JI14" s="738">
        <f t="shared" si="256"/>
        <v>1</v>
      </c>
      <c r="JJ14" s="737" t="b">
        <f t="shared" si="257"/>
        <v>1</v>
      </c>
      <c r="JK14" s="737" t="b">
        <f t="shared" si="257"/>
        <v>0</v>
      </c>
      <c r="JL14" s="737" t="b">
        <f t="shared" si="258"/>
        <v>1</v>
      </c>
      <c r="JM14" s="628">
        <f t="shared" si="259"/>
        <v>1</v>
      </c>
      <c r="JN14" s="737">
        <f t="shared" si="260"/>
        <v>0</v>
      </c>
      <c r="JO14" s="737">
        <f t="shared" si="261"/>
        <v>0</v>
      </c>
      <c r="JP14" s="737">
        <f t="shared" si="66"/>
        <v>0</v>
      </c>
      <c r="JQ14" s="740">
        <f t="shared" si="67"/>
        <v>0</v>
      </c>
      <c r="JR14" s="744">
        <f t="shared" si="262"/>
        <v>0</v>
      </c>
      <c r="JS14" s="745">
        <f t="shared" si="263"/>
        <v>0</v>
      </c>
      <c r="JT14" s="744">
        <f t="shared" si="264"/>
        <v>0</v>
      </c>
      <c r="JU14" s="744">
        <f t="shared" si="265"/>
        <v>0</v>
      </c>
      <c r="JV14" s="744">
        <f t="shared" si="266"/>
        <v>0</v>
      </c>
      <c r="JW14" s="744">
        <f t="shared" si="267"/>
        <v>0</v>
      </c>
      <c r="JX14" s="616"/>
      <c r="JY14" s="625">
        <f t="shared" si="268"/>
        <v>1</v>
      </c>
      <c r="JZ14" s="626" t="str">
        <f t="shared" si="269"/>
        <v>00:00-00:00</v>
      </c>
      <c r="KA14" s="627">
        <f t="shared" si="270"/>
        <v>1</v>
      </c>
      <c r="KB14" s="738">
        <f t="shared" si="271"/>
        <v>0</v>
      </c>
      <c r="KC14" s="738">
        <f t="shared" si="272"/>
        <v>1</v>
      </c>
      <c r="KD14" s="628" t="b">
        <f t="shared" si="273"/>
        <v>1</v>
      </c>
      <c r="KE14" s="628" t="b">
        <f t="shared" si="273"/>
        <v>0</v>
      </c>
      <c r="KF14" s="628" t="b">
        <f t="shared" si="274"/>
        <v>1</v>
      </c>
      <c r="KG14" s="628">
        <f t="shared" si="275"/>
        <v>1</v>
      </c>
      <c r="KH14" s="737">
        <f t="shared" si="276"/>
        <v>0</v>
      </c>
      <c r="KI14" s="737">
        <f t="shared" si="277"/>
        <v>0</v>
      </c>
      <c r="KJ14" s="737">
        <f t="shared" si="68"/>
        <v>0</v>
      </c>
      <c r="KK14" s="740">
        <f t="shared" si="69"/>
        <v>0</v>
      </c>
      <c r="KL14" s="625">
        <f t="shared" si="278"/>
        <v>1</v>
      </c>
      <c r="KM14" s="625" t="str">
        <f t="shared" si="279"/>
        <v>00:00-00:00</v>
      </c>
      <c r="KN14" s="627">
        <f t="shared" si="280"/>
        <v>1</v>
      </c>
      <c r="KO14" s="738">
        <f t="shared" si="281"/>
        <v>0</v>
      </c>
      <c r="KP14" s="738">
        <f t="shared" si="282"/>
        <v>1</v>
      </c>
      <c r="KQ14" s="628" t="b">
        <f t="shared" si="283"/>
        <v>1</v>
      </c>
      <c r="KR14" s="628" t="b">
        <f t="shared" si="283"/>
        <v>0</v>
      </c>
      <c r="KS14" s="628" t="b">
        <f t="shared" si="284"/>
        <v>1</v>
      </c>
      <c r="KT14" s="628">
        <f t="shared" si="285"/>
        <v>1</v>
      </c>
      <c r="KU14" s="737">
        <f t="shared" si="286"/>
        <v>0</v>
      </c>
      <c r="KV14" s="737">
        <f t="shared" si="287"/>
        <v>0</v>
      </c>
      <c r="KW14" s="737">
        <f t="shared" si="70"/>
        <v>0</v>
      </c>
      <c r="KX14" s="740">
        <f t="shared" si="71"/>
        <v>0</v>
      </c>
      <c r="KY14" s="625">
        <f t="shared" si="288"/>
        <v>1</v>
      </c>
      <c r="KZ14" s="625" t="str">
        <f t="shared" si="289"/>
        <v>00:00-00:00</v>
      </c>
      <c r="LA14" s="627">
        <f t="shared" si="290"/>
        <v>1</v>
      </c>
      <c r="LB14" s="738">
        <f t="shared" si="291"/>
        <v>0</v>
      </c>
      <c r="LC14" s="738">
        <f t="shared" si="292"/>
        <v>1</v>
      </c>
      <c r="LD14" s="628" t="b">
        <f t="shared" si="293"/>
        <v>1</v>
      </c>
      <c r="LE14" s="628" t="b">
        <f t="shared" si="293"/>
        <v>0</v>
      </c>
      <c r="LF14" s="628" t="b">
        <f t="shared" si="294"/>
        <v>1</v>
      </c>
      <c r="LG14" s="628">
        <f t="shared" si="295"/>
        <v>1</v>
      </c>
      <c r="LH14" s="737">
        <f t="shared" si="296"/>
        <v>0</v>
      </c>
      <c r="LI14" s="737">
        <f t="shared" si="297"/>
        <v>0</v>
      </c>
      <c r="LJ14" s="737">
        <f t="shared" si="72"/>
        <v>0</v>
      </c>
      <c r="LK14" s="740">
        <f t="shared" si="73"/>
        <v>0</v>
      </c>
      <c r="LL14" s="625">
        <f t="shared" si="298"/>
        <v>1</v>
      </c>
      <c r="LM14" s="625" t="str">
        <f t="shared" si="299"/>
        <v>00:00-00:00</v>
      </c>
      <c r="LN14" s="627">
        <f t="shared" si="300"/>
        <v>1</v>
      </c>
      <c r="LO14" s="738">
        <f t="shared" si="301"/>
        <v>0</v>
      </c>
      <c r="LP14" s="738">
        <f t="shared" si="302"/>
        <v>1</v>
      </c>
      <c r="LQ14" s="628" t="b">
        <f t="shared" si="303"/>
        <v>1</v>
      </c>
      <c r="LR14" s="628" t="b">
        <f t="shared" si="303"/>
        <v>0</v>
      </c>
      <c r="LS14" s="628" t="b">
        <f t="shared" si="304"/>
        <v>1</v>
      </c>
      <c r="LT14" s="628">
        <f t="shared" si="305"/>
        <v>1</v>
      </c>
      <c r="LU14" s="737">
        <f t="shared" si="306"/>
        <v>0</v>
      </c>
      <c r="LV14" s="737">
        <f t="shared" si="307"/>
        <v>0</v>
      </c>
      <c r="LW14" s="737">
        <f t="shared" si="74"/>
        <v>0</v>
      </c>
      <c r="LX14" s="740">
        <f t="shared" si="75"/>
        <v>0</v>
      </c>
      <c r="LY14" s="625">
        <f t="shared" si="308"/>
        <v>1</v>
      </c>
      <c r="LZ14" s="625" t="str">
        <f t="shared" si="309"/>
        <v>00:00-00:00</v>
      </c>
      <c r="MA14" s="627">
        <f t="shared" si="310"/>
        <v>1</v>
      </c>
      <c r="MB14" s="738">
        <f t="shared" si="311"/>
        <v>0</v>
      </c>
      <c r="MC14" s="738">
        <f t="shared" si="312"/>
        <v>1</v>
      </c>
      <c r="MD14" s="628" t="b">
        <f t="shared" si="313"/>
        <v>1</v>
      </c>
      <c r="ME14" s="628" t="b">
        <f t="shared" si="76"/>
        <v>0</v>
      </c>
      <c r="MF14" s="628" t="b">
        <f t="shared" si="314"/>
        <v>1</v>
      </c>
      <c r="MG14" s="628">
        <f t="shared" si="315"/>
        <v>1</v>
      </c>
      <c r="MH14" s="737">
        <f t="shared" si="316"/>
        <v>0</v>
      </c>
      <c r="MI14" s="737">
        <f t="shared" si="317"/>
        <v>0</v>
      </c>
      <c r="MJ14" s="737">
        <f t="shared" si="77"/>
        <v>0</v>
      </c>
      <c r="MK14" s="740">
        <f t="shared" si="78"/>
        <v>0</v>
      </c>
      <c r="ML14" s="625">
        <f t="shared" si="318"/>
        <v>1</v>
      </c>
      <c r="MM14" s="625" t="str">
        <f t="shared" si="319"/>
        <v>00:00-00:00</v>
      </c>
      <c r="MN14" s="627">
        <f t="shared" si="320"/>
        <v>1</v>
      </c>
      <c r="MO14" s="738">
        <f t="shared" si="321"/>
        <v>0</v>
      </c>
      <c r="MP14" s="738">
        <f t="shared" si="322"/>
        <v>1</v>
      </c>
      <c r="MQ14" s="628" t="b">
        <f t="shared" si="323"/>
        <v>1</v>
      </c>
      <c r="MR14" s="628" t="b">
        <f t="shared" si="323"/>
        <v>0</v>
      </c>
      <c r="MS14" s="628" t="b">
        <f t="shared" si="324"/>
        <v>1</v>
      </c>
      <c r="MT14" s="628">
        <f t="shared" si="325"/>
        <v>1</v>
      </c>
      <c r="MU14" s="737">
        <f t="shared" si="326"/>
        <v>0</v>
      </c>
      <c r="MV14" s="737">
        <f t="shared" si="327"/>
        <v>0</v>
      </c>
      <c r="MW14" s="737">
        <f t="shared" si="79"/>
        <v>0</v>
      </c>
      <c r="MX14" s="740">
        <f t="shared" si="80"/>
        <v>0</v>
      </c>
      <c r="MY14" s="625">
        <f t="shared" si="328"/>
        <v>1</v>
      </c>
      <c r="MZ14" s="625" t="str">
        <f t="shared" si="329"/>
        <v>00:00-00:00</v>
      </c>
      <c r="NA14" s="627">
        <f t="shared" si="330"/>
        <v>1</v>
      </c>
      <c r="NB14" s="738">
        <f t="shared" si="331"/>
        <v>0</v>
      </c>
      <c r="NC14" s="738">
        <f t="shared" si="332"/>
        <v>1</v>
      </c>
      <c r="ND14" s="628" t="b">
        <f t="shared" si="333"/>
        <v>1</v>
      </c>
      <c r="NE14" s="628" t="b">
        <f t="shared" si="333"/>
        <v>0</v>
      </c>
      <c r="NF14" s="628" t="b">
        <f t="shared" si="334"/>
        <v>1</v>
      </c>
      <c r="NG14" s="628">
        <f t="shared" si="335"/>
        <v>1</v>
      </c>
      <c r="NH14" s="737">
        <f t="shared" si="336"/>
        <v>0</v>
      </c>
      <c r="NI14" s="737">
        <f t="shared" si="337"/>
        <v>0</v>
      </c>
      <c r="NJ14" s="737">
        <f t="shared" si="81"/>
        <v>0</v>
      </c>
      <c r="NK14" s="740">
        <f t="shared" si="82"/>
        <v>0</v>
      </c>
      <c r="NL14" s="625">
        <f t="shared" si="338"/>
        <v>1</v>
      </c>
      <c r="NM14" s="625" t="str">
        <f t="shared" si="339"/>
        <v>00:00-00:00</v>
      </c>
      <c r="NN14" s="627">
        <f t="shared" si="340"/>
        <v>1</v>
      </c>
      <c r="NO14" s="738">
        <f t="shared" si="341"/>
        <v>0</v>
      </c>
      <c r="NP14" s="738">
        <f t="shared" si="342"/>
        <v>1</v>
      </c>
      <c r="NQ14" s="628" t="b">
        <f t="shared" si="343"/>
        <v>1</v>
      </c>
      <c r="NR14" s="628" t="b">
        <f t="shared" si="343"/>
        <v>0</v>
      </c>
      <c r="NS14" s="628" t="b">
        <f t="shared" si="344"/>
        <v>1</v>
      </c>
      <c r="NT14" s="628">
        <f t="shared" si="345"/>
        <v>1</v>
      </c>
      <c r="NU14" s="737">
        <f t="shared" si="346"/>
        <v>0</v>
      </c>
      <c r="NV14" s="737">
        <f t="shared" si="347"/>
        <v>0</v>
      </c>
      <c r="NW14" s="737">
        <f t="shared" si="83"/>
        <v>0</v>
      </c>
      <c r="NX14" s="740">
        <f t="shared" si="84"/>
        <v>0</v>
      </c>
      <c r="NY14" s="625">
        <f t="shared" si="348"/>
        <v>1</v>
      </c>
      <c r="NZ14" s="625" t="str">
        <f t="shared" si="349"/>
        <v>00:00-00:00</v>
      </c>
      <c r="OA14" s="627">
        <f t="shared" si="350"/>
        <v>1</v>
      </c>
      <c r="OB14" s="738">
        <f t="shared" si="351"/>
        <v>0</v>
      </c>
      <c r="OC14" s="738">
        <f t="shared" si="352"/>
        <v>1</v>
      </c>
      <c r="OD14" s="628" t="b">
        <f t="shared" si="353"/>
        <v>1</v>
      </c>
      <c r="OE14" s="628" t="b">
        <f t="shared" si="353"/>
        <v>0</v>
      </c>
      <c r="OF14" s="628" t="b">
        <f t="shared" si="354"/>
        <v>1</v>
      </c>
      <c r="OG14" s="628">
        <f t="shared" si="355"/>
        <v>1</v>
      </c>
      <c r="OH14" s="737">
        <f t="shared" si="356"/>
        <v>0</v>
      </c>
      <c r="OI14" s="737">
        <f t="shared" si="357"/>
        <v>0</v>
      </c>
      <c r="OJ14" s="737">
        <f t="shared" si="85"/>
        <v>0</v>
      </c>
      <c r="OK14" s="740">
        <f t="shared" si="86"/>
        <v>0</v>
      </c>
      <c r="OL14" s="625">
        <f t="shared" si="358"/>
        <v>1</v>
      </c>
      <c r="OM14" s="625" t="str">
        <f t="shared" si="359"/>
        <v>00:00-00:00</v>
      </c>
      <c r="ON14" s="627">
        <f t="shared" si="360"/>
        <v>1</v>
      </c>
      <c r="OO14" s="738">
        <f t="shared" si="361"/>
        <v>0</v>
      </c>
      <c r="OP14" s="738">
        <f t="shared" si="362"/>
        <v>1</v>
      </c>
      <c r="OQ14" s="628" t="b">
        <f t="shared" si="363"/>
        <v>1</v>
      </c>
      <c r="OR14" s="628" t="b">
        <f t="shared" si="363"/>
        <v>0</v>
      </c>
      <c r="OS14" s="628" t="b">
        <f t="shared" si="364"/>
        <v>1</v>
      </c>
      <c r="OT14" s="628">
        <f t="shared" si="365"/>
        <v>1</v>
      </c>
      <c r="OU14" s="737">
        <f t="shared" si="366"/>
        <v>0</v>
      </c>
      <c r="OV14" s="737">
        <f t="shared" si="367"/>
        <v>0</v>
      </c>
      <c r="OW14" s="737">
        <f t="shared" si="87"/>
        <v>0</v>
      </c>
      <c r="OX14" s="740">
        <f t="shared" si="88"/>
        <v>0</v>
      </c>
      <c r="OY14" s="625">
        <f t="shared" si="368"/>
        <v>1</v>
      </c>
      <c r="OZ14" s="625" t="str">
        <f t="shared" si="369"/>
        <v>00:00-00:00</v>
      </c>
      <c r="PA14" s="627">
        <f t="shared" si="370"/>
        <v>1</v>
      </c>
      <c r="PB14" s="738">
        <f t="shared" si="371"/>
        <v>0</v>
      </c>
      <c r="PC14" s="738">
        <f t="shared" si="372"/>
        <v>1</v>
      </c>
      <c r="PD14" s="628" t="b">
        <f t="shared" si="373"/>
        <v>1</v>
      </c>
      <c r="PE14" s="628" t="b">
        <f t="shared" si="373"/>
        <v>0</v>
      </c>
      <c r="PF14" s="628" t="b">
        <f t="shared" si="374"/>
        <v>1</v>
      </c>
      <c r="PG14" s="628">
        <f t="shared" si="375"/>
        <v>1</v>
      </c>
      <c r="PH14" s="737">
        <f t="shared" si="376"/>
        <v>0</v>
      </c>
      <c r="PI14" s="737">
        <f t="shared" si="377"/>
        <v>0</v>
      </c>
      <c r="PJ14" s="737">
        <f t="shared" si="89"/>
        <v>0</v>
      </c>
      <c r="PK14" s="740">
        <f t="shared" si="90"/>
        <v>0</v>
      </c>
      <c r="PL14" s="625">
        <f t="shared" si="378"/>
        <v>1</v>
      </c>
      <c r="PM14" s="625" t="str">
        <f t="shared" si="379"/>
        <v>00:00-00:00</v>
      </c>
      <c r="PN14" s="627">
        <f t="shared" si="380"/>
        <v>1</v>
      </c>
      <c r="PO14" s="738">
        <f t="shared" si="381"/>
        <v>0</v>
      </c>
      <c r="PP14" s="738">
        <f t="shared" si="382"/>
        <v>1</v>
      </c>
      <c r="PQ14" s="628" t="b">
        <f t="shared" si="383"/>
        <v>1</v>
      </c>
      <c r="PR14" s="628" t="b">
        <f t="shared" si="383"/>
        <v>0</v>
      </c>
      <c r="PS14" s="628" t="b">
        <f t="shared" si="384"/>
        <v>1</v>
      </c>
      <c r="PT14" s="628">
        <f t="shared" si="385"/>
        <v>1</v>
      </c>
      <c r="PU14" s="737">
        <f t="shared" si="386"/>
        <v>0</v>
      </c>
      <c r="PV14" s="737">
        <f t="shared" si="387"/>
        <v>0</v>
      </c>
      <c r="PW14" s="737">
        <f t="shared" si="91"/>
        <v>0</v>
      </c>
      <c r="PX14" s="740">
        <f t="shared" si="92"/>
        <v>0</v>
      </c>
      <c r="PY14" s="625">
        <f t="shared" si="388"/>
        <v>1</v>
      </c>
      <c r="PZ14" s="625" t="str">
        <f t="shared" si="389"/>
        <v>00:00-00:00</v>
      </c>
      <c r="QA14" s="627">
        <f t="shared" si="390"/>
        <v>1</v>
      </c>
      <c r="QB14" s="738">
        <f t="shared" si="391"/>
        <v>0</v>
      </c>
      <c r="QC14" s="738">
        <f t="shared" si="392"/>
        <v>1</v>
      </c>
      <c r="QD14" s="628" t="b">
        <f t="shared" si="393"/>
        <v>1</v>
      </c>
      <c r="QE14" s="628" t="b">
        <f t="shared" si="393"/>
        <v>0</v>
      </c>
      <c r="QF14" s="628" t="b">
        <f t="shared" si="394"/>
        <v>1</v>
      </c>
      <c r="QG14" s="628">
        <f t="shared" si="395"/>
        <v>1</v>
      </c>
      <c r="QH14" s="737">
        <f t="shared" si="396"/>
        <v>0</v>
      </c>
      <c r="QI14" s="737">
        <f t="shared" si="397"/>
        <v>0</v>
      </c>
      <c r="QJ14" s="737">
        <f t="shared" si="93"/>
        <v>0</v>
      </c>
      <c r="QK14" s="740">
        <f t="shared" si="94"/>
        <v>0</v>
      </c>
      <c r="QL14" s="625">
        <f t="shared" si="398"/>
        <v>1</v>
      </c>
      <c r="QM14" s="625" t="str">
        <f t="shared" si="399"/>
        <v>00:00-00:00</v>
      </c>
      <c r="QN14" s="627">
        <f t="shared" si="400"/>
        <v>1</v>
      </c>
      <c r="QO14" s="738">
        <f t="shared" si="401"/>
        <v>0</v>
      </c>
      <c r="QP14" s="738">
        <f t="shared" si="402"/>
        <v>1</v>
      </c>
      <c r="QQ14" s="628" t="b">
        <f t="shared" si="403"/>
        <v>1</v>
      </c>
      <c r="QR14" s="628" t="b">
        <f t="shared" si="403"/>
        <v>0</v>
      </c>
      <c r="QS14" s="628" t="b">
        <f t="shared" si="404"/>
        <v>1</v>
      </c>
      <c r="QT14" s="628">
        <f t="shared" si="405"/>
        <v>1</v>
      </c>
      <c r="QU14" s="737">
        <f t="shared" si="406"/>
        <v>0</v>
      </c>
      <c r="QV14" s="737">
        <f t="shared" si="407"/>
        <v>0</v>
      </c>
      <c r="QW14" s="737">
        <f t="shared" si="95"/>
        <v>0</v>
      </c>
      <c r="QX14" s="740">
        <f t="shared" si="96"/>
        <v>0</v>
      </c>
      <c r="QY14" s="625">
        <f t="shared" si="408"/>
        <v>1</v>
      </c>
      <c r="QZ14" s="625" t="str">
        <f t="shared" si="409"/>
        <v>00:00-00:00</v>
      </c>
      <c r="RA14" s="627">
        <f t="shared" si="410"/>
        <v>1</v>
      </c>
      <c r="RB14" s="738">
        <f t="shared" si="411"/>
        <v>0</v>
      </c>
      <c r="RC14" s="738">
        <f t="shared" si="412"/>
        <v>1</v>
      </c>
      <c r="RD14" s="628" t="b">
        <f t="shared" si="413"/>
        <v>1</v>
      </c>
      <c r="RE14" s="628" t="b">
        <f t="shared" si="413"/>
        <v>0</v>
      </c>
      <c r="RF14" s="628" t="b">
        <f t="shared" si="414"/>
        <v>1</v>
      </c>
      <c r="RG14" s="628">
        <f t="shared" si="415"/>
        <v>1</v>
      </c>
      <c r="RH14" s="737">
        <f t="shared" si="416"/>
        <v>0</v>
      </c>
      <c r="RI14" s="737">
        <f t="shared" si="417"/>
        <v>0</v>
      </c>
      <c r="RJ14" s="737">
        <f t="shared" si="97"/>
        <v>0</v>
      </c>
      <c r="RK14" s="740">
        <f t="shared" si="98"/>
        <v>0</v>
      </c>
      <c r="RL14" s="744">
        <f t="shared" si="418"/>
        <v>0</v>
      </c>
      <c r="RM14" s="746">
        <f t="shared" si="430"/>
        <v>0</v>
      </c>
      <c r="RN14" s="744">
        <f t="shared" si="419"/>
        <v>0</v>
      </c>
      <c r="RO14" s="744">
        <f t="shared" si="420"/>
        <v>0</v>
      </c>
      <c r="RP14" s="744">
        <f t="shared" si="421"/>
        <v>0</v>
      </c>
      <c r="RQ14" s="744">
        <f t="shared" si="422"/>
        <v>0</v>
      </c>
      <c r="RR14" s="594">
        <f t="shared" ca="1" si="100"/>
        <v>0</v>
      </c>
      <c r="RS14" s="594">
        <f t="shared" ca="1" si="101"/>
        <v>0</v>
      </c>
      <c r="RU14" s="725"/>
    </row>
    <row r="15" spans="1:489" s="625" customFormat="1" ht="15" x14ac:dyDescent="0.25">
      <c r="A15" s="865">
        <f t="shared" ca="1" si="0"/>
        <v>6</v>
      </c>
      <c r="B15" s="719">
        <f t="shared" ca="1" si="102"/>
        <v>43866</v>
      </c>
      <c r="C15" s="720">
        <f t="shared" ca="1" si="1"/>
        <v>1</v>
      </c>
      <c r="D15" s="720" t="str">
        <f t="shared" ca="1" si="2"/>
        <v/>
      </c>
      <c r="E15" s="773" t="str">
        <f t="shared" ca="1" si="3"/>
        <v/>
      </c>
      <c r="F15" s="721">
        <f t="shared" ca="1" si="4"/>
        <v>43866</v>
      </c>
      <c r="G15" s="747"/>
      <c r="H15" s="748"/>
      <c r="I15" s="748"/>
      <c r="J15" s="748"/>
      <c r="K15" s="748"/>
      <c r="L15" s="748"/>
      <c r="M15" s="749"/>
      <c r="N15" s="722" t="str">
        <f t="shared" si="5"/>
        <v/>
      </c>
      <c r="O15" s="723" t="str">
        <f t="shared" si="6"/>
        <v/>
      </c>
      <c r="P15" s="724">
        <f t="shared" ca="1" si="7"/>
        <v>0.33333333333333298</v>
      </c>
      <c r="Q15" s="725" t="str">
        <f t="shared" ca="1" si="8"/>
        <v/>
      </c>
      <c r="R15" s="725" t="str">
        <f t="shared" ca="1" si="9"/>
        <v/>
      </c>
      <c r="S15" s="750"/>
      <c r="T15" s="723" t="str">
        <f t="shared" si="103"/>
        <v/>
      </c>
      <c r="U15" s="723" t="str">
        <f t="shared" ca="1" si="10"/>
        <v/>
      </c>
      <c r="V15" s="723" t="str">
        <f t="shared" ca="1" si="11"/>
        <v/>
      </c>
      <c r="W15" s="723" t="str">
        <f t="shared" ca="1" si="12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13"/>
        <v/>
      </c>
      <c r="AD15" s="715"/>
      <c r="AE15" s="752" t="str">
        <f t="shared" si="14"/>
        <v/>
      </c>
      <c r="AF15" s="729" t="str">
        <f t="shared" si="104"/>
        <v/>
      </c>
      <c r="AG15" s="730" t="str">
        <f t="shared" si="105"/>
        <v/>
      </c>
      <c r="AH15" s="731" t="str">
        <f t="shared" si="15"/>
        <v/>
      </c>
      <c r="AI15" s="731">
        <f t="shared" si="106"/>
        <v>0</v>
      </c>
      <c r="AJ15" s="731">
        <f t="shared" si="107"/>
        <v>0</v>
      </c>
      <c r="AK15" s="732">
        <f ca="1">IF(G15=Stammdaten!$I$59,3,IF(AND(OR(C15=0,WEEKDAY(B15,2)&gt;=6),Q15&lt;&gt;""),2,0))</f>
        <v>0</v>
      </c>
      <c r="AL15" s="596">
        <f t="shared" si="16"/>
        <v>0</v>
      </c>
      <c r="AM15" s="596">
        <f t="shared" si="16"/>
        <v>0</v>
      </c>
      <c r="AN15" s="596">
        <f t="shared" si="16"/>
        <v>0</v>
      </c>
      <c r="AO15" s="596">
        <f t="shared" si="423"/>
        <v>0</v>
      </c>
      <c r="AP15" s="633">
        <v>0</v>
      </c>
      <c r="AQ15" s="596">
        <f t="shared" si="424"/>
        <v>0</v>
      </c>
      <c r="AR15" s="634">
        <f t="shared" si="17"/>
        <v>0</v>
      </c>
      <c r="AS15" s="733">
        <f t="shared" si="18"/>
        <v>0</v>
      </c>
      <c r="AT15" s="635">
        <f t="shared" si="19"/>
        <v>0</v>
      </c>
      <c r="AU15" s="635">
        <f t="shared" si="425"/>
        <v>0</v>
      </c>
      <c r="AV15" s="633">
        <v>0</v>
      </c>
      <c r="AW15" s="635">
        <f t="shared" si="426"/>
        <v>0</v>
      </c>
      <c r="AX15" s="596">
        <f t="shared" si="20"/>
        <v>0</v>
      </c>
      <c r="AY15" s="596">
        <f t="shared" si="21"/>
        <v>0</v>
      </c>
      <c r="AZ15" s="596">
        <f t="shared" si="22"/>
        <v>0</v>
      </c>
      <c r="BA15" s="596">
        <f t="shared" si="23"/>
        <v>0</v>
      </c>
      <c r="BB15" s="596">
        <f t="shared" si="24"/>
        <v>0</v>
      </c>
      <c r="BC15" s="596">
        <f t="shared" si="427"/>
        <v>0</v>
      </c>
      <c r="BD15" s="636" t="b">
        <f t="shared" si="25"/>
        <v>1</v>
      </c>
      <c r="BE15" s="636" t="b">
        <f>IF(UPPER(G15)=Stammdaten!$D$40,TRUE,FALSE)</f>
        <v>0</v>
      </c>
      <c r="BF15" s="635">
        <f t="shared" si="428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0.33333333333333337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9"/>
        <v>0</v>
      </c>
      <c r="BL15" s="636" t="b">
        <f>IF(UPPER(G15)=Stammdaten!$D$39,TRUE,FALSE)</f>
        <v>0</v>
      </c>
      <c r="BM15" s="636">
        <f t="shared" si="26"/>
        <v>0</v>
      </c>
      <c r="BN15" s="636">
        <f t="shared" si="27"/>
        <v>0</v>
      </c>
      <c r="BO15" s="735">
        <f t="shared" ca="1" si="28"/>
        <v>0</v>
      </c>
      <c r="BP15" s="636">
        <f t="shared" si="29"/>
        <v>0</v>
      </c>
      <c r="BQ15" s="636">
        <f t="shared" si="108"/>
        <v>0</v>
      </c>
      <c r="BR15" s="636">
        <f t="shared" ca="1" si="30"/>
        <v>0</v>
      </c>
      <c r="BS15" s="549">
        <f t="shared" ca="1" si="31"/>
        <v>0</v>
      </c>
      <c r="BT15" s="637">
        <f t="shared" ca="1" si="32"/>
        <v>0</v>
      </c>
      <c r="BU15" s="635">
        <f t="shared" ca="1" si="109"/>
        <v>0</v>
      </c>
      <c r="BV15" s="638">
        <f t="shared" ca="1" si="3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34"/>
        <v>0</v>
      </c>
      <c r="BY15" s="638">
        <f t="shared" ca="1" si="35"/>
        <v>1</v>
      </c>
      <c r="BZ15" s="736">
        <f ca="1">ROUND(IF(OR(C15=0,B15=""),0,INDIRECT(ADDRESS(MATCH(B15,Soll_AZ,1)+MATCH("Arbeitszeit 1 ab",Stammdaten!B:B,0)-1,WEEKDAY(B15,2)+15,,,Tabellennamen),TRUE)),15)</f>
        <v>0.33333333333333298</v>
      </c>
      <c r="CA15" s="954">
        <f t="shared" ca="1" si="36"/>
        <v>0</v>
      </c>
      <c r="CB15" s="736">
        <f t="shared" si="110"/>
        <v>0</v>
      </c>
      <c r="CC15" s="625">
        <f t="shared" si="37"/>
        <v>1</v>
      </c>
      <c r="CD15" s="737">
        <f t="shared" si="38"/>
        <v>0</v>
      </c>
      <c r="CE15" s="737">
        <f t="shared" si="111"/>
        <v>1</v>
      </c>
      <c r="CF15" s="738" t="str">
        <f t="shared" si="112"/>
        <v>00:00-00:00</v>
      </c>
      <c r="CG15" s="739">
        <f t="shared" si="113"/>
        <v>1</v>
      </c>
      <c r="CH15" s="738">
        <f t="shared" si="114"/>
        <v>0</v>
      </c>
      <c r="CI15" s="738">
        <f t="shared" si="115"/>
        <v>1</v>
      </c>
      <c r="CJ15" s="737" t="b">
        <f t="shared" si="116"/>
        <v>1</v>
      </c>
      <c r="CK15" s="737" t="b">
        <f t="shared" si="116"/>
        <v>0</v>
      </c>
      <c r="CL15" s="737" t="b">
        <f t="shared" si="117"/>
        <v>1</v>
      </c>
      <c r="CM15" s="628">
        <f t="shared" si="118"/>
        <v>1</v>
      </c>
      <c r="CN15" s="737">
        <f t="shared" si="119"/>
        <v>0</v>
      </c>
      <c r="CO15" s="737">
        <f t="shared" si="120"/>
        <v>0</v>
      </c>
      <c r="CP15" s="737">
        <f t="shared" si="121"/>
        <v>0</v>
      </c>
      <c r="CQ15" s="740">
        <f t="shared" si="39"/>
        <v>0</v>
      </c>
      <c r="CR15" s="625">
        <f t="shared" si="122"/>
        <v>1</v>
      </c>
      <c r="CS15" s="738" t="str">
        <f t="shared" si="40"/>
        <v>00:00-00:00</v>
      </c>
      <c r="CT15" s="739">
        <f t="shared" si="123"/>
        <v>1</v>
      </c>
      <c r="CU15" s="738">
        <f t="shared" si="124"/>
        <v>0</v>
      </c>
      <c r="CV15" s="738">
        <f t="shared" si="125"/>
        <v>1</v>
      </c>
      <c r="CW15" s="737" t="b">
        <f t="shared" si="126"/>
        <v>1</v>
      </c>
      <c r="CX15" s="737" t="b">
        <f t="shared" si="126"/>
        <v>0</v>
      </c>
      <c r="CY15" s="737" t="b">
        <f t="shared" si="127"/>
        <v>1</v>
      </c>
      <c r="CZ15" s="628">
        <f t="shared" si="128"/>
        <v>1</v>
      </c>
      <c r="DA15" s="737">
        <f t="shared" si="129"/>
        <v>0</v>
      </c>
      <c r="DB15" s="737">
        <f t="shared" si="130"/>
        <v>0</v>
      </c>
      <c r="DC15" s="737">
        <f t="shared" si="131"/>
        <v>0</v>
      </c>
      <c r="DD15" s="740">
        <f t="shared" si="41"/>
        <v>0</v>
      </c>
      <c r="DE15" s="625">
        <f t="shared" si="132"/>
        <v>1</v>
      </c>
      <c r="DF15" s="738" t="str">
        <f t="shared" si="133"/>
        <v>00:00-00:00</v>
      </c>
      <c r="DG15" s="739">
        <f t="shared" si="134"/>
        <v>1</v>
      </c>
      <c r="DH15" s="738">
        <f t="shared" si="135"/>
        <v>0</v>
      </c>
      <c r="DI15" s="738">
        <f t="shared" si="136"/>
        <v>1</v>
      </c>
      <c r="DJ15" s="737" t="b">
        <f t="shared" si="137"/>
        <v>1</v>
      </c>
      <c r="DK15" s="737" t="b">
        <f t="shared" si="137"/>
        <v>0</v>
      </c>
      <c r="DL15" s="737" t="b">
        <f t="shared" si="138"/>
        <v>1</v>
      </c>
      <c r="DM15" s="628">
        <f t="shared" si="139"/>
        <v>1</v>
      </c>
      <c r="DN15" s="737">
        <f t="shared" si="140"/>
        <v>0</v>
      </c>
      <c r="DO15" s="737">
        <f t="shared" si="141"/>
        <v>0</v>
      </c>
      <c r="DP15" s="737">
        <f t="shared" si="42"/>
        <v>0</v>
      </c>
      <c r="DQ15" s="740">
        <f t="shared" si="43"/>
        <v>0</v>
      </c>
      <c r="DR15" s="625">
        <f t="shared" si="142"/>
        <v>1</v>
      </c>
      <c r="DS15" s="738" t="str">
        <f t="shared" si="143"/>
        <v>00:00-00:00</v>
      </c>
      <c r="DT15" s="739">
        <f t="shared" si="144"/>
        <v>1</v>
      </c>
      <c r="DU15" s="738">
        <f t="shared" si="145"/>
        <v>0</v>
      </c>
      <c r="DV15" s="738">
        <f t="shared" si="146"/>
        <v>1</v>
      </c>
      <c r="DW15" s="737" t="b">
        <f t="shared" si="147"/>
        <v>1</v>
      </c>
      <c r="DX15" s="737" t="b">
        <f t="shared" si="147"/>
        <v>0</v>
      </c>
      <c r="DY15" s="737" t="b">
        <f t="shared" si="148"/>
        <v>1</v>
      </c>
      <c r="DZ15" s="628">
        <f t="shared" si="149"/>
        <v>1</v>
      </c>
      <c r="EA15" s="737">
        <f t="shared" si="150"/>
        <v>0</v>
      </c>
      <c r="EB15" s="737">
        <f t="shared" si="151"/>
        <v>0</v>
      </c>
      <c r="EC15" s="737">
        <f t="shared" si="44"/>
        <v>0</v>
      </c>
      <c r="ED15" s="740">
        <f t="shared" si="45"/>
        <v>0</v>
      </c>
      <c r="EE15" s="741">
        <f t="shared" si="152"/>
        <v>1</v>
      </c>
      <c r="EF15" s="742" t="str">
        <f t="shared" si="153"/>
        <v>00:00-00:00</v>
      </c>
      <c r="EG15" s="743">
        <f t="shared" si="154"/>
        <v>1</v>
      </c>
      <c r="EH15" s="742">
        <f t="shared" si="155"/>
        <v>0</v>
      </c>
      <c r="EI15" s="742">
        <f t="shared" si="156"/>
        <v>1</v>
      </c>
      <c r="EJ15" s="742" t="b">
        <f t="shared" si="157"/>
        <v>1</v>
      </c>
      <c r="EK15" s="742" t="b">
        <f t="shared" si="157"/>
        <v>0</v>
      </c>
      <c r="EL15" s="742" t="b">
        <f t="shared" si="158"/>
        <v>1</v>
      </c>
      <c r="EM15" s="628">
        <f t="shared" si="159"/>
        <v>1</v>
      </c>
      <c r="EN15" s="737">
        <f t="shared" si="160"/>
        <v>0</v>
      </c>
      <c r="EO15" s="737">
        <f t="shared" si="161"/>
        <v>0</v>
      </c>
      <c r="EP15" s="737">
        <f t="shared" si="46"/>
        <v>0</v>
      </c>
      <c r="EQ15" s="740">
        <f t="shared" si="47"/>
        <v>0</v>
      </c>
      <c r="ER15" s="741">
        <f t="shared" si="162"/>
        <v>1</v>
      </c>
      <c r="ES15" s="742" t="str">
        <f t="shared" si="163"/>
        <v>00:00-00:00</v>
      </c>
      <c r="ET15" s="739">
        <f t="shared" si="164"/>
        <v>1</v>
      </c>
      <c r="EU15" s="738">
        <f t="shared" si="165"/>
        <v>0</v>
      </c>
      <c r="EV15" s="738">
        <f t="shared" si="166"/>
        <v>1</v>
      </c>
      <c r="EW15" s="737" t="b">
        <f t="shared" si="167"/>
        <v>1</v>
      </c>
      <c r="EX15" s="737" t="b">
        <f t="shared" si="167"/>
        <v>0</v>
      </c>
      <c r="EY15" s="737" t="b">
        <f t="shared" si="168"/>
        <v>1</v>
      </c>
      <c r="EZ15" s="628">
        <f t="shared" si="169"/>
        <v>1</v>
      </c>
      <c r="FA15" s="737">
        <f t="shared" si="170"/>
        <v>0</v>
      </c>
      <c r="FB15" s="737">
        <f t="shared" si="171"/>
        <v>0</v>
      </c>
      <c r="FC15" s="737">
        <f t="shared" si="48"/>
        <v>0</v>
      </c>
      <c r="FD15" s="740">
        <f t="shared" si="49"/>
        <v>0</v>
      </c>
      <c r="FE15" s="625">
        <f t="shared" si="172"/>
        <v>1</v>
      </c>
      <c r="FF15" s="738" t="str">
        <f t="shared" si="173"/>
        <v>00:00-00:00</v>
      </c>
      <c r="FG15" s="739">
        <f t="shared" si="174"/>
        <v>1</v>
      </c>
      <c r="FH15" s="738">
        <f t="shared" si="175"/>
        <v>0</v>
      </c>
      <c r="FI15" s="738">
        <f t="shared" si="176"/>
        <v>1</v>
      </c>
      <c r="FJ15" s="737" t="b">
        <f t="shared" si="177"/>
        <v>1</v>
      </c>
      <c r="FK15" s="737" t="b">
        <f t="shared" si="177"/>
        <v>0</v>
      </c>
      <c r="FL15" s="737" t="b">
        <f t="shared" si="178"/>
        <v>1</v>
      </c>
      <c r="FM15" s="628">
        <f t="shared" si="179"/>
        <v>1</v>
      </c>
      <c r="FN15" s="737">
        <f t="shared" si="180"/>
        <v>0</v>
      </c>
      <c r="FO15" s="737">
        <f t="shared" si="181"/>
        <v>0</v>
      </c>
      <c r="FP15" s="737">
        <f t="shared" si="50"/>
        <v>0</v>
      </c>
      <c r="FQ15" s="740">
        <f t="shared" si="51"/>
        <v>0</v>
      </c>
      <c r="FR15" s="625">
        <f t="shared" si="182"/>
        <v>1</v>
      </c>
      <c r="FS15" s="738" t="str">
        <f t="shared" si="183"/>
        <v>00:00-00:00</v>
      </c>
      <c r="FT15" s="739">
        <f t="shared" si="184"/>
        <v>1</v>
      </c>
      <c r="FU15" s="738">
        <f t="shared" si="185"/>
        <v>0</v>
      </c>
      <c r="FV15" s="738">
        <f t="shared" si="186"/>
        <v>1</v>
      </c>
      <c r="FW15" s="737" t="b">
        <f t="shared" si="187"/>
        <v>1</v>
      </c>
      <c r="FX15" s="737" t="b">
        <f t="shared" si="187"/>
        <v>0</v>
      </c>
      <c r="FY15" s="737" t="b">
        <f t="shared" si="188"/>
        <v>1</v>
      </c>
      <c r="FZ15" s="628">
        <f t="shared" si="189"/>
        <v>1</v>
      </c>
      <c r="GA15" s="737">
        <f t="shared" si="190"/>
        <v>0</v>
      </c>
      <c r="GB15" s="737">
        <f t="shared" si="191"/>
        <v>0</v>
      </c>
      <c r="GC15" s="737">
        <f t="shared" si="52"/>
        <v>0</v>
      </c>
      <c r="GD15" s="740">
        <f t="shared" si="53"/>
        <v>0</v>
      </c>
      <c r="GE15" s="625">
        <f t="shared" si="192"/>
        <v>1</v>
      </c>
      <c r="GF15" s="738" t="str">
        <f t="shared" si="193"/>
        <v>00:00-00:00</v>
      </c>
      <c r="GG15" s="739">
        <f t="shared" si="194"/>
        <v>1</v>
      </c>
      <c r="GH15" s="738">
        <f t="shared" si="195"/>
        <v>0</v>
      </c>
      <c r="GI15" s="738">
        <f t="shared" si="196"/>
        <v>1</v>
      </c>
      <c r="GJ15" s="737" t="b">
        <f t="shared" si="197"/>
        <v>1</v>
      </c>
      <c r="GK15" s="737" t="b">
        <f t="shared" si="197"/>
        <v>0</v>
      </c>
      <c r="GL15" s="737" t="b">
        <f t="shared" si="198"/>
        <v>1</v>
      </c>
      <c r="GM15" s="628">
        <f t="shared" si="199"/>
        <v>1</v>
      </c>
      <c r="GN15" s="737">
        <f t="shared" si="200"/>
        <v>0</v>
      </c>
      <c r="GO15" s="737">
        <f t="shared" si="201"/>
        <v>0</v>
      </c>
      <c r="GP15" s="737">
        <f t="shared" si="54"/>
        <v>0</v>
      </c>
      <c r="GQ15" s="740">
        <f t="shared" si="55"/>
        <v>0</v>
      </c>
      <c r="GR15" s="625">
        <f t="shared" si="202"/>
        <v>1</v>
      </c>
      <c r="GS15" s="738" t="str">
        <f t="shared" si="203"/>
        <v>00:00-00:00</v>
      </c>
      <c r="GT15" s="739">
        <f t="shared" si="204"/>
        <v>1</v>
      </c>
      <c r="GU15" s="738">
        <f t="shared" si="205"/>
        <v>0</v>
      </c>
      <c r="GV15" s="738">
        <f t="shared" si="206"/>
        <v>1</v>
      </c>
      <c r="GW15" s="737" t="b">
        <f t="shared" si="207"/>
        <v>1</v>
      </c>
      <c r="GX15" s="737" t="b">
        <f t="shared" si="207"/>
        <v>0</v>
      </c>
      <c r="GY15" s="737" t="b">
        <f t="shared" si="208"/>
        <v>1</v>
      </c>
      <c r="GZ15" s="628">
        <f t="shared" si="209"/>
        <v>1</v>
      </c>
      <c r="HA15" s="737">
        <f t="shared" si="210"/>
        <v>0</v>
      </c>
      <c r="HB15" s="737">
        <f t="shared" si="211"/>
        <v>0</v>
      </c>
      <c r="HC15" s="737">
        <f t="shared" si="56"/>
        <v>0</v>
      </c>
      <c r="HD15" s="740">
        <f t="shared" si="57"/>
        <v>0</v>
      </c>
      <c r="HE15" s="625">
        <f t="shared" si="212"/>
        <v>1</v>
      </c>
      <c r="HF15" s="738" t="str">
        <f t="shared" si="213"/>
        <v>00:00-00:00</v>
      </c>
      <c r="HG15" s="739">
        <f t="shared" si="214"/>
        <v>1</v>
      </c>
      <c r="HH15" s="738">
        <f t="shared" si="215"/>
        <v>0</v>
      </c>
      <c r="HI15" s="738">
        <f t="shared" si="216"/>
        <v>1</v>
      </c>
      <c r="HJ15" s="737" t="b">
        <f t="shared" si="217"/>
        <v>1</v>
      </c>
      <c r="HK15" s="737" t="b">
        <f t="shared" si="217"/>
        <v>0</v>
      </c>
      <c r="HL15" s="737" t="b">
        <f t="shared" si="218"/>
        <v>1</v>
      </c>
      <c r="HM15" s="628">
        <f t="shared" si="219"/>
        <v>1</v>
      </c>
      <c r="HN15" s="737">
        <f t="shared" si="220"/>
        <v>0</v>
      </c>
      <c r="HO15" s="737">
        <f t="shared" si="221"/>
        <v>0</v>
      </c>
      <c r="HP15" s="737">
        <f t="shared" si="58"/>
        <v>0</v>
      </c>
      <c r="HQ15" s="740">
        <f t="shared" si="59"/>
        <v>0</v>
      </c>
      <c r="HR15" s="625">
        <f t="shared" si="222"/>
        <v>1</v>
      </c>
      <c r="HS15" s="738" t="str">
        <f t="shared" si="223"/>
        <v>00:00-00:00</v>
      </c>
      <c r="HT15" s="739">
        <f t="shared" si="224"/>
        <v>1</v>
      </c>
      <c r="HU15" s="738">
        <f t="shared" si="225"/>
        <v>0</v>
      </c>
      <c r="HV15" s="738">
        <f t="shared" si="226"/>
        <v>1</v>
      </c>
      <c r="HW15" s="737" t="b">
        <f t="shared" si="227"/>
        <v>1</v>
      </c>
      <c r="HX15" s="737" t="b">
        <f t="shared" si="227"/>
        <v>0</v>
      </c>
      <c r="HY15" s="737" t="b">
        <f t="shared" si="228"/>
        <v>1</v>
      </c>
      <c r="HZ15" s="628">
        <f t="shared" si="229"/>
        <v>1</v>
      </c>
      <c r="IA15" s="737">
        <f t="shared" si="230"/>
        <v>0</v>
      </c>
      <c r="IB15" s="737">
        <f t="shared" si="231"/>
        <v>0</v>
      </c>
      <c r="IC15" s="737">
        <f t="shared" si="60"/>
        <v>0</v>
      </c>
      <c r="ID15" s="740">
        <f t="shared" si="61"/>
        <v>0</v>
      </c>
      <c r="IE15" s="625">
        <f t="shared" si="232"/>
        <v>1</v>
      </c>
      <c r="IF15" s="738" t="str">
        <f t="shared" si="233"/>
        <v>00:00-00:00</v>
      </c>
      <c r="IG15" s="739">
        <f t="shared" si="234"/>
        <v>1</v>
      </c>
      <c r="IH15" s="738">
        <f t="shared" si="235"/>
        <v>0</v>
      </c>
      <c r="II15" s="738">
        <f t="shared" si="236"/>
        <v>1</v>
      </c>
      <c r="IJ15" s="737" t="b">
        <f t="shared" si="237"/>
        <v>1</v>
      </c>
      <c r="IK15" s="737" t="b">
        <f t="shared" si="237"/>
        <v>0</v>
      </c>
      <c r="IL15" s="737" t="b">
        <f t="shared" si="238"/>
        <v>1</v>
      </c>
      <c r="IM15" s="628">
        <f t="shared" si="239"/>
        <v>1</v>
      </c>
      <c r="IN15" s="737">
        <f t="shared" si="240"/>
        <v>0</v>
      </c>
      <c r="IO15" s="737">
        <f t="shared" si="241"/>
        <v>0</v>
      </c>
      <c r="IP15" s="737">
        <f t="shared" si="62"/>
        <v>0</v>
      </c>
      <c r="IQ15" s="740">
        <f t="shared" si="63"/>
        <v>0</v>
      </c>
      <c r="IR15" s="625">
        <f t="shared" si="242"/>
        <v>1</v>
      </c>
      <c r="IS15" s="738" t="str">
        <f t="shared" si="243"/>
        <v>00:00-00:00</v>
      </c>
      <c r="IT15" s="739">
        <f t="shared" si="244"/>
        <v>1</v>
      </c>
      <c r="IU15" s="738">
        <f t="shared" si="245"/>
        <v>0</v>
      </c>
      <c r="IV15" s="738">
        <f t="shared" si="246"/>
        <v>1</v>
      </c>
      <c r="IW15" s="737" t="b">
        <f t="shared" si="247"/>
        <v>1</v>
      </c>
      <c r="IX15" s="737" t="b">
        <f t="shared" si="247"/>
        <v>0</v>
      </c>
      <c r="IY15" s="737" t="b">
        <f t="shared" si="248"/>
        <v>1</v>
      </c>
      <c r="IZ15" s="628">
        <f t="shared" si="249"/>
        <v>1</v>
      </c>
      <c r="JA15" s="737">
        <f t="shared" si="250"/>
        <v>0</v>
      </c>
      <c r="JB15" s="737">
        <f t="shared" si="251"/>
        <v>0</v>
      </c>
      <c r="JC15" s="737">
        <f t="shared" si="64"/>
        <v>0</v>
      </c>
      <c r="JD15" s="740">
        <f t="shared" si="65"/>
        <v>0</v>
      </c>
      <c r="JE15" s="625">
        <f t="shared" si="252"/>
        <v>1</v>
      </c>
      <c r="JF15" s="738" t="str">
        <f t="shared" si="253"/>
        <v>00:00-00:00</v>
      </c>
      <c r="JG15" s="739">
        <f t="shared" si="254"/>
        <v>1</v>
      </c>
      <c r="JH15" s="738">
        <f t="shared" si="255"/>
        <v>0</v>
      </c>
      <c r="JI15" s="738">
        <f t="shared" si="256"/>
        <v>1</v>
      </c>
      <c r="JJ15" s="737" t="b">
        <f t="shared" si="257"/>
        <v>1</v>
      </c>
      <c r="JK15" s="737" t="b">
        <f t="shared" si="257"/>
        <v>0</v>
      </c>
      <c r="JL15" s="737" t="b">
        <f t="shared" si="258"/>
        <v>1</v>
      </c>
      <c r="JM15" s="628">
        <f t="shared" si="259"/>
        <v>1</v>
      </c>
      <c r="JN15" s="737">
        <f t="shared" si="260"/>
        <v>0</v>
      </c>
      <c r="JO15" s="737">
        <f t="shared" si="261"/>
        <v>0</v>
      </c>
      <c r="JP15" s="737">
        <f t="shared" si="66"/>
        <v>0</v>
      </c>
      <c r="JQ15" s="740">
        <f t="shared" si="67"/>
        <v>0</v>
      </c>
      <c r="JR15" s="744">
        <f t="shared" si="262"/>
        <v>0</v>
      </c>
      <c r="JS15" s="745">
        <f t="shared" si="263"/>
        <v>0</v>
      </c>
      <c r="JT15" s="744">
        <f t="shared" si="264"/>
        <v>0</v>
      </c>
      <c r="JU15" s="744">
        <f t="shared" si="265"/>
        <v>0</v>
      </c>
      <c r="JV15" s="744">
        <f t="shared" si="266"/>
        <v>0</v>
      </c>
      <c r="JW15" s="744">
        <f t="shared" si="267"/>
        <v>0</v>
      </c>
      <c r="JX15" s="616"/>
      <c r="JY15" s="625">
        <f t="shared" si="268"/>
        <v>1</v>
      </c>
      <c r="JZ15" s="626" t="str">
        <f t="shared" si="269"/>
        <v>00:00-00:00</v>
      </c>
      <c r="KA15" s="627">
        <f t="shared" si="270"/>
        <v>1</v>
      </c>
      <c r="KB15" s="738">
        <f t="shared" si="271"/>
        <v>0</v>
      </c>
      <c r="KC15" s="738">
        <f t="shared" si="272"/>
        <v>1</v>
      </c>
      <c r="KD15" s="628" t="b">
        <f t="shared" si="273"/>
        <v>1</v>
      </c>
      <c r="KE15" s="628" t="b">
        <f t="shared" si="273"/>
        <v>0</v>
      </c>
      <c r="KF15" s="628" t="b">
        <f t="shared" si="274"/>
        <v>1</v>
      </c>
      <c r="KG15" s="628">
        <f t="shared" si="275"/>
        <v>1</v>
      </c>
      <c r="KH15" s="737">
        <f t="shared" si="276"/>
        <v>0</v>
      </c>
      <c r="KI15" s="737">
        <f t="shared" si="277"/>
        <v>0</v>
      </c>
      <c r="KJ15" s="737">
        <f t="shared" si="68"/>
        <v>0</v>
      </c>
      <c r="KK15" s="740">
        <f t="shared" si="69"/>
        <v>0</v>
      </c>
      <c r="KL15" s="625">
        <f t="shared" si="278"/>
        <v>1</v>
      </c>
      <c r="KM15" s="625" t="str">
        <f t="shared" si="279"/>
        <v>00:00-00:00</v>
      </c>
      <c r="KN15" s="627">
        <f t="shared" si="280"/>
        <v>1</v>
      </c>
      <c r="KO15" s="738">
        <f t="shared" si="281"/>
        <v>0</v>
      </c>
      <c r="KP15" s="738">
        <f t="shared" si="282"/>
        <v>1</v>
      </c>
      <c r="KQ15" s="628" t="b">
        <f t="shared" si="283"/>
        <v>1</v>
      </c>
      <c r="KR15" s="628" t="b">
        <f t="shared" si="283"/>
        <v>0</v>
      </c>
      <c r="KS15" s="628" t="b">
        <f t="shared" si="284"/>
        <v>1</v>
      </c>
      <c r="KT15" s="628">
        <f t="shared" si="285"/>
        <v>1</v>
      </c>
      <c r="KU15" s="737">
        <f t="shared" si="286"/>
        <v>0</v>
      </c>
      <c r="KV15" s="737">
        <f t="shared" si="287"/>
        <v>0</v>
      </c>
      <c r="KW15" s="737">
        <f t="shared" si="70"/>
        <v>0</v>
      </c>
      <c r="KX15" s="740">
        <f t="shared" si="71"/>
        <v>0</v>
      </c>
      <c r="KY15" s="625">
        <f t="shared" si="288"/>
        <v>1</v>
      </c>
      <c r="KZ15" s="625" t="str">
        <f t="shared" si="289"/>
        <v>00:00-00:00</v>
      </c>
      <c r="LA15" s="627">
        <f t="shared" si="290"/>
        <v>1</v>
      </c>
      <c r="LB15" s="738">
        <f t="shared" si="291"/>
        <v>0</v>
      </c>
      <c r="LC15" s="738">
        <f t="shared" si="292"/>
        <v>1</v>
      </c>
      <c r="LD15" s="628" t="b">
        <f t="shared" si="293"/>
        <v>1</v>
      </c>
      <c r="LE15" s="628" t="b">
        <f t="shared" si="293"/>
        <v>0</v>
      </c>
      <c r="LF15" s="628" t="b">
        <f t="shared" si="294"/>
        <v>1</v>
      </c>
      <c r="LG15" s="628">
        <f t="shared" si="295"/>
        <v>1</v>
      </c>
      <c r="LH15" s="737">
        <f t="shared" si="296"/>
        <v>0</v>
      </c>
      <c r="LI15" s="737">
        <f t="shared" si="297"/>
        <v>0</v>
      </c>
      <c r="LJ15" s="737">
        <f t="shared" si="72"/>
        <v>0</v>
      </c>
      <c r="LK15" s="740">
        <f t="shared" si="73"/>
        <v>0</v>
      </c>
      <c r="LL15" s="625">
        <f t="shared" si="298"/>
        <v>1</v>
      </c>
      <c r="LM15" s="625" t="str">
        <f t="shared" si="299"/>
        <v>00:00-00:00</v>
      </c>
      <c r="LN15" s="627">
        <f t="shared" si="300"/>
        <v>1</v>
      </c>
      <c r="LO15" s="738">
        <f t="shared" si="301"/>
        <v>0</v>
      </c>
      <c r="LP15" s="738">
        <f t="shared" si="302"/>
        <v>1</v>
      </c>
      <c r="LQ15" s="628" t="b">
        <f t="shared" si="303"/>
        <v>1</v>
      </c>
      <c r="LR15" s="628" t="b">
        <f t="shared" si="303"/>
        <v>0</v>
      </c>
      <c r="LS15" s="628" t="b">
        <f t="shared" si="304"/>
        <v>1</v>
      </c>
      <c r="LT15" s="628">
        <f t="shared" si="305"/>
        <v>1</v>
      </c>
      <c r="LU15" s="737">
        <f t="shared" si="306"/>
        <v>0</v>
      </c>
      <c r="LV15" s="737">
        <f t="shared" si="307"/>
        <v>0</v>
      </c>
      <c r="LW15" s="737">
        <f t="shared" si="74"/>
        <v>0</v>
      </c>
      <c r="LX15" s="740">
        <f t="shared" si="75"/>
        <v>0</v>
      </c>
      <c r="LY15" s="625">
        <f t="shared" si="308"/>
        <v>1</v>
      </c>
      <c r="LZ15" s="625" t="str">
        <f t="shared" si="309"/>
        <v>00:00-00:00</v>
      </c>
      <c r="MA15" s="627">
        <f t="shared" si="310"/>
        <v>1</v>
      </c>
      <c r="MB15" s="738">
        <f t="shared" si="311"/>
        <v>0</v>
      </c>
      <c r="MC15" s="738">
        <f t="shared" si="312"/>
        <v>1</v>
      </c>
      <c r="MD15" s="628" t="b">
        <f t="shared" si="313"/>
        <v>1</v>
      </c>
      <c r="ME15" s="628" t="b">
        <f t="shared" si="76"/>
        <v>0</v>
      </c>
      <c r="MF15" s="628" t="b">
        <f t="shared" si="314"/>
        <v>1</v>
      </c>
      <c r="MG15" s="628">
        <f t="shared" si="315"/>
        <v>1</v>
      </c>
      <c r="MH15" s="737">
        <f t="shared" si="316"/>
        <v>0</v>
      </c>
      <c r="MI15" s="737">
        <f t="shared" si="317"/>
        <v>0</v>
      </c>
      <c r="MJ15" s="737">
        <f t="shared" si="77"/>
        <v>0</v>
      </c>
      <c r="MK15" s="740">
        <f t="shared" si="78"/>
        <v>0</v>
      </c>
      <c r="ML15" s="625">
        <f t="shared" si="318"/>
        <v>1</v>
      </c>
      <c r="MM15" s="625" t="str">
        <f t="shared" si="319"/>
        <v>00:00-00:00</v>
      </c>
      <c r="MN15" s="627">
        <f t="shared" si="320"/>
        <v>1</v>
      </c>
      <c r="MO15" s="738">
        <f t="shared" si="321"/>
        <v>0</v>
      </c>
      <c r="MP15" s="738">
        <f t="shared" si="322"/>
        <v>1</v>
      </c>
      <c r="MQ15" s="628" t="b">
        <f t="shared" si="323"/>
        <v>1</v>
      </c>
      <c r="MR15" s="628" t="b">
        <f t="shared" si="323"/>
        <v>0</v>
      </c>
      <c r="MS15" s="628" t="b">
        <f t="shared" si="324"/>
        <v>1</v>
      </c>
      <c r="MT15" s="628">
        <f t="shared" si="325"/>
        <v>1</v>
      </c>
      <c r="MU15" s="737">
        <f t="shared" si="326"/>
        <v>0</v>
      </c>
      <c r="MV15" s="737">
        <f t="shared" si="327"/>
        <v>0</v>
      </c>
      <c r="MW15" s="737">
        <f t="shared" si="79"/>
        <v>0</v>
      </c>
      <c r="MX15" s="740">
        <f t="shared" si="80"/>
        <v>0</v>
      </c>
      <c r="MY15" s="625">
        <f t="shared" si="328"/>
        <v>1</v>
      </c>
      <c r="MZ15" s="625" t="str">
        <f t="shared" si="329"/>
        <v>00:00-00:00</v>
      </c>
      <c r="NA15" s="627">
        <f t="shared" si="330"/>
        <v>1</v>
      </c>
      <c r="NB15" s="738">
        <f t="shared" si="331"/>
        <v>0</v>
      </c>
      <c r="NC15" s="738">
        <f t="shared" si="332"/>
        <v>1</v>
      </c>
      <c r="ND15" s="628" t="b">
        <f t="shared" si="333"/>
        <v>1</v>
      </c>
      <c r="NE15" s="628" t="b">
        <f t="shared" si="333"/>
        <v>0</v>
      </c>
      <c r="NF15" s="628" t="b">
        <f t="shared" si="334"/>
        <v>1</v>
      </c>
      <c r="NG15" s="628">
        <f t="shared" si="335"/>
        <v>1</v>
      </c>
      <c r="NH15" s="737">
        <f t="shared" si="336"/>
        <v>0</v>
      </c>
      <c r="NI15" s="737">
        <f t="shared" si="337"/>
        <v>0</v>
      </c>
      <c r="NJ15" s="737">
        <f t="shared" si="81"/>
        <v>0</v>
      </c>
      <c r="NK15" s="740">
        <f t="shared" si="82"/>
        <v>0</v>
      </c>
      <c r="NL15" s="625">
        <f t="shared" si="338"/>
        <v>1</v>
      </c>
      <c r="NM15" s="625" t="str">
        <f t="shared" si="339"/>
        <v>00:00-00:00</v>
      </c>
      <c r="NN15" s="627">
        <f t="shared" si="340"/>
        <v>1</v>
      </c>
      <c r="NO15" s="738">
        <f t="shared" si="341"/>
        <v>0</v>
      </c>
      <c r="NP15" s="738">
        <f t="shared" si="342"/>
        <v>1</v>
      </c>
      <c r="NQ15" s="628" t="b">
        <f t="shared" si="343"/>
        <v>1</v>
      </c>
      <c r="NR15" s="628" t="b">
        <f t="shared" si="343"/>
        <v>0</v>
      </c>
      <c r="NS15" s="628" t="b">
        <f t="shared" si="344"/>
        <v>1</v>
      </c>
      <c r="NT15" s="628">
        <f t="shared" si="345"/>
        <v>1</v>
      </c>
      <c r="NU15" s="737">
        <f t="shared" si="346"/>
        <v>0</v>
      </c>
      <c r="NV15" s="737">
        <f t="shared" si="347"/>
        <v>0</v>
      </c>
      <c r="NW15" s="737">
        <f t="shared" si="83"/>
        <v>0</v>
      </c>
      <c r="NX15" s="740">
        <f t="shared" si="84"/>
        <v>0</v>
      </c>
      <c r="NY15" s="625">
        <f t="shared" si="348"/>
        <v>1</v>
      </c>
      <c r="NZ15" s="625" t="str">
        <f t="shared" si="349"/>
        <v>00:00-00:00</v>
      </c>
      <c r="OA15" s="627">
        <f t="shared" si="350"/>
        <v>1</v>
      </c>
      <c r="OB15" s="738">
        <f t="shared" si="351"/>
        <v>0</v>
      </c>
      <c r="OC15" s="738">
        <f t="shared" si="352"/>
        <v>1</v>
      </c>
      <c r="OD15" s="628" t="b">
        <f t="shared" si="353"/>
        <v>1</v>
      </c>
      <c r="OE15" s="628" t="b">
        <f t="shared" si="353"/>
        <v>0</v>
      </c>
      <c r="OF15" s="628" t="b">
        <f t="shared" si="354"/>
        <v>1</v>
      </c>
      <c r="OG15" s="628">
        <f t="shared" si="355"/>
        <v>1</v>
      </c>
      <c r="OH15" s="737">
        <f t="shared" si="356"/>
        <v>0</v>
      </c>
      <c r="OI15" s="737">
        <f t="shared" si="357"/>
        <v>0</v>
      </c>
      <c r="OJ15" s="737">
        <f t="shared" si="85"/>
        <v>0</v>
      </c>
      <c r="OK15" s="740">
        <f t="shared" si="86"/>
        <v>0</v>
      </c>
      <c r="OL15" s="625">
        <f t="shared" si="358"/>
        <v>1</v>
      </c>
      <c r="OM15" s="625" t="str">
        <f t="shared" si="359"/>
        <v>00:00-00:00</v>
      </c>
      <c r="ON15" s="627">
        <f t="shared" si="360"/>
        <v>1</v>
      </c>
      <c r="OO15" s="738">
        <f t="shared" si="361"/>
        <v>0</v>
      </c>
      <c r="OP15" s="738">
        <f t="shared" si="362"/>
        <v>1</v>
      </c>
      <c r="OQ15" s="628" t="b">
        <f t="shared" si="363"/>
        <v>1</v>
      </c>
      <c r="OR15" s="628" t="b">
        <f t="shared" si="363"/>
        <v>0</v>
      </c>
      <c r="OS15" s="628" t="b">
        <f t="shared" si="364"/>
        <v>1</v>
      </c>
      <c r="OT15" s="628">
        <f t="shared" si="365"/>
        <v>1</v>
      </c>
      <c r="OU15" s="737">
        <f t="shared" si="366"/>
        <v>0</v>
      </c>
      <c r="OV15" s="737">
        <f t="shared" si="367"/>
        <v>0</v>
      </c>
      <c r="OW15" s="737">
        <f t="shared" si="87"/>
        <v>0</v>
      </c>
      <c r="OX15" s="740">
        <f t="shared" si="88"/>
        <v>0</v>
      </c>
      <c r="OY15" s="625">
        <f t="shared" si="368"/>
        <v>1</v>
      </c>
      <c r="OZ15" s="625" t="str">
        <f t="shared" si="369"/>
        <v>00:00-00:00</v>
      </c>
      <c r="PA15" s="627">
        <f t="shared" si="370"/>
        <v>1</v>
      </c>
      <c r="PB15" s="738">
        <f t="shared" si="371"/>
        <v>0</v>
      </c>
      <c r="PC15" s="738">
        <f t="shared" si="372"/>
        <v>1</v>
      </c>
      <c r="PD15" s="628" t="b">
        <f t="shared" si="373"/>
        <v>1</v>
      </c>
      <c r="PE15" s="628" t="b">
        <f t="shared" si="373"/>
        <v>0</v>
      </c>
      <c r="PF15" s="628" t="b">
        <f t="shared" si="374"/>
        <v>1</v>
      </c>
      <c r="PG15" s="628">
        <f t="shared" si="375"/>
        <v>1</v>
      </c>
      <c r="PH15" s="737">
        <f t="shared" si="376"/>
        <v>0</v>
      </c>
      <c r="PI15" s="737">
        <f t="shared" si="377"/>
        <v>0</v>
      </c>
      <c r="PJ15" s="737">
        <f t="shared" si="89"/>
        <v>0</v>
      </c>
      <c r="PK15" s="740">
        <f t="shared" si="90"/>
        <v>0</v>
      </c>
      <c r="PL15" s="625">
        <f t="shared" si="378"/>
        <v>1</v>
      </c>
      <c r="PM15" s="625" t="str">
        <f t="shared" si="379"/>
        <v>00:00-00:00</v>
      </c>
      <c r="PN15" s="627">
        <f t="shared" si="380"/>
        <v>1</v>
      </c>
      <c r="PO15" s="738">
        <f t="shared" si="381"/>
        <v>0</v>
      </c>
      <c r="PP15" s="738">
        <f t="shared" si="382"/>
        <v>1</v>
      </c>
      <c r="PQ15" s="628" t="b">
        <f t="shared" si="383"/>
        <v>1</v>
      </c>
      <c r="PR15" s="628" t="b">
        <f t="shared" si="383"/>
        <v>0</v>
      </c>
      <c r="PS15" s="628" t="b">
        <f t="shared" si="384"/>
        <v>1</v>
      </c>
      <c r="PT15" s="628">
        <f t="shared" si="385"/>
        <v>1</v>
      </c>
      <c r="PU15" s="737">
        <f t="shared" si="386"/>
        <v>0</v>
      </c>
      <c r="PV15" s="737">
        <f t="shared" si="387"/>
        <v>0</v>
      </c>
      <c r="PW15" s="737">
        <f t="shared" si="91"/>
        <v>0</v>
      </c>
      <c r="PX15" s="740">
        <f t="shared" si="92"/>
        <v>0</v>
      </c>
      <c r="PY15" s="625">
        <f t="shared" si="388"/>
        <v>1</v>
      </c>
      <c r="PZ15" s="625" t="str">
        <f t="shared" si="389"/>
        <v>00:00-00:00</v>
      </c>
      <c r="QA15" s="627">
        <f t="shared" si="390"/>
        <v>1</v>
      </c>
      <c r="QB15" s="738">
        <f t="shared" si="391"/>
        <v>0</v>
      </c>
      <c r="QC15" s="738">
        <f t="shared" si="392"/>
        <v>1</v>
      </c>
      <c r="QD15" s="628" t="b">
        <f t="shared" si="393"/>
        <v>1</v>
      </c>
      <c r="QE15" s="628" t="b">
        <f t="shared" si="393"/>
        <v>0</v>
      </c>
      <c r="QF15" s="628" t="b">
        <f t="shared" si="394"/>
        <v>1</v>
      </c>
      <c r="QG15" s="628">
        <f t="shared" si="395"/>
        <v>1</v>
      </c>
      <c r="QH15" s="737">
        <f t="shared" si="396"/>
        <v>0</v>
      </c>
      <c r="QI15" s="737">
        <f t="shared" si="397"/>
        <v>0</v>
      </c>
      <c r="QJ15" s="737">
        <f t="shared" si="93"/>
        <v>0</v>
      </c>
      <c r="QK15" s="740">
        <f t="shared" si="94"/>
        <v>0</v>
      </c>
      <c r="QL15" s="625">
        <f t="shared" si="398"/>
        <v>1</v>
      </c>
      <c r="QM15" s="625" t="str">
        <f t="shared" si="399"/>
        <v>00:00-00:00</v>
      </c>
      <c r="QN15" s="627">
        <f t="shared" si="400"/>
        <v>1</v>
      </c>
      <c r="QO15" s="738">
        <f t="shared" si="401"/>
        <v>0</v>
      </c>
      <c r="QP15" s="738">
        <f t="shared" si="402"/>
        <v>1</v>
      </c>
      <c r="QQ15" s="628" t="b">
        <f t="shared" si="403"/>
        <v>1</v>
      </c>
      <c r="QR15" s="628" t="b">
        <f t="shared" si="403"/>
        <v>0</v>
      </c>
      <c r="QS15" s="628" t="b">
        <f t="shared" si="404"/>
        <v>1</v>
      </c>
      <c r="QT15" s="628">
        <f t="shared" si="405"/>
        <v>1</v>
      </c>
      <c r="QU15" s="737">
        <f t="shared" si="406"/>
        <v>0</v>
      </c>
      <c r="QV15" s="737">
        <f t="shared" si="407"/>
        <v>0</v>
      </c>
      <c r="QW15" s="737">
        <f t="shared" si="95"/>
        <v>0</v>
      </c>
      <c r="QX15" s="740">
        <f t="shared" si="96"/>
        <v>0</v>
      </c>
      <c r="QY15" s="625">
        <f t="shared" si="408"/>
        <v>1</v>
      </c>
      <c r="QZ15" s="625" t="str">
        <f t="shared" si="409"/>
        <v>00:00-00:00</v>
      </c>
      <c r="RA15" s="627">
        <f t="shared" si="410"/>
        <v>1</v>
      </c>
      <c r="RB15" s="738">
        <f t="shared" si="411"/>
        <v>0</v>
      </c>
      <c r="RC15" s="738">
        <f t="shared" si="412"/>
        <v>1</v>
      </c>
      <c r="RD15" s="628" t="b">
        <f t="shared" si="413"/>
        <v>1</v>
      </c>
      <c r="RE15" s="628" t="b">
        <f t="shared" si="413"/>
        <v>0</v>
      </c>
      <c r="RF15" s="628" t="b">
        <f t="shared" si="414"/>
        <v>1</v>
      </c>
      <c r="RG15" s="628">
        <f t="shared" si="415"/>
        <v>1</v>
      </c>
      <c r="RH15" s="737">
        <f t="shared" si="416"/>
        <v>0</v>
      </c>
      <c r="RI15" s="737">
        <f t="shared" si="417"/>
        <v>0</v>
      </c>
      <c r="RJ15" s="737">
        <f t="shared" si="97"/>
        <v>0</v>
      </c>
      <c r="RK15" s="740">
        <f t="shared" si="98"/>
        <v>0</v>
      </c>
      <c r="RL15" s="744">
        <f t="shared" si="418"/>
        <v>0</v>
      </c>
      <c r="RM15" s="746">
        <f t="shared" si="430"/>
        <v>0</v>
      </c>
      <c r="RN15" s="744">
        <f t="shared" si="419"/>
        <v>0</v>
      </c>
      <c r="RO15" s="744">
        <f t="shared" si="420"/>
        <v>0</v>
      </c>
      <c r="RP15" s="744">
        <f t="shared" si="421"/>
        <v>0</v>
      </c>
      <c r="RQ15" s="744">
        <f t="shared" si="422"/>
        <v>0</v>
      </c>
      <c r="RR15" s="594">
        <f t="shared" ca="1" si="100"/>
        <v>0</v>
      </c>
      <c r="RS15" s="594">
        <f t="shared" ca="1" si="101"/>
        <v>0</v>
      </c>
      <c r="RU15" s="725"/>
    </row>
    <row r="16" spans="1:489" s="625" customFormat="1" ht="15" x14ac:dyDescent="0.25">
      <c r="A16" s="865">
        <f t="shared" ca="1" si="0"/>
        <v>6</v>
      </c>
      <c r="B16" s="719">
        <f t="shared" ca="1" si="102"/>
        <v>43867</v>
      </c>
      <c r="C16" s="720">
        <f t="shared" ca="1" si="1"/>
        <v>1</v>
      </c>
      <c r="D16" s="720" t="str">
        <f t="shared" ca="1" si="2"/>
        <v/>
      </c>
      <c r="E16" s="773" t="str">
        <f t="shared" ca="1" si="3"/>
        <v/>
      </c>
      <c r="F16" s="721">
        <f t="shared" ca="1" si="4"/>
        <v>43867</v>
      </c>
      <c r="G16" s="747"/>
      <c r="H16" s="748"/>
      <c r="I16" s="748"/>
      <c r="J16" s="748"/>
      <c r="K16" s="748"/>
      <c r="L16" s="748"/>
      <c r="M16" s="749"/>
      <c r="N16" s="722" t="str">
        <f t="shared" si="5"/>
        <v/>
      </c>
      <c r="O16" s="723" t="str">
        <f t="shared" si="6"/>
        <v/>
      </c>
      <c r="P16" s="724">
        <f t="shared" ca="1" si="7"/>
        <v>0.33333333333333298</v>
      </c>
      <c r="Q16" s="725" t="str">
        <f t="shared" ca="1" si="8"/>
        <v/>
      </c>
      <c r="R16" s="725" t="str">
        <f t="shared" ca="1" si="9"/>
        <v/>
      </c>
      <c r="S16" s="750"/>
      <c r="T16" s="723" t="str">
        <f t="shared" si="103"/>
        <v/>
      </c>
      <c r="U16" s="723" t="str">
        <f t="shared" ca="1" si="10"/>
        <v/>
      </c>
      <c r="V16" s="723" t="str">
        <f t="shared" ca="1" si="11"/>
        <v/>
      </c>
      <c r="W16" s="723" t="str">
        <f t="shared" ca="1" si="12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13"/>
        <v/>
      </c>
      <c r="AD16" s="715"/>
      <c r="AE16" s="752" t="str">
        <f t="shared" si="14"/>
        <v/>
      </c>
      <c r="AF16" s="729" t="str">
        <f t="shared" si="104"/>
        <v/>
      </c>
      <c r="AG16" s="730" t="str">
        <f t="shared" si="105"/>
        <v/>
      </c>
      <c r="AH16" s="731" t="str">
        <f t="shared" si="15"/>
        <v/>
      </c>
      <c r="AI16" s="731">
        <f t="shared" si="106"/>
        <v>0</v>
      </c>
      <c r="AJ16" s="731">
        <f t="shared" si="107"/>
        <v>0</v>
      </c>
      <c r="AK16" s="732">
        <f ca="1">IF(G16=Stammdaten!$I$59,3,IF(AND(OR(C16=0,WEEKDAY(B16,2)&gt;=6),Q16&lt;&gt;""),2,0))</f>
        <v>0</v>
      </c>
      <c r="AL16" s="596">
        <f t="shared" si="16"/>
        <v>0</v>
      </c>
      <c r="AM16" s="596">
        <f t="shared" si="16"/>
        <v>0</v>
      </c>
      <c r="AN16" s="596">
        <f t="shared" si="16"/>
        <v>0</v>
      </c>
      <c r="AO16" s="596">
        <f t="shared" si="423"/>
        <v>0</v>
      </c>
      <c r="AP16" s="633">
        <v>0</v>
      </c>
      <c r="AQ16" s="596">
        <f t="shared" si="424"/>
        <v>0</v>
      </c>
      <c r="AR16" s="634">
        <f t="shared" si="17"/>
        <v>0</v>
      </c>
      <c r="AS16" s="733">
        <f t="shared" si="18"/>
        <v>0</v>
      </c>
      <c r="AT16" s="635">
        <f t="shared" si="19"/>
        <v>0</v>
      </c>
      <c r="AU16" s="635">
        <f t="shared" si="425"/>
        <v>0</v>
      </c>
      <c r="AV16" s="633">
        <v>0</v>
      </c>
      <c r="AW16" s="635">
        <f t="shared" si="426"/>
        <v>0</v>
      </c>
      <c r="AX16" s="596">
        <f t="shared" si="20"/>
        <v>0</v>
      </c>
      <c r="AY16" s="596">
        <f t="shared" si="21"/>
        <v>0</v>
      </c>
      <c r="AZ16" s="596">
        <f t="shared" si="22"/>
        <v>0</v>
      </c>
      <c r="BA16" s="596">
        <f t="shared" si="23"/>
        <v>0</v>
      </c>
      <c r="BB16" s="596">
        <f t="shared" si="24"/>
        <v>0</v>
      </c>
      <c r="BC16" s="596">
        <f t="shared" si="427"/>
        <v>0</v>
      </c>
      <c r="BD16" s="636" t="b">
        <f t="shared" si="25"/>
        <v>1</v>
      </c>
      <c r="BE16" s="636" t="b">
        <f>IF(UPPER(G16)=Stammdaten!$D$40,TRUE,FALSE)</f>
        <v>0</v>
      </c>
      <c r="BF16" s="635">
        <f t="shared" si="428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0.33333333333333331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9"/>
        <v>0</v>
      </c>
      <c r="BL16" s="636" t="b">
        <f>IF(UPPER(G16)=Stammdaten!$D$39,TRUE,FALSE)</f>
        <v>0</v>
      </c>
      <c r="BM16" s="636">
        <f t="shared" si="26"/>
        <v>0</v>
      </c>
      <c r="BN16" s="636">
        <f t="shared" si="27"/>
        <v>0</v>
      </c>
      <c r="BO16" s="735">
        <f t="shared" ca="1" si="28"/>
        <v>0</v>
      </c>
      <c r="BP16" s="636">
        <f t="shared" si="29"/>
        <v>0</v>
      </c>
      <c r="BQ16" s="636">
        <f t="shared" si="108"/>
        <v>0</v>
      </c>
      <c r="BR16" s="636">
        <f t="shared" ca="1" si="30"/>
        <v>0</v>
      </c>
      <c r="BS16" s="549">
        <f t="shared" ca="1" si="31"/>
        <v>0</v>
      </c>
      <c r="BT16" s="637">
        <f t="shared" ca="1" si="32"/>
        <v>0</v>
      </c>
      <c r="BU16" s="635">
        <f t="shared" ca="1" si="109"/>
        <v>0</v>
      </c>
      <c r="BV16" s="638">
        <f t="shared" ca="1" si="3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34"/>
        <v>0</v>
      </c>
      <c r="BY16" s="638">
        <f t="shared" ca="1" si="35"/>
        <v>1</v>
      </c>
      <c r="BZ16" s="736">
        <f ca="1">ROUND(IF(OR(C16=0,B16=""),0,INDIRECT(ADDRESS(MATCH(B16,Soll_AZ,1)+MATCH("Arbeitszeit 1 ab",Stammdaten!B:B,0)-1,WEEKDAY(B16,2)+15,,,Tabellennamen),TRUE)),15)</f>
        <v>0.33333333333333298</v>
      </c>
      <c r="CA16" s="954">
        <f t="shared" ca="1" si="36"/>
        <v>0</v>
      </c>
      <c r="CB16" s="736">
        <f t="shared" si="110"/>
        <v>0</v>
      </c>
      <c r="CC16" s="625">
        <f t="shared" si="37"/>
        <v>1</v>
      </c>
      <c r="CD16" s="737">
        <f t="shared" si="38"/>
        <v>0</v>
      </c>
      <c r="CE16" s="737">
        <f t="shared" si="111"/>
        <v>1</v>
      </c>
      <c r="CF16" s="738" t="str">
        <f t="shared" si="112"/>
        <v>00:00-00:00</v>
      </c>
      <c r="CG16" s="739">
        <f t="shared" si="113"/>
        <v>1</v>
      </c>
      <c r="CH16" s="738">
        <f t="shared" si="114"/>
        <v>0</v>
      </c>
      <c r="CI16" s="738">
        <f t="shared" si="115"/>
        <v>1</v>
      </c>
      <c r="CJ16" s="737" t="b">
        <f t="shared" si="116"/>
        <v>1</v>
      </c>
      <c r="CK16" s="737" t="b">
        <f t="shared" si="116"/>
        <v>0</v>
      </c>
      <c r="CL16" s="737" t="b">
        <f t="shared" si="117"/>
        <v>1</v>
      </c>
      <c r="CM16" s="628">
        <f t="shared" si="118"/>
        <v>1</v>
      </c>
      <c r="CN16" s="737">
        <f t="shared" si="119"/>
        <v>0</v>
      </c>
      <c r="CO16" s="737">
        <f t="shared" si="120"/>
        <v>0</v>
      </c>
      <c r="CP16" s="737">
        <f t="shared" si="121"/>
        <v>0</v>
      </c>
      <c r="CQ16" s="740">
        <f t="shared" si="39"/>
        <v>0</v>
      </c>
      <c r="CR16" s="625">
        <f t="shared" si="122"/>
        <v>1</v>
      </c>
      <c r="CS16" s="738" t="str">
        <f t="shared" si="40"/>
        <v>00:00-00:00</v>
      </c>
      <c r="CT16" s="739">
        <f t="shared" si="123"/>
        <v>1</v>
      </c>
      <c r="CU16" s="738">
        <f t="shared" si="124"/>
        <v>0</v>
      </c>
      <c r="CV16" s="738">
        <f t="shared" si="125"/>
        <v>1</v>
      </c>
      <c r="CW16" s="737" t="b">
        <f t="shared" si="126"/>
        <v>1</v>
      </c>
      <c r="CX16" s="737" t="b">
        <f t="shared" si="126"/>
        <v>0</v>
      </c>
      <c r="CY16" s="737" t="b">
        <f t="shared" si="127"/>
        <v>1</v>
      </c>
      <c r="CZ16" s="628">
        <f t="shared" si="128"/>
        <v>1</v>
      </c>
      <c r="DA16" s="737">
        <f t="shared" si="129"/>
        <v>0</v>
      </c>
      <c r="DB16" s="737">
        <f t="shared" si="130"/>
        <v>0</v>
      </c>
      <c r="DC16" s="737">
        <f t="shared" si="131"/>
        <v>0</v>
      </c>
      <c r="DD16" s="740">
        <f t="shared" si="41"/>
        <v>0</v>
      </c>
      <c r="DE16" s="625">
        <f t="shared" si="132"/>
        <v>1</v>
      </c>
      <c r="DF16" s="738" t="str">
        <f t="shared" si="133"/>
        <v>00:00-00:00</v>
      </c>
      <c r="DG16" s="739">
        <f t="shared" si="134"/>
        <v>1</v>
      </c>
      <c r="DH16" s="738">
        <f t="shared" si="135"/>
        <v>0</v>
      </c>
      <c r="DI16" s="738">
        <f t="shared" si="136"/>
        <v>1</v>
      </c>
      <c r="DJ16" s="737" t="b">
        <f t="shared" si="137"/>
        <v>1</v>
      </c>
      <c r="DK16" s="737" t="b">
        <f t="shared" si="137"/>
        <v>0</v>
      </c>
      <c r="DL16" s="737" t="b">
        <f t="shared" si="138"/>
        <v>1</v>
      </c>
      <c r="DM16" s="628">
        <f t="shared" si="139"/>
        <v>1</v>
      </c>
      <c r="DN16" s="737">
        <f t="shared" si="140"/>
        <v>0</v>
      </c>
      <c r="DO16" s="737">
        <f t="shared" si="141"/>
        <v>0</v>
      </c>
      <c r="DP16" s="737">
        <f t="shared" si="42"/>
        <v>0</v>
      </c>
      <c r="DQ16" s="740">
        <f t="shared" si="43"/>
        <v>0</v>
      </c>
      <c r="DR16" s="625">
        <f t="shared" si="142"/>
        <v>1</v>
      </c>
      <c r="DS16" s="738" t="str">
        <f t="shared" si="143"/>
        <v>00:00-00:00</v>
      </c>
      <c r="DT16" s="739">
        <f t="shared" si="144"/>
        <v>1</v>
      </c>
      <c r="DU16" s="738">
        <f t="shared" si="145"/>
        <v>0</v>
      </c>
      <c r="DV16" s="738">
        <f t="shared" si="146"/>
        <v>1</v>
      </c>
      <c r="DW16" s="737" t="b">
        <f t="shared" si="147"/>
        <v>1</v>
      </c>
      <c r="DX16" s="737" t="b">
        <f t="shared" si="147"/>
        <v>0</v>
      </c>
      <c r="DY16" s="737" t="b">
        <f t="shared" si="148"/>
        <v>1</v>
      </c>
      <c r="DZ16" s="628">
        <f t="shared" si="149"/>
        <v>1</v>
      </c>
      <c r="EA16" s="737">
        <f t="shared" si="150"/>
        <v>0</v>
      </c>
      <c r="EB16" s="737">
        <f t="shared" si="151"/>
        <v>0</v>
      </c>
      <c r="EC16" s="737">
        <f t="shared" si="44"/>
        <v>0</v>
      </c>
      <c r="ED16" s="740">
        <f t="shared" si="45"/>
        <v>0</v>
      </c>
      <c r="EE16" s="741">
        <f t="shared" si="152"/>
        <v>1</v>
      </c>
      <c r="EF16" s="742" t="str">
        <f t="shared" si="153"/>
        <v>00:00-00:00</v>
      </c>
      <c r="EG16" s="743">
        <f t="shared" si="154"/>
        <v>1</v>
      </c>
      <c r="EH16" s="742">
        <f t="shared" si="155"/>
        <v>0</v>
      </c>
      <c r="EI16" s="742">
        <f t="shared" si="156"/>
        <v>1</v>
      </c>
      <c r="EJ16" s="742" t="b">
        <f t="shared" si="157"/>
        <v>1</v>
      </c>
      <c r="EK16" s="742" t="b">
        <f t="shared" si="157"/>
        <v>0</v>
      </c>
      <c r="EL16" s="742" t="b">
        <f t="shared" si="158"/>
        <v>1</v>
      </c>
      <c r="EM16" s="628">
        <f t="shared" si="159"/>
        <v>1</v>
      </c>
      <c r="EN16" s="737">
        <f t="shared" si="160"/>
        <v>0</v>
      </c>
      <c r="EO16" s="737">
        <f t="shared" si="161"/>
        <v>0</v>
      </c>
      <c r="EP16" s="737">
        <f t="shared" si="46"/>
        <v>0</v>
      </c>
      <c r="EQ16" s="740">
        <f t="shared" si="47"/>
        <v>0</v>
      </c>
      <c r="ER16" s="741">
        <f t="shared" si="162"/>
        <v>1</v>
      </c>
      <c r="ES16" s="742" t="str">
        <f t="shared" si="163"/>
        <v>00:00-00:00</v>
      </c>
      <c r="ET16" s="739">
        <f t="shared" si="164"/>
        <v>1</v>
      </c>
      <c r="EU16" s="738">
        <f t="shared" si="165"/>
        <v>0</v>
      </c>
      <c r="EV16" s="738">
        <f t="shared" si="166"/>
        <v>1</v>
      </c>
      <c r="EW16" s="737" t="b">
        <f t="shared" si="167"/>
        <v>1</v>
      </c>
      <c r="EX16" s="737" t="b">
        <f t="shared" si="167"/>
        <v>0</v>
      </c>
      <c r="EY16" s="737" t="b">
        <f t="shared" si="168"/>
        <v>1</v>
      </c>
      <c r="EZ16" s="628">
        <f t="shared" si="169"/>
        <v>1</v>
      </c>
      <c r="FA16" s="737">
        <f t="shared" si="170"/>
        <v>0</v>
      </c>
      <c r="FB16" s="737">
        <f t="shared" si="171"/>
        <v>0</v>
      </c>
      <c r="FC16" s="737">
        <f t="shared" si="48"/>
        <v>0</v>
      </c>
      <c r="FD16" s="740">
        <f t="shared" si="49"/>
        <v>0</v>
      </c>
      <c r="FE16" s="625">
        <f t="shared" si="172"/>
        <v>1</v>
      </c>
      <c r="FF16" s="738" t="str">
        <f t="shared" si="173"/>
        <v>00:00-00:00</v>
      </c>
      <c r="FG16" s="739">
        <f t="shared" si="174"/>
        <v>1</v>
      </c>
      <c r="FH16" s="738">
        <f t="shared" si="175"/>
        <v>0</v>
      </c>
      <c r="FI16" s="738">
        <f t="shared" si="176"/>
        <v>1</v>
      </c>
      <c r="FJ16" s="737" t="b">
        <f t="shared" si="177"/>
        <v>1</v>
      </c>
      <c r="FK16" s="737" t="b">
        <f t="shared" si="177"/>
        <v>0</v>
      </c>
      <c r="FL16" s="737" t="b">
        <f t="shared" si="178"/>
        <v>1</v>
      </c>
      <c r="FM16" s="628">
        <f t="shared" si="179"/>
        <v>1</v>
      </c>
      <c r="FN16" s="737">
        <f t="shared" si="180"/>
        <v>0</v>
      </c>
      <c r="FO16" s="737">
        <f t="shared" si="181"/>
        <v>0</v>
      </c>
      <c r="FP16" s="737">
        <f t="shared" si="50"/>
        <v>0</v>
      </c>
      <c r="FQ16" s="740">
        <f t="shared" si="51"/>
        <v>0</v>
      </c>
      <c r="FR16" s="625">
        <f t="shared" si="182"/>
        <v>1</v>
      </c>
      <c r="FS16" s="738" t="str">
        <f t="shared" si="183"/>
        <v>00:00-00:00</v>
      </c>
      <c r="FT16" s="739">
        <f t="shared" si="184"/>
        <v>1</v>
      </c>
      <c r="FU16" s="738">
        <f t="shared" si="185"/>
        <v>0</v>
      </c>
      <c r="FV16" s="738">
        <f t="shared" si="186"/>
        <v>1</v>
      </c>
      <c r="FW16" s="737" t="b">
        <f t="shared" si="187"/>
        <v>1</v>
      </c>
      <c r="FX16" s="737" t="b">
        <f t="shared" si="187"/>
        <v>0</v>
      </c>
      <c r="FY16" s="737" t="b">
        <f t="shared" si="188"/>
        <v>1</v>
      </c>
      <c r="FZ16" s="628">
        <f t="shared" si="189"/>
        <v>1</v>
      </c>
      <c r="GA16" s="737">
        <f t="shared" si="190"/>
        <v>0</v>
      </c>
      <c r="GB16" s="737">
        <f t="shared" si="191"/>
        <v>0</v>
      </c>
      <c r="GC16" s="737">
        <f t="shared" si="52"/>
        <v>0</v>
      </c>
      <c r="GD16" s="740">
        <f t="shared" si="53"/>
        <v>0</v>
      </c>
      <c r="GE16" s="625">
        <f t="shared" si="192"/>
        <v>1</v>
      </c>
      <c r="GF16" s="738" t="str">
        <f t="shared" si="193"/>
        <v>00:00-00:00</v>
      </c>
      <c r="GG16" s="739">
        <f t="shared" si="194"/>
        <v>1</v>
      </c>
      <c r="GH16" s="738">
        <f t="shared" si="195"/>
        <v>0</v>
      </c>
      <c r="GI16" s="738">
        <f t="shared" si="196"/>
        <v>1</v>
      </c>
      <c r="GJ16" s="737" t="b">
        <f t="shared" si="197"/>
        <v>1</v>
      </c>
      <c r="GK16" s="737" t="b">
        <f t="shared" si="197"/>
        <v>0</v>
      </c>
      <c r="GL16" s="737" t="b">
        <f t="shared" si="198"/>
        <v>1</v>
      </c>
      <c r="GM16" s="628">
        <f t="shared" si="199"/>
        <v>1</v>
      </c>
      <c r="GN16" s="737">
        <f t="shared" si="200"/>
        <v>0</v>
      </c>
      <c r="GO16" s="737">
        <f t="shared" si="201"/>
        <v>0</v>
      </c>
      <c r="GP16" s="737">
        <f t="shared" si="54"/>
        <v>0</v>
      </c>
      <c r="GQ16" s="740">
        <f t="shared" si="55"/>
        <v>0</v>
      </c>
      <c r="GR16" s="625">
        <f t="shared" si="202"/>
        <v>1</v>
      </c>
      <c r="GS16" s="738" t="str">
        <f t="shared" si="203"/>
        <v>00:00-00:00</v>
      </c>
      <c r="GT16" s="739">
        <f t="shared" si="204"/>
        <v>1</v>
      </c>
      <c r="GU16" s="738">
        <f t="shared" si="205"/>
        <v>0</v>
      </c>
      <c r="GV16" s="738">
        <f t="shared" si="206"/>
        <v>1</v>
      </c>
      <c r="GW16" s="737" t="b">
        <f t="shared" si="207"/>
        <v>1</v>
      </c>
      <c r="GX16" s="737" t="b">
        <f t="shared" si="207"/>
        <v>0</v>
      </c>
      <c r="GY16" s="737" t="b">
        <f t="shared" si="208"/>
        <v>1</v>
      </c>
      <c r="GZ16" s="628">
        <f t="shared" si="209"/>
        <v>1</v>
      </c>
      <c r="HA16" s="737">
        <f t="shared" si="210"/>
        <v>0</v>
      </c>
      <c r="HB16" s="737">
        <f t="shared" si="211"/>
        <v>0</v>
      </c>
      <c r="HC16" s="737">
        <f t="shared" si="56"/>
        <v>0</v>
      </c>
      <c r="HD16" s="740">
        <f t="shared" si="57"/>
        <v>0</v>
      </c>
      <c r="HE16" s="625">
        <f t="shared" si="212"/>
        <v>1</v>
      </c>
      <c r="HF16" s="738" t="str">
        <f t="shared" si="213"/>
        <v>00:00-00:00</v>
      </c>
      <c r="HG16" s="739">
        <f t="shared" si="214"/>
        <v>1</v>
      </c>
      <c r="HH16" s="738">
        <f t="shared" si="215"/>
        <v>0</v>
      </c>
      <c r="HI16" s="738">
        <f t="shared" si="216"/>
        <v>1</v>
      </c>
      <c r="HJ16" s="737" t="b">
        <f t="shared" si="217"/>
        <v>1</v>
      </c>
      <c r="HK16" s="737" t="b">
        <f t="shared" si="217"/>
        <v>0</v>
      </c>
      <c r="HL16" s="737" t="b">
        <f t="shared" si="218"/>
        <v>1</v>
      </c>
      <c r="HM16" s="628">
        <f t="shared" si="219"/>
        <v>1</v>
      </c>
      <c r="HN16" s="737">
        <f t="shared" si="220"/>
        <v>0</v>
      </c>
      <c r="HO16" s="737">
        <f t="shared" si="221"/>
        <v>0</v>
      </c>
      <c r="HP16" s="737">
        <f t="shared" si="58"/>
        <v>0</v>
      </c>
      <c r="HQ16" s="740">
        <f t="shared" si="59"/>
        <v>0</v>
      </c>
      <c r="HR16" s="625">
        <f t="shared" si="222"/>
        <v>1</v>
      </c>
      <c r="HS16" s="738" t="str">
        <f t="shared" si="223"/>
        <v>00:00-00:00</v>
      </c>
      <c r="HT16" s="739">
        <f t="shared" si="224"/>
        <v>1</v>
      </c>
      <c r="HU16" s="738">
        <f t="shared" si="225"/>
        <v>0</v>
      </c>
      <c r="HV16" s="738">
        <f t="shared" si="226"/>
        <v>1</v>
      </c>
      <c r="HW16" s="737" t="b">
        <f t="shared" si="227"/>
        <v>1</v>
      </c>
      <c r="HX16" s="737" t="b">
        <f t="shared" si="227"/>
        <v>0</v>
      </c>
      <c r="HY16" s="737" t="b">
        <f t="shared" si="228"/>
        <v>1</v>
      </c>
      <c r="HZ16" s="628">
        <f t="shared" si="229"/>
        <v>1</v>
      </c>
      <c r="IA16" s="737">
        <f t="shared" si="230"/>
        <v>0</v>
      </c>
      <c r="IB16" s="737">
        <f t="shared" si="231"/>
        <v>0</v>
      </c>
      <c r="IC16" s="737">
        <f t="shared" si="60"/>
        <v>0</v>
      </c>
      <c r="ID16" s="740">
        <f t="shared" si="61"/>
        <v>0</v>
      </c>
      <c r="IE16" s="625">
        <f t="shared" si="232"/>
        <v>1</v>
      </c>
      <c r="IF16" s="738" t="str">
        <f t="shared" si="233"/>
        <v>00:00-00:00</v>
      </c>
      <c r="IG16" s="739">
        <f t="shared" si="234"/>
        <v>1</v>
      </c>
      <c r="IH16" s="738">
        <f t="shared" si="235"/>
        <v>0</v>
      </c>
      <c r="II16" s="738">
        <f t="shared" si="236"/>
        <v>1</v>
      </c>
      <c r="IJ16" s="737" t="b">
        <f t="shared" si="237"/>
        <v>1</v>
      </c>
      <c r="IK16" s="737" t="b">
        <f t="shared" si="237"/>
        <v>0</v>
      </c>
      <c r="IL16" s="737" t="b">
        <f t="shared" si="238"/>
        <v>1</v>
      </c>
      <c r="IM16" s="628">
        <f t="shared" si="239"/>
        <v>1</v>
      </c>
      <c r="IN16" s="737">
        <f t="shared" si="240"/>
        <v>0</v>
      </c>
      <c r="IO16" s="737">
        <f t="shared" si="241"/>
        <v>0</v>
      </c>
      <c r="IP16" s="737">
        <f t="shared" si="62"/>
        <v>0</v>
      </c>
      <c r="IQ16" s="740">
        <f t="shared" si="63"/>
        <v>0</v>
      </c>
      <c r="IR16" s="625">
        <f t="shared" si="242"/>
        <v>1</v>
      </c>
      <c r="IS16" s="738" t="str">
        <f t="shared" si="243"/>
        <v>00:00-00:00</v>
      </c>
      <c r="IT16" s="739">
        <f t="shared" si="244"/>
        <v>1</v>
      </c>
      <c r="IU16" s="738">
        <f t="shared" si="245"/>
        <v>0</v>
      </c>
      <c r="IV16" s="738">
        <f t="shared" si="246"/>
        <v>1</v>
      </c>
      <c r="IW16" s="737" t="b">
        <f t="shared" si="247"/>
        <v>1</v>
      </c>
      <c r="IX16" s="737" t="b">
        <f t="shared" si="247"/>
        <v>0</v>
      </c>
      <c r="IY16" s="737" t="b">
        <f t="shared" si="248"/>
        <v>1</v>
      </c>
      <c r="IZ16" s="628">
        <f t="shared" si="249"/>
        <v>1</v>
      </c>
      <c r="JA16" s="737">
        <f t="shared" si="250"/>
        <v>0</v>
      </c>
      <c r="JB16" s="737">
        <f t="shared" si="251"/>
        <v>0</v>
      </c>
      <c r="JC16" s="737">
        <f t="shared" si="64"/>
        <v>0</v>
      </c>
      <c r="JD16" s="740">
        <f t="shared" si="65"/>
        <v>0</v>
      </c>
      <c r="JE16" s="625">
        <f t="shared" si="252"/>
        <v>1</v>
      </c>
      <c r="JF16" s="738" t="str">
        <f t="shared" si="253"/>
        <v>00:00-00:00</v>
      </c>
      <c r="JG16" s="739">
        <f t="shared" si="254"/>
        <v>1</v>
      </c>
      <c r="JH16" s="738">
        <f t="shared" si="255"/>
        <v>0</v>
      </c>
      <c r="JI16" s="738">
        <f t="shared" si="256"/>
        <v>1</v>
      </c>
      <c r="JJ16" s="737" t="b">
        <f t="shared" si="257"/>
        <v>1</v>
      </c>
      <c r="JK16" s="737" t="b">
        <f t="shared" si="257"/>
        <v>0</v>
      </c>
      <c r="JL16" s="737" t="b">
        <f t="shared" si="258"/>
        <v>1</v>
      </c>
      <c r="JM16" s="628">
        <f t="shared" si="259"/>
        <v>1</v>
      </c>
      <c r="JN16" s="737">
        <f t="shared" si="260"/>
        <v>0</v>
      </c>
      <c r="JO16" s="737">
        <f t="shared" si="261"/>
        <v>0</v>
      </c>
      <c r="JP16" s="737">
        <f t="shared" si="66"/>
        <v>0</v>
      </c>
      <c r="JQ16" s="740">
        <f t="shared" si="67"/>
        <v>0</v>
      </c>
      <c r="JR16" s="744">
        <f t="shared" si="262"/>
        <v>0</v>
      </c>
      <c r="JS16" s="745">
        <f t="shared" si="263"/>
        <v>0</v>
      </c>
      <c r="JT16" s="744">
        <f t="shared" si="264"/>
        <v>0</v>
      </c>
      <c r="JU16" s="744">
        <f t="shared" si="265"/>
        <v>0</v>
      </c>
      <c r="JV16" s="744">
        <f t="shared" si="266"/>
        <v>0</v>
      </c>
      <c r="JW16" s="744">
        <f t="shared" si="267"/>
        <v>0</v>
      </c>
      <c r="JX16" s="616"/>
      <c r="JY16" s="625">
        <f t="shared" si="268"/>
        <v>1</v>
      </c>
      <c r="JZ16" s="626" t="str">
        <f t="shared" si="269"/>
        <v>00:00-00:00</v>
      </c>
      <c r="KA16" s="627">
        <f t="shared" si="270"/>
        <v>1</v>
      </c>
      <c r="KB16" s="738">
        <f t="shared" si="271"/>
        <v>0</v>
      </c>
      <c r="KC16" s="738">
        <f t="shared" si="272"/>
        <v>1</v>
      </c>
      <c r="KD16" s="628" t="b">
        <f t="shared" si="273"/>
        <v>1</v>
      </c>
      <c r="KE16" s="628" t="b">
        <f t="shared" si="273"/>
        <v>0</v>
      </c>
      <c r="KF16" s="628" t="b">
        <f t="shared" si="274"/>
        <v>1</v>
      </c>
      <c r="KG16" s="628">
        <f t="shared" si="275"/>
        <v>1</v>
      </c>
      <c r="KH16" s="737">
        <f t="shared" si="276"/>
        <v>0</v>
      </c>
      <c r="KI16" s="737">
        <f t="shared" si="277"/>
        <v>0</v>
      </c>
      <c r="KJ16" s="737">
        <f t="shared" si="68"/>
        <v>0</v>
      </c>
      <c r="KK16" s="740">
        <f t="shared" si="69"/>
        <v>0</v>
      </c>
      <c r="KL16" s="625">
        <f t="shared" si="278"/>
        <v>1</v>
      </c>
      <c r="KM16" s="625" t="str">
        <f t="shared" si="279"/>
        <v>00:00-00:00</v>
      </c>
      <c r="KN16" s="627">
        <f t="shared" si="280"/>
        <v>1</v>
      </c>
      <c r="KO16" s="738">
        <f t="shared" si="281"/>
        <v>0</v>
      </c>
      <c r="KP16" s="738">
        <f t="shared" si="282"/>
        <v>1</v>
      </c>
      <c r="KQ16" s="628" t="b">
        <f t="shared" si="283"/>
        <v>1</v>
      </c>
      <c r="KR16" s="628" t="b">
        <f t="shared" si="283"/>
        <v>0</v>
      </c>
      <c r="KS16" s="628" t="b">
        <f t="shared" si="284"/>
        <v>1</v>
      </c>
      <c r="KT16" s="628">
        <f t="shared" si="285"/>
        <v>1</v>
      </c>
      <c r="KU16" s="737">
        <f t="shared" si="286"/>
        <v>0</v>
      </c>
      <c r="KV16" s="737">
        <f t="shared" si="287"/>
        <v>0</v>
      </c>
      <c r="KW16" s="737">
        <f t="shared" si="70"/>
        <v>0</v>
      </c>
      <c r="KX16" s="740">
        <f t="shared" si="71"/>
        <v>0</v>
      </c>
      <c r="KY16" s="625">
        <f t="shared" si="288"/>
        <v>1</v>
      </c>
      <c r="KZ16" s="625" t="str">
        <f t="shared" si="289"/>
        <v>00:00-00:00</v>
      </c>
      <c r="LA16" s="627">
        <f t="shared" si="290"/>
        <v>1</v>
      </c>
      <c r="LB16" s="738">
        <f t="shared" si="291"/>
        <v>0</v>
      </c>
      <c r="LC16" s="738">
        <f t="shared" si="292"/>
        <v>1</v>
      </c>
      <c r="LD16" s="628" t="b">
        <f t="shared" si="293"/>
        <v>1</v>
      </c>
      <c r="LE16" s="628" t="b">
        <f t="shared" si="293"/>
        <v>0</v>
      </c>
      <c r="LF16" s="628" t="b">
        <f t="shared" si="294"/>
        <v>1</v>
      </c>
      <c r="LG16" s="628">
        <f t="shared" si="295"/>
        <v>1</v>
      </c>
      <c r="LH16" s="737">
        <f t="shared" si="296"/>
        <v>0</v>
      </c>
      <c r="LI16" s="737">
        <f t="shared" si="297"/>
        <v>0</v>
      </c>
      <c r="LJ16" s="737">
        <f t="shared" si="72"/>
        <v>0</v>
      </c>
      <c r="LK16" s="740">
        <f t="shared" si="73"/>
        <v>0</v>
      </c>
      <c r="LL16" s="625">
        <f t="shared" si="298"/>
        <v>1</v>
      </c>
      <c r="LM16" s="625" t="str">
        <f t="shared" si="299"/>
        <v>00:00-00:00</v>
      </c>
      <c r="LN16" s="627">
        <f t="shared" si="300"/>
        <v>1</v>
      </c>
      <c r="LO16" s="738">
        <f t="shared" si="301"/>
        <v>0</v>
      </c>
      <c r="LP16" s="738">
        <f t="shared" si="302"/>
        <v>1</v>
      </c>
      <c r="LQ16" s="628" t="b">
        <f t="shared" si="303"/>
        <v>1</v>
      </c>
      <c r="LR16" s="628" t="b">
        <f t="shared" si="303"/>
        <v>0</v>
      </c>
      <c r="LS16" s="628" t="b">
        <f t="shared" si="304"/>
        <v>1</v>
      </c>
      <c r="LT16" s="628">
        <f t="shared" si="305"/>
        <v>1</v>
      </c>
      <c r="LU16" s="737">
        <f t="shared" si="306"/>
        <v>0</v>
      </c>
      <c r="LV16" s="737">
        <f t="shared" si="307"/>
        <v>0</v>
      </c>
      <c r="LW16" s="737">
        <f t="shared" si="74"/>
        <v>0</v>
      </c>
      <c r="LX16" s="740">
        <f t="shared" si="75"/>
        <v>0</v>
      </c>
      <c r="LY16" s="625">
        <f t="shared" si="308"/>
        <v>1</v>
      </c>
      <c r="LZ16" s="625" t="str">
        <f t="shared" si="309"/>
        <v>00:00-00:00</v>
      </c>
      <c r="MA16" s="627">
        <f t="shared" si="310"/>
        <v>1</v>
      </c>
      <c r="MB16" s="738">
        <f t="shared" si="311"/>
        <v>0</v>
      </c>
      <c r="MC16" s="738">
        <f t="shared" si="312"/>
        <v>1</v>
      </c>
      <c r="MD16" s="628" t="b">
        <f t="shared" si="313"/>
        <v>1</v>
      </c>
      <c r="ME16" s="628" t="b">
        <f t="shared" si="76"/>
        <v>0</v>
      </c>
      <c r="MF16" s="628" t="b">
        <f t="shared" si="314"/>
        <v>1</v>
      </c>
      <c r="MG16" s="628">
        <f t="shared" si="315"/>
        <v>1</v>
      </c>
      <c r="MH16" s="737">
        <f t="shared" si="316"/>
        <v>0</v>
      </c>
      <c r="MI16" s="737">
        <f t="shared" si="317"/>
        <v>0</v>
      </c>
      <c r="MJ16" s="737">
        <f t="shared" si="77"/>
        <v>0</v>
      </c>
      <c r="MK16" s="740">
        <f t="shared" si="78"/>
        <v>0</v>
      </c>
      <c r="ML16" s="625">
        <f t="shared" si="318"/>
        <v>1</v>
      </c>
      <c r="MM16" s="625" t="str">
        <f t="shared" si="319"/>
        <v>00:00-00:00</v>
      </c>
      <c r="MN16" s="627">
        <f t="shared" si="320"/>
        <v>1</v>
      </c>
      <c r="MO16" s="738">
        <f t="shared" si="321"/>
        <v>0</v>
      </c>
      <c r="MP16" s="738">
        <f t="shared" si="322"/>
        <v>1</v>
      </c>
      <c r="MQ16" s="628" t="b">
        <f t="shared" si="323"/>
        <v>1</v>
      </c>
      <c r="MR16" s="628" t="b">
        <f t="shared" si="323"/>
        <v>0</v>
      </c>
      <c r="MS16" s="628" t="b">
        <f t="shared" si="324"/>
        <v>1</v>
      </c>
      <c r="MT16" s="628">
        <f t="shared" si="325"/>
        <v>1</v>
      </c>
      <c r="MU16" s="737">
        <f t="shared" si="326"/>
        <v>0</v>
      </c>
      <c r="MV16" s="737">
        <f t="shared" si="327"/>
        <v>0</v>
      </c>
      <c r="MW16" s="737">
        <f t="shared" si="79"/>
        <v>0</v>
      </c>
      <c r="MX16" s="740">
        <f t="shared" si="80"/>
        <v>0</v>
      </c>
      <c r="MY16" s="625">
        <f t="shared" si="328"/>
        <v>1</v>
      </c>
      <c r="MZ16" s="625" t="str">
        <f t="shared" si="329"/>
        <v>00:00-00:00</v>
      </c>
      <c r="NA16" s="627">
        <f t="shared" si="330"/>
        <v>1</v>
      </c>
      <c r="NB16" s="738">
        <f t="shared" si="331"/>
        <v>0</v>
      </c>
      <c r="NC16" s="738">
        <f t="shared" si="332"/>
        <v>1</v>
      </c>
      <c r="ND16" s="628" t="b">
        <f t="shared" si="333"/>
        <v>1</v>
      </c>
      <c r="NE16" s="628" t="b">
        <f t="shared" si="333"/>
        <v>0</v>
      </c>
      <c r="NF16" s="628" t="b">
        <f t="shared" si="334"/>
        <v>1</v>
      </c>
      <c r="NG16" s="628">
        <f t="shared" si="335"/>
        <v>1</v>
      </c>
      <c r="NH16" s="737">
        <f t="shared" si="336"/>
        <v>0</v>
      </c>
      <c r="NI16" s="737">
        <f t="shared" si="337"/>
        <v>0</v>
      </c>
      <c r="NJ16" s="737">
        <f t="shared" si="81"/>
        <v>0</v>
      </c>
      <c r="NK16" s="740">
        <f t="shared" si="82"/>
        <v>0</v>
      </c>
      <c r="NL16" s="625">
        <f t="shared" si="338"/>
        <v>1</v>
      </c>
      <c r="NM16" s="625" t="str">
        <f t="shared" si="339"/>
        <v>00:00-00:00</v>
      </c>
      <c r="NN16" s="627">
        <f t="shared" si="340"/>
        <v>1</v>
      </c>
      <c r="NO16" s="738">
        <f t="shared" si="341"/>
        <v>0</v>
      </c>
      <c r="NP16" s="738">
        <f t="shared" si="342"/>
        <v>1</v>
      </c>
      <c r="NQ16" s="628" t="b">
        <f t="shared" si="343"/>
        <v>1</v>
      </c>
      <c r="NR16" s="628" t="b">
        <f t="shared" si="343"/>
        <v>0</v>
      </c>
      <c r="NS16" s="628" t="b">
        <f t="shared" si="344"/>
        <v>1</v>
      </c>
      <c r="NT16" s="628">
        <f t="shared" si="345"/>
        <v>1</v>
      </c>
      <c r="NU16" s="737">
        <f t="shared" si="346"/>
        <v>0</v>
      </c>
      <c r="NV16" s="737">
        <f t="shared" si="347"/>
        <v>0</v>
      </c>
      <c r="NW16" s="737">
        <f t="shared" si="83"/>
        <v>0</v>
      </c>
      <c r="NX16" s="740">
        <f t="shared" si="84"/>
        <v>0</v>
      </c>
      <c r="NY16" s="625">
        <f t="shared" si="348"/>
        <v>1</v>
      </c>
      <c r="NZ16" s="625" t="str">
        <f t="shared" si="349"/>
        <v>00:00-00:00</v>
      </c>
      <c r="OA16" s="627">
        <f t="shared" si="350"/>
        <v>1</v>
      </c>
      <c r="OB16" s="738">
        <f t="shared" si="351"/>
        <v>0</v>
      </c>
      <c r="OC16" s="738">
        <f t="shared" si="352"/>
        <v>1</v>
      </c>
      <c r="OD16" s="628" t="b">
        <f t="shared" si="353"/>
        <v>1</v>
      </c>
      <c r="OE16" s="628" t="b">
        <f t="shared" si="353"/>
        <v>0</v>
      </c>
      <c r="OF16" s="628" t="b">
        <f t="shared" si="354"/>
        <v>1</v>
      </c>
      <c r="OG16" s="628">
        <f t="shared" si="355"/>
        <v>1</v>
      </c>
      <c r="OH16" s="737">
        <f t="shared" si="356"/>
        <v>0</v>
      </c>
      <c r="OI16" s="737">
        <f t="shared" si="357"/>
        <v>0</v>
      </c>
      <c r="OJ16" s="737">
        <f t="shared" si="85"/>
        <v>0</v>
      </c>
      <c r="OK16" s="740">
        <f t="shared" si="86"/>
        <v>0</v>
      </c>
      <c r="OL16" s="625">
        <f t="shared" si="358"/>
        <v>1</v>
      </c>
      <c r="OM16" s="625" t="str">
        <f t="shared" si="359"/>
        <v>00:00-00:00</v>
      </c>
      <c r="ON16" s="627">
        <f t="shared" si="360"/>
        <v>1</v>
      </c>
      <c r="OO16" s="738">
        <f t="shared" si="361"/>
        <v>0</v>
      </c>
      <c r="OP16" s="738">
        <f t="shared" si="362"/>
        <v>1</v>
      </c>
      <c r="OQ16" s="628" t="b">
        <f t="shared" si="363"/>
        <v>1</v>
      </c>
      <c r="OR16" s="628" t="b">
        <f t="shared" si="363"/>
        <v>0</v>
      </c>
      <c r="OS16" s="628" t="b">
        <f t="shared" si="364"/>
        <v>1</v>
      </c>
      <c r="OT16" s="628">
        <f t="shared" si="365"/>
        <v>1</v>
      </c>
      <c r="OU16" s="737">
        <f t="shared" si="366"/>
        <v>0</v>
      </c>
      <c r="OV16" s="737">
        <f t="shared" si="367"/>
        <v>0</v>
      </c>
      <c r="OW16" s="737">
        <f t="shared" si="87"/>
        <v>0</v>
      </c>
      <c r="OX16" s="740">
        <f t="shared" si="88"/>
        <v>0</v>
      </c>
      <c r="OY16" s="625">
        <f t="shared" si="368"/>
        <v>1</v>
      </c>
      <c r="OZ16" s="625" t="str">
        <f t="shared" si="369"/>
        <v>00:00-00:00</v>
      </c>
      <c r="PA16" s="627">
        <f t="shared" si="370"/>
        <v>1</v>
      </c>
      <c r="PB16" s="738">
        <f t="shared" si="371"/>
        <v>0</v>
      </c>
      <c r="PC16" s="738">
        <f t="shared" si="372"/>
        <v>1</v>
      </c>
      <c r="PD16" s="628" t="b">
        <f t="shared" si="373"/>
        <v>1</v>
      </c>
      <c r="PE16" s="628" t="b">
        <f t="shared" si="373"/>
        <v>0</v>
      </c>
      <c r="PF16" s="628" t="b">
        <f t="shared" si="374"/>
        <v>1</v>
      </c>
      <c r="PG16" s="628">
        <f t="shared" si="375"/>
        <v>1</v>
      </c>
      <c r="PH16" s="737">
        <f t="shared" si="376"/>
        <v>0</v>
      </c>
      <c r="PI16" s="737">
        <f t="shared" si="377"/>
        <v>0</v>
      </c>
      <c r="PJ16" s="737">
        <f t="shared" si="89"/>
        <v>0</v>
      </c>
      <c r="PK16" s="740">
        <f t="shared" si="90"/>
        <v>0</v>
      </c>
      <c r="PL16" s="625">
        <f t="shared" si="378"/>
        <v>1</v>
      </c>
      <c r="PM16" s="625" t="str">
        <f t="shared" si="379"/>
        <v>00:00-00:00</v>
      </c>
      <c r="PN16" s="627">
        <f t="shared" si="380"/>
        <v>1</v>
      </c>
      <c r="PO16" s="738">
        <f t="shared" si="381"/>
        <v>0</v>
      </c>
      <c r="PP16" s="738">
        <f t="shared" si="382"/>
        <v>1</v>
      </c>
      <c r="PQ16" s="628" t="b">
        <f t="shared" si="383"/>
        <v>1</v>
      </c>
      <c r="PR16" s="628" t="b">
        <f t="shared" si="383"/>
        <v>0</v>
      </c>
      <c r="PS16" s="628" t="b">
        <f t="shared" si="384"/>
        <v>1</v>
      </c>
      <c r="PT16" s="628">
        <f t="shared" si="385"/>
        <v>1</v>
      </c>
      <c r="PU16" s="737">
        <f t="shared" si="386"/>
        <v>0</v>
      </c>
      <c r="PV16" s="737">
        <f t="shared" si="387"/>
        <v>0</v>
      </c>
      <c r="PW16" s="737">
        <f t="shared" si="91"/>
        <v>0</v>
      </c>
      <c r="PX16" s="740">
        <f t="shared" si="92"/>
        <v>0</v>
      </c>
      <c r="PY16" s="625">
        <f t="shared" si="388"/>
        <v>1</v>
      </c>
      <c r="PZ16" s="625" t="str">
        <f t="shared" si="389"/>
        <v>00:00-00:00</v>
      </c>
      <c r="QA16" s="627">
        <f t="shared" si="390"/>
        <v>1</v>
      </c>
      <c r="QB16" s="738">
        <f t="shared" si="391"/>
        <v>0</v>
      </c>
      <c r="QC16" s="738">
        <f t="shared" si="392"/>
        <v>1</v>
      </c>
      <c r="QD16" s="628" t="b">
        <f t="shared" si="393"/>
        <v>1</v>
      </c>
      <c r="QE16" s="628" t="b">
        <f t="shared" si="393"/>
        <v>0</v>
      </c>
      <c r="QF16" s="628" t="b">
        <f t="shared" si="394"/>
        <v>1</v>
      </c>
      <c r="QG16" s="628">
        <f t="shared" si="395"/>
        <v>1</v>
      </c>
      <c r="QH16" s="737">
        <f t="shared" si="396"/>
        <v>0</v>
      </c>
      <c r="QI16" s="737">
        <f t="shared" si="397"/>
        <v>0</v>
      </c>
      <c r="QJ16" s="737">
        <f t="shared" si="93"/>
        <v>0</v>
      </c>
      <c r="QK16" s="740">
        <f t="shared" si="94"/>
        <v>0</v>
      </c>
      <c r="QL16" s="625">
        <f t="shared" si="398"/>
        <v>1</v>
      </c>
      <c r="QM16" s="625" t="str">
        <f t="shared" si="399"/>
        <v>00:00-00:00</v>
      </c>
      <c r="QN16" s="627">
        <f t="shared" si="400"/>
        <v>1</v>
      </c>
      <c r="QO16" s="738">
        <f t="shared" si="401"/>
        <v>0</v>
      </c>
      <c r="QP16" s="738">
        <f t="shared" si="402"/>
        <v>1</v>
      </c>
      <c r="QQ16" s="628" t="b">
        <f t="shared" si="403"/>
        <v>1</v>
      </c>
      <c r="QR16" s="628" t="b">
        <f t="shared" si="403"/>
        <v>0</v>
      </c>
      <c r="QS16" s="628" t="b">
        <f t="shared" si="404"/>
        <v>1</v>
      </c>
      <c r="QT16" s="628">
        <f t="shared" si="405"/>
        <v>1</v>
      </c>
      <c r="QU16" s="737">
        <f t="shared" si="406"/>
        <v>0</v>
      </c>
      <c r="QV16" s="737">
        <f t="shared" si="407"/>
        <v>0</v>
      </c>
      <c r="QW16" s="737">
        <f t="shared" si="95"/>
        <v>0</v>
      </c>
      <c r="QX16" s="740">
        <f t="shared" si="96"/>
        <v>0</v>
      </c>
      <c r="QY16" s="625">
        <f t="shared" si="408"/>
        <v>1</v>
      </c>
      <c r="QZ16" s="625" t="str">
        <f t="shared" si="409"/>
        <v>00:00-00:00</v>
      </c>
      <c r="RA16" s="627">
        <f t="shared" si="410"/>
        <v>1</v>
      </c>
      <c r="RB16" s="738">
        <f t="shared" si="411"/>
        <v>0</v>
      </c>
      <c r="RC16" s="738">
        <f t="shared" si="412"/>
        <v>1</v>
      </c>
      <c r="RD16" s="628" t="b">
        <f t="shared" si="413"/>
        <v>1</v>
      </c>
      <c r="RE16" s="628" t="b">
        <f t="shared" si="413"/>
        <v>0</v>
      </c>
      <c r="RF16" s="628" t="b">
        <f t="shared" si="414"/>
        <v>1</v>
      </c>
      <c r="RG16" s="628">
        <f t="shared" si="415"/>
        <v>1</v>
      </c>
      <c r="RH16" s="737">
        <f t="shared" si="416"/>
        <v>0</v>
      </c>
      <c r="RI16" s="737">
        <f t="shared" si="417"/>
        <v>0</v>
      </c>
      <c r="RJ16" s="737">
        <f t="shared" si="97"/>
        <v>0</v>
      </c>
      <c r="RK16" s="740">
        <f t="shared" si="98"/>
        <v>0</v>
      </c>
      <c r="RL16" s="744">
        <f t="shared" si="418"/>
        <v>0</v>
      </c>
      <c r="RM16" s="746">
        <f t="shared" si="430"/>
        <v>0</v>
      </c>
      <c r="RN16" s="744">
        <f t="shared" si="419"/>
        <v>0</v>
      </c>
      <c r="RO16" s="744">
        <f t="shared" si="420"/>
        <v>0</v>
      </c>
      <c r="RP16" s="744">
        <f t="shared" si="421"/>
        <v>0</v>
      </c>
      <c r="RQ16" s="744">
        <f t="shared" si="422"/>
        <v>0</v>
      </c>
      <c r="RR16" s="594">
        <f t="shared" ca="1" si="100"/>
        <v>0</v>
      </c>
      <c r="RS16" s="594">
        <f t="shared" ca="1" si="101"/>
        <v>0</v>
      </c>
      <c r="RU16" s="725"/>
    </row>
    <row r="17" spans="1:489" s="625" customFormat="1" ht="15" x14ac:dyDescent="0.25">
      <c r="A17" s="865">
        <f t="shared" ca="1" si="0"/>
        <v>6</v>
      </c>
      <c r="B17" s="719">
        <f t="shared" ca="1" si="102"/>
        <v>43868</v>
      </c>
      <c r="C17" s="720">
        <f t="shared" ca="1" si="1"/>
        <v>1</v>
      </c>
      <c r="D17" s="720" t="str">
        <f t="shared" ca="1" si="2"/>
        <v/>
      </c>
      <c r="E17" s="773" t="str">
        <f t="shared" ca="1" si="3"/>
        <v/>
      </c>
      <c r="F17" s="721">
        <f t="shared" ca="1" si="4"/>
        <v>43868</v>
      </c>
      <c r="G17" s="747"/>
      <c r="H17" s="748"/>
      <c r="I17" s="748"/>
      <c r="J17" s="748"/>
      <c r="K17" s="748"/>
      <c r="L17" s="748"/>
      <c r="M17" s="749"/>
      <c r="N17" s="722" t="str">
        <f t="shared" si="5"/>
        <v/>
      </c>
      <c r="O17" s="723" t="str">
        <f t="shared" si="6"/>
        <v/>
      </c>
      <c r="P17" s="724">
        <f t="shared" ca="1" si="7"/>
        <v>0.33333333333333298</v>
      </c>
      <c r="Q17" s="725" t="str">
        <f t="shared" ca="1" si="8"/>
        <v/>
      </c>
      <c r="R17" s="725" t="str">
        <f t="shared" ca="1" si="9"/>
        <v/>
      </c>
      <c r="S17" s="750"/>
      <c r="T17" s="723" t="str">
        <f t="shared" si="103"/>
        <v/>
      </c>
      <c r="U17" s="723" t="str">
        <f t="shared" ca="1" si="10"/>
        <v/>
      </c>
      <c r="V17" s="723" t="str">
        <f t="shared" ca="1" si="11"/>
        <v/>
      </c>
      <c r="W17" s="723" t="str">
        <f t="shared" ca="1" si="12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13"/>
        <v/>
      </c>
      <c r="AD17" s="715"/>
      <c r="AE17" s="752" t="str">
        <f t="shared" si="14"/>
        <v/>
      </c>
      <c r="AF17" s="729" t="str">
        <f t="shared" si="104"/>
        <v/>
      </c>
      <c r="AG17" s="730" t="str">
        <f t="shared" si="105"/>
        <v/>
      </c>
      <c r="AH17" s="731" t="str">
        <f t="shared" si="15"/>
        <v/>
      </c>
      <c r="AI17" s="731">
        <f t="shared" si="106"/>
        <v>0</v>
      </c>
      <c r="AJ17" s="731">
        <f t="shared" si="107"/>
        <v>0</v>
      </c>
      <c r="AK17" s="732">
        <f ca="1">IF(G17=Stammdaten!$I$59,3,IF(AND(OR(C17=0,WEEKDAY(B17,2)&gt;=6),Q17&lt;&gt;""),2,0))</f>
        <v>0</v>
      </c>
      <c r="AL17" s="596">
        <f t="shared" si="16"/>
        <v>0</v>
      </c>
      <c r="AM17" s="596">
        <f t="shared" si="16"/>
        <v>0</v>
      </c>
      <c r="AN17" s="596">
        <f t="shared" si="16"/>
        <v>0</v>
      </c>
      <c r="AO17" s="596">
        <f t="shared" si="423"/>
        <v>0</v>
      </c>
      <c r="AP17" s="633">
        <v>0</v>
      </c>
      <c r="AQ17" s="596">
        <f t="shared" si="424"/>
        <v>0</v>
      </c>
      <c r="AR17" s="634">
        <f t="shared" si="17"/>
        <v>0</v>
      </c>
      <c r="AS17" s="733">
        <f t="shared" si="18"/>
        <v>0</v>
      </c>
      <c r="AT17" s="635">
        <f t="shared" si="19"/>
        <v>0</v>
      </c>
      <c r="AU17" s="635">
        <f t="shared" si="425"/>
        <v>0</v>
      </c>
      <c r="AV17" s="633">
        <v>0</v>
      </c>
      <c r="AW17" s="635">
        <f t="shared" si="426"/>
        <v>0</v>
      </c>
      <c r="AX17" s="596">
        <f t="shared" si="20"/>
        <v>0</v>
      </c>
      <c r="AY17" s="596">
        <f t="shared" si="21"/>
        <v>0</v>
      </c>
      <c r="AZ17" s="596">
        <f t="shared" si="22"/>
        <v>0</v>
      </c>
      <c r="BA17" s="596">
        <f t="shared" si="23"/>
        <v>0</v>
      </c>
      <c r="BB17" s="596">
        <f t="shared" si="24"/>
        <v>0</v>
      </c>
      <c r="BC17" s="596">
        <f t="shared" si="427"/>
        <v>0</v>
      </c>
      <c r="BD17" s="636" t="b">
        <f t="shared" si="25"/>
        <v>1</v>
      </c>
      <c r="BE17" s="636" t="b">
        <f>IF(UPPER(G17)=Stammdaten!$D$40,TRUE,FALSE)</f>
        <v>0</v>
      </c>
      <c r="BF17" s="635">
        <f t="shared" si="428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0.33333333333333337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9"/>
        <v>0</v>
      </c>
      <c r="BL17" s="636" t="b">
        <f>IF(UPPER(G17)=Stammdaten!$D$39,TRUE,FALSE)</f>
        <v>0</v>
      </c>
      <c r="BM17" s="636">
        <f t="shared" si="26"/>
        <v>0</v>
      </c>
      <c r="BN17" s="636">
        <f t="shared" si="27"/>
        <v>0</v>
      </c>
      <c r="BO17" s="735">
        <f t="shared" ca="1" si="28"/>
        <v>0</v>
      </c>
      <c r="BP17" s="636">
        <f t="shared" si="29"/>
        <v>0</v>
      </c>
      <c r="BQ17" s="636">
        <f t="shared" si="108"/>
        <v>0</v>
      </c>
      <c r="BR17" s="636">
        <f t="shared" ca="1" si="30"/>
        <v>0</v>
      </c>
      <c r="BS17" s="549">
        <f t="shared" ca="1" si="31"/>
        <v>0</v>
      </c>
      <c r="BT17" s="637">
        <f t="shared" ca="1" si="32"/>
        <v>0</v>
      </c>
      <c r="BU17" s="635">
        <f t="shared" ca="1" si="109"/>
        <v>0</v>
      </c>
      <c r="BV17" s="638">
        <f t="shared" ca="1" si="3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34"/>
        <v>0</v>
      </c>
      <c r="BY17" s="638">
        <f t="shared" ca="1" si="35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36"/>
        <v>0</v>
      </c>
      <c r="CB17" s="736">
        <f t="shared" si="110"/>
        <v>0</v>
      </c>
      <c r="CC17" s="625">
        <f t="shared" si="37"/>
        <v>1</v>
      </c>
      <c r="CD17" s="737">
        <f t="shared" si="38"/>
        <v>0</v>
      </c>
      <c r="CE17" s="737">
        <f t="shared" si="111"/>
        <v>1</v>
      </c>
      <c r="CF17" s="738" t="str">
        <f t="shared" si="112"/>
        <v>00:00-00:00</v>
      </c>
      <c r="CG17" s="739">
        <f t="shared" si="113"/>
        <v>1</v>
      </c>
      <c r="CH17" s="738">
        <f t="shared" si="114"/>
        <v>0</v>
      </c>
      <c r="CI17" s="738">
        <f t="shared" si="115"/>
        <v>1</v>
      </c>
      <c r="CJ17" s="737" t="b">
        <f t="shared" si="116"/>
        <v>1</v>
      </c>
      <c r="CK17" s="737" t="b">
        <f t="shared" si="116"/>
        <v>0</v>
      </c>
      <c r="CL17" s="737" t="b">
        <f t="shared" si="117"/>
        <v>1</v>
      </c>
      <c r="CM17" s="628">
        <f t="shared" si="118"/>
        <v>1</v>
      </c>
      <c r="CN17" s="737">
        <f t="shared" si="119"/>
        <v>0</v>
      </c>
      <c r="CO17" s="737">
        <f t="shared" si="120"/>
        <v>0</v>
      </c>
      <c r="CP17" s="737">
        <f t="shared" si="121"/>
        <v>0</v>
      </c>
      <c r="CQ17" s="740">
        <f t="shared" si="39"/>
        <v>0</v>
      </c>
      <c r="CR17" s="625">
        <f t="shared" si="122"/>
        <v>1</v>
      </c>
      <c r="CS17" s="738" t="str">
        <f t="shared" si="40"/>
        <v>00:00-00:00</v>
      </c>
      <c r="CT17" s="739">
        <f t="shared" si="123"/>
        <v>1</v>
      </c>
      <c r="CU17" s="738">
        <f t="shared" si="124"/>
        <v>0</v>
      </c>
      <c r="CV17" s="738">
        <f t="shared" si="125"/>
        <v>1</v>
      </c>
      <c r="CW17" s="737" t="b">
        <f t="shared" si="126"/>
        <v>1</v>
      </c>
      <c r="CX17" s="737" t="b">
        <f t="shared" si="126"/>
        <v>0</v>
      </c>
      <c r="CY17" s="737" t="b">
        <f t="shared" si="127"/>
        <v>1</v>
      </c>
      <c r="CZ17" s="628">
        <f t="shared" si="128"/>
        <v>1</v>
      </c>
      <c r="DA17" s="737">
        <f t="shared" si="129"/>
        <v>0</v>
      </c>
      <c r="DB17" s="737">
        <f t="shared" si="130"/>
        <v>0</v>
      </c>
      <c r="DC17" s="737">
        <f t="shared" si="131"/>
        <v>0</v>
      </c>
      <c r="DD17" s="740">
        <f t="shared" si="41"/>
        <v>0</v>
      </c>
      <c r="DE17" s="625">
        <f t="shared" si="132"/>
        <v>1</v>
      </c>
      <c r="DF17" s="738" t="str">
        <f t="shared" si="133"/>
        <v>00:00-00:00</v>
      </c>
      <c r="DG17" s="739">
        <f t="shared" si="134"/>
        <v>1</v>
      </c>
      <c r="DH17" s="738">
        <f t="shared" si="135"/>
        <v>0</v>
      </c>
      <c r="DI17" s="738">
        <f t="shared" si="136"/>
        <v>1</v>
      </c>
      <c r="DJ17" s="737" t="b">
        <f t="shared" si="137"/>
        <v>1</v>
      </c>
      <c r="DK17" s="737" t="b">
        <f t="shared" si="137"/>
        <v>0</v>
      </c>
      <c r="DL17" s="737" t="b">
        <f t="shared" si="138"/>
        <v>1</v>
      </c>
      <c r="DM17" s="628">
        <f t="shared" si="139"/>
        <v>1</v>
      </c>
      <c r="DN17" s="737">
        <f t="shared" si="140"/>
        <v>0</v>
      </c>
      <c r="DO17" s="737">
        <f t="shared" si="141"/>
        <v>0</v>
      </c>
      <c r="DP17" s="737">
        <f t="shared" si="42"/>
        <v>0</v>
      </c>
      <c r="DQ17" s="740">
        <f t="shared" si="43"/>
        <v>0</v>
      </c>
      <c r="DR17" s="625">
        <f t="shared" si="142"/>
        <v>1</v>
      </c>
      <c r="DS17" s="738" t="str">
        <f t="shared" si="143"/>
        <v>00:00-00:00</v>
      </c>
      <c r="DT17" s="739">
        <f t="shared" si="144"/>
        <v>1</v>
      </c>
      <c r="DU17" s="738">
        <f t="shared" si="145"/>
        <v>0</v>
      </c>
      <c r="DV17" s="738">
        <f t="shared" si="146"/>
        <v>1</v>
      </c>
      <c r="DW17" s="737" t="b">
        <f t="shared" si="147"/>
        <v>1</v>
      </c>
      <c r="DX17" s="737" t="b">
        <f t="shared" si="147"/>
        <v>0</v>
      </c>
      <c r="DY17" s="737" t="b">
        <f t="shared" si="148"/>
        <v>1</v>
      </c>
      <c r="DZ17" s="628">
        <f t="shared" si="149"/>
        <v>1</v>
      </c>
      <c r="EA17" s="737">
        <f t="shared" si="150"/>
        <v>0</v>
      </c>
      <c r="EB17" s="737">
        <f t="shared" si="151"/>
        <v>0</v>
      </c>
      <c r="EC17" s="737">
        <f t="shared" si="44"/>
        <v>0</v>
      </c>
      <c r="ED17" s="740">
        <f t="shared" si="45"/>
        <v>0</v>
      </c>
      <c r="EE17" s="741">
        <f t="shared" si="152"/>
        <v>1</v>
      </c>
      <c r="EF17" s="742" t="str">
        <f t="shared" si="153"/>
        <v>00:00-00:00</v>
      </c>
      <c r="EG17" s="743">
        <f t="shared" si="154"/>
        <v>1</v>
      </c>
      <c r="EH17" s="742">
        <f t="shared" si="155"/>
        <v>0</v>
      </c>
      <c r="EI17" s="742">
        <f t="shared" si="156"/>
        <v>1</v>
      </c>
      <c r="EJ17" s="742" t="b">
        <f t="shared" si="157"/>
        <v>1</v>
      </c>
      <c r="EK17" s="742" t="b">
        <f t="shared" si="157"/>
        <v>0</v>
      </c>
      <c r="EL17" s="742" t="b">
        <f t="shared" si="158"/>
        <v>1</v>
      </c>
      <c r="EM17" s="628">
        <f t="shared" si="159"/>
        <v>1</v>
      </c>
      <c r="EN17" s="737">
        <f t="shared" si="160"/>
        <v>0</v>
      </c>
      <c r="EO17" s="737">
        <f t="shared" si="161"/>
        <v>0</v>
      </c>
      <c r="EP17" s="737">
        <f t="shared" si="46"/>
        <v>0</v>
      </c>
      <c r="EQ17" s="740">
        <f t="shared" si="47"/>
        <v>0</v>
      </c>
      <c r="ER17" s="741">
        <f t="shared" si="162"/>
        <v>1</v>
      </c>
      <c r="ES17" s="742" t="str">
        <f t="shared" si="163"/>
        <v>00:00-00:00</v>
      </c>
      <c r="ET17" s="739">
        <f t="shared" si="164"/>
        <v>1</v>
      </c>
      <c r="EU17" s="738">
        <f t="shared" si="165"/>
        <v>0</v>
      </c>
      <c r="EV17" s="738">
        <f t="shared" si="166"/>
        <v>1</v>
      </c>
      <c r="EW17" s="737" t="b">
        <f t="shared" si="167"/>
        <v>1</v>
      </c>
      <c r="EX17" s="737" t="b">
        <f t="shared" si="167"/>
        <v>0</v>
      </c>
      <c r="EY17" s="737" t="b">
        <f t="shared" si="168"/>
        <v>1</v>
      </c>
      <c r="EZ17" s="628">
        <f t="shared" si="169"/>
        <v>1</v>
      </c>
      <c r="FA17" s="737">
        <f t="shared" si="170"/>
        <v>0</v>
      </c>
      <c r="FB17" s="737">
        <f t="shared" si="171"/>
        <v>0</v>
      </c>
      <c r="FC17" s="737">
        <f t="shared" si="48"/>
        <v>0</v>
      </c>
      <c r="FD17" s="740">
        <f t="shared" si="49"/>
        <v>0</v>
      </c>
      <c r="FE17" s="625">
        <f t="shared" si="172"/>
        <v>1</v>
      </c>
      <c r="FF17" s="738" t="str">
        <f t="shared" si="173"/>
        <v>00:00-00:00</v>
      </c>
      <c r="FG17" s="739">
        <f t="shared" si="174"/>
        <v>1</v>
      </c>
      <c r="FH17" s="738">
        <f t="shared" si="175"/>
        <v>0</v>
      </c>
      <c r="FI17" s="738">
        <f t="shared" si="176"/>
        <v>1</v>
      </c>
      <c r="FJ17" s="737" t="b">
        <f t="shared" si="177"/>
        <v>1</v>
      </c>
      <c r="FK17" s="737" t="b">
        <f t="shared" si="177"/>
        <v>0</v>
      </c>
      <c r="FL17" s="737" t="b">
        <f t="shared" si="178"/>
        <v>1</v>
      </c>
      <c r="FM17" s="628">
        <f t="shared" si="179"/>
        <v>1</v>
      </c>
      <c r="FN17" s="737">
        <f t="shared" si="180"/>
        <v>0</v>
      </c>
      <c r="FO17" s="737">
        <f t="shared" si="181"/>
        <v>0</v>
      </c>
      <c r="FP17" s="737">
        <f t="shared" si="50"/>
        <v>0</v>
      </c>
      <c r="FQ17" s="740">
        <f t="shared" si="51"/>
        <v>0</v>
      </c>
      <c r="FR17" s="625">
        <f t="shared" si="182"/>
        <v>1</v>
      </c>
      <c r="FS17" s="738" t="str">
        <f t="shared" si="183"/>
        <v>00:00-00:00</v>
      </c>
      <c r="FT17" s="739">
        <f t="shared" si="184"/>
        <v>1</v>
      </c>
      <c r="FU17" s="738">
        <f t="shared" si="185"/>
        <v>0</v>
      </c>
      <c r="FV17" s="738">
        <f t="shared" si="186"/>
        <v>1</v>
      </c>
      <c r="FW17" s="737" t="b">
        <f t="shared" si="187"/>
        <v>1</v>
      </c>
      <c r="FX17" s="737" t="b">
        <f t="shared" si="187"/>
        <v>0</v>
      </c>
      <c r="FY17" s="737" t="b">
        <f t="shared" si="188"/>
        <v>1</v>
      </c>
      <c r="FZ17" s="628">
        <f t="shared" si="189"/>
        <v>1</v>
      </c>
      <c r="GA17" s="737">
        <f t="shared" si="190"/>
        <v>0</v>
      </c>
      <c r="GB17" s="737">
        <f t="shared" si="191"/>
        <v>0</v>
      </c>
      <c r="GC17" s="737">
        <f t="shared" si="52"/>
        <v>0</v>
      </c>
      <c r="GD17" s="740">
        <f t="shared" si="53"/>
        <v>0</v>
      </c>
      <c r="GE17" s="625">
        <f t="shared" si="192"/>
        <v>1</v>
      </c>
      <c r="GF17" s="738" t="str">
        <f t="shared" si="193"/>
        <v>00:00-00:00</v>
      </c>
      <c r="GG17" s="739">
        <f t="shared" si="194"/>
        <v>1</v>
      </c>
      <c r="GH17" s="738">
        <f t="shared" si="195"/>
        <v>0</v>
      </c>
      <c r="GI17" s="738">
        <f t="shared" si="196"/>
        <v>1</v>
      </c>
      <c r="GJ17" s="737" t="b">
        <f t="shared" si="197"/>
        <v>1</v>
      </c>
      <c r="GK17" s="737" t="b">
        <f t="shared" si="197"/>
        <v>0</v>
      </c>
      <c r="GL17" s="737" t="b">
        <f t="shared" si="198"/>
        <v>1</v>
      </c>
      <c r="GM17" s="628">
        <f t="shared" si="199"/>
        <v>1</v>
      </c>
      <c r="GN17" s="737">
        <f t="shared" si="200"/>
        <v>0</v>
      </c>
      <c r="GO17" s="737">
        <f t="shared" si="201"/>
        <v>0</v>
      </c>
      <c r="GP17" s="737">
        <f t="shared" si="54"/>
        <v>0</v>
      </c>
      <c r="GQ17" s="740">
        <f t="shared" si="55"/>
        <v>0</v>
      </c>
      <c r="GR17" s="625">
        <f t="shared" si="202"/>
        <v>1</v>
      </c>
      <c r="GS17" s="738" t="str">
        <f t="shared" si="203"/>
        <v>00:00-00:00</v>
      </c>
      <c r="GT17" s="739">
        <f t="shared" si="204"/>
        <v>1</v>
      </c>
      <c r="GU17" s="738">
        <f t="shared" si="205"/>
        <v>0</v>
      </c>
      <c r="GV17" s="738">
        <f t="shared" si="206"/>
        <v>1</v>
      </c>
      <c r="GW17" s="737" t="b">
        <f t="shared" si="207"/>
        <v>1</v>
      </c>
      <c r="GX17" s="737" t="b">
        <f t="shared" si="207"/>
        <v>0</v>
      </c>
      <c r="GY17" s="737" t="b">
        <f t="shared" si="208"/>
        <v>1</v>
      </c>
      <c r="GZ17" s="628">
        <f t="shared" si="209"/>
        <v>1</v>
      </c>
      <c r="HA17" s="737">
        <f t="shared" si="210"/>
        <v>0</v>
      </c>
      <c r="HB17" s="737">
        <f t="shared" si="211"/>
        <v>0</v>
      </c>
      <c r="HC17" s="737">
        <f t="shared" si="56"/>
        <v>0</v>
      </c>
      <c r="HD17" s="740">
        <f t="shared" si="57"/>
        <v>0</v>
      </c>
      <c r="HE17" s="625">
        <f t="shared" si="212"/>
        <v>1</v>
      </c>
      <c r="HF17" s="738" t="str">
        <f t="shared" si="213"/>
        <v>00:00-00:00</v>
      </c>
      <c r="HG17" s="739">
        <f t="shared" si="214"/>
        <v>1</v>
      </c>
      <c r="HH17" s="738">
        <f t="shared" si="215"/>
        <v>0</v>
      </c>
      <c r="HI17" s="738">
        <f t="shared" si="216"/>
        <v>1</v>
      </c>
      <c r="HJ17" s="737" t="b">
        <f t="shared" si="217"/>
        <v>1</v>
      </c>
      <c r="HK17" s="737" t="b">
        <f t="shared" si="217"/>
        <v>0</v>
      </c>
      <c r="HL17" s="737" t="b">
        <f t="shared" si="218"/>
        <v>1</v>
      </c>
      <c r="HM17" s="628">
        <f t="shared" si="219"/>
        <v>1</v>
      </c>
      <c r="HN17" s="737">
        <f t="shared" si="220"/>
        <v>0</v>
      </c>
      <c r="HO17" s="737">
        <f t="shared" si="221"/>
        <v>0</v>
      </c>
      <c r="HP17" s="737">
        <f t="shared" si="58"/>
        <v>0</v>
      </c>
      <c r="HQ17" s="740">
        <f t="shared" si="59"/>
        <v>0</v>
      </c>
      <c r="HR17" s="625">
        <f t="shared" si="222"/>
        <v>1</v>
      </c>
      <c r="HS17" s="738" t="str">
        <f t="shared" si="223"/>
        <v>00:00-00:00</v>
      </c>
      <c r="HT17" s="739">
        <f t="shared" si="224"/>
        <v>1</v>
      </c>
      <c r="HU17" s="738">
        <f t="shared" si="225"/>
        <v>0</v>
      </c>
      <c r="HV17" s="738">
        <f t="shared" si="226"/>
        <v>1</v>
      </c>
      <c r="HW17" s="737" t="b">
        <f t="shared" si="227"/>
        <v>1</v>
      </c>
      <c r="HX17" s="737" t="b">
        <f t="shared" si="227"/>
        <v>0</v>
      </c>
      <c r="HY17" s="737" t="b">
        <f t="shared" si="228"/>
        <v>1</v>
      </c>
      <c r="HZ17" s="628">
        <f t="shared" si="229"/>
        <v>1</v>
      </c>
      <c r="IA17" s="737">
        <f t="shared" si="230"/>
        <v>0</v>
      </c>
      <c r="IB17" s="737">
        <f t="shared" si="231"/>
        <v>0</v>
      </c>
      <c r="IC17" s="737">
        <f t="shared" si="60"/>
        <v>0</v>
      </c>
      <c r="ID17" s="740">
        <f t="shared" si="61"/>
        <v>0</v>
      </c>
      <c r="IE17" s="625">
        <f t="shared" si="232"/>
        <v>1</v>
      </c>
      <c r="IF17" s="738" t="str">
        <f t="shared" si="233"/>
        <v>00:00-00:00</v>
      </c>
      <c r="IG17" s="739">
        <f t="shared" si="234"/>
        <v>1</v>
      </c>
      <c r="IH17" s="738">
        <f t="shared" si="235"/>
        <v>0</v>
      </c>
      <c r="II17" s="738">
        <f t="shared" si="236"/>
        <v>1</v>
      </c>
      <c r="IJ17" s="737" t="b">
        <f t="shared" si="237"/>
        <v>1</v>
      </c>
      <c r="IK17" s="737" t="b">
        <f t="shared" si="237"/>
        <v>0</v>
      </c>
      <c r="IL17" s="737" t="b">
        <f t="shared" si="238"/>
        <v>1</v>
      </c>
      <c r="IM17" s="628">
        <f t="shared" si="239"/>
        <v>1</v>
      </c>
      <c r="IN17" s="737">
        <f t="shared" si="240"/>
        <v>0</v>
      </c>
      <c r="IO17" s="737">
        <f t="shared" si="241"/>
        <v>0</v>
      </c>
      <c r="IP17" s="737">
        <f t="shared" si="62"/>
        <v>0</v>
      </c>
      <c r="IQ17" s="740">
        <f t="shared" si="63"/>
        <v>0</v>
      </c>
      <c r="IR17" s="625">
        <f t="shared" si="242"/>
        <v>1</v>
      </c>
      <c r="IS17" s="738" t="str">
        <f t="shared" si="243"/>
        <v>00:00-00:00</v>
      </c>
      <c r="IT17" s="739">
        <f t="shared" si="244"/>
        <v>1</v>
      </c>
      <c r="IU17" s="738">
        <f t="shared" si="245"/>
        <v>0</v>
      </c>
      <c r="IV17" s="738">
        <f t="shared" si="246"/>
        <v>1</v>
      </c>
      <c r="IW17" s="737" t="b">
        <f t="shared" si="247"/>
        <v>1</v>
      </c>
      <c r="IX17" s="737" t="b">
        <f t="shared" si="247"/>
        <v>0</v>
      </c>
      <c r="IY17" s="737" t="b">
        <f t="shared" si="248"/>
        <v>1</v>
      </c>
      <c r="IZ17" s="628">
        <f t="shared" si="249"/>
        <v>1</v>
      </c>
      <c r="JA17" s="737">
        <f t="shared" si="250"/>
        <v>0</v>
      </c>
      <c r="JB17" s="737">
        <f t="shared" si="251"/>
        <v>0</v>
      </c>
      <c r="JC17" s="737">
        <f t="shared" si="64"/>
        <v>0</v>
      </c>
      <c r="JD17" s="740">
        <f t="shared" si="65"/>
        <v>0</v>
      </c>
      <c r="JE17" s="625">
        <f t="shared" si="252"/>
        <v>1</v>
      </c>
      <c r="JF17" s="738" t="str">
        <f t="shared" si="253"/>
        <v>00:00-00:00</v>
      </c>
      <c r="JG17" s="739">
        <f t="shared" si="254"/>
        <v>1</v>
      </c>
      <c r="JH17" s="738">
        <f t="shared" si="255"/>
        <v>0</v>
      </c>
      <c r="JI17" s="738">
        <f t="shared" si="256"/>
        <v>1</v>
      </c>
      <c r="JJ17" s="737" t="b">
        <f t="shared" si="257"/>
        <v>1</v>
      </c>
      <c r="JK17" s="737" t="b">
        <f t="shared" si="257"/>
        <v>0</v>
      </c>
      <c r="JL17" s="737" t="b">
        <f t="shared" si="258"/>
        <v>1</v>
      </c>
      <c r="JM17" s="628">
        <f t="shared" si="259"/>
        <v>1</v>
      </c>
      <c r="JN17" s="737">
        <f t="shared" si="260"/>
        <v>0</v>
      </c>
      <c r="JO17" s="737">
        <f t="shared" si="261"/>
        <v>0</v>
      </c>
      <c r="JP17" s="737">
        <f t="shared" si="66"/>
        <v>0</v>
      </c>
      <c r="JQ17" s="740">
        <f t="shared" si="67"/>
        <v>0</v>
      </c>
      <c r="JR17" s="744">
        <f t="shared" si="262"/>
        <v>0</v>
      </c>
      <c r="JS17" s="745">
        <f t="shared" si="263"/>
        <v>0</v>
      </c>
      <c r="JT17" s="744">
        <f t="shared" si="264"/>
        <v>0</v>
      </c>
      <c r="JU17" s="744">
        <f t="shared" si="265"/>
        <v>0</v>
      </c>
      <c r="JV17" s="744">
        <f t="shared" si="266"/>
        <v>0</v>
      </c>
      <c r="JW17" s="744">
        <f t="shared" si="267"/>
        <v>0</v>
      </c>
      <c r="JX17" s="616"/>
      <c r="JY17" s="625">
        <f t="shared" si="268"/>
        <v>1</v>
      </c>
      <c r="JZ17" s="626" t="str">
        <f t="shared" si="269"/>
        <v>00:00-00:00</v>
      </c>
      <c r="KA17" s="627">
        <f t="shared" si="270"/>
        <v>1</v>
      </c>
      <c r="KB17" s="738">
        <f t="shared" si="271"/>
        <v>0</v>
      </c>
      <c r="KC17" s="738">
        <f t="shared" si="272"/>
        <v>1</v>
      </c>
      <c r="KD17" s="628" t="b">
        <f t="shared" si="273"/>
        <v>1</v>
      </c>
      <c r="KE17" s="628" t="b">
        <f t="shared" si="273"/>
        <v>0</v>
      </c>
      <c r="KF17" s="628" t="b">
        <f t="shared" si="274"/>
        <v>1</v>
      </c>
      <c r="KG17" s="628">
        <f t="shared" si="275"/>
        <v>1</v>
      </c>
      <c r="KH17" s="737">
        <f t="shared" si="276"/>
        <v>0</v>
      </c>
      <c r="KI17" s="737">
        <f t="shared" si="277"/>
        <v>0</v>
      </c>
      <c r="KJ17" s="737">
        <f t="shared" si="68"/>
        <v>0</v>
      </c>
      <c r="KK17" s="740">
        <f t="shared" si="69"/>
        <v>0</v>
      </c>
      <c r="KL17" s="625">
        <f t="shared" si="278"/>
        <v>1</v>
      </c>
      <c r="KM17" s="625" t="str">
        <f t="shared" si="279"/>
        <v>00:00-00:00</v>
      </c>
      <c r="KN17" s="627">
        <f t="shared" si="280"/>
        <v>1</v>
      </c>
      <c r="KO17" s="738">
        <f t="shared" si="281"/>
        <v>0</v>
      </c>
      <c r="KP17" s="738">
        <f t="shared" si="282"/>
        <v>1</v>
      </c>
      <c r="KQ17" s="628" t="b">
        <f t="shared" si="283"/>
        <v>1</v>
      </c>
      <c r="KR17" s="628" t="b">
        <f t="shared" si="283"/>
        <v>0</v>
      </c>
      <c r="KS17" s="628" t="b">
        <f t="shared" si="284"/>
        <v>1</v>
      </c>
      <c r="KT17" s="628">
        <f t="shared" si="285"/>
        <v>1</v>
      </c>
      <c r="KU17" s="737">
        <f t="shared" si="286"/>
        <v>0</v>
      </c>
      <c r="KV17" s="737">
        <f t="shared" si="287"/>
        <v>0</v>
      </c>
      <c r="KW17" s="737">
        <f t="shared" si="70"/>
        <v>0</v>
      </c>
      <c r="KX17" s="740">
        <f t="shared" si="71"/>
        <v>0</v>
      </c>
      <c r="KY17" s="625">
        <f t="shared" si="288"/>
        <v>1</v>
      </c>
      <c r="KZ17" s="625" t="str">
        <f t="shared" si="289"/>
        <v>00:00-00:00</v>
      </c>
      <c r="LA17" s="627">
        <f t="shared" si="290"/>
        <v>1</v>
      </c>
      <c r="LB17" s="738">
        <f t="shared" si="291"/>
        <v>0</v>
      </c>
      <c r="LC17" s="738">
        <f t="shared" si="292"/>
        <v>1</v>
      </c>
      <c r="LD17" s="628" t="b">
        <f t="shared" si="293"/>
        <v>1</v>
      </c>
      <c r="LE17" s="628" t="b">
        <f t="shared" si="293"/>
        <v>0</v>
      </c>
      <c r="LF17" s="628" t="b">
        <f t="shared" si="294"/>
        <v>1</v>
      </c>
      <c r="LG17" s="628">
        <f t="shared" si="295"/>
        <v>1</v>
      </c>
      <c r="LH17" s="737">
        <f t="shared" si="296"/>
        <v>0</v>
      </c>
      <c r="LI17" s="737">
        <f t="shared" si="297"/>
        <v>0</v>
      </c>
      <c r="LJ17" s="737">
        <f t="shared" si="72"/>
        <v>0</v>
      </c>
      <c r="LK17" s="740">
        <f t="shared" si="73"/>
        <v>0</v>
      </c>
      <c r="LL17" s="625">
        <f t="shared" si="298"/>
        <v>1</v>
      </c>
      <c r="LM17" s="625" t="str">
        <f t="shared" si="299"/>
        <v>00:00-00:00</v>
      </c>
      <c r="LN17" s="627">
        <f t="shared" si="300"/>
        <v>1</v>
      </c>
      <c r="LO17" s="738">
        <f t="shared" si="301"/>
        <v>0</v>
      </c>
      <c r="LP17" s="738">
        <f t="shared" si="302"/>
        <v>1</v>
      </c>
      <c r="LQ17" s="628" t="b">
        <f t="shared" si="303"/>
        <v>1</v>
      </c>
      <c r="LR17" s="628" t="b">
        <f t="shared" si="303"/>
        <v>0</v>
      </c>
      <c r="LS17" s="628" t="b">
        <f t="shared" si="304"/>
        <v>1</v>
      </c>
      <c r="LT17" s="628">
        <f t="shared" si="305"/>
        <v>1</v>
      </c>
      <c r="LU17" s="737">
        <f t="shared" si="306"/>
        <v>0</v>
      </c>
      <c r="LV17" s="737">
        <f t="shared" si="307"/>
        <v>0</v>
      </c>
      <c r="LW17" s="737">
        <f t="shared" si="74"/>
        <v>0</v>
      </c>
      <c r="LX17" s="740">
        <f t="shared" si="75"/>
        <v>0</v>
      </c>
      <c r="LY17" s="625">
        <f t="shared" si="308"/>
        <v>1</v>
      </c>
      <c r="LZ17" s="625" t="str">
        <f t="shared" si="309"/>
        <v>00:00-00:00</v>
      </c>
      <c r="MA17" s="627">
        <f t="shared" si="310"/>
        <v>1</v>
      </c>
      <c r="MB17" s="738">
        <f t="shared" si="311"/>
        <v>0</v>
      </c>
      <c r="MC17" s="738">
        <f t="shared" si="312"/>
        <v>1</v>
      </c>
      <c r="MD17" s="628" t="b">
        <f t="shared" si="313"/>
        <v>1</v>
      </c>
      <c r="ME17" s="628" t="b">
        <f t="shared" si="76"/>
        <v>0</v>
      </c>
      <c r="MF17" s="628" t="b">
        <f t="shared" si="314"/>
        <v>1</v>
      </c>
      <c r="MG17" s="628">
        <f t="shared" si="315"/>
        <v>1</v>
      </c>
      <c r="MH17" s="737">
        <f t="shared" si="316"/>
        <v>0</v>
      </c>
      <c r="MI17" s="737">
        <f t="shared" si="317"/>
        <v>0</v>
      </c>
      <c r="MJ17" s="737">
        <f t="shared" si="77"/>
        <v>0</v>
      </c>
      <c r="MK17" s="740">
        <f t="shared" si="78"/>
        <v>0</v>
      </c>
      <c r="ML17" s="625">
        <f t="shared" si="318"/>
        <v>1</v>
      </c>
      <c r="MM17" s="625" t="str">
        <f t="shared" si="319"/>
        <v>00:00-00:00</v>
      </c>
      <c r="MN17" s="627">
        <f t="shared" si="320"/>
        <v>1</v>
      </c>
      <c r="MO17" s="738">
        <f t="shared" si="321"/>
        <v>0</v>
      </c>
      <c r="MP17" s="738">
        <f t="shared" si="322"/>
        <v>1</v>
      </c>
      <c r="MQ17" s="628" t="b">
        <f t="shared" si="323"/>
        <v>1</v>
      </c>
      <c r="MR17" s="628" t="b">
        <f t="shared" si="323"/>
        <v>0</v>
      </c>
      <c r="MS17" s="628" t="b">
        <f t="shared" si="324"/>
        <v>1</v>
      </c>
      <c r="MT17" s="628">
        <f t="shared" si="325"/>
        <v>1</v>
      </c>
      <c r="MU17" s="737">
        <f t="shared" si="326"/>
        <v>0</v>
      </c>
      <c r="MV17" s="737">
        <f t="shared" si="327"/>
        <v>0</v>
      </c>
      <c r="MW17" s="737">
        <f t="shared" si="79"/>
        <v>0</v>
      </c>
      <c r="MX17" s="740">
        <f t="shared" si="80"/>
        <v>0</v>
      </c>
      <c r="MY17" s="625">
        <f t="shared" si="328"/>
        <v>1</v>
      </c>
      <c r="MZ17" s="625" t="str">
        <f t="shared" si="329"/>
        <v>00:00-00:00</v>
      </c>
      <c r="NA17" s="627">
        <f t="shared" si="330"/>
        <v>1</v>
      </c>
      <c r="NB17" s="738">
        <f t="shared" si="331"/>
        <v>0</v>
      </c>
      <c r="NC17" s="738">
        <f t="shared" si="332"/>
        <v>1</v>
      </c>
      <c r="ND17" s="628" t="b">
        <f t="shared" si="333"/>
        <v>1</v>
      </c>
      <c r="NE17" s="628" t="b">
        <f t="shared" si="333"/>
        <v>0</v>
      </c>
      <c r="NF17" s="628" t="b">
        <f t="shared" si="334"/>
        <v>1</v>
      </c>
      <c r="NG17" s="628">
        <f t="shared" si="335"/>
        <v>1</v>
      </c>
      <c r="NH17" s="737">
        <f t="shared" si="336"/>
        <v>0</v>
      </c>
      <c r="NI17" s="737">
        <f t="shared" si="337"/>
        <v>0</v>
      </c>
      <c r="NJ17" s="737">
        <f t="shared" si="81"/>
        <v>0</v>
      </c>
      <c r="NK17" s="740">
        <f t="shared" si="82"/>
        <v>0</v>
      </c>
      <c r="NL17" s="625">
        <f t="shared" si="338"/>
        <v>1</v>
      </c>
      <c r="NM17" s="625" t="str">
        <f t="shared" si="339"/>
        <v>00:00-00:00</v>
      </c>
      <c r="NN17" s="627">
        <f t="shared" si="340"/>
        <v>1</v>
      </c>
      <c r="NO17" s="738">
        <f t="shared" si="341"/>
        <v>0</v>
      </c>
      <c r="NP17" s="738">
        <f t="shared" si="342"/>
        <v>1</v>
      </c>
      <c r="NQ17" s="628" t="b">
        <f t="shared" si="343"/>
        <v>1</v>
      </c>
      <c r="NR17" s="628" t="b">
        <f t="shared" si="343"/>
        <v>0</v>
      </c>
      <c r="NS17" s="628" t="b">
        <f t="shared" si="344"/>
        <v>1</v>
      </c>
      <c r="NT17" s="628">
        <f t="shared" si="345"/>
        <v>1</v>
      </c>
      <c r="NU17" s="737">
        <f t="shared" si="346"/>
        <v>0</v>
      </c>
      <c r="NV17" s="737">
        <f t="shared" si="347"/>
        <v>0</v>
      </c>
      <c r="NW17" s="737">
        <f t="shared" si="83"/>
        <v>0</v>
      </c>
      <c r="NX17" s="740">
        <f t="shared" si="84"/>
        <v>0</v>
      </c>
      <c r="NY17" s="625">
        <f t="shared" si="348"/>
        <v>1</v>
      </c>
      <c r="NZ17" s="625" t="str">
        <f t="shared" si="349"/>
        <v>00:00-00:00</v>
      </c>
      <c r="OA17" s="627">
        <f t="shared" si="350"/>
        <v>1</v>
      </c>
      <c r="OB17" s="738">
        <f t="shared" si="351"/>
        <v>0</v>
      </c>
      <c r="OC17" s="738">
        <f t="shared" si="352"/>
        <v>1</v>
      </c>
      <c r="OD17" s="628" t="b">
        <f t="shared" si="353"/>
        <v>1</v>
      </c>
      <c r="OE17" s="628" t="b">
        <f t="shared" si="353"/>
        <v>0</v>
      </c>
      <c r="OF17" s="628" t="b">
        <f t="shared" si="354"/>
        <v>1</v>
      </c>
      <c r="OG17" s="628">
        <f t="shared" si="355"/>
        <v>1</v>
      </c>
      <c r="OH17" s="737">
        <f t="shared" si="356"/>
        <v>0</v>
      </c>
      <c r="OI17" s="737">
        <f t="shared" si="357"/>
        <v>0</v>
      </c>
      <c r="OJ17" s="737">
        <f t="shared" si="85"/>
        <v>0</v>
      </c>
      <c r="OK17" s="740">
        <f t="shared" si="86"/>
        <v>0</v>
      </c>
      <c r="OL17" s="625">
        <f t="shared" si="358"/>
        <v>1</v>
      </c>
      <c r="OM17" s="625" t="str">
        <f t="shared" si="359"/>
        <v>00:00-00:00</v>
      </c>
      <c r="ON17" s="627">
        <f t="shared" si="360"/>
        <v>1</v>
      </c>
      <c r="OO17" s="738">
        <f t="shared" si="361"/>
        <v>0</v>
      </c>
      <c r="OP17" s="738">
        <f t="shared" si="362"/>
        <v>1</v>
      </c>
      <c r="OQ17" s="628" t="b">
        <f t="shared" si="363"/>
        <v>1</v>
      </c>
      <c r="OR17" s="628" t="b">
        <f t="shared" si="363"/>
        <v>0</v>
      </c>
      <c r="OS17" s="628" t="b">
        <f t="shared" si="364"/>
        <v>1</v>
      </c>
      <c r="OT17" s="628">
        <f t="shared" si="365"/>
        <v>1</v>
      </c>
      <c r="OU17" s="737">
        <f t="shared" si="366"/>
        <v>0</v>
      </c>
      <c r="OV17" s="737">
        <f t="shared" si="367"/>
        <v>0</v>
      </c>
      <c r="OW17" s="737">
        <f t="shared" si="87"/>
        <v>0</v>
      </c>
      <c r="OX17" s="740">
        <f t="shared" si="88"/>
        <v>0</v>
      </c>
      <c r="OY17" s="625">
        <f t="shared" si="368"/>
        <v>1</v>
      </c>
      <c r="OZ17" s="625" t="str">
        <f t="shared" si="369"/>
        <v>00:00-00:00</v>
      </c>
      <c r="PA17" s="627">
        <f t="shared" si="370"/>
        <v>1</v>
      </c>
      <c r="PB17" s="738">
        <f t="shared" si="371"/>
        <v>0</v>
      </c>
      <c r="PC17" s="738">
        <f t="shared" si="372"/>
        <v>1</v>
      </c>
      <c r="PD17" s="628" t="b">
        <f t="shared" si="373"/>
        <v>1</v>
      </c>
      <c r="PE17" s="628" t="b">
        <f t="shared" si="373"/>
        <v>0</v>
      </c>
      <c r="PF17" s="628" t="b">
        <f t="shared" si="374"/>
        <v>1</v>
      </c>
      <c r="PG17" s="628">
        <f t="shared" si="375"/>
        <v>1</v>
      </c>
      <c r="PH17" s="737">
        <f t="shared" si="376"/>
        <v>0</v>
      </c>
      <c r="PI17" s="737">
        <f t="shared" si="377"/>
        <v>0</v>
      </c>
      <c r="PJ17" s="737">
        <f t="shared" si="89"/>
        <v>0</v>
      </c>
      <c r="PK17" s="740">
        <f t="shared" si="90"/>
        <v>0</v>
      </c>
      <c r="PL17" s="625">
        <f t="shared" si="378"/>
        <v>1</v>
      </c>
      <c r="PM17" s="625" t="str">
        <f t="shared" si="379"/>
        <v>00:00-00:00</v>
      </c>
      <c r="PN17" s="627">
        <f t="shared" si="380"/>
        <v>1</v>
      </c>
      <c r="PO17" s="738">
        <f t="shared" si="381"/>
        <v>0</v>
      </c>
      <c r="PP17" s="738">
        <f t="shared" si="382"/>
        <v>1</v>
      </c>
      <c r="PQ17" s="628" t="b">
        <f t="shared" si="383"/>
        <v>1</v>
      </c>
      <c r="PR17" s="628" t="b">
        <f t="shared" si="383"/>
        <v>0</v>
      </c>
      <c r="PS17" s="628" t="b">
        <f t="shared" si="384"/>
        <v>1</v>
      </c>
      <c r="PT17" s="628">
        <f t="shared" si="385"/>
        <v>1</v>
      </c>
      <c r="PU17" s="737">
        <f t="shared" si="386"/>
        <v>0</v>
      </c>
      <c r="PV17" s="737">
        <f t="shared" si="387"/>
        <v>0</v>
      </c>
      <c r="PW17" s="737">
        <f t="shared" si="91"/>
        <v>0</v>
      </c>
      <c r="PX17" s="740">
        <f t="shared" si="92"/>
        <v>0</v>
      </c>
      <c r="PY17" s="625">
        <f t="shared" si="388"/>
        <v>1</v>
      </c>
      <c r="PZ17" s="625" t="str">
        <f t="shared" si="389"/>
        <v>00:00-00:00</v>
      </c>
      <c r="QA17" s="627">
        <f t="shared" si="390"/>
        <v>1</v>
      </c>
      <c r="QB17" s="738">
        <f t="shared" si="391"/>
        <v>0</v>
      </c>
      <c r="QC17" s="738">
        <f t="shared" si="392"/>
        <v>1</v>
      </c>
      <c r="QD17" s="628" t="b">
        <f t="shared" si="393"/>
        <v>1</v>
      </c>
      <c r="QE17" s="628" t="b">
        <f t="shared" si="393"/>
        <v>0</v>
      </c>
      <c r="QF17" s="628" t="b">
        <f t="shared" si="394"/>
        <v>1</v>
      </c>
      <c r="QG17" s="628">
        <f t="shared" si="395"/>
        <v>1</v>
      </c>
      <c r="QH17" s="737">
        <f t="shared" si="396"/>
        <v>0</v>
      </c>
      <c r="QI17" s="737">
        <f t="shared" si="397"/>
        <v>0</v>
      </c>
      <c r="QJ17" s="737">
        <f t="shared" si="93"/>
        <v>0</v>
      </c>
      <c r="QK17" s="740">
        <f t="shared" si="94"/>
        <v>0</v>
      </c>
      <c r="QL17" s="625">
        <f t="shared" si="398"/>
        <v>1</v>
      </c>
      <c r="QM17" s="625" t="str">
        <f t="shared" si="399"/>
        <v>00:00-00:00</v>
      </c>
      <c r="QN17" s="627">
        <f t="shared" si="400"/>
        <v>1</v>
      </c>
      <c r="QO17" s="738">
        <f t="shared" si="401"/>
        <v>0</v>
      </c>
      <c r="QP17" s="738">
        <f t="shared" si="402"/>
        <v>1</v>
      </c>
      <c r="QQ17" s="628" t="b">
        <f t="shared" si="403"/>
        <v>1</v>
      </c>
      <c r="QR17" s="628" t="b">
        <f t="shared" si="403"/>
        <v>0</v>
      </c>
      <c r="QS17" s="628" t="b">
        <f t="shared" si="404"/>
        <v>1</v>
      </c>
      <c r="QT17" s="628">
        <f t="shared" si="405"/>
        <v>1</v>
      </c>
      <c r="QU17" s="737">
        <f t="shared" si="406"/>
        <v>0</v>
      </c>
      <c r="QV17" s="737">
        <f t="shared" si="407"/>
        <v>0</v>
      </c>
      <c r="QW17" s="737">
        <f t="shared" si="95"/>
        <v>0</v>
      </c>
      <c r="QX17" s="740">
        <f t="shared" si="96"/>
        <v>0</v>
      </c>
      <c r="QY17" s="625">
        <f t="shared" si="408"/>
        <v>1</v>
      </c>
      <c r="QZ17" s="625" t="str">
        <f t="shared" si="409"/>
        <v>00:00-00:00</v>
      </c>
      <c r="RA17" s="627">
        <f t="shared" si="410"/>
        <v>1</v>
      </c>
      <c r="RB17" s="738">
        <f t="shared" si="411"/>
        <v>0</v>
      </c>
      <c r="RC17" s="738">
        <f t="shared" si="412"/>
        <v>1</v>
      </c>
      <c r="RD17" s="628" t="b">
        <f t="shared" si="413"/>
        <v>1</v>
      </c>
      <c r="RE17" s="628" t="b">
        <f t="shared" si="413"/>
        <v>0</v>
      </c>
      <c r="RF17" s="628" t="b">
        <f t="shared" si="414"/>
        <v>1</v>
      </c>
      <c r="RG17" s="628">
        <f t="shared" si="415"/>
        <v>1</v>
      </c>
      <c r="RH17" s="737">
        <f t="shared" si="416"/>
        <v>0</v>
      </c>
      <c r="RI17" s="737">
        <f t="shared" si="417"/>
        <v>0</v>
      </c>
      <c r="RJ17" s="737">
        <f t="shared" si="97"/>
        <v>0</v>
      </c>
      <c r="RK17" s="740">
        <f t="shared" si="98"/>
        <v>0</v>
      </c>
      <c r="RL17" s="744">
        <f t="shared" si="418"/>
        <v>0</v>
      </c>
      <c r="RM17" s="746">
        <f t="shared" si="430"/>
        <v>0</v>
      </c>
      <c r="RN17" s="744">
        <f t="shared" si="419"/>
        <v>0</v>
      </c>
      <c r="RO17" s="744">
        <f t="shared" si="420"/>
        <v>0</v>
      </c>
      <c r="RP17" s="744">
        <f t="shared" si="421"/>
        <v>0</v>
      </c>
      <c r="RQ17" s="744">
        <f t="shared" si="422"/>
        <v>0</v>
      </c>
      <c r="RR17" s="594">
        <f t="shared" ca="1" si="100"/>
        <v>0</v>
      </c>
      <c r="RS17" s="594">
        <f t="shared" ca="1" si="101"/>
        <v>0</v>
      </c>
      <c r="RU17" s="725"/>
    </row>
    <row r="18" spans="1:489" s="625" customFormat="1" ht="15" x14ac:dyDescent="0.25">
      <c r="A18" s="865">
        <f t="shared" ca="1" si="0"/>
        <v>6</v>
      </c>
      <c r="B18" s="719">
        <f t="shared" ca="1" si="102"/>
        <v>43869</v>
      </c>
      <c r="C18" s="720">
        <f t="shared" ca="1" si="1"/>
        <v>1</v>
      </c>
      <c r="D18" s="720" t="str">
        <f t="shared" ca="1" si="2"/>
        <v/>
      </c>
      <c r="E18" s="773" t="str">
        <f t="shared" ca="1" si="3"/>
        <v/>
      </c>
      <c r="F18" s="721">
        <f t="shared" ca="1" si="4"/>
        <v>43869</v>
      </c>
      <c r="G18" s="747"/>
      <c r="H18" s="748"/>
      <c r="I18" s="748"/>
      <c r="J18" s="748"/>
      <c r="K18" s="748"/>
      <c r="L18" s="748"/>
      <c r="M18" s="749"/>
      <c r="N18" s="722" t="str">
        <f t="shared" si="5"/>
        <v/>
      </c>
      <c r="O18" s="723" t="str">
        <f t="shared" si="6"/>
        <v/>
      </c>
      <c r="P18" s="724">
        <f t="shared" ca="1" si="7"/>
        <v>0.33333333333333298</v>
      </c>
      <c r="Q18" s="725" t="str">
        <f t="shared" ca="1" si="8"/>
        <v/>
      </c>
      <c r="R18" s="725" t="str">
        <f t="shared" ca="1" si="9"/>
        <v/>
      </c>
      <c r="S18" s="750"/>
      <c r="T18" s="723" t="str">
        <f t="shared" si="103"/>
        <v/>
      </c>
      <c r="U18" s="723" t="str">
        <f t="shared" ca="1" si="10"/>
        <v/>
      </c>
      <c r="V18" s="723" t="str">
        <f t="shared" ca="1" si="11"/>
        <v/>
      </c>
      <c r="W18" s="723" t="str">
        <f t="shared" ca="1" si="12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13"/>
        <v/>
      </c>
      <c r="AD18" s="714"/>
      <c r="AE18" s="752" t="str">
        <f t="shared" si="14"/>
        <v/>
      </c>
      <c r="AF18" s="729" t="str">
        <f t="shared" si="104"/>
        <v/>
      </c>
      <c r="AG18" s="730" t="str">
        <f t="shared" si="105"/>
        <v/>
      </c>
      <c r="AH18" s="731" t="str">
        <f t="shared" si="15"/>
        <v/>
      </c>
      <c r="AI18" s="731">
        <f t="shared" si="106"/>
        <v>0</v>
      </c>
      <c r="AJ18" s="731">
        <f t="shared" si="107"/>
        <v>0</v>
      </c>
      <c r="AK18" s="732">
        <f ca="1">IF(G18=Stammdaten!$I$59,3,IF(AND(OR(C18=0,WEEKDAY(B18,2)&gt;=6),Q18&lt;&gt;""),2,0))</f>
        <v>0</v>
      </c>
      <c r="AL18" s="596">
        <f t="shared" si="16"/>
        <v>0</v>
      </c>
      <c r="AM18" s="596">
        <f t="shared" si="16"/>
        <v>0</v>
      </c>
      <c r="AN18" s="596">
        <f t="shared" si="16"/>
        <v>0</v>
      </c>
      <c r="AO18" s="596">
        <f t="shared" si="423"/>
        <v>0</v>
      </c>
      <c r="AP18" s="633">
        <v>0</v>
      </c>
      <c r="AQ18" s="596">
        <f t="shared" si="424"/>
        <v>0</v>
      </c>
      <c r="AR18" s="634">
        <f t="shared" si="17"/>
        <v>0</v>
      </c>
      <c r="AS18" s="733">
        <f t="shared" si="18"/>
        <v>0</v>
      </c>
      <c r="AT18" s="635">
        <f t="shared" si="19"/>
        <v>0</v>
      </c>
      <c r="AU18" s="635">
        <f t="shared" si="425"/>
        <v>0</v>
      </c>
      <c r="AV18" s="633">
        <v>0</v>
      </c>
      <c r="AW18" s="635">
        <f t="shared" si="426"/>
        <v>0</v>
      </c>
      <c r="AX18" s="596">
        <f t="shared" si="20"/>
        <v>0</v>
      </c>
      <c r="AY18" s="596">
        <f t="shared" si="21"/>
        <v>0</v>
      </c>
      <c r="AZ18" s="596">
        <f t="shared" si="22"/>
        <v>0</v>
      </c>
      <c r="BA18" s="596">
        <f t="shared" si="23"/>
        <v>0</v>
      </c>
      <c r="BB18" s="596">
        <f t="shared" si="24"/>
        <v>0</v>
      </c>
      <c r="BC18" s="596">
        <f t="shared" si="427"/>
        <v>0</v>
      </c>
      <c r="BD18" s="636" t="b">
        <f t="shared" si="25"/>
        <v>1</v>
      </c>
      <c r="BE18" s="636" t="b">
        <f>IF(UPPER(G18)=Stammdaten!$D$40,TRUE,FALSE)</f>
        <v>0</v>
      </c>
      <c r="BF18" s="635">
        <f t="shared" si="428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0.33333333333333337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9"/>
        <v>0</v>
      </c>
      <c r="BL18" s="636" t="b">
        <f>IF(UPPER(G18)=Stammdaten!$D$39,TRUE,FALSE)</f>
        <v>0</v>
      </c>
      <c r="BM18" s="636">
        <f t="shared" si="26"/>
        <v>0</v>
      </c>
      <c r="BN18" s="636">
        <f t="shared" si="27"/>
        <v>0</v>
      </c>
      <c r="BO18" s="735">
        <f t="shared" ca="1" si="28"/>
        <v>0</v>
      </c>
      <c r="BP18" s="636">
        <f t="shared" si="29"/>
        <v>0</v>
      </c>
      <c r="BQ18" s="636">
        <f t="shared" si="108"/>
        <v>0</v>
      </c>
      <c r="BR18" s="636">
        <f t="shared" ca="1" si="30"/>
        <v>0</v>
      </c>
      <c r="BS18" s="549">
        <f t="shared" ca="1" si="31"/>
        <v>0</v>
      </c>
      <c r="BT18" s="637">
        <f t="shared" ca="1" si="32"/>
        <v>0</v>
      </c>
      <c r="BU18" s="635">
        <f t="shared" ca="1" si="109"/>
        <v>0</v>
      </c>
      <c r="BV18" s="638">
        <f t="shared" ca="1" si="3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34"/>
        <v>0</v>
      </c>
      <c r="BY18" s="638">
        <f t="shared" ca="1" si="35"/>
        <v>1</v>
      </c>
      <c r="BZ18" s="736">
        <f ca="1">ROUND(IF(OR(C18=0,B18=""),0,INDIRECT(ADDRESS(MATCH(B18,Soll_AZ,1)+MATCH("Arbeitszeit 1 ab",Stammdaten!B:B,0)-1,WEEKDAY(B18,2)+15,,,Tabellennamen),TRUE)),15)</f>
        <v>0.33333333333333298</v>
      </c>
      <c r="CA18" s="954">
        <f t="shared" ca="1" si="36"/>
        <v>0</v>
      </c>
      <c r="CB18" s="736">
        <f t="shared" si="110"/>
        <v>0</v>
      </c>
      <c r="CC18" s="625">
        <f t="shared" si="37"/>
        <v>1</v>
      </c>
      <c r="CD18" s="737">
        <f t="shared" si="38"/>
        <v>0</v>
      </c>
      <c r="CE18" s="737">
        <f t="shared" si="111"/>
        <v>1</v>
      </c>
      <c r="CF18" s="738" t="str">
        <f t="shared" si="112"/>
        <v>00:00-00:00</v>
      </c>
      <c r="CG18" s="739">
        <f t="shared" si="113"/>
        <v>1</v>
      </c>
      <c r="CH18" s="738">
        <f t="shared" si="114"/>
        <v>0</v>
      </c>
      <c r="CI18" s="738">
        <f t="shared" si="115"/>
        <v>1</v>
      </c>
      <c r="CJ18" s="737" t="b">
        <f t="shared" si="116"/>
        <v>1</v>
      </c>
      <c r="CK18" s="737" t="b">
        <f t="shared" si="116"/>
        <v>0</v>
      </c>
      <c r="CL18" s="737" t="b">
        <f t="shared" si="117"/>
        <v>1</v>
      </c>
      <c r="CM18" s="628">
        <f t="shared" si="118"/>
        <v>1</v>
      </c>
      <c r="CN18" s="737">
        <f t="shared" si="119"/>
        <v>0</v>
      </c>
      <c r="CO18" s="737">
        <f t="shared" si="120"/>
        <v>0</v>
      </c>
      <c r="CP18" s="737">
        <f t="shared" si="121"/>
        <v>0</v>
      </c>
      <c r="CQ18" s="740">
        <f t="shared" si="39"/>
        <v>0</v>
      </c>
      <c r="CR18" s="625">
        <f t="shared" si="122"/>
        <v>1</v>
      </c>
      <c r="CS18" s="738" t="str">
        <f t="shared" si="40"/>
        <v>00:00-00:00</v>
      </c>
      <c r="CT18" s="739">
        <f t="shared" si="123"/>
        <v>1</v>
      </c>
      <c r="CU18" s="738">
        <f t="shared" si="124"/>
        <v>0</v>
      </c>
      <c r="CV18" s="738">
        <f t="shared" si="125"/>
        <v>1</v>
      </c>
      <c r="CW18" s="737" t="b">
        <f t="shared" si="126"/>
        <v>1</v>
      </c>
      <c r="CX18" s="737" t="b">
        <f t="shared" si="126"/>
        <v>0</v>
      </c>
      <c r="CY18" s="737" t="b">
        <f t="shared" si="127"/>
        <v>1</v>
      </c>
      <c r="CZ18" s="628">
        <f t="shared" si="128"/>
        <v>1</v>
      </c>
      <c r="DA18" s="737">
        <f t="shared" si="129"/>
        <v>0</v>
      </c>
      <c r="DB18" s="737">
        <f t="shared" si="130"/>
        <v>0</v>
      </c>
      <c r="DC18" s="737">
        <f t="shared" si="131"/>
        <v>0</v>
      </c>
      <c r="DD18" s="740">
        <f t="shared" si="41"/>
        <v>0</v>
      </c>
      <c r="DE18" s="625">
        <f t="shared" si="132"/>
        <v>1</v>
      </c>
      <c r="DF18" s="738" t="str">
        <f t="shared" si="133"/>
        <v>00:00-00:00</v>
      </c>
      <c r="DG18" s="739">
        <f t="shared" si="134"/>
        <v>1</v>
      </c>
      <c r="DH18" s="738">
        <f t="shared" si="135"/>
        <v>0</v>
      </c>
      <c r="DI18" s="738">
        <f t="shared" si="136"/>
        <v>1</v>
      </c>
      <c r="DJ18" s="737" t="b">
        <f t="shared" si="137"/>
        <v>1</v>
      </c>
      <c r="DK18" s="737" t="b">
        <f t="shared" si="137"/>
        <v>0</v>
      </c>
      <c r="DL18" s="737" t="b">
        <f t="shared" si="138"/>
        <v>1</v>
      </c>
      <c r="DM18" s="628">
        <f t="shared" si="139"/>
        <v>1</v>
      </c>
      <c r="DN18" s="737">
        <f t="shared" si="140"/>
        <v>0</v>
      </c>
      <c r="DO18" s="737">
        <f t="shared" si="141"/>
        <v>0</v>
      </c>
      <c r="DP18" s="737">
        <f t="shared" si="42"/>
        <v>0</v>
      </c>
      <c r="DQ18" s="740">
        <f t="shared" si="43"/>
        <v>0</v>
      </c>
      <c r="DR18" s="625">
        <f t="shared" si="142"/>
        <v>1</v>
      </c>
      <c r="DS18" s="738" t="str">
        <f t="shared" si="143"/>
        <v>00:00-00:00</v>
      </c>
      <c r="DT18" s="739">
        <f t="shared" si="144"/>
        <v>1</v>
      </c>
      <c r="DU18" s="738">
        <f t="shared" si="145"/>
        <v>0</v>
      </c>
      <c r="DV18" s="738">
        <f t="shared" si="146"/>
        <v>1</v>
      </c>
      <c r="DW18" s="737" t="b">
        <f t="shared" si="147"/>
        <v>1</v>
      </c>
      <c r="DX18" s="737" t="b">
        <f t="shared" si="147"/>
        <v>0</v>
      </c>
      <c r="DY18" s="737" t="b">
        <f t="shared" si="148"/>
        <v>1</v>
      </c>
      <c r="DZ18" s="628">
        <f t="shared" si="149"/>
        <v>1</v>
      </c>
      <c r="EA18" s="737">
        <f t="shared" si="150"/>
        <v>0</v>
      </c>
      <c r="EB18" s="737">
        <f t="shared" si="151"/>
        <v>0</v>
      </c>
      <c r="EC18" s="737">
        <f t="shared" si="44"/>
        <v>0</v>
      </c>
      <c r="ED18" s="740">
        <f t="shared" si="45"/>
        <v>0</v>
      </c>
      <c r="EE18" s="741">
        <f t="shared" si="152"/>
        <v>1</v>
      </c>
      <c r="EF18" s="742" t="str">
        <f t="shared" si="153"/>
        <v>00:00-00:00</v>
      </c>
      <c r="EG18" s="743">
        <f t="shared" si="154"/>
        <v>1</v>
      </c>
      <c r="EH18" s="742">
        <f t="shared" si="155"/>
        <v>0</v>
      </c>
      <c r="EI18" s="742">
        <f t="shared" si="156"/>
        <v>1</v>
      </c>
      <c r="EJ18" s="742" t="b">
        <f t="shared" si="157"/>
        <v>1</v>
      </c>
      <c r="EK18" s="742" t="b">
        <f t="shared" si="157"/>
        <v>0</v>
      </c>
      <c r="EL18" s="742" t="b">
        <f t="shared" si="158"/>
        <v>1</v>
      </c>
      <c r="EM18" s="628">
        <f t="shared" si="159"/>
        <v>1</v>
      </c>
      <c r="EN18" s="737">
        <f t="shared" si="160"/>
        <v>0</v>
      </c>
      <c r="EO18" s="737">
        <f t="shared" si="161"/>
        <v>0</v>
      </c>
      <c r="EP18" s="737">
        <f t="shared" si="46"/>
        <v>0</v>
      </c>
      <c r="EQ18" s="740">
        <f t="shared" si="47"/>
        <v>0</v>
      </c>
      <c r="ER18" s="741">
        <f t="shared" si="162"/>
        <v>1</v>
      </c>
      <c r="ES18" s="742" t="str">
        <f t="shared" si="163"/>
        <v>00:00-00:00</v>
      </c>
      <c r="ET18" s="739">
        <f t="shared" si="164"/>
        <v>1</v>
      </c>
      <c r="EU18" s="738">
        <f t="shared" si="165"/>
        <v>0</v>
      </c>
      <c r="EV18" s="738">
        <f t="shared" si="166"/>
        <v>1</v>
      </c>
      <c r="EW18" s="737" t="b">
        <f t="shared" si="167"/>
        <v>1</v>
      </c>
      <c r="EX18" s="737" t="b">
        <f t="shared" si="167"/>
        <v>0</v>
      </c>
      <c r="EY18" s="737" t="b">
        <f t="shared" si="168"/>
        <v>1</v>
      </c>
      <c r="EZ18" s="628">
        <f t="shared" si="169"/>
        <v>1</v>
      </c>
      <c r="FA18" s="737">
        <f t="shared" si="170"/>
        <v>0</v>
      </c>
      <c r="FB18" s="737">
        <f t="shared" si="171"/>
        <v>0</v>
      </c>
      <c r="FC18" s="737">
        <f t="shared" si="48"/>
        <v>0</v>
      </c>
      <c r="FD18" s="740">
        <f t="shared" si="49"/>
        <v>0</v>
      </c>
      <c r="FE18" s="625">
        <f t="shared" si="172"/>
        <v>1</v>
      </c>
      <c r="FF18" s="738" t="str">
        <f t="shared" si="173"/>
        <v>00:00-00:00</v>
      </c>
      <c r="FG18" s="739">
        <f t="shared" si="174"/>
        <v>1</v>
      </c>
      <c r="FH18" s="738">
        <f t="shared" si="175"/>
        <v>0</v>
      </c>
      <c r="FI18" s="738">
        <f t="shared" si="176"/>
        <v>1</v>
      </c>
      <c r="FJ18" s="737" t="b">
        <f t="shared" si="177"/>
        <v>1</v>
      </c>
      <c r="FK18" s="737" t="b">
        <f t="shared" si="177"/>
        <v>0</v>
      </c>
      <c r="FL18" s="737" t="b">
        <f t="shared" si="178"/>
        <v>1</v>
      </c>
      <c r="FM18" s="628">
        <f t="shared" si="179"/>
        <v>1</v>
      </c>
      <c r="FN18" s="737">
        <f t="shared" si="180"/>
        <v>0</v>
      </c>
      <c r="FO18" s="737">
        <f t="shared" si="181"/>
        <v>0</v>
      </c>
      <c r="FP18" s="737">
        <f t="shared" si="50"/>
        <v>0</v>
      </c>
      <c r="FQ18" s="740">
        <f t="shared" si="51"/>
        <v>0</v>
      </c>
      <c r="FR18" s="625">
        <f t="shared" si="182"/>
        <v>1</v>
      </c>
      <c r="FS18" s="738" t="str">
        <f t="shared" si="183"/>
        <v>00:00-00:00</v>
      </c>
      <c r="FT18" s="739">
        <f t="shared" si="184"/>
        <v>1</v>
      </c>
      <c r="FU18" s="738">
        <f t="shared" si="185"/>
        <v>0</v>
      </c>
      <c r="FV18" s="738">
        <f t="shared" si="186"/>
        <v>1</v>
      </c>
      <c r="FW18" s="737" t="b">
        <f t="shared" si="187"/>
        <v>1</v>
      </c>
      <c r="FX18" s="737" t="b">
        <f t="shared" si="187"/>
        <v>0</v>
      </c>
      <c r="FY18" s="737" t="b">
        <f t="shared" si="188"/>
        <v>1</v>
      </c>
      <c r="FZ18" s="628">
        <f t="shared" si="189"/>
        <v>1</v>
      </c>
      <c r="GA18" s="737">
        <f t="shared" si="190"/>
        <v>0</v>
      </c>
      <c r="GB18" s="737">
        <f t="shared" si="191"/>
        <v>0</v>
      </c>
      <c r="GC18" s="737">
        <f t="shared" si="52"/>
        <v>0</v>
      </c>
      <c r="GD18" s="740">
        <f t="shared" si="53"/>
        <v>0</v>
      </c>
      <c r="GE18" s="625">
        <f t="shared" si="192"/>
        <v>1</v>
      </c>
      <c r="GF18" s="738" t="str">
        <f t="shared" si="193"/>
        <v>00:00-00:00</v>
      </c>
      <c r="GG18" s="739">
        <f t="shared" si="194"/>
        <v>1</v>
      </c>
      <c r="GH18" s="738">
        <f t="shared" si="195"/>
        <v>0</v>
      </c>
      <c r="GI18" s="738">
        <f t="shared" si="196"/>
        <v>1</v>
      </c>
      <c r="GJ18" s="737" t="b">
        <f t="shared" si="197"/>
        <v>1</v>
      </c>
      <c r="GK18" s="737" t="b">
        <f t="shared" si="197"/>
        <v>0</v>
      </c>
      <c r="GL18" s="737" t="b">
        <f t="shared" si="198"/>
        <v>1</v>
      </c>
      <c r="GM18" s="628">
        <f t="shared" si="199"/>
        <v>1</v>
      </c>
      <c r="GN18" s="737">
        <f t="shared" si="200"/>
        <v>0</v>
      </c>
      <c r="GO18" s="737">
        <f t="shared" si="201"/>
        <v>0</v>
      </c>
      <c r="GP18" s="737">
        <f t="shared" si="54"/>
        <v>0</v>
      </c>
      <c r="GQ18" s="740">
        <f t="shared" si="55"/>
        <v>0</v>
      </c>
      <c r="GR18" s="625">
        <f t="shared" si="202"/>
        <v>1</v>
      </c>
      <c r="GS18" s="738" t="str">
        <f t="shared" si="203"/>
        <v>00:00-00:00</v>
      </c>
      <c r="GT18" s="739">
        <f t="shared" si="204"/>
        <v>1</v>
      </c>
      <c r="GU18" s="738">
        <f t="shared" si="205"/>
        <v>0</v>
      </c>
      <c r="GV18" s="738">
        <f t="shared" si="206"/>
        <v>1</v>
      </c>
      <c r="GW18" s="737" t="b">
        <f t="shared" si="207"/>
        <v>1</v>
      </c>
      <c r="GX18" s="737" t="b">
        <f t="shared" si="207"/>
        <v>0</v>
      </c>
      <c r="GY18" s="737" t="b">
        <f t="shared" si="208"/>
        <v>1</v>
      </c>
      <c r="GZ18" s="628">
        <f t="shared" si="209"/>
        <v>1</v>
      </c>
      <c r="HA18" s="737">
        <f t="shared" si="210"/>
        <v>0</v>
      </c>
      <c r="HB18" s="737">
        <f t="shared" si="211"/>
        <v>0</v>
      </c>
      <c r="HC18" s="737">
        <f t="shared" si="56"/>
        <v>0</v>
      </c>
      <c r="HD18" s="740">
        <f t="shared" si="57"/>
        <v>0</v>
      </c>
      <c r="HE18" s="625">
        <f t="shared" si="212"/>
        <v>1</v>
      </c>
      <c r="HF18" s="738" t="str">
        <f t="shared" si="213"/>
        <v>00:00-00:00</v>
      </c>
      <c r="HG18" s="739">
        <f t="shared" si="214"/>
        <v>1</v>
      </c>
      <c r="HH18" s="738">
        <f t="shared" si="215"/>
        <v>0</v>
      </c>
      <c r="HI18" s="738">
        <f t="shared" si="216"/>
        <v>1</v>
      </c>
      <c r="HJ18" s="737" t="b">
        <f t="shared" si="217"/>
        <v>1</v>
      </c>
      <c r="HK18" s="737" t="b">
        <f t="shared" si="217"/>
        <v>0</v>
      </c>
      <c r="HL18" s="737" t="b">
        <f t="shared" si="218"/>
        <v>1</v>
      </c>
      <c r="HM18" s="628">
        <f t="shared" si="219"/>
        <v>1</v>
      </c>
      <c r="HN18" s="737">
        <f t="shared" si="220"/>
        <v>0</v>
      </c>
      <c r="HO18" s="737">
        <f t="shared" si="221"/>
        <v>0</v>
      </c>
      <c r="HP18" s="737">
        <f t="shared" si="58"/>
        <v>0</v>
      </c>
      <c r="HQ18" s="740">
        <f t="shared" si="59"/>
        <v>0</v>
      </c>
      <c r="HR18" s="625">
        <f t="shared" si="222"/>
        <v>1</v>
      </c>
      <c r="HS18" s="738" t="str">
        <f t="shared" si="223"/>
        <v>00:00-00:00</v>
      </c>
      <c r="HT18" s="739">
        <f t="shared" si="224"/>
        <v>1</v>
      </c>
      <c r="HU18" s="738">
        <f t="shared" si="225"/>
        <v>0</v>
      </c>
      <c r="HV18" s="738">
        <f t="shared" si="226"/>
        <v>1</v>
      </c>
      <c r="HW18" s="737" t="b">
        <f t="shared" si="227"/>
        <v>1</v>
      </c>
      <c r="HX18" s="737" t="b">
        <f t="shared" si="227"/>
        <v>0</v>
      </c>
      <c r="HY18" s="737" t="b">
        <f t="shared" si="228"/>
        <v>1</v>
      </c>
      <c r="HZ18" s="628">
        <f t="shared" si="229"/>
        <v>1</v>
      </c>
      <c r="IA18" s="737">
        <f t="shared" si="230"/>
        <v>0</v>
      </c>
      <c r="IB18" s="737">
        <f t="shared" si="231"/>
        <v>0</v>
      </c>
      <c r="IC18" s="737">
        <f t="shared" si="60"/>
        <v>0</v>
      </c>
      <c r="ID18" s="740">
        <f t="shared" si="61"/>
        <v>0</v>
      </c>
      <c r="IE18" s="625">
        <f t="shared" si="232"/>
        <v>1</v>
      </c>
      <c r="IF18" s="738" t="str">
        <f t="shared" si="233"/>
        <v>00:00-00:00</v>
      </c>
      <c r="IG18" s="739">
        <f t="shared" si="234"/>
        <v>1</v>
      </c>
      <c r="IH18" s="738">
        <f t="shared" si="235"/>
        <v>0</v>
      </c>
      <c r="II18" s="738">
        <f t="shared" si="236"/>
        <v>1</v>
      </c>
      <c r="IJ18" s="737" t="b">
        <f t="shared" si="237"/>
        <v>1</v>
      </c>
      <c r="IK18" s="737" t="b">
        <f t="shared" si="237"/>
        <v>0</v>
      </c>
      <c r="IL18" s="737" t="b">
        <f t="shared" si="238"/>
        <v>1</v>
      </c>
      <c r="IM18" s="628">
        <f t="shared" si="239"/>
        <v>1</v>
      </c>
      <c r="IN18" s="737">
        <f t="shared" si="240"/>
        <v>0</v>
      </c>
      <c r="IO18" s="737">
        <f t="shared" si="241"/>
        <v>0</v>
      </c>
      <c r="IP18" s="737">
        <f t="shared" si="62"/>
        <v>0</v>
      </c>
      <c r="IQ18" s="740">
        <f t="shared" si="63"/>
        <v>0</v>
      </c>
      <c r="IR18" s="625">
        <f t="shared" si="242"/>
        <v>1</v>
      </c>
      <c r="IS18" s="738" t="str">
        <f t="shared" si="243"/>
        <v>00:00-00:00</v>
      </c>
      <c r="IT18" s="739">
        <f t="shared" si="244"/>
        <v>1</v>
      </c>
      <c r="IU18" s="738">
        <f t="shared" si="245"/>
        <v>0</v>
      </c>
      <c r="IV18" s="738">
        <f t="shared" si="246"/>
        <v>1</v>
      </c>
      <c r="IW18" s="737" t="b">
        <f t="shared" si="247"/>
        <v>1</v>
      </c>
      <c r="IX18" s="737" t="b">
        <f t="shared" si="247"/>
        <v>0</v>
      </c>
      <c r="IY18" s="737" t="b">
        <f t="shared" si="248"/>
        <v>1</v>
      </c>
      <c r="IZ18" s="628">
        <f t="shared" si="249"/>
        <v>1</v>
      </c>
      <c r="JA18" s="737">
        <f t="shared" si="250"/>
        <v>0</v>
      </c>
      <c r="JB18" s="737">
        <f t="shared" si="251"/>
        <v>0</v>
      </c>
      <c r="JC18" s="737">
        <f t="shared" si="64"/>
        <v>0</v>
      </c>
      <c r="JD18" s="740">
        <f t="shared" si="65"/>
        <v>0</v>
      </c>
      <c r="JE18" s="625">
        <f t="shared" si="252"/>
        <v>1</v>
      </c>
      <c r="JF18" s="738" t="str">
        <f t="shared" si="253"/>
        <v>00:00-00:00</v>
      </c>
      <c r="JG18" s="739">
        <f t="shared" si="254"/>
        <v>1</v>
      </c>
      <c r="JH18" s="738">
        <f t="shared" si="255"/>
        <v>0</v>
      </c>
      <c r="JI18" s="738">
        <f t="shared" si="256"/>
        <v>1</v>
      </c>
      <c r="JJ18" s="737" t="b">
        <f t="shared" si="257"/>
        <v>1</v>
      </c>
      <c r="JK18" s="737" t="b">
        <f t="shared" si="257"/>
        <v>0</v>
      </c>
      <c r="JL18" s="737" t="b">
        <f t="shared" si="258"/>
        <v>1</v>
      </c>
      <c r="JM18" s="628">
        <f t="shared" si="259"/>
        <v>1</v>
      </c>
      <c r="JN18" s="737">
        <f t="shared" si="260"/>
        <v>0</v>
      </c>
      <c r="JO18" s="737">
        <f t="shared" si="261"/>
        <v>0</v>
      </c>
      <c r="JP18" s="737">
        <f t="shared" si="66"/>
        <v>0</v>
      </c>
      <c r="JQ18" s="740">
        <f t="shared" si="67"/>
        <v>0</v>
      </c>
      <c r="JR18" s="744">
        <f t="shared" si="262"/>
        <v>0</v>
      </c>
      <c r="JS18" s="745">
        <f t="shared" si="263"/>
        <v>0</v>
      </c>
      <c r="JT18" s="744">
        <f t="shared" si="264"/>
        <v>0</v>
      </c>
      <c r="JU18" s="744">
        <f t="shared" si="265"/>
        <v>0</v>
      </c>
      <c r="JV18" s="744">
        <f t="shared" si="266"/>
        <v>0</v>
      </c>
      <c r="JW18" s="744">
        <f t="shared" si="267"/>
        <v>0</v>
      </c>
      <c r="JX18" s="616"/>
      <c r="JY18" s="625">
        <f t="shared" si="268"/>
        <v>1</v>
      </c>
      <c r="JZ18" s="626" t="str">
        <f t="shared" si="269"/>
        <v>00:00-00:00</v>
      </c>
      <c r="KA18" s="627">
        <f t="shared" si="270"/>
        <v>1</v>
      </c>
      <c r="KB18" s="738">
        <f t="shared" si="271"/>
        <v>0</v>
      </c>
      <c r="KC18" s="738">
        <f t="shared" si="272"/>
        <v>1</v>
      </c>
      <c r="KD18" s="628" t="b">
        <f t="shared" si="273"/>
        <v>1</v>
      </c>
      <c r="KE18" s="628" t="b">
        <f t="shared" si="273"/>
        <v>0</v>
      </c>
      <c r="KF18" s="628" t="b">
        <f t="shared" si="274"/>
        <v>1</v>
      </c>
      <c r="KG18" s="628">
        <f t="shared" si="275"/>
        <v>1</v>
      </c>
      <c r="KH18" s="737">
        <f t="shared" si="276"/>
        <v>0</v>
      </c>
      <c r="KI18" s="737">
        <f t="shared" si="277"/>
        <v>0</v>
      </c>
      <c r="KJ18" s="737">
        <f t="shared" si="68"/>
        <v>0</v>
      </c>
      <c r="KK18" s="740">
        <f t="shared" si="69"/>
        <v>0</v>
      </c>
      <c r="KL18" s="625">
        <f t="shared" si="278"/>
        <v>1</v>
      </c>
      <c r="KM18" s="625" t="str">
        <f t="shared" si="279"/>
        <v>00:00-00:00</v>
      </c>
      <c r="KN18" s="627">
        <f t="shared" si="280"/>
        <v>1</v>
      </c>
      <c r="KO18" s="738">
        <f t="shared" si="281"/>
        <v>0</v>
      </c>
      <c r="KP18" s="738">
        <f t="shared" si="282"/>
        <v>1</v>
      </c>
      <c r="KQ18" s="628" t="b">
        <f t="shared" si="283"/>
        <v>1</v>
      </c>
      <c r="KR18" s="628" t="b">
        <f t="shared" si="283"/>
        <v>0</v>
      </c>
      <c r="KS18" s="628" t="b">
        <f t="shared" si="284"/>
        <v>1</v>
      </c>
      <c r="KT18" s="628">
        <f t="shared" si="285"/>
        <v>1</v>
      </c>
      <c r="KU18" s="737">
        <f t="shared" si="286"/>
        <v>0</v>
      </c>
      <c r="KV18" s="737">
        <f t="shared" si="287"/>
        <v>0</v>
      </c>
      <c r="KW18" s="737">
        <f t="shared" si="70"/>
        <v>0</v>
      </c>
      <c r="KX18" s="740">
        <f t="shared" si="71"/>
        <v>0</v>
      </c>
      <c r="KY18" s="625">
        <f t="shared" si="288"/>
        <v>1</v>
      </c>
      <c r="KZ18" s="625" t="str">
        <f t="shared" si="289"/>
        <v>00:00-00:00</v>
      </c>
      <c r="LA18" s="627">
        <f t="shared" si="290"/>
        <v>1</v>
      </c>
      <c r="LB18" s="738">
        <f t="shared" si="291"/>
        <v>0</v>
      </c>
      <c r="LC18" s="738">
        <f t="shared" si="292"/>
        <v>1</v>
      </c>
      <c r="LD18" s="628" t="b">
        <f t="shared" si="293"/>
        <v>1</v>
      </c>
      <c r="LE18" s="628" t="b">
        <f t="shared" si="293"/>
        <v>0</v>
      </c>
      <c r="LF18" s="628" t="b">
        <f t="shared" si="294"/>
        <v>1</v>
      </c>
      <c r="LG18" s="628">
        <f t="shared" si="295"/>
        <v>1</v>
      </c>
      <c r="LH18" s="737">
        <f t="shared" si="296"/>
        <v>0</v>
      </c>
      <c r="LI18" s="737">
        <f t="shared" si="297"/>
        <v>0</v>
      </c>
      <c r="LJ18" s="737">
        <f t="shared" si="72"/>
        <v>0</v>
      </c>
      <c r="LK18" s="740">
        <f t="shared" si="73"/>
        <v>0</v>
      </c>
      <c r="LL18" s="625">
        <f t="shared" si="298"/>
        <v>1</v>
      </c>
      <c r="LM18" s="625" t="str">
        <f t="shared" si="299"/>
        <v>00:00-00:00</v>
      </c>
      <c r="LN18" s="627">
        <f t="shared" si="300"/>
        <v>1</v>
      </c>
      <c r="LO18" s="738">
        <f t="shared" si="301"/>
        <v>0</v>
      </c>
      <c r="LP18" s="738">
        <f t="shared" si="302"/>
        <v>1</v>
      </c>
      <c r="LQ18" s="628" t="b">
        <f t="shared" si="303"/>
        <v>1</v>
      </c>
      <c r="LR18" s="628" t="b">
        <f t="shared" si="303"/>
        <v>0</v>
      </c>
      <c r="LS18" s="628" t="b">
        <f t="shared" si="304"/>
        <v>1</v>
      </c>
      <c r="LT18" s="628">
        <f t="shared" si="305"/>
        <v>1</v>
      </c>
      <c r="LU18" s="737">
        <f t="shared" si="306"/>
        <v>0</v>
      </c>
      <c r="LV18" s="737">
        <f t="shared" si="307"/>
        <v>0</v>
      </c>
      <c r="LW18" s="737">
        <f t="shared" si="74"/>
        <v>0</v>
      </c>
      <c r="LX18" s="740">
        <f t="shared" si="75"/>
        <v>0</v>
      </c>
      <c r="LY18" s="625">
        <f t="shared" si="308"/>
        <v>1</v>
      </c>
      <c r="LZ18" s="625" t="str">
        <f t="shared" si="309"/>
        <v>00:00-00:00</v>
      </c>
      <c r="MA18" s="627">
        <f t="shared" si="310"/>
        <v>1</v>
      </c>
      <c r="MB18" s="738">
        <f t="shared" si="311"/>
        <v>0</v>
      </c>
      <c r="MC18" s="738">
        <f t="shared" si="312"/>
        <v>1</v>
      </c>
      <c r="MD18" s="628" t="b">
        <f t="shared" si="313"/>
        <v>1</v>
      </c>
      <c r="ME18" s="628" t="b">
        <f t="shared" si="76"/>
        <v>0</v>
      </c>
      <c r="MF18" s="628" t="b">
        <f t="shared" si="314"/>
        <v>1</v>
      </c>
      <c r="MG18" s="628">
        <f t="shared" si="315"/>
        <v>1</v>
      </c>
      <c r="MH18" s="737">
        <f t="shared" si="316"/>
        <v>0</v>
      </c>
      <c r="MI18" s="737">
        <f t="shared" si="317"/>
        <v>0</v>
      </c>
      <c r="MJ18" s="737">
        <f t="shared" si="77"/>
        <v>0</v>
      </c>
      <c r="MK18" s="740">
        <f t="shared" si="78"/>
        <v>0</v>
      </c>
      <c r="ML18" s="625">
        <f t="shared" si="318"/>
        <v>1</v>
      </c>
      <c r="MM18" s="625" t="str">
        <f t="shared" si="319"/>
        <v>00:00-00:00</v>
      </c>
      <c r="MN18" s="627">
        <f t="shared" si="320"/>
        <v>1</v>
      </c>
      <c r="MO18" s="738">
        <f t="shared" si="321"/>
        <v>0</v>
      </c>
      <c r="MP18" s="738">
        <f t="shared" si="322"/>
        <v>1</v>
      </c>
      <c r="MQ18" s="628" t="b">
        <f t="shared" si="323"/>
        <v>1</v>
      </c>
      <c r="MR18" s="628" t="b">
        <f t="shared" si="323"/>
        <v>0</v>
      </c>
      <c r="MS18" s="628" t="b">
        <f t="shared" si="324"/>
        <v>1</v>
      </c>
      <c r="MT18" s="628">
        <f t="shared" si="325"/>
        <v>1</v>
      </c>
      <c r="MU18" s="737">
        <f t="shared" si="326"/>
        <v>0</v>
      </c>
      <c r="MV18" s="737">
        <f t="shared" si="327"/>
        <v>0</v>
      </c>
      <c r="MW18" s="737">
        <f t="shared" si="79"/>
        <v>0</v>
      </c>
      <c r="MX18" s="740">
        <f t="shared" si="80"/>
        <v>0</v>
      </c>
      <c r="MY18" s="625">
        <f t="shared" si="328"/>
        <v>1</v>
      </c>
      <c r="MZ18" s="625" t="str">
        <f t="shared" si="329"/>
        <v>00:00-00:00</v>
      </c>
      <c r="NA18" s="627">
        <f t="shared" si="330"/>
        <v>1</v>
      </c>
      <c r="NB18" s="738">
        <f t="shared" si="331"/>
        <v>0</v>
      </c>
      <c r="NC18" s="738">
        <f t="shared" si="332"/>
        <v>1</v>
      </c>
      <c r="ND18" s="628" t="b">
        <f t="shared" si="333"/>
        <v>1</v>
      </c>
      <c r="NE18" s="628" t="b">
        <f t="shared" si="333"/>
        <v>0</v>
      </c>
      <c r="NF18" s="628" t="b">
        <f t="shared" si="334"/>
        <v>1</v>
      </c>
      <c r="NG18" s="628">
        <f t="shared" si="335"/>
        <v>1</v>
      </c>
      <c r="NH18" s="737">
        <f t="shared" si="336"/>
        <v>0</v>
      </c>
      <c r="NI18" s="737">
        <f t="shared" si="337"/>
        <v>0</v>
      </c>
      <c r="NJ18" s="737">
        <f t="shared" si="81"/>
        <v>0</v>
      </c>
      <c r="NK18" s="740">
        <f t="shared" si="82"/>
        <v>0</v>
      </c>
      <c r="NL18" s="625">
        <f t="shared" si="338"/>
        <v>1</v>
      </c>
      <c r="NM18" s="625" t="str">
        <f t="shared" si="339"/>
        <v>00:00-00:00</v>
      </c>
      <c r="NN18" s="627">
        <f t="shared" si="340"/>
        <v>1</v>
      </c>
      <c r="NO18" s="738">
        <f t="shared" si="341"/>
        <v>0</v>
      </c>
      <c r="NP18" s="738">
        <f t="shared" si="342"/>
        <v>1</v>
      </c>
      <c r="NQ18" s="628" t="b">
        <f t="shared" si="343"/>
        <v>1</v>
      </c>
      <c r="NR18" s="628" t="b">
        <f t="shared" si="343"/>
        <v>0</v>
      </c>
      <c r="NS18" s="628" t="b">
        <f t="shared" si="344"/>
        <v>1</v>
      </c>
      <c r="NT18" s="628">
        <f t="shared" si="345"/>
        <v>1</v>
      </c>
      <c r="NU18" s="737">
        <f t="shared" si="346"/>
        <v>0</v>
      </c>
      <c r="NV18" s="737">
        <f t="shared" si="347"/>
        <v>0</v>
      </c>
      <c r="NW18" s="737">
        <f t="shared" si="83"/>
        <v>0</v>
      </c>
      <c r="NX18" s="740">
        <f t="shared" si="84"/>
        <v>0</v>
      </c>
      <c r="NY18" s="625">
        <f t="shared" si="348"/>
        <v>1</v>
      </c>
      <c r="NZ18" s="625" t="str">
        <f t="shared" si="349"/>
        <v>00:00-00:00</v>
      </c>
      <c r="OA18" s="627">
        <f t="shared" si="350"/>
        <v>1</v>
      </c>
      <c r="OB18" s="738">
        <f t="shared" si="351"/>
        <v>0</v>
      </c>
      <c r="OC18" s="738">
        <f t="shared" si="352"/>
        <v>1</v>
      </c>
      <c r="OD18" s="628" t="b">
        <f t="shared" si="353"/>
        <v>1</v>
      </c>
      <c r="OE18" s="628" t="b">
        <f t="shared" si="353"/>
        <v>0</v>
      </c>
      <c r="OF18" s="628" t="b">
        <f t="shared" si="354"/>
        <v>1</v>
      </c>
      <c r="OG18" s="628">
        <f t="shared" si="355"/>
        <v>1</v>
      </c>
      <c r="OH18" s="737">
        <f t="shared" si="356"/>
        <v>0</v>
      </c>
      <c r="OI18" s="737">
        <f t="shared" si="357"/>
        <v>0</v>
      </c>
      <c r="OJ18" s="737">
        <f t="shared" si="85"/>
        <v>0</v>
      </c>
      <c r="OK18" s="740">
        <f t="shared" si="86"/>
        <v>0</v>
      </c>
      <c r="OL18" s="625">
        <f t="shared" si="358"/>
        <v>1</v>
      </c>
      <c r="OM18" s="625" t="str">
        <f t="shared" si="359"/>
        <v>00:00-00:00</v>
      </c>
      <c r="ON18" s="627">
        <f t="shared" si="360"/>
        <v>1</v>
      </c>
      <c r="OO18" s="738">
        <f t="shared" si="361"/>
        <v>0</v>
      </c>
      <c r="OP18" s="738">
        <f t="shared" si="362"/>
        <v>1</v>
      </c>
      <c r="OQ18" s="628" t="b">
        <f t="shared" si="363"/>
        <v>1</v>
      </c>
      <c r="OR18" s="628" t="b">
        <f t="shared" si="363"/>
        <v>0</v>
      </c>
      <c r="OS18" s="628" t="b">
        <f t="shared" si="364"/>
        <v>1</v>
      </c>
      <c r="OT18" s="628">
        <f t="shared" si="365"/>
        <v>1</v>
      </c>
      <c r="OU18" s="737">
        <f t="shared" si="366"/>
        <v>0</v>
      </c>
      <c r="OV18" s="737">
        <f t="shared" si="367"/>
        <v>0</v>
      </c>
      <c r="OW18" s="737">
        <f t="shared" si="87"/>
        <v>0</v>
      </c>
      <c r="OX18" s="740">
        <f t="shared" si="88"/>
        <v>0</v>
      </c>
      <c r="OY18" s="625">
        <f t="shared" si="368"/>
        <v>1</v>
      </c>
      <c r="OZ18" s="625" t="str">
        <f t="shared" si="369"/>
        <v>00:00-00:00</v>
      </c>
      <c r="PA18" s="627">
        <f t="shared" si="370"/>
        <v>1</v>
      </c>
      <c r="PB18" s="738">
        <f t="shared" si="371"/>
        <v>0</v>
      </c>
      <c r="PC18" s="738">
        <f t="shared" si="372"/>
        <v>1</v>
      </c>
      <c r="PD18" s="628" t="b">
        <f t="shared" si="373"/>
        <v>1</v>
      </c>
      <c r="PE18" s="628" t="b">
        <f t="shared" si="373"/>
        <v>0</v>
      </c>
      <c r="PF18" s="628" t="b">
        <f t="shared" si="374"/>
        <v>1</v>
      </c>
      <c r="PG18" s="628">
        <f t="shared" si="375"/>
        <v>1</v>
      </c>
      <c r="PH18" s="737">
        <f t="shared" si="376"/>
        <v>0</v>
      </c>
      <c r="PI18" s="737">
        <f t="shared" si="377"/>
        <v>0</v>
      </c>
      <c r="PJ18" s="737">
        <f t="shared" si="89"/>
        <v>0</v>
      </c>
      <c r="PK18" s="740">
        <f t="shared" si="90"/>
        <v>0</v>
      </c>
      <c r="PL18" s="625">
        <f t="shared" si="378"/>
        <v>1</v>
      </c>
      <c r="PM18" s="625" t="str">
        <f t="shared" si="379"/>
        <v>00:00-00:00</v>
      </c>
      <c r="PN18" s="627">
        <f t="shared" si="380"/>
        <v>1</v>
      </c>
      <c r="PO18" s="738">
        <f t="shared" si="381"/>
        <v>0</v>
      </c>
      <c r="PP18" s="738">
        <f t="shared" si="382"/>
        <v>1</v>
      </c>
      <c r="PQ18" s="628" t="b">
        <f t="shared" si="383"/>
        <v>1</v>
      </c>
      <c r="PR18" s="628" t="b">
        <f t="shared" si="383"/>
        <v>0</v>
      </c>
      <c r="PS18" s="628" t="b">
        <f t="shared" si="384"/>
        <v>1</v>
      </c>
      <c r="PT18" s="628">
        <f t="shared" si="385"/>
        <v>1</v>
      </c>
      <c r="PU18" s="737">
        <f t="shared" si="386"/>
        <v>0</v>
      </c>
      <c r="PV18" s="737">
        <f t="shared" si="387"/>
        <v>0</v>
      </c>
      <c r="PW18" s="737">
        <f t="shared" si="91"/>
        <v>0</v>
      </c>
      <c r="PX18" s="740">
        <f t="shared" si="92"/>
        <v>0</v>
      </c>
      <c r="PY18" s="625">
        <f t="shared" si="388"/>
        <v>1</v>
      </c>
      <c r="PZ18" s="625" t="str">
        <f t="shared" si="389"/>
        <v>00:00-00:00</v>
      </c>
      <c r="QA18" s="627">
        <f t="shared" si="390"/>
        <v>1</v>
      </c>
      <c r="QB18" s="738">
        <f t="shared" si="391"/>
        <v>0</v>
      </c>
      <c r="QC18" s="738">
        <f t="shared" si="392"/>
        <v>1</v>
      </c>
      <c r="QD18" s="628" t="b">
        <f t="shared" si="393"/>
        <v>1</v>
      </c>
      <c r="QE18" s="628" t="b">
        <f t="shared" si="393"/>
        <v>0</v>
      </c>
      <c r="QF18" s="628" t="b">
        <f t="shared" si="394"/>
        <v>1</v>
      </c>
      <c r="QG18" s="628">
        <f t="shared" si="395"/>
        <v>1</v>
      </c>
      <c r="QH18" s="737">
        <f t="shared" si="396"/>
        <v>0</v>
      </c>
      <c r="QI18" s="737">
        <f t="shared" si="397"/>
        <v>0</v>
      </c>
      <c r="QJ18" s="737">
        <f t="shared" si="93"/>
        <v>0</v>
      </c>
      <c r="QK18" s="740">
        <f t="shared" si="94"/>
        <v>0</v>
      </c>
      <c r="QL18" s="625">
        <f t="shared" si="398"/>
        <v>1</v>
      </c>
      <c r="QM18" s="625" t="str">
        <f t="shared" si="399"/>
        <v>00:00-00:00</v>
      </c>
      <c r="QN18" s="627">
        <f t="shared" si="400"/>
        <v>1</v>
      </c>
      <c r="QO18" s="738">
        <f t="shared" si="401"/>
        <v>0</v>
      </c>
      <c r="QP18" s="738">
        <f t="shared" si="402"/>
        <v>1</v>
      </c>
      <c r="QQ18" s="628" t="b">
        <f t="shared" si="403"/>
        <v>1</v>
      </c>
      <c r="QR18" s="628" t="b">
        <f t="shared" si="403"/>
        <v>0</v>
      </c>
      <c r="QS18" s="628" t="b">
        <f t="shared" si="404"/>
        <v>1</v>
      </c>
      <c r="QT18" s="628">
        <f t="shared" si="405"/>
        <v>1</v>
      </c>
      <c r="QU18" s="737">
        <f t="shared" si="406"/>
        <v>0</v>
      </c>
      <c r="QV18" s="737">
        <f t="shared" si="407"/>
        <v>0</v>
      </c>
      <c r="QW18" s="737">
        <f t="shared" si="95"/>
        <v>0</v>
      </c>
      <c r="QX18" s="740">
        <f t="shared" si="96"/>
        <v>0</v>
      </c>
      <c r="QY18" s="625">
        <f t="shared" si="408"/>
        <v>1</v>
      </c>
      <c r="QZ18" s="625" t="str">
        <f t="shared" si="409"/>
        <v>00:00-00:00</v>
      </c>
      <c r="RA18" s="627">
        <f t="shared" si="410"/>
        <v>1</v>
      </c>
      <c r="RB18" s="738">
        <f t="shared" si="411"/>
        <v>0</v>
      </c>
      <c r="RC18" s="738">
        <f t="shared" si="412"/>
        <v>1</v>
      </c>
      <c r="RD18" s="628" t="b">
        <f t="shared" si="413"/>
        <v>1</v>
      </c>
      <c r="RE18" s="628" t="b">
        <f t="shared" si="413"/>
        <v>0</v>
      </c>
      <c r="RF18" s="628" t="b">
        <f t="shared" si="414"/>
        <v>1</v>
      </c>
      <c r="RG18" s="628">
        <f t="shared" si="415"/>
        <v>1</v>
      </c>
      <c r="RH18" s="737">
        <f t="shared" si="416"/>
        <v>0</v>
      </c>
      <c r="RI18" s="737">
        <f t="shared" si="417"/>
        <v>0</v>
      </c>
      <c r="RJ18" s="737">
        <f t="shared" si="97"/>
        <v>0</v>
      </c>
      <c r="RK18" s="740">
        <f t="shared" si="98"/>
        <v>0</v>
      </c>
      <c r="RL18" s="744">
        <f t="shared" si="418"/>
        <v>0</v>
      </c>
      <c r="RM18" s="746">
        <f t="shared" si="430"/>
        <v>0</v>
      </c>
      <c r="RN18" s="744">
        <f t="shared" si="419"/>
        <v>0</v>
      </c>
      <c r="RO18" s="744">
        <f t="shared" si="420"/>
        <v>0</v>
      </c>
      <c r="RP18" s="744">
        <f t="shared" si="421"/>
        <v>0</v>
      </c>
      <c r="RQ18" s="744">
        <f t="shared" si="422"/>
        <v>0</v>
      </c>
      <c r="RR18" s="594">
        <f t="shared" ca="1" si="100"/>
        <v>0</v>
      </c>
      <c r="RS18" s="594">
        <f t="shared" ca="1" si="101"/>
        <v>0</v>
      </c>
      <c r="RU18" s="725"/>
    </row>
    <row r="19" spans="1:489" s="625" customFormat="1" ht="15" x14ac:dyDescent="0.25">
      <c r="A19" s="865">
        <f t="shared" ca="1" si="0"/>
        <v>6</v>
      </c>
      <c r="B19" s="719">
        <f t="shared" ca="1" si="102"/>
        <v>43870</v>
      </c>
      <c r="C19" s="720">
        <f t="shared" ca="1" si="1"/>
        <v>0</v>
      </c>
      <c r="D19" s="720" t="str">
        <f t="shared" ca="1" si="2"/>
        <v/>
      </c>
      <c r="E19" s="773" t="str">
        <f t="shared" ca="1" si="3"/>
        <v/>
      </c>
      <c r="F19" s="721">
        <f t="shared" ca="1" si="4"/>
        <v>43870</v>
      </c>
      <c r="G19" s="747"/>
      <c r="H19" s="748"/>
      <c r="I19" s="748"/>
      <c r="J19" s="748"/>
      <c r="K19" s="748"/>
      <c r="L19" s="748"/>
      <c r="M19" s="749"/>
      <c r="N19" s="722" t="str">
        <f t="shared" si="5"/>
        <v/>
      </c>
      <c r="O19" s="723" t="str">
        <f t="shared" si="6"/>
        <v/>
      </c>
      <c r="P19" s="724" t="str">
        <f t="shared" ca="1" si="7"/>
        <v/>
      </c>
      <c r="Q19" s="725" t="str">
        <f t="shared" ca="1" si="8"/>
        <v/>
      </c>
      <c r="R19" s="725" t="str">
        <f t="shared" ca="1" si="9"/>
        <v/>
      </c>
      <c r="S19" s="750"/>
      <c r="T19" s="723" t="str">
        <f t="shared" si="103"/>
        <v/>
      </c>
      <c r="U19" s="723" t="str">
        <f t="shared" ca="1" si="10"/>
        <v/>
      </c>
      <c r="V19" s="723" t="str">
        <f t="shared" ca="1" si="11"/>
        <v/>
      </c>
      <c r="W19" s="723" t="str">
        <f t="shared" ca="1" si="12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13"/>
        <v/>
      </c>
      <c r="AD19" s="714"/>
      <c r="AE19" s="752" t="str">
        <f t="shared" si="14"/>
        <v/>
      </c>
      <c r="AF19" s="729" t="str">
        <f t="shared" si="104"/>
        <v/>
      </c>
      <c r="AG19" s="730" t="str">
        <f t="shared" si="105"/>
        <v/>
      </c>
      <c r="AH19" s="731" t="str">
        <f t="shared" si="15"/>
        <v/>
      </c>
      <c r="AI19" s="731">
        <f t="shared" si="106"/>
        <v>0</v>
      </c>
      <c r="AJ19" s="731">
        <f t="shared" si="107"/>
        <v>0</v>
      </c>
      <c r="AK19" s="732">
        <f ca="1">IF(G19=Stammdaten!$I$59,3,IF(AND(OR(C19=0,WEEKDAY(B19,2)&gt;=6),Q19&lt;&gt;""),2,0))</f>
        <v>0</v>
      </c>
      <c r="AL19" s="596">
        <f t="shared" si="16"/>
        <v>0</v>
      </c>
      <c r="AM19" s="596">
        <f t="shared" si="16"/>
        <v>0</v>
      </c>
      <c r="AN19" s="596">
        <f t="shared" si="16"/>
        <v>0</v>
      </c>
      <c r="AO19" s="596">
        <f t="shared" si="423"/>
        <v>0</v>
      </c>
      <c r="AP19" s="633">
        <v>0</v>
      </c>
      <c r="AQ19" s="596">
        <f t="shared" si="424"/>
        <v>0</v>
      </c>
      <c r="AR19" s="634">
        <f t="shared" si="17"/>
        <v>0</v>
      </c>
      <c r="AS19" s="733">
        <f t="shared" si="18"/>
        <v>0</v>
      </c>
      <c r="AT19" s="635">
        <f t="shared" si="19"/>
        <v>0</v>
      </c>
      <c r="AU19" s="635">
        <f t="shared" si="425"/>
        <v>0</v>
      </c>
      <c r="AV19" s="633">
        <v>0</v>
      </c>
      <c r="AW19" s="635">
        <f t="shared" si="426"/>
        <v>0</v>
      </c>
      <c r="AX19" s="596">
        <f t="shared" si="20"/>
        <v>0</v>
      </c>
      <c r="AY19" s="596">
        <f t="shared" si="21"/>
        <v>0</v>
      </c>
      <c r="AZ19" s="596">
        <f t="shared" si="22"/>
        <v>0</v>
      </c>
      <c r="BA19" s="596">
        <f t="shared" si="23"/>
        <v>0</v>
      </c>
      <c r="BB19" s="596">
        <f t="shared" si="24"/>
        <v>0</v>
      </c>
      <c r="BC19" s="596">
        <f t="shared" si="427"/>
        <v>0</v>
      </c>
      <c r="BD19" s="636" t="b">
        <f t="shared" si="25"/>
        <v>1</v>
      </c>
      <c r="BE19" s="636" t="b">
        <f>IF(UPPER(G19)=Stammdaten!$D$40,TRUE,FALSE)</f>
        <v>0</v>
      </c>
      <c r="BF19" s="635">
        <f t="shared" si="428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9"/>
        <v>0</v>
      </c>
      <c r="BL19" s="636" t="b">
        <f>IF(UPPER(G19)=Stammdaten!$D$39,TRUE,FALSE)</f>
        <v>0</v>
      </c>
      <c r="BM19" s="636">
        <f t="shared" si="26"/>
        <v>0</v>
      </c>
      <c r="BN19" s="636">
        <f t="shared" si="27"/>
        <v>0</v>
      </c>
      <c r="BO19" s="735">
        <f t="shared" ca="1" si="28"/>
        <v>0</v>
      </c>
      <c r="BP19" s="636">
        <f t="shared" si="29"/>
        <v>0</v>
      </c>
      <c r="BQ19" s="636">
        <f t="shared" si="108"/>
        <v>0</v>
      </c>
      <c r="BR19" s="636">
        <f t="shared" ca="1" si="30"/>
        <v>0</v>
      </c>
      <c r="BS19" s="549">
        <f t="shared" ca="1" si="31"/>
        <v>0</v>
      </c>
      <c r="BT19" s="637">
        <f t="shared" ca="1" si="32"/>
        <v>0</v>
      </c>
      <c r="BU19" s="635">
        <f t="shared" ca="1" si="109"/>
        <v>0</v>
      </c>
      <c r="BV19" s="638">
        <f t="shared" ca="1" si="3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34"/>
        <v>0</v>
      </c>
      <c r="BY19" s="638">
        <f t="shared" ca="1" si="35"/>
        <v>0</v>
      </c>
      <c r="BZ19" s="736">
        <f ca="1">ROUND(IF(OR(C19=0,B19=""),0,INDIRECT(ADDRESS(MATCH(B19,Soll_AZ,1)+MATCH("Arbeitszeit 1 ab",Stammdaten!B:B,0)-1,WEEKDAY(B19,2)+15,,,Tabellennamen),TRUE)),15)</f>
        <v>0</v>
      </c>
      <c r="CA19" s="954">
        <f t="shared" ca="1" si="36"/>
        <v>0</v>
      </c>
      <c r="CB19" s="736">
        <f t="shared" si="110"/>
        <v>0</v>
      </c>
      <c r="CC19" s="625">
        <f t="shared" si="37"/>
        <v>1</v>
      </c>
      <c r="CD19" s="737">
        <f t="shared" si="38"/>
        <v>0</v>
      </c>
      <c r="CE19" s="737">
        <f t="shared" si="111"/>
        <v>1</v>
      </c>
      <c r="CF19" s="738" t="str">
        <f t="shared" si="112"/>
        <v>00:00-00:00</v>
      </c>
      <c r="CG19" s="739">
        <f t="shared" si="113"/>
        <v>1</v>
      </c>
      <c r="CH19" s="738">
        <f t="shared" si="114"/>
        <v>0</v>
      </c>
      <c r="CI19" s="738">
        <f t="shared" si="115"/>
        <v>1</v>
      </c>
      <c r="CJ19" s="737" t="b">
        <f t="shared" si="116"/>
        <v>1</v>
      </c>
      <c r="CK19" s="737" t="b">
        <f t="shared" si="116"/>
        <v>0</v>
      </c>
      <c r="CL19" s="737" t="b">
        <f t="shared" si="117"/>
        <v>1</v>
      </c>
      <c r="CM19" s="628">
        <f t="shared" si="118"/>
        <v>1</v>
      </c>
      <c r="CN19" s="737">
        <f t="shared" si="119"/>
        <v>0</v>
      </c>
      <c r="CO19" s="737">
        <f t="shared" si="120"/>
        <v>0</v>
      </c>
      <c r="CP19" s="737">
        <f t="shared" si="121"/>
        <v>0</v>
      </c>
      <c r="CQ19" s="740">
        <f t="shared" si="39"/>
        <v>0</v>
      </c>
      <c r="CR19" s="625">
        <f t="shared" si="122"/>
        <v>1</v>
      </c>
      <c r="CS19" s="738" t="str">
        <f t="shared" si="40"/>
        <v>00:00-00:00</v>
      </c>
      <c r="CT19" s="739">
        <f t="shared" si="123"/>
        <v>1</v>
      </c>
      <c r="CU19" s="738">
        <f t="shared" si="124"/>
        <v>0</v>
      </c>
      <c r="CV19" s="738">
        <f t="shared" si="125"/>
        <v>1</v>
      </c>
      <c r="CW19" s="737" t="b">
        <f t="shared" si="126"/>
        <v>1</v>
      </c>
      <c r="CX19" s="737" t="b">
        <f t="shared" si="126"/>
        <v>0</v>
      </c>
      <c r="CY19" s="737" t="b">
        <f t="shared" si="127"/>
        <v>1</v>
      </c>
      <c r="CZ19" s="628">
        <f t="shared" si="128"/>
        <v>1</v>
      </c>
      <c r="DA19" s="737">
        <f t="shared" si="129"/>
        <v>0</v>
      </c>
      <c r="DB19" s="737">
        <f t="shared" si="130"/>
        <v>0</v>
      </c>
      <c r="DC19" s="737">
        <f t="shared" si="131"/>
        <v>0</v>
      </c>
      <c r="DD19" s="740">
        <f t="shared" si="41"/>
        <v>0</v>
      </c>
      <c r="DE19" s="625">
        <f t="shared" si="132"/>
        <v>1</v>
      </c>
      <c r="DF19" s="738" t="str">
        <f t="shared" si="133"/>
        <v>00:00-00:00</v>
      </c>
      <c r="DG19" s="739">
        <f t="shared" si="134"/>
        <v>1</v>
      </c>
      <c r="DH19" s="738">
        <f t="shared" si="135"/>
        <v>0</v>
      </c>
      <c r="DI19" s="738">
        <f t="shared" si="136"/>
        <v>1</v>
      </c>
      <c r="DJ19" s="737" t="b">
        <f t="shared" si="137"/>
        <v>1</v>
      </c>
      <c r="DK19" s="737" t="b">
        <f t="shared" si="137"/>
        <v>0</v>
      </c>
      <c r="DL19" s="737" t="b">
        <f t="shared" si="138"/>
        <v>1</v>
      </c>
      <c r="DM19" s="628">
        <f t="shared" si="139"/>
        <v>1</v>
      </c>
      <c r="DN19" s="737">
        <f t="shared" si="140"/>
        <v>0</v>
      </c>
      <c r="DO19" s="737">
        <f t="shared" si="141"/>
        <v>0</v>
      </c>
      <c r="DP19" s="737">
        <f t="shared" si="42"/>
        <v>0</v>
      </c>
      <c r="DQ19" s="740">
        <f t="shared" si="43"/>
        <v>0</v>
      </c>
      <c r="DR19" s="625">
        <f t="shared" si="142"/>
        <v>1</v>
      </c>
      <c r="DS19" s="738" t="str">
        <f t="shared" si="143"/>
        <v>00:00-00:00</v>
      </c>
      <c r="DT19" s="739">
        <f t="shared" si="144"/>
        <v>1</v>
      </c>
      <c r="DU19" s="738">
        <f t="shared" si="145"/>
        <v>0</v>
      </c>
      <c r="DV19" s="738">
        <f t="shared" si="146"/>
        <v>1</v>
      </c>
      <c r="DW19" s="737" t="b">
        <f t="shared" si="147"/>
        <v>1</v>
      </c>
      <c r="DX19" s="737" t="b">
        <f t="shared" si="147"/>
        <v>0</v>
      </c>
      <c r="DY19" s="737" t="b">
        <f t="shared" si="148"/>
        <v>1</v>
      </c>
      <c r="DZ19" s="628">
        <f t="shared" si="149"/>
        <v>1</v>
      </c>
      <c r="EA19" s="737">
        <f t="shared" si="150"/>
        <v>0</v>
      </c>
      <c r="EB19" s="737">
        <f t="shared" si="151"/>
        <v>0</v>
      </c>
      <c r="EC19" s="737">
        <f t="shared" si="44"/>
        <v>0</v>
      </c>
      <c r="ED19" s="740">
        <f t="shared" si="45"/>
        <v>0</v>
      </c>
      <c r="EE19" s="741">
        <f t="shared" si="152"/>
        <v>1</v>
      </c>
      <c r="EF19" s="742" t="str">
        <f t="shared" si="153"/>
        <v>00:00-00:00</v>
      </c>
      <c r="EG19" s="743">
        <f t="shared" si="154"/>
        <v>1</v>
      </c>
      <c r="EH19" s="742">
        <f t="shared" si="155"/>
        <v>0</v>
      </c>
      <c r="EI19" s="742">
        <f t="shared" si="156"/>
        <v>1</v>
      </c>
      <c r="EJ19" s="742" t="b">
        <f t="shared" si="157"/>
        <v>1</v>
      </c>
      <c r="EK19" s="742" t="b">
        <f t="shared" si="157"/>
        <v>0</v>
      </c>
      <c r="EL19" s="742" t="b">
        <f t="shared" si="158"/>
        <v>1</v>
      </c>
      <c r="EM19" s="628">
        <f t="shared" si="159"/>
        <v>1</v>
      </c>
      <c r="EN19" s="737">
        <f t="shared" si="160"/>
        <v>0</v>
      </c>
      <c r="EO19" s="737">
        <f t="shared" si="161"/>
        <v>0</v>
      </c>
      <c r="EP19" s="737">
        <f t="shared" si="46"/>
        <v>0</v>
      </c>
      <c r="EQ19" s="740">
        <f t="shared" si="47"/>
        <v>0</v>
      </c>
      <c r="ER19" s="741">
        <f t="shared" si="162"/>
        <v>1</v>
      </c>
      <c r="ES19" s="742" t="str">
        <f t="shared" si="163"/>
        <v>00:00-00:00</v>
      </c>
      <c r="ET19" s="739">
        <f t="shared" si="164"/>
        <v>1</v>
      </c>
      <c r="EU19" s="738">
        <f t="shared" si="165"/>
        <v>0</v>
      </c>
      <c r="EV19" s="738">
        <f t="shared" si="166"/>
        <v>1</v>
      </c>
      <c r="EW19" s="737" t="b">
        <f t="shared" si="167"/>
        <v>1</v>
      </c>
      <c r="EX19" s="737" t="b">
        <f t="shared" si="167"/>
        <v>0</v>
      </c>
      <c r="EY19" s="737" t="b">
        <f t="shared" si="168"/>
        <v>1</v>
      </c>
      <c r="EZ19" s="628">
        <f t="shared" si="169"/>
        <v>1</v>
      </c>
      <c r="FA19" s="737">
        <f t="shared" si="170"/>
        <v>0</v>
      </c>
      <c r="FB19" s="737">
        <f t="shared" si="171"/>
        <v>0</v>
      </c>
      <c r="FC19" s="737">
        <f t="shared" si="48"/>
        <v>0</v>
      </c>
      <c r="FD19" s="740">
        <f t="shared" si="49"/>
        <v>0</v>
      </c>
      <c r="FE19" s="625">
        <f t="shared" si="172"/>
        <v>1</v>
      </c>
      <c r="FF19" s="738" t="str">
        <f t="shared" si="173"/>
        <v>00:00-00:00</v>
      </c>
      <c r="FG19" s="739">
        <f t="shared" si="174"/>
        <v>1</v>
      </c>
      <c r="FH19" s="738">
        <f t="shared" si="175"/>
        <v>0</v>
      </c>
      <c r="FI19" s="738">
        <f t="shared" si="176"/>
        <v>1</v>
      </c>
      <c r="FJ19" s="737" t="b">
        <f t="shared" si="177"/>
        <v>1</v>
      </c>
      <c r="FK19" s="737" t="b">
        <f t="shared" si="177"/>
        <v>0</v>
      </c>
      <c r="FL19" s="737" t="b">
        <f t="shared" si="178"/>
        <v>1</v>
      </c>
      <c r="FM19" s="628">
        <f t="shared" si="179"/>
        <v>1</v>
      </c>
      <c r="FN19" s="737">
        <f t="shared" si="180"/>
        <v>0</v>
      </c>
      <c r="FO19" s="737">
        <f t="shared" si="181"/>
        <v>0</v>
      </c>
      <c r="FP19" s="737">
        <f t="shared" si="50"/>
        <v>0</v>
      </c>
      <c r="FQ19" s="740">
        <f t="shared" si="51"/>
        <v>0</v>
      </c>
      <c r="FR19" s="625">
        <f t="shared" si="182"/>
        <v>1</v>
      </c>
      <c r="FS19" s="738" t="str">
        <f t="shared" si="183"/>
        <v>00:00-00:00</v>
      </c>
      <c r="FT19" s="739">
        <f t="shared" si="184"/>
        <v>1</v>
      </c>
      <c r="FU19" s="738">
        <f t="shared" si="185"/>
        <v>0</v>
      </c>
      <c r="FV19" s="738">
        <f t="shared" si="186"/>
        <v>1</v>
      </c>
      <c r="FW19" s="737" t="b">
        <f t="shared" si="187"/>
        <v>1</v>
      </c>
      <c r="FX19" s="737" t="b">
        <f t="shared" si="187"/>
        <v>0</v>
      </c>
      <c r="FY19" s="737" t="b">
        <f t="shared" si="188"/>
        <v>1</v>
      </c>
      <c r="FZ19" s="628">
        <f t="shared" si="189"/>
        <v>1</v>
      </c>
      <c r="GA19" s="737">
        <f t="shared" si="190"/>
        <v>0</v>
      </c>
      <c r="GB19" s="737">
        <f t="shared" si="191"/>
        <v>0</v>
      </c>
      <c r="GC19" s="737">
        <f t="shared" si="52"/>
        <v>0</v>
      </c>
      <c r="GD19" s="740">
        <f t="shared" si="53"/>
        <v>0</v>
      </c>
      <c r="GE19" s="625">
        <f t="shared" si="192"/>
        <v>1</v>
      </c>
      <c r="GF19" s="738" t="str">
        <f t="shared" si="193"/>
        <v>00:00-00:00</v>
      </c>
      <c r="GG19" s="739">
        <f t="shared" si="194"/>
        <v>1</v>
      </c>
      <c r="GH19" s="738">
        <f t="shared" si="195"/>
        <v>0</v>
      </c>
      <c r="GI19" s="738">
        <f t="shared" si="196"/>
        <v>1</v>
      </c>
      <c r="GJ19" s="737" t="b">
        <f t="shared" si="197"/>
        <v>1</v>
      </c>
      <c r="GK19" s="737" t="b">
        <f t="shared" si="197"/>
        <v>0</v>
      </c>
      <c r="GL19" s="737" t="b">
        <f t="shared" si="198"/>
        <v>1</v>
      </c>
      <c r="GM19" s="628">
        <f t="shared" si="199"/>
        <v>1</v>
      </c>
      <c r="GN19" s="737">
        <f t="shared" si="200"/>
        <v>0</v>
      </c>
      <c r="GO19" s="737">
        <f t="shared" si="201"/>
        <v>0</v>
      </c>
      <c r="GP19" s="737">
        <f t="shared" si="54"/>
        <v>0</v>
      </c>
      <c r="GQ19" s="740">
        <f t="shared" si="55"/>
        <v>0</v>
      </c>
      <c r="GR19" s="625">
        <f t="shared" si="202"/>
        <v>1</v>
      </c>
      <c r="GS19" s="738" t="str">
        <f t="shared" si="203"/>
        <v>00:00-00:00</v>
      </c>
      <c r="GT19" s="739">
        <f t="shared" si="204"/>
        <v>1</v>
      </c>
      <c r="GU19" s="738">
        <f t="shared" si="205"/>
        <v>0</v>
      </c>
      <c r="GV19" s="738">
        <f t="shared" si="206"/>
        <v>1</v>
      </c>
      <c r="GW19" s="737" t="b">
        <f t="shared" si="207"/>
        <v>1</v>
      </c>
      <c r="GX19" s="737" t="b">
        <f t="shared" si="207"/>
        <v>0</v>
      </c>
      <c r="GY19" s="737" t="b">
        <f t="shared" si="208"/>
        <v>1</v>
      </c>
      <c r="GZ19" s="628">
        <f t="shared" si="209"/>
        <v>1</v>
      </c>
      <c r="HA19" s="737">
        <f t="shared" si="210"/>
        <v>0</v>
      </c>
      <c r="HB19" s="737">
        <f t="shared" si="211"/>
        <v>0</v>
      </c>
      <c r="HC19" s="737">
        <f t="shared" si="56"/>
        <v>0</v>
      </c>
      <c r="HD19" s="740">
        <f t="shared" si="57"/>
        <v>0</v>
      </c>
      <c r="HE19" s="625">
        <f t="shared" si="212"/>
        <v>1</v>
      </c>
      <c r="HF19" s="738" t="str">
        <f t="shared" si="213"/>
        <v>00:00-00:00</v>
      </c>
      <c r="HG19" s="739">
        <f t="shared" si="214"/>
        <v>1</v>
      </c>
      <c r="HH19" s="738">
        <f t="shared" si="215"/>
        <v>0</v>
      </c>
      <c r="HI19" s="738">
        <f t="shared" si="216"/>
        <v>1</v>
      </c>
      <c r="HJ19" s="737" t="b">
        <f t="shared" si="217"/>
        <v>1</v>
      </c>
      <c r="HK19" s="737" t="b">
        <f t="shared" si="217"/>
        <v>0</v>
      </c>
      <c r="HL19" s="737" t="b">
        <f t="shared" si="218"/>
        <v>1</v>
      </c>
      <c r="HM19" s="628">
        <f t="shared" si="219"/>
        <v>1</v>
      </c>
      <c r="HN19" s="737">
        <f t="shared" si="220"/>
        <v>0</v>
      </c>
      <c r="HO19" s="737">
        <f t="shared" si="221"/>
        <v>0</v>
      </c>
      <c r="HP19" s="737">
        <f t="shared" si="58"/>
        <v>0</v>
      </c>
      <c r="HQ19" s="740">
        <f t="shared" si="59"/>
        <v>0</v>
      </c>
      <c r="HR19" s="625">
        <f t="shared" si="222"/>
        <v>1</v>
      </c>
      <c r="HS19" s="738" t="str">
        <f t="shared" si="223"/>
        <v>00:00-00:00</v>
      </c>
      <c r="HT19" s="739">
        <f t="shared" si="224"/>
        <v>1</v>
      </c>
      <c r="HU19" s="738">
        <f t="shared" si="225"/>
        <v>0</v>
      </c>
      <c r="HV19" s="738">
        <f t="shared" si="226"/>
        <v>1</v>
      </c>
      <c r="HW19" s="737" t="b">
        <f t="shared" si="227"/>
        <v>1</v>
      </c>
      <c r="HX19" s="737" t="b">
        <f t="shared" si="227"/>
        <v>0</v>
      </c>
      <c r="HY19" s="737" t="b">
        <f t="shared" si="228"/>
        <v>1</v>
      </c>
      <c r="HZ19" s="628">
        <f t="shared" si="229"/>
        <v>1</v>
      </c>
      <c r="IA19" s="737">
        <f t="shared" si="230"/>
        <v>0</v>
      </c>
      <c r="IB19" s="737">
        <f t="shared" si="231"/>
        <v>0</v>
      </c>
      <c r="IC19" s="737">
        <f t="shared" si="60"/>
        <v>0</v>
      </c>
      <c r="ID19" s="740">
        <f t="shared" si="61"/>
        <v>0</v>
      </c>
      <c r="IE19" s="625">
        <f t="shared" si="232"/>
        <v>1</v>
      </c>
      <c r="IF19" s="738" t="str">
        <f t="shared" si="233"/>
        <v>00:00-00:00</v>
      </c>
      <c r="IG19" s="739">
        <f t="shared" si="234"/>
        <v>1</v>
      </c>
      <c r="IH19" s="738">
        <f t="shared" si="235"/>
        <v>0</v>
      </c>
      <c r="II19" s="738">
        <f t="shared" si="236"/>
        <v>1</v>
      </c>
      <c r="IJ19" s="737" t="b">
        <f t="shared" si="237"/>
        <v>1</v>
      </c>
      <c r="IK19" s="737" t="b">
        <f t="shared" si="237"/>
        <v>0</v>
      </c>
      <c r="IL19" s="737" t="b">
        <f t="shared" si="238"/>
        <v>1</v>
      </c>
      <c r="IM19" s="628">
        <f t="shared" si="239"/>
        <v>1</v>
      </c>
      <c r="IN19" s="737">
        <f t="shared" si="240"/>
        <v>0</v>
      </c>
      <c r="IO19" s="737">
        <f t="shared" si="241"/>
        <v>0</v>
      </c>
      <c r="IP19" s="737">
        <f t="shared" si="62"/>
        <v>0</v>
      </c>
      <c r="IQ19" s="740">
        <f t="shared" si="63"/>
        <v>0</v>
      </c>
      <c r="IR19" s="625">
        <f t="shared" si="242"/>
        <v>1</v>
      </c>
      <c r="IS19" s="738" t="str">
        <f t="shared" si="243"/>
        <v>00:00-00:00</v>
      </c>
      <c r="IT19" s="739">
        <f t="shared" si="244"/>
        <v>1</v>
      </c>
      <c r="IU19" s="738">
        <f t="shared" si="245"/>
        <v>0</v>
      </c>
      <c r="IV19" s="738">
        <f t="shared" si="246"/>
        <v>1</v>
      </c>
      <c r="IW19" s="737" t="b">
        <f t="shared" si="247"/>
        <v>1</v>
      </c>
      <c r="IX19" s="737" t="b">
        <f t="shared" si="247"/>
        <v>0</v>
      </c>
      <c r="IY19" s="737" t="b">
        <f t="shared" si="248"/>
        <v>1</v>
      </c>
      <c r="IZ19" s="628">
        <f t="shared" si="249"/>
        <v>1</v>
      </c>
      <c r="JA19" s="737">
        <f t="shared" si="250"/>
        <v>0</v>
      </c>
      <c r="JB19" s="737">
        <f t="shared" si="251"/>
        <v>0</v>
      </c>
      <c r="JC19" s="737">
        <f t="shared" si="64"/>
        <v>0</v>
      </c>
      <c r="JD19" s="740">
        <f t="shared" si="65"/>
        <v>0</v>
      </c>
      <c r="JE19" s="625">
        <f t="shared" si="252"/>
        <v>1</v>
      </c>
      <c r="JF19" s="738" t="str">
        <f t="shared" si="253"/>
        <v>00:00-00:00</v>
      </c>
      <c r="JG19" s="739">
        <f t="shared" si="254"/>
        <v>1</v>
      </c>
      <c r="JH19" s="738">
        <f t="shared" si="255"/>
        <v>0</v>
      </c>
      <c r="JI19" s="738">
        <f t="shared" si="256"/>
        <v>1</v>
      </c>
      <c r="JJ19" s="737" t="b">
        <f t="shared" si="257"/>
        <v>1</v>
      </c>
      <c r="JK19" s="737" t="b">
        <f t="shared" si="257"/>
        <v>0</v>
      </c>
      <c r="JL19" s="737" t="b">
        <f t="shared" si="258"/>
        <v>1</v>
      </c>
      <c r="JM19" s="628">
        <f t="shared" si="259"/>
        <v>1</v>
      </c>
      <c r="JN19" s="737">
        <f t="shared" si="260"/>
        <v>0</v>
      </c>
      <c r="JO19" s="737">
        <f t="shared" si="261"/>
        <v>0</v>
      </c>
      <c r="JP19" s="737">
        <f t="shared" si="66"/>
        <v>0</v>
      </c>
      <c r="JQ19" s="740">
        <f t="shared" si="67"/>
        <v>0</v>
      </c>
      <c r="JR19" s="744">
        <f t="shared" si="262"/>
        <v>0</v>
      </c>
      <c r="JS19" s="745">
        <f t="shared" si="263"/>
        <v>0</v>
      </c>
      <c r="JT19" s="744">
        <f t="shared" si="264"/>
        <v>0</v>
      </c>
      <c r="JU19" s="744">
        <f t="shared" si="265"/>
        <v>0</v>
      </c>
      <c r="JV19" s="744">
        <f t="shared" si="266"/>
        <v>0</v>
      </c>
      <c r="JW19" s="744">
        <f t="shared" si="267"/>
        <v>0</v>
      </c>
      <c r="JX19" s="616"/>
      <c r="JY19" s="625">
        <f t="shared" si="268"/>
        <v>1</v>
      </c>
      <c r="JZ19" s="626" t="str">
        <f t="shared" si="269"/>
        <v>00:00-00:00</v>
      </c>
      <c r="KA19" s="627">
        <f t="shared" si="270"/>
        <v>1</v>
      </c>
      <c r="KB19" s="738">
        <f t="shared" si="271"/>
        <v>0</v>
      </c>
      <c r="KC19" s="738">
        <f t="shared" si="272"/>
        <v>1</v>
      </c>
      <c r="KD19" s="628" t="b">
        <f t="shared" si="273"/>
        <v>1</v>
      </c>
      <c r="KE19" s="628" t="b">
        <f t="shared" si="273"/>
        <v>0</v>
      </c>
      <c r="KF19" s="628" t="b">
        <f t="shared" si="274"/>
        <v>1</v>
      </c>
      <c r="KG19" s="628">
        <f t="shared" si="275"/>
        <v>1</v>
      </c>
      <c r="KH19" s="737">
        <f t="shared" si="276"/>
        <v>0</v>
      </c>
      <c r="KI19" s="737">
        <f t="shared" si="277"/>
        <v>0</v>
      </c>
      <c r="KJ19" s="737">
        <f t="shared" si="68"/>
        <v>0</v>
      </c>
      <c r="KK19" s="740">
        <f t="shared" si="69"/>
        <v>0</v>
      </c>
      <c r="KL19" s="625">
        <f t="shared" si="278"/>
        <v>1</v>
      </c>
      <c r="KM19" s="625" t="str">
        <f t="shared" si="279"/>
        <v>00:00-00:00</v>
      </c>
      <c r="KN19" s="627">
        <f t="shared" si="280"/>
        <v>1</v>
      </c>
      <c r="KO19" s="738">
        <f t="shared" si="281"/>
        <v>0</v>
      </c>
      <c r="KP19" s="738">
        <f t="shared" si="282"/>
        <v>1</v>
      </c>
      <c r="KQ19" s="628" t="b">
        <f t="shared" si="283"/>
        <v>1</v>
      </c>
      <c r="KR19" s="628" t="b">
        <f t="shared" si="283"/>
        <v>0</v>
      </c>
      <c r="KS19" s="628" t="b">
        <f t="shared" si="284"/>
        <v>1</v>
      </c>
      <c r="KT19" s="628">
        <f t="shared" si="285"/>
        <v>1</v>
      </c>
      <c r="KU19" s="737">
        <f t="shared" si="286"/>
        <v>0</v>
      </c>
      <c r="KV19" s="737">
        <f t="shared" si="287"/>
        <v>0</v>
      </c>
      <c r="KW19" s="737">
        <f t="shared" si="70"/>
        <v>0</v>
      </c>
      <c r="KX19" s="740">
        <f t="shared" si="71"/>
        <v>0</v>
      </c>
      <c r="KY19" s="625">
        <f t="shared" si="288"/>
        <v>1</v>
      </c>
      <c r="KZ19" s="625" t="str">
        <f t="shared" si="289"/>
        <v>00:00-00:00</v>
      </c>
      <c r="LA19" s="627">
        <f t="shared" si="290"/>
        <v>1</v>
      </c>
      <c r="LB19" s="738">
        <f t="shared" si="291"/>
        <v>0</v>
      </c>
      <c r="LC19" s="738">
        <f t="shared" si="292"/>
        <v>1</v>
      </c>
      <c r="LD19" s="628" t="b">
        <f t="shared" si="293"/>
        <v>1</v>
      </c>
      <c r="LE19" s="628" t="b">
        <f t="shared" si="293"/>
        <v>0</v>
      </c>
      <c r="LF19" s="628" t="b">
        <f t="shared" si="294"/>
        <v>1</v>
      </c>
      <c r="LG19" s="628">
        <f t="shared" si="295"/>
        <v>1</v>
      </c>
      <c r="LH19" s="737">
        <f t="shared" si="296"/>
        <v>0</v>
      </c>
      <c r="LI19" s="737">
        <f t="shared" si="297"/>
        <v>0</v>
      </c>
      <c r="LJ19" s="737">
        <f t="shared" si="72"/>
        <v>0</v>
      </c>
      <c r="LK19" s="740">
        <f t="shared" si="73"/>
        <v>0</v>
      </c>
      <c r="LL19" s="625">
        <f t="shared" si="298"/>
        <v>1</v>
      </c>
      <c r="LM19" s="625" t="str">
        <f t="shared" si="299"/>
        <v>00:00-00:00</v>
      </c>
      <c r="LN19" s="627">
        <f t="shared" si="300"/>
        <v>1</v>
      </c>
      <c r="LO19" s="738">
        <f t="shared" si="301"/>
        <v>0</v>
      </c>
      <c r="LP19" s="738">
        <f t="shared" si="302"/>
        <v>1</v>
      </c>
      <c r="LQ19" s="628" t="b">
        <f t="shared" si="303"/>
        <v>1</v>
      </c>
      <c r="LR19" s="628" t="b">
        <f t="shared" si="303"/>
        <v>0</v>
      </c>
      <c r="LS19" s="628" t="b">
        <f t="shared" si="304"/>
        <v>1</v>
      </c>
      <c r="LT19" s="628">
        <f t="shared" si="305"/>
        <v>1</v>
      </c>
      <c r="LU19" s="737">
        <f t="shared" si="306"/>
        <v>0</v>
      </c>
      <c r="LV19" s="737">
        <f t="shared" si="307"/>
        <v>0</v>
      </c>
      <c r="LW19" s="737">
        <f t="shared" si="74"/>
        <v>0</v>
      </c>
      <c r="LX19" s="740">
        <f t="shared" si="75"/>
        <v>0</v>
      </c>
      <c r="LY19" s="625">
        <f t="shared" si="308"/>
        <v>1</v>
      </c>
      <c r="LZ19" s="625" t="str">
        <f t="shared" si="309"/>
        <v>00:00-00:00</v>
      </c>
      <c r="MA19" s="627">
        <f t="shared" si="310"/>
        <v>1</v>
      </c>
      <c r="MB19" s="738">
        <f t="shared" si="311"/>
        <v>0</v>
      </c>
      <c r="MC19" s="738">
        <f t="shared" si="312"/>
        <v>1</v>
      </c>
      <c r="MD19" s="628" t="b">
        <f t="shared" si="313"/>
        <v>1</v>
      </c>
      <c r="ME19" s="628" t="b">
        <f t="shared" si="76"/>
        <v>0</v>
      </c>
      <c r="MF19" s="628" t="b">
        <f t="shared" si="314"/>
        <v>1</v>
      </c>
      <c r="MG19" s="628">
        <f t="shared" si="315"/>
        <v>1</v>
      </c>
      <c r="MH19" s="737">
        <f t="shared" si="316"/>
        <v>0</v>
      </c>
      <c r="MI19" s="737">
        <f t="shared" si="317"/>
        <v>0</v>
      </c>
      <c r="MJ19" s="737">
        <f t="shared" si="77"/>
        <v>0</v>
      </c>
      <c r="MK19" s="740">
        <f t="shared" si="78"/>
        <v>0</v>
      </c>
      <c r="ML19" s="625">
        <f t="shared" si="318"/>
        <v>1</v>
      </c>
      <c r="MM19" s="625" t="str">
        <f t="shared" si="319"/>
        <v>00:00-00:00</v>
      </c>
      <c r="MN19" s="627">
        <f t="shared" si="320"/>
        <v>1</v>
      </c>
      <c r="MO19" s="738">
        <f t="shared" si="321"/>
        <v>0</v>
      </c>
      <c r="MP19" s="738">
        <f t="shared" si="322"/>
        <v>1</v>
      </c>
      <c r="MQ19" s="628" t="b">
        <f t="shared" si="323"/>
        <v>1</v>
      </c>
      <c r="MR19" s="628" t="b">
        <f t="shared" si="323"/>
        <v>0</v>
      </c>
      <c r="MS19" s="628" t="b">
        <f t="shared" si="324"/>
        <v>1</v>
      </c>
      <c r="MT19" s="628">
        <f t="shared" si="325"/>
        <v>1</v>
      </c>
      <c r="MU19" s="737">
        <f t="shared" si="326"/>
        <v>0</v>
      </c>
      <c r="MV19" s="737">
        <f t="shared" si="327"/>
        <v>0</v>
      </c>
      <c r="MW19" s="737">
        <f t="shared" si="79"/>
        <v>0</v>
      </c>
      <c r="MX19" s="740">
        <f t="shared" si="80"/>
        <v>0</v>
      </c>
      <c r="MY19" s="625">
        <f t="shared" si="328"/>
        <v>1</v>
      </c>
      <c r="MZ19" s="625" t="str">
        <f t="shared" si="329"/>
        <v>00:00-00:00</v>
      </c>
      <c r="NA19" s="627">
        <f t="shared" si="330"/>
        <v>1</v>
      </c>
      <c r="NB19" s="738">
        <f t="shared" si="331"/>
        <v>0</v>
      </c>
      <c r="NC19" s="738">
        <f t="shared" si="332"/>
        <v>1</v>
      </c>
      <c r="ND19" s="628" t="b">
        <f t="shared" si="333"/>
        <v>1</v>
      </c>
      <c r="NE19" s="628" t="b">
        <f t="shared" si="333"/>
        <v>0</v>
      </c>
      <c r="NF19" s="628" t="b">
        <f t="shared" si="334"/>
        <v>1</v>
      </c>
      <c r="NG19" s="628">
        <f t="shared" si="335"/>
        <v>1</v>
      </c>
      <c r="NH19" s="737">
        <f t="shared" si="336"/>
        <v>0</v>
      </c>
      <c r="NI19" s="737">
        <f t="shared" si="337"/>
        <v>0</v>
      </c>
      <c r="NJ19" s="737">
        <f t="shared" si="81"/>
        <v>0</v>
      </c>
      <c r="NK19" s="740">
        <f t="shared" si="82"/>
        <v>0</v>
      </c>
      <c r="NL19" s="625">
        <f t="shared" si="338"/>
        <v>1</v>
      </c>
      <c r="NM19" s="625" t="str">
        <f t="shared" si="339"/>
        <v>00:00-00:00</v>
      </c>
      <c r="NN19" s="627">
        <f t="shared" si="340"/>
        <v>1</v>
      </c>
      <c r="NO19" s="738">
        <f t="shared" si="341"/>
        <v>0</v>
      </c>
      <c r="NP19" s="738">
        <f t="shared" si="342"/>
        <v>1</v>
      </c>
      <c r="NQ19" s="628" t="b">
        <f t="shared" si="343"/>
        <v>1</v>
      </c>
      <c r="NR19" s="628" t="b">
        <f t="shared" si="343"/>
        <v>0</v>
      </c>
      <c r="NS19" s="628" t="b">
        <f t="shared" si="344"/>
        <v>1</v>
      </c>
      <c r="NT19" s="628">
        <f t="shared" si="345"/>
        <v>1</v>
      </c>
      <c r="NU19" s="737">
        <f t="shared" si="346"/>
        <v>0</v>
      </c>
      <c r="NV19" s="737">
        <f t="shared" si="347"/>
        <v>0</v>
      </c>
      <c r="NW19" s="737">
        <f t="shared" si="83"/>
        <v>0</v>
      </c>
      <c r="NX19" s="740">
        <f t="shared" si="84"/>
        <v>0</v>
      </c>
      <c r="NY19" s="625">
        <f t="shared" si="348"/>
        <v>1</v>
      </c>
      <c r="NZ19" s="625" t="str">
        <f t="shared" si="349"/>
        <v>00:00-00:00</v>
      </c>
      <c r="OA19" s="627">
        <f t="shared" si="350"/>
        <v>1</v>
      </c>
      <c r="OB19" s="738">
        <f t="shared" si="351"/>
        <v>0</v>
      </c>
      <c r="OC19" s="738">
        <f t="shared" si="352"/>
        <v>1</v>
      </c>
      <c r="OD19" s="628" t="b">
        <f t="shared" si="353"/>
        <v>1</v>
      </c>
      <c r="OE19" s="628" t="b">
        <f t="shared" si="353"/>
        <v>0</v>
      </c>
      <c r="OF19" s="628" t="b">
        <f t="shared" si="354"/>
        <v>1</v>
      </c>
      <c r="OG19" s="628">
        <f t="shared" si="355"/>
        <v>1</v>
      </c>
      <c r="OH19" s="737">
        <f t="shared" si="356"/>
        <v>0</v>
      </c>
      <c r="OI19" s="737">
        <f t="shared" si="357"/>
        <v>0</v>
      </c>
      <c r="OJ19" s="737">
        <f t="shared" si="85"/>
        <v>0</v>
      </c>
      <c r="OK19" s="740">
        <f t="shared" si="86"/>
        <v>0</v>
      </c>
      <c r="OL19" s="625">
        <f t="shared" si="358"/>
        <v>1</v>
      </c>
      <c r="OM19" s="625" t="str">
        <f t="shared" si="359"/>
        <v>00:00-00:00</v>
      </c>
      <c r="ON19" s="627">
        <f t="shared" si="360"/>
        <v>1</v>
      </c>
      <c r="OO19" s="738">
        <f t="shared" si="361"/>
        <v>0</v>
      </c>
      <c r="OP19" s="738">
        <f t="shared" si="362"/>
        <v>1</v>
      </c>
      <c r="OQ19" s="628" t="b">
        <f t="shared" si="363"/>
        <v>1</v>
      </c>
      <c r="OR19" s="628" t="b">
        <f t="shared" si="363"/>
        <v>0</v>
      </c>
      <c r="OS19" s="628" t="b">
        <f t="shared" si="364"/>
        <v>1</v>
      </c>
      <c r="OT19" s="628">
        <f t="shared" si="365"/>
        <v>1</v>
      </c>
      <c r="OU19" s="737">
        <f t="shared" si="366"/>
        <v>0</v>
      </c>
      <c r="OV19" s="737">
        <f t="shared" si="367"/>
        <v>0</v>
      </c>
      <c r="OW19" s="737">
        <f t="shared" si="87"/>
        <v>0</v>
      </c>
      <c r="OX19" s="740">
        <f t="shared" si="88"/>
        <v>0</v>
      </c>
      <c r="OY19" s="625">
        <f t="shared" si="368"/>
        <v>1</v>
      </c>
      <c r="OZ19" s="625" t="str">
        <f t="shared" si="369"/>
        <v>00:00-00:00</v>
      </c>
      <c r="PA19" s="627">
        <f t="shared" si="370"/>
        <v>1</v>
      </c>
      <c r="PB19" s="738">
        <f t="shared" si="371"/>
        <v>0</v>
      </c>
      <c r="PC19" s="738">
        <f t="shared" si="372"/>
        <v>1</v>
      </c>
      <c r="PD19" s="628" t="b">
        <f t="shared" si="373"/>
        <v>1</v>
      </c>
      <c r="PE19" s="628" t="b">
        <f t="shared" si="373"/>
        <v>0</v>
      </c>
      <c r="PF19" s="628" t="b">
        <f t="shared" si="374"/>
        <v>1</v>
      </c>
      <c r="PG19" s="628">
        <f t="shared" si="375"/>
        <v>1</v>
      </c>
      <c r="PH19" s="737">
        <f t="shared" si="376"/>
        <v>0</v>
      </c>
      <c r="PI19" s="737">
        <f t="shared" si="377"/>
        <v>0</v>
      </c>
      <c r="PJ19" s="737">
        <f t="shared" si="89"/>
        <v>0</v>
      </c>
      <c r="PK19" s="740">
        <f t="shared" si="90"/>
        <v>0</v>
      </c>
      <c r="PL19" s="625">
        <f t="shared" si="378"/>
        <v>1</v>
      </c>
      <c r="PM19" s="625" t="str">
        <f t="shared" si="379"/>
        <v>00:00-00:00</v>
      </c>
      <c r="PN19" s="627">
        <f t="shared" si="380"/>
        <v>1</v>
      </c>
      <c r="PO19" s="738">
        <f t="shared" si="381"/>
        <v>0</v>
      </c>
      <c r="PP19" s="738">
        <f t="shared" si="382"/>
        <v>1</v>
      </c>
      <c r="PQ19" s="628" t="b">
        <f t="shared" si="383"/>
        <v>1</v>
      </c>
      <c r="PR19" s="628" t="b">
        <f t="shared" si="383"/>
        <v>0</v>
      </c>
      <c r="PS19" s="628" t="b">
        <f t="shared" si="384"/>
        <v>1</v>
      </c>
      <c r="PT19" s="628">
        <f t="shared" si="385"/>
        <v>1</v>
      </c>
      <c r="PU19" s="737">
        <f t="shared" si="386"/>
        <v>0</v>
      </c>
      <c r="PV19" s="737">
        <f t="shared" si="387"/>
        <v>0</v>
      </c>
      <c r="PW19" s="737">
        <f t="shared" si="91"/>
        <v>0</v>
      </c>
      <c r="PX19" s="740">
        <f t="shared" si="92"/>
        <v>0</v>
      </c>
      <c r="PY19" s="625">
        <f t="shared" si="388"/>
        <v>1</v>
      </c>
      <c r="PZ19" s="625" t="str">
        <f t="shared" si="389"/>
        <v>00:00-00:00</v>
      </c>
      <c r="QA19" s="627">
        <f t="shared" si="390"/>
        <v>1</v>
      </c>
      <c r="QB19" s="738">
        <f t="shared" si="391"/>
        <v>0</v>
      </c>
      <c r="QC19" s="738">
        <f t="shared" si="392"/>
        <v>1</v>
      </c>
      <c r="QD19" s="628" t="b">
        <f t="shared" si="393"/>
        <v>1</v>
      </c>
      <c r="QE19" s="628" t="b">
        <f t="shared" si="393"/>
        <v>0</v>
      </c>
      <c r="QF19" s="628" t="b">
        <f t="shared" si="394"/>
        <v>1</v>
      </c>
      <c r="QG19" s="628">
        <f t="shared" si="395"/>
        <v>1</v>
      </c>
      <c r="QH19" s="737">
        <f t="shared" si="396"/>
        <v>0</v>
      </c>
      <c r="QI19" s="737">
        <f t="shared" si="397"/>
        <v>0</v>
      </c>
      <c r="QJ19" s="737">
        <f t="shared" si="93"/>
        <v>0</v>
      </c>
      <c r="QK19" s="740">
        <f t="shared" si="94"/>
        <v>0</v>
      </c>
      <c r="QL19" s="625">
        <f t="shared" si="398"/>
        <v>1</v>
      </c>
      <c r="QM19" s="625" t="str">
        <f t="shared" si="399"/>
        <v>00:00-00:00</v>
      </c>
      <c r="QN19" s="627">
        <f t="shared" si="400"/>
        <v>1</v>
      </c>
      <c r="QO19" s="738">
        <f t="shared" si="401"/>
        <v>0</v>
      </c>
      <c r="QP19" s="738">
        <f t="shared" si="402"/>
        <v>1</v>
      </c>
      <c r="QQ19" s="628" t="b">
        <f t="shared" si="403"/>
        <v>1</v>
      </c>
      <c r="QR19" s="628" t="b">
        <f t="shared" si="403"/>
        <v>0</v>
      </c>
      <c r="QS19" s="628" t="b">
        <f t="shared" si="404"/>
        <v>1</v>
      </c>
      <c r="QT19" s="628">
        <f t="shared" si="405"/>
        <v>1</v>
      </c>
      <c r="QU19" s="737">
        <f t="shared" si="406"/>
        <v>0</v>
      </c>
      <c r="QV19" s="737">
        <f t="shared" si="407"/>
        <v>0</v>
      </c>
      <c r="QW19" s="737">
        <f t="shared" si="95"/>
        <v>0</v>
      </c>
      <c r="QX19" s="740">
        <f t="shared" si="96"/>
        <v>0</v>
      </c>
      <c r="QY19" s="625">
        <f t="shared" si="408"/>
        <v>1</v>
      </c>
      <c r="QZ19" s="625" t="str">
        <f t="shared" si="409"/>
        <v>00:00-00:00</v>
      </c>
      <c r="RA19" s="627">
        <f t="shared" si="410"/>
        <v>1</v>
      </c>
      <c r="RB19" s="738">
        <f t="shared" si="411"/>
        <v>0</v>
      </c>
      <c r="RC19" s="738">
        <f t="shared" si="412"/>
        <v>1</v>
      </c>
      <c r="RD19" s="628" t="b">
        <f t="shared" si="413"/>
        <v>1</v>
      </c>
      <c r="RE19" s="628" t="b">
        <f t="shared" si="413"/>
        <v>0</v>
      </c>
      <c r="RF19" s="628" t="b">
        <f t="shared" si="414"/>
        <v>1</v>
      </c>
      <c r="RG19" s="628">
        <f t="shared" si="415"/>
        <v>1</v>
      </c>
      <c r="RH19" s="737">
        <f t="shared" si="416"/>
        <v>0</v>
      </c>
      <c r="RI19" s="737">
        <f t="shared" si="417"/>
        <v>0</v>
      </c>
      <c r="RJ19" s="737">
        <f t="shared" si="97"/>
        <v>0</v>
      </c>
      <c r="RK19" s="740">
        <f t="shared" si="98"/>
        <v>0</v>
      </c>
      <c r="RL19" s="744">
        <f t="shared" si="418"/>
        <v>0</v>
      </c>
      <c r="RM19" s="746">
        <f t="shared" si="430"/>
        <v>0</v>
      </c>
      <c r="RN19" s="744">
        <f t="shared" si="419"/>
        <v>0</v>
      </c>
      <c r="RO19" s="744">
        <f t="shared" si="420"/>
        <v>0</v>
      </c>
      <c r="RP19" s="744">
        <f t="shared" si="421"/>
        <v>0</v>
      </c>
      <c r="RQ19" s="744">
        <f t="shared" si="422"/>
        <v>0</v>
      </c>
      <c r="RR19" s="594">
        <f t="shared" ca="1" si="100"/>
        <v>0</v>
      </c>
      <c r="RS19" s="594">
        <f t="shared" ca="1" si="101"/>
        <v>0</v>
      </c>
      <c r="RU19" s="725"/>
    </row>
    <row r="20" spans="1:489" s="625" customFormat="1" ht="15" x14ac:dyDescent="0.25">
      <c r="A20" s="865">
        <f t="shared" ca="1" si="0"/>
        <v>6</v>
      </c>
      <c r="B20" s="719">
        <f t="shared" ca="1" si="102"/>
        <v>43871</v>
      </c>
      <c r="C20" s="720">
        <f t="shared" ca="1" si="1"/>
        <v>0</v>
      </c>
      <c r="D20" s="720" t="str">
        <f t="shared" ca="1" si="2"/>
        <v/>
      </c>
      <c r="E20" s="773" t="str">
        <f t="shared" ca="1" si="3"/>
        <v/>
      </c>
      <c r="F20" s="721">
        <f t="shared" ca="1" si="4"/>
        <v>43871</v>
      </c>
      <c r="G20" s="747"/>
      <c r="H20" s="748"/>
      <c r="I20" s="748"/>
      <c r="J20" s="748"/>
      <c r="K20" s="748"/>
      <c r="L20" s="748"/>
      <c r="M20" s="749"/>
      <c r="N20" s="722" t="str">
        <f t="shared" si="5"/>
        <v/>
      </c>
      <c r="O20" s="723" t="str">
        <f t="shared" si="6"/>
        <v/>
      </c>
      <c r="P20" s="724" t="str">
        <f t="shared" ca="1" si="7"/>
        <v/>
      </c>
      <c r="Q20" s="725" t="str">
        <f t="shared" ca="1" si="8"/>
        <v/>
      </c>
      <c r="R20" s="725">
        <f t="shared" ca="1" si="9"/>
        <v>0</v>
      </c>
      <c r="S20" s="750"/>
      <c r="T20" s="723" t="str">
        <f t="shared" si="103"/>
        <v/>
      </c>
      <c r="U20" s="723" t="str">
        <f t="shared" ca="1" si="10"/>
        <v/>
      </c>
      <c r="V20" s="723" t="str">
        <f t="shared" ca="1" si="11"/>
        <v/>
      </c>
      <c r="W20" s="723" t="str">
        <f t="shared" ca="1" si="12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13"/>
        <v/>
      </c>
      <c r="AD20" s="714"/>
      <c r="AE20" s="752" t="str">
        <f t="shared" si="14"/>
        <v/>
      </c>
      <c r="AF20" s="729" t="str">
        <f t="shared" si="104"/>
        <v/>
      </c>
      <c r="AG20" s="730" t="str">
        <f t="shared" si="105"/>
        <v/>
      </c>
      <c r="AH20" s="731" t="str">
        <f t="shared" si="15"/>
        <v/>
      </c>
      <c r="AI20" s="731">
        <f t="shared" si="106"/>
        <v>0</v>
      </c>
      <c r="AJ20" s="731">
        <f t="shared" si="107"/>
        <v>0</v>
      </c>
      <c r="AK20" s="732">
        <f ca="1">IF(G20=Stammdaten!$I$59,3,IF(AND(OR(C20=0,WEEKDAY(B20,2)&gt;=6),Q20&lt;&gt;""),2,0))</f>
        <v>0</v>
      </c>
      <c r="AL20" s="596">
        <f t="shared" si="16"/>
        <v>0</v>
      </c>
      <c r="AM20" s="596">
        <f t="shared" si="16"/>
        <v>0</v>
      </c>
      <c r="AN20" s="596">
        <f t="shared" si="16"/>
        <v>0</v>
      </c>
      <c r="AO20" s="596">
        <f t="shared" si="423"/>
        <v>0</v>
      </c>
      <c r="AP20" s="633">
        <v>0</v>
      </c>
      <c r="AQ20" s="596">
        <f t="shared" si="424"/>
        <v>0</v>
      </c>
      <c r="AR20" s="634">
        <f t="shared" si="17"/>
        <v>0</v>
      </c>
      <c r="AS20" s="733">
        <f t="shared" si="18"/>
        <v>0</v>
      </c>
      <c r="AT20" s="635">
        <f t="shared" si="19"/>
        <v>0</v>
      </c>
      <c r="AU20" s="635">
        <f t="shared" si="425"/>
        <v>0</v>
      </c>
      <c r="AV20" s="633">
        <v>0</v>
      </c>
      <c r="AW20" s="635">
        <f t="shared" si="426"/>
        <v>0</v>
      </c>
      <c r="AX20" s="596">
        <f t="shared" si="20"/>
        <v>0</v>
      </c>
      <c r="AY20" s="596">
        <f t="shared" si="21"/>
        <v>0</v>
      </c>
      <c r="AZ20" s="596">
        <f t="shared" si="22"/>
        <v>0</v>
      </c>
      <c r="BA20" s="596">
        <f t="shared" si="23"/>
        <v>0</v>
      </c>
      <c r="BB20" s="596">
        <f t="shared" si="24"/>
        <v>0</v>
      </c>
      <c r="BC20" s="596">
        <f t="shared" si="427"/>
        <v>0</v>
      </c>
      <c r="BD20" s="636" t="b">
        <f t="shared" si="25"/>
        <v>1</v>
      </c>
      <c r="BE20" s="636" t="b">
        <f>IF(UPPER(G20)=Stammdaten!$D$40,TRUE,FALSE)</f>
        <v>0</v>
      </c>
      <c r="BF20" s="635">
        <f t="shared" si="428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9"/>
        <v>0</v>
      </c>
      <c r="BL20" s="636" t="b">
        <f>IF(UPPER(G20)=Stammdaten!$D$39,TRUE,FALSE)</f>
        <v>0</v>
      </c>
      <c r="BM20" s="636">
        <f t="shared" si="26"/>
        <v>0</v>
      </c>
      <c r="BN20" s="636">
        <f t="shared" si="27"/>
        <v>0</v>
      </c>
      <c r="BO20" s="735">
        <f t="shared" ca="1" si="28"/>
        <v>0</v>
      </c>
      <c r="BP20" s="636">
        <f t="shared" si="29"/>
        <v>0</v>
      </c>
      <c r="BQ20" s="636">
        <f t="shared" si="108"/>
        <v>0</v>
      </c>
      <c r="BR20" s="636">
        <f t="shared" ca="1" si="30"/>
        <v>0</v>
      </c>
      <c r="BS20" s="549">
        <f t="shared" ca="1" si="31"/>
        <v>0</v>
      </c>
      <c r="BT20" s="637">
        <f t="shared" ca="1" si="32"/>
        <v>0</v>
      </c>
      <c r="BU20" s="635">
        <f t="shared" ca="1" si="109"/>
        <v>0</v>
      </c>
      <c r="BV20" s="638">
        <f t="shared" ca="1" si="3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34"/>
        <v>0</v>
      </c>
      <c r="BY20" s="638">
        <f t="shared" ca="1" si="35"/>
        <v>0</v>
      </c>
      <c r="BZ20" s="736">
        <f ca="1">ROUND(IF(OR(C20=0,B20=""),0,INDIRECT(ADDRESS(MATCH(B20,Soll_AZ,1)+MATCH("Arbeitszeit 1 ab",Stammdaten!B:B,0)-1,WEEKDAY(B20,2)+15,,,Tabellennamen),TRUE)),15)</f>
        <v>0</v>
      </c>
      <c r="CA20" s="954">
        <f t="shared" ca="1" si="36"/>
        <v>0</v>
      </c>
      <c r="CB20" s="736">
        <f t="shared" si="110"/>
        <v>0</v>
      </c>
      <c r="CC20" s="625">
        <f t="shared" si="37"/>
        <v>1</v>
      </c>
      <c r="CD20" s="737">
        <f t="shared" si="38"/>
        <v>0</v>
      </c>
      <c r="CE20" s="737">
        <f t="shared" si="111"/>
        <v>1</v>
      </c>
      <c r="CF20" s="738" t="str">
        <f t="shared" si="112"/>
        <v>00:00-00:00</v>
      </c>
      <c r="CG20" s="739">
        <f t="shared" si="113"/>
        <v>1</v>
      </c>
      <c r="CH20" s="738">
        <f t="shared" si="114"/>
        <v>0</v>
      </c>
      <c r="CI20" s="738">
        <f t="shared" si="115"/>
        <v>1</v>
      </c>
      <c r="CJ20" s="737" t="b">
        <f t="shared" si="116"/>
        <v>1</v>
      </c>
      <c r="CK20" s="737" t="b">
        <f t="shared" si="116"/>
        <v>0</v>
      </c>
      <c r="CL20" s="737" t="b">
        <f t="shared" si="117"/>
        <v>1</v>
      </c>
      <c r="CM20" s="628">
        <f t="shared" si="118"/>
        <v>1</v>
      </c>
      <c r="CN20" s="737">
        <f t="shared" si="119"/>
        <v>0</v>
      </c>
      <c r="CO20" s="737">
        <f t="shared" si="120"/>
        <v>0</v>
      </c>
      <c r="CP20" s="737">
        <f t="shared" si="121"/>
        <v>0</v>
      </c>
      <c r="CQ20" s="740">
        <f t="shared" si="39"/>
        <v>0</v>
      </c>
      <c r="CR20" s="625">
        <f t="shared" si="122"/>
        <v>1</v>
      </c>
      <c r="CS20" s="738" t="str">
        <f t="shared" si="40"/>
        <v>00:00-00:00</v>
      </c>
      <c r="CT20" s="739">
        <f t="shared" si="123"/>
        <v>1</v>
      </c>
      <c r="CU20" s="738">
        <f t="shared" si="124"/>
        <v>0</v>
      </c>
      <c r="CV20" s="738">
        <f t="shared" si="125"/>
        <v>1</v>
      </c>
      <c r="CW20" s="737" t="b">
        <f t="shared" si="126"/>
        <v>1</v>
      </c>
      <c r="CX20" s="737" t="b">
        <f t="shared" si="126"/>
        <v>0</v>
      </c>
      <c r="CY20" s="737" t="b">
        <f t="shared" si="127"/>
        <v>1</v>
      </c>
      <c r="CZ20" s="628">
        <f t="shared" si="128"/>
        <v>1</v>
      </c>
      <c r="DA20" s="737">
        <f t="shared" si="129"/>
        <v>0</v>
      </c>
      <c r="DB20" s="737">
        <f t="shared" si="130"/>
        <v>0</v>
      </c>
      <c r="DC20" s="737">
        <f t="shared" si="131"/>
        <v>0</v>
      </c>
      <c r="DD20" s="740">
        <f t="shared" si="41"/>
        <v>0</v>
      </c>
      <c r="DE20" s="625">
        <f t="shared" si="132"/>
        <v>1</v>
      </c>
      <c r="DF20" s="738" t="str">
        <f t="shared" si="133"/>
        <v>00:00-00:00</v>
      </c>
      <c r="DG20" s="739">
        <f t="shared" si="134"/>
        <v>1</v>
      </c>
      <c r="DH20" s="738">
        <f t="shared" si="135"/>
        <v>0</v>
      </c>
      <c r="DI20" s="738">
        <f t="shared" si="136"/>
        <v>1</v>
      </c>
      <c r="DJ20" s="737" t="b">
        <f t="shared" si="137"/>
        <v>1</v>
      </c>
      <c r="DK20" s="737" t="b">
        <f t="shared" si="137"/>
        <v>0</v>
      </c>
      <c r="DL20" s="737" t="b">
        <f t="shared" si="138"/>
        <v>1</v>
      </c>
      <c r="DM20" s="628">
        <f t="shared" si="139"/>
        <v>1</v>
      </c>
      <c r="DN20" s="737">
        <f t="shared" si="140"/>
        <v>0</v>
      </c>
      <c r="DO20" s="737">
        <f t="shared" si="141"/>
        <v>0</v>
      </c>
      <c r="DP20" s="737">
        <f t="shared" si="42"/>
        <v>0</v>
      </c>
      <c r="DQ20" s="740">
        <f t="shared" si="43"/>
        <v>0</v>
      </c>
      <c r="DR20" s="625">
        <f t="shared" si="142"/>
        <v>1</v>
      </c>
      <c r="DS20" s="738" t="str">
        <f t="shared" si="143"/>
        <v>00:00-00:00</v>
      </c>
      <c r="DT20" s="739">
        <f t="shared" si="144"/>
        <v>1</v>
      </c>
      <c r="DU20" s="738">
        <f t="shared" si="145"/>
        <v>0</v>
      </c>
      <c r="DV20" s="738">
        <f t="shared" si="146"/>
        <v>1</v>
      </c>
      <c r="DW20" s="737" t="b">
        <f t="shared" si="147"/>
        <v>1</v>
      </c>
      <c r="DX20" s="737" t="b">
        <f t="shared" si="147"/>
        <v>0</v>
      </c>
      <c r="DY20" s="737" t="b">
        <f t="shared" si="148"/>
        <v>1</v>
      </c>
      <c r="DZ20" s="628">
        <f t="shared" si="149"/>
        <v>1</v>
      </c>
      <c r="EA20" s="737">
        <f t="shared" si="150"/>
        <v>0</v>
      </c>
      <c r="EB20" s="737">
        <f t="shared" si="151"/>
        <v>0</v>
      </c>
      <c r="EC20" s="737">
        <f t="shared" si="44"/>
        <v>0</v>
      </c>
      <c r="ED20" s="740">
        <f t="shared" si="45"/>
        <v>0</v>
      </c>
      <c r="EE20" s="741">
        <f t="shared" si="152"/>
        <v>1</v>
      </c>
      <c r="EF20" s="742" t="str">
        <f t="shared" si="153"/>
        <v>00:00-00:00</v>
      </c>
      <c r="EG20" s="743">
        <f t="shared" si="154"/>
        <v>1</v>
      </c>
      <c r="EH20" s="742">
        <f t="shared" si="155"/>
        <v>0</v>
      </c>
      <c r="EI20" s="742">
        <f t="shared" si="156"/>
        <v>1</v>
      </c>
      <c r="EJ20" s="742" t="b">
        <f t="shared" si="157"/>
        <v>1</v>
      </c>
      <c r="EK20" s="742" t="b">
        <f t="shared" si="157"/>
        <v>0</v>
      </c>
      <c r="EL20" s="742" t="b">
        <f t="shared" si="158"/>
        <v>1</v>
      </c>
      <c r="EM20" s="628">
        <f t="shared" si="159"/>
        <v>1</v>
      </c>
      <c r="EN20" s="737">
        <f t="shared" si="160"/>
        <v>0</v>
      </c>
      <c r="EO20" s="737">
        <f t="shared" si="161"/>
        <v>0</v>
      </c>
      <c r="EP20" s="737">
        <f t="shared" si="46"/>
        <v>0</v>
      </c>
      <c r="EQ20" s="740">
        <f t="shared" si="47"/>
        <v>0</v>
      </c>
      <c r="ER20" s="741">
        <f t="shared" si="162"/>
        <v>1</v>
      </c>
      <c r="ES20" s="742" t="str">
        <f t="shared" si="163"/>
        <v>00:00-00:00</v>
      </c>
      <c r="ET20" s="739">
        <f t="shared" si="164"/>
        <v>1</v>
      </c>
      <c r="EU20" s="738">
        <f t="shared" si="165"/>
        <v>0</v>
      </c>
      <c r="EV20" s="738">
        <f t="shared" si="166"/>
        <v>1</v>
      </c>
      <c r="EW20" s="737" t="b">
        <f t="shared" si="167"/>
        <v>1</v>
      </c>
      <c r="EX20" s="737" t="b">
        <f t="shared" si="167"/>
        <v>0</v>
      </c>
      <c r="EY20" s="737" t="b">
        <f t="shared" si="168"/>
        <v>1</v>
      </c>
      <c r="EZ20" s="628">
        <f t="shared" si="169"/>
        <v>1</v>
      </c>
      <c r="FA20" s="737">
        <f t="shared" si="170"/>
        <v>0</v>
      </c>
      <c r="FB20" s="737">
        <f t="shared" si="171"/>
        <v>0</v>
      </c>
      <c r="FC20" s="737">
        <f t="shared" si="48"/>
        <v>0</v>
      </c>
      <c r="FD20" s="740">
        <f t="shared" si="49"/>
        <v>0</v>
      </c>
      <c r="FE20" s="625">
        <f t="shared" si="172"/>
        <v>1</v>
      </c>
      <c r="FF20" s="738" t="str">
        <f t="shared" si="173"/>
        <v>00:00-00:00</v>
      </c>
      <c r="FG20" s="739">
        <f t="shared" si="174"/>
        <v>1</v>
      </c>
      <c r="FH20" s="738">
        <f t="shared" si="175"/>
        <v>0</v>
      </c>
      <c r="FI20" s="738">
        <f t="shared" si="176"/>
        <v>1</v>
      </c>
      <c r="FJ20" s="737" t="b">
        <f t="shared" si="177"/>
        <v>1</v>
      </c>
      <c r="FK20" s="737" t="b">
        <f t="shared" si="177"/>
        <v>0</v>
      </c>
      <c r="FL20" s="737" t="b">
        <f t="shared" si="178"/>
        <v>1</v>
      </c>
      <c r="FM20" s="628">
        <f t="shared" si="179"/>
        <v>1</v>
      </c>
      <c r="FN20" s="737">
        <f t="shared" si="180"/>
        <v>0</v>
      </c>
      <c r="FO20" s="737">
        <f t="shared" si="181"/>
        <v>0</v>
      </c>
      <c r="FP20" s="737">
        <f t="shared" si="50"/>
        <v>0</v>
      </c>
      <c r="FQ20" s="740">
        <f t="shared" si="51"/>
        <v>0</v>
      </c>
      <c r="FR20" s="625">
        <f t="shared" si="182"/>
        <v>1</v>
      </c>
      <c r="FS20" s="738" t="str">
        <f t="shared" si="183"/>
        <v>00:00-00:00</v>
      </c>
      <c r="FT20" s="739">
        <f t="shared" si="184"/>
        <v>1</v>
      </c>
      <c r="FU20" s="738">
        <f t="shared" si="185"/>
        <v>0</v>
      </c>
      <c r="FV20" s="738">
        <f t="shared" si="186"/>
        <v>1</v>
      </c>
      <c r="FW20" s="737" t="b">
        <f t="shared" si="187"/>
        <v>1</v>
      </c>
      <c r="FX20" s="737" t="b">
        <f t="shared" si="187"/>
        <v>0</v>
      </c>
      <c r="FY20" s="737" t="b">
        <f t="shared" si="188"/>
        <v>1</v>
      </c>
      <c r="FZ20" s="628">
        <f t="shared" si="189"/>
        <v>1</v>
      </c>
      <c r="GA20" s="737">
        <f t="shared" si="190"/>
        <v>0</v>
      </c>
      <c r="GB20" s="737">
        <f t="shared" si="191"/>
        <v>0</v>
      </c>
      <c r="GC20" s="737">
        <f t="shared" si="52"/>
        <v>0</v>
      </c>
      <c r="GD20" s="740">
        <f t="shared" si="53"/>
        <v>0</v>
      </c>
      <c r="GE20" s="625">
        <f t="shared" si="192"/>
        <v>1</v>
      </c>
      <c r="GF20" s="738" t="str">
        <f t="shared" si="193"/>
        <v>00:00-00:00</v>
      </c>
      <c r="GG20" s="739">
        <f t="shared" si="194"/>
        <v>1</v>
      </c>
      <c r="GH20" s="738">
        <f t="shared" si="195"/>
        <v>0</v>
      </c>
      <c r="GI20" s="738">
        <f t="shared" si="196"/>
        <v>1</v>
      </c>
      <c r="GJ20" s="737" t="b">
        <f t="shared" si="197"/>
        <v>1</v>
      </c>
      <c r="GK20" s="737" t="b">
        <f t="shared" si="197"/>
        <v>0</v>
      </c>
      <c r="GL20" s="737" t="b">
        <f t="shared" si="198"/>
        <v>1</v>
      </c>
      <c r="GM20" s="628">
        <f t="shared" si="199"/>
        <v>1</v>
      </c>
      <c r="GN20" s="737">
        <f t="shared" si="200"/>
        <v>0</v>
      </c>
      <c r="GO20" s="737">
        <f t="shared" si="201"/>
        <v>0</v>
      </c>
      <c r="GP20" s="737">
        <f t="shared" si="54"/>
        <v>0</v>
      </c>
      <c r="GQ20" s="740">
        <f t="shared" si="55"/>
        <v>0</v>
      </c>
      <c r="GR20" s="625">
        <f t="shared" si="202"/>
        <v>1</v>
      </c>
      <c r="GS20" s="738" t="str">
        <f t="shared" si="203"/>
        <v>00:00-00:00</v>
      </c>
      <c r="GT20" s="739">
        <f t="shared" si="204"/>
        <v>1</v>
      </c>
      <c r="GU20" s="738">
        <f t="shared" si="205"/>
        <v>0</v>
      </c>
      <c r="GV20" s="738">
        <f t="shared" si="206"/>
        <v>1</v>
      </c>
      <c r="GW20" s="737" t="b">
        <f t="shared" si="207"/>
        <v>1</v>
      </c>
      <c r="GX20" s="737" t="b">
        <f t="shared" si="207"/>
        <v>0</v>
      </c>
      <c r="GY20" s="737" t="b">
        <f t="shared" si="208"/>
        <v>1</v>
      </c>
      <c r="GZ20" s="628">
        <f t="shared" si="209"/>
        <v>1</v>
      </c>
      <c r="HA20" s="737">
        <f t="shared" si="210"/>
        <v>0</v>
      </c>
      <c r="HB20" s="737">
        <f t="shared" si="211"/>
        <v>0</v>
      </c>
      <c r="HC20" s="737">
        <f t="shared" si="56"/>
        <v>0</v>
      </c>
      <c r="HD20" s="740">
        <f t="shared" si="57"/>
        <v>0</v>
      </c>
      <c r="HE20" s="625">
        <f t="shared" si="212"/>
        <v>1</v>
      </c>
      <c r="HF20" s="738" t="str">
        <f t="shared" si="213"/>
        <v>00:00-00:00</v>
      </c>
      <c r="HG20" s="739">
        <f t="shared" si="214"/>
        <v>1</v>
      </c>
      <c r="HH20" s="738">
        <f t="shared" si="215"/>
        <v>0</v>
      </c>
      <c r="HI20" s="738">
        <f t="shared" si="216"/>
        <v>1</v>
      </c>
      <c r="HJ20" s="737" t="b">
        <f t="shared" si="217"/>
        <v>1</v>
      </c>
      <c r="HK20" s="737" t="b">
        <f t="shared" si="217"/>
        <v>0</v>
      </c>
      <c r="HL20" s="737" t="b">
        <f t="shared" si="218"/>
        <v>1</v>
      </c>
      <c r="HM20" s="628">
        <f t="shared" si="219"/>
        <v>1</v>
      </c>
      <c r="HN20" s="737">
        <f t="shared" si="220"/>
        <v>0</v>
      </c>
      <c r="HO20" s="737">
        <f t="shared" si="221"/>
        <v>0</v>
      </c>
      <c r="HP20" s="737">
        <f t="shared" si="58"/>
        <v>0</v>
      </c>
      <c r="HQ20" s="740">
        <f t="shared" si="59"/>
        <v>0</v>
      </c>
      <c r="HR20" s="625">
        <f t="shared" si="222"/>
        <v>1</v>
      </c>
      <c r="HS20" s="738" t="str">
        <f t="shared" si="223"/>
        <v>00:00-00:00</v>
      </c>
      <c r="HT20" s="739">
        <f t="shared" si="224"/>
        <v>1</v>
      </c>
      <c r="HU20" s="738">
        <f t="shared" si="225"/>
        <v>0</v>
      </c>
      <c r="HV20" s="738">
        <f t="shared" si="226"/>
        <v>1</v>
      </c>
      <c r="HW20" s="737" t="b">
        <f t="shared" si="227"/>
        <v>1</v>
      </c>
      <c r="HX20" s="737" t="b">
        <f t="shared" si="227"/>
        <v>0</v>
      </c>
      <c r="HY20" s="737" t="b">
        <f t="shared" si="228"/>
        <v>1</v>
      </c>
      <c r="HZ20" s="628">
        <f t="shared" si="229"/>
        <v>1</v>
      </c>
      <c r="IA20" s="737">
        <f t="shared" si="230"/>
        <v>0</v>
      </c>
      <c r="IB20" s="737">
        <f t="shared" si="231"/>
        <v>0</v>
      </c>
      <c r="IC20" s="737">
        <f t="shared" si="60"/>
        <v>0</v>
      </c>
      <c r="ID20" s="740">
        <f t="shared" si="61"/>
        <v>0</v>
      </c>
      <c r="IE20" s="625">
        <f t="shared" si="232"/>
        <v>1</v>
      </c>
      <c r="IF20" s="738" t="str">
        <f t="shared" si="233"/>
        <v>00:00-00:00</v>
      </c>
      <c r="IG20" s="739">
        <f t="shared" si="234"/>
        <v>1</v>
      </c>
      <c r="IH20" s="738">
        <f t="shared" si="235"/>
        <v>0</v>
      </c>
      <c r="II20" s="738">
        <f t="shared" si="236"/>
        <v>1</v>
      </c>
      <c r="IJ20" s="737" t="b">
        <f t="shared" si="237"/>
        <v>1</v>
      </c>
      <c r="IK20" s="737" t="b">
        <f t="shared" si="237"/>
        <v>0</v>
      </c>
      <c r="IL20" s="737" t="b">
        <f t="shared" si="238"/>
        <v>1</v>
      </c>
      <c r="IM20" s="628">
        <f t="shared" si="239"/>
        <v>1</v>
      </c>
      <c r="IN20" s="737">
        <f t="shared" si="240"/>
        <v>0</v>
      </c>
      <c r="IO20" s="737">
        <f t="shared" si="241"/>
        <v>0</v>
      </c>
      <c r="IP20" s="737">
        <f t="shared" si="62"/>
        <v>0</v>
      </c>
      <c r="IQ20" s="740">
        <f t="shared" si="63"/>
        <v>0</v>
      </c>
      <c r="IR20" s="625">
        <f t="shared" si="242"/>
        <v>1</v>
      </c>
      <c r="IS20" s="738" t="str">
        <f t="shared" si="243"/>
        <v>00:00-00:00</v>
      </c>
      <c r="IT20" s="739">
        <f t="shared" si="244"/>
        <v>1</v>
      </c>
      <c r="IU20" s="738">
        <f t="shared" si="245"/>
        <v>0</v>
      </c>
      <c r="IV20" s="738">
        <f t="shared" si="246"/>
        <v>1</v>
      </c>
      <c r="IW20" s="737" t="b">
        <f t="shared" si="247"/>
        <v>1</v>
      </c>
      <c r="IX20" s="737" t="b">
        <f t="shared" si="247"/>
        <v>0</v>
      </c>
      <c r="IY20" s="737" t="b">
        <f t="shared" si="248"/>
        <v>1</v>
      </c>
      <c r="IZ20" s="628">
        <f t="shared" si="249"/>
        <v>1</v>
      </c>
      <c r="JA20" s="737">
        <f t="shared" si="250"/>
        <v>0</v>
      </c>
      <c r="JB20" s="737">
        <f t="shared" si="251"/>
        <v>0</v>
      </c>
      <c r="JC20" s="737">
        <f t="shared" si="64"/>
        <v>0</v>
      </c>
      <c r="JD20" s="740">
        <f t="shared" si="65"/>
        <v>0</v>
      </c>
      <c r="JE20" s="625">
        <f t="shared" si="252"/>
        <v>1</v>
      </c>
      <c r="JF20" s="738" t="str">
        <f t="shared" si="253"/>
        <v>00:00-00:00</v>
      </c>
      <c r="JG20" s="739">
        <f t="shared" si="254"/>
        <v>1</v>
      </c>
      <c r="JH20" s="738">
        <f t="shared" si="255"/>
        <v>0</v>
      </c>
      <c r="JI20" s="738">
        <f t="shared" si="256"/>
        <v>1</v>
      </c>
      <c r="JJ20" s="737" t="b">
        <f t="shared" si="257"/>
        <v>1</v>
      </c>
      <c r="JK20" s="737" t="b">
        <f t="shared" si="257"/>
        <v>0</v>
      </c>
      <c r="JL20" s="737" t="b">
        <f t="shared" si="258"/>
        <v>1</v>
      </c>
      <c r="JM20" s="628">
        <f t="shared" si="259"/>
        <v>1</v>
      </c>
      <c r="JN20" s="737">
        <f t="shared" si="260"/>
        <v>0</v>
      </c>
      <c r="JO20" s="737">
        <f t="shared" si="261"/>
        <v>0</v>
      </c>
      <c r="JP20" s="737">
        <f t="shared" si="66"/>
        <v>0</v>
      </c>
      <c r="JQ20" s="740">
        <f t="shared" si="67"/>
        <v>0</v>
      </c>
      <c r="JR20" s="744">
        <f t="shared" si="262"/>
        <v>0</v>
      </c>
      <c r="JS20" s="745">
        <f t="shared" si="263"/>
        <v>0</v>
      </c>
      <c r="JT20" s="744">
        <f t="shared" si="264"/>
        <v>0</v>
      </c>
      <c r="JU20" s="744">
        <f t="shared" si="265"/>
        <v>0</v>
      </c>
      <c r="JV20" s="744">
        <f t="shared" si="266"/>
        <v>0</v>
      </c>
      <c r="JW20" s="744">
        <f t="shared" si="267"/>
        <v>0</v>
      </c>
      <c r="JX20" s="616"/>
      <c r="JY20" s="625">
        <f t="shared" si="268"/>
        <v>1</v>
      </c>
      <c r="JZ20" s="626" t="str">
        <f t="shared" si="269"/>
        <v>00:00-00:00</v>
      </c>
      <c r="KA20" s="627">
        <f t="shared" si="270"/>
        <v>1</v>
      </c>
      <c r="KB20" s="738">
        <f t="shared" si="271"/>
        <v>0</v>
      </c>
      <c r="KC20" s="738">
        <f t="shared" si="272"/>
        <v>1</v>
      </c>
      <c r="KD20" s="628" t="b">
        <f t="shared" si="273"/>
        <v>1</v>
      </c>
      <c r="KE20" s="628" t="b">
        <f t="shared" si="273"/>
        <v>0</v>
      </c>
      <c r="KF20" s="628" t="b">
        <f t="shared" si="274"/>
        <v>1</v>
      </c>
      <c r="KG20" s="628">
        <f t="shared" si="275"/>
        <v>1</v>
      </c>
      <c r="KH20" s="737">
        <f t="shared" si="276"/>
        <v>0</v>
      </c>
      <c r="KI20" s="737">
        <f t="shared" si="277"/>
        <v>0</v>
      </c>
      <c r="KJ20" s="737">
        <f t="shared" si="68"/>
        <v>0</v>
      </c>
      <c r="KK20" s="740">
        <f t="shared" si="69"/>
        <v>0</v>
      </c>
      <c r="KL20" s="625">
        <f t="shared" si="278"/>
        <v>1</v>
      </c>
      <c r="KM20" s="625" t="str">
        <f t="shared" si="279"/>
        <v>00:00-00:00</v>
      </c>
      <c r="KN20" s="627">
        <f t="shared" si="280"/>
        <v>1</v>
      </c>
      <c r="KO20" s="738">
        <f t="shared" si="281"/>
        <v>0</v>
      </c>
      <c r="KP20" s="738">
        <f t="shared" si="282"/>
        <v>1</v>
      </c>
      <c r="KQ20" s="628" t="b">
        <f t="shared" si="283"/>
        <v>1</v>
      </c>
      <c r="KR20" s="628" t="b">
        <f t="shared" si="283"/>
        <v>0</v>
      </c>
      <c r="KS20" s="628" t="b">
        <f t="shared" si="284"/>
        <v>1</v>
      </c>
      <c r="KT20" s="628">
        <f t="shared" si="285"/>
        <v>1</v>
      </c>
      <c r="KU20" s="737">
        <f t="shared" si="286"/>
        <v>0</v>
      </c>
      <c r="KV20" s="737">
        <f t="shared" si="287"/>
        <v>0</v>
      </c>
      <c r="KW20" s="737">
        <f t="shared" si="70"/>
        <v>0</v>
      </c>
      <c r="KX20" s="740">
        <f t="shared" si="71"/>
        <v>0</v>
      </c>
      <c r="KY20" s="625">
        <f t="shared" si="288"/>
        <v>1</v>
      </c>
      <c r="KZ20" s="625" t="str">
        <f t="shared" si="289"/>
        <v>00:00-00:00</v>
      </c>
      <c r="LA20" s="627">
        <f t="shared" si="290"/>
        <v>1</v>
      </c>
      <c r="LB20" s="738">
        <f t="shared" si="291"/>
        <v>0</v>
      </c>
      <c r="LC20" s="738">
        <f t="shared" si="292"/>
        <v>1</v>
      </c>
      <c r="LD20" s="628" t="b">
        <f t="shared" si="293"/>
        <v>1</v>
      </c>
      <c r="LE20" s="628" t="b">
        <f t="shared" si="293"/>
        <v>0</v>
      </c>
      <c r="LF20" s="628" t="b">
        <f t="shared" si="294"/>
        <v>1</v>
      </c>
      <c r="LG20" s="628">
        <f t="shared" si="295"/>
        <v>1</v>
      </c>
      <c r="LH20" s="737">
        <f t="shared" si="296"/>
        <v>0</v>
      </c>
      <c r="LI20" s="737">
        <f t="shared" si="297"/>
        <v>0</v>
      </c>
      <c r="LJ20" s="737">
        <f t="shared" si="72"/>
        <v>0</v>
      </c>
      <c r="LK20" s="740">
        <f t="shared" si="73"/>
        <v>0</v>
      </c>
      <c r="LL20" s="625">
        <f t="shared" si="298"/>
        <v>1</v>
      </c>
      <c r="LM20" s="625" t="str">
        <f t="shared" si="299"/>
        <v>00:00-00:00</v>
      </c>
      <c r="LN20" s="627">
        <f t="shared" si="300"/>
        <v>1</v>
      </c>
      <c r="LO20" s="738">
        <f t="shared" si="301"/>
        <v>0</v>
      </c>
      <c r="LP20" s="738">
        <f t="shared" si="302"/>
        <v>1</v>
      </c>
      <c r="LQ20" s="628" t="b">
        <f t="shared" si="303"/>
        <v>1</v>
      </c>
      <c r="LR20" s="628" t="b">
        <f t="shared" si="303"/>
        <v>0</v>
      </c>
      <c r="LS20" s="628" t="b">
        <f t="shared" si="304"/>
        <v>1</v>
      </c>
      <c r="LT20" s="628">
        <f t="shared" si="305"/>
        <v>1</v>
      </c>
      <c r="LU20" s="737">
        <f t="shared" si="306"/>
        <v>0</v>
      </c>
      <c r="LV20" s="737">
        <f t="shared" si="307"/>
        <v>0</v>
      </c>
      <c r="LW20" s="737">
        <f t="shared" si="74"/>
        <v>0</v>
      </c>
      <c r="LX20" s="740">
        <f t="shared" si="75"/>
        <v>0</v>
      </c>
      <c r="LY20" s="625">
        <f t="shared" si="308"/>
        <v>1</v>
      </c>
      <c r="LZ20" s="625" t="str">
        <f t="shared" si="309"/>
        <v>00:00-00:00</v>
      </c>
      <c r="MA20" s="627">
        <f t="shared" si="310"/>
        <v>1</v>
      </c>
      <c r="MB20" s="738">
        <f t="shared" si="311"/>
        <v>0</v>
      </c>
      <c r="MC20" s="738">
        <f t="shared" si="312"/>
        <v>1</v>
      </c>
      <c r="MD20" s="628" t="b">
        <f t="shared" si="313"/>
        <v>1</v>
      </c>
      <c r="ME20" s="628" t="b">
        <f t="shared" si="76"/>
        <v>0</v>
      </c>
      <c r="MF20" s="628" t="b">
        <f t="shared" si="314"/>
        <v>1</v>
      </c>
      <c r="MG20" s="628">
        <f t="shared" si="315"/>
        <v>1</v>
      </c>
      <c r="MH20" s="737">
        <f t="shared" si="316"/>
        <v>0</v>
      </c>
      <c r="MI20" s="737">
        <f t="shared" si="317"/>
        <v>0</v>
      </c>
      <c r="MJ20" s="737">
        <f t="shared" si="77"/>
        <v>0</v>
      </c>
      <c r="MK20" s="740">
        <f t="shared" si="78"/>
        <v>0</v>
      </c>
      <c r="ML20" s="625">
        <f t="shared" si="318"/>
        <v>1</v>
      </c>
      <c r="MM20" s="625" t="str">
        <f t="shared" si="319"/>
        <v>00:00-00:00</v>
      </c>
      <c r="MN20" s="627">
        <f t="shared" si="320"/>
        <v>1</v>
      </c>
      <c r="MO20" s="738">
        <f t="shared" si="321"/>
        <v>0</v>
      </c>
      <c r="MP20" s="738">
        <f t="shared" si="322"/>
        <v>1</v>
      </c>
      <c r="MQ20" s="628" t="b">
        <f t="shared" si="323"/>
        <v>1</v>
      </c>
      <c r="MR20" s="628" t="b">
        <f t="shared" si="323"/>
        <v>0</v>
      </c>
      <c r="MS20" s="628" t="b">
        <f t="shared" si="324"/>
        <v>1</v>
      </c>
      <c r="MT20" s="628">
        <f t="shared" si="325"/>
        <v>1</v>
      </c>
      <c r="MU20" s="737">
        <f t="shared" si="326"/>
        <v>0</v>
      </c>
      <c r="MV20" s="737">
        <f t="shared" si="327"/>
        <v>0</v>
      </c>
      <c r="MW20" s="737">
        <f t="shared" si="79"/>
        <v>0</v>
      </c>
      <c r="MX20" s="740">
        <f t="shared" si="80"/>
        <v>0</v>
      </c>
      <c r="MY20" s="625">
        <f t="shared" si="328"/>
        <v>1</v>
      </c>
      <c r="MZ20" s="625" t="str">
        <f t="shared" si="329"/>
        <v>00:00-00:00</v>
      </c>
      <c r="NA20" s="627">
        <f t="shared" si="330"/>
        <v>1</v>
      </c>
      <c r="NB20" s="738">
        <f t="shared" si="331"/>
        <v>0</v>
      </c>
      <c r="NC20" s="738">
        <f t="shared" si="332"/>
        <v>1</v>
      </c>
      <c r="ND20" s="628" t="b">
        <f t="shared" si="333"/>
        <v>1</v>
      </c>
      <c r="NE20" s="628" t="b">
        <f t="shared" si="333"/>
        <v>0</v>
      </c>
      <c r="NF20" s="628" t="b">
        <f t="shared" si="334"/>
        <v>1</v>
      </c>
      <c r="NG20" s="628">
        <f t="shared" si="335"/>
        <v>1</v>
      </c>
      <c r="NH20" s="737">
        <f t="shared" si="336"/>
        <v>0</v>
      </c>
      <c r="NI20" s="737">
        <f t="shared" si="337"/>
        <v>0</v>
      </c>
      <c r="NJ20" s="737">
        <f t="shared" si="81"/>
        <v>0</v>
      </c>
      <c r="NK20" s="740">
        <f t="shared" si="82"/>
        <v>0</v>
      </c>
      <c r="NL20" s="625">
        <f t="shared" si="338"/>
        <v>1</v>
      </c>
      <c r="NM20" s="625" t="str">
        <f t="shared" si="339"/>
        <v>00:00-00:00</v>
      </c>
      <c r="NN20" s="627">
        <f t="shared" si="340"/>
        <v>1</v>
      </c>
      <c r="NO20" s="738">
        <f t="shared" si="341"/>
        <v>0</v>
      </c>
      <c r="NP20" s="738">
        <f t="shared" si="342"/>
        <v>1</v>
      </c>
      <c r="NQ20" s="628" t="b">
        <f t="shared" si="343"/>
        <v>1</v>
      </c>
      <c r="NR20" s="628" t="b">
        <f t="shared" si="343"/>
        <v>0</v>
      </c>
      <c r="NS20" s="628" t="b">
        <f t="shared" si="344"/>
        <v>1</v>
      </c>
      <c r="NT20" s="628">
        <f t="shared" si="345"/>
        <v>1</v>
      </c>
      <c r="NU20" s="737">
        <f t="shared" si="346"/>
        <v>0</v>
      </c>
      <c r="NV20" s="737">
        <f t="shared" si="347"/>
        <v>0</v>
      </c>
      <c r="NW20" s="737">
        <f t="shared" si="83"/>
        <v>0</v>
      </c>
      <c r="NX20" s="740">
        <f t="shared" si="84"/>
        <v>0</v>
      </c>
      <c r="NY20" s="625">
        <f t="shared" si="348"/>
        <v>1</v>
      </c>
      <c r="NZ20" s="625" t="str">
        <f t="shared" si="349"/>
        <v>00:00-00:00</v>
      </c>
      <c r="OA20" s="627">
        <f t="shared" si="350"/>
        <v>1</v>
      </c>
      <c r="OB20" s="738">
        <f t="shared" si="351"/>
        <v>0</v>
      </c>
      <c r="OC20" s="738">
        <f t="shared" si="352"/>
        <v>1</v>
      </c>
      <c r="OD20" s="628" t="b">
        <f t="shared" si="353"/>
        <v>1</v>
      </c>
      <c r="OE20" s="628" t="b">
        <f t="shared" si="353"/>
        <v>0</v>
      </c>
      <c r="OF20" s="628" t="b">
        <f t="shared" si="354"/>
        <v>1</v>
      </c>
      <c r="OG20" s="628">
        <f t="shared" si="355"/>
        <v>1</v>
      </c>
      <c r="OH20" s="737">
        <f t="shared" si="356"/>
        <v>0</v>
      </c>
      <c r="OI20" s="737">
        <f t="shared" si="357"/>
        <v>0</v>
      </c>
      <c r="OJ20" s="737">
        <f t="shared" si="85"/>
        <v>0</v>
      </c>
      <c r="OK20" s="740">
        <f t="shared" si="86"/>
        <v>0</v>
      </c>
      <c r="OL20" s="625">
        <f t="shared" si="358"/>
        <v>1</v>
      </c>
      <c r="OM20" s="625" t="str">
        <f t="shared" si="359"/>
        <v>00:00-00:00</v>
      </c>
      <c r="ON20" s="627">
        <f t="shared" si="360"/>
        <v>1</v>
      </c>
      <c r="OO20" s="738">
        <f t="shared" si="361"/>
        <v>0</v>
      </c>
      <c r="OP20" s="738">
        <f t="shared" si="362"/>
        <v>1</v>
      </c>
      <c r="OQ20" s="628" t="b">
        <f t="shared" si="363"/>
        <v>1</v>
      </c>
      <c r="OR20" s="628" t="b">
        <f t="shared" si="363"/>
        <v>0</v>
      </c>
      <c r="OS20" s="628" t="b">
        <f t="shared" si="364"/>
        <v>1</v>
      </c>
      <c r="OT20" s="628">
        <f t="shared" si="365"/>
        <v>1</v>
      </c>
      <c r="OU20" s="737">
        <f t="shared" si="366"/>
        <v>0</v>
      </c>
      <c r="OV20" s="737">
        <f t="shared" si="367"/>
        <v>0</v>
      </c>
      <c r="OW20" s="737">
        <f t="shared" si="87"/>
        <v>0</v>
      </c>
      <c r="OX20" s="740">
        <f t="shared" si="88"/>
        <v>0</v>
      </c>
      <c r="OY20" s="625">
        <f t="shared" si="368"/>
        <v>1</v>
      </c>
      <c r="OZ20" s="625" t="str">
        <f t="shared" si="369"/>
        <v>00:00-00:00</v>
      </c>
      <c r="PA20" s="627">
        <f t="shared" si="370"/>
        <v>1</v>
      </c>
      <c r="PB20" s="738">
        <f t="shared" si="371"/>
        <v>0</v>
      </c>
      <c r="PC20" s="738">
        <f t="shared" si="372"/>
        <v>1</v>
      </c>
      <c r="PD20" s="628" t="b">
        <f t="shared" si="373"/>
        <v>1</v>
      </c>
      <c r="PE20" s="628" t="b">
        <f t="shared" si="373"/>
        <v>0</v>
      </c>
      <c r="PF20" s="628" t="b">
        <f t="shared" si="374"/>
        <v>1</v>
      </c>
      <c r="PG20" s="628">
        <f t="shared" si="375"/>
        <v>1</v>
      </c>
      <c r="PH20" s="737">
        <f t="shared" si="376"/>
        <v>0</v>
      </c>
      <c r="PI20" s="737">
        <f t="shared" si="377"/>
        <v>0</v>
      </c>
      <c r="PJ20" s="737">
        <f t="shared" si="89"/>
        <v>0</v>
      </c>
      <c r="PK20" s="740">
        <f t="shared" si="90"/>
        <v>0</v>
      </c>
      <c r="PL20" s="625">
        <f t="shared" si="378"/>
        <v>1</v>
      </c>
      <c r="PM20" s="625" t="str">
        <f t="shared" si="379"/>
        <v>00:00-00:00</v>
      </c>
      <c r="PN20" s="627">
        <f t="shared" si="380"/>
        <v>1</v>
      </c>
      <c r="PO20" s="738">
        <f t="shared" si="381"/>
        <v>0</v>
      </c>
      <c r="PP20" s="738">
        <f t="shared" si="382"/>
        <v>1</v>
      </c>
      <c r="PQ20" s="628" t="b">
        <f t="shared" si="383"/>
        <v>1</v>
      </c>
      <c r="PR20" s="628" t="b">
        <f t="shared" si="383"/>
        <v>0</v>
      </c>
      <c r="PS20" s="628" t="b">
        <f t="shared" si="384"/>
        <v>1</v>
      </c>
      <c r="PT20" s="628">
        <f t="shared" si="385"/>
        <v>1</v>
      </c>
      <c r="PU20" s="737">
        <f t="shared" si="386"/>
        <v>0</v>
      </c>
      <c r="PV20" s="737">
        <f t="shared" si="387"/>
        <v>0</v>
      </c>
      <c r="PW20" s="737">
        <f t="shared" si="91"/>
        <v>0</v>
      </c>
      <c r="PX20" s="740">
        <f t="shared" si="92"/>
        <v>0</v>
      </c>
      <c r="PY20" s="625">
        <f t="shared" si="388"/>
        <v>1</v>
      </c>
      <c r="PZ20" s="625" t="str">
        <f t="shared" si="389"/>
        <v>00:00-00:00</v>
      </c>
      <c r="QA20" s="627">
        <f t="shared" si="390"/>
        <v>1</v>
      </c>
      <c r="QB20" s="738">
        <f t="shared" si="391"/>
        <v>0</v>
      </c>
      <c r="QC20" s="738">
        <f t="shared" si="392"/>
        <v>1</v>
      </c>
      <c r="QD20" s="628" t="b">
        <f t="shared" si="393"/>
        <v>1</v>
      </c>
      <c r="QE20" s="628" t="b">
        <f t="shared" si="393"/>
        <v>0</v>
      </c>
      <c r="QF20" s="628" t="b">
        <f t="shared" si="394"/>
        <v>1</v>
      </c>
      <c r="QG20" s="628">
        <f t="shared" si="395"/>
        <v>1</v>
      </c>
      <c r="QH20" s="737">
        <f t="shared" si="396"/>
        <v>0</v>
      </c>
      <c r="QI20" s="737">
        <f t="shared" si="397"/>
        <v>0</v>
      </c>
      <c r="QJ20" s="737">
        <f t="shared" si="93"/>
        <v>0</v>
      </c>
      <c r="QK20" s="740">
        <f t="shared" si="94"/>
        <v>0</v>
      </c>
      <c r="QL20" s="625">
        <f t="shared" si="398"/>
        <v>1</v>
      </c>
      <c r="QM20" s="625" t="str">
        <f t="shared" si="399"/>
        <v>00:00-00:00</v>
      </c>
      <c r="QN20" s="627">
        <f t="shared" si="400"/>
        <v>1</v>
      </c>
      <c r="QO20" s="738">
        <f t="shared" si="401"/>
        <v>0</v>
      </c>
      <c r="QP20" s="738">
        <f t="shared" si="402"/>
        <v>1</v>
      </c>
      <c r="QQ20" s="628" t="b">
        <f t="shared" si="403"/>
        <v>1</v>
      </c>
      <c r="QR20" s="628" t="b">
        <f t="shared" si="403"/>
        <v>0</v>
      </c>
      <c r="QS20" s="628" t="b">
        <f t="shared" si="404"/>
        <v>1</v>
      </c>
      <c r="QT20" s="628">
        <f t="shared" si="405"/>
        <v>1</v>
      </c>
      <c r="QU20" s="737">
        <f t="shared" si="406"/>
        <v>0</v>
      </c>
      <c r="QV20" s="737">
        <f t="shared" si="407"/>
        <v>0</v>
      </c>
      <c r="QW20" s="737">
        <f t="shared" si="95"/>
        <v>0</v>
      </c>
      <c r="QX20" s="740">
        <f t="shared" si="96"/>
        <v>0</v>
      </c>
      <c r="QY20" s="625">
        <f t="shared" si="408"/>
        <v>1</v>
      </c>
      <c r="QZ20" s="625" t="str">
        <f t="shared" si="409"/>
        <v>00:00-00:00</v>
      </c>
      <c r="RA20" s="627">
        <f t="shared" si="410"/>
        <v>1</v>
      </c>
      <c r="RB20" s="738">
        <f t="shared" si="411"/>
        <v>0</v>
      </c>
      <c r="RC20" s="738">
        <f t="shared" si="412"/>
        <v>1</v>
      </c>
      <c r="RD20" s="628" t="b">
        <f t="shared" si="413"/>
        <v>1</v>
      </c>
      <c r="RE20" s="628" t="b">
        <f t="shared" si="413"/>
        <v>0</v>
      </c>
      <c r="RF20" s="628" t="b">
        <f t="shared" si="414"/>
        <v>1</v>
      </c>
      <c r="RG20" s="628">
        <f t="shared" si="415"/>
        <v>1</v>
      </c>
      <c r="RH20" s="737">
        <f t="shared" si="416"/>
        <v>0</v>
      </c>
      <c r="RI20" s="737">
        <f t="shared" si="417"/>
        <v>0</v>
      </c>
      <c r="RJ20" s="737">
        <f t="shared" si="97"/>
        <v>0</v>
      </c>
      <c r="RK20" s="740">
        <f t="shared" si="98"/>
        <v>0</v>
      </c>
      <c r="RL20" s="744">
        <f t="shared" si="418"/>
        <v>0</v>
      </c>
      <c r="RM20" s="746">
        <f t="shared" si="430"/>
        <v>0</v>
      </c>
      <c r="RN20" s="744">
        <f t="shared" si="419"/>
        <v>0</v>
      </c>
      <c r="RO20" s="744">
        <f t="shared" si="420"/>
        <v>0</v>
      </c>
      <c r="RP20" s="744">
        <f t="shared" si="421"/>
        <v>0</v>
      </c>
      <c r="RQ20" s="744">
        <f t="shared" si="422"/>
        <v>0</v>
      </c>
      <c r="RR20" s="594">
        <f t="shared" ca="1" si="100"/>
        <v>0</v>
      </c>
      <c r="RS20" s="594">
        <f t="shared" ca="1" si="101"/>
        <v>0</v>
      </c>
      <c r="RU20" s="725"/>
    </row>
    <row r="21" spans="1:489" s="625" customFormat="1" ht="15" x14ac:dyDescent="0.25">
      <c r="A21" s="865">
        <f t="shared" ca="1" si="0"/>
        <v>7</v>
      </c>
      <c r="B21" s="719">
        <f t="shared" ca="1" si="102"/>
        <v>43872</v>
      </c>
      <c r="C21" s="720">
        <f t="shared" ca="1" si="1"/>
        <v>1</v>
      </c>
      <c r="D21" s="720" t="str">
        <f t="shared" ca="1" si="2"/>
        <v/>
      </c>
      <c r="E21" s="773" t="str">
        <f t="shared" ca="1" si="3"/>
        <v/>
      </c>
      <c r="F21" s="721">
        <f t="shared" ca="1" si="4"/>
        <v>43872</v>
      </c>
      <c r="G21" s="747"/>
      <c r="H21" s="748"/>
      <c r="I21" s="748"/>
      <c r="J21" s="748"/>
      <c r="K21" s="748"/>
      <c r="L21" s="748"/>
      <c r="M21" s="749"/>
      <c r="N21" s="722" t="str">
        <f t="shared" si="5"/>
        <v/>
      </c>
      <c r="O21" s="723" t="str">
        <f t="shared" si="6"/>
        <v/>
      </c>
      <c r="P21" s="724">
        <f t="shared" ca="1" si="7"/>
        <v>0.33333333333333298</v>
      </c>
      <c r="Q21" s="725" t="str">
        <f t="shared" ca="1" si="8"/>
        <v/>
      </c>
      <c r="R21" s="725" t="str">
        <f t="shared" ca="1" si="9"/>
        <v/>
      </c>
      <c r="S21" s="750"/>
      <c r="T21" s="723" t="str">
        <f t="shared" si="103"/>
        <v/>
      </c>
      <c r="U21" s="723" t="str">
        <f t="shared" ca="1" si="10"/>
        <v/>
      </c>
      <c r="V21" s="723" t="str">
        <f t="shared" ca="1" si="11"/>
        <v/>
      </c>
      <c r="W21" s="723" t="str">
        <f t="shared" ca="1" si="12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13"/>
        <v/>
      </c>
      <c r="AD21" s="714"/>
      <c r="AE21" s="752" t="str">
        <f t="shared" si="14"/>
        <v/>
      </c>
      <c r="AF21" s="729" t="str">
        <f t="shared" si="104"/>
        <v/>
      </c>
      <c r="AG21" s="730" t="str">
        <f t="shared" si="105"/>
        <v/>
      </c>
      <c r="AH21" s="731" t="str">
        <f t="shared" si="15"/>
        <v/>
      </c>
      <c r="AI21" s="731">
        <f t="shared" si="106"/>
        <v>0</v>
      </c>
      <c r="AJ21" s="731">
        <f t="shared" si="107"/>
        <v>0</v>
      </c>
      <c r="AK21" s="732">
        <f ca="1">IF(G21=Stammdaten!$I$59,3,IF(AND(OR(C21=0,WEEKDAY(B21,2)&gt;=6),Q21&lt;&gt;""),2,0))</f>
        <v>0</v>
      </c>
      <c r="AL21" s="596">
        <f t="shared" si="16"/>
        <v>0</v>
      </c>
      <c r="AM21" s="596">
        <f t="shared" si="16"/>
        <v>0</v>
      </c>
      <c r="AN21" s="596">
        <f t="shared" si="16"/>
        <v>0</v>
      </c>
      <c r="AO21" s="596">
        <f t="shared" si="423"/>
        <v>0</v>
      </c>
      <c r="AP21" s="633">
        <v>0</v>
      </c>
      <c r="AQ21" s="596">
        <f t="shared" si="424"/>
        <v>0</v>
      </c>
      <c r="AR21" s="634">
        <f t="shared" si="17"/>
        <v>0</v>
      </c>
      <c r="AS21" s="733">
        <f t="shared" si="18"/>
        <v>0</v>
      </c>
      <c r="AT21" s="635">
        <f t="shared" si="19"/>
        <v>0</v>
      </c>
      <c r="AU21" s="635">
        <f t="shared" si="425"/>
        <v>0</v>
      </c>
      <c r="AV21" s="633">
        <v>0</v>
      </c>
      <c r="AW21" s="635">
        <f t="shared" si="426"/>
        <v>0</v>
      </c>
      <c r="AX21" s="596">
        <f t="shared" si="20"/>
        <v>0</v>
      </c>
      <c r="AY21" s="596">
        <f t="shared" si="21"/>
        <v>0</v>
      </c>
      <c r="AZ21" s="596">
        <f t="shared" si="22"/>
        <v>0</v>
      </c>
      <c r="BA21" s="596">
        <f t="shared" si="23"/>
        <v>0</v>
      </c>
      <c r="BB21" s="596">
        <f t="shared" si="24"/>
        <v>0</v>
      </c>
      <c r="BC21" s="596">
        <f t="shared" si="427"/>
        <v>0</v>
      </c>
      <c r="BD21" s="636" t="b">
        <f t="shared" si="25"/>
        <v>1</v>
      </c>
      <c r="BE21" s="636" t="b">
        <f>IF(UPPER(G21)=Stammdaten!$D$40,TRUE,FALSE)</f>
        <v>0</v>
      </c>
      <c r="BF21" s="635">
        <f t="shared" si="428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9"/>
        <v>0</v>
      </c>
      <c r="BL21" s="636" t="b">
        <f>IF(UPPER(G21)=Stammdaten!$D$39,TRUE,FALSE)</f>
        <v>0</v>
      </c>
      <c r="BM21" s="636">
        <f t="shared" si="26"/>
        <v>0</v>
      </c>
      <c r="BN21" s="636">
        <f t="shared" si="27"/>
        <v>0</v>
      </c>
      <c r="BO21" s="735">
        <f t="shared" ca="1" si="28"/>
        <v>0</v>
      </c>
      <c r="BP21" s="636">
        <f t="shared" si="29"/>
        <v>0</v>
      </c>
      <c r="BQ21" s="636">
        <f t="shared" si="108"/>
        <v>0</v>
      </c>
      <c r="BR21" s="636">
        <f t="shared" ca="1" si="30"/>
        <v>0</v>
      </c>
      <c r="BS21" s="549">
        <f t="shared" ca="1" si="31"/>
        <v>0</v>
      </c>
      <c r="BT21" s="637">
        <f t="shared" ca="1" si="32"/>
        <v>0</v>
      </c>
      <c r="BU21" s="635">
        <f t="shared" ca="1" si="109"/>
        <v>0</v>
      </c>
      <c r="BV21" s="638">
        <f t="shared" ca="1" si="3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34"/>
        <v>0</v>
      </c>
      <c r="BY21" s="638">
        <f t="shared" ca="1" si="35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36"/>
        <v>0</v>
      </c>
      <c r="CB21" s="736">
        <f t="shared" si="110"/>
        <v>0</v>
      </c>
      <c r="CC21" s="625">
        <f t="shared" si="37"/>
        <v>1</v>
      </c>
      <c r="CD21" s="737">
        <f t="shared" si="38"/>
        <v>0</v>
      </c>
      <c r="CE21" s="737">
        <f t="shared" si="111"/>
        <v>1</v>
      </c>
      <c r="CF21" s="738" t="str">
        <f t="shared" si="112"/>
        <v>00:00-00:00</v>
      </c>
      <c r="CG21" s="739">
        <f t="shared" si="113"/>
        <v>1</v>
      </c>
      <c r="CH21" s="738">
        <f t="shared" si="114"/>
        <v>0</v>
      </c>
      <c r="CI21" s="738">
        <f t="shared" si="115"/>
        <v>1</v>
      </c>
      <c r="CJ21" s="737" t="b">
        <f t="shared" si="116"/>
        <v>1</v>
      </c>
      <c r="CK21" s="737" t="b">
        <f t="shared" si="116"/>
        <v>0</v>
      </c>
      <c r="CL21" s="737" t="b">
        <f t="shared" si="117"/>
        <v>1</v>
      </c>
      <c r="CM21" s="628">
        <f t="shared" si="118"/>
        <v>1</v>
      </c>
      <c r="CN21" s="737">
        <f t="shared" si="119"/>
        <v>0</v>
      </c>
      <c r="CO21" s="737">
        <f t="shared" si="120"/>
        <v>0</v>
      </c>
      <c r="CP21" s="737">
        <f t="shared" si="121"/>
        <v>0</v>
      </c>
      <c r="CQ21" s="740">
        <f t="shared" si="39"/>
        <v>0</v>
      </c>
      <c r="CR21" s="625">
        <f t="shared" si="122"/>
        <v>1</v>
      </c>
      <c r="CS21" s="738" t="str">
        <f t="shared" si="40"/>
        <v>00:00-00:00</v>
      </c>
      <c r="CT21" s="739">
        <f t="shared" si="123"/>
        <v>1</v>
      </c>
      <c r="CU21" s="738">
        <f t="shared" si="124"/>
        <v>0</v>
      </c>
      <c r="CV21" s="738">
        <f t="shared" si="125"/>
        <v>1</v>
      </c>
      <c r="CW21" s="737" t="b">
        <f t="shared" si="126"/>
        <v>1</v>
      </c>
      <c r="CX21" s="737" t="b">
        <f t="shared" si="126"/>
        <v>0</v>
      </c>
      <c r="CY21" s="737" t="b">
        <f t="shared" si="127"/>
        <v>1</v>
      </c>
      <c r="CZ21" s="628">
        <f t="shared" si="128"/>
        <v>1</v>
      </c>
      <c r="DA21" s="737">
        <f t="shared" si="129"/>
        <v>0</v>
      </c>
      <c r="DB21" s="737">
        <f t="shared" si="130"/>
        <v>0</v>
      </c>
      <c r="DC21" s="737">
        <f t="shared" si="131"/>
        <v>0</v>
      </c>
      <c r="DD21" s="740">
        <f t="shared" si="41"/>
        <v>0</v>
      </c>
      <c r="DE21" s="625">
        <f t="shared" si="132"/>
        <v>1</v>
      </c>
      <c r="DF21" s="738" t="str">
        <f t="shared" si="133"/>
        <v>00:00-00:00</v>
      </c>
      <c r="DG21" s="739">
        <f t="shared" si="134"/>
        <v>1</v>
      </c>
      <c r="DH21" s="738">
        <f t="shared" si="135"/>
        <v>0</v>
      </c>
      <c r="DI21" s="738">
        <f t="shared" si="136"/>
        <v>1</v>
      </c>
      <c r="DJ21" s="737" t="b">
        <f t="shared" si="137"/>
        <v>1</v>
      </c>
      <c r="DK21" s="737" t="b">
        <f t="shared" si="137"/>
        <v>0</v>
      </c>
      <c r="DL21" s="737" t="b">
        <f t="shared" si="138"/>
        <v>1</v>
      </c>
      <c r="DM21" s="628">
        <f t="shared" si="139"/>
        <v>1</v>
      </c>
      <c r="DN21" s="737">
        <f t="shared" si="140"/>
        <v>0</v>
      </c>
      <c r="DO21" s="737">
        <f t="shared" si="141"/>
        <v>0</v>
      </c>
      <c r="DP21" s="737">
        <f t="shared" si="42"/>
        <v>0</v>
      </c>
      <c r="DQ21" s="740">
        <f t="shared" si="43"/>
        <v>0</v>
      </c>
      <c r="DR21" s="625">
        <f t="shared" si="142"/>
        <v>1</v>
      </c>
      <c r="DS21" s="738" t="str">
        <f t="shared" si="143"/>
        <v>00:00-00:00</v>
      </c>
      <c r="DT21" s="739">
        <f t="shared" si="144"/>
        <v>1</v>
      </c>
      <c r="DU21" s="738">
        <f t="shared" si="145"/>
        <v>0</v>
      </c>
      <c r="DV21" s="738">
        <f t="shared" si="146"/>
        <v>1</v>
      </c>
      <c r="DW21" s="737" t="b">
        <f t="shared" si="147"/>
        <v>1</v>
      </c>
      <c r="DX21" s="737" t="b">
        <f t="shared" si="147"/>
        <v>0</v>
      </c>
      <c r="DY21" s="737" t="b">
        <f t="shared" si="148"/>
        <v>1</v>
      </c>
      <c r="DZ21" s="628">
        <f t="shared" si="149"/>
        <v>1</v>
      </c>
      <c r="EA21" s="737">
        <f t="shared" si="150"/>
        <v>0</v>
      </c>
      <c r="EB21" s="737">
        <f t="shared" si="151"/>
        <v>0</v>
      </c>
      <c r="EC21" s="737">
        <f t="shared" si="44"/>
        <v>0</v>
      </c>
      <c r="ED21" s="740">
        <f t="shared" si="45"/>
        <v>0</v>
      </c>
      <c r="EE21" s="741">
        <f t="shared" si="152"/>
        <v>1</v>
      </c>
      <c r="EF21" s="742" t="str">
        <f t="shared" si="153"/>
        <v>00:00-00:00</v>
      </c>
      <c r="EG21" s="743">
        <f t="shared" si="154"/>
        <v>1</v>
      </c>
      <c r="EH21" s="742">
        <f t="shared" si="155"/>
        <v>0</v>
      </c>
      <c r="EI21" s="742">
        <f t="shared" si="156"/>
        <v>1</v>
      </c>
      <c r="EJ21" s="742" t="b">
        <f t="shared" si="157"/>
        <v>1</v>
      </c>
      <c r="EK21" s="742" t="b">
        <f t="shared" si="157"/>
        <v>0</v>
      </c>
      <c r="EL21" s="742" t="b">
        <f t="shared" si="158"/>
        <v>1</v>
      </c>
      <c r="EM21" s="628">
        <f t="shared" si="159"/>
        <v>1</v>
      </c>
      <c r="EN21" s="737">
        <f t="shared" si="160"/>
        <v>0</v>
      </c>
      <c r="EO21" s="737">
        <f t="shared" si="161"/>
        <v>0</v>
      </c>
      <c r="EP21" s="737">
        <f t="shared" si="46"/>
        <v>0</v>
      </c>
      <c r="EQ21" s="740">
        <f t="shared" si="47"/>
        <v>0</v>
      </c>
      <c r="ER21" s="741">
        <f t="shared" si="162"/>
        <v>1</v>
      </c>
      <c r="ES21" s="742" t="str">
        <f t="shared" si="163"/>
        <v>00:00-00:00</v>
      </c>
      <c r="ET21" s="739">
        <f t="shared" si="164"/>
        <v>1</v>
      </c>
      <c r="EU21" s="738">
        <f t="shared" si="165"/>
        <v>0</v>
      </c>
      <c r="EV21" s="738">
        <f t="shared" si="166"/>
        <v>1</v>
      </c>
      <c r="EW21" s="737" t="b">
        <f t="shared" si="167"/>
        <v>1</v>
      </c>
      <c r="EX21" s="737" t="b">
        <f t="shared" si="167"/>
        <v>0</v>
      </c>
      <c r="EY21" s="737" t="b">
        <f t="shared" si="168"/>
        <v>1</v>
      </c>
      <c r="EZ21" s="628">
        <f t="shared" si="169"/>
        <v>1</v>
      </c>
      <c r="FA21" s="737">
        <f t="shared" si="170"/>
        <v>0</v>
      </c>
      <c r="FB21" s="737">
        <f t="shared" si="171"/>
        <v>0</v>
      </c>
      <c r="FC21" s="737">
        <f t="shared" si="48"/>
        <v>0</v>
      </c>
      <c r="FD21" s="740">
        <f t="shared" si="49"/>
        <v>0</v>
      </c>
      <c r="FE21" s="625">
        <f t="shared" si="172"/>
        <v>1</v>
      </c>
      <c r="FF21" s="738" t="str">
        <f t="shared" si="173"/>
        <v>00:00-00:00</v>
      </c>
      <c r="FG21" s="739">
        <f t="shared" si="174"/>
        <v>1</v>
      </c>
      <c r="FH21" s="738">
        <f t="shared" si="175"/>
        <v>0</v>
      </c>
      <c r="FI21" s="738">
        <f t="shared" si="176"/>
        <v>1</v>
      </c>
      <c r="FJ21" s="737" t="b">
        <f t="shared" si="177"/>
        <v>1</v>
      </c>
      <c r="FK21" s="737" t="b">
        <f t="shared" si="177"/>
        <v>0</v>
      </c>
      <c r="FL21" s="737" t="b">
        <f t="shared" si="178"/>
        <v>1</v>
      </c>
      <c r="FM21" s="628">
        <f t="shared" si="179"/>
        <v>1</v>
      </c>
      <c r="FN21" s="737">
        <f t="shared" si="180"/>
        <v>0</v>
      </c>
      <c r="FO21" s="737">
        <f t="shared" si="181"/>
        <v>0</v>
      </c>
      <c r="FP21" s="737">
        <f t="shared" si="50"/>
        <v>0</v>
      </c>
      <c r="FQ21" s="740">
        <f t="shared" si="51"/>
        <v>0</v>
      </c>
      <c r="FR21" s="625">
        <f t="shared" si="182"/>
        <v>1</v>
      </c>
      <c r="FS21" s="738" t="str">
        <f t="shared" si="183"/>
        <v>00:00-00:00</v>
      </c>
      <c r="FT21" s="739">
        <f t="shared" si="184"/>
        <v>1</v>
      </c>
      <c r="FU21" s="738">
        <f t="shared" si="185"/>
        <v>0</v>
      </c>
      <c r="FV21" s="738">
        <f t="shared" si="186"/>
        <v>1</v>
      </c>
      <c r="FW21" s="737" t="b">
        <f t="shared" si="187"/>
        <v>1</v>
      </c>
      <c r="FX21" s="737" t="b">
        <f t="shared" si="187"/>
        <v>0</v>
      </c>
      <c r="FY21" s="737" t="b">
        <f t="shared" si="188"/>
        <v>1</v>
      </c>
      <c r="FZ21" s="628">
        <f t="shared" si="189"/>
        <v>1</v>
      </c>
      <c r="GA21" s="737">
        <f t="shared" si="190"/>
        <v>0</v>
      </c>
      <c r="GB21" s="737">
        <f t="shared" si="191"/>
        <v>0</v>
      </c>
      <c r="GC21" s="737">
        <f t="shared" si="52"/>
        <v>0</v>
      </c>
      <c r="GD21" s="740">
        <f t="shared" si="53"/>
        <v>0</v>
      </c>
      <c r="GE21" s="625">
        <f t="shared" si="192"/>
        <v>1</v>
      </c>
      <c r="GF21" s="738" t="str">
        <f t="shared" si="193"/>
        <v>00:00-00:00</v>
      </c>
      <c r="GG21" s="739">
        <f t="shared" si="194"/>
        <v>1</v>
      </c>
      <c r="GH21" s="738">
        <f t="shared" si="195"/>
        <v>0</v>
      </c>
      <c r="GI21" s="738">
        <f t="shared" si="196"/>
        <v>1</v>
      </c>
      <c r="GJ21" s="737" t="b">
        <f t="shared" si="197"/>
        <v>1</v>
      </c>
      <c r="GK21" s="737" t="b">
        <f t="shared" si="197"/>
        <v>0</v>
      </c>
      <c r="GL21" s="737" t="b">
        <f t="shared" si="198"/>
        <v>1</v>
      </c>
      <c r="GM21" s="628">
        <f t="shared" si="199"/>
        <v>1</v>
      </c>
      <c r="GN21" s="737">
        <f t="shared" si="200"/>
        <v>0</v>
      </c>
      <c r="GO21" s="737">
        <f t="shared" si="201"/>
        <v>0</v>
      </c>
      <c r="GP21" s="737">
        <f t="shared" si="54"/>
        <v>0</v>
      </c>
      <c r="GQ21" s="740">
        <f t="shared" si="55"/>
        <v>0</v>
      </c>
      <c r="GR21" s="625">
        <f t="shared" si="202"/>
        <v>1</v>
      </c>
      <c r="GS21" s="738" t="str">
        <f t="shared" si="203"/>
        <v>00:00-00:00</v>
      </c>
      <c r="GT21" s="739">
        <f t="shared" si="204"/>
        <v>1</v>
      </c>
      <c r="GU21" s="738">
        <f t="shared" si="205"/>
        <v>0</v>
      </c>
      <c r="GV21" s="738">
        <f t="shared" si="206"/>
        <v>1</v>
      </c>
      <c r="GW21" s="737" t="b">
        <f t="shared" si="207"/>
        <v>1</v>
      </c>
      <c r="GX21" s="737" t="b">
        <f t="shared" si="207"/>
        <v>0</v>
      </c>
      <c r="GY21" s="737" t="b">
        <f t="shared" si="208"/>
        <v>1</v>
      </c>
      <c r="GZ21" s="628">
        <f t="shared" si="209"/>
        <v>1</v>
      </c>
      <c r="HA21" s="737">
        <f t="shared" si="210"/>
        <v>0</v>
      </c>
      <c r="HB21" s="737">
        <f t="shared" si="211"/>
        <v>0</v>
      </c>
      <c r="HC21" s="737">
        <f t="shared" si="56"/>
        <v>0</v>
      </c>
      <c r="HD21" s="740">
        <f t="shared" si="57"/>
        <v>0</v>
      </c>
      <c r="HE21" s="625">
        <f t="shared" si="212"/>
        <v>1</v>
      </c>
      <c r="HF21" s="738" t="str">
        <f t="shared" si="213"/>
        <v>00:00-00:00</v>
      </c>
      <c r="HG21" s="739">
        <f t="shared" si="214"/>
        <v>1</v>
      </c>
      <c r="HH21" s="738">
        <f t="shared" si="215"/>
        <v>0</v>
      </c>
      <c r="HI21" s="738">
        <f t="shared" si="216"/>
        <v>1</v>
      </c>
      <c r="HJ21" s="737" t="b">
        <f t="shared" si="217"/>
        <v>1</v>
      </c>
      <c r="HK21" s="737" t="b">
        <f t="shared" si="217"/>
        <v>0</v>
      </c>
      <c r="HL21" s="737" t="b">
        <f t="shared" si="218"/>
        <v>1</v>
      </c>
      <c r="HM21" s="628">
        <f t="shared" si="219"/>
        <v>1</v>
      </c>
      <c r="HN21" s="737">
        <f t="shared" si="220"/>
        <v>0</v>
      </c>
      <c r="HO21" s="737">
        <f t="shared" si="221"/>
        <v>0</v>
      </c>
      <c r="HP21" s="737">
        <f t="shared" si="58"/>
        <v>0</v>
      </c>
      <c r="HQ21" s="740">
        <f t="shared" si="59"/>
        <v>0</v>
      </c>
      <c r="HR21" s="625">
        <f t="shared" si="222"/>
        <v>1</v>
      </c>
      <c r="HS21" s="738" t="str">
        <f t="shared" si="223"/>
        <v>00:00-00:00</v>
      </c>
      <c r="HT21" s="739">
        <f t="shared" si="224"/>
        <v>1</v>
      </c>
      <c r="HU21" s="738">
        <f t="shared" si="225"/>
        <v>0</v>
      </c>
      <c r="HV21" s="738">
        <f t="shared" si="226"/>
        <v>1</v>
      </c>
      <c r="HW21" s="737" t="b">
        <f t="shared" si="227"/>
        <v>1</v>
      </c>
      <c r="HX21" s="737" t="b">
        <f t="shared" si="227"/>
        <v>0</v>
      </c>
      <c r="HY21" s="737" t="b">
        <f t="shared" si="228"/>
        <v>1</v>
      </c>
      <c r="HZ21" s="628">
        <f t="shared" si="229"/>
        <v>1</v>
      </c>
      <c r="IA21" s="737">
        <f t="shared" si="230"/>
        <v>0</v>
      </c>
      <c r="IB21" s="737">
        <f t="shared" si="231"/>
        <v>0</v>
      </c>
      <c r="IC21" s="737">
        <f t="shared" si="60"/>
        <v>0</v>
      </c>
      <c r="ID21" s="740">
        <f t="shared" si="61"/>
        <v>0</v>
      </c>
      <c r="IE21" s="625">
        <f t="shared" si="232"/>
        <v>1</v>
      </c>
      <c r="IF21" s="738" t="str">
        <f t="shared" si="233"/>
        <v>00:00-00:00</v>
      </c>
      <c r="IG21" s="739">
        <f t="shared" si="234"/>
        <v>1</v>
      </c>
      <c r="IH21" s="738">
        <f t="shared" si="235"/>
        <v>0</v>
      </c>
      <c r="II21" s="738">
        <f t="shared" si="236"/>
        <v>1</v>
      </c>
      <c r="IJ21" s="737" t="b">
        <f t="shared" si="237"/>
        <v>1</v>
      </c>
      <c r="IK21" s="737" t="b">
        <f t="shared" si="237"/>
        <v>0</v>
      </c>
      <c r="IL21" s="737" t="b">
        <f t="shared" si="238"/>
        <v>1</v>
      </c>
      <c r="IM21" s="628">
        <f t="shared" si="239"/>
        <v>1</v>
      </c>
      <c r="IN21" s="737">
        <f t="shared" si="240"/>
        <v>0</v>
      </c>
      <c r="IO21" s="737">
        <f t="shared" si="241"/>
        <v>0</v>
      </c>
      <c r="IP21" s="737">
        <f t="shared" si="62"/>
        <v>0</v>
      </c>
      <c r="IQ21" s="740">
        <f t="shared" si="63"/>
        <v>0</v>
      </c>
      <c r="IR21" s="625">
        <f t="shared" si="242"/>
        <v>1</v>
      </c>
      <c r="IS21" s="738" t="str">
        <f t="shared" si="243"/>
        <v>00:00-00:00</v>
      </c>
      <c r="IT21" s="739">
        <f t="shared" si="244"/>
        <v>1</v>
      </c>
      <c r="IU21" s="738">
        <f t="shared" si="245"/>
        <v>0</v>
      </c>
      <c r="IV21" s="738">
        <f t="shared" si="246"/>
        <v>1</v>
      </c>
      <c r="IW21" s="737" t="b">
        <f t="shared" si="247"/>
        <v>1</v>
      </c>
      <c r="IX21" s="737" t="b">
        <f t="shared" si="247"/>
        <v>0</v>
      </c>
      <c r="IY21" s="737" t="b">
        <f t="shared" si="248"/>
        <v>1</v>
      </c>
      <c r="IZ21" s="628">
        <f t="shared" si="249"/>
        <v>1</v>
      </c>
      <c r="JA21" s="737">
        <f t="shared" si="250"/>
        <v>0</v>
      </c>
      <c r="JB21" s="737">
        <f t="shared" si="251"/>
        <v>0</v>
      </c>
      <c r="JC21" s="737">
        <f t="shared" si="64"/>
        <v>0</v>
      </c>
      <c r="JD21" s="740">
        <f t="shared" si="65"/>
        <v>0</v>
      </c>
      <c r="JE21" s="625">
        <f t="shared" si="252"/>
        <v>1</v>
      </c>
      <c r="JF21" s="738" t="str">
        <f t="shared" si="253"/>
        <v>00:00-00:00</v>
      </c>
      <c r="JG21" s="739">
        <f t="shared" si="254"/>
        <v>1</v>
      </c>
      <c r="JH21" s="738">
        <f t="shared" si="255"/>
        <v>0</v>
      </c>
      <c r="JI21" s="738">
        <f t="shared" si="256"/>
        <v>1</v>
      </c>
      <c r="JJ21" s="737" t="b">
        <f t="shared" si="257"/>
        <v>1</v>
      </c>
      <c r="JK21" s="737" t="b">
        <f t="shared" si="257"/>
        <v>0</v>
      </c>
      <c r="JL21" s="737" t="b">
        <f t="shared" si="258"/>
        <v>1</v>
      </c>
      <c r="JM21" s="628">
        <f t="shared" si="259"/>
        <v>1</v>
      </c>
      <c r="JN21" s="737">
        <f t="shared" si="260"/>
        <v>0</v>
      </c>
      <c r="JO21" s="737">
        <f t="shared" si="261"/>
        <v>0</v>
      </c>
      <c r="JP21" s="737">
        <f t="shared" si="66"/>
        <v>0</v>
      </c>
      <c r="JQ21" s="740">
        <f t="shared" si="67"/>
        <v>0</v>
      </c>
      <c r="JR21" s="744">
        <f t="shared" si="262"/>
        <v>0</v>
      </c>
      <c r="JS21" s="745">
        <f t="shared" si="263"/>
        <v>0</v>
      </c>
      <c r="JT21" s="744">
        <f t="shared" si="264"/>
        <v>0</v>
      </c>
      <c r="JU21" s="744">
        <f t="shared" si="265"/>
        <v>0</v>
      </c>
      <c r="JV21" s="744">
        <f t="shared" si="266"/>
        <v>0</v>
      </c>
      <c r="JW21" s="744">
        <f t="shared" si="267"/>
        <v>0</v>
      </c>
      <c r="JX21" s="616"/>
      <c r="JY21" s="625">
        <f t="shared" si="268"/>
        <v>1</v>
      </c>
      <c r="JZ21" s="626" t="str">
        <f t="shared" si="269"/>
        <v>00:00-00:00</v>
      </c>
      <c r="KA21" s="627">
        <f t="shared" si="270"/>
        <v>1</v>
      </c>
      <c r="KB21" s="738">
        <f t="shared" si="271"/>
        <v>0</v>
      </c>
      <c r="KC21" s="738">
        <f t="shared" si="272"/>
        <v>1</v>
      </c>
      <c r="KD21" s="628" t="b">
        <f t="shared" si="273"/>
        <v>1</v>
      </c>
      <c r="KE21" s="628" t="b">
        <f t="shared" si="273"/>
        <v>0</v>
      </c>
      <c r="KF21" s="628" t="b">
        <f t="shared" si="274"/>
        <v>1</v>
      </c>
      <c r="KG21" s="628">
        <f t="shared" si="275"/>
        <v>1</v>
      </c>
      <c r="KH21" s="737">
        <f t="shared" si="276"/>
        <v>0</v>
      </c>
      <c r="KI21" s="737">
        <f t="shared" si="277"/>
        <v>0</v>
      </c>
      <c r="KJ21" s="737">
        <f t="shared" si="68"/>
        <v>0</v>
      </c>
      <c r="KK21" s="740">
        <f t="shared" si="69"/>
        <v>0</v>
      </c>
      <c r="KL21" s="625">
        <f t="shared" si="278"/>
        <v>1</v>
      </c>
      <c r="KM21" s="625" t="str">
        <f t="shared" si="279"/>
        <v>00:00-00:00</v>
      </c>
      <c r="KN21" s="627">
        <f t="shared" si="280"/>
        <v>1</v>
      </c>
      <c r="KO21" s="738">
        <f t="shared" si="281"/>
        <v>0</v>
      </c>
      <c r="KP21" s="738">
        <f t="shared" si="282"/>
        <v>1</v>
      </c>
      <c r="KQ21" s="628" t="b">
        <f t="shared" si="283"/>
        <v>1</v>
      </c>
      <c r="KR21" s="628" t="b">
        <f t="shared" si="283"/>
        <v>0</v>
      </c>
      <c r="KS21" s="628" t="b">
        <f t="shared" si="284"/>
        <v>1</v>
      </c>
      <c r="KT21" s="628">
        <f t="shared" si="285"/>
        <v>1</v>
      </c>
      <c r="KU21" s="737">
        <f t="shared" si="286"/>
        <v>0</v>
      </c>
      <c r="KV21" s="737">
        <f t="shared" si="287"/>
        <v>0</v>
      </c>
      <c r="KW21" s="737">
        <f t="shared" si="70"/>
        <v>0</v>
      </c>
      <c r="KX21" s="740">
        <f t="shared" si="71"/>
        <v>0</v>
      </c>
      <c r="KY21" s="625">
        <f t="shared" si="288"/>
        <v>1</v>
      </c>
      <c r="KZ21" s="625" t="str">
        <f t="shared" si="289"/>
        <v>00:00-00:00</v>
      </c>
      <c r="LA21" s="627">
        <f t="shared" si="290"/>
        <v>1</v>
      </c>
      <c r="LB21" s="738">
        <f t="shared" si="291"/>
        <v>0</v>
      </c>
      <c r="LC21" s="738">
        <f t="shared" si="292"/>
        <v>1</v>
      </c>
      <c r="LD21" s="628" t="b">
        <f t="shared" si="293"/>
        <v>1</v>
      </c>
      <c r="LE21" s="628" t="b">
        <f t="shared" si="293"/>
        <v>0</v>
      </c>
      <c r="LF21" s="628" t="b">
        <f t="shared" si="294"/>
        <v>1</v>
      </c>
      <c r="LG21" s="628">
        <f t="shared" si="295"/>
        <v>1</v>
      </c>
      <c r="LH21" s="737">
        <f t="shared" si="296"/>
        <v>0</v>
      </c>
      <c r="LI21" s="737">
        <f t="shared" si="297"/>
        <v>0</v>
      </c>
      <c r="LJ21" s="737">
        <f t="shared" si="72"/>
        <v>0</v>
      </c>
      <c r="LK21" s="740">
        <f t="shared" si="73"/>
        <v>0</v>
      </c>
      <c r="LL21" s="625">
        <f t="shared" si="298"/>
        <v>1</v>
      </c>
      <c r="LM21" s="625" t="str">
        <f t="shared" si="299"/>
        <v>00:00-00:00</v>
      </c>
      <c r="LN21" s="627">
        <f t="shared" si="300"/>
        <v>1</v>
      </c>
      <c r="LO21" s="738">
        <f t="shared" si="301"/>
        <v>0</v>
      </c>
      <c r="LP21" s="738">
        <f t="shared" si="302"/>
        <v>1</v>
      </c>
      <c r="LQ21" s="628" t="b">
        <f t="shared" si="303"/>
        <v>1</v>
      </c>
      <c r="LR21" s="628" t="b">
        <f t="shared" si="303"/>
        <v>0</v>
      </c>
      <c r="LS21" s="628" t="b">
        <f t="shared" si="304"/>
        <v>1</v>
      </c>
      <c r="LT21" s="628">
        <f t="shared" si="305"/>
        <v>1</v>
      </c>
      <c r="LU21" s="737">
        <f t="shared" si="306"/>
        <v>0</v>
      </c>
      <c r="LV21" s="737">
        <f t="shared" si="307"/>
        <v>0</v>
      </c>
      <c r="LW21" s="737">
        <f t="shared" si="74"/>
        <v>0</v>
      </c>
      <c r="LX21" s="740">
        <f t="shared" si="75"/>
        <v>0</v>
      </c>
      <c r="LY21" s="625">
        <f t="shared" si="308"/>
        <v>1</v>
      </c>
      <c r="LZ21" s="625" t="str">
        <f t="shared" si="309"/>
        <v>00:00-00:00</v>
      </c>
      <c r="MA21" s="627">
        <f t="shared" si="310"/>
        <v>1</v>
      </c>
      <c r="MB21" s="738">
        <f t="shared" si="311"/>
        <v>0</v>
      </c>
      <c r="MC21" s="738">
        <f t="shared" si="312"/>
        <v>1</v>
      </c>
      <c r="MD21" s="628" t="b">
        <f t="shared" si="313"/>
        <v>1</v>
      </c>
      <c r="ME21" s="628" t="b">
        <f t="shared" si="76"/>
        <v>0</v>
      </c>
      <c r="MF21" s="628" t="b">
        <f t="shared" si="314"/>
        <v>1</v>
      </c>
      <c r="MG21" s="628">
        <f t="shared" si="315"/>
        <v>1</v>
      </c>
      <c r="MH21" s="737">
        <f t="shared" si="316"/>
        <v>0</v>
      </c>
      <c r="MI21" s="737">
        <f t="shared" si="317"/>
        <v>0</v>
      </c>
      <c r="MJ21" s="737">
        <f t="shared" si="77"/>
        <v>0</v>
      </c>
      <c r="MK21" s="740">
        <f t="shared" si="78"/>
        <v>0</v>
      </c>
      <c r="ML21" s="625">
        <f t="shared" si="318"/>
        <v>1</v>
      </c>
      <c r="MM21" s="625" t="str">
        <f t="shared" si="319"/>
        <v>00:00-00:00</v>
      </c>
      <c r="MN21" s="627">
        <f t="shared" si="320"/>
        <v>1</v>
      </c>
      <c r="MO21" s="738">
        <f t="shared" si="321"/>
        <v>0</v>
      </c>
      <c r="MP21" s="738">
        <f t="shared" si="322"/>
        <v>1</v>
      </c>
      <c r="MQ21" s="628" t="b">
        <f t="shared" si="323"/>
        <v>1</v>
      </c>
      <c r="MR21" s="628" t="b">
        <f t="shared" si="323"/>
        <v>0</v>
      </c>
      <c r="MS21" s="628" t="b">
        <f t="shared" si="324"/>
        <v>1</v>
      </c>
      <c r="MT21" s="628">
        <f t="shared" si="325"/>
        <v>1</v>
      </c>
      <c r="MU21" s="737">
        <f t="shared" si="326"/>
        <v>0</v>
      </c>
      <c r="MV21" s="737">
        <f t="shared" si="327"/>
        <v>0</v>
      </c>
      <c r="MW21" s="737">
        <f t="shared" si="79"/>
        <v>0</v>
      </c>
      <c r="MX21" s="740">
        <f t="shared" si="80"/>
        <v>0</v>
      </c>
      <c r="MY21" s="625">
        <f t="shared" si="328"/>
        <v>1</v>
      </c>
      <c r="MZ21" s="625" t="str">
        <f t="shared" si="329"/>
        <v>00:00-00:00</v>
      </c>
      <c r="NA21" s="627">
        <f t="shared" si="330"/>
        <v>1</v>
      </c>
      <c r="NB21" s="738">
        <f t="shared" si="331"/>
        <v>0</v>
      </c>
      <c r="NC21" s="738">
        <f t="shared" si="332"/>
        <v>1</v>
      </c>
      <c r="ND21" s="628" t="b">
        <f t="shared" si="333"/>
        <v>1</v>
      </c>
      <c r="NE21" s="628" t="b">
        <f t="shared" si="333"/>
        <v>0</v>
      </c>
      <c r="NF21" s="628" t="b">
        <f t="shared" si="334"/>
        <v>1</v>
      </c>
      <c r="NG21" s="628">
        <f t="shared" si="335"/>
        <v>1</v>
      </c>
      <c r="NH21" s="737">
        <f t="shared" si="336"/>
        <v>0</v>
      </c>
      <c r="NI21" s="737">
        <f t="shared" si="337"/>
        <v>0</v>
      </c>
      <c r="NJ21" s="737">
        <f t="shared" si="81"/>
        <v>0</v>
      </c>
      <c r="NK21" s="740">
        <f t="shared" si="82"/>
        <v>0</v>
      </c>
      <c r="NL21" s="625">
        <f t="shared" si="338"/>
        <v>1</v>
      </c>
      <c r="NM21" s="625" t="str">
        <f t="shared" si="339"/>
        <v>00:00-00:00</v>
      </c>
      <c r="NN21" s="627">
        <f t="shared" si="340"/>
        <v>1</v>
      </c>
      <c r="NO21" s="738">
        <f t="shared" si="341"/>
        <v>0</v>
      </c>
      <c r="NP21" s="738">
        <f t="shared" si="342"/>
        <v>1</v>
      </c>
      <c r="NQ21" s="628" t="b">
        <f t="shared" si="343"/>
        <v>1</v>
      </c>
      <c r="NR21" s="628" t="b">
        <f t="shared" si="343"/>
        <v>0</v>
      </c>
      <c r="NS21" s="628" t="b">
        <f t="shared" si="344"/>
        <v>1</v>
      </c>
      <c r="NT21" s="628">
        <f t="shared" si="345"/>
        <v>1</v>
      </c>
      <c r="NU21" s="737">
        <f t="shared" si="346"/>
        <v>0</v>
      </c>
      <c r="NV21" s="737">
        <f t="shared" si="347"/>
        <v>0</v>
      </c>
      <c r="NW21" s="737">
        <f t="shared" si="83"/>
        <v>0</v>
      </c>
      <c r="NX21" s="740">
        <f t="shared" si="84"/>
        <v>0</v>
      </c>
      <c r="NY21" s="625">
        <f t="shared" si="348"/>
        <v>1</v>
      </c>
      <c r="NZ21" s="625" t="str">
        <f t="shared" si="349"/>
        <v>00:00-00:00</v>
      </c>
      <c r="OA21" s="627">
        <f t="shared" si="350"/>
        <v>1</v>
      </c>
      <c r="OB21" s="738">
        <f t="shared" si="351"/>
        <v>0</v>
      </c>
      <c r="OC21" s="738">
        <f t="shared" si="352"/>
        <v>1</v>
      </c>
      <c r="OD21" s="628" t="b">
        <f t="shared" si="353"/>
        <v>1</v>
      </c>
      <c r="OE21" s="628" t="b">
        <f t="shared" si="353"/>
        <v>0</v>
      </c>
      <c r="OF21" s="628" t="b">
        <f t="shared" si="354"/>
        <v>1</v>
      </c>
      <c r="OG21" s="628">
        <f t="shared" si="355"/>
        <v>1</v>
      </c>
      <c r="OH21" s="737">
        <f t="shared" si="356"/>
        <v>0</v>
      </c>
      <c r="OI21" s="737">
        <f t="shared" si="357"/>
        <v>0</v>
      </c>
      <c r="OJ21" s="737">
        <f t="shared" si="85"/>
        <v>0</v>
      </c>
      <c r="OK21" s="740">
        <f t="shared" si="86"/>
        <v>0</v>
      </c>
      <c r="OL21" s="625">
        <f t="shared" si="358"/>
        <v>1</v>
      </c>
      <c r="OM21" s="625" t="str">
        <f t="shared" si="359"/>
        <v>00:00-00:00</v>
      </c>
      <c r="ON21" s="627">
        <f t="shared" si="360"/>
        <v>1</v>
      </c>
      <c r="OO21" s="738">
        <f t="shared" si="361"/>
        <v>0</v>
      </c>
      <c r="OP21" s="738">
        <f t="shared" si="362"/>
        <v>1</v>
      </c>
      <c r="OQ21" s="628" t="b">
        <f t="shared" si="363"/>
        <v>1</v>
      </c>
      <c r="OR21" s="628" t="b">
        <f t="shared" si="363"/>
        <v>0</v>
      </c>
      <c r="OS21" s="628" t="b">
        <f t="shared" si="364"/>
        <v>1</v>
      </c>
      <c r="OT21" s="628">
        <f t="shared" si="365"/>
        <v>1</v>
      </c>
      <c r="OU21" s="737">
        <f t="shared" si="366"/>
        <v>0</v>
      </c>
      <c r="OV21" s="737">
        <f t="shared" si="367"/>
        <v>0</v>
      </c>
      <c r="OW21" s="737">
        <f t="shared" si="87"/>
        <v>0</v>
      </c>
      <c r="OX21" s="740">
        <f t="shared" si="88"/>
        <v>0</v>
      </c>
      <c r="OY21" s="625">
        <f t="shared" si="368"/>
        <v>1</v>
      </c>
      <c r="OZ21" s="625" t="str">
        <f t="shared" si="369"/>
        <v>00:00-00:00</v>
      </c>
      <c r="PA21" s="627">
        <f t="shared" si="370"/>
        <v>1</v>
      </c>
      <c r="PB21" s="738">
        <f t="shared" si="371"/>
        <v>0</v>
      </c>
      <c r="PC21" s="738">
        <f t="shared" si="372"/>
        <v>1</v>
      </c>
      <c r="PD21" s="628" t="b">
        <f t="shared" si="373"/>
        <v>1</v>
      </c>
      <c r="PE21" s="628" t="b">
        <f t="shared" si="373"/>
        <v>0</v>
      </c>
      <c r="PF21" s="628" t="b">
        <f t="shared" si="374"/>
        <v>1</v>
      </c>
      <c r="PG21" s="628">
        <f t="shared" si="375"/>
        <v>1</v>
      </c>
      <c r="PH21" s="737">
        <f t="shared" si="376"/>
        <v>0</v>
      </c>
      <c r="PI21" s="737">
        <f t="shared" si="377"/>
        <v>0</v>
      </c>
      <c r="PJ21" s="737">
        <f t="shared" si="89"/>
        <v>0</v>
      </c>
      <c r="PK21" s="740">
        <f t="shared" si="90"/>
        <v>0</v>
      </c>
      <c r="PL21" s="625">
        <f t="shared" si="378"/>
        <v>1</v>
      </c>
      <c r="PM21" s="625" t="str">
        <f t="shared" si="379"/>
        <v>00:00-00:00</v>
      </c>
      <c r="PN21" s="627">
        <f t="shared" si="380"/>
        <v>1</v>
      </c>
      <c r="PO21" s="738">
        <f t="shared" si="381"/>
        <v>0</v>
      </c>
      <c r="PP21" s="738">
        <f t="shared" si="382"/>
        <v>1</v>
      </c>
      <c r="PQ21" s="628" t="b">
        <f t="shared" si="383"/>
        <v>1</v>
      </c>
      <c r="PR21" s="628" t="b">
        <f t="shared" si="383"/>
        <v>0</v>
      </c>
      <c r="PS21" s="628" t="b">
        <f t="shared" si="384"/>
        <v>1</v>
      </c>
      <c r="PT21" s="628">
        <f t="shared" si="385"/>
        <v>1</v>
      </c>
      <c r="PU21" s="737">
        <f t="shared" si="386"/>
        <v>0</v>
      </c>
      <c r="PV21" s="737">
        <f t="shared" si="387"/>
        <v>0</v>
      </c>
      <c r="PW21" s="737">
        <f t="shared" si="91"/>
        <v>0</v>
      </c>
      <c r="PX21" s="740">
        <f t="shared" si="92"/>
        <v>0</v>
      </c>
      <c r="PY21" s="625">
        <f t="shared" si="388"/>
        <v>1</v>
      </c>
      <c r="PZ21" s="625" t="str">
        <f t="shared" si="389"/>
        <v>00:00-00:00</v>
      </c>
      <c r="QA21" s="627">
        <f t="shared" si="390"/>
        <v>1</v>
      </c>
      <c r="QB21" s="738">
        <f t="shared" si="391"/>
        <v>0</v>
      </c>
      <c r="QC21" s="738">
        <f t="shared" si="392"/>
        <v>1</v>
      </c>
      <c r="QD21" s="628" t="b">
        <f t="shared" si="393"/>
        <v>1</v>
      </c>
      <c r="QE21" s="628" t="b">
        <f t="shared" si="393"/>
        <v>0</v>
      </c>
      <c r="QF21" s="628" t="b">
        <f t="shared" si="394"/>
        <v>1</v>
      </c>
      <c r="QG21" s="628">
        <f t="shared" si="395"/>
        <v>1</v>
      </c>
      <c r="QH21" s="737">
        <f t="shared" si="396"/>
        <v>0</v>
      </c>
      <c r="QI21" s="737">
        <f t="shared" si="397"/>
        <v>0</v>
      </c>
      <c r="QJ21" s="737">
        <f t="shared" si="93"/>
        <v>0</v>
      </c>
      <c r="QK21" s="740">
        <f t="shared" si="94"/>
        <v>0</v>
      </c>
      <c r="QL21" s="625">
        <f t="shared" si="398"/>
        <v>1</v>
      </c>
      <c r="QM21" s="625" t="str">
        <f t="shared" si="399"/>
        <v>00:00-00:00</v>
      </c>
      <c r="QN21" s="627">
        <f t="shared" si="400"/>
        <v>1</v>
      </c>
      <c r="QO21" s="738">
        <f t="shared" si="401"/>
        <v>0</v>
      </c>
      <c r="QP21" s="738">
        <f t="shared" si="402"/>
        <v>1</v>
      </c>
      <c r="QQ21" s="628" t="b">
        <f t="shared" si="403"/>
        <v>1</v>
      </c>
      <c r="QR21" s="628" t="b">
        <f t="shared" si="403"/>
        <v>0</v>
      </c>
      <c r="QS21" s="628" t="b">
        <f t="shared" si="404"/>
        <v>1</v>
      </c>
      <c r="QT21" s="628">
        <f t="shared" si="405"/>
        <v>1</v>
      </c>
      <c r="QU21" s="737">
        <f t="shared" si="406"/>
        <v>0</v>
      </c>
      <c r="QV21" s="737">
        <f t="shared" si="407"/>
        <v>0</v>
      </c>
      <c r="QW21" s="737">
        <f t="shared" si="95"/>
        <v>0</v>
      </c>
      <c r="QX21" s="740">
        <f t="shared" si="96"/>
        <v>0</v>
      </c>
      <c r="QY21" s="625">
        <f t="shared" si="408"/>
        <v>1</v>
      </c>
      <c r="QZ21" s="625" t="str">
        <f t="shared" si="409"/>
        <v>00:00-00:00</v>
      </c>
      <c r="RA21" s="627">
        <f t="shared" si="410"/>
        <v>1</v>
      </c>
      <c r="RB21" s="738">
        <f t="shared" si="411"/>
        <v>0</v>
      </c>
      <c r="RC21" s="738">
        <f t="shared" si="412"/>
        <v>1</v>
      </c>
      <c r="RD21" s="628" t="b">
        <f t="shared" si="413"/>
        <v>1</v>
      </c>
      <c r="RE21" s="628" t="b">
        <f t="shared" si="413"/>
        <v>0</v>
      </c>
      <c r="RF21" s="628" t="b">
        <f t="shared" si="414"/>
        <v>1</v>
      </c>
      <c r="RG21" s="628">
        <f t="shared" si="415"/>
        <v>1</v>
      </c>
      <c r="RH21" s="737">
        <f t="shared" si="416"/>
        <v>0</v>
      </c>
      <c r="RI21" s="737">
        <f t="shared" si="417"/>
        <v>0</v>
      </c>
      <c r="RJ21" s="737">
        <f t="shared" si="97"/>
        <v>0</v>
      </c>
      <c r="RK21" s="740">
        <f t="shared" si="98"/>
        <v>0</v>
      </c>
      <c r="RL21" s="744">
        <f t="shared" si="418"/>
        <v>0</v>
      </c>
      <c r="RM21" s="746">
        <f t="shared" si="430"/>
        <v>0</v>
      </c>
      <c r="RN21" s="744">
        <f t="shared" si="419"/>
        <v>0</v>
      </c>
      <c r="RO21" s="744">
        <f t="shared" si="420"/>
        <v>0</v>
      </c>
      <c r="RP21" s="744">
        <f t="shared" si="421"/>
        <v>0</v>
      </c>
      <c r="RQ21" s="744">
        <f t="shared" si="422"/>
        <v>0</v>
      </c>
      <c r="RR21" s="594">
        <f t="shared" ca="1" si="100"/>
        <v>0</v>
      </c>
      <c r="RS21" s="594">
        <f t="shared" ca="1" si="101"/>
        <v>0</v>
      </c>
      <c r="RU21" s="725"/>
    </row>
    <row r="22" spans="1:489" s="625" customFormat="1" ht="15" x14ac:dyDescent="0.25">
      <c r="A22" s="865">
        <f t="shared" ca="1" si="0"/>
        <v>7</v>
      </c>
      <c r="B22" s="719">
        <f t="shared" ca="1" si="102"/>
        <v>43873</v>
      </c>
      <c r="C22" s="720">
        <f t="shared" ca="1" si="1"/>
        <v>1</v>
      </c>
      <c r="D22" s="720" t="str">
        <f t="shared" ca="1" si="2"/>
        <v/>
      </c>
      <c r="E22" s="773" t="str">
        <f t="shared" ca="1" si="3"/>
        <v/>
      </c>
      <c r="F22" s="721">
        <f t="shared" ca="1" si="4"/>
        <v>43873</v>
      </c>
      <c r="G22" s="747"/>
      <c r="H22" s="748"/>
      <c r="I22" s="748"/>
      <c r="J22" s="748"/>
      <c r="K22" s="748"/>
      <c r="L22" s="748"/>
      <c r="M22" s="749"/>
      <c r="N22" s="722" t="str">
        <f t="shared" si="5"/>
        <v/>
      </c>
      <c r="O22" s="723" t="str">
        <f t="shared" si="6"/>
        <v/>
      </c>
      <c r="P22" s="724">
        <f t="shared" ca="1" si="7"/>
        <v>0.33333333333333298</v>
      </c>
      <c r="Q22" s="725" t="str">
        <f t="shared" ca="1" si="8"/>
        <v/>
      </c>
      <c r="R22" s="725" t="str">
        <f t="shared" ca="1" si="9"/>
        <v/>
      </c>
      <c r="S22" s="750"/>
      <c r="T22" s="723" t="str">
        <f t="shared" si="103"/>
        <v/>
      </c>
      <c r="U22" s="723" t="str">
        <f t="shared" ca="1" si="10"/>
        <v/>
      </c>
      <c r="V22" s="723" t="str">
        <f t="shared" ca="1" si="11"/>
        <v/>
      </c>
      <c r="W22" s="723" t="str">
        <f t="shared" ca="1" si="12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13"/>
        <v/>
      </c>
      <c r="AD22" s="714"/>
      <c r="AE22" s="752" t="str">
        <f t="shared" si="14"/>
        <v/>
      </c>
      <c r="AF22" s="729" t="str">
        <f t="shared" si="104"/>
        <v/>
      </c>
      <c r="AG22" s="730" t="str">
        <f t="shared" si="105"/>
        <v/>
      </c>
      <c r="AH22" s="731" t="str">
        <f t="shared" si="15"/>
        <v/>
      </c>
      <c r="AI22" s="731">
        <f t="shared" si="106"/>
        <v>0</v>
      </c>
      <c r="AJ22" s="731">
        <f t="shared" si="107"/>
        <v>0</v>
      </c>
      <c r="AK22" s="732">
        <f ca="1">IF(G22=Stammdaten!$I$59,3,IF(AND(OR(C22=0,WEEKDAY(B22,2)&gt;=6),Q22&lt;&gt;""),2,0))</f>
        <v>0</v>
      </c>
      <c r="AL22" s="596">
        <f t="shared" si="16"/>
        <v>0</v>
      </c>
      <c r="AM22" s="596">
        <f t="shared" si="16"/>
        <v>0</v>
      </c>
      <c r="AN22" s="596">
        <f t="shared" si="16"/>
        <v>0</v>
      </c>
      <c r="AO22" s="596">
        <f t="shared" si="423"/>
        <v>0</v>
      </c>
      <c r="AP22" s="633">
        <v>0</v>
      </c>
      <c r="AQ22" s="596">
        <f t="shared" si="424"/>
        <v>0</v>
      </c>
      <c r="AR22" s="634">
        <f t="shared" si="17"/>
        <v>0</v>
      </c>
      <c r="AS22" s="733">
        <f t="shared" si="18"/>
        <v>0</v>
      </c>
      <c r="AT22" s="635">
        <f t="shared" si="19"/>
        <v>0</v>
      </c>
      <c r="AU22" s="635">
        <f t="shared" si="425"/>
        <v>0</v>
      </c>
      <c r="AV22" s="633">
        <v>0</v>
      </c>
      <c r="AW22" s="635">
        <f t="shared" si="426"/>
        <v>0</v>
      </c>
      <c r="AX22" s="596">
        <f t="shared" si="20"/>
        <v>0</v>
      </c>
      <c r="AY22" s="596">
        <f t="shared" si="21"/>
        <v>0</v>
      </c>
      <c r="AZ22" s="596">
        <f t="shared" si="22"/>
        <v>0</v>
      </c>
      <c r="BA22" s="596">
        <f t="shared" si="23"/>
        <v>0</v>
      </c>
      <c r="BB22" s="596">
        <f t="shared" si="24"/>
        <v>0</v>
      </c>
      <c r="BC22" s="596">
        <f t="shared" si="427"/>
        <v>0</v>
      </c>
      <c r="BD22" s="636" t="b">
        <f t="shared" si="25"/>
        <v>1</v>
      </c>
      <c r="BE22" s="636" t="b">
        <f>IF(UPPER(G22)=Stammdaten!$D$40,TRUE,FALSE)</f>
        <v>0</v>
      </c>
      <c r="BF22" s="635">
        <f t="shared" si="428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0.33333333333333337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9"/>
        <v>0</v>
      </c>
      <c r="BL22" s="636" t="b">
        <f>IF(UPPER(G22)=Stammdaten!$D$39,TRUE,FALSE)</f>
        <v>0</v>
      </c>
      <c r="BM22" s="636">
        <f t="shared" si="26"/>
        <v>0</v>
      </c>
      <c r="BN22" s="636">
        <f t="shared" si="27"/>
        <v>0</v>
      </c>
      <c r="BO22" s="735">
        <f t="shared" ca="1" si="28"/>
        <v>0</v>
      </c>
      <c r="BP22" s="636">
        <f t="shared" si="29"/>
        <v>0</v>
      </c>
      <c r="BQ22" s="636">
        <f t="shared" si="108"/>
        <v>0</v>
      </c>
      <c r="BR22" s="636">
        <f t="shared" ca="1" si="30"/>
        <v>0</v>
      </c>
      <c r="BS22" s="549">
        <f t="shared" ca="1" si="31"/>
        <v>0</v>
      </c>
      <c r="BT22" s="637">
        <f t="shared" ca="1" si="32"/>
        <v>0</v>
      </c>
      <c r="BU22" s="635">
        <f t="shared" ca="1" si="109"/>
        <v>0</v>
      </c>
      <c r="BV22" s="638">
        <f t="shared" ca="1" si="3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34"/>
        <v>0</v>
      </c>
      <c r="BY22" s="638">
        <f t="shared" ca="1" si="35"/>
        <v>1</v>
      </c>
      <c r="BZ22" s="736">
        <f ca="1">ROUND(IF(OR(C22=0,B22=""),0,INDIRECT(ADDRESS(MATCH(B22,Soll_AZ,1)+MATCH("Arbeitszeit 1 ab",Stammdaten!B:B,0)-1,WEEKDAY(B22,2)+15,,,Tabellennamen),TRUE)),15)</f>
        <v>0.33333333333333298</v>
      </c>
      <c r="CA22" s="954">
        <f t="shared" ca="1" si="36"/>
        <v>0</v>
      </c>
      <c r="CB22" s="736">
        <f t="shared" si="110"/>
        <v>0</v>
      </c>
      <c r="CC22" s="625">
        <f t="shared" si="37"/>
        <v>1</v>
      </c>
      <c r="CD22" s="737">
        <f t="shared" si="38"/>
        <v>0</v>
      </c>
      <c r="CE22" s="737">
        <f t="shared" si="111"/>
        <v>1</v>
      </c>
      <c r="CF22" s="738" t="str">
        <f t="shared" si="112"/>
        <v>00:00-00:00</v>
      </c>
      <c r="CG22" s="739">
        <f t="shared" si="113"/>
        <v>1</v>
      </c>
      <c r="CH22" s="738">
        <f t="shared" si="114"/>
        <v>0</v>
      </c>
      <c r="CI22" s="738">
        <f t="shared" si="115"/>
        <v>1</v>
      </c>
      <c r="CJ22" s="737" t="b">
        <f t="shared" si="116"/>
        <v>1</v>
      </c>
      <c r="CK22" s="737" t="b">
        <f t="shared" si="116"/>
        <v>0</v>
      </c>
      <c r="CL22" s="737" t="b">
        <f t="shared" si="117"/>
        <v>1</v>
      </c>
      <c r="CM22" s="628">
        <f t="shared" si="118"/>
        <v>1</v>
      </c>
      <c r="CN22" s="737">
        <f t="shared" si="119"/>
        <v>0</v>
      </c>
      <c r="CO22" s="737">
        <f t="shared" si="120"/>
        <v>0</v>
      </c>
      <c r="CP22" s="737">
        <f t="shared" si="121"/>
        <v>0</v>
      </c>
      <c r="CQ22" s="740">
        <f t="shared" si="39"/>
        <v>0</v>
      </c>
      <c r="CR22" s="625">
        <f t="shared" si="122"/>
        <v>1</v>
      </c>
      <c r="CS22" s="738" t="str">
        <f t="shared" si="40"/>
        <v>00:00-00:00</v>
      </c>
      <c r="CT22" s="739">
        <f t="shared" si="123"/>
        <v>1</v>
      </c>
      <c r="CU22" s="738">
        <f t="shared" si="124"/>
        <v>0</v>
      </c>
      <c r="CV22" s="738">
        <f t="shared" si="125"/>
        <v>1</v>
      </c>
      <c r="CW22" s="737" t="b">
        <f t="shared" si="126"/>
        <v>1</v>
      </c>
      <c r="CX22" s="737" t="b">
        <f t="shared" si="126"/>
        <v>0</v>
      </c>
      <c r="CY22" s="737" t="b">
        <f t="shared" si="127"/>
        <v>1</v>
      </c>
      <c r="CZ22" s="628">
        <f t="shared" si="128"/>
        <v>1</v>
      </c>
      <c r="DA22" s="737">
        <f t="shared" si="129"/>
        <v>0</v>
      </c>
      <c r="DB22" s="737">
        <f t="shared" si="130"/>
        <v>0</v>
      </c>
      <c r="DC22" s="737">
        <f t="shared" si="131"/>
        <v>0</v>
      </c>
      <c r="DD22" s="740">
        <f t="shared" si="41"/>
        <v>0</v>
      </c>
      <c r="DE22" s="625">
        <f t="shared" si="132"/>
        <v>1</v>
      </c>
      <c r="DF22" s="738" t="str">
        <f t="shared" si="133"/>
        <v>00:00-00:00</v>
      </c>
      <c r="DG22" s="739">
        <f t="shared" si="134"/>
        <v>1</v>
      </c>
      <c r="DH22" s="738">
        <f t="shared" si="135"/>
        <v>0</v>
      </c>
      <c r="DI22" s="738">
        <f t="shared" si="136"/>
        <v>1</v>
      </c>
      <c r="DJ22" s="737" t="b">
        <f t="shared" si="137"/>
        <v>1</v>
      </c>
      <c r="DK22" s="737" t="b">
        <f t="shared" si="137"/>
        <v>0</v>
      </c>
      <c r="DL22" s="737" t="b">
        <f t="shared" si="138"/>
        <v>1</v>
      </c>
      <c r="DM22" s="628">
        <f t="shared" si="139"/>
        <v>1</v>
      </c>
      <c r="DN22" s="737">
        <f t="shared" si="140"/>
        <v>0</v>
      </c>
      <c r="DO22" s="737">
        <f t="shared" si="141"/>
        <v>0</v>
      </c>
      <c r="DP22" s="737">
        <f t="shared" si="42"/>
        <v>0</v>
      </c>
      <c r="DQ22" s="740">
        <f t="shared" si="43"/>
        <v>0</v>
      </c>
      <c r="DR22" s="625">
        <f t="shared" si="142"/>
        <v>1</v>
      </c>
      <c r="DS22" s="738" t="str">
        <f t="shared" si="143"/>
        <v>00:00-00:00</v>
      </c>
      <c r="DT22" s="739">
        <f t="shared" si="144"/>
        <v>1</v>
      </c>
      <c r="DU22" s="738">
        <f t="shared" si="145"/>
        <v>0</v>
      </c>
      <c r="DV22" s="738">
        <f t="shared" si="146"/>
        <v>1</v>
      </c>
      <c r="DW22" s="737" t="b">
        <f t="shared" si="147"/>
        <v>1</v>
      </c>
      <c r="DX22" s="737" t="b">
        <f t="shared" si="147"/>
        <v>0</v>
      </c>
      <c r="DY22" s="737" t="b">
        <f t="shared" si="148"/>
        <v>1</v>
      </c>
      <c r="DZ22" s="628">
        <f t="shared" si="149"/>
        <v>1</v>
      </c>
      <c r="EA22" s="737">
        <f t="shared" si="150"/>
        <v>0</v>
      </c>
      <c r="EB22" s="737">
        <f t="shared" si="151"/>
        <v>0</v>
      </c>
      <c r="EC22" s="737">
        <f t="shared" si="44"/>
        <v>0</v>
      </c>
      <c r="ED22" s="740">
        <f t="shared" si="45"/>
        <v>0</v>
      </c>
      <c r="EE22" s="741">
        <f t="shared" si="152"/>
        <v>1</v>
      </c>
      <c r="EF22" s="742" t="str">
        <f t="shared" si="153"/>
        <v>00:00-00:00</v>
      </c>
      <c r="EG22" s="743">
        <f t="shared" si="154"/>
        <v>1</v>
      </c>
      <c r="EH22" s="742">
        <f t="shared" si="155"/>
        <v>0</v>
      </c>
      <c r="EI22" s="742">
        <f t="shared" si="156"/>
        <v>1</v>
      </c>
      <c r="EJ22" s="742" t="b">
        <f t="shared" si="157"/>
        <v>1</v>
      </c>
      <c r="EK22" s="742" t="b">
        <f t="shared" si="157"/>
        <v>0</v>
      </c>
      <c r="EL22" s="742" t="b">
        <f t="shared" si="158"/>
        <v>1</v>
      </c>
      <c r="EM22" s="628">
        <f t="shared" si="159"/>
        <v>1</v>
      </c>
      <c r="EN22" s="737">
        <f t="shared" si="160"/>
        <v>0</v>
      </c>
      <c r="EO22" s="737">
        <f t="shared" si="161"/>
        <v>0</v>
      </c>
      <c r="EP22" s="737">
        <f t="shared" si="46"/>
        <v>0</v>
      </c>
      <c r="EQ22" s="740">
        <f t="shared" si="47"/>
        <v>0</v>
      </c>
      <c r="ER22" s="741">
        <f t="shared" si="162"/>
        <v>1</v>
      </c>
      <c r="ES22" s="742" t="str">
        <f t="shared" si="163"/>
        <v>00:00-00:00</v>
      </c>
      <c r="ET22" s="739">
        <f t="shared" si="164"/>
        <v>1</v>
      </c>
      <c r="EU22" s="738">
        <f t="shared" si="165"/>
        <v>0</v>
      </c>
      <c r="EV22" s="738">
        <f t="shared" si="166"/>
        <v>1</v>
      </c>
      <c r="EW22" s="737" t="b">
        <f t="shared" si="167"/>
        <v>1</v>
      </c>
      <c r="EX22" s="737" t="b">
        <f t="shared" si="167"/>
        <v>0</v>
      </c>
      <c r="EY22" s="737" t="b">
        <f t="shared" si="168"/>
        <v>1</v>
      </c>
      <c r="EZ22" s="628">
        <f t="shared" si="169"/>
        <v>1</v>
      </c>
      <c r="FA22" s="737">
        <f t="shared" si="170"/>
        <v>0</v>
      </c>
      <c r="FB22" s="737">
        <f t="shared" si="171"/>
        <v>0</v>
      </c>
      <c r="FC22" s="737">
        <f t="shared" si="48"/>
        <v>0</v>
      </c>
      <c r="FD22" s="740">
        <f t="shared" si="49"/>
        <v>0</v>
      </c>
      <c r="FE22" s="625">
        <f t="shared" si="172"/>
        <v>1</v>
      </c>
      <c r="FF22" s="738" t="str">
        <f t="shared" si="173"/>
        <v>00:00-00:00</v>
      </c>
      <c r="FG22" s="739">
        <f t="shared" si="174"/>
        <v>1</v>
      </c>
      <c r="FH22" s="738">
        <f t="shared" si="175"/>
        <v>0</v>
      </c>
      <c r="FI22" s="738">
        <f t="shared" si="176"/>
        <v>1</v>
      </c>
      <c r="FJ22" s="737" t="b">
        <f t="shared" si="177"/>
        <v>1</v>
      </c>
      <c r="FK22" s="737" t="b">
        <f t="shared" si="177"/>
        <v>0</v>
      </c>
      <c r="FL22" s="737" t="b">
        <f t="shared" si="178"/>
        <v>1</v>
      </c>
      <c r="FM22" s="628">
        <f t="shared" si="179"/>
        <v>1</v>
      </c>
      <c r="FN22" s="737">
        <f t="shared" si="180"/>
        <v>0</v>
      </c>
      <c r="FO22" s="737">
        <f t="shared" si="181"/>
        <v>0</v>
      </c>
      <c r="FP22" s="737">
        <f t="shared" si="50"/>
        <v>0</v>
      </c>
      <c r="FQ22" s="740">
        <f t="shared" si="51"/>
        <v>0</v>
      </c>
      <c r="FR22" s="625">
        <f t="shared" si="182"/>
        <v>1</v>
      </c>
      <c r="FS22" s="738" t="str">
        <f t="shared" si="183"/>
        <v>00:00-00:00</v>
      </c>
      <c r="FT22" s="739">
        <f t="shared" si="184"/>
        <v>1</v>
      </c>
      <c r="FU22" s="738">
        <f t="shared" si="185"/>
        <v>0</v>
      </c>
      <c r="FV22" s="738">
        <f t="shared" si="186"/>
        <v>1</v>
      </c>
      <c r="FW22" s="737" t="b">
        <f t="shared" si="187"/>
        <v>1</v>
      </c>
      <c r="FX22" s="737" t="b">
        <f t="shared" si="187"/>
        <v>0</v>
      </c>
      <c r="FY22" s="737" t="b">
        <f t="shared" si="188"/>
        <v>1</v>
      </c>
      <c r="FZ22" s="628">
        <f t="shared" si="189"/>
        <v>1</v>
      </c>
      <c r="GA22" s="737">
        <f t="shared" si="190"/>
        <v>0</v>
      </c>
      <c r="GB22" s="737">
        <f t="shared" si="191"/>
        <v>0</v>
      </c>
      <c r="GC22" s="737">
        <f t="shared" si="52"/>
        <v>0</v>
      </c>
      <c r="GD22" s="740">
        <f t="shared" si="53"/>
        <v>0</v>
      </c>
      <c r="GE22" s="625">
        <f t="shared" si="192"/>
        <v>1</v>
      </c>
      <c r="GF22" s="738" t="str">
        <f t="shared" si="193"/>
        <v>00:00-00:00</v>
      </c>
      <c r="GG22" s="739">
        <f t="shared" si="194"/>
        <v>1</v>
      </c>
      <c r="GH22" s="738">
        <f t="shared" si="195"/>
        <v>0</v>
      </c>
      <c r="GI22" s="738">
        <f t="shared" si="196"/>
        <v>1</v>
      </c>
      <c r="GJ22" s="737" t="b">
        <f t="shared" si="197"/>
        <v>1</v>
      </c>
      <c r="GK22" s="737" t="b">
        <f t="shared" si="197"/>
        <v>0</v>
      </c>
      <c r="GL22" s="737" t="b">
        <f t="shared" si="198"/>
        <v>1</v>
      </c>
      <c r="GM22" s="628">
        <f t="shared" si="199"/>
        <v>1</v>
      </c>
      <c r="GN22" s="737">
        <f t="shared" si="200"/>
        <v>0</v>
      </c>
      <c r="GO22" s="737">
        <f t="shared" si="201"/>
        <v>0</v>
      </c>
      <c r="GP22" s="737">
        <f t="shared" si="54"/>
        <v>0</v>
      </c>
      <c r="GQ22" s="740">
        <f t="shared" si="55"/>
        <v>0</v>
      </c>
      <c r="GR22" s="625">
        <f t="shared" si="202"/>
        <v>1</v>
      </c>
      <c r="GS22" s="738" t="str">
        <f t="shared" si="203"/>
        <v>00:00-00:00</v>
      </c>
      <c r="GT22" s="739">
        <f t="shared" si="204"/>
        <v>1</v>
      </c>
      <c r="GU22" s="738">
        <f t="shared" si="205"/>
        <v>0</v>
      </c>
      <c r="GV22" s="738">
        <f t="shared" si="206"/>
        <v>1</v>
      </c>
      <c r="GW22" s="737" t="b">
        <f t="shared" si="207"/>
        <v>1</v>
      </c>
      <c r="GX22" s="737" t="b">
        <f t="shared" si="207"/>
        <v>0</v>
      </c>
      <c r="GY22" s="737" t="b">
        <f t="shared" si="208"/>
        <v>1</v>
      </c>
      <c r="GZ22" s="628">
        <f t="shared" si="209"/>
        <v>1</v>
      </c>
      <c r="HA22" s="737">
        <f t="shared" si="210"/>
        <v>0</v>
      </c>
      <c r="HB22" s="737">
        <f t="shared" si="211"/>
        <v>0</v>
      </c>
      <c r="HC22" s="737">
        <f t="shared" si="56"/>
        <v>0</v>
      </c>
      <c r="HD22" s="740">
        <f t="shared" si="57"/>
        <v>0</v>
      </c>
      <c r="HE22" s="625">
        <f t="shared" si="212"/>
        <v>1</v>
      </c>
      <c r="HF22" s="738" t="str">
        <f t="shared" si="213"/>
        <v>00:00-00:00</v>
      </c>
      <c r="HG22" s="739">
        <f t="shared" si="214"/>
        <v>1</v>
      </c>
      <c r="HH22" s="738">
        <f t="shared" si="215"/>
        <v>0</v>
      </c>
      <c r="HI22" s="738">
        <f t="shared" si="216"/>
        <v>1</v>
      </c>
      <c r="HJ22" s="737" t="b">
        <f t="shared" si="217"/>
        <v>1</v>
      </c>
      <c r="HK22" s="737" t="b">
        <f t="shared" si="217"/>
        <v>0</v>
      </c>
      <c r="HL22" s="737" t="b">
        <f t="shared" si="218"/>
        <v>1</v>
      </c>
      <c r="HM22" s="628">
        <f t="shared" si="219"/>
        <v>1</v>
      </c>
      <c r="HN22" s="737">
        <f t="shared" si="220"/>
        <v>0</v>
      </c>
      <c r="HO22" s="737">
        <f t="shared" si="221"/>
        <v>0</v>
      </c>
      <c r="HP22" s="737">
        <f t="shared" si="58"/>
        <v>0</v>
      </c>
      <c r="HQ22" s="740">
        <f t="shared" si="59"/>
        <v>0</v>
      </c>
      <c r="HR22" s="625">
        <f t="shared" si="222"/>
        <v>1</v>
      </c>
      <c r="HS22" s="738" t="str">
        <f t="shared" si="223"/>
        <v>00:00-00:00</v>
      </c>
      <c r="HT22" s="739">
        <f t="shared" si="224"/>
        <v>1</v>
      </c>
      <c r="HU22" s="738">
        <f t="shared" si="225"/>
        <v>0</v>
      </c>
      <c r="HV22" s="738">
        <f t="shared" si="226"/>
        <v>1</v>
      </c>
      <c r="HW22" s="737" t="b">
        <f t="shared" si="227"/>
        <v>1</v>
      </c>
      <c r="HX22" s="737" t="b">
        <f t="shared" si="227"/>
        <v>0</v>
      </c>
      <c r="HY22" s="737" t="b">
        <f t="shared" si="228"/>
        <v>1</v>
      </c>
      <c r="HZ22" s="628">
        <f t="shared" si="229"/>
        <v>1</v>
      </c>
      <c r="IA22" s="737">
        <f t="shared" si="230"/>
        <v>0</v>
      </c>
      <c r="IB22" s="737">
        <f t="shared" si="231"/>
        <v>0</v>
      </c>
      <c r="IC22" s="737">
        <f t="shared" si="60"/>
        <v>0</v>
      </c>
      <c r="ID22" s="740">
        <f t="shared" si="61"/>
        <v>0</v>
      </c>
      <c r="IE22" s="625">
        <f t="shared" si="232"/>
        <v>1</v>
      </c>
      <c r="IF22" s="738" t="str">
        <f t="shared" si="233"/>
        <v>00:00-00:00</v>
      </c>
      <c r="IG22" s="739">
        <f t="shared" si="234"/>
        <v>1</v>
      </c>
      <c r="IH22" s="738">
        <f t="shared" si="235"/>
        <v>0</v>
      </c>
      <c r="II22" s="738">
        <f t="shared" si="236"/>
        <v>1</v>
      </c>
      <c r="IJ22" s="737" t="b">
        <f t="shared" si="237"/>
        <v>1</v>
      </c>
      <c r="IK22" s="737" t="b">
        <f t="shared" si="237"/>
        <v>0</v>
      </c>
      <c r="IL22" s="737" t="b">
        <f t="shared" si="238"/>
        <v>1</v>
      </c>
      <c r="IM22" s="628">
        <f t="shared" si="239"/>
        <v>1</v>
      </c>
      <c r="IN22" s="737">
        <f t="shared" si="240"/>
        <v>0</v>
      </c>
      <c r="IO22" s="737">
        <f t="shared" si="241"/>
        <v>0</v>
      </c>
      <c r="IP22" s="737">
        <f t="shared" si="62"/>
        <v>0</v>
      </c>
      <c r="IQ22" s="740">
        <f t="shared" si="63"/>
        <v>0</v>
      </c>
      <c r="IR22" s="625">
        <f t="shared" si="242"/>
        <v>1</v>
      </c>
      <c r="IS22" s="738" t="str">
        <f t="shared" si="243"/>
        <v>00:00-00:00</v>
      </c>
      <c r="IT22" s="739">
        <f t="shared" si="244"/>
        <v>1</v>
      </c>
      <c r="IU22" s="738">
        <f t="shared" si="245"/>
        <v>0</v>
      </c>
      <c r="IV22" s="738">
        <f t="shared" si="246"/>
        <v>1</v>
      </c>
      <c r="IW22" s="737" t="b">
        <f t="shared" si="247"/>
        <v>1</v>
      </c>
      <c r="IX22" s="737" t="b">
        <f t="shared" si="247"/>
        <v>0</v>
      </c>
      <c r="IY22" s="737" t="b">
        <f t="shared" si="248"/>
        <v>1</v>
      </c>
      <c r="IZ22" s="628">
        <f t="shared" si="249"/>
        <v>1</v>
      </c>
      <c r="JA22" s="737">
        <f t="shared" si="250"/>
        <v>0</v>
      </c>
      <c r="JB22" s="737">
        <f t="shared" si="251"/>
        <v>0</v>
      </c>
      <c r="JC22" s="737">
        <f t="shared" si="64"/>
        <v>0</v>
      </c>
      <c r="JD22" s="740">
        <f t="shared" si="65"/>
        <v>0</v>
      </c>
      <c r="JE22" s="625">
        <f t="shared" si="252"/>
        <v>1</v>
      </c>
      <c r="JF22" s="738" t="str">
        <f t="shared" si="253"/>
        <v>00:00-00:00</v>
      </c>
      <c r="JG22" s="739">
        <f t="shared" si="254"/>
        <v>1</v>
      </c>
      <c r="JH22" s="738">
        <f t="shared" si="255"/>
        <v>0</v>
      </c>
      <c r="JI22" s="738">
        <f t="shared" si="256"/>
        <v>1</v>
      </c>
      <c r="JJ22" s="737" t="b">
        <f t="shared" si="257"/>
        <v>1</v>
      </c>
      <c r="JK22" s="737" t="b">
        <f t="shared" si="257"/>
        <v>0</v>
      </c>
      <c r="JL22" s="737" t="b">
        <f t="shared" si="258"/>
        <v>1</v>
      </c>
      <c r="JM22" s="628">
        <f t="shared" si="259"/>
        <v>1</v>
      </c>
      <c r="JN22" s="737">
        <f t="shared" si="260"/>
        <v>0</v>
      </c>
      <c r="JO22" s="737">
        <f t="shared" si="261"/>
        <v>0</v>
      </c>
      <c r="JP22" s="737">
        <f t="shared" si="66"/>
        <v>0</v>
      </c>
      <c r="JQ22" s="740">
        <f t="shared" si="67"/>
        <v>0</v>
      </c>
      <c r="JR22" s="744">
        <f t="shared" si="262"/>
        <v>0</v>
      </c>
      <c r="JS22" s="745">
        <f t="shared" si="263"/>
        <v>0</v>
      </c>
      <c r="JT22" s="744">
        <f t="shared" si="264"/>
        <v>0</v>
      </c>
      <c r="JU22" s="744">
        <f t="shared" si="265"/>
        <v>0</v>
      </c>
      <c r="JV22" s="744">
        <f t="shared" si="266"/>
        <v>0</v>
      </c>
      <c r="JW22" s="744">
        <f t="shared" si="267"/>
        <v>0</v>
      </c>
      <c r="JX22" s="616"/>
      <c r="JY22" s="625">
        <f t="shared" si="268"/>
        <v>1</v>
      </c>
      <c r="JZ22" s="626" t="str">
        <f t="shared" si="269"/>
        <v>00:00-00:00</v>
      </c>
      <c r="KA22" s="627">
        <f t="shared" si="270"/>
        <v>1</v>
      </c>
      <c r="KB22" s="738">
        <f t="shared" si="271"/>
        <v>0</v>
      </c>
      <c r="KC22" s="738">
        <f t="shared" si="272"/>
        <v>1</v>
      </c>
      <c r="KD22" s="628" t="b">
        <f t="shared" si="273"/>
        <v>1</v>
      </c>
      <c r="KE22" s="628" t="b">
        <f t="shared" si="273"/>
        <v>0</v>
      </c>
      <c r="KF22" s="628" t="b">
        <f t="shared" si="274"/>
        <v>1</v>
      </c>
      <c r="KG22" s="628">
        <f t="shared" si="275"/>
        <v>1</v>
      </c>
      <c r="KH22" s="737">
        <f t="shared" si="276"/>
        <v>0</v>
      </c>
      <c r="KI22" s="737">
        <f t="shared" si="277"/>
        <v>0</v>
      </c>
      <c r="KJ22" s="737">
        <f t="shared" si="68"/>
        <v>0</v>
      </c>
      <c r="KK22" s="740">
        <f t="shared" si="69"/>
        <v>0</v>
      </c>
      <c r="KL22" s="625">
        <f t="shared" si="278"/>
        <v>1</v>
      </c>
      <c r="KM22" s="625" t="str">
        <f t="shared" si="279"/>
        <v>00:00-00:00</v>
      </c>
      <c r="KN22" s="627">
        <f t="shared" si="280"/>
        <v>1</v>
      </c>
      <c r="KO22" s="738">
        <f t="shared" si="281"/>
        <v>0</v>
      </c>
      <c r="KP22" s="738">
        <f t="shared" si="282"/>
        <v>1</v>
      </c>
      <c r="KQ22" s="628" t="b">
        <f t="shared" si="283"/>
        <v>1</v>
      </c>
      <c r="KR22" s="628" t="b">
        <f t="shared" si="283"/>
        <v>0</v>
      </c>
      <c r="KS22" s="628" t="b">
        <f t="shared" si="284"/>
        <v>1</v>
      </c>
      <c r="KT22" s="628">
        <f t="shared" si="285"/>
        <v>1</v>
      </c>
      <c r="KU22" s="737">
        <f t="shared" si="286"/>
        <v>0</v>
      </c>
      <c r="KV22" s="737">
        <f t="shared" si="287"/>
        <v>0</v>
      </c>
      <c r="KW22" s="737">
        <f t="shared" si="70"/>
        <v>0</v>
      </c>
      <c r="KX22" s="740">
        <f t="shared" si="71"/>
        <v>0</v>
      </c>
      <c r="KY22" s="625">
        <f t="shared" si="288"/>
        <v>1</v>
      </c>
      <c r="KZ22" s="625" t="str">
        <f t="shared" si="289"/>
        <v>00:00-00:00</v>
      </c>
      <c r="LA22" s="627">
        <f t="shared" si="290"/>
        <v>1</v>
      </c>
      <c r="LB22" s="738">
        <f t="shared" si="291"/>
        <v>0</v>
      </c>
      <c r="LC22" s="738">
        <f t="shared" si="292"/>
        <v>1</v>
      </c>
      <c r="LD22" s="628" t="b">
        <f t="shared" si="293"/>
        <v>1</v>
      </c>
      <c r="LE22" s="628" t="b">
        <f t="shared" si="293"/>
        <v>0</v>
      </c>
      <c r="LF22" s="628" t="b">
        <f t="shared" si="294"/>
        <v>1</v>
      </c>
      <c r="LG22" s="628">
        <f t="shared" si="295"/>
        <v>1</v>
      </c>
      <c r="LH22" s="737">
        <f t="shared" si="296"/>
        <v>0</v>
      </c>
      <c r="LI22" s="737">
        <f t="shared" si="297"/>
        <v>0</v>
      </c>
      <c r="LJ22" s="737">
        <f t="shared" si="72"/>
        <v>0</v>
      </c>
      <c r="LK22" s="740">
        <f t="shared" si="73"/>
        <v>0</v>
      </c>
      <c r="LL22" s="625">
        <f t="shared" si="298"/>
        <v>1</v>
      </c>
      <c r="LM22" s="625" t="str">
        <f t="shared" si="299"/>
        <v>00:00-00:00</v>
      </c>
      <c r="LN22" s="627">
        <f t="shared" si="300"/>
        <v>1</v>
      </c>
      <c r="LO22" s="738">
        <f t="shared" si="301"/>
        <v>0</v>
      </c>
      <c r="LP22" s="738">
        <f t="shared" si="302"/>
        <v>1</v>
      </c>
      <c r="LQ22" s="628" t="b">
        <f t="shared" si="303"/>
        <v>1</v>
      </c>
      <c r="LR22" s="628" t="b">
        <f t="shared" si="303"/>
        <v>0</v>
      </c>
      <c r="LS22" s="628" t="b">
        <f t="shared" si="304"/>
        <v>1</v>
      </c>
      <c r="LT22" s="628">
        <f t="shared" si="305"/>
        <v>1</v>
      </c>
      <c r="LU22" s="737">
        <f t="shared" si="306"/>
        <v>0</v>
      </c>
      <c r="LV22" s="737">
        <f t="shared" si="307"/>
        <v>0</v>
      </c>
      <c r="LW22" s="737">
        <f t="shared" si="74"/>
        <v>0</v>
      </c>
      <c r="LX22" s="740">
        <f t="shared" si="75"/>
        <v>0</v>
      </c>
      <c r="LY22" s="625">
        <f t="shared" si="308"/>
        <v>1</v>
      </c>
      <c r="LZ22" s="625" t="str">
        <f t="shared" si="309"/>
        <v>00:00-00:00</v>
      </c>
      <c r="MA22" s="627">
        <f t="shared" si="310"/>
        <v>1</v>
      </c>
      <c r="MB22" s="738">
        <f t="shared" si="311"/>
        <v>0</v>
      </c>
      <c r="MC22" s="738">
        <f t="shared" si="312"/>
        <v>1</v>
      </c>
      <c r="MD22" s="628" t="b">
        <f t="shared" si="313"/>
        <v>1</v>
      </c>
      <c r="ME22" s="628" t="b">
        <f t="shared" si="76"/>
        <v>0</v>
      </c>
      <c r="MF22" s="628" t="b">
        <f t="shared" si="314"/>
        <v>1</v>
      </c>
      <c r="MG22" s="628">
        <f t="shared" si="315"/>
        <v>1</v>
      </c>
      <c r="MH22" s="737">
        <f t="shared" si="316"/>
        <v>0</v>
      </c>
      <c r="MI22" s="737">
        <f t="shared" si="317"/>
        <v>0</v>
      </c>
      <c r="MJ22" s="737">
        <f t="shared" si="77"/>
        <v>0</v>
      </c>
      <c r="MK22" s="740">
        <f t="shared" si="78"/>
        <v>0</v>
      </c>
      <c r="ML22" s="625">
        <f t="shared" si="318"/>
        <v>1</v>
      </c>
      <c r="MM22" s="625" t="str">
        <f t="shared" si="319"/>
        <v>00:00-00:00</v>
      </c>
      <c r="MN22" s="627">
        <f t="shared" si="320"/>
        <v>1</v>
      </c>
      <c r="MO22" s="738">
        <f t="shared" si="321"/>
        <v>0</v>
      </c>
      <c r="MP22" s="738">
        <f t="shared" si="322"/>
        <v>1</v>
      </c>
      <c r="MQ22" s="628" t="b">
        <f t="shared" si="323"/>
        <v>1</v>
      </c>
      <c r="MR22" s="628" t="b">
        <f t="shared" si="323"/>
        <v>0</v>
      </c>
      <c r="MS22" s="628" t="b">
        <f t="shared" si="324"/>
        <v>1</v>
      </c>
      <c r="MT22" s="628">
        <f t="shared" si="325"/>
        <v>1</v>
      </c>
      <c r="MU22" s="737">
        <f t="shared" si="326"/>
        <v>0</v>
      </c>
      <c r="MV22" s="737">
        <f t="shared" si="327"/>
        <v>0</v>
      </c>
      <c r="MW22" s="737">
        <f t="shared" si="79"/>
        <v>0</v>
      </c>
      <c r="MX22" s="740">
        <f t="shared" si="80"/>
        <v>0</v>
      </c>
      <c r="MY22" s="625">
        <f t="shared" si="328"/>
        <v>1</v>
      </c>
      <c r="MZ22" s="625" t="str">
        <f t="shared" si="329"/>
        <v>00:00-00:00</v>
      </c>
      <c r="NA22" s="627">
        <f t="shared" si="330"/>
        <v>1</v>
      </c>
      <c r="NB22" s="738">
        <f t="shared" si="331"/>
        <v>0</v>
      </c>
      <c r="NC22" s="738">
        <f t="shared" si="332"/>
        <v>1</v>
      </c>
      <c r="ND22" s="628" t="b">
        <f t="shared" si="333"/>
        <v>1</v>
      </c>
      <c r="NE22" s="628" t="b">
        <f t="shared" si="333"/>
        <v>0</v>
      </c>
      <c r="NF22" s="628" t="b">
        <f t="shared" si="334"/>
        <v>1</v>
      </c>
      <c r="NG22" s="628">
        <f t="shared" si="335"/>
        <v>1</v>
      </c>
      <c r="NH22" s="737">
        <f t="shared" si="336"/>
        <v>0</v>
      </c>
      <c r="NI22" s="737">
        <f t="shared" si="337"/>
        <v>0</v>
      </c>
      <c r="NJ22" s="737">
        <f t="shared" si="81"/>
        <v>0</v>
      </c>
      <c r="NK22" s="740">
        <f t="shared" si="82"/>
        <v>0</v>
      </c>
      <c r="NL22" s="625">
        <f t="shared" si="338"/>
        <v>1</v>
      </c>
      <c r="NM22" s="625" t="str">
        <f t="shared" si="339"/>
        <v>00:00-00:00</v>
      </c>
      <c r="NN22" s="627">
        <f t="shared" si="340"/>
        <v>1</v>
      </c>
      <c r="NO22" s="738">
        <f t="shared" si="341"/>
        <v>0</v>
      </c>
      <c r="NP22" s="738">
        <f t="shared" si="342"/>
        <v>1</v>
      </c>
      <c r="NQ22" s="628" t="b">
        <f t="shared" si="343"/>
        <v>1</v>
      </c>
      <c r="NR22" s="628" t="b">
        <f t="shared" si="343"/>
        <v>0</v>
      </c>
      <c r="NS22" s="628" t="b">
        <f t="shared" si="344"/>
        <v>1</v>
      </c>
      <c r="NT22" s="628">
        <f t="shared" si="345"/>
        <v>1</v>
      </c>
      <c r="NU22" s="737">
        <f t="shared" si="346"/>
        <v>0</v>
      </c>
      <c r="NV22" s="737">
        <f t="shared" si="347"/>
        <v>0</v>
      </c>
      <c r="NW22" s="737">
        <f t="shared" si="83"/>
        <v>0</v>
      </c>
      <c r="NX22" s="740">
        <f t="shared" si="84"/>
        <v>0</v>
      </c>
      <c r="NY22" s="625">
        <f t="shared" si="348"/>
        <v>1</v>
      </c>
      <c r="NZ22" s="625" t="str">
        <f t="shared" si="349"/>
        <v>00:00-00:00</v>
      </c>
      <c r="OA22" s="627">
        <f t="shared" si="350"/>
        <v>1</v>
      </c>
      <c r="OB22" s="738">
        <f t="shared" si="351"/>
        <v>0</v>
      </c>
      <c r="OC22" s="738">
        <f t="shared" si="352"/>
        <v>1</v>
      </c>
      <c r="OD22" s="628" t="b">
        <f t="shared" si="353"/>
        <v>1</v>
      </c>
      <c r="OE22" s="628" t="b">
        <f t="shared" si="353"/>
        <v>0</v>
      </c>
      <c r="OF22" s="628" t="b">
        <f t="shared" si="354"/>
        <v>1</v>
      </c>
      <c r="OG22" s="628">
        <f t="shared" si="355"/>
        <v>1</v>
      </c>
      <c r="OH22" s="737">
        <f t="shared" si="356"/>
        <v>0</v>
      </c>
      <c r="OI22" s="737">
        <f t="shared" si="357"/>
        <v>0</v>
      </c>
      <c r="OJ22" s="737">
        <f t="shared" si="85"/>
        <v>0</v>
      </c>
      <c r="OK22" s="740">
        <f t="shared" si="86"/>
        <v>0</v>
      </c>
      <c r="OL22" s="625">
        <f t="shared" si="358"/>
        <v>1</v>
      </c>
      <c r="OM22" s="625" t="str">
        <f t="shared" si="359"/>
        <v>00:00-00:00</v>
      </c>
      <c r="ON22" s="627">
        <f t="shared" si="360"/>
        <v>1</v>
      </c>
      <c r="OO22" s="738">
        <f t="shared" si="361"/>
        <v>0</v>
      </c>
      <c r="OP22" s="738">
        <f t="shared" si="362"/>
        <v>1</v>
      </c>
      <c r="OQ22" s="628" t="b">
        <f t="shared" si="363"/>
        <v>1</v>
      </c>
      <c r="OR22" s="628" t="b">
        <f t="shared" si="363"/>
        <v>0</v>
      </c>
      <c r="OS22" s="628" t="b">
        <f t="shared" si="364"/>
        <v>1</v>
      </c>
      <c r="OT22" s="628">
        <f t="shared" si="365"/>
        <v>1</v>
      </c>
      <c r="OU22" s="737">
        <f t="shared" si="366"/>
        <v>0</v>
      </c>
      <c r="OV22" s="737">
        <f t="shared" si="367"/>
        <v>0</v>
      </c>
      <c r="OW22" s="737">
        <f t="shared" si="87"/>
        <v>0</v>
      </c>
      <c r="OX22" s="740">
        <f t="shared" si="88"/>
        <v>0</v>
      </c>
      <c r="OY22" s="625">
        <f t="shared" si="368"/>
        <v>1</v>
      </c>
      <c r="OZ22" s="625" t="str">
        <f t="shared" si="369"/>
        <v>00:00-00:00</v>
      </c>
      <c r="PA22" s="627">
        <f t="shared" si="370"/>
        <v>1</v>
      </c>
      <c r="PB22" s="738">
        <f t="shared" si="371"/>
        <v>0</v>
      </c>
      <c r="PC22" s="738">
        <f t="shared" si="372"/>
        <v>1</v>
      </c>
      <c r="PD22" s="628" t="b">
        <f t="shared" si="373"/>
        <v>1</v>
      </c>
      <c r="PE22" s="628" t="b">
        <f t="shared" si="373"/>
        <v>0</v>
      </c>
      <c r="PF22" s="628" t="b">
        <f t="shared" si="374"/>
        <v>1</v>
      </c>
      <c r="PG22" s="628">
        <f t="shared" si="375"/>
        <v>1</v>
      </c>
      <c r="PH22" s="737">
        <f t="shared" si="376"/>
        <v>0</v>
      </c>
      <c r="PI22" s="737">
        <f t="shared" si="377"/>
        <v>0</v>
      </c>
      <c r="PJ22" s="737">
        <f t="shared" si="89"/>
        <v>0</v>
      </c>
      <c r="PK22" s="740">
        <f t="shared" si="90"/>
        <v>0</v>
      </c>
      <c r="PL22" s="625">
        <f t="shared" si="378"/>
        <v>1</v>
      </c>
      <c r="PM22" s="625" t="str">
        <f t="shared" si="379"/>
        <v>00:00-00:00</v>
      </c>
      <c r="PN22" s="627">
        <f t="shared" si="380"/>
        <v>1</v>
      </c>
      <c r="PO22" s="738">
        <f t="shared" si="381"/>
        <v>0</v>
      </c>
      <c r="PP22" s="738">
        <f t="shared" si="382"/>
        <v>1</v>
      </c>
      <c r="PQ22" s="628" t="b">
        <f t="shared" si="383"/>
        <v>1</v>
      </c>
      <c r="PR22" s="628" t="b">
        <f t="shared" si="383"/>
        <v>0</v>
      </c>
      <c r="PS22" s="628" t="b">
        <f t="shared" si="384"/>
        <v>1</v>
      </c>
      <c r="PT22" s="628">
        <f t="shared" si="385"/>
        <v>1</v>
      </c>
      <c r="PU22" s="737">
        <f t="shared" si="386"/>
        <v>0</v>
      </c>
      <c r="PV22" s="737">
        <f t="shared" si="387"/>
        <v>0</v>
      </c>
      <c r="PW22" s="737">
        <f t="shared" si="91"/>
        <v>0</v>
      </c>
      <c r="PX22" s="740">
        <f t="shared" si="92"/>
        <v>0</v>
      </c>
      <c r="PY22" s="625">
        <f t="shared" si="388"/>
        <v>1</v>
      </c>
      <c r="PZ22" s="625" t="str">
        <f t="shared" si="389"/>
        <v>00:00-00:00</v>
      </c>
      <c r="QA22" s="627">
        <f t="shared" si="390"/>
        <v>1</v>
      </c>
      <c r="QB22" s="738">
        <f t="shared" si="391"/>
        <v>0</v>
      </c>
      <c r="QC22" s="738">
        <f t="shared" si="392"/>
        <v>1</v>
      </c>
      <c r="QD22" s="628" t="b">
        <f t="shared" si="393"/>
        <v>1</v>
      </c>
      <c r="QE22" s="628" t="b">
        <f t="shared" si="393"/>
        <v>0</v>
      </c>
      <c r="QF22" s="628" t="b">
        <f t="shared" si="394"/>
        <v>1</v>
      </c>
      <c r="QG22" s="628">
        <f t="shared" si="395"/>
        <v>1</v>
      </c>
      <c r="QH22" s="737">
        <f t="shared" si="396"/>
        <v>0</v>
      </c>
      <c r="QI22" s="737">
        <f t="shared" si="397"/>
        <v>0</v>
      </c>
      <c r="QJ22" s="737">
        <f t="shared" si="93"/>
        <v>0</v>
      </c>
      <c r="QK22" s="740">
        <f t="shared" si="94"/>
        <v>0</v>
      </c>
      <c r="QL22" s="625">
        <f t="shared" si="398"/>
        <v>1</v>
      </c>
      <c r="QM22" s="625" t="str">
        <f t="shared" si="399"/>
        <v>00:00-00:00</v>
      </c>
      <c r="QN22" s="627">
        <f t="shared" si="400"/>
        <v>1</v>
      </c>
      <c r="QO22" s="738">
        <f t="shared" si="401"/>
        <v>0</v>
      </c>
      <c r="QP22" s="738">
        <f t="shared" si="402"/>
        <v>1</v>
      </c>
      <c r="QQ22" s="628" t="b">
        <f t="shared" si="403"/>
        <v>1</v>
      </c>
      <c r="QR22" s="628" t="b">
        <f t="shared" si="403"/>
        <v>0</v>
      </c>
      <c r="QS22" s="628" t="b">
        <f t="shared" si="404"/>
        <v>1</v>
      </c>
      <c r="QT22" s="628">
        <f t="shared" si="405"/>
        <v>1</v>
      </c>
      <c r="QU22" s="737">
        <f t="shared" si="406"/>
        <v>0</v>
      </c>
      <c r="QV22" s="737">
        <f t="shared" si="407"/>
        <v>0</v>
      </c>
      <c r="QW22" s="737">
        <f t="shared" si="95"/>
        <v>0</v>
      </c>
      <c r="QX22" s="740">
        <f t="shared" si="96"/>
        <v>0</v>
      </c>
      <c r="QY22" s="625">
        <f t="shared" si="408"/>
        <v>1</v>
      </c>
      <c r="QZ22" s="625" t="str">
        <f t="shared" si="409"/>
        <v>00:00-00:00</v>
      </c>
      <c r="RA22" s="627">
        <f t="shared" si="410"/>
        <v>1</v>
      </c>
      <c r="RB22" s="738">
        <f t="shared" si="411"/>
        <v>0</v>
      </c>
      <c r="RC22" s="738">
        <f t="shared" si="412"/>
        <v>1</v>
      </c>
      <c r="RD22" s="628" t="b">
        <f t="shared" si="413"/>
        <v>1</v>
      </c>
      <c r="RE22" s="628" t="b">
        <f t="shared" si="413"/>
        <v>0</v>
      </c>
      <c r="RF22" s="628" t="b">
        <f t="shared" si="414"/>
        <v>1</v>
      </c>
      <c r="RG22" s="628">
        <f t="shared" si="415"/>
        <v>1</v>
      </c>
      <c r="RH22" s="737">
        <f t="shared" si="416"/>
        <v>0</v>
      </c>
      <c r="RI22" s="737">
        <f t="shared" si="417"/>
        <v>0</v>
      </c>
      <c r="RJ22" s="737">
        <f t="shared" si="97"/>
        <v>0</v>
      </c>
      <c r="RK22" s="740">
        <f t="shared" si="98"/>
        <v>0</v>
      </c>
      <c r="RL22" s="744">
        <f t="shared" si="418"/>
        <v>0</v>
      </c>
      <c r="RM22" s="746">
        <f t="shared" si="430"/>
        <v>0</v>
      </c>
      <c r="RN22" s="744">
        <f t="shared" si="419"/>
        <v>0</v>
      </c>
      <c r="RO22" s="744">
        <f t="shared" si="420"/>
        <v>0</v>
      </c>
      <c r="RP22" s="744">
        <f t="shared" si="421"/>
        <v>0</v>
      </c>
      <c r="RQ22" s="744">
        <f t="shared" si="422"/>
        <v>0</v>
      </c>
      <c r="RR22" s="594">
        <f t="shared" ca="1" si="100"/>
        <v>0</v>
      </c>
      <c r="RS22" s="594">
        <f t="shared" ca="1" si="101"/>
        <v>0</v>
      </c>
      <c r="RU22" s="725"/>
    </row>
    <row r="23" spans="1:489" s="625" customFormat="1" ht="15" x14ac:dyDescent="0.25">
      <c r="A23" s="865">
        <f t="shared" ca="1" si="0"/>
        <v>7</v>
      </c>
      <c r="B23" s="719">
        <f t="shared" ca="1" si="102"/>
        <v>43874</v>
      </c>
      <c r="C23" s="720">
        <f t="shared" ca="1" si="1"/>
        <v>1</v>
      </c>
      <c r="D23" s="720" t="str">
        <f t="shared" ca="1" si="2"/>
        <v/>
      </c>
      <c r="E23" s="773" t="str">
        <f t="shared" ca="1" si="3"/>
        <v/>
      </c>
      <c r="F23" s="721">
        <f t="shared" ca="1" si="4"/>
        <v>43874</v>
      </c>
      <c r="G23" s="747"/>
      <c r="H23" s="748"/>
      <c r="I23" s="748"/>
      <c r="J23" s="748"/>
      <c r="K23" s="748"/>
      <c r="L23" s="748"/>
      <c r="M23" s="749"/>
      <c r="N23" s="722" t="str">
        <f t="shared" si="5"/>
        <v/>
      </c>
      <c r="O23" s="723" t="str">
        <f t="shared" si="6"/>
        <v/>
      </c>
      <c r="P23" s="724">
        <f t="shared" ca="1" si="7"/>
        <v>0.33333333333333298</v>
      </c>
      <c r="Q23" s="725" t="str">
        <f t="shared" ca="1" si="8"/>
        <v/>
      </c>
      <c r="R23" s="725" t="str">
        <f t="shared" ca="1" si="9"/>
        <v/>
      </c>
      <c r="S23" s="750"/>
      <c r="T23" s="723" t="str">
        <f t="shared" si="103"/>
        <v/>
      </c>
      <c r="U23" s="723" t="str">
        <f t="shared" ca="1" si="10"/>
        <v/>
      </c>
      <c r="V23" s="723" t="str">
        <f t="shared" ca="1" si="11"/>
        <v/>
      </c>
      <c r="W23" s="723" t="str">
        <f t="shared" ca="1" si="12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13"/>
        <v/>
      </c>
      <c r="AD23" s="714"/>
      <c r="AE23" s="752" t="str">
        <f t="shared" si="14"/>
        <v/>
      </c>
      <c r="AF23" s="729" t="str">
        <f t="shared" si="104"/>
        <v/>
      </c>
      <c r="AG23" s="730" t="str">
        <f t="shared" si="105"/>
        <v/>
      </c>
      <c r="AH23" s="731" t="str">
        <f t="shared" si="15"/>
        <v/>
      </c>
      <c r="AI23" s="731">
        <f t="shared" si="106"/>
        <v>0</v>
      </c>
      <c r="AJ23" s="731">
        <f t="shared" si="107"/>
        <v>0</v>
      </c>
      <c r="AK23" s="732">
        <f ca="1">IF(G23=Stammdaten!$I$59,3,IF(AND(OR(C23=0,WEEKDAY(B23,2)&gt;=6),Q23&lt;&gt;""),2,0))</f>
        <v>0</v>
      </c>
      <c r="AL23" s="596">
        <f t="shared" si="16"/>
        <v>0</v>
      </c>
      <c r="AM23" s="596">
        <f t="shared" si="16"/>
        <v>0</v>
      </c>
      <c r="AN23" s="596">
        <f t="shared" si="16"/>
        <v>0</v>
      </c>
      <c r="AO23" s="596">
        <f t="shared" si="423"/>
        <v>0</v>
      </c>
      <c r="AP23" s="633">
        <v>0</v>
      </c>
      <c r="AQ23" s="596">
        <f t="shared" si="424"/>
        <v>0</v>
      </c>
      <c r="AR23" s="634">
        <f t="shared" si="17"/>
        <v>0</v>
      </c>
      <c r="AS23" s="733">
        <f t="shared" si="18"/>
        <v>0</v>
      </c>
      <c r="AT23" s="635">
        <f t="shared" si="19"/>
        <v>0</v>
      </c>
      <c r="AU23" s="635">
        <f t="shared" si="425"/>
        <v>0</v>
      </c>
      <c r="AV23" s="633">
        <v>0</v>
      </c>
      <c r="AW23" s="635">
        <f t="shared" si="426"/>
        <v>0</v>
      </c>
      <c r="AX23" s="596">
        <f t="shared" si="20"/>
        <v>0</v>
      </c>
      <c r="AY23" s="596">
        <f t="shared" si="21"/>
        <v>0</v>
      </c>
      <c r="AZ23" s="596">
        <f t="shared" si="22"/>
        <v>0</v>
      </c>
      <c r="BA23" s="596">
        <f t="shared" si="23"/>
        <v>0</v>
      </c>
      <c r="BB23" s="596">
        <f t="shared" si="24"/>
        <v>0</v>
      </c>
      <c r="BC23" s="596">
        <f t="shared" si="427"/>
        <v>0</v>
      </c>
      <c r="BD23" s="636" t="b">
        <f t="shared" si="25"/>
        <v>1</v>
      </c>
      <c r="BE23" s="636" t="b">
        <f>IF(UPPER(G23)=Stammdaten!$D$40,TRUE,FALSE)</f>
        <v>0</v>
      </c>
      <c r="BF23" s="635">
        <f t="shared" si="428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0.33333333333333331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9"/>
        <v>0</v>
      </c>
      <c r="BL23" s="636" t="b">
        <f>IF(UPPER(G23)=Stammdaten!$D$39,TRUE,FALSE)</f>
        <v>0</v>
      </c>
      <c r="BM23" s="636">
        <f t="shared" si="26"/>
        <v>0</v>
      </c>
      <c r="BN23" s="636">
        <f t="shared" si="27"/>
        <v>0</v>
      </c>
      <c r="BO23" s="735">
        <f t="shared" ca="1" si="28"/>
        <v>0</v>
      </c>
      <c r="BP23" s="636">
        <f t="shared" si="29"/>
        <v>0</v>
      </c>
      <c r="BQ23" s="636">
        <f t="shared" si="108"/>
        <v>0</v>
      </c>
      <c r="BR23" s="636">
        <f t="shared" ca="1" si="30"/>
        <v>0</v>
      </c>
      <c r="BS23" s="549">
        <f t="shared" ca="1" si="31"/>
        <v>0</v>
      </c>
      <c r="BT23" s="637">
        <f t="shared" ca="1" si="32"/>
        <v>0</v>
      </c>
      <c r="BU23" s="635">
        <f t="shared" ca="1" si="109"/>
        <v>0</v>
      </c>
      <c r="BV23" s="638">
        <f t="shared" ca="1" si="3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34"/>
        <v>0</v>
      </c>
      <c r="BY23" s="638">
        <f t="shared" ca="1" si="35"/>
        <v>1</v>
      </c>
      <c r="BZ23" s="736">
        <f ca="1">ROUND(IF(OR(C23=0,B23=""),0,INDIRECT(ADDRESS(MATCH(B23,Soll_AZ,1)+MATCH("Arbeitszeit 1 ab",Stammdaten!B:B,0)-1,WEEKDAY(B23,2)+15,,,Tabellennamen),TRUE)),15)</f>
        <v>0.33333333333333298</v>
      </c>
      <c r="CA23" s="954">
        <f t="shared" ca="1" si="36"/>
        <v>0</v>
      </c>
      <c r="CB23" s="736">
        <f t="shared" si="110"/>
        <v>0</v>
      </c>
      <c r="CC23" s="625">
        <f t="shared" si="37"/>
        <v>1</v>
      </c>
      <c r="CD23" s="737">
        <f t="shared" si="38"/>
        <v>0</v>
      </c>
      <c r="CE23" s="737">
        <f t="shared" si="111"/>
        <v>1</v>
      </c>
      <c r="CF23" s="738" t="str">
        <f t="shared" si="112"/>
        <v>00:00-00:00</v>
      </c>
      <c r="CG23" s="739">
        <f t="shared" si="113"/>
        <v>1</v>
      </c>
      <c r="CH23" s="738">
        <f t="shared" si="114"/>
        <v>0</v>
      </c>
      <c r="CI23" s="738">
        <f t="shared" si="115"/>
        <v>1</v>
      </c>
      <c r="CJ23" s="737" t="b">
        <f t="shared" si="116"/>
        <v>1</v>
      </c>
      <c r="CK23" s="737" t="b">
        <f t="shared" si="116"/>
        <v>0</v>
      </c>
      <c r="CL23" s="737" t="b">
        <f t="shared" si="117"/>
        <v>1</v>
      </c>
      <c r="CM23" s="628">
        <f t="shared" si="118"/>
        <v>1</v>
      </c>
      <c r="CN23" s="737">
        <f t="shared" si="119"/>
        <v>0</v>
      </c>
      <c r="CO23" s="737">
        <f t="shared" si="120"/>
        <v>0</v>
      </c>
      <c r="CP23" s="737">
        <f t="shared" si="121"/>
        <v>0</v>
      </c>
      <c r="CQ23" s="740">
        <f t="shared" si="39"/>
        <v>0</v>
      </c>
      <c r="CR23" s="625">
        <f t="shared" si="122"/>
        <v>1</v>
      </c>
      <c r="CS23" s="738" t="str">
        <f t="shared" si="40"/>
        <v>00:00-00:00</v>
      </c>
      <c r="CT23" s="739">
        <f t="shared" si="123"/>
        <v>1</v>
      </c>
      <c r="CU23" s="738">
        <f t="shared" si="124"/>
        <v>0</v>
      </c>
      <c r="CV23" s="738">
        <f t="shared" si="125"/>
        <v>1</v>
      </c>
      <c r="CW23" s="737" t="b">
        <f t="shared" si="126"/>
        <v>1</v>
      </c>
      <c r="CX23" s="737" t="b">
        <f t="shared" si="126"/>
        <v>0</v>
      </c>
      <c r="CY23" s="737" t="b">
        <f t="shared" si="127"/>
        <v>1</v>
      </c>
      <c r="CZ23" s="628">
        <f t="shared" si="128"/>
        <v>1</v>
      </c>
      <c r="DA23" s="737">
        <f t="shared" si="129"/>
        <v>0</v>
      </c>
      <c r="DB23" s="737">
        <f t="shared" si="130"/>
        <v>0</v>
      </c>
      <c r="DC23" s="737">
        <f t="shared" si="131"/>
        <v>0</v>
      </c>
      <c r="DD23" s="740">
        <f t="shared" si="41"/>
        <v>0</v>
      </c>
      <c r="DE23" s="625">
        <f t="shared" si="132"/>
        <v>1</v>
      </c>
      <c r="DF23" s="738" t="str">
        <f t="shared" si="133"/>
        <v>00:00-00:00</v>
      </c>
      <c r="DG23" s="739">
        <f t="shared" si="134"/>
        <v>1</v>
      </c>
      <c r="DH23" s="738">
        <f t="shared" si="135"/>
        <v>0</v>
      </c>
      <c r="DI23" s="738">
        <f t="shared" si="136"/>
        <v>1</v>
      </c>
      <c r="DJ23" s="737" t="b">
        <f t="shared" si="137"/>
        <v>1</v>
      </c>
      <c r="DK23" s="737" t="b">
        <f t="shared" si="137"/>
        <v>0</v>
      </c>
      <c r="DL23" s="737" t="b">
        <f t="shared" si="138"/>
        <v>1</v>
      </c>
      <c r="DM23" s="628">
        <f t="shared" si="139"/>
        <v>1</v>
      </c>
      <c r="DN23" s="737">
        <f t="shared" si="140"/>
        <v>0</v>
      </c>
      <c r="DO23" s="737">
        <f t="shared" si="141"/>
        <v>0</v>
      </c>
      <c r="DP23" s="737">
        <f t="shared" si="42"/>
        <v>0</v>
      </c>
      <c r="DQ23" s="740">
        <f t="shared" si="43"/>
        <v>0</v>
      </c>
      <c r="DR23" s="625">
        <f t="shared" si="142"/>
        <v>1</v>
      </c>
      <c r="DS23" s="738" t="str">
        <f t="shared" si="143"/>
        <v>00:00-00:00</v>
      </c>
      <c r="DT23" s="739">
        <f t="shared" si="144"/>
        <v>1</v>
      </c>
      <c r="DU23" s="738">
        <f t="shared" si="145"/>
        <v>0</v>
      </c>
      <c r="DV23" s="738">
        <f t="shared" si="146"/>
        <v>1</v>
      </c>
      <c r="DW23" s="737" t="b">
        <f t="shared" si="147"/>
        <v>1</v>
      </c>
      <c r="DX23" s="737" t="b">
        <f t="shared" si="147"/>
        <v>0</v>
      </c>
      <c r="DY23" s="737" t="b">
        <f t="shared" si="148"/>
        <v>1</v>
      </c>
      <c r="DZ23" s="628">
        <f t="shared" si="149"/>
        <v>1</v>
      </c>
      <c r="EA23" s="737">
        <f t="shared" si="150"/>
        <v>0</v>
      </c>
      <c r="EB23" s="737">
        <f t="shared" si="151"/>
        <v>0</v>
      </c>
      <c r="EC23" s="737">
        <f t="shared" si="44"/>
        <v>0</v>
      </c>
      <c r="ED23" s="740">
        <f t="shared" si="45"/>
        <v>0</v>
      </c>
      <c r="EE23" s="741">
        <f t="shared" si="152"/>
        <v>1</v>
      </c>
      <c r="EF23" s="742" t="str">
        <f t="shared" si="153"/>
        <v>00:00-00:00</v>
      </c>
      <c r="EG23" s="743">
        <f t="shared" si="154"/>
        <v>1</v>
      </c>
      <c r="EH23" s="742">
        <f t="shared" si="155"/>
        <v>0</v>
      </c>
      <c r="EI23" s="742">
        <f t="shared" si="156"/>
        <v>1</v>
      </c>
      <c r="EJ23" s="742" t="b">
        <f t="shared" si="157"/>
        <v>1</v>
      </c>
      <c r="EK23" s="742" t="b">
        <f t="shared" si="157"/>
        <v>0</v>
      </c>
      <c r="EL23" s="742" t="b">
        <f t="shared" si="158"/>
        <v>1</v>
      </c>
      <c r="EM23" s="628">
        <f t="shared" si="159"/>
        <v>1</v>
      </c>
      <c r="EN23" s="737">
        <f t="shared" si="160"/>
        <v>0</v>
      </c>
      <c r="EO23" s="737">
        <f t="shared" si="161"/>
        <v>0</v>
      </c>
      <c r="EP23" s="737">
        <f t="shared" si="46"/>
        <v>0</v>
      </c>
      <c r="EQ23" s="740">
        <f t="shared" si="47"/>
        <v>0</v>
      </c>
      <c r="ER23" s="741">
        <f t="shared" si="162"/>
        <v>1</v>
      </c>
      <c r="ES23" s="742" t="str">
        <f t="shared" si="163"/>
        <v>00:00-00:00</v>
      </c>
      <c r="ET23" s="739">
        <f t="shared" si="164"/>
        <v>1</v>
      </c>
      <c r="EU23" s="738">
        <f t="shared" si="165"/>
        <v>0</v>
      </c>
      <c r="EV23" s="738">
        <f t="shared" si="166"/>
        <v>1</v>
      </c>
      <c r="EW23" s="737" t="b">
        <f t="shared" si="167"/>
        <v>1</v>
      </c>
      <c r="EX23" s="737" t="b">
        <f t="shared" si="167"/>
        <v>0</v>
      </c>
      <c r="EY23" s="737" t="b">
        <f t="shared" si="168"/>
        <v>1</v>
      </c>
      <c r="EZ23" s="628">
        <f t="shared" si="169"/>
        <v>1</v>
      </c>
      <c r="FA23" s="737">
        <f t="shared" si="170"/>
        <v>0</v>
      </c>
      <c r="FB23" s="737">
        <f t="shared" si="171"/>
        <v>0</v>
      </c>
      <c r="FC23" s="737">
        <f t="shared" si="48"/>
        <v>0</v>
      </c>
      <c r="FD23" s="740">
        <f t="shared" si="49"/>
        <v>0</v>
      </c>
      <c r="FE23" s="625">
        <f t="shared" si="172"/>
        <v>1</v>
      </c>
      <c r="FF23" s="738" t="str">
        <f t="shared" si="173"/>
        <v>00:00-00:00</v>
      </c>
      <c r="FG23" s="739">
        <f t="shared" si="174"/>
        <v>1</v>
      </c>
      <c r="FH23" s="738">
        <f t="shared" si="175"/>
        <v>0</v>
      </c>
      <c r="FI23" s="738">
        <f t="shared" si="176"/>
        <v>1</v>
      </c>
      <c r="FJ23" s="737" t="b">
        <f t="shared" si="177"/>
        <v>1</v>
      </c>
      <c r="FK23" s="737" t="b">
        <f t="shared" si="177"/>
        <v>0</v>
      </c>
      <c r="FL23" s="737" t="b">
        <f t="shared" si="178"/>
        <v>1</v>
      </c>
      <c r="FM23" s="628">
        <f t="shared" si="179"/>
        <v>1</v>
      </c>
      <c r="FN23" s="737">
        <f t="shared" si="180"/>
        <v>0</v>
      </c>
      <c r="FO23" s="737">
        <f t="shared" si="181"/>
        <v>0</v>
      </c>
      <c r="FP23" s="737">
        <f t="shared" si="50"/>
        <v>0</v>
      </c>
      <c r="FQ23" s="740">
        <f t="shared" si="51"/>
        <v>0</v>
      </c>
      <c r="FR23" s="625">
        <f t="shared" si="182"/>
        <v>1</v>
      </c>
      <c r="FS23" s="738" t="str">
        <f t="shared" si="183"/>
        <v>00:00-00:00</v>
      </c>
      <c r="FT23" s="739">
        <f t="shared" si="184"/>
        <v>1</v>
      </c>
      <c r="FU23" s="738">
        <f t="shared" si="185"/>
        <v>0</v>
      </c>
      <c r="FV23" s="738">
        <f t="shared" si="186"/>
        <v>1</v>
      </c>
      <c r="FW23" s="737" t="b">
        <f t="shared" si="187"/>
        <v>1</v>
      </c>
      <c r="FX23" s="737" t="b">
        <f t="shared" si="187"/>
        <v>0</v>
      </c>
      <c r="FY23" s="737" t="b">
        <f t="shared" si="188"/>
        <v>1</v>
      </c>
      <c r="FZ23" s="628">
        <f t="shared" si="189"/>
        <v>1</v>
      </c>
      <c r="GA23" s="737">
        <f t="shared" si="190"/>
        <v>0</v>
      </c>
      <c r="GB23" s="737">
        <f t="shared" si="191"/>
        <v>0</v>
      </c>
      <c r="GC23" s="737">
        <f t="shared" si="52"/>
        <v>0</v>
      </c>
      <c r="GD23" s="740">
        <f t="shared" si="53"/>
        <v>0</v>
      </c>
      <c r="GE23" s="625">
        <f t="shared" si="192"/>
        <v>1</v>
      </c>
      <c r="GF23" s="738" t="str">
        <f t="shared" si="193"/>
        <v>00:00-00:00</v>
      </c>
      <c r="GG23" s="739">
        <f t="shared" si="194"/>
        <v>1</v>
      </c>
      <c r="GH23" s="738">
        <f t="shared" si="195"/>
        <v>0</v>
      </c>
      <c r="GI23" s="738">
        <f t="shared" si="196"/>
        <v>1</v>
      </c>
      <c r="GJ23" s="737" t="b">
        <f t="shared" si="197"/>
        <v>1</v>
      </c>
      <c r="GK23" s="737" t="b">
        <f t="shared" si="197"/>
        <v>0</v>
      </c>
      <c r="GL23" s="737" t="b">
        <f t="shared" si="198"/>
        <v>1</v>
      </c>
      <c r="GM23" s="628">
        <f t="shared" si="199"/>
        <v>1</v>
      </c>
      <c r="GN23" s="737">
        <f t="shared" si="200"/>
        <v>0</v>
      </c>
      <c r="GO23" s="737">
        <f t="shared" si="201"/>
        <v>0</v>
      </c>
      <c r="GP23" s="737">
        <f t="shared" si="54"/>
        <v>0</v>
      </c>
      <c r="GQ23" s="740">
        <f t="shared" si="55"/>
        <v>0</v>
      </c>
      <c r="GR23" s="625">
        <f t="shared" si="202"/>
        <v>1</v>
      </c>
      <c r="GS23" s="738" t="str">
        <f t="shared" si="203"/>
        <v>00:00-00:00</v>
      </c>
      <c r="GT23" s="739">
        <f t="shared" si="204"/>
        <v>1</v>
      </c>
      <c r="GU23" s="738">
        <f t="shared" si="205"/>
        <v>0</v>
      </c>
      <c r="GV23" s="738">
        <f t="shared" si="206"/>
        <v>1</v>
      </c>
      <c r="GW23" s="737" t="b">
        <f t="shared" si="207"/>
        <v>1</v>
      </c>
      <c r="GX23" s="737" t="b">
        <f t="shared" si="207"/>
        <v>0</v>
      </c>
      <c r="GY23" s="737" t="b">
        <f t="shared" si="208"/>
        <v>1</v>
      </c>
      <c r="GZ23" s="628">
        <f t="shared" si="209"/>
        <v>1</v>
      </c>
      <c r="HA23" s="737">
        <f t="shared" si="210"/>
        <v>0</v>
      </c>
      <c r="HB23" s="737">
        <f t="shared" si="211"/>
        <v>0</v>
      </c>
      <c r="HC23" s="737">
        <f t="shared" si="56"/>
        <v>0</v>
      </c>
      <c r="HD23" s="740">
        <f t="shared" si="57"/>
        <v>0</v>
      </c>
      <c r="HE23" s="625">
        <f t="shared" si="212"/>
        <v>1</v>
      </c>
      <c r="HF23" s="738" t="str">
        <f t="shared" si="213"/>
        <v>00:00-00:00</v>
      </c>
      <c r="HG23" s="739">
        <f t="shared" si="214"/>
        <v>1</v>
      </c>
      <c r="HH23" s="738">
        <f t="shared" si="215"/>
        <v>0</v>
      </c>
      <c r="HI23" s="738">
        <f t="shared" si="216"/>
        <v>1</v>
      </c>
      <c r="HJ23" s="737" t="b">
        <f t="shared" si="217"/>
        <v>1</v>
      </c>
      <c r="HK23" s="737" t="b">
        <f t="shared" si="217"/>
        <v>0</v>
      </c>
      <c r="HL23" s="737" t="b">
        <f t="shared" si="218"/>
        <v>1</v>
      </c>
      <c r="HM23" s="628">
        <f t="shared" si="219"/>
        <v>1</v>
      </c>
      <c r="HN23" s="737">
        <f t="shared" si="220"/>
        <v>0</v>
      </c>
      <c r="HO23" s="737">
        <f t="shared" si="221"/>
        <v>0</v>
      </c>
      <c r="HP23" s="737">
        <f t="shared" si="58"/>
        <v>0</v>
      </c>
      <c r="HQ23" s="740">
        <f t="shared" si="59"/>
        <v>0</v>
      </c>
      <c r="HR23" s="625">
        <f t="shared" si="222"/>
        <v>1</v>
      </c>
      <c r="HS23" s="738" t="str">
        <f t="shared" si="223"/>
        <v>00:00-00:00</v>
      </c>
      <c r="HT23" s="739">
        <f t="shared" si="224"/>
        <v>1</v>
      </c>
      <c r="HU23" s="738">
        <f t="shared" si="225"/>
        <v>0</v>
      </c>
      <c r="HV23" s="738">
        <f t="shared" si="226"/>
        <v>1</v>
      </c>
      <c r="HW23" s="737" t="b">
        <f t="shared" si="227"/>
        <v>1</v>
      </c>
      <c r="HX23" s="737" t="b">
        <f t="shared" si="227"/>
        <v>0</v>
      </c>
      <c r="HY23" s="737" t="b">
        <f t="shared" si="228"/>
        <v>1</v>
      </c>
      <c r="HZ23" s="628">
        <f t="shared" si="229"/>
        <v>1</v>
      </c>
      <c r="IA23" s="737">
        <f t="shared" si="230"/>
        <v>0</v>
      </c>
      <c r="IB23" s="737">
        <f t="shared" si="231"/>
        <v>0</v>
      </c>
      <c r="IC23" s="737">
        <f t="shared" si="60"/>
        <v>0</v>
      </c>
      <c r="ID23" s="740">
        <f t="shared" si="61"/>
        <v>0</v>
      </c>
      <c r="IE23" s="625">
        <f t="shared" si="232"/>
        <v>1</v>
      </c>
      <c r="IF23" s="738" t="str">
        <f t="shared" si="233"/>
        <v>00:00-00:00</v>
      </c>
      <c r="IG23" s="739">
        <f t="shared" si="234"/>
        <v>1</v>
      </c>
      <c r="IH23" s="738">
        <f t="shared" si="235"/>
        <v>0</v>
      </c>
      <c r="II23" s="738">
        <f t="shared" si="236"/>
        <v>1</v>
      </c>
      <c r="IJ23" s="737" t="b">
        <f t="shared" si="237"/>
        <v>1</v>
      </c>
      <c r="IK23" s="737" t="b">
        <f t="shared" si="237"/>
        <v>0</v>
      </c>
      <c r="IL23" s="737" t="b">
        <f t="shared" si="238"/>
        <v>1</v>
      </c>
      <c r="IM23" s="628">
        <f t="shared" si="239"/>
        <v>1</v>
      </c>
      <c r="IN23" s="737">
        <f t="shared" si="240"/>
        <v>0</v>
      </c>
      <c r="IO23" s="737">
        <f t="shared" si="241"/>
        <v>0</v>
      </c>
      <c r="IP23" s="737">
        <f t="shared" si="62"/>
        <v>0</v>
      </c>
      <c r="IQ23" s="740">
        <f t="shared" si="63"/>
        <v>0</v>
      </c>
      <c r="IR23" s="625">
        <f t="shared" si="242"/>
        <v>1</v>
      </c>
      <c r="IS23" s="738" t="str">
        <f t="shared" si="243"/>
        <v>00:00-00:00</v>
      </c>
      <c r="IT23" s="739">
        <f t="shared" si="244"/>
        <v>1</v>
      </c>
      <c r="IU23" s="738">
        <f t="shared" si="245"/>
        <v>0</v>
      </c>
      <c r="IV23" s="738">
        <f t="shared" si="246"/>
        <v>1</v>
      </c>
      <c r="IW23" s="737" t="b">
        <f t="shared" si="247"/>
        <v>1</v>
      </c>
      <c r="IX23" s="737" t="b">
        <f t="shared" si="247"/>
        <v>0</v>
      </c>
      <c r="IY23" s="737" t="b">
        <f t="shared" si="248"/>
        <v>1</v>
      </c>
      <c r="IZ23" s="628">
        <f t="shared" si="249"/>
        <v>1</v>
      </c>
      <c r="JA23" s="737">
        <f t="shared" si="250"/>
        <v>0</v>
      </c>
      <c r="JB23" s="737">
        <f t="shared" si="251"/>
        <v>0</v>
      </c>
      <c r="JC23" s="737">
        <f t="shared" si="64"/>
        <v>0</v>
      </c>
      <c r="JD23" s="740">
        <f t="shared" si="65"/>
        <v>0</v>
      </c>
      <c r="JE23" s="625">
        <f t="shared" si="252"/>
        <v>1</v>
      </c>
      <c r="JF23" s="738" t="str">
        <f t="shared" si="253"/>
        <v>00:00-00:00</v>
      </c>
      <c r="JG23" s="739">
        <f t="shared" si="254"/>
        <v>1</v>
      </c>
      <c r="JH23" s="738">
        <f t="shared" si="255"/>
        <v>0</v>
      </c>
      <c r="JI23" s="738">
        <f t="shared" si="256"/>
        <v>1</v>
      </c>
      <c r="JJ23" s="737" t="b">
        <f t="shared" si="257"/>
        <v>1</v>
      </c>
      <c r="JK23" s="737" t="b">
        <f t="shared" si="257"/>
        <v>0</v>
      </c>
      <c r="JL23" s="737" t="b">
        <f t="shared" si="258"/>
        <v>1</v>
      </c>
      <c r="JM23" s="628">
        <f t="shared" si="259"/>
        <v>1</v>
      </c>
      <c r="JN23" s="737">
        <f t="shared" si="260"/>
        <v>0</v>
      </c>
      <c r="JO23" s="737">
        <f t="shared" si="261"/>
        <v>0</v>
      </c>
      <c r="JP23" s="737">
        <f t="shared" si="66"/>
        <v>0</v>
      </c>
      <c r="JQ23" s="740">
        <f t="shared" si="67"/>
        <v>0</v>
      </c>
      <c r="JR23" s="744">
        <f t="shared" si="262"/>
        <v>0</v>
      </c>
      <c r="JS23" s="745">
        <f t="shared" si="263"/>
        <v>0</v>
      </c>
      <c r="JT23" s="744">
        <f t="shared" si="264"/>
        <v>0</v>
      </c>
      <c r="JU23" s="744">
        <f t="shared" si="265"/>
        <v>0</v>
      </c>
      <c r="JV23" s="744">
        <f t="shared" si="266"/>
        <v>0</v>
      </c>
      <c r="JW23" s="744">
        <f t="shared" si="267"/>
        <v>0</v>
      </c>
      <c r="JX23" s="616"/>
      <c r="JY23" s="625">
        <f t="shared" si="268"/>
        <v>1</v>
      </c>
      <c r="JZ23" s="626" t="str">
        <f t="shared" si="269"/>
        <v>00:00-00:00</v>
      </c>
      <c r="KA23" s="627">
        <f t="shared" si="270"/>
        <v>1</v>
      </c>
      <c r="KB23" s="738">
        <f t="shared" si="271"/>
        <v>0</v>
      </c>
      <c r="KC23" s="738">
        <f t="shared" si="272"/>
        <v>1</v>
      </c>
      <c r="KD23" s="628" t="b">
        <f t="shared" si="273"/>
        <v>1</v>
      </c>
      <c r="KE23" s="628" t="b">
        <f t="shared" si="273"/>
        <v>0</v>
      </c>
      <c r="KF23" s="628" t="b">
        <f t="shared" si="274"/>
        <v>1</v>
      </c>
      <c r="KG23" s="628">
        <f t="shared" si="275"/>
        <v>1</v>
      </c>
      <c r="KH23" s="737">
        <f t="shared" si="276"/>
        <v>0</v>
      </c>
      <c r="KI23" s="737">
        <f t="shared" si="277"/>
        <v>0</v>
      </c>
      <c r="KJ23" s="737">
        <f t="shared" si="68"/>
        <v>0</v>
      </c>
      <c r="KK23" s="740">
        <f t="shared" si="69"/>
        <v>0</v>
      </c>
      <c r="KL23" s="625">
        <f t="shared" si="278"/>
        <v>1</v>
      </c>
      <c r="KM23" s="625" t="str">
        <f t="shared" si="279"/>
        <v>00:00-00:00</v>
      </c>
      <c r="KN23" s="627">
        <f t="shared" si="280"/>
        <v>1</v>
      </c>
      <c r="KO23" s="738">
        <f t="shared" si="281"/>
        <v>0</v>
      </c>
      <c r="KP23" s="738">
        <f t="shared" si="282"/>
        <v>1</v>
      </c>
      <c r="KQ23" s="628" t="b">
        <f t="shared" si="283"/>
        <v>1</v>
      </c>
      <c r="KR23" s="628" t="b">
        <f t="shared" si="283"/>
        <v>0</v>
      </c>
      <c r="KS23" s="628" t="b">
        <f t="shared" si="284"/>
        <v>1</v>
      </c>
      <c r="KT23" s="628">
        <f t="shared" si="285"/>
        <v>1</v>
      </c>
      <c r="KU23" s="737">
        <f t="shared" si="286"/>
        <v>0</v>
      </c>
      <c r="KV23" s="737">
        <f t="shared" si="287"/>
        <v>0</v>
      </c>
      <c r="KW23" s="737">
        <f t="shared" si="70"/>
        <v>0</v>
      </c>
      <c r="KX23" s="740">
        <f t="shared" si="71"/>
        <v>0</v>
      </c>
      <c r="KY23" s="625">
        <f t="shared" si="288"/>
        <v>1</v>
      </c>
      <c r="KZ23" s="625" t="str">
        <f t="shared" si="289"/>
        <v>00:00-00:00</v>
      </c>
      <c r="LA23" s="627">
        <f t="shared" si="290"/>
        <v>1</v>
      </c>
      <c r="LB23" s="738">
        <f t="shared" si="291"/>
        <v>0</v>
      </c>
      <c r="LC23" s="738">
        <f t="shared" si="292"/>
        <v>1</v>
      </c>
      <c r="LD23" s="628" t="b">
        <f t="shared" si="293"/>
        <v>1</v>
      </c>
      <c r="LE23" s="628" t="b">
        <f t="shared" si="293"/>
        <v>0</v>
      </c>
      <c r="LF23" s="628" t="b">
        <f t="shared" si="294"/>
        <v>1</v>
      </c>
      <c r="LG23" s="628">
        <f t="shared" si="295"/>
        <v>1</v>
      </c>
      <c r="LH23" s="737">
        <f t="shared" si="296"/>
        <v>0</v>
      </c>
      <c r="LI23" s="737">
        <f t="shared" si="297"/>
        <v>0</v>
      </c>
      <c r="LJ23" s="737">
        <f t="shared" si="72"/>
        <v>0</v>
      </c>
      <c r="LK23" s="740">
        <f t="shared" si="73"/>
        <v>0</v>
      </c>
      <c r="LL23" s="625">
        <f t="shared" si="298"/>
        <v>1</v>
      </c>
      <c r="LM23" s="625" t="str">
        <f t="shared" si="299"/>
        <v>00:00-00:00</v>
      </c>
      <c r="LN23" s="627">
        <f t="shared" si="300"/>
        <v>1</v>
      </c>
      <c r="LO23" s="738">
        <f t="shared" si="301"/>
        <v>0</v>
      </c>
      <c r="LP23" s="738">
        <f t="shared" si="302"/>
        <v>1</v>
      </c>
      <c r="LQ23" s="628" t="b">
        <f t="shared" si="303"/>
        <v>1</v>
      </c>
      <c r="LR23" s="628" t="b">
        <f t="shared" si="303"/>
        <v>0</v>
      </c>
      <c r="LS23" s="628" t="b">
        <f t="shared" si="304"/>
        <v>1</v>
      </c>
      <c r="LT23" s="628">
        <f t="shared" si="305"/>
        <v>1</v>
      </c>
      <c r="LU23" s="737">
        <f t="shared" si="306"/>
        <v>0</v>
      </c>
      <c r="LV23" s="737">
        <f t="shared" si="307"/>
        <v>0</v>
      </c>
      <c r="LW23" s="737">
        <f t="shared" si="74"/>
        <v>0</v>
      </c>
      <c r="LX23" s="740">
        <f t="shared" si="75"/>
        <v>0</v>
      </c>
      <c r="LY23" s="625">
        <f t="shared" si="308"/>
        <v>1</v>
      </c>
      <c r="LZ23" s="625" t="str">
        <f t="shared" si="309"/>
        <v>00:00-00:00</v>
      </c>
      <c r="MA23" s="627">
        <f t="shared" si="310"/>
        <v>1</v>
      </c>
      <c r="MB23" s="738">
        <f t="shared" si="311"/>
        <v>0</v>
      </c>
      <c r="MC23" s="738">
        <f t="shared" si="312"/>
        <v>1</v>
      </c>
      <c r="MD23" s="628" t="b">
        <f t="shared" si="313"/>
        <v>1</v>
      </c>
      <c r="ME23" s="628" t="b">
        <f t="shared" si="76"/>
        <v>0</v>
      </c>
      <c r="MF23" s="628" t="b">
        <f t="shared" si="314"/>
        <v>1</v>
      </c>
      <c r="MG23" s="628">
        <f t="shared" si="315"/>
        <v>1</v>
      </c>
      <c r="MH23" s="737">
        <f t="shared" si="316"/>
        <v>0</v>
      </c>
      <c r="MI23" s="737">
        <f t="shared" si="317"/>
        <v>0</v>
      </c>
      <c r="MJ23" s="737">
        <f t="shared" si="77"/>
        <v>0</v>
      </c>
      <c r="MK23" s="740">
        <f t="shared" si="78"/>
        <v>0</v>
      </c>
      <c r="ML23" s="625">
        <f t="shared" si="318"/>
        <v>1</v>
      </c>
      <c r="MM23" s="625" t="str">
        <f t="shared" si="319"/>
        <v>00:00-00:00</v>
      </c>
      <c r="MN23" s="627">
        <f t="shared" si="320"/>
        <v>1</v>
      </c>
      <c r="MO23" s="738">
        <f t="shared" si="321"/>
        <v>0</v>
      </c>
      <c r="MP23" s="738">
        <f t="shared" si="322"/>
        <v>1</v>
      </c>
      <c r="MQ23" s="628" t="b">
        <f t="shared" si="323"/>
        <v>1</v>
      </c>
      <c r="MR23" s="628" t="b">
        <f t="shared" si="323"/>
        <v>0</v>
      </c>
      <c r="MS23" s="628" t="b">
        <f t="shared" si="324"/>
        <v>1</v>
      </c>
      <c r="MT23" s="628">
        <f t="shared" si="325"/>
        <v>1</v>
      </c>
      <c r="MU23" s="737">
        <f t="shared" si="326"/>
        <v>0</v>
      </c>
      <c r="MV23" s="737">
        <f t="shared" si="327"/>
        <v>0</v>
      </c>
      <c r="MW23" s="737">
        <f t="shared" si="79"/>
        <v>0</v>
      </c>
      <c r="MX23" s="740">
        <f t="shared" si="80"/>
        <v>0</v>
      </c>
      <c r="MY23" s="625">
        <f t="shared" si="328"/>
        <v>1</v>
      </c>
      <c r="MZ23" s="625" t="str">
        <f t="shared" si="329"/>
        <v>00:00-00:00</v>
      </c>
      <c r="NA23" s="627">
        <f t="shared" si="330"/>
        <v>1</v>
      </c>
      <c r="NB23" s="738">
        <f t="shared" si="331"/>
        <v>0</v>
      </c>
      <c r="NC23" s="738">
        <f t="shared" si="332"/>
        <v>1</v>
      </c>
      <c r="ND23" s="628" t="b">
        <f t="shared" si="333"/>
        <v>1</v>
      </c>
      <c r="NE23" s="628" t="b">
        <f t="shared" si="333"/>
        <v>0</v>
      </c>
      <c r="NF23" s="628" t="b">
        <f t="shared" si="334"/>
        <v>1</v>
      </c>
      <c r="NG23" s="628">
        <f t="shared" si="335"/>
        <v>1</v>
      </c>
      <c r="NH23" s="737">
        <f t="shared" si="336"/>
        <v>0</v>
      </c>
      <c r="NI23" s="737">
        <f t="shared" si="337"/>
        <v>0</v>
      </c>
      <c r="NJ23" s="737">
        <f t="shared" si="81"/>
        <v>0</v>
      </c>
      <c r="NK23" s="740">
        <f t="shared" si="82"/>
        <v>0</v>
      </c>
      <c r="NL23" s="625">
        <f t="shared" si="338"/>
        <v>1</v>
      </c>
      <c r="NM23" s="625" t="str">
        <f t="shared" si="339"/>
        <v>00:00-00:00</v>
      </c>
      <c r="NN23" s="627">
        <f t="shared" si="340"/>
        <v>1</v>
      </c>
      <c r="NO23" s="738">
        <f t="shared" si="341"/>
        <v>0</v>
      </c>
      <c r="NP23" s="738">
        <f t="shared" si="342"/>
        <v>1</v>
      </c>
      <c r="NQ23" s="628" t="b">
        <f t="shared" si="343"/>
        <v>1</v>
      </c>
      <c r="NR23" s="628" t="b">
        <f t="shared" si="343"/>
        <v>0</v>
      </c>
      <c r="NS23" s="628" t="b">
        <f t="shared" si="344"/>
        <v>1</v>
      </c>
      <c r="NT23" s="628">
        <f t="shared" si="345"/>
        <v>1</v>
      </c>
      <c r="NU23" s="737">
        <f t="shared" si="346"/>
        <v>0</v>
      </c>
      <c r="NV23" s="737">
        <f t="shared" si="347"/>
        <v>0</v>
      </c>
      <c r="NW23" s="737">
        <f t="shared" si="83"/>
        <v>0</v>
      </c>
      <c r="NX23" s="740">
        <f t="shared" si="84"/>
        <v>0</v>
      </c>
      <c r="NY23" s="625">
        <f t="shared" si="348"/>
        <v>1</v>
      </c>
      <c r="NZ23" s="625" t="str">
        <f t="shared" si="349"/>
        <v>00:00-00:00</v>
      </c>
      <c r="OA23" s="627">
        <f t="shared" si="350"/>
        <v>1</v>
      </c>
      <c r="OB23" s="738">
        <f t="shared" si="351"/>
        <v>0</v>
      </c>
      <c r="OC23" s="738">
        <f t="shared" si="352"/>
        <v>1</v>
      </c>
      <c r="OD23" s="628" t="b">
        <f t="shared" si="353"/>
        <v>1</v>
      </c>
      <c r="OE23" s="628" t="b">
        <f t="shared" si="353"/>
        <v>0</v>
      </c>
      <c r="OF23" s="628" t="b">
        <f t="shared" si="354"/>
        <v>1</v>
      </c>
      <c r="OG23" s="628">
        <f t="shared" si="355"/>
        <v>1</v>
      </c>
      <c r="OH23" s="737">
        <f t="shared" si="356"/>
        <v>0</v>
      </c>
      <c r="OI23" s="737">
        <f t="shared" si="357"/>
        <v>0</v>
      </c>
      <c r="OJ23" s="737">
        <f t="shared" si="85"/>
        <v>0</v>
      </c>
      <c r="OK23" s="740">
        <f t="shared" si="86"/>
        <v>0</v>
      </c>
      <c r="OL23" s="625">
        <f t="shared" si="358"/>
        <v>1</v>
      </c>
      <c r="OM23" s="625" t="str">
        <f t="shared" si="359"/>
        <v>00:00-00:00</v>
      </c>
      <c r="ON23" s="627">
        <f t="shared" si="360"/>
        <v>1</v>
      </c>
      <c r="OO23" s="738">
        <f t="shared" si="361"/>
        <v>0</v>
      </c>
      <c r="OP23" s="738">
        <f t="shared" si="362"/>
        <v>1</v>
      </c>
      <c r="OQ23" s="628" t="b">
        <f t="shared" si="363"/>
        <v>1</v>
      </c>
      <c r="OR23" s="628" t="b">
        <f t="shared" si="363"/>
        <v>0</v>
      </c>
      <c r="OS23" s="628" t="b">
        <f t="shared" si="364"/>
        <v>1</v>
      </c>
      <c r="OT23" s="628">
        <f t="shared" si="365"/>
        <v>1</v>
      </c>
      <c r="OU23" s="737">
        <f t="shared" si="366"/>
        <v>0</v>
      </c>
      <c r="OV23" s="737">
        <f t="shared" si="367"/>
        <v>0</v>
      </c>
      <c r="OW23" s="737">
        <f t="shared" si="87"/>
        <v>0</v>
      </c>
      <c r="OX23" s="740">
        <f t="shared" si="88"/>
        <v>0</v>
      </c>
      <c r="OY23" s="625">
        <f t="shared" si="368"/>
        <v>1</v>
      </c>
      <c r="OZ23" s="625" t="str">
        <f t="shared" si="369"/>
        <v>00:00-00:00</v>
      </c>
      <c r="PA23" s="627">
        <f t="shared" si="370"/>
        <v>1</v>
      </c>
      <c r="PB23" s="738">
        <f t="shared" si="371"/>
        <v>0</v>
      </c>
      <c r="PC23" s="738">
        <f t="shared" si="372"/>
        <v>1</v>
      </c>
      <c r="PD23" s="628" t="b">
        <f t="shared" si="373"/>
        <v>1</v>
      </c>
      <c r="PE23" s="628" t="b">
        <f t="shared" si="373"/>
        <v>0</v>
      </c>
      <c r="PF23" s="628" t="b">
        <f t="shared" si="374"/>
        <v>1</v>
      </c>
      <c r="PG23" s="628">
        <f t="shared" si="375"/>
        <v>1</v>
      </c>
      <c r="PH23" s="737">
        <f t="shared" si="376"/>
        <v>0</v>
      </c>
      <c r="PI23" s="737">
        <f t="shared" si="377"/>
        <v>0</v>
      </c>
      <c r="PJ23" s="737">
        <f t="shared" si="89"/>
        <v>0</v>
      </c>
      <c r="PK23" s="740">
        <f t="shared" si="90"/>
        <v>0</v>
      </c>
      <c r="PL23" s="625">
        <f t="shared" si="378"/>
        <v>1</v>
      </c>
      <c r="PM23" s="625" t="str">
        <f t="shared" si="379"/>
        <v>00:00-00:00</v>
      </c>
      <c r="PN23" s="627">
        <f t="shared" si="380"/>
        <v>1</v>
      </c>
      <c r="PO23" s="738">
        <f t="shared" si="381"/>
        <v>0</v>
      </c>
      <c r="PP23" s="738">
        <f t="shared" si="382"/>
        <v>1</v>
      </c>
      <c r="PQ23" s="628" t="b">
        <f t="shared" si="383"/>
        <v>1</v>
      </c>
      <c r="PR23" s="628" t="b">
        <f t="shared" si="383"/>
        <v>0</v>
      </c>
      <c r="PS23" s="628" t="b">
        <f t="shared" si="384"/>
        <v>1</v>
      </c>
      <c r="PT23" s="628">
        <f t="shared" si="385"/>
        <v>1</v>
      </c>
      <c r="PU23" s="737">
        <f t="shared" si="386"/>
        <v>0</v>
      </c>
      <c r="PV23" s="737">
        <f t="shared" si="387"/>
        <v>0</v>
      </c>
      <c r="PW23" s="737">
        <f t="shared" si="91"/>
        <v>0</v>
      </c>
      <c r="PX23" s="740">
        <f t="shared" si="92"/>
        <v>0</v>
      </c>
      <c r="PY23" s="625">
        <f t="shared" si="388"/>
        <v>1</v>
      </c>
      <c r="PZ23" s="625" t="str">
        <f t="shared" si="389"/>
        <v>00:00-00:00</v>
      </c>
      <c r="QA23" s="627">
        <f t="shared" si="390"/>
        <v>1</v>
      </c>
      <c r="QB23" s="738">
        <f t="shared" si="391"/>
        <v>0</v>
      </c>
      <c r="QC23" s="738">
        <f t="shared" si="392"/>
        <v>1</v>
      </c>
      <c r="QD23" s="628" t="b">
        <f t="shared" si="393"/>
        <v>1</v>
      </c>
      <c r="QE23" s="628" t="b">
        <f t="shared" si="393"/>
        <v>0</v>
      </c>
      <c r="QF23" s="628" t="b">
        <f t="shared" si="394"/>
        <v>1</v>
      </c>
      <c r="QG23" s="628">
        <f t="shared" si="395"/>
        <v>1</v>
      </c>
      <c r="QH23" s="737">
        <f t="shared" si="396"/>
        <v>0</v>
      </c>
      <c r="QI23" s="737">
        <f t="shared" si="397"/>
        <v>0</v>
      </c>
      <c r="QJ23" s="737">
        <f t="shared" si="93"/>
        <v>0</v>
      </c>
      <c r="QK23" s="740">
        <f t="shared" si="94"/>
        <v>0</v>
      </c>
      <c r="QL23" s="625">
        <f t="shared" si="398"/>
        <v>1</v>
      </c>
      <c r="QM23" s="625" t="str">
        <f t="shared" si="399"/>
        <v>00:00-00:00</v>
      </c>
      <c r="QN23" s="627">
        <f t="shared" si="400"/>
        <v>1</v>
      </c>
      <c r="QO23" s="738">
        <f t="shared" si="401"/>
        <v>0</v>
      </c>
      <c r="QP23" s="738">
        <f t="shared" si="402"/>
        <v>1</v>
      </c>
      <c r="QQ23" s="628" t="b">
        <f t="shared" si="403"/>
        <v>1</v>
      </c>
      <c r="QR23" s="628" t="b">
        <f t="shared" si="403"/>
        <v>0</v>
      </c>
      <c r="QS23" s="628" t="b">
        <f t="shared" si="404"/>
        <v>1</v>
      </c>
      <c r="QT23" s="628">
        <f t="shared" si="405"/>
        <v>1</v>
      </c>
      <c r="QU23" s="737">
        <f t="shared" si="406"/>
        <v>0</v>
      </c>
      <c r="QV23" s="737">
        <f t="shared" si="407"/>
        <v>0</v>
      </c>
      <c r="QW23" s="737">
        <f t="shared" si="95"/>
        <v>0</v>
      </c>
      <c r="QX23" s="740">
        <f t="shared" si="96"/>
        <v>0</v>
      </c>
      <c r="QY23" s="625">
        <f t="shared" si="408"/>
        <v>1</v>
      </c>
      <c r="QZ23" s="625" t="str">
        <f t="shared" si="409"/>
        <v>00:00-00:00</v>
      </c>
      <c r="RA23" s="627">
        <f t="shared" si="410"/>
        <v>1</v>
      </c>
      <c r="RB23" s="738">
        <f t="shared" si="411"/>
        <v>0</v>
      </c>
      <c r="RC23" s="738">
        <f t="shared" si="412"/>
        <v>1</v>
      </c>
      <c r="RD23" s="628" t="b">
        <f t="shared" si="413"/>
        <v>1</v>
      </c>
      <c r="RE23" s="628" t="b">
        <f t="shared" si="413"/>
        <v>0</v>
      </c>
      <c r="RF23" s="628" t="b">
        <f t="shared" si="414"/>
        <v>1</v>
      </c>
      <c r="RG23" s="628">
        <f t="shared" si="415"/>
        <v>1</v>
      </c>
      <c r="RH23" s="737">
        <f t="shared" si="416"/>
        <v>0</v>
      </c>
      <c r="RI23" s="737">
        <f t="shared" si="417"/>
        <v>0</v>
      </c>
      <c r="RJ23" s="737">
        <f t="shared" si="97"/>
        <v>0</v>
      </c>
      <c r="RK23" s="740">
        <f t="shared" si="98"/>
        <v>0</v>
      </c>
      <c r="RL23" s="744">
        <f t="shared" si="418"/>
        <v>0</v>
      </c>
      <c r="RM23" s="746">
        <f t="shared" si="430"/>
        <v>0</v>
      </c>
      <c r="RN23" s="744">
        <f t="shared" si="419"/>
        <v>0</v>
      </c>
      <c r="RO23" s="744">
        <f t="shared" si="420"/>
        <v>0</v>
      </c>
      <c r="RP23" s="744">
        <f t="shared" si="421"/>
        <v>0</v>
      </c>
      <c r="RQ23" s="744">
        <f t="shared" si="422"/>
        <v>0</v>
      </c>
      <c r="RR23" s="594">
        <f t="shared" ca="1" si="100"/>
        <v>0</v>
      </c>
      <c r="RS23" s="594">
        <f t="shared" ca="1" si="101"/>
        <v>0</v>
      </c>
      <c r="RU23" s="725"/>
    </row>
    <row r="24" spans="1:489" s="625" customFormat="1" ht="15" x14ac:dyDescent="0.25">
      <c r="A24" s="865">
        <f t="shared" ca="1" si="0"/>
        <v>7</v>
      </c>
      <c r="B24" s="719">
        <f t="shared" ca="1" si="102"/>
        <v>43875</v>
      </c>
      <c r="C24" s="720">
        <f t="shared" ca="1" si="1"/>
        <v>1</v>
      </c>
      <c r="D24" s="720" t="str">
        <f t="shared" ca="1" si="2"/>
        <v/>
      </c>
      <c r="E24" s="773" t="str">
        <f t="shared" ca="1" si="3"/>
        <v/>
      </c>
      <c r="F24" s="721">
        <f t="shared" ca="1" si="4"/>
        <v>43875</v>
      </c>
      <c r="G24" s="747"/>
      <c r="H24" s="748"/>
      <c r="I24" s="748"/>
      <c r="J24" s="748"/>
      <c r="K24" s="748"/>
      <c r="L24" s="748"/>
      <c r="M24" s="749"/>
      <c r="N24" s="722" t="str">
        <f t="shared" si="5"/>
        <v/>
      </c>
      <c r="O24" s="723" t="str">
        <f t="shared" si="6"/>
        <v/>
      </c>
      <c r="P24" s="724">
        <f t="shared" ca="1" si="7"/>
        <v>0.33333333333333298</v>
      </c>
      <c r="Q24" s="725" t="str">
        <f t="shared" ca="1" si="8"/>
        <v/>
      </c>
      <c r="R24" s="725" t="str">
        <f t="shared" ca="1" si="9"/>
        <v/>
      </c>
      <c r="S24" s="750"/>
      <c r="T24" s="723" t="str">
        <f t="shared" si="103"/>
        <v/>
      </c>
      <c r="U24" s="723" t="str">
        <f t="shared" ca="1" si="10"/>
        <v/>
      </c>
      <c r="V24" s="723" t="str">
        <f t="shared" ca="1" si="11"/>
        <v/>
      </c>
      <c r="W24" s="723" t="str">
        <f t="shared" ca="1" si="12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13"/>
        <v/>
      </c>
      <c r="AD24" s="714"/>
      <c r="AE24" s="752" t="str">
        <f t="shared" si="14"/>
        <v/>
      </c>
      <c r="AF24" s="729" t="str">
        <f t="shared" si="104"/>
        <v/>
      </c>
      <c r="AG24" s="730" t="str">
        <f t="shared" si="105"/>
        <v/>
      </c>
      <c r="AH24" s="731" t="str">
        <f t="shared" si="15"/>
        <v/>
      </c>
      <c r="AI24" s="731">
        <f t="shared" si="106"/>
        <v>0</v>
      </c>
      <c r="AJ24" s="731">
        <f t="shared" si="107"/>
        <v>0</v>
      </c>
      <c r="AK24" s="732">
        <f ca="1">IF(G24=Stammdaten!$I$59,3,IF(AND(OR(C24=0,WEEKDAY(B24,2)&gt;=6),Q24&lt;&gt;""),2,0))</f>
        <v>0</v>
      </c>
      <c r="AL24" s="596">
        <f t="shared" si="16"/>
        <v>0</v>
      </c>
      <c r="AM24" s="596">
        <f t="shared" si="16"/>
        <v>0</v>
      </c>
      <c r="AN24" s="596">
        <f t="shared" si="16"/>
        <v>0</v>
      </c>
      <c r="AO24" s="596">
        <f t="shared" si="423"/>
        <v>0</v>
      </c>
      <c r="AP24" s="633">
        <v>0</v>
      </c>
      <c r="AQ24" s="596">
        <f t="shared" si="424"/>
        <v>0</v>
      </c>
      <c r="AR24" s="634">
        <f t="shared" si="17"/>
        <v>0</v>
      </c>
      <c r="AS24" s="733">
        <f t="shared" si="18"/>
        <v>0</v>
      </c>
      <c r="AT24" s="635">
        <f t="shared" si="19"/>
        <v>0</v>
      </c>
      <c r="AU24" s="635">
        <f t="shared" si="425"/>
        <v>0</v>
      </c>
      <c r="AV24" s="633">
        <v>0</v>
      </c>
      <c r="AW24" s="635">
        <f t="shared" si="426"/>
        <v>0</v>
      </c>
      <c r="AX24" s="596">
        <f t="shared" si="20"/>
        <v>0</v>
      </c>
      <c r="AY24" s="596">
        <f t="shared" si="21"/>
        <v>0</v>
      </c>
      <c r="AZ24" s="596">
        <f t="shared" si="22"/>
        <v>0</v>
      </c>
      <c r="BA24" s="596">
        <f t="shared" si="23"/>
        <v>0</v>
      </c>
      <c r="BB24" s="596">
        <f t="shared" si="24"/>
        <v>0</v>
      </c>
      <c r="BC24" s="596">
        <f t="shared" si="427"/>
        <v>0</v>
      </c>
      <c r="BD24" s="636" t="b">
        <f t="shared" si="25"/>
        <v>1</v>
      </c>
      <c r="BE24" s="636" t="b">
        <f>IF(UPPER(G24)=Stammdaten!$D$40,TRUE,FALSE)</f>
        <v>0</v>
      </c>
      <c r="BF24" s="635">
        <f t="shared" si="428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0.33333333333333337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9"/>
        <v>0</v>
      </c>
      <c r="BL24" s="636" t="b">
        <f>IF(UPPER(G24)=Stammdaten!$D$39,TRUE,FALSE)</f>
        <v>0</v>
      </c>
      <c r="BM24" s="636">
        <f t="shared" si="26"/>
        <v>0</v>
      </c>
      <c r="BN24" s="636">
        <f t="shared" si="27"/>
        <v>0</v>
      </c>
      <c r="BO24" s="735">
        <f t="shared" ca="1" si="28"/>
        <v>0</v>
      </c>
      <c r="BP24" s="636">
        <f t="shared" si="29"/>
        <v>0</v>
      </c>
      <c r="BQ24" s="636">
        <f t="shared" si="108"/>
        <v>0</v>
      </c>
      <c r="BR24" s="636">
        <f t="shared" ca="1" si="30"/>
        <v>0</v>
      </c>
      <c r="BS24" s="549">
        <f t="shared" ca="1" si="31"/>
        <v>0</v>
      </c>
      <c r="BT24" s="637">
        <f t="shared" ca="1" si="32"/>
        <v>0</v>
      </c>
      <c r="BU24" s="635">
        <f t="shared" ca="1" si="109"/>
        <v>0</v>
      </c>
      <c r="BV24" s="638">
        <f t="shared" ca="1" si="3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34"/>
        <v>0</v>
      </c>
      <c r="BY24" s="638">
        <f t="shared" ca="1" si="35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36"/>
        <v>0</v>
      </c>
      <c r="CB24" s="736">
        <f t="shared" si="110"/>
        <v>0</v>
      </c>
      <c r="CC24" s="625">
        <f t="shared" si="37"/>
        <v>1</v>
      </c>
      <c r="CD24" s="737">
        <f t="shared" si="38"/>
        <v>0</v>
      </c>
      <c r="CE24" s="737">
        <f t="shared" si="111"/>
        <v>1</v>
      </c>
      <c r="CF24" s="738" t="str">
        <f t="shared" si="112"/>
        <v>00:00-00:00</v>
      </c>
      <c r="CG24" s="739">
        <f t="shared" si="113"/>
        <v>1</v>
      </c>
      <c r="CH24" s="738">
        <f t="shared" si="114"/>
        <v>0</v>
      </c>
      <c r="CI24" s="738">
        <f t="shared" si="115"/>
        <v>1</v>
      </c>
      <c r="CJ24" s="737" t="b">
        <f t="shared" si="116"/>
        <v>1</v>
      </c>
      <c r="CK24" s="737" t="b">
        <f t="shared" si="116"/>
        <v>0</v>
      </c>
      <c r="CL24" s="737" t="b">
        <f t="shared" si="117"/>
        <v>1</v>
      </c>
      <c r="CM24" s="628">
        <f t="shared" si="118"/>
        <v>1</v>
      </c>
      <c r="CN24" s="737">
        <f t="shared" si="119"/>
        <v>0</v>
      </c>
      <c r="CO24" s="737">
        <f t="shared" si="120"/>
        <v>0</v>
      </c>
      <c r="CP24" s="737">
        <f t="shared" si="121"/>
        <v>0</v>
      </c>
      <c r="CQ24" s="740">
        <f t="shared" si="39"/>
        <v>0</v>
      </c>
      <c r="CR24" s="625">
        <f t="shared" si="122"/>
        <v>1</v>
      </c>
      <c r="CS24" s="738" t="str">
        <f t="shared" si="40"/>
        <v>00:00-00:00</v>
      </c>
      <c r="CT24" s="739">
        <f t="shared" si="123"/>
        <v>1</v>
      </c>
      <c r="CU24" s="738">
        <f t="shared" si="124"/>
        <v>0</v>
      </c>
      <c r="CV24" s="738">
        <f t="shared" si="125"/>
        <v>1</v>
      </c>
      <c r="CW24" s="737" t="b">
        <f t="shared" si="126"/>
        <v>1</v>
      </c>
      <c r="CX24" s="737" t="b">
        <f t="shared" si="126"/>
        <v>0</v>
      </c>
      <c r="CY24" s="737" t="b">
        <f t="shared" si="127"/>
        <v>1</v>
      </c>
      <c r="CZ24" s="628">
        <f t="shared" si="128"/>
        <v>1</v>
      </c>
      <c r="DA24" s="737">
        <f t="shared" si="129"/>
        <v>0</v>
      </c>
      <c r="DB24" s="737">
        <f t="shared" si="130"/>
        <v>0</v>
      </c>
      <c r="DC24" s="737">
        <f t="shared" si="131"/>
        <v>0</v>
      </c>
      <c r="DD24" s="740">
        <f t="shared" si="41"/>
        <v>0</v>
      </c>
      <c r="DE24" s="625">
        <f t="shared" si="132"/>
        <v>1</v>
      </c>
      <c r="DF24" s="738" t="str">
        <f t="shared" si="133"/>
        <v>00:00-00:00</v>
      </c>
      <c r="DG24" s="739">
        <f t="shared" si="134"/>
        <v>1</v>
      </c>
      <c r="DH24" s="738">
        <f t="shared" si="135"/>
        <v>0</v>
      </c>
      <c r="DI24" s="738">
        <f t="shared" si="136"/>
        <v>1</v>
      </c>
      <c r="DJ24" s="737" t="b">
        <f t="shared" si="137"/>
        <v>1</v>
      </c>
      <c r="DK24" s="737" t="b">
        <f t="shared" si="137"/>
        <v>0</v>
      </c>
      <c r="DL24" s="737" t="b">
        <f t="shared" si="138"/>
        <v>1</v>
      </c>
      <c r="DM24" s="628">
        <f t="shared" si="139"/>
        <v>1</v>
      </c>
      <c r="DN24" s="737">
        <f t="shared" si="140"/>
        <v>0</v>
      </c>
      <c r="DO24" s="737">
        <f t="shared" si="141"/>
        <v>0</v>
      </c>
      <c r="DP24" s="737">
        <f t="shared" si="42"/>
        <v>0</v>
      </c>
      <c r="DQ24" s="740">
        <f t="shared" si="43"/>
        <v>0</v>
      </c>
      <c r="DR24" s="625">
        <f t="shared" si="142"/>
        <v>1</v>
      </c>
      <c r="DS24" s="738" t="str">
        <f t="shared" si="143"/>
        <v>00:00-00:00</v>
      </c>
      <c r="DT24" s="739">
        <f t="shared" si="144"/>
        <v>1</v>
      </c>
      <c r="DU24" s="738">
        <f t="shared" si="145"/>
        <v>0</v>
      </c>
      <c r="DV24" s="738">
        <f t="shared" si="146"/>
        <v>1</v>
      </c>
      <c r="DW24" s="737" t="b">
        <f t="shared" si="147"/>
        <v>1</v>
      </c>
      <c r="DX24" s="737" t="b">
        <f t="shared" si="147"/>
        <v>0</v>
      </c>
      <c r="DY24" s="737" t="b">
        <f t="shared" si="148"/>
        <v>1</v>
      </c>
      <c r="DZ24" s="628">
        <f t="shared" si="149"/>
        <v>1</v>
      </c>
      <c r="EA24" s="737">
        <f t="shared" si="150"/>
        <v>0</v>
      </c>
      <c r="EB24" s="737">
        <f t="shared" si="151"/>
        <v>0</v>
      </c>
      <c r="EC24" s="737">
        <f t="shared" si="44"/>
        <v>0</v>
      </c>
      <c r="ED24" s="740">
        <f t="shared" si="45"/>
        <v>0</v>
      </c>
      <c r="EE24" s="741">
        <f t="shared" si="152"/>
        <v>1</v>
      </c>
      <c r="EF24" s="742" t="str">
        <f t="shared" si="153"/>
        <v>00:00-00:00</v>
      </c>
      <c r="EG24" s="743">
        <f t="shared" si="154"/>
        <v>1</v>
      </c>
      <c r="EH24" s="742">
        <f t="shared" si="155"/>
        <v>0</v>
      </c>
      <c r="EI24" s="742">
        <f t="shared" si="156"/>
        <v>1</v>
      </c>
      <c r="EJ24" s="742" t="b">
        <f t="shared" si="157"/>
        <v>1</v>
      </c>
      <c r="EK24" s="742" t="b">
        <f t="shared" si="157"/>
        <v>0</v>
      </c>
      <c r="EL24" s="742" t="b">
        <f t="shared" si="158"/>
        <v>1</v>
      </c>
      <c r="EM24" s="628">
        <f t="shared" si="159"/>
        <v>1</v>
      </c>
      <c r="EN24" s="737">
        <f t="shared" si="160"/>
        <v>0</v>
      </c>
      <c r="EO24" s="737">
        <f t="shared" si="161"/>
        <v>0</v>
      </c>
      <c r="EP24" s="737">
        <f t="shared" si="46"/>
        <v>0</v>
      </c>
      <c r="EQ24" s="740">
        <f t="shared" si="47"/>
        <v>0</v>
      </c>
      <c r="ER24" s="741">
        <f t="shared" si="162"/>
        <v>1</v>
      </c>
      <c r="ES24" s="742" t="str">
        <f t="shared" si="163"/>
        <v>00:00-00:00</v>
      </c>
      <c r="ET24" s="739">
        <f t="shared" si="164"/>
        <v>1</v>
      </c>
      <c r="EU24" s="738">
        <f t="shared" si="165"/>
        <v>0</v>
      </c>
      <c r="EV24" s="738">
        <f t="shared" si="166"/>
        <v>1</v>
      </c>
      <c r="EW24" s="737" t="b">
        <f t="shared" si="167"/>
        <v>1</v>
      </c>
      <c r="EX24" s="737" t="b">
        <f t="shared" si="167"/>
        <v>0</v>
      </c>
      <c r="EY24" s="737" t="b">
        <f t="shared" si="168"/>
        <v>1</v>
      </c>
      <c r="EZ24" s="628">
        <f t="shared" si="169"/>
        <v>1</v>
      </c>
      <c r="FA24" s="737">
        <f t="shared" si="170"/>
        <v>0</v>
      </c>
      <c r="FB24" s="737">
        <f t="shared" si="171"/>
        <v>0</v>
      </c>
      <c r="FC24" s="737">
        <f t="shared" si="48"/>
        <v>0</v>
      </c>
      <c r="FD24" s="740">
        <f t="shared" si="49"/>
        <v>0</v>
      </c>
      <c r="FE24" s="625">
        <f t="shared" si="172"/>
        <v>1</v>
      </c>
      <c r="FF24" s="738" t="str">
        <f t="shared" si="173"/>
        <v>00:00-00:00</v>
      </c>
      <c r="FG24" s="739">
        <f t="shared" si="174"/>
        <v>1</v>
      </c>
      <c r="FH24" s="738">
        <f t="shared" si="175"/>
        <v>0</v>
      </c>
      <c r="FI24" s="738">
        <f t="shared" si="176"/>
        <v>1</v>
      </c>
      <c r="FJ24" s="737" t="b">
        <f t="shared" si="177"/>
        <v>1</v>
      </c>
      <c r="FK24" s="737" t="b">
        <f t="shared" si="177"/>
        <v>0</v>
      </c>
      <c r="FL24" s="737" t="b">
        <f t="shared" si="178"/>
        <v>1</v>
      </c>
      <c r="FM24" s="628">
        <f t="shared" si="179"/>
        <v>1</v>
      </c>
      <c r="FN24" s="737">
        <f t="shared" si="180"/>
        <v>0</v>
      </c>
      <c r="FO24" s="737">
        <f t="shared" si="181"/>
        <v>0</v>
      </c>
      <c r="FP24" s="737">
        <f t="shared" si="50"/>
        <v>0</v>
      </c>
      <c r="FQ24" s="740">
        <f t="shared" si="51"/>
        <v>0</v>
      </c>
      <c r="FR24" s="625">
        <f t="shared" si="182"/>
        <v>1</v>
      </c>
      <c r="FS24" s="738" t="str">
        <f t="shared" si="183"/>
        <v>00:00-00:00</v>
      </c>
      <c r="FT24" s="739">
        <f t="shared" si="184"/>
        <v>1</v>
      </c>
      <c r="FU24" s="738">
        <f t="shared" si="185"/>
        <v>0</v>
      </c>
      <c r="FV24" s="738">
        <f t="shared" si="186"/>
        <v>1</v>
      </c>
      <c r="FW24" s="737" t="b">
        <f t="shared" si="187"/>
        <v>1</v>
      </c>
      <c r="FX24" s="737" t="b">
        <f t="shared" si="187"/>
        <v>0</v>
      </c>
      <c r="FY24" s="737" t="b">
        <f t="shared" si="188"/>
        <v>1</v>
      </c>
      <c r="FZ24" s="628">
        <f t="shared" si="189"/>
        <v>1</v>
      </c>
      <c r="GA24" s="737">
        <f t="shared" si="190"/>
        <v>0</v>
      </c>
      <c r="GB24" s="737">
        <f t="shared" si="191"/>
        <v>0</v>
      </c>
      <c r="GC24" s="737">
        <f t="shared" si="52"/>
        <v>0</v>
      </c>
      <c r="GD24" s="740">
        <f t="shared" si="53"/>
        <v>0</v>
      </c>
      <c r="GE24" s="625">
        <f t="shared" si="192"/>
        <v>1</v>
      </c>
      <c r="GF24" s="738" t="str">
        <f t="shared" si="193"/>
        <v>00:00-00:00</v>
      </c>
      <c r="GG24" s="739">
        <f t="shared" si="194"/>
        <v>1</v>
      </c>
      <c r="GH24" s="738">
        <f t="shared" si="195"/>
        <v>0</v>
      </c>
      <c r="GI24" s="738">
        <f t="shared" si="196"/>
        <v>1</v>
      </c>
      <c r="GJ24" s="737" t="b">
        <f t="shared" si="197"/>
        <v>1</v>
      </c>
      <c r="GK24" s="737" t="b">
        <f t="shared" si="197"/>
        <v>0</v>
      </c>
      <c r="GL24" s="737" t="b">
        <f t="shared" si="198"/>
        <v>1</v>
      </c>
      <c r="GM24" s="628">
        <f t="shared" si="199"/>
        <v>1</v>
      </c>
      <c r="GN24" s="737">
        <f t="shared" si="200"/>
        <v>0</v>
      </c>
      <c r="GO24" s="737">
        <f t="shared" si="201"/>
        <v>0</v>
      </c>
      <c r="GP24" s="737">
        <f t="shared" si="54"/>
        <v>0</v>
      </c>
      <c r="GQ24" s="740">
        <f t="shared" si="55"/>
        <v>0</v>
      </c>
      <c r="GR24" s="625">
        <f t="shared" si="202"/>
        <v>1</v>
      </c>
      <c r="GS24" s="738" t="str">
        <f t="shared" si="203"/>
        <v>00:00-00:00</v>
      </c>
      <c r="GT24" s="739">
        <f t="shared" si="204"/>
        <v>1</v>
      </c>
      <c r="GU24" s="738">
        <f t="shared" si="205"/>
        <v>0</v>
      </c>
      <c r="GV24" s="738">
        <f t="shared" si="206"/>
        <v>1</v>
      </c>
      <c r="GW24" s="737" t="b">
        <f t="shared" si="207"/>
        <v>1</v>
      </c>
      <c r="GX24" s="737" t="b">
        <f t="shared" si="207"/>
        <v>0</v>
      </c>
      <c r="GY24" s="737" t="b">
        <f t="shared" si="208"/>
        <v>1</v>
      </c>
      <c r="GZ24" s="628">
        <f t="shared" si="209"/>
        <v>1</v>
      </c>
      <c r="HA24" s="737">
        <f t="shared" si="210"/>
        <v>0</v>
      </c>
      <c r="HB24" s="737">
        <f t="shared" si="211"/>
        <v>0</v>
      </c>
      <c r="HC24" s="737">
        <f t="shared" si="56"/>
        <v>0</v>
      </c>
      <c r="HD24" s="740">
        <f t="shared" si="57"/>
        <v>0</v>
      </c>
      <c r="HE24" s="625">
        <f t="shared" si="212"/>
        <v>1</v>
      </c>
      <c r="HF24" s="738" t="str">
        <f t="shared" si="213"/>
        <v>00:00-00:00</v>
      </c>
      <c r="HG24" s="739">
        <f t="shared" si="214"/>
        <v>1</v>
      </c>
      <c r="HH24" s="738">
        <f t="shared" si="215"/>
        <v>0</v>
      </c>
      <c r="HI24" s="738">
        <f t="shared" si="216"/>
        <v>1</v>
      </c>
      <c r="HJ24" s="737" t="b">
        <f t="shared" si="217"/>
        <v>1</v>
      </c>
      <c r="HK24" s="737" t="b">
        <f t="shared" si="217"/>
        <v>0</v>
      </c>
      <c r="HL24" s="737" t="b">
        <f t="shared" si="218"/>
        <v>1</v>
      </c>
      <c r="HM24" s="628">
        <f t="shared" si="219"/>
        <v>1</v>
      </c>
      <c r="HN24" s="737">
        <f t="shared" si="220"/>
        <v>0</v>
      </c>
      <c r="HO24" s="737">
        <f t="shared" si="221"/>
        <v>0</v>
      </c>
      <c r="HP24" s="737">
        <f t="shared" si="58"/>
        <v>0</v>
      </c>
      <c r="HQ24" s="740">
        <f t="shared" si="59"/>
        <v>0</v>
      </c>
      <c r="HR24" s="625">
        <f t="shared" si="222"/>
        <v>1</v>
      </c>
      <c r="HS24" s="738" t="str">
        <f t="shared" si="223"/>
        <v>00:00-00:00</v>
      </c>
      <c r="HT24" s="739">
        <f t="shared" si="224"/>
        <v>1</v>
      </c>
      <c r="HU24" s="738">
        <f t="shared" si="225"/>
        <v>0</v>
      </c>
      <c r="HV24" s="738">
        <f t="shared" si="226"/>
        <v>1</v>
      </c>
      <c r="HW24" s="737" t="b">
        <f t="shared" si="227"/>
        <v>1</v>
      </c>
      <c r="HX24" s="737" t="b">
        <f t="shared" si="227"/>
        <v>0</v>
      </c>
      <c r="HY24" s="737" t="b">
        <f t="shared" si="228"/>
        <v>1</v>
      </c>
      <c r="HZ24" s="628">
        <f t="shared" si="229"/>
        <v>1</v>
      </c>
      <c r="IA24" s="737">
        <f t="shared" si="230"/>
        <v>0</v>
      </c>
      <c r="IB24" s="737">
        <f t="shared" si="231"/>
        <v>0</v>
      </c>
      <c r="IC24" s="737">
        <f t="shared" si="60"/>
        <v>0</v>
      </c>
      <c r="ID24" s="740">
        <f t="shared" si="61"/>
        <v>0</v>
      </c>
      <c r="IE24" s="625">
        <f t="shared" si="232"/>
        <v>1</v>
      </c>
      <c r="IF24" s="738" t="str">
        <f t="shared" si="233"/>
        <v>00:00-00:00</v>
      </c>
      <c r="IG24" s="739">
        <f t="shared" si="234"/>
        <v>1</v>
      </c>
      <c r="IH24" s="738">
        <f t="shared" si="235"/>
        <v>0</v>
      </c>
      <c r="II24" s="738">
        <f t="shared" si="236"/>
        <v>1</v>
      </c>
      <c r="IJ24" s="737" t="b">
        <f t="shared" si="237"/>
        <v>1</v>
      </c>
      <c r="IK24" s="737" t="b">
        <f t="shared" si="237"/>
        <v>0</v>
      </c>
      <c r="IL24" s="737" t="b">
        <f t="shared" si="238"/>
        <v>1</v>
      </c>
      <c r="IM24" s="628">
        <f t="shared" si="239"/>
        <v>1</v>
      </c>
      <c r="IN24" s="737">
        <f t="shared" si="240"/>
        <v>0</v>
      </c>
      <c r="IO24" s="737">
        <f t="shared" si="241"/>
        <v>0</v>
      </c>
      <c r="IP24" s="737">
        <f t="shared" si="62"/>
        <v>0</v>
      </c>
      <c r="IQ24" s="740">
        <f t="shared" si="63"/>
        <v>0</v>
      </c>
      <c r="IR24" s="625">
        <f t="shared" si="242"/>
        <v>1</v>
      </c>
      <c r="IS24" s="738" t="str">
        <f t="shared" si="243"/>
        <v>00:00-00:00</v>
      </c>
      <c r="IT24" s="739">
        <f t="shared" si="244"/>
        <v>1</v>
      </c>
      <c r="IU24" s="738">
        <f t="shared" si="245"/>
        <v>0</v>
      </c>
      <c r="IV24" s="738">
        <f t="shared" si="246"/>
        <v>1</v>
      </c>
      <c r="IW24" s="737" t="b">
        <f t="shared" si="247"/>
        <v>1</v>
      </c>
      <c r="IX24" s="737" t="b">
        <f t="shared" si="247"/>
        <v>0</v>
      </c>
      <c r="IY24" s="737" t="b">
        <f t="shared" si="248"/>
        <v>1</v>
      </c>
      <c r="IZ24" s="628">
        <f t="shared" si="249"/>
        <v>1</v>
      </c>
      <c r="JA24" s="737">
        <f t="shared" si="250"/>
        <v>0</v>
      </c>
      <c r="JB24" s="737">
        <f t="shared" si="251"/>
        <v>0</v>
      </c>
      <c r="JC24" s="737">
        <f t="shared" si="64"/>
        <v>0</v>
      </c>
      <c r="JD24" s="740">
        <f t="shared" si="65"/>
        <v>0</v>
      </c>
      <c r="JE24" s="625">
        <f t="shared" si="252"/>
        <v>1</v>
      </c>
      <c r="JF24" s="738" t="str">
        <f t="shared" si="253"/>
        <v>00:00-00:00</v>
      </c>
      <c r="JG24" s="739">
        <f t="shared" si="254"/>
        <v>1</v>
      </c>
      <c r="JH24" s="738">
        <f t="shared" si="255"/>
        <v>0</v>
      </c>
      <c r="JI24" s="738">
        <f t="shared" si="256"/>
        <v>1</v>
      </c>
      <c r="JJ24" s="737" t="b">
        <f t="shared" si="257"/>
        <v>1</v>
      </c>
      <c r="JK24" s="737" t="b">
        <f t="shared" si="257"/>
        <v>0</v>
      </c>
      <c r="JL24" s="737" t="b">
        <f t="shared" si="258"/>
        <v>1</v>
      </c>
      <c r="JM24" s="628">
        <f t="shared" si="259"/>
        <v>1</v>
      </c>
      <c r="JN24" s="737">
        <f t="shared" si="260"/>
        <v>0</v>
      </c>
      <c r="JO24" s="737">
        <f t="shared" si="261"/>
        <v>0</v>
      </c>
      <c r="JP24" s="737">
        <f t="shared" si="66"/>
        <v>0</v>
      </c>
      <c r="JQ24" s="740">
        <f t="shared" si="67"/>
        <v>0</v>
      </c>
      <c r="JR24" s="744">
        <f t="shared" si="262"/>
        <v>0</v>
      </c>
      <c r="JS24" s="745">
        <f t="shared" si="263"/>
        <v>0</v>
      </c>
      <c r="JT24" s="744">
        <f t="shared" si="264"/>
        <v>0</v>
      </c>
      <c r="JU24" s="744">
        <f t="shared" si="265"/>
        <v>0</v>
      </c>
      <c r="JV24" s="744">
        <f t="shared" si="266"/>
        <v>0</v>
      </c>
      <c r="JW24" s="744">
        <f t="shared" si="267"/>
        <v>0</v>
      </c>
      <c r="JX24" s="616"/>
      <c r="JY24" s="625">
        <f t="shared" si="268"/>
        <v>1</v>
      </c>
      <c r="JZ24" s="626" t="str">
        <f t="shared" si="269"/>
        <v>00:00-00:00</v>
      </c>
      <c r="KA24" s="627">
        <f t="shared" si="270"/>
        <v>1</v>
      </c>
      <c r="KB24" s="738">
        <f t="shared" si="271"/>
        <v>0</v>
      </c>
      <c r="KC24" s="738">
        <f t="shared" si="272"/>
        <v>1</v>
      </c>
      <c r="KD24" s="628" t="b">
        <f t="shared" si="273"/>
        <v>1</v>
      </c>
      <c r="KE24" s="628" t="b">
        <f t="shared" si="273"/>
        <v>0</v>
      </c>
      <c r="KF24" s="628" t="b">
        <f t="shared" si="274"/>
        <v>1</v>
      </c>
      <c r="KG24" s="628">
        <f t="shared" si="275"/>
        <v>1</v>
      </c>
      <c r="KH24" s="737">
        <f t="shared" si="276"/>
        <v>0</v>
      </c>
      <c r="KI24" s="737">
        <f t="shared" si="277"/>
        <v>0</v>
      </c>
      <c r="KJ24" s="737">
        <f t="shared" si="68"/>
        <v>0</v>
      </c>
      <c r="KK24" s="740">
        <f t="shared" si="69"/>
        <v>0</v>
      </c>
      <c r="KL24" s="625">
        <f t="shared" si="278"/>
        <v>1</v>
      </c>
      <c r="KM24" s="625" t="str">
        <f t="shared" si="279"/>
        <v>00:00-00:00</v>
      </c>
      <c r="KN24" s="627">
        <f t="shared" si="280"/>
        <v>1</v>
      </c>
      <c r="KO24" s="738">
        <f t="shared" si="281"/>
        <v>0</v>
      </c>
      <c r="KP24" s="738">
        <f t="shared" si="282"/>
        <v>1</v>
      </c>
      <c r="KQ24" s="628" t="b">
        <f t="shared" si="283"/>
        <v>1</v>
      </c>
      <c r="KR24" s="628" t="b">
        <f t="shared" si="283"/>
        <v>0</v>
      </c>
      <c r="KS24" s="628" t="b">
        <f t="shared" si="284"/>
        <v>1</v>
      </c>
      <c r="KT24" s="628">
        <f t="shared" si="285"/>
        <v>1</v>
      </c>
      <c r="KU24" s="737">
        <f t="shared" si="286"/>
        <v>0</v>
      </c>
      <c r="KV24" s="737">
        <f t="shared" si="287"/>
        <v>0</v>
      </c>
      <c r="KW24" s="737">
        <f t="shared" si="70"/>
        <v>0</v>
      </c>
      <c r="KX24" s="740">
        <f t="shared" si="71"/>
        <v>0</v>
      </c>
      <c r="KY24" s="625">
        <f t="shared" si="288"/>
        <v>1</v>
      </c>
      <c r="KZ24" s="625" t="str">
        <f t="shared" si="289"/>
        <v>00:00-00:00</v>
      </c>
      <c r="LA24" s="627">
        <f t="shared" si="290"/>
        <v>1</v>
      </c>
      <c r="LB24" s="738">
        <f t="shared" si="291"/>
        <v>0</v>
      </c>
      <c r="LC24" s="738">
        <f t="shared" si="292"/>
        <v>1</v>
      </c>
      <c r="LD24" s="628" t="b">
        <f t="shared" si="293"/>
        <v>1</v>
      </c>
      <c r="LE24" s="628" t="b">
        <f t="shared" si="293"/>
        <v>0</v>
      </c>
      <c r="LF24" s="628" t="b">
        <f t="shared" si="294"/>
        <v>1</v>
      </c>
      <c r="LG24" s="628">
        <f t="shared" si="295"/>
        <v>1</v>
      </c>
      <c r="LH24" s="737">
        <f t="shared" si="296"/>
        <v>0</v>
      </c>
      <c r="LI24" s="737">
        <f t="shared" si="297"/>
        <v>0</v>
      </c>
      <c r="LJ24" s="737">
        <f t="shared" si="72"/>
        <v>0</v>
      </c>
      <c r="LK24" s="740">
        <f t="shared" si="73"/>
        <v>0</v>
      </c>
      <c r="LL24" s="625">
        <f t="shared" si="298"/>
        <v>1</v>
      </c>
      <c r="LM24" s="625" t="str">
        <f t="shared" si="299"/>
        <v>00:00-00:00</v>
      </c>
      <c r="LN24" s="627">
        <f t="shared" si="300"/>
        <v>1</v>
      </c>
      <c r="LO24" s="738">
        <f t="shared" si="301"/>
        <v>0</v>
      </c>
      <c r="LP24" s="738">
        <f t="shared" si="302"/>
        <v>1</v>
      </c>
      <c r="LQ24" s="628" t="b">
        <f t="shared" si="303"/>
        <v>1</v>
      </c>
      <c r="LR24" s="628" t="b">
        <f t="shared" si="303"/>
        <v>0</v>
      </c>
      <c r="LS24" s="628" t="b">
        <f t="shared" si="304"/>
        <v>1</v>
      </c>
      <c r="LT24" s="628">
        <f t="shared" si="305"/>
        <v>1</v>
      </c>
      <c r="LU24" s="737">
        <f t="shared" si="306"/>
        <v>0</v>
      </c>
      <c r="LV24" s="737">
        <f t="shared" si="307"/>
        <v>0</v>
      </c>
      <c r="LW24" s="737">
        <f t="shared" si="74"/>
        <v>0</v>
      </c>
      <c r="LX24" s="740">
        <f t="shared" si="75"/>
        <v>0</v>
      </c>
      <c r="LY24" s="625">
        <f t="shared" si="308"/>
        <v>1</v>
      </c>
      <c r="LZ24" s="625" t="str">
        <f t="shared" si="309"/>
        <v>00:00-00:00</v>
      </c>
      <c r="MA24" s="627">
        <f t="shared" si="310"/>
        <v>1</v>
      </c>
      <c r="MB24" s="738">
        <f t="shared" si="311"/>
        <v>0</v>
      </c>
      <c r="MC24" s="738">
        <f t="shared" si="312"/>
        <v>1</v>
      </c>
      <c r="MD24" s="628" t="b">
        <f t="shared" si="313"/>
        <v>1</v>
      </c>
      <c r="ME24" s="628" t="b">
        <f t="shared" si="76"/>
        <v>0</v>
      </c>
      <c r="MF24" s="628" t="b">
        <f t="shared" si="314"/>
        <v>1</v>
      </c>
      <c r="MG24" s="628">
        <f t="shared" si="315"/>
        <v>1</v>
      </c>
      <c r="MH24" s="737">
        <f t="shared" si="316"/>
        <v>0</v>
      </c>
      <c r="MI24" s="737">
        <f t="shared" si="317"/>
        <v>0</v>
      </c>
      <c r="MJ24" s="737">
        <f t="shared" si="77"/>
        <v>0</v>
      </c>
      <c r="MK24" s="740">
        <f t="shared" si="78"/>
        <v>0</v>
      </c>
      <c r="ML24" s="625">
        <f t="shared" si="318"/>
        <v>1</v>
      </c>
      <c r="MM24" s="625" t="str">
        <f t="shared" si="319"/>
        <v>00:00-00:00</v>
      </c>
      <c r="MN24" s="627">
        <f t="shared" si="320"/>
        <v>1</v>
      </c>
      <c r="MO24" s="738">
        <f t="shared" si="321"/>
        <v>0</v>
      </c>
      <c r="MP24" s="738">
        <f t="shared" si="322"/>
        <v>1</v>
      </c>
      <c r="MQ24" s="628" t="b">
        <f t="shared" si="323"/>
        <v>1</v>
      </c>
      <c r="MR24" s="628" t="b">
        <f t="shared" si="323"/>
        <v>0</v>
      </c>
      <c r="MS24" s="628" t="b">
        <f t="shared" si="324"/>
        <v>1</v>
      </c>
      <c r="MT24" s="628">
        <f t="shared" si="325"/>
        <v>1</v>
      </c>
      <c r="MU24" s="737">
        <f t="shared" si="326"/>
        <v>0</v>
      </c>
      <c r="MV24" s="737">
        <f t="shared" si="327"/>
        <v>0</v>
      </c>
      <c r="MW24" s="737">
        <f t="shared" si="79"/>
        <v>0</v>
      </c>
      <c r="MX24" s="740">
        <f t="shared" si="80"/>
        <v>0</v>
      </c>
      <c r="MY24" s="625">
        <f t="shared" si="328"/>
        <v>1</v>
      </c>
      <c r="MZ24" s="625" t="str">
        <f t="shared" si="329"/>
        <v>00:00-00:00</v>
      </c>
      <c r="NA24" s="627">
        <f t="shared" si="330"/>
        <v>1</v>
      </c>
      <c r="NB24" s="738">
        <f t="shared" si="331"/>
        <v>0</v>
      </c>
      <c r="NC24" s="738">
        <f t="shared" si="332"/>
        <v>1</v>
      </c>
      <c r="ND24" s="628" t="b">
        <f t="shared" si="333"/>
        <v>1</v>
      </c>
      <c r="NE24" s="628" t="b">
        <f t="shared" si="333"/>
        <v>0</v>
      </c>
      <c r="NF24" s="628" t="b">
        <f t="shared" si="334"/>
        <v>1</v>
      </c>
      <c r="NG24" s="628">
        <f t="shared" si="335"/>
        <v>1</v>
      </c>
      <c r="NH24" s="737">
        <f t="shared" si="336"/>
        <v>0</v>
      </c>
      <c r="NI24" s="737">
        <f t="shared" si="337"/>
        <v>0</v>
      </c>
      <c r="NJ24" s="737">
        <f t="shared" si="81"/>
        <v>0</v>
      </c>
      <c r="NK24" s="740">
        <f t="shared" si="82"/>
        <v>0</v>
      </c>
      <c r="NL24" s="625">
        <f t="shared" si="338"/>
        <v>1</v>
      </c>
      <c r="NM24" s="625" t="str">
        <f t="shared" si="339"/>
        <v>00:00-00:00</v>
      </c>
      <c r="NN24" s="627">
        <f t="shared" si="340"/>
        <v>1</v>
      </c>
      <c r="NO24" s="738">
        <f t="shared" si="341"/>
        <v>0</v>
      </c>
      <c r="NP24" s="738">
        <f t="shared" si="342"/>
        <v>1</v>
      </c>
      <c r="NQ24" s="628" t="b">
        <f t="shared" si="343"/>
        <v>1</v>
      </c>
      <c r="NR24" s="628" t="b">
        <f t="shared" si="343"/>
        <v>0</v>
      </c>
      <c r="NS24" s="628" t="b">
        <f t="shared" si="344"/>
        <v>1</v>
      </c>
      <c r="NT24" s="628">
        <f t="shared" si="345"/>
        <v>1</v>
      </c>
      <c r="NU24" s="737">
        <f t="shared" si="346"/>
        <v>0</v>
      </c>
      <c r="NV24" s="737">
        <f t="shared" si="347"/>
        <v>0</v>
      </c>
      <c r="NW24" s="737">
        <f t="shared" si="83"/>
        <v>0</v>
      </c>
      <c r="NX24" s="740">
        <f t="shared" si="84"/>
        <v>0</v>
      </c>
      <c r="NY24" s="625">
        <f t="shared" si="348"/>
        <v>1</v>
      </c>
      <c r="NZ24" s="625" t="str">
        <f t="shared" si="349"/>
        <v>00:00-00:00</v>
      </c>
      <c r="OA24" s="627">
        <f t="shared" si="350"/>
        <v>1</v>
      </c>
      <c r="OB24" s="738">
        <f t="shared" si="351"/>
        <v>0</v>
      </c>
      <c r="OC24" s="738">
        <f t="shared" si="352"/>
        <v>1</v>
      </c>
      <c r="OD24" s="628" t="b">
        <f t="shared" si="353"/>
        <v>1</v>
      </c>
      <c r="OE24" s="628" t="b">
        <f t="shared" si="353"/>
        <v>0</v>
      </c>
      <c r="OF24" s="628" t="b">
        <f t="shared" si="354"/>
        <v>1</v>
      </c>
      <c r="OG24" s="628">
        <f t="shared" si="355"/>
        <v>1</v>
      </c>
      <c r="OH24" s="737">
        <f t="shared" si="356"/>
        <v>0</v>
      </c>
      <c r="OI24" s="737">
        <f t="shared" si="357"/>
        <v>0</v>
      </c>
      <c r="OJ24" s="737">
        <f t="shared" si="85"/>
        <v>0</v>
      </c>
      <c r="OK24" s="740">
        <f t="shared" si="86"/>
        <v>0</v>
      </c>
      <c r="OL24" s="625">
        <f t="shared" si="358"/>
        <v>1</v>
      </c>
      <c r="OM24" s="625" t="str">
        <f t="shared" si="359"/>
        <v>00:00-00:00</v>
      </c>
      <c r="ON24" s="627">
        <f t="shared" si="360"/>
        <v>1</v>
      </c>
      <c r="OO24" s="738">
        <f t="shared" si="361"/>
        <v>0</v>
      </c>
      <c r="OP24" s="738">
        <f t="shared" si="362"/>
        <v>1</v>
      </c>
      <c r="OQ24" s="628" t="b">
        <f t="shared" si="363"/>
        <v>1</v>
      </c>
      <c r="OR24" s="628" t="b">
        <f t="shared" si="363"/>
        <v>0</v>
      </c>
      <c r="OS24" s="628" t="b">
        <f t="shared" si="364"/>
        <v>1</v>
      </c>
      <c r="OT24" s="628">
        <f t="shared" si="365"/>
        <v>1</v>
      </c>
      <c r="OU24" s="737">
        <f t="shared" si="366"/>
        <v>0</v>
      </c>
      <c r="OV24" s="737">
        <f t="shared" si="367"/>
        <v>0</v>
      </c>
      <c r="OW24" s="737">
        <f t="shared" si="87"/>
        <v>0</v>
      </c>
      <c r="OX24" s="740">
        <f t="shared" si="88"/>
        <v>0</v>
      </c>
      <c r="OY24" s="625">
        <f t="shared" si="368"/>
        <v>1</v>
      </c>
      <c r="OZ24" s="625" t="str">
        <f t="shared" si="369"/>
        <v>00:00-00:00</v>
      </c>
      <c r="PA24" s="627">
        <f t="shared" si="370"/>
        <v>1</v>
      </c>
      <c r="PB24" s="738">
        <f t="shared" si="371"/>
        <v>0</v>
      </c>
      <c r="PC24" s="738">
        <f t="shared" si="372"/>
        <v>1</v>
      </c>
      <c r="PD24" s="628" t="b">
        <f t="shared" si="373"/>
        <v>1</v>
      </c>
      <c r="PE24" s="628" t="b">
        <f t="shared" si="373"/>
        <v>0</v>
      </c>
      <c r="PF24" s="628" t="b">
        <f t="shared" si="374"/>
        <v>1</v>
      </c>
      <c r="PG24" s="628">
        <f t="shared" si="375"/>
        <v>1</v>
      </c>
      <c r="PH24" s="737">
        <f t="shared" si="376"/>
        <v>0</v>
      </c>
      <c r="PI24" s="737">
        <f t="shared" si="377"/>
        <v>0</v>
      </c>
      <c r="PJ24" s="737">
        <f t="shared" si="89"/>
        <v>0</v>
      </c>
      <c r="PK24" s="740">
        <f t="shared" si="90"/>
        <v>0</v>
      </c>
      <c r="PL24" s="625">
        <f t="shared" si="378"/>
        <v>1</v>
      </c>
      <c r="PM24" s="625" t="str">
        <f t="shared" si="379"/>
        <v>00:00-00:00</v>
      </c>
      <c r="PN24" s="627">
        <f t="shared" si="380"/>
        <v>1</v>
      </c>
      <c r="PO24" s="738">
        <f t="shared" si="381"/>
        <v>0</v>
      </c>
      <c r="PP24" s="738">
        <f t="shared" si="382"/>
        <v>1</v>
      </c>
      <c r="PQ24" s="628" t="b">
        <f t="shared" si="383"/>
        <v>1</v>
      </c>
      <c r="PR24" s="628" t="b">
        <f t="shared" si="383"/>
        <v>0</v>
      </c>
      <c r="PS24" s="628" t="b">
        <f t="shared" si="384"/>
        <v>1</v>
      </c>
      <c r="PT24" s="628">
        <f t="shared" si="385"/>
        <v>1</v>
      </c>
      <c r="PU24" s="737">
        <f t="shared" si="386"/>
        <v>0</v>
      </c>
      <c r="PV24" s="737">
        <f t="shared" si="387"/>
        <v>0</v>
      </c>
      <c r="PW24" s="737">
        <f t="shared" si="91"/>
        <v>0</v>
      </c>
      <c r="PX24" s="740">
        <f t="shared" si="92"/>
        <v>0</v>
      </c>
      <c r="PY24" s="625">
        <f t="shared" si="388"/>
        <v>1</v>
      </c>
      <c r="PZ24" s="625" t="str">
        <f t="shared" si="389"/>
        <v>00:00-00:00</v>
      </c>
      <c r="QA24" s="627">
        <f t="shared" si="390"/>
        <v>1</v>
      </c>
      <c r="QB24" s="738">
        <f t="shared" si="391"/>
        <v>0</v>
      </c>
      <c r="QC24" s="738">
        <f t="shared" si="392"/>
        <v>1</v>
      </c>
      <c r="QD24" s="628" t="b">
        <f t="shared" si="393"/>
        <v>1</v>
      </c>
      <c r="QE24" s="628" t="b">
        <f t="shared" si="393"/>
        <v>0</v>
      </c>
      <c r="QF24" s="628" t="b">
        <f t="shared" si="394"/>
        <v>1</v>
      </c>
      <c r="QG24" s="628">
        <f t="shared" si="395"/>
        <v>1</v>
      </c>
      <c r="QH24" s="737">
        <f t="shared" si="396"/>
        <v>0</v>
      </c>
      <c r="QI24" s="737">
        <f t="shared" si="397"/>
        <v>0</v>
      </c>
      <c r="QJ24" s="737">
        <f t="shared" si="93"/>
        <v>0</v>
      </c>
      <c r="QK24" s="740">
        <f t="shared" si="94"/>
        <v>0</v>
      </c>
      <c r="QL24" s="625">
        <f t="shared" si="398"/>
        <v>1</v>
      </c>
      <c r="QM24" s="625" t="str">
        <f t="shared" si="399"/>
        <v>00:00-00:00</v>
      </c>
      <c r="QN24" s="627">
        <f t="shared" si="400"/>
        <v>1</v>
      </c>
      <c r="QO24" s="738">
        <f t="shared" si="401"/>
        <v>0</v>
      </c>
      <c r="QP24" s="738">
        <f t="shared" si="402"/>
        <v>1</v>
      </c>
      <c r="QQ24" s="628" t="b">
        <f t="shared" si="403"/>
        <v>1</v>
      </c>
      <c r="QR24" s="628" t="b">
        <f t="shared" si="403"/>
        <v>0</v>
      </c>
      <c r="QS24" s="628" t="b">
        <f t="shared" si="404"/>
        <v>1</v>
      </c>
      <c r="QT24" s="628">
        <f t="shared" si="405"/>
        <v>1</v>
      </c>
      <c r="QU24" s="737">
        <f t="shared" si="406"/>
        <v>0</v>
      </c>
      <c r="QV24" s="737">
        <f t="shared" si="407"/>
        <v>0</v>
      </c>
      <c r="QW24" s="737">
        <f t="shared" si="95"/>
        <v>0</v>
      </c>
      <c r="QX24" s="740">
        <f t="shared" si="96"/>
        <v>0</v>
      </c>
      <c r="QY24" s="625">
        <f t="shared" si="408"/>
        <v>1</v>
      </c>
      <c r="QZ24" s="625" t="str">
        <f t="shared" si="409"/>
        <v>00:00-00:00</v>
      </c>
      <c r="RA24" s="627">
        <f t="shared" si="410"/>
        <v>1</v>
      </c>
      <c r="RB24" s="738">
        <f t="shared" si="411"/>
        <v>0</v>
      </c>
      <c r="RC24" s="738">
        <f t="shared" si="412"/>
        <v>1</v>
      </c>
      <c r="RD24" s="628" t="b">
        <f t="shared" si="413"/>
        <v>1</v>
      </c>
      <c r="RE24" s="628" t="b">
        <f t="shared" si="413"/>
        <v>0</v>
      </c>
      <c r="RF24" s="628" t="b">
        <f t="shared" si="414"/>
        <v>1</v>
      </c>
      <c r="RG24" s="628">
        <f t="shared" si="415"/>
        <v>1</v>
      </c>
      <c r="RH24" s="737">
        <f t="shared" si="416"/>
        <v>0</v>
      </c>
      <c r="RI24" s="737">
        <f t="shared" si="417"/>
        <v>0</v>
      </c>
      <c r="RJ24" s="737">
        <f t="shared" si="97"/>
        <v>0</v>
      </c>
      <c r="RK24" s="740">
        <f t="shared" si="98"/>
        <v>0</v>
      </c>
      <c r="RL24" s="744">
        <f t="shared" si="418"/>
        <v>0</v>
      </c>
      <c r="RM24" s="746">
        <f t="shared" si="430"/>
        <v>0</v>
      </c>
      <c r="RN24" s="744">
        <f t="shared" si="419"/>
        <v>0</v>
      </c>
      <c r="RO24" s="744">
        <f t="shared" si="420"/>
        <v>0</v>
      </c>
      <c r="RP24" s="744">
        <f t="shared" si="421"/>
        <v>0</v>
      </c>
      <c r="RQ24" s="744">
        <f t="shared" si="422"/>
        <v>0</v>
      </c>
      <c r="RR24" s="594">
        <f t="shared" ca="1" si="100"/>
        <v>0</v>
      </c>
      <c r="RS24" s="594">
        <f t="shared" ca="1" si="101"/>
        <v>0</v>
      </c>
      <c r="RU24" s="725"/>
    </row>
    <row r="25" spans="1:489" s="625" customFormat="1" ht="15" x14ac:dyDescent="0.25">
      <c r="A25" s="865">
        <f t="shared" ca="1" si="0"/>
        <v>7</v>
      </c>
      <c r="B25" s="719">
        <f t="shared" ca="1" si="102"/>
        <v>43876</v>
      </c>
      <c r="C25" s="720">
        <f t="shared" ca="1" si="1"/>
        <v>1</v>
      </c>
      <c r="D25" s="720" t="str">
        <f t="shared" ca="1" si="2"/>
        <v/>
      </c>
      <c r="E25" s="773" t="str">
        <f t="shared" ca="1" si="3"/>
        <v/>
      </c>
      <c r="F25" s="721">
        <f t="shared" ca="1" si="4"/>
        <v>43876</v>
      </c>
      <c r="G25" s="747"/>
      <c r="H25" s="748"/>
      <c r="I25" s="748"/>
      <c r="J25" s="748"/>
      <c r="K25" s="748"/>
      <c r="L25" s="748"/>
      <c r="M25" s="749"/>
      <c r="N25" s="722" t="str">
        <f t="shared" si="5"/>
        <v/>
      </c>
      <c r="O25" s="723" t="str">
        <f t="shared" si="6"/>
        <v/>
      </c>
      <c r="P25" s="724">
        <f t="shared" ca="1" si="7"/>
        <v>0.33333333333333298</v>
      </c>
      <c r="Q25" s="725" t="str">
        <f t="shared" ca="1" si="8"/>
        <v/>
      </c>
      <c r="R25" s="725" t="str">
        <f t="shared" ca="1" si="9"/>
        <v/>
      </c>
      <c r="S25" s="750"/>
      <c r="T25" s="723" t="str">
        <f t="shared" si="103"/>
        <v/>
      </c>
      <c r="U25" s="723" t="str">
        <f t="shared" ca="1" si="10"/>
        <v/>
      </c>
      <c r="V25" s="723" t="str">
        <f t="shared" ca="1" si="11"/>
        <v/>
      </c>
      <c r="W25" s="723" t="str">
        <f t="shared" ca="1" si="12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13"/>
        <v/>
      </c>
      <c r="AD25" s="714"/>
      <c r="AE25" s="752" t="str">
        <f t="shared" si="14"/>
        <v/>
      </c>
      <c r="AF25" s="729" t="str">
        <f t="shared" si="104"/>
        <v/>
      </c>
      <c r="AG25" s="730" t="str">
        <f t="shared" si="105"/>
        <v/>
      </c>
      <c r="AH25" s="731" t="str">
        <f t="shared" si="15"/>
        <v/>
      </c>
      <c r="AI25" s="731">
        <f t="shared" si="106"/>
        <v>0</v>
      </c>
      <c r="AJ25" s="731">
        <f t="shared" si="107"/>
        <v>0</v>
      </c>
      <c r="AK25" s="732">
        <f ca="1">IF(G25=Stammdaten!$I$59,3,IF(AND(OR(C25=0,WEEKDAY(B25,2)&gt;=6),Q25&lt;&gt;""),2,0))</f>
        <v>0</v>
      </c>
      <c r="AL25" s="596">
        <f t="shared" si="16"/>
        <v>0</v>
      </c>
      <c r="AM25" s="596">
        <f t="shared" si="16"/>
        <v>0</v>
      </c>
      <c r="AN25" s="596">
        <f t="shared" si="16"/>
        <v>0</v>
      </c>
      <c r="AO25" s="596">
        <f t="shared" si="423"/>
        <v>0</v>
      </c>
      <c r="AP25" s="633">
        <v>0</v>
      </c>
      <c r="AQ25" s="596">
        <f t="shared" si="424"/>
        <v>0</v>
      </c>
      <c r="AR25" s="634">
        <f t="shared" si="17"/>
        <v>0</v>
      </c>
      <c r="AS25" s="733">
        <f t="shared" si="18"/>
        <v>0</v>
      </c>
      <c r="AT25" s="635">
        <f t="shared" si="19"/>
        <v>0</v>
      </c>
      <c r="AU25" s="635">
        <f t="shared" si="425"/>
        <v>0</v>
      </c>
      <c r="AV25" s="633">
        <v>0</v>
      </c>
      <c r="AW25" s="635">
        <f t="shared" si="426"/>
        <v>0</v>
      </c>
      <c r="AX25" s="596">
        <f t="shared" si="20"/>
        <v>0</v>
      </c>
      <c r="AY25" s="596">
        <f t="shared" si="21"/>
        <v>0</v>
      </c>
      <c r="AZ25" s="596">
        <f t="shared" si="22"/>
        <v>0</v>
      </c>
      <c r="BA25" s="596">
        <f t="shared" si="23"/>
        <v>0</v>
      </c>
      <c r="BB25" s="596">
        <f t="shared" si="24"/>
        <v>0</v>
      </c>
      <c r="BC25" s="596">
        <f t="shared" si="427"/>
        <v>0</v>
      </c>
      <c r="BD25" s="636" t="b">
        <f t="shared" si="25"/>
        <v>1</v>
      </c>
      <c r="BE25" s="636" t="b">
        <f>IF(UPPER(G25)=Stammdaten!$D$40,TRUE,FALSE)</f>
        <v>0</v>
      </c>
      <c r="BF25" s="635">
        <f t="shared" si="428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0.33333333333333337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9"/>
        <v>0</v>
      </c>
      <c r="BL25" s="636" t="b">
        <f>IF(UPPER(G25)=Stammdaten!$D$39,TRUE,FALSE)</f>
        <v>0</v>
      </c>
      <c r="BM25" s="636">
        <f t="shared" si="26"/>
        <v>0</v>
      </c>
      <c r="BN25" s="636">
        <f t="shared" si="27"/>
        <v>0</v>
      </c>
      <c r="BO25" s="735">
        <f t="shared" ca="1" si="28"/>
        <v>0</v>
      </c>
      <c r="BP25" s="636">
        <f t="shared" si="29"/>
        <v>0</v>
      </c>
      <c r="BQ25" s="636">
        <f t="shared" si="108"/>
        <v>0</v>
      </c>
      <c r="BR25" s="636">
        <f t="shared" ca="1" si="30"/>
        <v>0</v>
      </c>
      <c r="BS25" s="549">
        <f t="shared" ca="1" si="31"/>
        <v>0</v>
      </c>
      <c r="BT25" s="637">
        <f t="shared" ca="1" si="32"/>
        <v>0</v>
      </c>
      <c r="BU25" s="635">
        <f t="shared" ca="1" si="109"/>
        <v>0</v>
      </c>
      <c r="BV25" s="638">
        <f t="shared" ca="1" si="3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34"/>
        <v>0</v>
      </c>
      <c r="BY25" s="638">
        <f t="shared" ca="1" si="35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36"/>
        <v>0</v>
      </c>
      <c r="CB25" s="736">
        <f t="shared" si="110"/>
        <v>0</v>
      </c>
      <c r="CC25" s="625">
        <f t="shared" si="37"/>
        <v>1</v>
      </c>
      <c r="CD25" s="737">
        <f t="shared" si="38"/>
        <v>0</v>
      </c>
      <c r="CE25" s="737">
        <f t="shared" si="111"/>
        <v>1</v>
      </c>
      <c r="CF25" s="738" t="str">
        <f t="shared" si="112"/>
        <v>00:00-00:00</v>
      </c>
      <c r="CG25" s="739">
        <f t="shared" si="113"/>
        <v>1</v>
      </c>
      <c r="CH25" s="738">
        <f t="shared" si="114"/>
        <v>0</v>
      </c>
      <c r="CI25" s="738">
        <f t="shared" si="115"/>
        <v>1</v>
      </c>
      <c r="CJ25" s="737" t="b">
        <f t="shared" si="116"/>
        <v>1</v>
      </c>
      <c r="CK25" s="737" t="b">
        <f t="shared" si="116"/>
        <v>0</v>
      </c>
      <c r="CL25" s="737" t="b">
        <f t="shared" si="117"/>
        <v>1</v>
      </c>
      <c r="CM25" s="628">
        <f t="shared" si="118"/>
        <v>1</v>
      </c>
      <c r="CN25" s="737">
        <f t="shared" si="119"/>
        <v>0</v>
      </c>
      <c r="CO25" s="737">
        <f t="shared" si="120"/>
        <v>0</v>
      </c>
      <c r="CP25" s="737">
        <f t="shared" si="121"/>
        <v>0</v>
      </c>
      <c r="CQ25" s="740">
        <f t="shared" si="39"/>
        <v>0</v>
      </c>
      <c r="CR25" s="625">
        <f t="shared" si="122"/>
        <v>1</v>
      </c>
      <c r="CS25" s="738" t="str">
        <f t="shared" si="40"/>
        <v>00:00-00:00</v>
      </c>
      <c r="CT25" s="739">
        <f t="shared" si="123"/>
        <v>1</v>
      </c>
      <c r="CU25" s="738">
        <f t="shared" si="124"/>
        <v>0</v>
      </c>
      <c r="CV25" s="738">
        <f t="shared" si="125"/>
        <v>1</v>
      </c>
      <c r="CW25" s="737" t="b">
        <f t="shared" si="126"/>
        <v>1</v>
      </c>
      <c r="CX25" s="737" t="b">
        <f t="shared" si="126"/>
        <v>0</v>
      </c>
      <c r="CY25" s="737" t="b">
        <f t="shared" si="127"/>
        <v>1</v>
      </c>
      <c r="CZ25" s="628">
        <f t="shared" si="128"/>
        <v>1</v>
      </c>
      <c r="DA25" s="737">
        <f t="shared" si="129"/>
        <v>0</v>
      </c>
      <c r="DB25" s="737">
        <f t="shared" si="130"/>
        <v>0</v>
      </c>
      <c r="DC25" s="737">
        <f t="shared" si="131"/>
        <v>0</v>
      </c>
      <c r="DD25" s="740">
        <f t="shared" si="41"/>
        <v>0</v>
      </c>
      <c r="DE25" s="625">
        <f t="shared" si="132"/>
        <v>1</v>
      </c>
      <c r="DF25" s="738" t="str">
        <f t="shared" si="133"/>
        <v>00:00-00:00</v>
      </c>
      <c r="DG25" s="739">
        <f t="shared" si="134"/>
        <v>1</v>
      </c>
      <c r="DH25" s="738">
        <f t="shared" si="135"/>
        <v>0</v>
      </c>
      <c r="DI25" s="738">
        <f t="shared" si="136"/>
        <v>1</v>
      </c>
      <c r="DJ25" s="737" t="b">
        <f t="shared" si="137"/>
        <v>1</v>
      </c>
      <c r="DK25" s="737" t="b">
        <f t="shared" si="137"/>
        <v>0</v>
      </c>
      <c r="DL25" s="737" t="b">
        <f t="shared" si="138"/>
        <v>1</v>
      </c>
      <c r="DM25" s="628">
        <f t="shared" si="139"/>
        <v>1</v>
      </c>
      <c r="DN25" s="737">
        <f t="shared" si="140"/>
        <v>0</v>
      </c>
      <c r="DO25" s="737">
        <f t="shared" si="141"/>
        <v>0</v>
      </c>
      <c r="DP25" s="737">
        <f t="shared" si="42"/>
        <v>0</v>
      </c>
      <c r="DQ25" s="740">
        <f t="shared" si="43"/>
        <v>0</v>
      </c>
      <c r="DR25" s="625">
        <f t="shared" si="142"/>
        <v>1</v>
      </c>
      <c r="DS25" s="738" t="str">
        <f t="shared" si="143"/>
        <v>00:00-00:00</v>
      </c>
      <c r="DT25" s="739">
        <f t="shared" si="144"/>
        <v>1</v>
      </c>
      <c r="DU25" s="738">
        <f t="shared" si="145"/>
        <v>0</v>
      </c>
      <c r="DV25" s="738">
        <f t="shared" si="146"/>
        <v>1</v>
      </c>
      <c r="DW25" s="737" t="b">
        <f t="shared" si="147"/>
        <v>1</v>
      </c>
      <c r="DX25" s="737" t="b">
        <f t="shared" si="147"/>
        <v>0</v>
      </c>
      <c r="DY25" s="737" t="b">
        <f t="shared" si="148"/>
        <v>1</v>
      </c>
      <c r="DZ25" s="628">
        <f t="shared" si="149"/>
        <v>1</v>
      </c>
      <c r="EA25" s="737">
        <f t="shared" si="150"/>
        <v>0</v>
      </c>
      <c r="EB25" s="737">
        <f t="shared" si="151"/>
        <v>0</v>
      </c>
      <c r="EC25" s="737">
        <f t="shared" si="44"/>
        <v>0</v>
      </c>
      <c r="ED25" s="740">
        <f t="shared" si="45"/>
        <v>0</v>
      </c>
      <c r="EE25" s="741">
        <f t="shared" si="152"/>
        <v>1</v>
      </c>
      <c r="EF25" s="742" t="str">
        <f t="shared" si="153"/>
        <v>00:00-00:00</v>
      </c>
      <c r="EG25" s="743">
        <f t="shared" si="154"/>
        <v>1</v>
      </c>
      <c r="EH25" s="742">
        <f t="shared" si="155"/>
        <v>0</v>
      </c>
      <c r="EI25" s="742">
        <f t="shared" si="156"/>
        <v>1</v>
      </c>
      <c r="EJ25" s="742" t="b">
        <f t="shared" si="157"/>
        <v>1</v>
      </c>
      <c r="EK25" s="742" t="b">
        <f t="shared" si="157"/>
        <v>0</v>
      </c>
      <c r="EL25" s="742" t="b">
        <f t="shared" si="158"/>
        <v>1</v>
      </c>
      <c r="EM25" s="628">
        <f t="shared" si="159"/>
        <v>1</v>
      </c>
      <c r="EN25" s="737">
        <f t="shared" si="160"/>
        <v>0</v>
      </c>
      <c r="EO25" s="737">
        <f t="shared" si="161"/>
        <v>0</v>
      </c>
      <c r="EP25" s="737">
        <f t="shared" si="46"/>
        <v>0</v>
      </c>
      <c r="EQ25" s="740">
        <f t="shared" si="47"/>
        <v>0</v>
      </c>
      <c r="ER25" s="741">
        <f t="shared" si="162"/>
        <v>1</v>
      </c>
      <c r="ES25" s="742" t="str">
        <f t="shared" si="163"/>
        <v>00:00-00:00</v>
      </c>
      <c r="ET25" s="739">
        <f t="shared" si="164"/>
        <v>1</v>
      </c>
      <c r="EU25" s="738">
        <f t="shared" si="165"/>
        <v>0</v>
      </c>
      <c r="EV25" s="738">
        <f t="shared" si="166"/>
        <v>1</v>
      </c>
      <c r="EW25" s="737" t="b">
        <f t="shared" si="167"/>
        <v>1</v>
      </c>
      <c r="EX25" s="737" t="b">
        <f t="shared" si="167"/>
        <v>0</v>
      </c>
      <c r="EY25" s="737" t="b">
        <f t="shared" si="168"/>
        <v>1</v>
      </c>
      <c r="EZ25" s="628">
        <f t="shared" si="169"/>
        <v>1</v>
      </c>
      <c r="FA25" s="737">
        <f t="shared" si="170"/>
        <v>0</v>
      </c>
      <c r="FB25" s="737">
        <f t="shared" si="171"/>
        <v>0</v>
      </c>
      <c r="FC25" s="737">
        <f t="shared" si="48"/>
        <v>0</v>
      </c>
      <c r="FD25" s="740">
        <f t="shared" si="49"/>
        <v>0</v>
      </c>
      <c r="FE25" s="625">
        <f t="shared" si="172"/>
        <v>1</v>
      </c>
      <c r="FF25" s="738" t="str">
        <f t="shared" si="173"/>
        <v>00:00-00:00</v>
      </c>
      <c r="FG25" s="739">
        <f t="shared" si="174"/>
        <v>1</v>
      </c>
      <c r="FH25" s="738">
        <f t="shared" si="175"/>
        <v>0</v>
      </c>
      <c r="FI25" s="738">
        <f t="shared" si="176"/>
        <v>1</v>
      </c>
      <c r="FJ25" s="737" t="b">
        <f t="shared" si="177"/>
        <v>1</v>
      </c>
      <c r="FK25" s="737" t="b">
        <f t="shared" si="177"/>
        <v>0</v>
      </c>
      <c r="FL25" s="737" t="b">
        <f t="shared" si="178"/>
        <v>1</v>
      </c>
      <c r="FM25" s="628">
        <f t="shared" si="179"/>
        <v>1</v>
      </c>
      <c r="FN25" s="737">
        <f t="shared" si="180"/>
        <v>0</v>
      </c>
      <c r="FO25" s="737">
        <f t="shared" si="181"/>
        <v>0</v>
      </c>
      <c r="FP25" s="737">
        <f t="shared" si="50"/>
        <v>0</v>
      </c>
      <c r="FQ25" s="740">
        <f t="shared" si="51"/>
        <v>0</v>
      </c>
      <c r="FR25" s="625">
        <f t="shared" si="182"/>
        <v>1</v>
      </c>
      <c r="FS25" s="738" t="str">
        <f t="shared" si="183"/>
        <v>00:00-00:00</v>
      </c>
      <c r="FT25" s="739">
        <f t="shared" si="184"/>
        <v>1</v>
      </c>
      <c r="FU25" s="738">
        <f t="shared" si="185"/>
        <v>0</v>
      </c>
      <c r="FV25" s="738">
        <f t="shared" si="186"/>
        <v>1</v>
      </c>
      <c r="FW25" s="737" t="b">
        <f t="shared" si="187"/>
        <v>1</v>
      </c>
      <c r="FX25" s="737" t="b">
        <f t="shared" si="187"/>
        <v>0</v>
      </c>
      <c r="FY25" s="737" t="b">
        <f t="shared" si="188"/>
        <v>1</v>
      </c>
      <c r="FZ25" s="628">
        <f t="shared" si="189"/>
        <v>1</v>
      </c>
      <c r="GA25" s="737">
        <f t="shared" si="190"/>
        <v>0</v>
      </c>
      <c r="GB25" s="737">
        <f t="shared" si="191"/>
        <v>0</v>
      </c>
      <c r="GC25" s="737">
        <f t="shared" si="52"/>
        <v>0</v>
      </c>
      <c r="GD25" s="740">
        <f t="shared" si="53"/>
        <v>0</v>
      </c>
      <c r="GE25" s="625">
        <f t="shared" si="192"/>
        <v>1</v>
      </c>
      <c r="GF25" s="738" t="str">
        <f t="shared" si="193"/>
        <v>00:00-00:00</v>
      </c>
      <c r="GG25" s="739">
        <f t="shared" si="194"/>
        <v>1</v>
      </c>
      <c r="GH25" s="738">
        <f t="shared" si="195"/>
        <v>0</v>
      </c>
      <c r="GI25" s="738">
        <f t="shared" si="196"/>
        <v>1</v>
      </c>
      <c r="GJ25" s="737" t="b">
        <f t="shared" si="197"/>
        <v>1</v>
      </c>
      <c r="GK25" s="737" t="b">
        <f t="shared" si="197"/>
        <v>0</v>
      </c>
      <c r="GL25" s="737" t="b">
        <f t="shared" si="198"/>
        <v>1</v>
      </c>
      <c r="GM25" s="628">
        <f t="shared" si="199"/>
        <v>1</v>
      </c>
      <c r="GN25" s="737">
        <f t="shared" si="200"/>
        <v>0</v>
      </c>
      <c r="GO25" s="737">
        <f t="shared" si="201"/>
        <v>0</v>
      </c>
      <c r="GP25" s="737">
        <f t="shared" si="54"/>
        <v>0</v>
      </c>
      <c r="GQ25" s="740">
        <f t="shared" si="55"/>
        <v>0</v>
      </c>
      <c r="GR25" s="625">
        <f t="shared" si="202"/>
        <v>1</v>
      </c>
      <c r="GS25" s="738" t="str">
        <f t="shared" si="203"/>
        <v>00:00-00:00</v>
      </c>
      <c r="GT25" s="739">
        <f t="shared" si="204"/>
        <v>1</v>
      </c>
      <c r="GU25" s="738">
        <f t="shared" si="205"/>
        <v>0</v>
      </c>
      <c r="GV25" s="738">
        <f t="shared" si="206"/>
        <v>1</v>
      </c>
      <c r="GW25" s="737" t="b">
        <f t="shared" si="207"/>
        <v>1</v>
      </c>
      <c r="GX25" s="737" t="b">
        <f t="shared" si="207"/>
        <v>0</v>
      </c>
      <c r="GY25" s="737" t="b">
        <f t="shared" si="208"/>
        <v>1</v>
      </c>
      <c r="GZ25" s="628">
        <f t="shared" si="209"/>
        <v>1</v>
      </c>
      <c r="HA25" s="737">
        <f t="shared" si="210"/>
        <v>0</v>
      </c>
      <c r="HB25" s="737">
        <f t="shared" si="211"/>
        <v>0</v>
      </c>
      <c r="HC25" s="737">
        <f t="shared" si="56"/>
        <v>0</v>
      </c>
      <c r="HD25" s="740">
        <f t="shared" si="57"/>
        <v>0</v>
      </c>
      <c r="HE25" s="625">
        <f t="shared" si="212"/>
        <v>1</v>
      </c>
      <c r="HF25" s="738" t="str">
        <f t="shared" si="213"/>
        <v>00:00-00:00</v>
      </c>
      <c r="HG25" s="739">
        <f t="shared" si="214"/>
        <v>1</v>
      </c>
      <c r="HH25" s="738">
        <f t="shared" si="215"/>
        <v>0</v>
      </c>
      <c r="HI25" s="738">
        <f t="shared" si="216"/>
        <v>1</v>
      </c>
      <c r="HJ25" s="737" t="b">
        <f t="shared" si="217"/>
        <v>1</v>
      </c>
      <c r="HK25" s="737" t="b">
        <f t="shared" si="217"/>
        <v>0</v>
      </c>
      <c r="HL25" s="737" t="b">
        <f t="shared" si="218"/>
        <v>1</v>
      </c>
      <c r="HM25" s="628">
        <f t="shared" si="219"/>
        <v>1</v>
      </c>
      <c r="HN25" s="737">
        <f t="shared" si="220"/>
        <v>0</v>
      </c>
      <c r="HO25" s="737">
        <f t="shared" si="221"/>
        <v>0</v>
      </c>
      <c r="HP25" s="737">
        <f t="shared" si="58"/>
        <v>0</v>
      </c>
      <c r="HQ25" s="740">
        <f t="shared" si="59"/>
        <v>0</v>
      </c>
      <c r="HR25" s="625">
        <f t="shared" si="222"/>
        <v>1</v>
      </c>
      <c r="HS25" s="738" t="str">
        <f t="shared" si="223"/>
        <v>00:00-00:00</v>
      </c>
      <c r="HT25" s="739">
        <f t="shared" si="224"/>
        <v>1</v>
      </c>
      <c r="HU25" s="738">
        <f t="shared" si="225"/>
        <v>0</v>
      </c>
      <c r="HV25" s="738">
        <f t="shared" si="226"/>
        <v>1</v>
      </c>
      <c r="HW25" s="737" t="b">
        <f t="shared" si="227"/>
        <v>1</v>
      </c>
      <c r="HX25" s="737" t="b">
        <f t="shared" si="227"/>
        <v>0</v>
      </c>
      <c r="HY25" s="737" t="b">
        <f t="shared" si="228"/>
        <v>1</v>
      </c>
      <c r="HZ25" s="628">
        <f t="shared" si="229"/>
        <v>1</v>
      </c>
      <c r="IA25" s="737">
        <f t="shared" si="230"/>
        <v>0</v>
      </c>
      <c r="IB25" s="737">
        <f t="shared" si="231"/>
        <v>0</v>
      </c>
      <c r="IC25" s="737">
        <f t="shared" si="60"/>
        <v>0</v>
      </c>
      <c r="ID25" s="740">
        <f t="shared" si="61"/>
        <v>0</v>
      </c>
      <c r="IE25" s="625">
        <f t="shared" si="232"/>
        <v>1</v>
      </c>
      <c r="IF25" s="738" t="str">
        <f t="shared" si="233"/>
        <v>00:00-00:00</v>
      </c>
      <c r="IG25" s="739">
        <f t="shared" si="234"/>
        <v>1</v>
      </c>
      <c r="IH25" s="738">
        <f t="shared" si="235"/>
        <v>0</v>
      </c>
      <c r="II25" s="738">
        <f t="shared" si="236"/>
        <v>1</v>
      </c>
      <c r="IJ25" s="737" t="b">
        <f t="shared" si="237"/>
        <v>1</v>
      </c>
      <c r="IK25" s="737" t="b">
        <f t="shared" si="237"/>
        <v>0</v>
      </c>
      <c r="IL25" s="737" t="b">
        <f t="shared" si="238"/>
        <v>1</v>
      </c>
      <c r="IM25" s="628">
        <f t="shared" si="239"/>
        <v>1</v>
      </c>
      <c r="IN25" s="737">
        <f t="shared" si="240"/>
        <v>0</v>
      </c>
      <c r="IO25" s="737">
        <f t="shared" si="241"/>
        <v>0</v>
      </c>
      <c r="IP25" s="737">
        <f t="shared" si="62"/>
        <v>0</v>
      </c>
      <c r="IQ25" s="740">
        <f t="shared" si="63"/>
        <v>0</v>
      </c>
      <c r="IR25" s="625">
        <f t="shared" si="242"/>
        <v>1</v>
      </c>
      <c r="IS25" s="738" t="str">
        <f t="shared" si="243"/>
        <v>00:00-00:00</v>
      </c>
      <c r="IT25" s="739">
        <f t="shared" si="244"/>
        <v>1</v>
      </c>
      <c r="IU25" s="738">
        <f t="shared" si="245"/>
        <v>0</v>
      </c>
      <c r="IV25" s="738">
        <f t="shared" si="246"/>
        <v>1</v>
      </c>
      <c r="IW25" s="737" t="b">
        <f t="shared" si="247"/>
        <v>1</v>
      </c>
      <c r="IX25" s="737" t="b">
        <f t="shared" si="247"/>
        <v>0</v>
      </c>
      <c r="IY25" s="737" t="b">
        <f t="shared" si="248"/>
        <v>1</v>
      </c>
      <c r="IZ25" s="628">
        <f t="shared" si="249"/>
        <v>1</v>
      </c>
      <c r="JA25" s="737">
        <f t="shared" si="250"/>
        <v>0</v>
      </c>
      <c r="JB25" s="737">
        <f t="shared" si="251"/>
        <v>0</v>
      </c>
      <c r="JC25" s="737">
        <f t="shared" si="64"/>
        <v>0</v>
      </c>
      <c r="JD25" s="740">
        <f t="shared" si="65"/>
        <v>0</v>
      </c>
      <c r="JE25" s="625">
        <f t="shared" si="252"/>
        <v>1</v>
      </c>
      <c r="JF25" s="738" t="str">
        <f t="shared" si="253"/>
        <v>00:00-00:00</v>
      </c>
      <c r="JG25" s="739">
        <f t="shared" si="254"/>
        <v>1</v>
      </c>
      <c r="JH25" s="738">
        <f t="shared" si="255"/>
        <v>0</v>
      </c>
      <c r="JI25" s="738">
        <f t="shared" si="256"/>
        <v>1</v>
      </c>
      <c r="JJ25" s="737" t="b">
        <f t="shared" si="257"/>
        <v>1</v>
      </c>
      <c r="JK25" s="737" t="b">
        <f t="shared" si="257"/>
        <v>0</v>
      </c>
      <c r="JL25" s="737" t="b">
        <f t="shared" si="258"/>
        <v>1</v>
      </c>
      <c r="JM25" s="628">
        <f t="shared" si="259"/>
        <v>1</v>
      </c>
      <c r="JN25" s="737">
        <f t="shared" si="260"/>
        <v>0</v>
      </c>
      <c r="JO25" s="737">
        <f t="shared" si="261"/>
        <v>0</v>
      </c>
      <c r="JP25" s="737">
        <f t="shared" si="66"/>
        <v>0</v>
      </c>
      <c r="JQ25" s="740">
        <f t="shared" si="67"/>
        <v>0</v>
      </c>
      <c r="JR25" s="744">
        <f t="shared" si="262"/>
        <v>0</v>
      </c>
      <c r="JS25" s="745">
        <f t="shared" si="263"/>
        <v>0</v>
      </c>
      <c r="JT25" s="744">
        <f t="shared" si="264"/>
        <v>0</v>
      </c>
      <c r="JU25" s="744">
        <f t="shared" si="265"/>
        <v>0</v>
      </c>
      <c r="JV25" s="744">
        <f t="shared" si="266"/>
        <v>0</v>
      </c>
      <c r="JW25" s="744">
        <f t="shared" si="267"/>
        <v>0</v>
      </c>
      <c r="JX25" s="616"/>
      <c r="JY25" s="625">
        <f t="shared" si="268"/>
        <v>1</v>
      </c>
      <c r="JZ25" s="626" t="str">
        <f t="shared" si="269"/>
        <v>00:00-00:00</v>
      </c>
      <c r="KA25" s="627">
        <f t="shared" si="270"/>
        <v>1</v>
      </c>
      <c r="KB25" s="738">
        <f t="shared" si="271"/>
        <v>0</v>
      </c>
      <c r="KC25" s="738">
        <f t="shared" si="272"/>
        <v>1</v>
      </c>
      <c r="KD25" s="628" t="b">
        <f t="shared" si="273"/>
        <v>1</v>
      </c>
      <c r="KE25" s="628" t="b">
        <f t="shared" si="273"/>
        <v>0</v>
      </c>
      <c r="KF25" s="628" t="b">
        <f t="shared" si="274"/>
        <v>1</v>
      </c>
      <c r="KG25" s="628">
        <f t="shared" si="275"/>
        <v>1</v>
      </c>
      <c r="KH25" s="737">
        <f t="shared" si="276"/>
        <v>0</v>
      </c>
      <c r="KI25" s="737">
        <f t="shared" si="277"/>
        <v>0</v>
      </c>
      <c r="KJ25" s="737">
        <f t="shared" si="68"/>
        <v>0</v>
      </c>
      <c r="KK25" s="740">
        <f t="shared" si="69"/>
        <v>0</v>
      </c>
      <c r="KL25" s="625">
        <f t="shared" si="278"/>
        <v>1</v>
      </c>
      <c r="KM25" s="625" t="str">
        <f t="shared" si="279"/>
        <v>00:00-00:00</v>
      </c>
      <c r="KN25" s="627">
        <f t="shared" si="280"/>
        <v>1</v>
      </c>
      <c r="KO25" s="738">
        <f t="shared" si="281"/>
        <v>0</v>
      </c>
      <c r="KP25" s="738">
        <f t="shared" si="282"/>
        <v>1</v>
      </c>
      <c r="KQ25" s="628" t="b">
        <f t="shared" si="283"/>
        <v>1</v>
      </c>
      <c r="KR25" s="628" t="b">
        <f t="shared" si="283"/>
        <v>0</v>
      </c>
      <c r="KS25" s="628" t="b">
        <f t="shared" si="284"/>
        <v>1</v>
      </c>
      <c r="KT25" s="628">
        <f t="shared" si="285"/>
        <v>1</v>
      </c>
      <c r="KU25" s="737">
        <f t="shared" si="286"/>
        <v>0</v>
      </c>
      <c r="KV25" s="737">
        <f t="shared" si="287"/>
        <v>0</v>
      </c>
      <c r="KW25" s="737">
        <f t="shared" si="70"/>
        <v>0</v>
      </c>
      <c r="KX25" s="740">
        <f t="shared" si="71"/>
        <v>0</v>
      </c>
      <c r="KY25" s="625">
        <f t="shared" si="288"/>
        <v>1</v>
      </c>
      <c r="KZ25" s="625" t="str">
        <f t="shared" si="289"/>
        <v>00:00-00:00</v>
      </c>
      <c r="LA25" s="627">
        <f t="shared" si="290"/>
        <v>1</v>
      </c>
      <c r="LB25" s="738">
        <f t="shared" si="291"/>
        <v>0</v>
      </c>
      <c r="LC25" s="738">
        <f t="shared" si="292"/>
        <v>1</v>
      </c>
      <c r="LD25" s="628" t="b">
        <f t="shared" si="293"/>
        <v>1</v>
      </c>
      <c r="LE25" s="628" t="b">
        <f t="shared" si="293"/>
        <v>0</v>
      </c>
      <c r="LF25" s="628" t="b">
        <f t="shared" si="294"/>
        <v>1</v>
      </c>
      <c r="LG25" s="628">
        <f t="shared" si="295"/>
        <v>1</v>
      </c>
      <c r="LH25" s="737">
        <f t="shared" si="296"/>
        <v>0</v>
      </c>
      <c r="LI25" s="737">
        <f t="shared" si="297"/>
        <v>0</v>
      </c>
      <c r="LJ25" s="737">
        <f t="shared" si="72"/>
        <v>0</v>
      </c>
      <c r="LK25" s="740">
        <f t="shared" si="73"/>
        <v>0</v>
      </c>
      <c r="LL25" s="625">
        <f t="shared" si="298"/>
        <v>1</v>
      </c>
      <c r="LM25" s="625" t="str">
        <f t="shared" si="299"/>
        <v>00:00-00:00</v>
      </c>
      <c r="LN25" s="627">
        <f t="shared" si="300"/>
        <v>1</v>
      </c>
      <c r="LO25" s="738">
        <f t="shared" si="301"/>
        <v>0</v>
      </c>
      <c r="LP25" s="738">
        <f t="shared" si="302"/>
        <v>1</v>
      </c>
      <c r="LQ25" s="628" t="b">
        <f t="shared" si="303"/>
        <v>1</v>
      </c>
      <c r="LR25" s="628" t="b">
        <f t="shared" si="303"/>
        <v>0</v>
      </c>
      <c r="LS25" s="628" t="b">
        <f t="shared" si="304"/>
        <v>1</v>
      </c>
      <c r="LT25" s="628">
        <f t="shared" si="305"/>
        <v>1</v>
      </c>
      <c r="LU25" s="737">
        <f t="shared" si="306"/>
        <v>0</v>
      </c>
      <c r="LV25" s="737">
        <f t="shared" si="307"/>
        <v>0</v>
      </c>
      <c r="LW25" s="737">
        <f t="shared" si="74"/>
        <v>0</v>
      </c>
      <c r="LX25" s="740">
        <f t="shared" si="75"/>
        <v>0</v>
      </c>
      <c r="LY25" s="625">
        <f t="shared" si="308"/>
        <v>1</v>
      </c>
      <c r="LZ25" s="625" t="str">
        <f t="shared" si="309"/>
        <v>00:00-00:00</v>
      </c>
      <c r="MA25" s="627">
        <f t="shared" si="310"/>
        <v>1</v>
      </c>
      <c r="MB25" s="738">
        <f t="shared" si="311"/>
        <v>0</v>
      </c>
      <c r="MC25" s="738">
        <f t="shared" si="312"/>
        <v>1</v>
      </c>
      <c r="MD25" s="628" t="b">
        <f t="shared" si="313"/>
        <v>1</v>
      </c>
      <c r="ME25" s="628" t="b">
        <f t="shared" si="76"/>
        <v>0</v>
      </c>
      <c r="MF25" s="628" t="b">
        <f t="shared" si="314"/>
        <v>1</v>
      </c>
      <c r="MG25" s="628">
        <f t="shared" si="315"/>
        <v>1</v>
      </c>
      <c r="MH25" s="737">
        <f t="shared" si="316"/>
        <v>0</v>
      </c>
      <c r="MI25" s="737">
        <f t="shared" si="317"/>
        <v>0</v>
      </c>
      <c r="MJ25" s="737">
        <f t="shared" si="77"/>
        <v>0</v>
      </c>
      <c r="MK25" s="740">
        <f t="shared" si="78"/>
        <v>0</v>
      </c>
      <c r="ML25" s="625">
        <f t="shared" si="318"/>
        <v>1</v>
      </c>
      <c r="MM25" s="625" t="str">
        <f t="shared" si="319"/>
        <v>00:00-00:00</v>
      </c>
      <c r="MN25" s="627">
        <f t="shared" si="320"/>
        <v>1</v>
      </c>
      <c r="MO25" s="738">
        <f t="shared" si="321"/>
        <v>0</v>
      </c>
      <c r="MP25" s="738">
        <f t="shared" si="322"/>
        <v>1</v>
      </c>
      <c r="MQ25" s="628" t="b">
        <f t="shared" si="323"/>
        <v>1</v>
      </c>
      <c r="MR25" s="628" t="b">
        <f t="shared" si="323"/>
        <v>0</v>
      </c>
      <c r="MS25" s="628" t="b">
        <f t="shared" si="324"/>
        <v>1</v>
      </c>
      <c r="MT25" s="628">
        <f t="shared" si="325"/>
        <v>1</v>
      </c>
      <c r="MU25" s="737">
        <f t="shared" si="326"/>
        <v>0</v>
      </c>
      <c r="MV25" s="737">
        <f t="shared" si="327"/>
        <v>0</v>
      </c>
      <c r="MW25" s="737">
        <f t="shared" si="79"/>
        <v>0</v>
      </c>
      <c r="MX25" s="740">
        <f t="shared" si="80"/>
        <v>0</v>
      </c>
      <c r="MY25" s="625">
        <f t="shared" si="328"/>
        <v>1</v>
      </c>
      <c r="MZ25" s="625" t="str">
        <f t="shared" si="329"/>
        <v>00:00-00:00</v>
      </c>
      <c r="NA25" s="627">
        <f t="shared" si="330"/>
        <v>1</v>
      </c>
      <c r="NB25" s="738">
        <f t="shared" si="331"/>
        <v>0</v>
      </c>
      <c r="NC25" s="738">
        <f t="shared" si="332"/>
        <v>1</v>
      </c>
      <c r="ND25" s="628" t="b">
        <f t="shared" si="333"/>
        <v>1</v>
      </c>
      <c r="NE25" s="628" t="b">
        <f t="shared" si="333"/>
        <v>0</v>
      </c>
      <c r="NF25" s="628" t="b">
        <f t="shared" si="334"/>
        <v>1</v>
      </c>
      <c r="NG25" s="628">
        <f t="shared" si="335"/>
        <v>1</v>
      </c>
      <c r="NH25" s="737">
        <f t="shared" si="336"/>
        <v>0</v>
      </c>
      <c r="NI25" s="737">
        <f t="shared" si="337"/>
        <v>0</v>
      </c>
      <c r="NJ25" s="737">
        <f t="shared" si="81"/>
        <v>0</v>
      </c>
      <c r="NK25" s="740">
        <f t="shared" si="82"/>
        <v>0</v>
      </c>
      <c r="NL25" s="625">
        <f t="shared" si="338"/>
        <v>1</v>
      </c>
      <c r="NM25" s="625" t="str">
        <f t="shared" si="339"/>
        <v>00:00-00:00</v>
      </c>
      <c r="NN25" s="627">
        <f t="shared" si="340"/>
        <v>1</v>
      </c>
      <c r="NO25" s="738">
        <f t="shared" si="341"/>
        <v>0</v>
      </c>
      <c r="NP25" s="738">
        <f t="shared" si="342"/>
        <v>1</v>
      </c>
      <c r="NQ25" s="628" t="b">
        <f t="shared" si="343"/>
        <v>1</v>
      </c>
      <c r="NR25" s="628" t="b">
        <f t="shared" si="343"/>
        <v>0</v>
      </c>
      <c r="NS25" s="628" t="b">
        <f t="shared" si="344"/>
        <v>1</v>
      </c>
      <c r="NT25" s="628">
        <f t="shared" si="345"/>
        <v>1</v>
      </c>
      <c r="NU25" s="737">
        <f t="shared" si="346"/>
        <v>0</v>
      </c>
      <c r="NV25" s="737">
        <f t="shared" si="347"/>
        <v>0</v>
      </c>
      <c r="NW25" s="737">
        <f t="shared" si="83"/>
        <v>0</v>
      </c>
      <c r="NX25" s="740">
        <f t="shared" si="84"/>
        <v>0</v>
      </c>
      <c r="NY25" s="625">
        <f t="shared" si="348"/>
        <v>1</v>
      </c>
      <c r="NZ25" s="625" t="str">
        <f t="shared" si="349"/>
        <v>00:00-00:00</v>
      </c>
      <c r="OA25" s="627">
        <f t="shared" si="350"/>
        <v>1</v>
      </c>
      <c r="OB25" s="738">
        <f t="shared" si="351"/>
        <v>0</v>
      </c>
      <c r="OC25" s="738">
        <f t="shared" si="352"/>
        <v>1</v>
      </c>
      <c r="OD25" s="628" t="b">
        <f t="shared" si="353"/>
        <v>1</v>
      </c>
      <c r="OE25" s="628" t="b">
        <f t="shared" si="353"/>
        <v>0</v>
      </c>
      <c r="OF25" s="628" t="b">
        <f t="shared" si="354"/>
        <v>1</v>
      </c>
      <c r="OG25" s="628">
        <f t="shared" si="355"/>
        <v>1</v>
      </c>
      <c r="OH25" s="737">
        <f t="shared" si="356"/>
        <v>0</v>
      </c>
      <c r="OI25" s="737">
        <f t="shared" si="357"/>
        <v>0</v>
      </c>
      <c r="OJ25" s="737">
        <f t="shared" si="85"/>
        <v>0</v>
      </c>
      <c r="OK25" s="740">
        <f t="shared" si="86"/>
        <v>0</v>
      </c>
      <c r="OL25" s="625">
        <f t="shared" si="358"/>
        <v>1</v>
      </c>
      <c r="OM25" s="625" t="str">
        <f t="shared" si="359"/>
        <v>00:00-00:00</v>
      </c>
      <c r="ON25" s="627">
        <f t="shared" si="360"/>
        <v>1</v>
      </c>
      <c r="OO25" s="738">
        <f t="shared" si="361"/>
        <v>0</v>
      </c>
      <c r="OP25" s="738">
        <f t="shared" si="362"/>
        <v>1</v>
      </c>
      <c r="OQ25" s="628" t="b">
        <f t="shared" si="363"/>
        <v>1</v>
      </c>
      <c r="OR25" s="628" t="b">
        <f t="shared" si="363"/>
        <v>0</v>
      </c>
      <c r="OS25" s="628" t="b">
        <f t="shared" si="364"/>
        <v>1</v>
      </c>
      <c r="OT25" s="628">
        <f t="shared" si="365"/>
        <v>1</v>
      </c>
      <c r="OU25" s="737">
        <f t="shared" si="366"/>
        <v>0</v>
      </c>
      <c r="OV25" s="737">
        <f t="shared" si="367"/>
        <v>0</v>
      </c>
      <c r="OW25" s="737">
        <f t="shared" si="87"/>
        <v>0</v>
      </c>
      <c r="OX25" s="740">
        <f t="shared" si="88"/>
        <v>0</v>
      </c>
      <c r="OY25" s="625">
        <f t="shared" si="368"/>
        <v>1</v>
      </c>
      <c r="OZ25" s="625" t="str">
        <f t="shared" si="369"/>
        <v>00:00-00:00</v>
      </c>
      <c r="PA25" s="627">
        <f t="shared" si="370"/>
        <v>1</v>
      </c>
      <c r="PB25" s="738">
        <f t="shared" si="371"/>
        <v>0</v>
      </c>
      <c r="PC25" s="738">
        <f t="shared" si="372"/>
        <v>1</v>
      </c>
      <c r="PD25" s="628" t="b">
        <f t="shared" si="373"/>
        <v>1</v>
      </c>
      <c r="PE25" s="628" t="b">
        <f t="shared" si="373"/>
        <v>0</v>
      </c>
      <c r="PF25" s="628" t="b">
        <f t="shared" si="374"/>
        <v>1</v>
      </c>
      <c r="PG25" s="628">
        <f t="shared" si="375"/>
        <v>1</v>
      </c>
      <c r="PH25" s="737">
        <f t="shared" si="376"/>
        <v>0</v>
      </c>
      <c r="PI25" s="737">
        <f t="shared" si="377"/>
        <v>0</v>
      </c>
      <c r="PJ25" s="737">
        <f t="shared" si="89"/>
        <v>0</v>
      </c>
      <c r="PK25" s="740">
        <f t="shared" si="90"/>
        <v>0</v>
      </c>
      <c r="PL25" s="625">
        <f t="shared" si="378"/>
        <v>1</v>
      </c>
      <c r="PM25" s="625" t="str">
        <f t="shared" si="379"/>
        <v>00:00-00:00</v>
      </c>
      <c r="PN25" s="627">
        <f t="shared" si="380"/>
        <v>1</v>
      </c>
      <c r="PO25" s="738">
        <f t="shared" si="381"/>
        <v>0</v>
      </c>
      <c r="PP25" s="738">
        <f t="shared" si="382"/>
        <v>1</v>
      </c>
      <c r="PQ25" s="628" t="b">
        <f t="shared" si="383"/>
        <v>1</v>
      </c>
      <c r="PR25" s="628" t="b">
        <f t="shared" si="383"/>
        <v>0</v>
      </c>
      <c r="PS25" s="628" t="b">
        <f t="shared" si="384"/>
        <v>1</v>
      </c>
      <c r="PT25" s="628">
        <f t="shared" si="385"/>
        <v>1</v>
      </c>
      <c r="PU25" s="737">
        <f t="shared" si="386"/>
        <v>0</v>
      </c>
      <c r="PV25" s="737">
        <f t="shared" si="387"/>
        <v>0</v>
      </c>
      <c r="PW25" s="737">
        <f t="shared" si="91"/>
        <v>0</v>
      </c>
      <c r="PX25" s="740">
        <f t="shared" si="92"/>
        <v>0</v>
      </c>
      <c r="PY25" s="625">
        <f t="shared" si="388"/>
        <v>1</v>
      </c>
      <c r="PZ25" s="625" t="str">
        <f t="shared" si="389"/>
        <v>00:00-00:00</v>
      </c>
      <c r="QA25" s="627">
        <f t="shared" si="390"/>
        <v>1</v>
      </c>
      <c r="QB25" s="738">
        <f t="shared" si="391"/>
        <v>0</v>
      </c>
      <c r="QC25" s="738">
        <f t="shared" si="392"/>
        <v>1</v>
      </c>
      <c r="QD25" s="628" t="b">
        <f t="shared" si="393"/>
        <v>1</v>
      </c>
      <c r="QE25" s="628" t="b">
        <f t="shared" si="393"/>
        <v>0</v>
      </c>
      <c r="QF25" s="628" t="b">
        <f t="shared" si="394"/>
        <v>1</v>
      </c>
      <c r="QG25" s="628">
        <f t="shared" si="395"/>
        <v>1</v>
      </c>
      <c r="QH25" s="737">
        <f t="shared" si="396"/>
        <v>0</v>
      </c>
      <c r="QI25" s="737">
        <f t="shared" si="397"/>
        <v>0</v>
      </c>
      <c r="QJ25" s="737">
        <f t="shared" si="93"/>
        <v>0</v>
      </c>
      <c r="QK25" s="740">
        <f t="shared" si="94"/>
        <v>0</v>
      </c>
      <c r="QL25" s="625">
        <f t="shared" si="398"/>
        <v>1</v>
      </c>
      <c r="QM25" s="625" t="str">
        <f t="shared" si="399"/>
        <v>00:00-00:00</v>
      </c>
      <c r="QN25" s="627">
        <f t="shared" si="400"/>
        <v>1</v>
      </c>
      <c r="QO25" s="738">
        <f t="shared" si="401"/>
        <v>0</v>
      </c>
      <c r="QP25" s="738">
        <f t="shared" si="402"/>
        <v>1</v>
      </c>
      <c r="QQ25" s="628" t="b">
        <f t="shared" si="403"/>
        <v>1</v>
      </c>
      <c r="QR25" s="628" t="b">
        <f t="shared" si="403"/>
        <v>0</v>
      </c>
      <c r="QS25" s="628" t="b">
        <f t="shared" si="404"/>
        <v>1</v>
      </c>
      <c r="QT25" s="628">
        <f t="shared" si="405"/>
        <v>1</v>
      </c>
      <c r="QU25" s="737">
        <f t="shared" si="406"/>
        <v>0</v>
      </c>
      <c r="QV25" s="737">
        <f t="shared" si="407"/>
        <v>0</v>
      </c>
      <c r="QW25" s="737">
        <f t="shared" si="95"/>
        <v>0</v>
      </c>
      <c r="QX25" s="740">
        <f t="shared" si="96"/>
        <v>0</v>
      </c>
      <c r="QY25" s="625">
        <f t="shared" si="408"/>
        <v>1</v>
      </c>
      <c r="QZ25" s="625" t="str">
        <f t="shared" si="409"/>
        <v>00:00-00:00</v>
      </c>
      <c r="RA25" s="627">
        <f t="shared" si="410"/>
        <v>1</v>
      </c>
      <c r="RB25" s="738">
        <f t="shared" si="411"/>
        <v>0</v>
      </c>
      <c r="RC25" s="738">
        <f t="shared" si="412"/>
        <v>1</v>
      </c>
      <c r="RD25" s="628" t="b">
        <f t="shared" si="413"/>
        <v>1</v>
      </c>
      <c r="RE25" s="628" t="b">
        <f t="shared" si="413"/>
        <v>0</v>
      </c>
      <c r="RF25" s="628" t="b">
        <f t="shared" si="414"/>
        <v>1</v>
      </c>
      <c r="RG25" s="628">
        <f t="shared" si="415"/>
        <v>1</v>
      </c>
      <c r="RH25" s="737">
        <f t="shared" si="416"/>
        <v>0</v>
      </c>
      <c r="RI25" s="737">
        <f t="shared" si="417"/>
        <v>0</v>
      </c>
      <c r="RJ25" s="737">
        <f t="shared" si="97"/>
        <v>0</v>
      </c>
      <c r="RK25" s="740">
        <f t="shared" si="98"/>
        <v>0</v>
      </c>
      <c r="RL25" s="744">
        <f t="shared" si="418"/>
        <v>0</v>
      </c>
      <c r="RM25" s="746">
        <f t="shared" si="430"/>
        <v>0</v>
      </c>
      <c r="RN25" s="744">
        <f t="shared" si="419"/>
        <v>0</v>
      </c>
      <c r="RO25" s="744">
        <f t="shared" si="420"/>
        <v>0</v>
      </c>
      <c r="RP25" s="744">
        <f t="shared" si="421"/>
        <v>0</v>
      </c>
      <c r="RQ25" s="744">
        <f t="shared" si="422"/>
        <v>0</v>
      </c>
      <c r="RR25" s="594">
        <f t="shared" ca="1" si="100"/>
        <v>0</v>
      </c>
      <c r="RS25" s="594">
        <f t="shared" ca="1" si="101"/>
        <v>0</v>
      </c>
      <c r="RU25" s="725"/>
    </row>
    <row r="26" spans="1:489" s="625" customFormat="1" ht="15" x14ac:dyDescent="0.25">
      <c r="A26" s="865">
        <f t="shared" ca="1" si="0"/>
        <v>7</v>
      </c>
      <c r="B26" s="719">
        <f t="shared" ca="1" si="102"/>
        <v>43877</v>
      </c>
      <c r="C26" s="720">
        <f t="shared" ca="1" si="1"/>
        <v>0</v>
      </c>
      <c r="D26" s="720" t="str">
        <f t="shared" ca="1" si="2"/>
        <v/>
      </c>
      <c r="E26" s="773" t="str">
        <f t="shared" ca="1" si="3"/>
        <v/>
      </c>
      <c r="F26" s="721">
        <f t="shared" ca="1" si="4"/>
        <v>43877</v>
      </c>
      <c r="G26" s="747"/>
      <c r="H26" s="748"/>
      <c r="I26" s="748"/>
      <c r="J26" s="748"/>
      <c r="K26" s="748"/>
      <c r="L26" s="748"/>
      <c r="M26" s="749"/>
      <c r="N26" s="722" t="str">
        <f t="shared" si="5"/>
        <v/>
      </c>
      <c r="O26" s="723" t="str">
        <f t="shared" si="6"/>
        <v/>
      </c>
      <c r="P26" s="724" t="str">
        <f t="shared" ca="1" si="7"/>
        <v/>
      </c>
      <c r="Q26" s="725" t="str">
        <f t="shared" ca="1" si="8"/>
        <v/>
      </c>
      <c r="R26" s="725" t="str">
        <f t="shared" ca="1" si="9"/>
        <v/>
      </c>
      <c r="S26" s="750"/>
      <c r="T26" s="723" t="str">
        <f t="shared" si="103"/>
        <v/>
      </c>
      <c r="U26" s="723" t="str">
        <f t="shared" ca="1" si="10"/>
        <v/>
      </c>
      <c r="V26" s="723" t="str">
        <f t="shared" ca="1" si="11"/>
        <v/>
      </c>
      <c r="W26" s="723" t="str">
        <f t="shared" ca="1" si="12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13"/>
        <v/>
      </c>
      <c r="AD26" s="714"/>
      <c r="AE26" s="752" t="str">
        <f t="shared" si="14"/>
        <v/>
      </c>
      <c r="AF26" s="729" t="str">
        <f t="shared" si="104"/>
        <v/>
      </c>
      <c r="AG26" s="730" t="str">
        <f t="shared" si="105"/>
        <v/>
      </c>
      <c r="AH26" s="731" t="str">
        <f t="shared" si="15"/>
        <v/>
      </c>
      <c r="AI26" s="731">
        <f t="shared" si="106"/>
        <v>0</v>
      </c>
      <c r="AJ26" s="731">
        <f t="shared" si="107"/>
        <v>0</v>
      </c>
      <c r="AK26" s="732">
        <f ca="1">IF(G26=Stammdaten!$I$59,3,IF(AND(OR(C26=0,WEEKDAY(B26,2)&gt;=6),Q26&lt;&gt;""),2,0))</f>
        <v>0</v>
      </c>
      <c r="AL26" s="596">
        <f t="shared" si="16"/>
        <v>0</v>
      </c>
      <c r="AM26" s="596">
        <f t="shared" si="16"/>
        <v>0</v>
      </c>
      <c r="AN26" s="596">
        <f t="shared" si="16"/>
        <v>0</v>
      </c>
      <c r="AO26" s="596">
        <f t="shared" si="423"/>
        <v>0</v>
      </c>
      <c r="AP26" s="633">
        <v>0</v>
      </c>
      <c r="AQ26" s="596">
        <f t="shared" si="424"/>
        <v>0</v>
      </c>
      <c r="AR26" s="634">
        <f t="shared" si="17"/>
        <v>0</v>
      </c>
      <c r="AS26" s="733">
        <f t="shared" si="18"/>
        <v>0</v>
      </c>
      <c r="AT26" s="635">
        <f t="shared" si="19"/>
        <v>0</v>
      </c>
      <c r="AU26" s="635">
        <f t="shared" si="425"/>
        <v>0</v>
      </c>
      <c r="AV26" s="633">
        <v>0</v>
      </c>
      <c r="AW26" s="635">
        <f t="shared" si="426"/>
        <v>0</v>
      </c>
      <c r="AX26" s="596">
        <f t="shared" si="20"/>
        <v>0</v>
      </c>
      <c r="AY26" s="596">
        <f t="shared" si="21"/>
        <v>0</v>
      </c>
      <c r="AZ26" s="596">
        <f t="shared" si="22"/>
        <v>0</v>
      </c>
      <c r="BA26" s="596">
        <f t="shared" si="23"/>
        <v>0</v>
      </c>
      <c r="BB26" s="596">
        <f t="shared" si="24"/>
        <v>0</v>
      </c>
      <c r="BC26" s="596">
        <f t="shared" si="427"/>
        <v>0</v>
      </c>
      <c r="BD26" s="636" t="b">
        <f t="shared" si="25"/>
        <v>1</v>
      </c>
      <c r="BE26" s="636" t="b">
        <f>IF(UPPER(G26)=Stammdaten!$D$40,TRUE,FALSE)</f>
        <v>0</v>
      </c>
      <c r="BF26" s="635">
        <f t="shared" si="428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9"/>
        <v>0</v>
      </c>
      <c r="BL26" s="636" t="b">
        <f>IF(UPPER(G26)=Stammdaten!$D$39,TRUE,FALSE)</f>
        <v>0</v>
      </c>
      <c r="BM26" s="636">
        <f t="shared" si="26"/>
        <v>0</v>
      </c>
      <c r="BN26" s="636">
        <f t="shared" si="27"/>
        <v>0</v>
      </c>
      <c r="BO26" s="735">
        <f t="shared" ca="1" si="28"/>
        <v>0</v>
      </c>
      <c r="BP26" s="636">
        <f t="shared" si="29"/>
        <v>0</v>
      </c>
      <c r="BQ26" s="636">
        <f t="shared" si="108"/>
        <v>0</v>
      </c>
      <c r="BR26" s="636">
        <f t="shared" ca="1" si="30"/>
        <v>0</v>
      </c>
      <c r="BS26" s="549">
        <f t="shared" ca="1" si="31"/>
        <v>0</v>
      </c>
      <c r="BT26" s="637">
        <f t="shared" ca="1" si="32"/>
        <v>0</v>
      </c>
      <c r="BU26" s="635">
        <f t="shared" ca="1" si="109"/>
        <v>0</v>
      </c>
      <c r="BV26" s="638">
        <f t="shared" ca="1" si="3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34"/>
        <v>0</v>
      </c>
      <c r="BY26" s="638">
        <f t="shared" ca="1" si="35"/>
        <v>0</v>
      </c>
      <c r="BZ26" s="736">
        <f ca="1">ROUND(IF(OR(C26=0,B26=""),0,INDIRECT(ADDRESS(MATCH(B26,Soll_AZ,1)+MATCH("Arbeitszeit 1 ab",Stammdaten!B:B,0)-1,WEEKDAY(B26,2)+15,,,Tabellennamen),TRUE)),15)</f>
        <v>0</v>
      </c>
      <c r="CA26" s="954">
        <f t="shared" ca="1" si="36"/>
        <v>0</v>
      </c>
      <c r="CB26" s="736">
        <f t="shared" si="110"/>
        <v>0</v>
      </c>
      <c r="CC26" s="625">
        <f t="shared" si="37"/>
        <v>1</v>
      </c>
      <c r="CD26" s="737">
        <f t="shared" si="38"/>
        <v>0</v>
      </c>
      <c r="CE26" s="737">
        <f t="shared" si="111"/>
        <v>1</v>
      </c>
      <c r="CF26" s="738" t="str">
        <f t="shared" si="112"/>
        <v>00:00-00:00</v>
      </c>
      <c r="CG26" s="739">
        <f t="shared" si="113"/>
        <v>1</v>
      </c>
      <c r="CH26" s="738">
        <f t="shared" si="114"/>
        <v>0</v>
      </c>
      <c r="CI26" s="738">
        <f t="shared" si="115"/>
        <v>1</v>
      </c>
      <c r="CJ26" s="737" t="b">
        <f t="shared" si="116"/>
        <v>1</v>
      </c>
      <c r="CK26" s="737" t="b">
        <f t="shared" si="116"/>
        <v>0</v>
      </c>
      <c r="CL26" s="737" t="b">
        <f t="shared" si="117"/>
        <v>1</v>
      </c>
      <c r="CM26" s="628">
        <f t="shared" si="118"/>
        <v>1</v>
      </c>
      <c r="CN26" s="737">
        <f t="shared" si="119"/>
        <v>0</v>
      </c>
      <c r="CO26" s="737">
        <f t="shared" si="120"/>
        <v>0</v>
      </c>
      <c r="CP26" s="737">
        <f t="shared" si="121"/>
        <v>0</v>
      </c>
      <c r="CQ26" s="740">
        <f t="shared" si="39"/>
        <v>0</v>
      </c>
      <c r="CR26" s="625">
        <f t="shared" si="122"/>
        <v>1</v>
      </c>
      <c r="CS26" s="738" t="str">
        <f t="shared" si="40"/>
        <v>00:00-00:00</v>
      </c>
      <c r="CT26" s="739">
        <f t="shared" si="123"/>
        <v>1</v>
      </c>
      <c r="CU26" s="738">
        <f t="shared" si="124"/>
        <v>0</v>
      </c>
      <c r="CV26" s="738">
        <f t="shared" si="125"/>
        <v>1</v>
      </c>
      <c r="CW26" s="737" t="b">
        <f t="shared" si="126"/>
        <v>1</v>
      </c>
      <c r="CX26" s="737" t="b">
        <f t="shared" si="126"/>
        <v>0</v>
      </c>
      <c r="CY26" s="737" t="b">
        <f t="shared" si="127"/>
        <v>1</v>
      </c>
      <c r="CZ26" s="628">
        <f t="shared" si="128"/>
        <v>1</v>
      </c>
      <c r="DA26" s="737">
        <f t="shared" si="129"/>
        <v>0</v>
      </c>
      <c r="DB26" s="737">
        <f t="shared" si="130"/>
        <v>0</v>
      </c>
      <c r="DC26" s="737">
        <f t="shared" si="131"/>
        <v>0</v>
      </c>
      <c r="DD26" s="740">
        <f t="shared" si="41"/>
        <v>0</v>
      </c>
      <c r="DE26" s="625">
        <f t="shared" si="132"/>
        <v>1</v>
      </c>
      <c r="DF26" s="738" t="str">
        <f t="shared" si="133"/>
        <v>00:00-00:00</v>
      </c>
      <c r="DG26" s="739">
        <f t="shared" si="134"/>
        <v>1</v>
      </c>
      <c r="DH26" s="738">
        <f t="shared" si="135"/>
        <v>0</v>
      </c>
      <c r="DI26" s="738">
        <f t="shared" si="136"/>
        <v>1</v>
      </c>
      <c r="DJ26" s="737" t="b">
        <f t="shared" si="137"/>
        <v>1</v>
      </c>
      <c r="DK26" s="737" t="b">
        <f t="shared" si="137"/>
        <v>0</v>
      </c>
      <c r="DL26" s="737" t="b">
        <f t="shared" si="138"/>
        <v>1</v>
      </c>
      <c r="DM26" s="628">
        <f t="shared" si="139"/>
        <v>1</v>
      </c>
      <c r="DN26" s="737">
        <f t="shared" si="140"/>
        <v>0</v>
      </c>
      <c r="DO26" s="737">
        <f t="shared" si="141"/>
        <v>0</v>
      </c>
      <c r="DP26" s="737">
        <f t="shared" si="42"/>
        <v>0</v>
      </c>
      <c r="DQ26" s="740">
        <f t="shared" si="43"/>
        <v>0</v>
      </c>
      <c r="DR26" s="625">
        <f t="shared" si="142"/>
        <v>1</v>
      </c>
      <c r="DS26" s="738" t="str">
        <f t="shared" si="143"/>
        <v>00:00-00:00</v>
      </c>
      <c r="DT26" s="739">
        <f t="shared" si="144"/>
        <v>1</v>
      </c>
      <c r="DU26" s="738">
        <f t="shared" si="145"/>
        <v>0</v>
      </c>
      <c r="DV26" s="738">
        <f t="shared" si="146"/>
        <v>1</v>
      </c>
      <c r="DW26" s="737" t="b">
        <f t="shared" si="147"/>
        <v>1</v>
      </c>
      <c r="DX26" s="737" t="b">
        <f t="shared" si="147"/>
        <v>0</v>
      </c>
      <c r="DY26" s="737" t="b">
        <f t="shared" si="148"/>
        <v>1</v>
      </c>
      <c r="DZ26" s="628">
        <f t="shared" si="149"/>
        <v>1</v>
      </c>
      <c r="EA26" s="737">
        <f t="shared" si="150"/>
        <v>0</v>
      </c>
      <c r="EB26" s="737">
        <f t="shared" si="151"/>
        <v>0</v>
      </c>
      <c r="EC26" s="737">
        <f t="shared" si="44"/>
        <v>0</v>
      </c>
      <c r="ED26" s="740">
        <f t="shared" si="45"/>
        <v>0</v>
      </c>
      <c r="EE26" s="741">
        <f t="shared" si="152"/>
        <v>1</v>
      </c>
      <c r="EF26" s="742" t="str">
        <f t="shared" si="153"/>
        <v>00:00-00:00</v>
      </c>
      <c r="EG26" s="743">
        <f t="shared" si="154"/>
        <v>1</v>
      </c>
      <c r="EH26" s="742">
        <f t="shared" si="155"/>
        <v>0</v>
      </c>
      <c r="EI26" s="742">
        <f t="shared" si="156"/>
        <v>1</v>
      </c>
      <c r="EJ26" s="742" t="b">
        <f t="shared" si="157"/>
        <v>1</v>
      </c>
      <c r="EK26" s="742" t="b">
        <f t="shared" si="157"/>
        <v>0</v>
      </c>
      <c r="EL26" s="742" t="b">
        <f t="shared" si="158"/>
        <v>1</v>
      </c>
      <c r="EM26" s="628">
        <f t="shared" si="159"/>
        <v>1</v>
      </c>
      <c r="EN26" s="737">
        <f t="shared" si="160"/>
        <v>0</v>
      </c>
      <c r="EO26" s="737">
        <f t="shared" si="161"/>
        <v>0</v>
      </c>
      <c r="EP26" s="737">
        <f t="shared" si="46"/>
        <v>0</v>
      </c>
      <c r="EQ26" s="740">
        <f t="shared" si="47"/>
        <v>0</v>
      </c>
      <c r="ER26" s="741">
        <f t="shared" si="162"/>
        <v>1</v>
      </c>
      <c r="ES26" s="742" t="str">
        <f t="shared" si="163"/>
        <v>00:00-00:00</v>
      </c>
      <c r="ET26" s="739">
        <f t="shared" si="164"/>
        <v>1</v>
      </c>
      <c r="EU26" s="738">
        <f t="shared" si="165"/>
        <v>0</v>
      </c>
      <c r="EV26" s="738">
        <f t="shared" si="166"/>
        <v>1</v>
      </c>
      <c r="EW26" s="737" t="b">
        <f t="shared" si="167"/>
        <v>1</v>
      </c>
      <c r="EX26" s="737" t="b">
        <f t="shared" si="167"/>
        <v>0</v>
      </c>
      <c r="EY26" s="737" t="b">
        <f t="shared" si="168"/>
        <v>1</v>
      </c>
      <c r="EZ26" s="628">
        <f t="shared" si="169"/>
        <v>1</v>
      </c>
      <c r="FA26" s="737">
        <f t="shared" si="170"/>
        <v>0</v>
      </c>
      <c r="FB26" s="737">
        <f t="shared" si="171"/>
        <v>0</v>
      </c>
      <c r="FC26" s="737">
        <f t="shared" si="48"/>
        <v>0</v>
      </c>
      <c r="FD26" s="740">
        <f t="shared" si="49"/>
        <v>0</v>
      </c>
      <c r="FE26" s="625">
        <f t="shared" si="172"/>
        <v>1</v>
      </c>
      <c r="FF26" s="738" t="str">
        <f t="shared" si="173"/>
        <v>00:00-00:00</v>
      </c>
      <c r="FG26" s="739">
        <f t="shared" si="174"/>
        <v>1</v>
      </c>
      <c r="FH26" s="738">
        <f t="shared" si="175"/>
        <v>0</v>
      </c>
      <c r="FI26" s="738">
        <f t="shared" si="176"/>
        <v>1</v>
      </c>
      <c r="FJ26" s="737" t="b">
        <f t="shared" si="177"/>
        <v>1</v>
      </c>
      <c r="FK26" s="737" t="b">
        <f t="shared" si="177"/>
        <v>0</v>
      </c>
      <c r="FL26" s="737" t="b">
        <f t="shared" si="178"/>
        <v>1</v>
      </c>
      <c r="FM26" s="628">
        <f t="shared" si="179"/>
        <v>1</v>
      </c>
      <c r="FN26" s="737">
        <f t="shared" si="180"/>
        <v>0</v>
      </c>
      <c r="FO26" s="737">
        <f t="shared" si="181"/>
        <v>0</v>
      </c>
      <c r="FP26" s="737">
        <f t="shared" si="50"/>
        <v>0</v>
      </c>
      <c r="FQ26" s="740">
        <f t="shared" si="51"/>
        <v>0</v>
      </c>
      <c r="FR26" s="625">
        <f t="shared" si="182"/>
        <v>1</v>
      </c>
      <c r="FS26" s="738" t="str">
        <f t="shared" si="183"/>
        <v>00:00-00:00</v>
      </c>
      <c r="FT26" s="739">
        <f t="shared" si="184"/>
        <v>1</v>
      </c>
      <c r="FU26" s="738">
        <f t="shared" si="185"/>
        <v>0</v>
      </c>
      <c r="FV26" s="738">
        <f t="shared" si="186"/>
        <v>1</v>
      </c>
      <c r="FW26" s="737" t="b">
        <f t="shared" si="187"/>
        <v>1</v>
      </c>
      <c r="FX26" s="737" t="b">
        <f t="shared" si="187"/>
        <v>0</v>
      </c>
      <c r="FY26" s="737" t="b">
        <f t="shared" si="188"/>
        <v>1</v>
      </c>
      <c r="FZ26" s="628">
        <f t="shared" si="189"/>
        <v>1</v>
      </c>
      <c r="GA26" s="737">
        <f t="shared" si="190"/>
        <v>0</v>
      </c>
      <c r="GB26" s="737">
        <f t="shared" si="191"/>
        <v>0</v>
      </c>
      <c r="GC26" s="737">
        <f t="shared" si="52"/>
        <v>0</v>
      </c>
      <c r="GD26" s="740">
        <f t="shared" si="53"/>
        <v>0</v>
      </c>
      <c r="GE26" s="625">
        <f t="shared" si="192"/>
        <v>1</v>
      </c>
      <c r="GF26" s="738" t="str">
        <f t="shared" si="193"/>
        <v>00:00-00:00</v>
      </c>
      <c r="GG26" s="739">
        <f t="shared" si="194"/>
        <v>1</v>
      </c>
      <c r="GH26" s="738">
        <f t="shared" si="195"/>
        <v>0</v>
      </c>
      <c r="GI26" s="738">
        <f t="shared" si="196"/>
        <v>1</v>
      </c>
      <c r="GJ26" s="737" t="b">
        <f t="shared" si="197"/>
        <v>1</v>
      </c>
      <c r="GK26" s="737" t="b">
        <f t="shared" si="197"/>
        <v>0</v>
      </c>
      <c r="GL26" s="737" t="b">
        <f t="shared" si="198"/>
        <v>1</v>
      </c>
      <c r="GM26" s="628">
        <f t="shared" si="199"/>
        <v>1</v>
      </c>
      <c r="GN26" s="737">
        <f t="shared" si="200"/>
        <v>0</v>
      </c>
      <c r="GO26" s="737">
        <f t="shared" si="201"/>
        <v>0</v>
      </c>
      <c r="GP26" s="737">
        <f t="shared" si="54"/>
        <v>0</v>
      </c>
      <c r="GQ26" s="740">
        <f t="shared" si="55"/>
        <v>0</v>
      </c>
      <c r="GR26" s="625">
        <f t="shared" si="202"/>
        <v>1</v>
      </c>
      <c r="GS26" s="738" t="str">
        <f t="shared" si="203"/>
        <v>00:00-00:00</v>
      </c>
      <c r="GT26" s="739">
        <f t="shared" si="204"/>
        <v>1</v>
      </c>
      <c r="GU26" s="738">
        <f t="shared" si="205"/>
        <v>0</v>
      </c>
      <c r="GV26" s="738">
        <f t="shared" si="206"/>
        <v>1</v>
      </c>
      <c r="GW26" s="737" t="b">
        <f t="shared" si="207"/>
        <v>1</v>
      </c>
      <c r="GX26" s="737" t="b">
        <f t="shared" si="207"/>
        <v>0</v>
      </c>
      <c r="GY26" s="737" t="b">
        <f t="shared" si="208"/>
        <v>1</v>
      </c>
      <c r="GZ26" s="628">
        <f t="shared" si="209"/>
        <v>1</v>
      </c>
      <c r="HA26" s="737">
        <f t="shared" si="210"/>
        <v>0</v>
      </c>
      <c r="HB26" s="737">
        <f t="shared" si="211"/>
        <v>0</v>
      </c>
      <c r="HC26" s="737">
        <f t="shared" si="56"/>
        <v>0</v>
      </c>
      <c r="HD26" s="740">
        <f t="shared" si="57"/>
        <v>0</v>
      </c>
      <c r="HE26" s="625">
        <f t="shared" si="212"/>
        <v>1</v>
      </c>
      <c r="HF26" s="738" t="str">
        <f t="shared" si="213"/>
        <v>00:00-00:00</v>
      </c>
      <c r="HG26" s="739">
        <f t="shared" si="214"/>
        <v>1</v>
      </c>
      <c r="HH26" s="738">
        <f t="shared" si="215"/>
        <v>0</v>
      </c>
      <c r="HI26" s="738">
        <f t="shared" si="216"/>
        <v>1</v>
      </c>
      <c r="HJ26" s="737" t="b">
        <f t="shared" si="217"/>
        <v>1</v>
      </c>
      <c r="HK26" s="737" t="b">
        <f t="shared" si="217"/>
        <v>0</v>
      </c>
      <c r="HL26" s="737" t="b">
        <f t="shared" si="218"/>
        <v>1</v>
      </c>
      <c r="HM26" s="628">
        <f t="shared" si="219"/>
        <v>1</v>
      </c>
      <c r="HN26" s="737">
        <f t="shared" si="220"/>
        <v>0</v>
      </c>
      <c r="HO26" s="737">
        <f t="shared" si="221"/>
        <v>0</v>
      </c>
      <c r="HP26" s="737">
        <f t="shared" si="58"/>
        <v>0</v>
      </c>
      <c r="HQ26" s="740">
        <f t="shared" si="59"/>
        <v>0</v>
      </c>
      <c r="HR26" s="625">
        <f t="shared" si="222"/>
        <v>1</v>
      </c>
      <c r="HS26" s="738" t="str">
        <f t="shared" si="223"/>
        <v>00:00-00:00</v>
      </c>
      <c r="HT26" s="739">
        <f t="shared" si="224"/>
        <v>1</v>
      </c>
      <c r="HU26" s="738">
        <f t="shared" si="225"/>
        <v>0</v>
      </c>
      <c r="HV26" s="738">
        <f t="shared" si="226"/>
        <v>1</v>
      </c>
      <c r="HW26" s="737" t="b">
        <f t="shared" si="227"/>
        <v>1</v>
      </c>
      <c r="HX26" s="737" t="b">
        <f t="shared" si="227"/>
        <v>0</v>
      </c>
      <c r="HY26" s="737" t="b">
        <f t="shared" si="228"/>
        <v>1</v>
      </c>
      <c r="HZ26" s="628">
        <f t="shared" si="229"/>
        <v>1</v>
      </c>
      <c r="IA26" s="737">
        <f t="shared" si="230"/>
        <v>0</v>
      </c>
      <c r="IB26" s="737">
        <f t="shared" si="231"/>
        <v>0</v>
      </c>
      <c r="IC26" s="737">
        <f t="shared" si="60"/>
        <v>0</v>
      </c>
      <c r="ID26" s="740">
        <f t="shared" si="61"/>
        <v>0</v>
      </c>
      <c r="IE26" s="625">
        <f t="shared" si="232"/>
        <v>1</v>
      </c>
      <c r="IF26" s="738" t="str">
        <f t="shared" si="233"/>
        <v>00:00-00:00</v>
      </c>
      <c r="IG26" s="739">
        <f t="shared" si="234"/>
        <v>1</v>
      </c>
      <c r="IH26" s="738">
        <f t="shared" si="235"/>
        <v>0</v>
      </c>
      <c r="II26" s="738">
        <f t="shared" si="236"/>
        <v>1</v>
      </c>
      <c r="IJ26" s="737" t="b">
        <f t="shared" si="237"/>
        <v>1</v>
      </c>
      <c r="IK26" s="737" t="b">
        <f t="shared" si="237"/>
        <v>0</v>
      </c>
      <c r="IL26" s="737" t="b">
        <f t="shared" si="238"/>
        <v>1</v>
      </c>
      <c r="IM26" s="628">
        <f t="shared" si="239"/>
        <v>1</v>
      </c>
      <c r="IN26" s="737">
        <f t="shared" si="240"/>
        <v>0</v>
      </c>
      <c r="IO26" s="737">
        <f t="shared" si="241"/>
        <v>0</v>
      </c>
      <c r="IP26" s="737">
        <f t="shared" si="62"/>
        <v>0</v>
      </c>
      <c r="IQ26" s="740">
        <f t="shared" si="63"/>
        <v>0</v>
      </c>
      <c r="IR26" s="625">
        <f t="shared" si="242"/>
        <v>1</v>
      </c>
      <c r="IS26" s="738" t="str">
        <f t="shared" si="243"/>
        <v>00:00-00:00</v>
      </c>
      <c r="IT26" s="739">
        <f t="shared" si="244"/>
        <v>1</v>
      </c>
      <c r="IU26" s="738">
        <f t="shared" si="245"/>
        <v>0</v>
      </c>
      <c r="IV26" s="738">
        <f t="shared" si="246"/>
        <v>1</v>
      </c>
      <c r="IW26" s="737" t="b">
        <f t="shared" si="247"/>
        <v>1</v>
      </c>
      <c r="IX26" s="737" t="b">
        <f t="shared" si="247"/>
        <v>0</v>
      </c>
      <c r="IY26" s="737" t="b">
        <f t="shared" si="248"/>
        <v>1</v>
      </c>
      <c r="IZ26" s="628">
        <f t="shared" si="249"/>
        <v>1</v>
      </c>
      <c r="JA26" s="737">
        <f t="shared" si="250"/>
        <v>0</v>
      </c>
      <c r="JB26" s="737">
        <f t="shared" si="251"/>
        <v>0</v>
      </c>
      <c r="JC26" s="737">
        <f t="shared" si="64"/>
        <v>0</v>
      </c>
      <c r="JD26" s="740">
        <f t="shared" si="65"/>
        <v>0</v>
      </c>
      <c r="JE26" s="625">
        <f t="shared" si="252"/>
        <v>1</v>
      </c>
      <c r="JF26" s="738" t="str">
        <f t="shared" si="253"/>
        <v>00:00-00:00</v>
      </c>
      <c r="JG26" s="739">
        <f t="shared" si="254"/>
        <v>1</v>
      </c>
      <c r="JH26" s="738">
        <f t="shared" si="255"/>
        <v>0</v>
      </c>
      <c r="JI26" s="738">
        <f t="shared" si="256"/>
        <v>1</v>
      </c>
      <c r="JJ26" s="737" t="b">
        <f t="shared" si="257"/>
        <v>1</v>
      </c>
      <c r="JK26" s="737" t="b">
        <f t="shared" si="257"/>
        <v>0</v>
      </c>
      <c r="JL26" s="737" t="b">
        <f t="shared" si="258"/>
        <v>1</v>
      </c>
      <c r="JM26" s="628">
        <f t="shared" si="259"/>
        <v>1</v>
      </c>
      <c r="JN26" s="737">
        <f t="shared" si="260"/>
        <v>0</v>
      </c>
      <c r="JO26" s="737">
        <f t="shared" si="261"/>
        <v>0</v>
      </c>
      <c r="JP26" s="737">
        <f t="shared" si="66"/>
        <v>0</v>
      </c>
      <c r="JQ26" s="740">
        <f t="shared" si="67"/>
        <v>0</v>
      </c>
      <c r="JR26" s="744">
        <f t="shared" si="262"/>
        <v>0</v>
      </c>
      <c r="JS26" s="745">
        <f t="shared" si="263"/>
        <v>0</v>
      </c>
      <c r="JT26" s="744">
        <f t="shared" si="264"/>
        <v>0</v>
      </c>
      <c r="JU26" s="744">
        <f t="shared" si="265"/>
        <v>0</v>
      </c>
      <c r="JV26" s="744">
        <f t="shared" si="266"/>
        <v>0</v>
      </c>
      <c r="JW26" s="744">
        <f t="shared" si="267"/>
        <v>0</v>
      </c>
      <c r="JX26" s="616"/>
      <c r="JY26" s="625">
        <f t="shared" si="268"/>
        <v>1</v>
      </c>
      <c r="JZ26" s="626" t="str">
        <f t="shared" si="269"/>
        <v>00:00-00:00</v>
      </c>
      <c r="KA26" s="627">
        <f t="shared" si="270"/>
        <v>1</v>
      </c>
      <c r="KB26" s="738">
        <f t="shared" si="271"/>
        <v>0</v>
      </c>
      <c r="KC26" s="738">
        <f t="shared" si="272"/>
        <v>1</v>
      </c>
      <c r="KD26" s="628" t="b">
        <f t="shared" si="273"/>
        <v>1</v>
      </c>
      <c r="KE26" s="628" t="b">
        <f t="shared" si="273"/>
        <v>0</v>
      </c>
      <c r="KF26" s="628" t="b">
        <f t="shared" si="274"/>
        <v>1</v>
      </c>
      <c r="KG26" s="628">
        <f t="shared" si="275"/>
        <v>1</v>
      </c>
      <c r="KH26" s="737">
        <f t="shared" si="276"/>
        <v>0</v>
      </c>
      <c r="KI26" s="737">
        <f t="shared" si="277"/>
        <v>0</v>
      </c>
      <c r="KJ26" s="737">
        <f t="shared" si="68"/>
        <v>0</v>
      </c>
      <c r="KK26" s="740">
        <f t="shared" si="69"/>
        <v>0</v>
      </c>
      <c r="KL26" s="625">
        <f t="shared" si="278"/>
        <v>1</v>
      </c>
      <c r="KM26" s="625" t="str">
        <f t="shared" si="279"/>
        <v>00:00-00:00</v>
      </c>
      <c r="KN26" s="627">
        <f t="shared" si="280"/>
        <v>1</v>
      </c>
      <c r="KO26" s="738">
        <f t="shared" si="281"/>
        <v>0</v>
      </c>
      <c r="KP26" s="738">
        <f t="shared" si="282"/>
        <v>1</v>
      </c>
      <c r="KQ26" s="628" t="b">
        <f t="shared" si="283"/>
        <v>1</v>
      </c>
      <c r="KR26" s="628" t="b">
        <f t="shared" si="283"/>
        <v>0</v>
      </c>
      <c r="KS26" s="628" t="b">
        <f t="shared" si="284"/>
        <v>1</v>
      </c>
      <c r="KT26" s="628">
        <f t="shared" si="285"/>
        <v>1</v>
      </c>
      <c r="KU26" s="737">
        <f t="shared" si="286"/>
        <v>0</v>
      </c>
      <c r="KV26" s="737">
        <f t="shared" si="287"/>
        <v>0</v>
      </c>
      <c r="KW26" s="737">
        <f t="shared" si="70"/>
        <v>0</v>
      </c>
      <c r="KX26" s="740">
        <f t="shared" si="71"/>
        <v>0</v>
      </c>
      <c r="KY26" s="625">
        <f t="shared" si="288"/>
        <v>1</v>
      </c>
      <c r="KZ26" s="625" t="str">
        <f t="shared" si="289"/>
        <v>00:00-00:00</v>
      </c>
      <c r="LA26" s="627">
        <f t="shared" si="290"/>
        <v>1</v>
      </c>
      <c r="LB26" s="738">
        <f t="shared" si="291"/>
        <v>0</v>
      </c>
      <c r="LC26" s="738">
        <f t="shared" si="292"/>
        <v>1</v>
      </c>
      <c r="LD26" s="628" t="b">
        <f t="shared" si="293"/>
        <v>1</v>
      </c>
      <c r="LE26" s="628" t="b">
        <f t="shared" si="293"/>
        <v>0</v>
      </c>
      <c r="LF26" s="628" t="b">
        <f t="shared" si="294"/>
        <v>1</v>
      </c>
      <c r="LG26" s="628">
        <f t="shared" si="295"/>
        <v>1</v>
      </c>
      <c r="LH26" s="737">
        <f t="shared" si="296"/>
        <v>0</v>
      </c>
      <c r="LI26" s="737">
        <f t="shared" si="297"/>
        <v>0</v>
      </c>
      <c r="LJ26" s="737">
        <f t="shared" si="72"/>
        <v>0</v>
      </c>
      <c r="LK26" s="740">
        <f t="shared" si="73"/>
        <v>0</v>
      </c>
      <c r="LL26" s="625">
        <f t="shared" si="298"/>
        <v>1</v>
      </c>
      <c r="LM26" s="625" t="str">
        <f t="shared" si="299"/>
        <v>00:00-00:00</v>
      </c>
      <c r="LN26" s="627">
        <f t="shared" si="300"/>
        <v>1</v>
      </c>
      <c r="LO26" s="738">
        <f t="shared" si="301"/>
        <v>0</v>
      </c>
      <c r="LP26" s="738">
        <f t="shared" si="302"/>
        <v>1</v>
      </c>
      <c r="LQ26" s="628" t="b">
        <f t="shared" si="303"/>
        <v>1</v>
      </c>
      <c r="LR26" s="628" t="b">
        <f t="shared" si="303"/>
        <v>0</v>
      </c>
      <c r="LS26" s="628" t="b">
        <f t="shared" si="304"/>
        <v>1</v>
      </c>
      <c r="LT26" s="628">
        <f t="shared" si="305"/>
        <v>1</v>
      </c>
      <c r="LU26" s="737">
        <f t="shared" si="306"/>
        <v>0</v>
      </c>
      <c r="LV26" s="737">
        <f t="shared" si="307"/>
        <v>0</v>
      </c>
      <c r="LW26" s="737">
        <f t="shared" si="74"/>
        <v>0</v>
      </c>
      <c r="LX26" s="740">
        <f t="shared" si="75"/>
        <v>0</v>
      </c>
      <c r="LY26" s="625">
        <f t="shared" si="308"/>
        <v>1</v>
      </c>
      <c r="LZ26" s="625" t="str">
        <f t="shared" si="309"/>
        <v>00:00-00:00</v>
      </c>
      <c r="MA26" s="627">
        <f t="shared" si="310"/>
        <v>1</v>
      </c>
      <c r="MB26" s="738">
        <f t="shared" si="311"/>
        <v>0</v>
      </c>
      <c r="MC26" s="738">
        <f t="shared" si="312"/>
        <v>1</v>
      </c>
      <c r="MD26" s="628" t="b">
        <f t="shared" si="313"/>
        <v>1</v>
      </c>
      <c r="ME26" s="628" t="b">
        <f t="shared" si="76"/>
        <v>0</v>
      </c>
      <c r="MF26" s="628" t="b">
        <f t="shared" si="314"/>
        <v>1</v>
      </c>
      <c r="MG26" s="628">
        <f t="shared" si="315"/>
        <v>1</v>
      </c>
      <c r="MH26" s="737">
        <f t="shared" si="316"/>
        <v>0</v>
      </c>
      <c r="MI26" s="737">
        <f t="shared" si="317"/>
        <v>0</v>
      </c>
      <c r="MJ26" s="737">
        <f t="shared" si="77"/>
        <v>0</v>
      </c>
      <c r="MK26" s="740">
        <f t="shared" si="78"/>
        <v>0</v>
      </c>
      <c r="ML26" s="625">
        <f t="shared" si="318"/>
        <v>1</v>
      </c>
      <c r="MM26" s="625" t="str">
        <f t="shared" si="319"/>
        <v>00:00-00:00</v>
      </c>
      <c r="MN26" s="627">
        <f t="shared" si="320"/>
        <v>1</v>
      </c>
      <c r="MO26" s="738">
        <f t="shared" si="321"/>
        <v>0</v>
      </c>
      <c r="MP26" s="738">
        <f t="shared" si="322"/>
        <v>1</v>
      </c>
      <c r="MQ26" s="628" t="b">
        <f t="shared" si="323"/>
        <v>1</v>
      </c>
      <c r="MR26" s="628" t="b">
        <f t="shared" si="323"/>
        <v>0</v>
      </c>
      <c r="MS26" s="628" t="b">
        <f t="shared" si="324"/>
        <v>1</v>
      </c>
      <c r="MT26" s="628">
        <f t="shared" si="325"/>
        <v>1</v>
      </c>
      <c r="MU26" s="737">
        <f t="shared" si="326"/>
        <v>0</v>
      </c>
      <c r="MV26" s="737">
        <f t="shared" si="327"/>
        <v>0</v>
      </c>
      <c r="MW26" s="737">
        <f t="shared" si="79"/>
        <v>0</v>
      </c>
      <c r="MX26" s="740">
        <f t="shared" si="80"/>
        <v>0</v>
      </c>
      <c r="MY26" s="625">
        <f t="shared" si="328"/>
        <v>1</v>
      </c>
      <c r="MZ26" s="625" t="str">
        <f t="shared" si="329"/>
        <v>00:00-00:00</v>
      </c>
      <c r="NA26" s="627">
        <f t="shared" si="330"/>
        <v>1</v>
      </c>
      <c r="NB26" s="738">
        <f t="shared" si="331"/>
        <v>0</v>
      </c>
      <c r="NC26" s="738">
        <f t="shared" si="332"/>
        <v>1</v>
      </c>
      <c r="ND26" s="628" t="b">
        <f t="shared" si="333"/>
        <v>1</v>
      </c>
      <c r="NE26" s="628" t="b">
        <f t="shared" si="333"/>
        <v>0</v>
      </c>
      <c r="NF26" s="628" t="b">
        <f t="shared" si="334"/>
        <v>1</v>
      </c>
      <c r="NG26" s="628">
        <f t="shared" si="335"/>
        <v>1</v>
      </c>
      <c r="NH26" s="737">
        <f t="shared" si="336"/>
        <v>0</v>
      </c>
      <c r="NI26" s="737">
        <f t="shared" si="337"/>
        <v>0</v>
      </c>
      <c r="NJ26" s="737">
        <f t="shared" si="81"/>
        <v>0</v>
      </c>
      <c r="NK26" s="740">
        <f t="shared" si="82"/>
        <v>0</v>
      </c>
      <c r="NL26" s="625">
        <f t="shared" si="338"/>
        <v>1</v>
      </c>
      <c r="NM26" s="625" t="str">
        <f t="shared" si="339"/>
        <v>00:00-00:00</v>
      </c>
      <c r="NN26" s="627">
        <f t="shared" si="340"/>
        <v>1</v>
      </c>
      <c r="NO26" s="738">
        <f t="shared" si="341"/>
        <v>0</v>
      </c>
      <c r="NP26" s="738">
        <f t="shared" si="342"/>
        <v>1</v>
      </c>
      <c r="NQ26" s="628" t="b">
        <f t="shared" si="343"/>
        <v>1</v>
      </c>
      <c r="NR26" s="628" t="b">
        <f t="shared" si="343"/>
        <v>0</v>
      </c>
      <c r="NS26" s="628" t="b">
        <f t="shared" si="344"/>
        <v>1</v>
      </c>
      <c r="NT26" s="628">
        <f t="shared" si="345"/>
        <v>1</v>
      </c>
      <c r="NU26" s="737">
        <f t="shared" si="346"/>
        <v>0</v>
      </c>
      <c r="NV26" s="737">
        <f t="shared" si="347"/>
        <v>0</v>
      </c>
      <c r="NW26" s="737">
        <f t="shared" si="83"/>
        <v>0</v>
      </c>
      <c r="NX26" s="740">
        <f t="shared" si="84"/>
        <v>0</v>
      </c>
      <c r="NY26" s="625">
        <f t="shared" si="348"/>
        <v>1</v>
      </c>
      <c r="NZ26" s="625" t="str">
        <f t="shared" si="349"/>
        <v>00:00-00:00</v>
      </c>
      <c r="OA26" s="627">
        <f t="shared" si="350"/>
        <v>1</v>
      </c>
      <c r="OB26" s="738">
        <f t="shared" si="351"/>
        <v>0</v>
      </c>
      <c r="OC26" s="738">
        <f t="shared" si="352"/>
        <v>1</v>
      </c>
      <c r="OD26" s="628" t="b">
        <f t="shared" si="353"/>
        <v>1</v>
      </c>
      <c r="OE26" s="628" t="b">
        <f t="shared" si="353"/>
        <v>0</v>
      </c>
      <c r="OF26" s="628" t="b">
        <f t="shared" si="354"/>
        <v>1</v>
      </c>
      <c r="OG26" s="628">
        <f t="shared" si="355"/>
        <v>1</v>
      </c>
      <c r="OH26" s="737">
        <f t="shared" si="356"/>
        <v>0</v>
      </c>
      <c r="OI26" s="737">
        <f t="shared" si="357"/>
        <v>0</v>
      </c>
      <c r="OJ26" s="737">
        <f t="shared" si="85"/>
        <v>0</v>
      </c>
      <c r="OK26" s="740">
        <f t="shared" si="86"/>
        <v>0</v>
      </c>
      <c r="OL26" s="625">
        <f t="shared" si="358"/>
        <v>1</v>
      </c>
      <c r="OM26" s="625" t="str">
        <f t="shared" si="359"/>
        <v>00:00-00:00</v>
      </c>
      <c r="ON26" s="627">
        <f t="shared" si="360"/>
        <v>1</v>
      </c>
      <c r="OO26" s="738">
        <f t="shared" si="361"/>
        <v>0</v>
      </c>
      <c r="OP26" s="738">
        <f t="shared" si="362"/>
        <v>1</v>
      </c>
      <c r="OQ26" s="628" t="b">
        <f t="shared" si="363"/>
        <v>1</v>
      </c>
      <c r="OR26" s="628" t="b">
        <f t="shared" si="363"/>
        <v>0</v>
      </c>
      <c r="OS26" s="628" t="b">
        <f t="shared" si="364"/>
        <v>1</v>
      </c>
      <c r="OT26" s="628">
        <f t="shared" si="365"/>
        <v>1</v>
      </c>
      <c r="OU26" s="737">
        <f t="shared" si="366"/>
        <v>0</v>
      </c>
      <c r="OV26" s="737">
        <f t="shared" si="367"/>
        <v>0</v>
      </c>
      <c r="OW26" s="737">
        <f t="shared" si="87"/>
        <v>0</v>
      </c>
      <c r="OX26" s="740">
        <f t="shared" si="88"/>
        <v>0</v>
      </c>
      <c r="OY26" s="625">
        <f t="shared" si="368"/>
        <v>1</v>
      </c>
      <c r="OZ26" s="625" t="str">
        <f t="shared" si="369"/>
        <v>00:00-00:00</v>
      </c>
      <c r="PA26" s="627">
        <f t="shared" si="370"/>
        <v>1</v>
      </c>
      <c r="PB26" s="738">
        <f t="shared" si="371"/>
        <v>0</v>
      </c>
      <c r="PC26" s="738">
        <f t="shared" si="372"/>
        <v>1</v>
      </c>
      <c r="PD26" s="628" t="b">
        <f t="shared" si="373"/>
        <v>1</v>
      </c>
      <c r="PE26" s="628" t="b">
        <f t="shared" si="373"/>
        <v>0</v>
      </c>
      <c r="PF26" s="628" t="b">
        <f t="shared" si="374"/>
        <v>1</v>
      </c>
      <c r="PG26" s="628">
        <f t="shared" si="375"/>
        <v>1</v>
      </c>
      <c r="PH26" s="737">
        <f t="shared" si="376"/>
        <v>0</v>
      </c>
      <c r="PI26" s="737">
        <f t="shared" si="377"/>
        <v>0</v>
      </c>
      <c r="PJ26" s="737">
        <f t="shared" si="89"/>
        <v>0</v>
      </c>
      <c r="PK26" s="740">
        <f t="shared" si="90"/>
        <v>0</v>
      </c>
      <c r="PL26" s="625">
        <f t="shared" si="378"/>
        <v>1</v>
      </c>
      <c r="PM26" s="625" t="str">
        <f t="shared" si="379"/>
        <v>00:00-00:00</v>
      </c>
      <c r="PN26" s="627">
        <f t="shared" si="380"/>
        <v>1</v>
      </c>
      <c r="PO26" s="738">
        <f t="shared" si="381"/>
        <v>0</v>
      </c>
      <c r="PP26" s="738">
        <f t="shared" si="382"/>
        <v>1</v>
      </c>
      <c r="PQ26" s="628" t="b">
        <f t="shared" si="383"/>
        <v>1</v>
      </c>
      <c r="PR26" s="628" t="b">
        <f t="shared" si="383"/>
        <v>0</v>
      </c>
      <c r="PS26" s="628" t="b">
        <f t="shared" si="384"/>
        <v>1</v>
      </c>
      <c r="PT26" s="628">
        <f t="shared" si="385"/>
        <v>1</v>
      </c>
      <c r="PU26" s="737">
        <f t="shared" si="386"/>
        <v>0</v>
      </c>
      <c r="PV26" s="737">
        <f t="shared" si="387"/>
        <v>0</v>
      </c>
      <c r="PW26" s="737">
        <f t="shared" si="91"/>
        <v>0</v>
      </c>
      <c r="PX26" s="740">
        <f t="shared" si="92"/>
        <v>0</v>
      </c>
      <c r="PY26" s="625">
        <f t="shared" si="388"/>
        <v>1</v>
      </c>
      <c r="PZ26" s="625" t="str">
        <f t="shared" si="389"/>
        <v>00:00-00:00</v>
      </c>
      <c r="QA26" s="627">
        <f t="shared" si="390"/>
        <v>1</v>
      </c>
      <c r="QB26" s="738">
        <f t="shared" si="391"/>
        <v>0</v>
      </c>
      <c r="QC26" s="738">
        <f t="shared" si="392"/>
        <v>1</v>
      </c>
      <c r="QD26" s="628" t="b">
        <f t="shared" si="393"/>
        <v>1</v>
      </c>
      <c r="QE26" s="628" t="b">
        <f t="shared" si="393"/>
        <v>0</v>
      </c>
      <c r="QF26" s="628" t="b">
        <f t="shared" si="394"/>
        <v>1</v>
      </c>
      <c r="QG26" s="628">
        <f t="shared" si="395"/>
        <v>1</v>
      </c>
      <c r="QH26" s="737">
        <f t="shared" si="396"/>
        <v>0</v>
      </c>
      <c r="QI26" s="737">
        <f t="shared" si="397"/>
        <v>0</v>
      </c>
      <c r="QJ26" s="737">
        <f t="shared" si="93"/>
        <v>0</v>
      </c>
      <c r="QK26" s="740">
        <f t="shared" si="94"/>
        <v>0</v>
      </c>
      <c r="QL26" s="625">
        <f t="shared" si="398"/>
        <v>1</v>
      </c>
      <c r="QM26" s="625" t="str">
        <f t="shared" si="399"/>
        <v>00:00-00:00</v>
      </c>
      <c r="QN26" s="627">
        <f t="shared" si="400"/>
        <v>1</v>
      </c>
      <c r="QO26" s="738">
        <f t="shared" si="401"/>
        <v>0</v>
      </c>
      <c r="QP26" s="738">
        <f t="shared" si="402"/>
        <v>1</v>
      </c>
      <c r="QQ26" s="628" t="b">
        <f t="shared" si="403"/>
        <v>1</v>
      </c>
      <c r="QR26" s="628" t="b">
        <f t="shared" si="403"/>
        <v>0</v>
      </c>
      <c r="QS26" s="628" t="b">
        <f t="shared" si="404"/>
        <v>1</v>
      </c>
      <c r="QT26" s="628">
        <f t="shared" si="405"/>
        <v>1</v>
      </c>
      <c r="QU26" s="737">
        <f t="shared" si="406"/>
        <v>0</v>
      </c>
      <c r="QV26" s="737">
        <f t="shared" si="407"/>
        <v>0</v>
      </c>
      <c r="QW26" s="737">
        <f t="shared" si="95"/>
        <v>0</v>
      </c>
      <c r="QX26" s="740">
        <f t="shared" si="96"/>
        <v>0</v>
      </c>
      <c r="QY26" s="625">
        <f t="shared" si="408"/>
        <v>1</v>
      </c>
      <c r="QZ26" s="625" t="str">
        <f t="shared" si="409"/>
        <v>00:00-00:00</v>
      </c>
      <c r="RA26" s="627">
        <f t="shared" si="410"/>
        <v>1</v>
      </c>
      <c r="RB26" s="738">
        <f t="shared" si="411"/>
        <v>0</v>
      </c>
      <c r="RC26" s="738">
        <f t="shared" si="412"/>
        <v>1</v>
      </c>
      <c r="RD26" s="628" t="b">
        <f t="shared" si="413"/>
        <v>1</v>
      </c>
      <c r="RE26" s="628" t="b">
        <f t="shared" si="413"/>
        <v>0</v>
      </c>
      <c r="RF26" s="628" t="b">
        <f t="shared" si="414"/>
        <v>1</v>
      </c>
      <c r="RG26" s="628">
        <f t="shared" si="415"/>
        <v>1</v>
      </c>
      <c r="RH26" s="737">
        <f t="shared" si="416"/>
        <v>0</v>
      </c>
      <c r="RI26" s="737">
        <f t="shared" si="417"/>
        <v>0</v>
      </c>
      <c r="RJ26" s="737">
        <f t="shared" si="97"/>
        <v>0</v>
      </c>
      <c r="RK26" s="740">
        <f t="shared" si="98"/>
        <v>0</v>
      </c>
      <c r="RL26" s="744">
        <f t="shared" si="418"/>
        <v>0</v>
      </c>
      <c r="RM26" s="746">
        <f t="shared" si="430"/>
        <v>0</v>
      </c>
      <c r="RN26" s="744">
        <f t="shared" si="419"/>
        <v>0</v>
      </c>
      <c r="RO26" s="744">
        <f t="shared" si="420"/>
        <v>0</v>
      </c>
      <c r="RP26" s="744">
        <f t="shared" si="421"/>
        <v>0</v>
      </c>
      <c r="RQ26" s="744">
        <f t="shared" si="422"/>
        <v>0</v>
      </c>
      <c r="RR26" s="594">
        <f t="shared" ca="1" si="100"/>
        <v>0</v>
      </c>
      <c r="RS26" s="594">
        <f t="shared" ca="1" si="101"/>
        <v>0</v>
      </c>
      <c r="RU26" s="725"/>
    </row>
    <row r="27" spans="1:489" s="625" customFormat="1" ht="15" x14ac:dyDescent="0.25">
      <c r="A27" s="865">
        <f t="shared" ca="1" si="0"/>
        <v>7</v>
      </c>
      <c r="B27" s="719">
        <f t="shared" ca="1" si="102"/>
        <v>43878</v>
      </c>
      <c r="C27" s="720">
        <f t="shared" ca="1" si="1"/>
        <v>0</v>
      </c>
      <c r="D27" s="720" t="str">
        <f t="shared" ca="1" si="2"/>
        <v/>
      </c>
      <c r="E27" s="773" t="str">
        <f t="shared" ca="1" si="3"/>
        <v/>
      </c>
      <c r="F27" s="721">
        <f t="shared" ca="1" si="4"/>
        <v>43878</v>
      </c>
      <c r="G27" s="747"/>
      <c r="H27" s="748"/>
      <c r="I27" s="748"/>
      <c r="J27" s="748"/>
      <c r="K27" s="748"/>
      <c r="L27" s="748"/>
      <c r="M27" s="749"/>
      <c r="N27" s="722" t="str">
        <f t="shared" si="5"/>
        <v/>
      </c>
      <c r="O27" s="723" t="str">
        <f t="shared" si="6"/>
        <v/>
      </c>
      <c r="P27" s="724" t="str">
        <f t="shared" ca="1" si="7"/>
        <v/>
      </c>
      <c r="Q27" s="725" t="str">
        <f t="shared" ca="1" si="8"/>
        <v/>
      </c>
      <c r="R27" s="725">
        <f t="shared" ca="1" si="9"/>
        <v>0</v>
      </c>
      <c r="S27" s="750"/>
      <c r="T27" s="723" t="str">
        <f t="shared" si="103"/>
        <v/>
      </c>
      <c r="U27" s="723" t="str">
        <f t="shared" ca="1" si="10"/>
        <v/>
      </c>
      <c r="V27" s="723" t="str">
        <f t="shared" ca="1" si="11"/>
        <v/>
      </c>
      <c r="W27" s="723" t="str">
        <f t="shared" ca="1" si="12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13"/>
        <v/>
      </c>
      <c r="AD27" s="714"/>
      <c r="AE27" s="752" t="str">
        <f t="shared" si="14"/>
        <v/>
      </c>
      <c r="AF27" s="729" t="str">
        <f t="shared" si="104"/>
        <v/>
      </c>
      <c r="AG27" s="730" t="str">
        <f t="shared" si="105"/>
        <v/>
      </c>
      <c r="AH27" s="731" t="str">
        <f t="shared" si="15"/>
        <v/>
      </c>
      <c r="AI27" s="731">
        <f t="shared" si="106"/>
        <v>0</v>
      </c>
      <c r="AJ27" s="731">
        <f t="shared" si="107"/>
        <v>0</v>
      </c>
      <c r="AK27" s="732">
        <f ca="1">IF(G27=Stammdaten!$I$59,3,IF(AND(OR(C27=0,WEEKDAY(B27,2)&gt;=6),Q27&lt;&gt;""),2,0))</f>
        <v>0</v>
      </c>
      <c r="AL27" s="596">
        <f t="shared" si="16"/>
        <v>0</v>
      </c>
      <c r="AM27" s="596">
        <f t="shared" si="16"/>
        <v>0</v>
      </c>
      <c r="AN27" s="596">
        <f t="shared" si="16"/>
        <v>0</v>
      </c>
      <c r="AO27" s="596">
        <f t="shared" si="423"/>
        <v>0</v>
      </c>
      <c r="AP27" s="633">
        <v>0</v>
      </c>
      <c r="AQ27" s="596">
        <f t="shared" si="424"/>
        <v>0</v>
      </c>
      <c r="AR27" s="634">
        <f t="shared" si="17"/>
        <v>0</v>
      </c>
      <c r="AS27" s="733">
        <f t="shared" si="18"/>
        <v>0</v>
      </c>
      <c r="AT27" s="635">
        <f t="shared" si="19"/>
        <v>0</v>
      </c>
      <c r="AU27" s="635">
        <f t="shared" si="425"/>
        <v>0</v>
      </c>
      <c r="AV27" s="633">
        <v>0</v>
      </c>
      <c r="AW27" s="635">
        <f t="shared" si="426"/>
        <v>0</v>
      </c>
      <c r="AX27" s="596">
        <f t="shared" si="20"/>
        <v>0</v>
      </c>
      <c r="AY27" s="596">
        <f t="shared" si="21"/>
        <v>0</v>
      </c>
      <c r="AZ27" s="596">
        <f t="shared" si="22"/>
        <v>0</v>
      </c>
      <c r="BA27" s="596">
        <f t="shared" si="23"/>
        <v>0</v>
      </c>
      <c r="BB27" s="596">
        <f t="shared" si="24"/>
        <v>0</v>
      </c>
      <c r="BC27" s="596">
        <f t="shared" si="427"/>
        <v>0</v>
      </c>
      <c r="BD27" s="636" t="b">
        <f t="shared" si="25"/>
        <v>1</v>
      </c>
      <c r="BE27" s="636" t="b">
        <f>IF(UPPER(G27)=Stammdaten!$D$40,TRUE,FALSE)</f>
        <v>0</v>
      </c>
      <c r="BF27" s="635">
        <f t="shared" si="428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9"/>
        <v>0</v>
      </c>
      <c r="BL27" s="636" t="b">
        <f>IF(UPPER(G27)=Stammdaten!$D$39,TRUE,FALSE)</f>
        <v>0</v>
      </c>
      <c r="BM27" s="636">
        <f t="shared" si="26"/>
        <v>0</v>
      </c>
      <c r="BN27" s="636">
        <f t="shared" si="27"/>
        <v>0</v>
      </c>
      <c r="BO27" s="735">
        <f t="shared" ca="1" si="28"/>
        <v>0</v>
      </c>
      <c r="BP27" s="636">
        <f t="shared" si="29"/>
        <v>0</v>
      </c>
      <c r="BQ27" s="636">
        <f t="shared" si="108"/>
        <v>0</v>
      </c>
      <c r="BR27" s="636">
        <f t="shared" ca="1" si="30"/>
        <v>0</v>
      </c>
      <c r="BS27" s="549">
        <f t="shared" ca="1" si="31"/>
        <v>0</v>
      </c>
      <c r="BT27" s="637">
        <f t="shared" ca="1" si="32"/>
        <v>0</v>
      </c>
      <c r="BU27" s="635">
        <f t="shared" ca="1" si="109"/>
        <v>0</v>
      </c>
      <c r="BV27" s="638">
        <f t="shared" ca="1" si="3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34"/>
        <v>0</v>
      </c>
      <c r="BY27" s="638">
        <f t="shared" ca="1" si="35"/>
        <v>0</v>
      </c>
      <c r="BZ27" s="736">
        <f ca="1">ROUND(IF(OR(C27=0,B27=""),0,INDIRECT(ADDRESS(MATCH(B27,Soll_AZ,1)+MATCH("Arbeitszeit 1 ab",Stammdaten!B:B,0)-1,WEEKDAY(B27,2)+15,,,Tabellennamen),TRUE)),15)</f>
        <v>0</v>
      </c>
      <c r="CA27" s="954">
        <f t="shared" ca="1" si="36"/>
        <v>0</v>
      </c>
      <c r="CB27" s="736">
        <f t="shared" si="110"/>
        <v>0</v>
      </c>
      <c r="CC27" s="625">
        <f t="shared" si="37"/>
        <v>1</v>
      </c>
      <c r="CD27" s="737">
        <f t="shared" si="38"/>
        <v>0</v>
      </c>
      <c r="CE27" s="737">
        <f t="shared" si="111"/>
        <v>1</v>
      </c>
      <c r="CF27" s="738" t="str">
        <f t="shared" si="112"/>
        <v>00:00-00:00</v>
      </c>
      <c r="CG27" s="739">
        <f t="shared" si="113"/>
        <v>1</v>
      </c>
      <c r="CH27" s="738">
        <f t="shared" si="114"/>
        <v>0</v>
      </c>
      <c r="CI27" s="738">
        <f t="shared" si="115"/>
        <v>1</v>
      </c>
      <c r="CJ27" s="737" t="b">
        <f t="shared" si="116"/>
        <v>1</v>
      </c>
      <c r="CK27" s="737" t="b">
        <f t="shared" si="116"/>
        <v>0</v>
      </c>
      <c r="CL27" s="737" t="b">
        <f t="shared" si="117"/>
        <v>1</v>
      </c>
      <c r="CM27" s="628">
        <f t="shared" si="118"/>
        <v>1</v>
      </c>
      <c r="CN27" s="737">
        <f t="shared" si="119"/>
        <v>0</v>
      </c>
      <c r="CO27" s="737">
        <f t="shared" si="120"/>
        <v>0</v>
      </c>
      <c r="CP27" s="737">
        <f t="shared" si="121"/>
        <v>0</v>
      </c>
      <c r="CQ27" s="740">
        <f t="shared" si="39"/>
        <v>0</v>
      </c>
      <c r="CR27" s="625">
        <f t="shared" si="122"/>
        <v>1</v>
      </c>
      <c r="CS27" s="738" t="str">
        <f t="shared" si="40"/>
        <v>00:00-00:00</v>
      </c>
      <c r="CT27" s="739">
        <f t="shared" si="123"/>
        <v>1</v>
      </c>
      <c r="CU27" s="738">
        <f t="shared" si="124"/>
        <v>0</v>
      </c>
      <c r="CV27" s="738">
        <f t="shared" si="125"/>
        <v>1</v>
      </c>
      <c r="CW27" s="737" t="b">
        <f t="shared" si="126"/>
        <v>1</v>
      </c>
      <c r="CX27" s="737" t="b">
        <f t="shared" si="126"/>
        <v>0</v>
      </c>
      <c r="CY27" s="737" t="b">
        <f t="shared" si="127"/>
        <v>1</v>
      </c>
      <c r="CZ27" s="628">
        <f t="shared" si="128"/>
        <v>1</v>
      </c>
      <c r="DA27" s="737">
        <f t="shared" si="129"/>
        <v>0</v>
      </c>
      <c r="DB27" s="737">
        <f t="shared" si="130"/>
        <v>0</v>
      </c>
      <c r="DC27" s="737">
        <f t="shared" si="131"/>
        <v>0</v>
      </c>
      <c r="DD27" s="740">
        <f t="shared" si="41"/>
        <v>0</v>
      </c>
      <c r="DE27" s="625">
        <f t="shared" si="132"/>
        <v>1</v>
      </c>
      <c r="DF27" s="738" t="str">
        <f t="shared" si="133"/>
        <v>00:00-00:00</v>
      </c>
      <c r="DG27" s="739">
        <f t="shared" si="134"/>
        <v>1</v>
      </c>
      <c r="DH27" s="738">
        <f t="shared" si="135"/>
        <v>0</v>
      </c>
      <c r="DI27" s="738">
        <f t="shared" si="136"/>
        <v>1</v>
      </c>
      <c r="DJ27" s="737" t="b">
        <f t="shared" si="137"/>
        <v>1</v>
      </c>
      <c r="DK27" s="737" t="b">
        <f t="shared" si="137"/>
        <v>0</v>
      </c>
      <c r="DL27" s="737" t="b">
        <f t="shared" si="138"/>
        <v>1</v>
      </c>
      <c r="DM27" s="628">
        <f t="shared" si="139"/>
        <v>1</v>
      </c>
      <c r="DN27" s="737">
        <f t="shared" si="140"/>
        <v>0</v>
      </c>
      <c r="DO27" s="737">
        <f t="shared" si="141"/>
        <v>0</v>
      </c>
      <c r="DP27" s="737">
        <f t="shared" si="42"/>
        <v>0</v>
      </c>
      <c r="DQ27" s="740">
        <f t="shared" si="43"/>
        <v>0</v>
      </c>
      <c r="DR27" s="625">
        <f t="shared" si="142"/>
        <v>1</v>
      </c>
      <c r="DS27" s="738" t="str">
        <f t="shared" si="143"/>
        <v>00:00-00:00</v>
      </c>
      <c r="DT27" s="739">
        <f t="shared" si="144"/>
        <v>1</v>
      </c>
      <c r="DU27" s="738">
        <f t="shared" si="145"/>
        <v>0</v>
      </c>
      <c r="DV27" s="738">
        <f t="shared" si="146"/>
        <v>1</v>
      </c>
      <c r="DW27" s="737" t="b">
        <f t="shared" si="147"/>
        <v>1</v>
      </c>
      <c r="DX27" s="737" t="b">
        <f t="shared" si="147"/>
        <v>0</v>
      </c>
      <c r="DY27" s="737" t="b">
        <f t="shared" si="148"/>
        <v>1</v>
      </c>
      <c r="DZ27" s="628">
        <f t="shared" si="149"/>
        <v>1</v>
      </c>
      <c r="EA27" s="737">
        <f t="shared" si="150"/>
        <v>0</v>
      </c>
      <c r="EB27" s="737">
        <f t="shared" si="151"/>
        <v>0</v>
      </c>
      <c r="EC27" s="737">
        <f t="shared" si="44"/>
        <v>0</v>
      </c>
      <c r="ED27" s="740">
        <f t="shared" si="45"/>
        <v>0</v>
      </c>
      <c r="EE27" s="741">
        <f t="shared" si="152"/>
        <v>1</v>
      </c>
      <c r="EF27" s="742" t="str">
        <f t="shared" si="153"/>
        <v>00:00-00:00</v>
      </c>
      <c r="EG27" s="743">
        <f t="shared" si="154"/>
        <v>1</v>
      </c>
      <c r="EH27" s="742">
        <f t="shared" si="155"/>
        <v>0</v>
      </c>
      <c r="EI27" s="742">
        <f t="shared" si="156"/>
        <v>1</v>
      </c>
      <c r="EJ27" s="742" t="b">
        <f t="shared" si="157"/>
        <v>1</v>
      </c>
      <c r="EK27" s="742" t="b">
        <f t="shared" si="157"/>
        <v>0</v>
      </c>
      <c r="EL27" s="742" t="b">
        <f t="shared" si="158"/>
        <v>1</v>
      </c>
      <c r="EM27" s="628">
        <f t="shared" si="159"/>
        <v>1</v>
      </c>
      <c r="EN27" s="737">
        <f t="shared" si="160"/>
        <v>0</v>
      </c>
      <c r="EO27" s="737">
        <f t="shared" si="161"/>
        <v>0</v>
      </c>
      <c r="EP27" s="737">
        <f t="shared" si="46"/>
        <v>0</v>
      </c>
      <c r="EQ27" s="740">
        <f t="shared" si="47"/>
        <v>0</v>
      </c>
      <c r="ER27" s="741">
        <f t="shared" si="162"/>
        <v>1</v>
      </c>
      <c r="ES27" s="742" t="str">
        <f t="shared" si="163"/>
        <v>00:00-00:00</v>
      </c>
      <c r="ET27" s="739">
        <f t="shared" si="164"/>
        <v>1</v>
      </c>
      <c r="EU27" s="738">
        <f t="shared" si="165"/>
        <v>0</v>
      </c>
      <c r="EV27" s="738">
        <f t="shared" si="166"/>
        <v>1</v>
      </c>
      <c r="EW27" s="737" t="b">
        <f t="shared" si="167"/>
        <v>1</v>
      </c>
      <c r="EX27" s="737" t="b">
        <f t="shared" si="167"/>
        <v>0</v>
      </c>
      <c r="EY27" s="737" t="b">
        <f t="shared" si="168"/>
        <v>1</v>
      </c>
      <c r="EZ27" s="628">
        <f t="shared" si="169"/>
        <v>1</v>
      </c>
      <c r="FA27" s="737">
        <f t="shared" si="170"/>
        <v>0</v>
      </c>
      <c r="FB27" s="737">
        <f t="shared" si="171"/>
        <v>0</v>
      </c>
      <c r="FC27" s="737">
        <f t="shared" si="48"/>
        <v>0</v>
      </c>
      <c r="FD27" s="740">
        <f t="shared" si="49"/>
        <v>0</v>
      </c>
      <c r="FE27" s="625">
        <f t="shared" si="172"/>
        <v>1</v>
      </c>
      <c r="FF27" s="738" t="str">
        <f t="shared" si="173"/>
        <v>00:00-00:00</v>
      </c>
      <c r="FG27" s="739">
        <f t="shared" si="174"/>
        <v>1</v>
      </c>
      <c r="FH27" s="738">
        <f t="shared" si="175"/>
        <v>0</v>
      </c>
      <c r="FI27" s="738">
        <f t="shared" si="176"/>
        <v>1</v>
      </c>
      <c r="FJ27" s="737" t="b">
        <f t="shared" si="177"/>
        <v>1</v>
      </c>
      <c r="FK27" s="737" t="b">
        <f t="shared" si="177"/>
        <v>0</v>
      </c>
      <c r="FL27" s="737" t="b">
        <f t="shared" si="178"/>
        <v>1</v>
      </c>
      <c r="FM27" s="628">
        <f t="shared" si="179"/>
        <v>1</v>
      </c>
      <c r="FN27" s="737">
        <f t="shared" si="180"/>
        <v>0</v>
      </c>
      <c r="FO27" s="737">
        <f t="shared" si="181"/>
        <v>0</v>
      </c>
      <c r="FP27" s="737">
        <f t="shared" si="50"/>
        <v>0</v>
      </c>
      <c r="FQ27" s="740">
        <f t="shared" si="51"/>
        <v>0</v>
      </c>
      <c r="FR27" s="625">
        <f t="shared" si="182"/>
        <v>1</v>
      </c>
      <c r="FS27" s="738" t="str">
        <f t="shared" si="183"/>
        <v>00:00-00:00</v>
      </c>
      <c r="FT27" s="739">
        <f t="shared" si="184"/>
        <v>1</v>
      </c>
      <c r="FU27" s="738">
        <f t="shared" si="185"/>
        <v>0</v>
      </c>
      <c r="FV27" s="738">
        <f t="shared" si="186"/>
        <v>1</v>
      </c>
      <c r="FW27" s="737" t="b">
        <f t="shared" si="187"/>
        <v>1</v>
      </c>
      <c r="FX27" s="737" t="b">
        <f t="shared" si="187"/>
        <v>0</v>
      </c>
      <c r="FY27" s="737" t="b">
        <f t="shared" si="188"/>
        <v>1</v>
      </c>
      <c r="FZ27" s="628">
        <f t="shared" si="189"/>
        <v>1</v>
      </c>
      <c r="GA27" s="737">
        <f t="shared" si="190"/>
        <v>0</v>
      </c>
      <c r="GB27" s="737">
        <f t="shared" si="191"/>
        <v>0</v>
      </c>
      <c r="GC27" s="737">
        <f t="shared" si="52"/>
        <v>0</v>
      </c>
      <c r="GD27" s="740">
        <f t="shared" si="53"/>
        <v>0</v>
      </c>
      <c r="GE27" s="625">
        <f t="shared" si="192"/>
        <v>1</v>
      </c>
      <c r="GF27" s="738" t="str">
        <f t="shared" si="193"/>
        <v>00:00-00:00</v>
      </c>
      <c r="GG27" s="739">
        <f t="shared" si="194"/>
        <v>1</v>
      </c>
      <c r="GH27" s="738">
        <f t="shared" si="195"/>
        <v>0</v>
      </c>
      <c r="GI27" s="738">
        <f t="shared" si="196"/>
        <v>1</v>
      </c>
      <c r="GJ27" s="737" t="b">
        <f t="shared" si="197"/>
        <v>1</v>
      </c>
      <c r="GK27" s="737" t="b">
        <f t="shared" si="197"/>
        <v>0</v>
      </c>
      <c r="GL27" s="737" t="b">
        <f t="shared" si="198"/>
        <v>1</v>
      </c>
      <c r="GM27" s="628">
        <f t="shared" si="199"/>
        <v>1</v>
      </c>
      <c r="GN27" s="737">
        <f t="shared" si="200"/>
        <v>0</v>
      </c>
      <c r="GO27" s="737">
        <f t="shared" si="201"/>
        <v>0</v>
      </c>
      <c r="GP27" s="737">
        <f t="shared" si="54"/>
        <v>0</v>
      </c>
      <c r="GQ27" s="740">
        <f t="shared" si="55"/>
        <v>0</v>
      </c>
      <c r="GR27" s="625">
        <f t="shared" si="202"/>
        <v>1</v>
      </c>
      <c r="GS27" s="738" t="str">
        <f t="shared" si="203"/>
        <v>00:00-00:00</v>
      </c>
      <c r="GT27" s="739">
        <f t="shared" si="204"/>
        <v>1</v>
      </c>
      <c r="GU27" s="738">
        <f t="shared" si="205"/>
        <v>0</v>
      </c>
      <c r="GV27" s="738">
        <f t="shared" si="206"/>
        <v>1</v>
      </c>
      <c r="GW27" s="737" t="b">
        <f t="shared" si="207"/>
        <v>1</v>
      </c>
      <c r="GX27" s="737" t="b">
        <f t="shared" si="207"/>
        <v>0</v>
      </c>
      <c r="GY27" s="737" t="b">
        <f t="shared" si="208"/>
        <v>1</v>
      </c>
      <c r="GZ27" s="628">
        <f t="shared" si="209"/>
        <v>1</v>
      </c>
      <c r="HA27" s="737">
        <f t="shared" si="210"/>
        <v>0</v>
      </c>
      <c r="HB27" s="737">
        <f t="shared" si="211"/>
        <v>0</v>
      </c>
      <c r="HC27" s="737">
        <f t="shared" si="56"/>
        <v>0</v>
      </c>
      <c r="HD27" s="740">
        <f t="shared" si="57"/>
        <v>0</v>
      </c>
      <c r="HE27" s="625">
        <f t="shared" si="212"/>
        <v>1</v>
      </c>
      <c r="HF27" s="738" t="str">
        <f t="shared" si="213"/>
        <v>00:00-00:00</v>
      </c>
      <c r="HG27" s="739">
        <f t="shared" si="214"/>
        <v>1</v>
      </c>
      <c r="HH27" s="738">
        <f t="shared" si="215"/>
        <v>0</v>
      </c>
      <c r="HI27" s="738">
        <f t="shared" si="216"/>
        <v>1</v>
      </c>
      <c r="HJ27" s="737" t="b">
        <f t="shared" si="217"/>
        <v>1</v>
      </c>
      <c r="HK27" s="737" t="b">
        <f t="shared" si="217"/>
        <v>0</v>
      </c>
      <c r="HL27" s="737" t="b">
        <f t="shared" si="218"/>
        <v>1</v>
      </c>
      <c r="HM27" s="628">
        <f t="shared" si="219"/>
        <v>1</v>
      </c>
      <c r="HN27" s="737">
        <f t="shared" si="220"/>
        <v>0</v>
      </c>
      <c r="HO27" s="737">
        <f t="shared" si="221"/>
        <v>0</v>
      </c>
      <c r="HP27" s="737">
        <f t="shared" si="58"/>
        <v>0</v>
      </c>
      <c r="HQ27" s="740">
        <f t="shared" si="59"/>
        <v>0</v>
      </c>
      <c r="HR27" s="625">
        <f t="shared" si="222"/>
        <v>1</v>
      </c>
      <c r="HS27" s="738" t="str">
        <f t="shared" si="223"/>
        <v>00:00-00:00</v>
      </c>
      <c r="HT27" s="739">
        <f t="shared" si="224"/>
        <v>1</v>
      </c>
      <c r="HU27" s="738">
        <f t="shared" si="225"/>
        <v>0</v>
      </c>
      <c r="HV27" s="738">
        <f t="shared" si="226"/>
        <v>1</v>
      </c>
      <c r="HW27" s="737" t="b">
        <f t="shared" si="227"/>
        <v>1</v>
      </c>
      <c r="HX27" s="737" t="b">
        <f t="shared" si="227"/>
        <v>0</v>
      </c>
      <c r="HY27" s="737" t="b">
        <f t="shared" si="228"/>
        <v>1</v>
      </c>
      <c r="HZ27" s="628">
        <f t="shared" si="229"/>
        <v>1</v>
      </c>
      <c r="IA27" s="737">
        <f t="shared" si="230"/>
        <v>0</v>
      </c>
      <c r="IB27" s="737">
        <f t="shared" si="231"/>
        <v>0</v>
      </c>
      <c r="IC27" s="737">
        <f t="shared" si="60"/>
        <v>0</v>
      </c>
      <c r="ID27" s="740">
        <f t="shared" si="61"/>
        <v>0</v>
      </c>
      <c r="IE27" s="625">
        <f t="shared" si="232"/>
        <v>1</v>
      </c>
      <c r="IF27" s="738" t="str">
        <f t="shared" si="233"/>
        <v>00:00-00:00</v>
      </c>
      <c r="IG27" s="739">
        <f t="shared" si="234"/>
        <v>1</v>
      </c>
      <c r="IH27" s="738">
        <f t="shared" si="235"/>
        <v>0</v>
      </c>
      <c r="II27" s="738">
        <f t="shared" si="236"/>
        <v>1</v>
      </c>
      <c r="IJ27" s="737" t="b">
        <f t="shared" si="237"/>
        <v>1</v>
      </c>
      <c r="IK27" s="737" t="b">
        <f t="shared" si="237"/>
        <v>0</v>
      </c>
      <c r="IL27" s="737" t="b">
        <f t="shared" si="238"/>
        <v>1</v>
      </c>
      <c r="IM27" s="628">
        <f t="shared" si="239"/>
        <v>1</v>
      </c>
      <c r="IN27" s="737">
        <f t="shared" si="240"/>
        <v>0</v>
      </c>
      <c r="IO27" s="737">
        <f t="shared" si="241"/>
        <v>0</v>
      </c>
      <c r="IP27" s="737">
        <f t="shared" si="62"/>
        <v>0</v>
      </c>
      <c r="IQ27" s="740">
        <f t="shared" si="63"/>
        <v>0</v>
      </c>
      <c r="IR27" s="625">
        <f t="shared" si="242"/>
        <v>1</v>
      </c>
      <c r="IS27" s="738" t="str">
        <f t="shared" si="243"/>
        <v>00:00-00:00</v>
      </c>
      <c r="IT27" s="739">
        <f t="shared" si="244"/>
        <v>1</v>
      </c>
      <c r="IU27" s="738">
        <f t="shared" si="245"/>
        <v>0</v>
      </c>
      <c r="IV27" s="738">
        <f t="shared" si="246"/>
        <v>1</v>
      </c>
      <c r="IW27" s="737" t="b">
        <f t="shared" si="247"/>
        <v>1</v>
      </c>
      <c r="IX27" s="737" t="b">
        <f t="shared" si="247"/>
        <v>0</v>
      </c>
      <c r="IY27" s="737" t="b">
        <f t="shared" si="248"/>
        <v>1</v>
      </c>
      <c r="IZ27" s="628">
        <f t="shared" si="249"/>
        <v>1</v>
      </c>
      <c r="JA27" s="737">
        <f t="shared" si="250"/>
        <v>0</v>
      </c>
      <c r="JB27" s="737">
        <f t="shared" si="251"/>
        <v>0</v>
      </c>
      <c r="JC27" s="737">
        <f t="shared" si="64"/>
        <v>0</v>
      </c>
      <c r="JD27" s="740">
        <f t="shared" si="65"/>
        <v>0</v>
      </c>
      <c r="JE27" s="625">
        <f t="shared" si="252"/>
        <v>1</v>
      </c>
      <c r="JF27" s="738" t="str">
        <f t="shared" si="253"/>
        <v>00:00-00:00</v>
      </c>
      <c r="JG27" s="739">
        <f t="shared" si="254"/>
        <v>1</v>
      </c>
      <c r="JH27" s="738">
        <f t="shared" si="255"/>
        <v>0</v>
      </c>
      <c r="JI27" s="738">
        <f t="shared" si="256"/>
        <v>1</v>
      </c>
      <c r="JJ27" s="737" t="b">
        <f t="shared" si="257"/>
        <v>1</v>
      </c>
      <c r="JK27" s="737" t="b">
        <f t="shared" si="257"/>
        <v>0</v>
      </c>
      <c r="JL27" s="737" t="b">
        <f t="shared" si="258"/>
        <v>1</v>
      </c>
      <c r="JM27" s="628">
        <f t="shared" si="259"/>
        <v>1</v>
      </c>
      <c r="JN27" s="737">
        <f t="shared" si="260"/>
        <v>0</v>
      </c>
      <c r="JO27" s="737">
        <f t="shared" si="261"/>
        <v>0</v>
      </c>
      <c r="JP27" s="737">
        <f t="shared" si="66"/>
        <v>0</v>
      </c>
      <c r="JQ27" s="740">
        <f t="shared" si="67"/>
        <v>0</v>
      </c>
      <c r="JR27" s="744">
        <f t="shared" si="262"/>
        <v>0</v>
      </c>
      <c r="JS27" s="745">
        <f t="shared" si="263"/>
        <v>0</v>
      </c>
      <c r="JT27" s="744">
        <f t="shared" si="264"/>
        <v>0</v>
      </c>
      <c r="JU27" s="744">
        <f t="shared" si="265"/>
        <v>0</v>
      </c>
      <c r="JV27" s="744">
        <f t="shared" si="266"/>
        <v>0</v>
      </c>
      <c r="JW27" s="744">
        <f t="shared" si="267"/>
        <v>0</v>
      </c>
      <c r="JX27" s="616"/>
      <c r="JY27" s="625">
        <f t="shared" si="268"/>
        <v>1</v>
      </c>
      <c r="JZ27" s="626" t="str">
        <f t="shared" si="269"/>
        <v>00:00-00:00</v>
      </c>
      <c r="KA27" s="627">
        <f t="shared" si="270"/>
        <v>1</v>
      </c>
      <c r="KB27" s="738">
        <f t="shared" si="271"/>
        <v>0</v>
      </c>
      <c r="KC27" s="738">
        <f t="shared" si="272"/>
        <v>1</v>
      </c>
      <c r="KD27" s="628" t="b">
        <f t="shared" si="273"/>
        <v>1</v>
      </c>
      <c r="KE27" s="628" t="b">
        <f t="shared" si="273"/>
        <v>0</v>
      </c>
      <c r="KF27" s="628" t="b">
        <f t="shared" si="274"/>
        <v>1</v>
      </c>
      <c r="KG27" s="628">
        <f t="shared" si="275"/>
        <v>1</v>
      </c>
      <c r="KH27" s="737">
        <f t="shared" si="276"/>
        <v>0</v>
      </c>
      <c r="KI27" s="737">
        <f t="shared" si="277"/>
        <v>0</v>
      </c>
      <c r="KJ27" s="737">
        <f t="shared" si="68"/>
        <v>0</v>
      </c>
      <c r="KK27" s="740">
        <f t="shared" si="69"/>
        <v>0</v>
      </c>
      <c r="KL27" s="625">
        <f t="shared" si="278"/>
        <v>1</v>
      </c>
      <c r="KM27" s="625" t="str">
        <f t="shared" si="279"/>
        <v>00:00-00:00</v>
      </c>
      <c r="KN27" s="627">
        <f t="shared" si="280"/>
        <v>1</v>
      </c>
      <c r="KO27" s="738">
        <f t="shared" si="281"/>
        <v>0</v>
      </c>
      <c r="KP27" s="738">
        <f t="shared" si="282"/>
        <v>1</v>
      </c>
      <c r="KQ27" s="628" t="b">
        <f t="shared" si="283"/>
        <v>1</v>
      </c>
      <c r="KR27" s="628" t="b">
        <f t="shared" si="283"/>
        <v>0</v>
      </c>
      <c r="KS27" s="628" t="b">
        <f t="shared" si="284"/>
        <v>1</v>
      </c>
      <c r="KT27" s="628">
        <f t="shared" si="285"/>
        <v>1</v>
      </c>
      <c r="KU27" s="737">
        <f t="shared" si="286"/>
        <v>0</v>
      </c>
      <c r="KV27" s="737">
        <f t="shared" si="287"/>
        <v>0</v>
      </c>
      <c r="KW27" s="737">
        <f t="shared" si="70"/>
        <v>0</v>
      </c>
      <c r="KX27" s="740">
        <f t="shared" si="71"/>
        <v>0</v>
      </c>
      <c r="KY27" s="625">
        <f t="shared" si="288"/>
        <v>1</v>
      </c>
      <c r="KZ27" s="625" t="str">
        <f t="shared" si="289"/>
        <v>00:00-00:00</v>
      </c>
      <c r="LA27" s="627">
        <f t="shared" si="290"/>
        <v>1</v>
      </c>
      <c r="LB27" s="738">
        <f t="shared" si="291"/>
        <v>0</v>
      </c>
      <c r="LC27" s="738">
        <f t="shared" si="292"/>
        <v>1</v>
      </c>
      <c r="LD27" s="628" t="b">
        <f t="shared" si="293"/>
        <v>1</v>
      </c>
      <c r="LE27" s="628" t="b">
        <f t="shared" si="293"/>
        <v>0</v>
      </c>
      <c r="LF27" s="628" t="b">
        <f t="shared" si="294"/>
        <v>1</v>
      </c>
      <c r="LG27" s="628">
        <f t="shared" si="295"/>
        <v>1</v>
      </c>
      <c r="LH27" s="737">
        <f t="shared" si="296"/>
        <v>0</v>
      </c>
      <c r="LI27" s="737">
        <f t="shared" si="297"/>
        <v>0</v>
      </c>
      <c r="LJ27" s="737">
        <f t="shared" si="72"/>
        <v>0</v>
      </c>
      <c r="LK27" s="740">
        <f t="shared" si="73"/>
        <v>0</v>
      </c>
      <c r="LL27" s="625">
        <f t="shared" si="298"/>
        <v>1</v>
      </c>
      <c r="LM27" s="625" t="str">
        <f t="shared" si="299"/>
        <v>00:00-00:00</v>
      </c>
      <c r="LN27" s="627">
        <f t="shared" si="300"/>
        <v>1</v>
      </c>
      <c r="LO27" s="738">
        <f t="shared" si="301"/>
        <v>0</v>
      </c>
      <c r="LP27" s="738">
        <f t="shared" si="302"/>
        <v>1</v>
      </c>
      <c r="LQ27" s="628" t="b">
        <f t="shared" si="303"/>
        <v>1</v>
      </c>
      <c r="LR27" s="628" t="b">
        <f t="shared" si="303"/>
        <v>0</v>
      </c>
      <c r="LS27" s="628" t="b">
        <f t="shared" si="304"/>
        <v>1</v>
      </c>
      <c r="LT27" s="628">
        <f t="shared" si="305"/>
        <v>1</v>
      </c>
      <c r="LU27" s="737">
        <f t="shared" si="306"/>
        <v>0</v>
      </c>
      <c r="LV27" s="737">
        <f t="shared" si="307"/>
        <v>0</v>
      </c>
      <c r="LW27" s="737">
        <f t="shared" si="74"/>
        <v>0</v>
      </c>
      <c r="LX27" s="740">
        <f t="shared" si="75"/>
        <v>0</v>
      </c>
      <c r="LY27" s="625">
        <f t="shared" si="308"/>
        <v>1</v>
      </c>
      <c r="LZ27" s="625" t="str">
        <f t="shared" si="309"/>
        <v>00:00-00:00</v>
      </c>
      <c r="MA27" s="627">
        <f t="shared" si="310"/>
        <v>1</v>
      </c>
      <c r="MB27" s="738">
        <f t="shared" si="311"/>
        <v>0</v>
      </c>
      <c r="MC27" s="738">
        <f t="shared" si="312"/>
        <v>1</v>
      </c>
      <c r="MD27" s="628" t="b">
        <f t="shared" si="313"/>
        <v>1</v>
      </c>
      <c r="ME27" s="628" t="b">
        <f t="shared" si="76"/>
        <v>0</v>
      </c>
      <c r="MF27" s="628" t="b">
        <f t="shared" si="314"/>
        <v>1</v>
      </c>
      <c r="MG27" s="628">
        <f t="shared" si="315"/>
        <v>1</v>
      </c>
      <c r="MH27" s="737">
        <f t="shared" si="316"/>
        <v>0</v>
      </c>
      <c r="MI27" s="737">
        <f t="shared" si="317"/>
        <v>0</v>
      </c>
      <c r="MJ27" s="737">
        <f t="shared" si="77"/>
        <v>0</v>
      </c>
      <c r="MK27" s="740">
        <f t="shared" si="78"/>
        <v>0</v>
      </c>
      <c r="ML27" s="625">
        <f t="shared" si="318"/>
        <v>1</v>
      </c>
      <c r="MM27" s="625" t="str">
        <f t="shared" si="319"/>
        <v>00:00-00:00</v>
      </c>
      <c r="MN27" s="627">
        <f t="shared" si="320"/>
        <v>1</v>
      </c>
      <c r="MO27" s="738">
        <f t="shared" si="321"/>
        <v>0</v>
      </c>
      <c r="MP27" s="738">
        <f t="shared" si="322"/>
        <v>1</v>
      </c>
      <c r="MQ27" s="628" t="b">
        <f t="shared" si="323"/>
        <v>1</v>
      </c>
      <c r="MR27" s="628" t="b">
        <f t="shared" si="323"/>
        <v>0</v>
      </c>
      <c r="MS27" s="628" t="b">
        <f t="shared" si="324"/>
        <v>1</v>
      </c>
      <c r="MT27" s="628">
        <f t="shared" si="325"/>
        <v>1</v>
      </c>
      <c r="MU27" s="737">
        <f t="shared" si="326"/>
        <v>0</v>
      </c>
      <c r="MV27" s="737">
        <f t="shared" si="327"/>
        <v>0</v>
      </c>
      <c r="MW27" s="737">
        <f t="shared" si="79"/>
        <v>0</v>
      </c>
      <c r="MX27" s="740">
        <f t="shared" si="80"/>
        <v>0</v>
      </c>
      <c r="MY27" s="625">
        <f t="shared" si="328"/>
        <v>1</v>
      </c>
      <c r="MZ27" s="625" t="str">
        <f t="shared" si="329"/>
        <v>00:00-00:00</v>
      </c>
      <c r="NA27" s="627">
        <f t="shared" si="330"/>
        <v>1</v>
      </c>
      <c r="NB27" s="738">
        <f t="shared" si="331"/>
        <v>0</v>
      </c>
      <c r="NC27" s="738">
        <f t="shared" si="332"/>
        <v>1</v>
      </c>
      <c r="ND27" s="628" t="b">
        <f t="shared" si="333"/>
        <v>1</v>
      </c>
      <c r="NE27" s="628" t="b">
        <f t="shared" si="333"/>
        <v>0</v>
      </c>
      <c r="NF27" s="628" t="b">
        <f t="shared" si="334"/>
        <v>1</v>
      </c>
      <c r="NG27" s="628">
        <f t="shared" si="335"/>
        <v>1</v>
      </c>
      <c r="NH27" s="737">
        <f t="shared" si="336"/>
        <v>0</v>
      </c>
      <c r="NI27" s="737">
        <f t="shared" si="337"/>
        <v>0</v>
      </c>
      <c r="NJ27" s="737">
        <f t="shared" si="81"/>
        <v>0</v>
      </c>
      <c r="NK27" s="740">
        <f t="shared" si="82"/>
        <v>0</v>
      </c>
      <c r="NL27" s="625">
        <f t="shared" si="338"/>
        <v>1</v>
      </c>
      <c r="NM27" s="625" t="str">
        <f t="shared" si="339"/>
        <v>00:00-00:00</v>
      </c>
      <c r="NN27" s="627">
        <f t="shared" si="340"/>
        <v>1</v>
      </c>
      <c r="NO27" s="738">
        <f t="shared" si="341"/>
        <v>0</v>
      </c>
      <c r="NP27" s="738">
        <f t="shared" si="342"/>
        <v>1</v>
      </c>
      <c r="NQ27" s="628" t="b">
        <f t="shared" si="343"/>
        <v>1</v>
      </c>
      <c r="NR27" s="628" t="b">
        <f t="shared" si="343"/>
        <v>0</v>
      </c>
      <c r="NS27" s="628" t="b">
        <f t="shared" si="344"/>
        <v>1</v>
      </c>
      <c r="NT27" s="628">
        <f t="shared" si="345"/>
        <v>1</v>
      </c>
      <c r="NU27" s="737">
        <f t="shared" si="346"/>
        <v>0</v>
      </c>
      <c r="NV27" s="737">
        <f t="shared" si="347"/>
        <v>0</v>
      </c>
      <c r="NW27" s="737">
        <f t="shared" si="83"/>
        <v>0</v>
      </c>
      <c r="NX27" s="740">
        <f t="shared" si="84"/>
        <v>0</v>
      </c>
      <c r="NY27" s="625">
        <f t="shared" si="348"/>
        <v>1</v>
      </c>
      <c r="NZ27" s="625" t="str">
        <f t="shared" si="349"/>
        <v>00:00-00:00</v>
      </c>
      <c r="OA27" s="627">
        <f t="shared" si="350"/>
        <v>1</v>
      </c>
      <c r="OB27" s="738">
        <f t="shared" si="351"/>
        <v>0</v>
      </c>
      <c r="OC27" s="738">
        <f t="shared" si="352"/>
        <v>1</v>
      </c>
      <c r="OD27" s="628" t="b">
        <f t="shared" si="353"/>
        <v>1</v>
      </c>
      <c r="OE27" s="628" t="b">
        <f t="shared" si="353"/>
        <v>0</v>
      </c>
      <c r="OF27" s="628" t="b">
        <f t="shared" si="354"/>
        <v>1</v>
      </c>
      <c r="OG27" s="628">
        <f t="shared" si="355"/>
        <v>1</v>
      </c>
      <c r="OH27" s="737">
        <f t="shared" si="356"/>
        <v>0</v>
      </c>
      <c r="OI27" s="737">
        <f t="shared" si="357"/>
        <v>0</v>
      </c>
      <c r="OJ27" s="737">
        <f t="shared" si="85"/>
        <v>0</v>
      </c>
      <c r="OK27" s="740">
        <f t="shared" si="86"/>
        <v>0</v>
      </c>
      <c r="OL27" s="625">
        <f t="shared" si="358"/>
        <v>1</v>
      </c>
      <c r="OM27" s="625" t="str">
        <f t="shared" si="359"/>
        <v>00:00-00:00</v>
      </c>
      <c r="ON27" s="627">
        <f t="shared" si="360"/>
        <v>1</v>
      </c>
      <c r="OO27" s="738">
        <f t="shared" si="361"/>
        <v>0</v>
      </c>
      <c r="OP27" s="738">
        <f t="shared" si="362"/>
        <v>1</v>
      </c>
      <c r="OQ27" s="628" t="b">
        <f t="shared" si="363"/>
        <v>1</v>
      </c>
      <c r="OR27" s="628" t="b">
        <f t="shared" si="363"/>
        <v>0</v>
      </c>
      <c r="OS27" s="628" t="b">
        <f t="shared" si="364"/>
        <v>1</v>
      </c>
      <c r="OT27" s="628">
        <f t="shared" si="365"/>
        <v>1</v>
      </c>
      <c r="OU27" s="737">
        <f t="shared" si="366"/>
        <v>0</v>
      </c>
      <c r="OV27" s="737">
        <f t="shared" si="367"/>
        <v>0</v>
      </c>
      <c r="OW27" s="737">
        <f t="shared" si="87"/>
        <v>0</v>
      </c>
      <c r="OX27" s="740">
        <f t="shared" si="88"/>
        <v>0</v>
      </c>
      <c r="OY27" s="625">
        <f t="shared" si="368"/>
        <v>1</v>
      </c>
      <c r="OZ27" s="625" t="str">
        <f t="shared" si="369"/>
        <v>00:00-00:00</v>
      </c>
      <c r="PA27" s="627">
        <f t="shared" si="370"/>
        <v>1</v>
      </c>
      <c r="PB27" s="738">
        <f t="shared" si="371"/>
        <v>0</v>
      </c>
      <c r="PC27" s="738">
        <f t="shared" si="372"/>
        <v>1</v>
      </c>
      <c r="PD27" s="628" t="b">
        <f t="shared" si="373"/>
        <v>1</v>
      </c>
      <c r="PE27" s="628" t="b">
        <f t="shared" si="373"/>
        <v>0</v>
      </c>
      <c r="PF27" s="628" t="b">
        <f t="shared" si="374"/>
        <v>1</v>
      </c>
      <c r="PG27" s="628">
        <f t="shared" si="375"/>
        <v>1</v>
      </c>
      <c r="PH27" s="737">
        <f t="shared" si="376"/>
        <v>0</v>
      </c>
      <c r="PI27" s="737">
        <f t="shared" si="377"/>
        <v>0</v>
      </c>
      <c r="PJ27" s="737">
        <f t="shared" si="89"/>
        <v>0</v>
      </c>
      <c r="PK27" s="740">
        <f t="shared" si="90"/>
        <v>0</v>
      </c>
      <c r="PL27" s="625">
        <f t="shared" si="378"/>
        <v>1</v>
      </c>
      <c r="PM27" s="625" t="str">
        <f t="shared" si="379"/>
        <v>00:00-00:00</v>
      </c>
      <c r="PN27" s="627">
        <f t="shared" si="380"/>
        <v>1</v>
      </c>
      <c r="PO27" s="738">
        <f t="shared" si="381"/>
        <v>0</v>
      </c>
      <c r="PP27" s="738">
        <f t="shared" si="382"/>
        <v>1</v>
      </c>
      <c r="PQ27" s="628" t="b">
        <f t="shared" si="383"/>
        <v>1</v>
      </c>
      <c r="PR27" s="628" t="b">
        <f t="shared" si="383"/>
        <v>0</v>
      </c>
      <c r="PS27" s="628" t="b">
        <f t="shared" si="384"/>
        <v>1</v>
      </c>
      <c r="PT27" s="628">
        <f t="shared" si="385"/>
        <v>1</v>
      </c>
      <c r="PU27" s="737">
        <f t="shared" si="386"/>
        <v>0</v>
      </c>
      <c r="PV27" s="737">
        <f t="shared" si="387"/>
        <v>0</v>
      </c>
      <c r="PW27" s="737">
        <f t="shared" si="91"/>
        <v>0</v>
      </c>
      <c r="PX27" s="740">
        <f t="shared" si="92"/>
        <v>0</v>
      </c>
      <c r="PY27" s="625">
        <f t="shared" si="388"/>
        <v>1</v>
      </c>
      <c r="PZ27" s="625" t="str">
        <f t="shared" si="389"/>
        <v>00:00-00:00</v>
      </c>
      <c r="QA27" s="627">
        <f t="shared" si="390"/>
        <v>1</v>
      </c>
      <c r="QB27" s="738">
        <f t="shared" si="391"/>
        <v>0</v>
      </c>
      <c r="QC27" s="738">
        <f t="shared" si="392"/>
        <v>1</v>
      </c>
      <c r="QD27" s="628" t="b">
        <f t="shared" si="393"/>
        <v>1</v>
      </c>
      <c r="QE27" s="628" t="b">
        <f t="shared" si="393"/>
        <v>0</v>
      </c>
      <c r="QF27" s="628" t="b">
        <f t="shared" si="394"/>
        <v>1</v>
      </c>
      <c r="QG27" s="628">
        <f t="shared" si="395"/>
        <v>1</v>
      </c>
      <c r="QH27" s="737">
        <f t="shared" si="396"/>
        <v>0</v>
      </c>
      <c r="QI27" s="737">
        <f t="shared" si="397"/>
        <v>0</v>
      </c>
      <c r="QJ27" s="737">
        <f t="shared" si="93"/>
        <v>0</v>
      </c>
      <c r="QK27" s="740">
        <f t="shared" si="94"/>
        <v>0</v>
      </c>
      <c r="QL27" s="625">
        <f t="shared" si="398"/>
        <v>1</v>
      </c>
      <c r="QM27" s="625" t="str">
        <f t="shared" si="399"/>
        <v>00:00-00:00</v>
      </c>
      <c r="QN27" s="627">
        <f t="shared" si="400"/>
        <v>1</v>
      </c>
      <c r="QO27" s="738">
        <f t="shared" si="401"/>
        <v>0</v>
      </c>
      <c r="QP27" s="738">
        <f t="shared" si="402"/>
        <v>1</v>
      </c>
      <c r="QQ27" s="628" t="b">
        <f t="shared" si="403"/>
        <v>1</v>
      </c>
      <c r="QR27" s="628" t="b">
        <f t="shared" si="403"/>
        <v>0</v>
      </c>
      <c r="QS27" s="628" t="b">
        <f t="shared" si="404"/>
        <v>1</v>
      </c>
      <c r="QT27" s="628">
        <f t="shared" si="405"/>
        <v>1</v>
      </c>
      <c r="QU27" s="737">
        <f t="shared" si="406"/>
        <v>0</v>
      </c>
      <c r="QV27" s="737">
        <f t="shared" si="407"/>
        <v>0</v>
      </c>
      <c r="QW27" s="737">
        <f t="shared" si="95"/>
        <v>0</v>
      </c>
      <c r="QX27" s="740">
        <f t="shared" si="96"/>
        <v>0</v>
      </c>
      <c r="QY27" s="625">
        <f t="shared" si="408"/>
        <v>1</v>
      </c>
      <c r="QZ27" s="625" t="str">
        <f t="shared" si="409"/>
        <v>00:00-00:00</v>
      </c>
      <c r="RA27" s="627">
        <f t="shared" si="410"/>
        <v>1</v>
      </c>
      <c r="RB27" s="738">
        <f t="shared" si="411"/>
        <v>0</v>
      </c>
      <c r="RC27" s="738">
        <f t="shared" si="412"/>
        <v>1</v>
      </c>
      <c r="RD27" s="628" t="b">
        <f t="shared" si="413"/>
        <v>1</v>
      </c>
      <c r="RE27" s="628" t="b">
        <f t="shared" si="413"/>
        <v>0</v>
      </c>
      <c r="RF27" s="628" t="b">
        <f t="shared" si="414"/>
        <v>1</v>
      </c>
      <c r="RG27" s="628">
        <f t="shared" si="415"/>
        <v>1</v>
      </c>
      <c r="RH27" s="737">
        <f t="shared" si="416"/>
        <v>0</v>
      </c>
      <c r="RI27" s="737">
        <f t="shared" si="417"/>
        <v>0</v>
      </c>
      <c r="RJ27" s="737">
        <f t="shared" si="97"/>
        <v>0</v>
      </c>
      <c r="RK27" s="740">
        <f t="shared" si="98"/>
        <v>0</v>
      </c>
      <c r="RL27" s="744">
        <f t="shared" si="418"/>
        <v>0</v>
      </c>
      <c r="RM27" s="746">
        <f t="shared" si="430"/>
        <v>0</v>
      </c>
      <c r="RN27" s="744">
        <f t="shared" si="419"/>
        <v>0</v>
      </c>
      <c r="RO27" s="744">
        <f t="shared" si="420"/>
        <v>0</v>
      </c>
      <c r="RP27" s="744">
        <f t="shared" si="421"/>
        <v>0</v>
      </c>
      <c r="RQ27" s="744">
        <f t="shared" si="422"/>
        <v>0</v>
      </c>
      <c r="RR27" s="594">
        <f t="shared" ca="1" si="100"/>
        <v>0</v>
      </c>
      <c r="RS27" s="594">
        <f t="shared" ca="1" si="101"/>
        <v>0</v>
      </c>
      <c r="RU27" s="725"/>
    </row>
    <row r="28" spans="1:489" s="625" customFormat="1" ht="15" x14ac:dyDescent="0.25">
      <c r="A28" s="865">
        <f t="shared" ca="1" si="0"/>
        <v>8</v>
      </c>
      <c r="B28" s="719">
        <f t="shared" ca="1" si="102"/>
        <v>43879</v>
      </c>
      <c r="C28" s="720">
        <f t="shared" ca="1" si="1"/>
        <v>1</v>
      </c>
      <c r="D28" s="720" t="str">
        <f t="shared" ca="1" si="2"/>
        <v/>
      </c>
      <c r="E28" s="773" t="str">
        <f t="shared" ca="1" si="3"/>
        <v/>
      </c>
      <c r="F28" s="721">
        <f t="shared" ca="1" si="4"/>
        <v>43879</v>
      </c>
      <c r="G28" s="747"/>
      <c r="H28" s="748"/>
      <c r="I28" s="748"/>
      <c r="J28" s="748"/>
      <c r="K28" s="748"/>
      <c r="L28" s="748"/>
      <c r="M28" s="749"/>
      <c r="N28" s="722" t="str">
        <f t="shared" si="5"/>
        <v/>
      </c>
      <c r="O28" s="723" t="str">
        <f t="shared" si="6"/>
        <v/>
      </c>
      <c r="P28" s="724">
        <f t="shared" ca="1" si="7"/>
        <v>0.33333333333333298</v>
      </c>
      <c r="Q28" s="725" t="str">
        <f t="shared" ca="1" si="8"/>
        <v/>
      </c>
      <c r="R28" s="725" t="str">
        <f t="shared" ca="1" si="9"/>
        <v/>
      </c>
      <c r="S28" s="750"/>
      <c r="T28" s="723" t="str">
        <f t="shared" si="103"/>
        <v/>
      </c>
      <c r="U28" s="723" t="str">
        <f t="shared" ca="1" si="10"/>
        <v/>
      </c>
      <c r="V28" s="723" t="str">
        <f t="shared" ca="1" si="11"/>
        <v/>
      </c>
      <c r="W28" s="723" t="str">
        <f t="shared" ca="1" si="12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13"/>
        <v/>
      </c>
      <c r="AD28" s="714"/>
      <c r="AE28" s="752" t="str">
        <f t="shared" si="14"/>
        <v/>
      </c>
      <c r="AF28" s="729" t="str">
        <f t="shared" si="104"/>
        <v/>
      </c>
      <c r="AG28" s="730" t="str">
        <f t="shared" si="105"/>
        <v/>
      </c>
      <c r="AH28" s="731" t="str">
        <f t="shared" si="15"/>
        <v/>
      </c>
      <c r="AI28" s="731">
        <f t="shared" si="106"/>
        <v>0</v>
      </c>
      <c r="AJ28" s="731">
        <f t="shared" si="107"/>
        <v>0</v>
      </c>
      <c r="AK28" s="732">
        <f ca="1">IF(G28=Stammdaten!$I$59,3,IF(AND(OR(C28=0,WEEKDAY(B28,2)&gt;=6),Q28&lt;&gt;""),2,0))</f>
        <v>0</v>
      </c>
      <c r="AL28" s="596">
        <f t="shared" si="16"/>
        <v>0</v>
      </c>
      <c r="AM28" s="596">
        <f t="shared" si="16"/>
        <v>0</v>
      </c>
      <c r="AN28" s="596">
        <f t="shared" si="16"/>
        <v>0</v>
      </c>
      <c r="AO28" s="596">
        <f t="shared" si="423"/>
        <v>0</v>
      </c>
      <c r="AP28" s="633">
        <v>0</v>
      </c>
      <c r="AQ28" s="596">
        <f t="shared" si="424"/>
        <v>0</v>
      </c>
      <c r="AR28" s="634">
        <f t="shared" si="17"/>
        <v>0</v>
      </c>
      <c r="AS28" s="733">
        <f t="shared" si="18"/>
        <v>0</v>
      </c>
      <c r="AT28" s="635">
        <f t="shared" si="19"/>
        <v>0</v>
      </c>
      <c r="AU28" s="635">
        <f t="shared" si="425"/>
        <v>0</v>
      </c>
      <c r="AV28" s="633">
        <v>0</v>
      </c>
      <c r="AW28" s="635">
        <f t="shared" si="426"/>
        <v>0</v>
      </c>
      <c r="AX28" s="596">
        <f t="shared" si="20"/>
        <v>0</v>
      </c>
      <c r="AY28" s="596">
        <f t="shared" si="21"/>
        <v>0</v>
      </c>
      <c r="AZ28" s="596">
        <f t="shared" si="22"/>
        <v>0</v>
      </c>
      <c r="BA28" s="596">
        <f t="shared" si="23"/>
        <v>0</v>
      </c>
      <c r="BB28" s="596">
        <f t="shared" si="24"/>
        <v>0</v>
      </c>
      <c r="BC28" s="596">
        <f t="shared" si="427"/>
        <v>0</v>
      </c>
      <c r="BD28" s="636" t="b">
        <f t="shared" si="25"/>
        <v>1</v>
      </c>
      <c r="BE28" s="636" t="b">
        <f>IF(UPPER(G28)=Stammdaten!$D$40,TRUE,FALSE)</f>
        <v>0</v>
      </c>
      <c r="BF28" s="635">
        <f t="shared" si="428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9"/>
        <v>0</v>
      </c>
      <c r="BL28" s="636" t="b">
        <f>IF(UPPER(G28)=Stammdaten!$D$39,TRUE,FALSE)</f>
        <v>0</v>
      </c>
      <c r="BM28" s="636">
        <f t="shared" si="26"/>
        <v>0</v>
      </c>
      <c r="BN28" s="636">
        <f t="shared" si="27"/>
        <v>0</v>
      </c>
      <c r="BO28" s="735">
        <f t="shared" ca="1" si="28"/>
        <v>0</v>
      </c>
      <c r="BP28" s="636">
        <f t="shared" si="29"/>
        <v>0</v>
      </c>
      <c r="BQ28" s="636">
        <f t="shared" si="108"/>
        <v>0</v>
      </c>
      <c r="BR28" s="636">
        <f t="shared" ca="1" si="30"/>
        <v>0</v>
      </c>
      <c r="BS28" s="549">
        <f t="shared" ca="1" si="31"/>
        <v>0</v>
      </c>
      <c r="BT28" s="637">
        <f t="shared" ca="1" si="32"/>
        <v>0</v>
      </c>
      <c r="BU28" s="635">
        <f t="shared" ca="1" si="109"/>
        <v>0</v>
      </c>
      <c r="BV28" s="638">
        <f t="shared" ca="1" si="3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34"/>
        <v>0</v>
      </c>
      <c r="BY28" s="638">
        <f t="shared" ca="1" si="35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36"/>
        <v>0</v>
      </c>
      <c r="CB28" s="736">
        <f t="shared" si="110"/>
        <v>0</v>
      </c>
      <c r="CC28" s="625">
        <f t="shared" si="37"/>
        <v>1</v>
      </c>
      <c r="CD28" s="737">
        <f t="shared" si="38"/>
        <v>0</v>
      </c>
      <c r="CE28" s="737">
        <f t="shared" si="111"/>
        <v>1</v>
      </c>
      <c r="CF28" s="738" t="str">
        <f t="shared" si="112"/>
        <v>00:00-00:00</v>
      </c>
      <c r="CG28" s="739">
        <f t="shared" si="113"/>
        <v>1</v>
      </c>
      <c r="CH28" s="738">
        <f t="shared" si="114"/>
        <v>0</v>
      </c>
      <c r="CI28" s="738">
        <f t="shared" si="115"/>
        <v>1</v>
      </c>
      <c r="CJ28" s="737" t="b">
        <f t="shared" si="116"/>
        <v>1</v>
      </c>
      <c r="CK28" s="737" t="b">
        <f t="shared" si="116"/>
        <v>0</v>
      </c>
      <c r="CL28" s="737" t="b">
        <f t="shared" si="117"/>
        <v>1</v>
      </c>
      <c r="CM28" s="628">
        <f t="shared" si="118"/>
        <v>1</v>
      </c>
      <c r="CN28" s="737">
        <f t="shared" si="119"/>
        <v>0</v>
      </c>
      <c r="CO28" s="737">
        <f t="shared" si="120"/>
        <v>0</v>
      </c>
      <c r="CP28" s="737">
        <f t="shared" si="121"/>
        <v>0</v>
      </c>
      <c r="CQ28" s="740">
        <f t="shared" si="39"/>
        <v>0</v>
      </c>
      <c r="CR28" s="625">
        <f t="shared" si="122"/>
        <v>1</v>
      </c>
      <c r="CS28" s="738" t="str">
        <f t="shared" si="40"/>
        <v>00:00-00:00</v>
      </c>
      <c r="CT28" s="739">
        <f t="shared" si="123"/>
        <v>1</v>
      </c>
      <c r="CU28" s="738">
        <f t="shared" si="124"/>
        <v>0</v>
      </c>
      <c r="CV28" s="738">
        <f t="shared" si="125"/>
        <v>1</v>
      </c>
      <c r="CW28" s="737" t="b">
        <f t="shared" si="126"/>
        <v>1</v>
      </c>
      <c r="CX28" s="737" t="b">
        <f t="shared" si="126"/>
        <v>0</v>
      </c>
      <c r="CY28" s="737" t="b">
        <f t="shared" si="127"/>
        <v>1</v>
      </c>
      <c r="CZ28" s="628">
        <f t="shared" si="128"/>
        <v>1</v>
      </c>
      <c r="DA28" s="737">
        <f t="shared" si="129"/>
        <v>0</v>
      </c>
      <c r="DB28" s="737">
        <f t="shared" si="130"/>
        <v>0</v>
      </c>
      <c r="DC28" s="737">
        <f t="shared" si="131"/>
        <v>0</v>
      </c>
      <c r="DD28" s="740">
        <f t="shared" si="41"/>
        <v>0</v>
      </c>
      <c r="DE28" s="625">
        <f t="shared" si="132"/>
        <v>1</v>
      </c>
      <c r="DF28" s="738" t="str">
        <f t="shared" si="133"/>
        <v>00:00-00:00</v>
      </c>
      <c r="DG28" s="739">
        <f t="shared" si="134"/>
        <v>1</v>
      </c>
      <c r="DH28" s="738">
        <f t="shared" si="135"/>
        <v>0</v>
      </c>
      <c r="DI28" s="738">
        <f t="shared" si="136"/>
        <v>1</v>
      </c>
      <c r="DJ28" s="737" t="b">
        <f t="shared" si="137"/>
        <v>1</v>
      </c>
      <c r="DK28" s="737" t="b">
        <f t="shared" si="137"/>
        <v>0</v>
      </c>
      <c r="DL28" s="737" t="b">
        <f t="shared" si="138"/>
        <v>1</v>
      </c>
      <c r="DM28" s="628">
        <f t="shared" si="139"/>
        <v>1</v>
      </c>
      <c r="DN28" s="737">
        <f t="shared" si="140"/>
        <v>0</v>
      </c>
      <c r="DO28" s="737">
        <f t="shared" si="141"/>
        <v>0</v>
      </c>
      <c r="DP28" s="737">
        <f t="shared" si="42"/>
        <v>0</v>
      </c>
      <c r="DQ28" s="740">
        <f t="shared" si="43"/>
        <v>0</v>
      </c>
      <c r="DR28" s="625">
        <f t="shared" si="142"/>
        <v>1</v>
      </c>
      <c r="DS28" s="738" t="str">
        <f t="shared" si="143"/>
        <v>00:00-00:00</v>
      </c>
      <c r="DT28" s="739">
        <f t="shared" si="144"/>
        <v>1</v>
      </c>
      <c r="DU28" s="738">
        <f t="shared" si="145"/>
        <v>0</v>
      </c>
      <c r="DV28" s="738">
        <f t="shared" si="146"/>
        <v>1</v>
      </c>
      <c r="DW28" s="737" t="b">
        <f t="shared" si="147"/>
        <v>1</v>
      </c>
      <c r="DX28" s="737" t="b">
        <f t="shared" si="147"/>
        <v>0</v>
      </c>
      <c r="DY28" s="737" t="b">
        <f t="shared" si="148"/>
        <v>1</v>
      </c>
      <c r="DZ28" s="628">
        <f t="shared" si="149"/>
        <v>1</v>
      </c>
      <c r="EA28" s="737">
        <f t="shared" si="150"/>
        <v>0</v>
      </c>
      <c r="EB28" s="737">
        <f t="shared" si="151"/>
        <v>0</v>
      </c>
      <c r="EC28" s="737">
        <f t="shared" si="44"/>
        <v>0</v>
      </c>
      <c r="ED28" s="740">
        <f t="shared" si="45"/>
        <v>0</v>
      </c>
      <c r="EE28" s="741">
        <f t="shared" si="152"/>
        <v>1</v>
      </c>
      <c r="EF28" s="742" t="str">
        <f t="shared" si="153"/>
        <v>00:00-00:00</v>
      </c>
      <c r="EG28" s="743">
        <f t="shared" si="154"/>
        <v>1</v>
      </c>
      <c r="EH28" s="742">
        <f t="shared" si="155"/>
        <v>0</v>
      </c>
      <c r="EI28" s="742">
        <f t="shared" si="156"/>
        <v>1</v>
      </c>
      <c r="EJ28" s="742" t="b">
        <f t="shared" si="157"/>
        <v>1</v>
      </c>
      <c r="EK28" s="742" t="b">
        <f t="shared" si="157"/>
        <v>0</v>
      </c>
      <c r="EL28" s="742" t="b">
        <f t="shared" si="158"/>
        <v>1</v>
      </c>
      <c r="EM28" s="628">
        <f t="shared" si="159"/>
        <v>1</v>
      </c>
      <c r="EN28" s="737">
        <f t="shared" si="160"/>
        <v>0</v>
      </c>
      <c r="EO28" s="737">
        <f t="shared" si="161"/>
        <v>0</v>
      </c>
      <c r="EP28" s="737">
        <f t="shared" si="46"/>
        <v>0</v>
      </c>
      <c r="EQ28" s="740">
        <f t="shared" si="47"/>
        <v>0</v>
      </c>
      <c r="ER28" s="741">
        <f t="shared" si="162"/>
        <v>1</v>
      </c>
      <c r="ES28" s="742" t="str">
        <f t="shared" si="163"/>
        <v>00:00-00:00</v>
      </c>
      <c r="ET28" s="739">
        <f t="shared" si="164"/>
        <v>1</v>
      </c>
      <c r="EU28" s="738">
        <f t="shared" si="165"/>
        <v>0</v>
      </c>
      <c r="EV28" s="738">
        <f t="shared" si="166"/>
        <v>1</v>
      </c>
      <c r="EW28" s="737" t="b">
        <f t="shared" si="167"/>
        <v>1</v>
      </c>
      <c r="EX28" s="737" t="b">
        <f t="shared" si="167"/>
        <v>0</v>
      </c>
      <c r="EY28" s="737" t="b">
        <f t="shared" si="168"/>
        <v>1</v>
      </c>
      <c r="EZ28" s="628">
        <f t="shared" si="169"/>
        <v>1</v>
      </c>
      <c r="FA28" s="737">
        <f t="shared" si="170"/>
        <v>0</v>
      </c>
      <c r="FB28" s="737">
        <f t="shared" si="171"/>
        <v>0</v>
      </c>
      <c r="FC28" s="737">
        <f t="shared" si="48"/>
        <v>0</v>
      </c>
      <c r="FD28" s="740">
        <f t="shared" si="49"/>
        <v>0</v>
      </c>
      <c r="FE28" s="625">
        <f t="shared" si="172"/>
        <v>1</v>
      </c>
      <c r="FF28" s="738" t="str">
        <f t="shared" si="173"/>
        <v>00:00-00:00</v>
      </c>
      <c r="FG28" s="739">
        <f t="shared" si="174"/>
        <v>1</v>
      </c>
      <c r="FH28" s="738">
        <f t="shared" si="175"/>
        <v>0</v>
      </c>
      <c r="FI28" s="738">
        <f t="shared" si="176"/>
        <v>1</v>
      </c>
      <c r="FJ28" s="737" t="b">
        <f t="shared" si="177"/>
        <v>1</v>
      </c>
      <c r="FK28" s="737" t="b">
        <f t="shared" si="177"/>
        <v>0</v>
      </c>
      <c r="FL28" s="737" t="b">
        <f t="shared" si="178"/>
        <v>1</v>
      </c>
      <c r="FM28" s="628">
        <f t="shared" si="179"/>
        <v>1</v>
      </c>
      <c r="FN28" s="737">
        <f t="shared" si="180"/>
        <v>0</v>
      </c>
      <c r="FO28" s="737">
        <f t="shared" si="181"/>
        <v>0</v>
      </c>
      <c r="FP28" s="737">
        <f t="shared" si="50"/>
        <v>0</v>
      </c>
      <c r="FQ28" s="740">
        <f t="shared" si="51"/>
        <v>0</v>
      </c>
      <c r="FR28" s="625">
        <f t="shared" si="182"/>
        <v>1</v>
      </c>
      <c r="FS28" s="738" t="str">
        <f t="shared" si="183"/>
        <v>00:00-00:00</v>
      </c>
      <c r="FT28" s="739">
        <f t="shared" si="184"/>
        <v>1</v>
      </c>
      <c r="FU28" s="738">
        <f t="shared" si="185"/>
        <v>0</v>
      </c>
      <c r="FV28" s="738">
        <f t="shared" si="186"/>
        <v>1</v>
      </c>
      <c r="FW28" s="737" t="b">
        <f t="shared" si="187"/>
        <v>1</v>
      </c>
      <c r="FX28" s="737" t="b">
        <f t="shared" si="187"/>
        <v>0</v>
      </c>
      <c r="FY28" s="737" t="b">
        <f t="shared" si="188"/>
        <v>1</v>
      </c>
      <c r="FZ28" s="628">
        <f t="shared" si="189"/>
        <v>1</v>
      </c>
      <c r="GA28" s="737">
        <f t="shared" si="190"/>
        <v>0</v>
      </c>
      <c r="GB28" s="737">
        <f t="shared" si="191"/>
        <v>0</v>
      </c>
      <c r="GC28" s="737">
        <f t="shared" si="52"/>
        <v>0</v>
      </c>
      <c r="GD28" s="740">
        <f t="shared" si="53"/>
        <v>0</v>
      </c>
      <c r="GE28" s="625">
        <f t="shared" si="192"/>
        <v>1</v>
      </c>
      <c r="GF28" s="738" t="str">
        <f t="shared" si="193"/>
        <v>00:00-00:00</v>
      </c>
      <c r="GG28" s="739">
        <f t="shared" si="194"/>
        <v>1</v>
      </c>
      <c r="GH28" s="738">
        <f t="shared" si="195"/>
        <v>0</v>
      </c>
      <c r="GI28" s="738">
        <f t="shared" si="196"/>
        <v>1</v>
      </c>
      <c r="GJ28" s="737" t="b">
        <f t="shared" si="197"/>
        <v>1</v>
      </c>
      <c r="GK28" s="737" t="b">
        <f t="shared" si="197"/>
        <v>0</v>
      </c>
      <c r="GL28" s="737" t="b">
        <f t="shared" si="198"/>
        <v>1</v>
      </c>
      <c r="GM28" s="628">
        <f t="shared" si="199"/>
        <v>1</v>
      </c>
      <c r="GN28" s="737">
        <f t="shared" si="200"/>
        <v>0</v>
      </c>
      <c r="GO28" s="737">
        <f t="shared" si="201"/>
        <v>0</v>
      </c>
      <c r="GP28" s="737">
        <f t="shared" si="54"/>
        <v>0</v>
      </c>
      <c r="GQ28" s="740">
        <f t="shared" si="55"/>
        <v>0</v>
      </c>
      <c r="GR28" s="625">
        <f t="shared" si="202"/>
        <v>1</v>
      </c>
      <c r="GS28" s="738" t="str">
        <f t="shared" si="203"/>
        <v>00:00-00:00</v>
      </c>
      <c r="GT28" s="739">
        <f t="shared" si="204"/>
        <v>1</v>
      </c>
      <c r="GU28" s="738">
        <f t="shared" si="205"/>
        <v>0</v>
      </c>
      <c r="GV28" s="738">
        <f t="shared" si="206"/>
        <v>1</v>
      </c>
      <c r="GW28" s="737" t="b">
        <f t="shared" si="207"/>
        <v>1</v>
      </c>
      <c r="GX28" s="737" t="b">
        <f t="shared" si="207"/>
        <v>0</v>
      </c>
      <c r="GY28" s="737" t="b">
        <f t="shared" si="208"/>
        <v>1</v>
      </c>
      <c r="GZ28" s="628">
        <f t="shared" si="209"/>
        <v>1</v>
      </c>
      <c r="HA28" s="737">
        <f t="shared" si="210"/>
        <v>0</v>
      </c>
      <c r="HB28" s="737">
        <f t="shared" si="211"/>
        <v>0</v>
      </c>
      <c r="HC28" s="737">
        <f t="shared" si="56"/>
        <v>0</v>
      </c>
      <c r="HD28" s="740">
        <f t="shared" si="57"/>
        <v>0</v>
      </c>
      <c r="HE28" s="625">
        <f t="shared" si="212"/>
        <v>1</v>
      </c>
      <c r="HF28" s="738" t="str">
        <f t="shared" si="213"/>
        <v>00:00-00:00</v>
      </c>
      <c r="HG28" s="739">
        <f t="shared" si="214"/>
        <v>1</v>
      </c>
      <c r="HH28" s="738">
        <f t="shared" si="215"/>
        <v>0</v>
      </c>
      <c r="HI28" s="738">
        <f t="shared" si="216"/>
        <v>1</v>
      </c>
      <c r="HJ28" s="737" t="b">
        <f t="shared" si="217"/>
        <v>1</v>
      </c>
      <c r="HK28" s="737" t="b">
        <f t="shared" si="217"/>
        <v>0</v>
      </c>
      <c r="HL28" s="737" t="b">
        <f t="shared" si="218"/>
        <v>1</v>
      </c>
      <c r="HM28" s="628">
        <f t="shared" si="219"/>
        <v>1</v>
      </c>
      <c r="HN28" s="737">
        <f t="shared" si="220"/>
        <v>0</v>
      </c>
      <c r="HO28" s="737">
        <f t="shared" si="221"/>
        <v>0</v>
      </c>
      <c r="HP28" s="737">
        <f t="shared" si="58"/>
        <v>0</v>
      </c>
      <c r="HQ28" s="740">
        <f t="shared" si="59"/>
        <v>0</v>
      </c>
      <c r="HR28" s="625">
        <f t="shared" si="222"/>
        <v>1</v>
      </c>
      <c r="HS28" s="738" t="str">
        <f t="shared" si="223"/>
        <v>00:00-00:00</v>
      </c>
      <c r="HT28" s="739">
        <f t="shared" si="224"/>
        <v>1</v>
      </c>
      <c r="HU28" s="738">
        <f t="shared" si="225"/>
        <v>0</v>
      </c>
      <c r="HV28" s="738">
        <f t="shared" si="226"/>
        <v>1</v>
      </c>
      <c r="HW28" s="737" t="b">
        <f t="shared" si="227"/>
        <v>1</v>
      </c>
      <c r="HX28" s="737" t="b">
        <f t="shared" si="227"/>
        <v>0</v>
      </c>
      <c r="HY28" s="737" t="b">
        <f t="shared" si="228"/>
        <v>1</v>
      </c>
      <c r="HZ28" s="628">
        <f t="shared" si="229"/>
        <v>1</v>
      </c>
      <c r="IA28" s="737">
        <f t="shared" si="230"/>
        <v>0</v>
      </c>
      <c r="IB28" s="737">
        <f t="shared" si="231"/>
        <v>0</v>
      </c>
      <c r="IC28" s="737">
        <f t="shared" si="60"/>
        <v>0</v>
      </c>
      <c r="ID28" s="740">
        <f t="shared" si="61"/>
        <v>0</v>
      </c>
      <c r="IE28" s="625">
        <f t="shared" si="232"/>
        <v>1</v>
      </c>
      <c r="IF28" s="738" t="str">
        <f t="shared" si="233"/>
        <v>00:00-00:00</v>
      </c>
      <c r="IG28" s="739">
        <f t="shared" si="234"/>
        <v>1</v>
      </c>
      <c r="IH28" s="738">
        <f t="shared" si="235"/>
        <v>0</v>
      </c>
      <c r="II28" s="738">
        <f t="shared" si="236"/>
        <v>1</v>
      </c>
      <c r="IJ28" s="737" t="b">
        <f t="shared" si="237"/>
        <v>1</v>
      </c>
      <c r="IK28" s="737" t="b">
        <f t="shared" si="237"/>
        <v>0</v>
      </c>
      <c r="IL28" s="737" t="b">
        <f t="shared" si="238"/>
        <v>1</v>
      </c>
      <c r="IM28" s="628">
        <f t="shared" si="239"/>
        <v>1</v>
      </c>
      <c r="IN28" s="737">
        <f t="shared" si="240"/>
        <v>0</v>
      </c>
      <c r="IO28" s="737">
        <f t="shared" si="241"/>
        <v>0</v>
      </c>
      <c r="IP28" s="737">
        <f t="shared" si="62"/>
        <v>0</v>
      </c>
      <c r="IQ28" s="740">
        <f t="shared" si="63"/>
        <v>0</v>
      </c>
      <c r="IR28" s="625">
        <f t="shared" si="242"/>
        <v>1</v>
      </c>
      <c r="IS28" s="738" t="str">
        <f t="shared" si="243"/>
        <v>00:00-00:00</v>
      </c>
      <c r="IT28" s="739">
        <f t="shared" si="244"/>
        <v>1</v>
      </c>
      <c r="IU28" s="738">
        <f t="shared" si="245"/>
        <v>0</v>
      </c>
      <c r="IV28" s="738">
        <f t="shared" si="246"/>
        <v>1</v>
      </c>
      <c r="IW28" s="737" t="b">
        <f t="shared" si="247"/>
        <v>1</v>
      </c>
      <c r="IX28" s="737" t="b">
        <f t="shared" si="247"/>
        <v>0</v>
      </c>
      <c r="IY28" s="737" t="b">
        <f t="shared" si="248"/>
        <v>1</v>
      </c>
      <c r="IZ28" s="628">
        <f t="shared" si="249"/>
        <v>1</v>
      </c>
      <c r="JA28" s="737">
        <f t="shared" si="250"/>
        <v>0</v>
      </c>
      <c r="JB28" s="737">
        <f t="shared" si="251"/>
        <v>0</v>
      </c>
      <c r="JC28" s="737">
        <f t="shared" si="64"/>
        <v>0</v>
      </c>
      <c r="JD28" s="740">
        <f t="shared" si="65"/>
        <v>0</v>
      </c>
      <c r="JE28" s="625">
        <f t="shared" si="252"/>
        <v>1</v>
      </c>
      <c r="JF28" s="738" t="str">
        <f t="shared" si="253"/>
        <v>00:00-00:00</v>
      </c>
      <c r="JG28" s="739">
        <f t="shared" si="254"/>
        <v>1</v>
      </c>
      <c r="JH28" s="738">
        <f t="shared" si="255"/>
        <v>0</v>
      </c>
      <c r="JI28" s="738">
        <f t="shared" si="256"/>
        <v>1</v>
      </c>
      <c r="JJ28" s="737" t="b">
        <f t="shared" si="257"/>
        <v>1</v>
      </c>
      <c r="JK28" s="737" t="b">
        <f t="shared" si="257"/>
        <v>0</v>
      </c>
      <c r="JL28" s="737" t="b">
        <f t="shared" si="258"/>
        <v>1</v>
      </c>
      <c r="JM28" s="628">
        <f t="shared" si="259"/>
        <v>1</v>
      </c>
      <c r="JN28" s="737">
        <f t="shared" si="260"/>
        <v>0</v>
      </c>
      <c r="JO28" s="737">
        <f t="shared" si="261"/>
        <v>0</v>
      </c>
      <c r="JP28" s="737">
        <f t="shared" si="66"/>
        <v>0</v>
      </c>
      <c r="JQ28" s="740">
        <f t="shared" si="67"/>
        <v>0</v>
      </c>
      <c r="JR28" s="744">
        <f t="shared" si="262"/>
        <v>0</v>
      </c>
      <c r="JS28" s="745">
        <f t="shared" si="263"/>
        <v>0</v>
      </c>
      <c r="JT28" s="744">
        <f t="shared" si="264"/>
        <v>0</v>
      </c>
      <c r="JU28" s="744">
        <f t="shared" si="265"/>
        <v>0</v>
      </c>
      <c r="JV28" s="744">
        <f t="shared" si="266"/>
        <v>0</v>
      </c>
      <c r="JW28" s="744">
        <f t="shared" si="267"/>
        <v>0</v>
      </c>
      <c r="JX28" s="616"/>
      <c r="JY28" s="625">
        <f t="shared" si="268"/>
        <v>1</v>
      </c>
      <c r="JZ28" s="626" t="str">
        <f t="shared" si="269"/>
        <v>00:00-00:00</v>
      </c>
      <c r="KA28" s="627">
        <f t="shared" si="270"/>
        <v>1</v>
      </c>
      <c r="KB28" s="738">
        <f t="shared" si="271"/>
        <v>0</v>
      </c>
      <c r="KC28" s="738">
        <f t="shared" si="272"/>
        <v>1</v>
      </c>
      <c r="KD28" s="628" t="b">
        <f t="shared" si="273"/>
        <v>1</v>
      </c>
      <c r="KE28" s="628" t="b">
        <f t="shared" si="273"/>
        <v>0</v>
      </c>
      <c r="KF28" s="628" t="b">
        <f t="shared" si="274"/>
        <v>1</v>
      </c>
      <c r="KG28" s="628">
        <f t="shared" si="275"/>
        <v>1</v>
      </c>
      <c r="KH28" s="737">
        <f t="shared" si="276"/>
        <v>0</v>
      </c>
      <c r="KI28" s="737">
        <f t="shared" si="277"/>
        <v>0</v>
      </c>
      <c r="KJ28" s="737">
        <f t="shared" si="68"/>
        <v>0</v>
      </c>
      <c r="KK28" s="740">
        <f t="shared" si="69"/>
        <v>0</v>
      </c>
      <c r="KL28" s="625">
        <f t="shared" si="278"/>
        <v>1</v>
      </c>
      <c r="KM28" s="625" t="str">
        <f t="shared" si="279"/>
        <v>00:00-00:00</v>
      </c>
      <c r="KN28" s="627">
        <f t="shared" si="280"/>
        <v>1</v>
      </c>
      <c r="KO28" s="738">
        <f t="shared" si="281"/>
        <v>0</v>
      </c>
      <c r="KP28" s="738">
        <f t="shared" si="282"/>
        <v>1</v>
      </c>
      <c r="KQ28" s="628" t="b">
        <f t="shared" si="283"/>
        <v>1</v>
      </c>
      <c r="KR28" s="628" t="b">
        <f t="shared" si="283"/>
        <v>0</v>
      </c>
      <c r="KS28" s="628" t="b">
        <f t="shared" si="284"/>
        <v>1</v>
      </c>
      <c r="KT28" s="628">
        <f t="shared" si="285"/>
        <v>1</v>
      </c>
      <c r="KU28" s="737">
        <f t="shared" si="286"/>
        <v>0</v>
      </c>
      <c r="KV28" s="737">
        <f t="shared" si="287"/>
        <v>0</v>
      </c>
      <c r="KW28" s="737">
        <f t="shared" si="70"/>
        <v>0</v>
      </c>
      <c r="KX28" s="740">
        <f t="shared" si="71"/>
        <v>0</v>
      </c>
      <c r="KY28" s="625">
        <f t="shared" si="288"/>
        <v>1</v>
      </c>
      <c r="KZ28" s="625" t="str">
        <f t="shared" si="289"/>
        <v>00:00-00:00</v>
      </c>
      <c r="LA28" s="627">
        <f t="shared" si="290"/>
        <v>1</v>
      </c>
      <c r="LB28" s="738">
        <f t="shared" si="291"/>
        <v>0</v>
      </c>
      <c r="LC28" s="738">
        <f t="shared" si="292"/>
        <v>1</v>
      </c>
      <c r="LD28" s="628" t="b">
        <f t="shared" si="293"/>
        <v>1</v>
      </c>
      <c r="LE28" s="628" t="b">
        <f t="shared" si="293"/>
        <v>0</v>
      </c>
      <c r="LF28" s="628" t="b">
        <f t="shared" si="294"/>
        <v>1</v>
      </c>
      <c r="LG28" s="628">
        <f t="shared" si="295"/>
        <v>1</v>
      </c>
      <c r="LH28" s="737">
        <f t="shared" si="296"/>
        <v>0</v>
      </c>
      <c r="LI28" s="737">
        <f t="shared" si="297"/>
        <v>0</v>
      </c>
      <c r="LJ28" s="737">
        <f t="shared" si="72"/>
        <v>0</v>
      </c>
      <c r="LK28" s="740">
        <f t="shared" si="73"/>
        <v>0</v>
      </c>
      <c r="LL28" s="625">
        <f t="shared" si="298"/>
        <v>1</v>
      </c>
      <c r="LM28" s="625" t="str">
        <f t="shared" si="299"/>
        <v>00:00-00:00</v>
      </c>
      <c r="LN28" s="627">
        <f t="shared" si="300"/>
        <v>1</v>
      </c>
      <c r="LO28" s="738">
        <f t="shared" si="301"/>
        <v>0</v>
      </c>
      <c r="LP28" s="738">
        <f t="shared" si="302"/>
        <v>1</v>
      </c>
      <c r="LQ28" s="628" t="b">
        <f t="shared" si="303"/>
        <v>1</v>
      </c>
      <c r="LR28" s="628" t="b">
        <f t="shared" si="303"/>
        <v>0</v>
      </c>
      <c r="LS28" s="628" t="b">
        <f t="shared" si="304"/>
        <v>1</v>
      </c>
      <c r="LT28" s="628">
        <f t="shared" si="305"/>
        <v>1</v>
      </c>
      <c r="LU28" s="737">
        <f t="shared" si="306"/>
        <v>0</v>
      </c>
      <c r="LV28" s="737">
        <f t="shared" si="307"/>
        <v>0</v>
      </c>
      <c r="LW28" s="737">
        <f t="shared" si="74"/>
        <v>0</v>
      </c>
      <c r="LX28" s="740">
        <f t="shared" si="75"/>
        <v>0</v>
      </c>
      <c r="LY28" s="625">
        <f t="shared" si="308"/>
        <v>1</v>
      </c>
      <c r="LZ28" s="625" t="str">
        <f t="shared" si="309"/>
        <v>00:00-00:00</v>
      </c>
      <c r="MA28" s="627">
        <f t="shared" si="310"/>
        <v>1</v>
      </c>
      <c r="MB28" s="738">
        <f t="shared" si="311"/>
        <v>0</v>
      </c>
      <c r="MC28" s="738">
        <f t="shared" si="312"/>
        <v>1</v>
      </c>
      <c r="MD28" s="628" t="b">
        <f t="shared" si="313"/>
        <v>1</v>
      </c>
      <c r="ME28" s="628" t="b">
        <f t="shared" si="76"/>
        <v>0</v>
      </c>
      <c r="MF28" s="628" t="b">
        <f t="shared" si="314"/>
        <v>1</v>
      </c>
      <c r="MG28" s="628">
        <f t="shared" si="315"/>
        <v>1</v>
      </c>
      <c r="MH28" s="737">
        <f t="shared" si="316"/>
        <v>0</v>
      </c>
      <c r="MI28" s="737">
        <f t="shared" si="317"/>
        <v>0</v>
      </c>
      <c r="MJ28" s="737">
        <f t="shared" si="77"/>
        <v>0</v>
      </c>
      <c r="MK28" s="740">
        <f t="shared" si="78"/>
        <v>0</v>
      </c>
      <c r="ML28" s="625">
        <f t="shared" si="318"/>
        <v>1</v>
      </c>
      <c r="MM28" s="625" t="str">
        <f t="shared" si="319"/>
        <v>00:00-00:00</v>
      </c>
      <c r="MN28" s="627">
        <f t="shared" si="320"/>
        <v>1</v>
      </c>
      <c r="MO28" s="738">
        <f t="shared" si="321"/>
        <v>0</v>
      </c>
      <c r="MP28" s="738">
        <f t="shared" si="322"/>
        <v>1</v>
      </c>
      <c r="MQ28" s="628" t="b">
        <f t="shared" si="323"/>
        <v>1</v>
      </c>
      <c r="MR28" s="628" t="b">
        <f t="shared" si="323"/>
        <v>0</v>
      </c>
      <c r="MS28" s="628" t="b">
        <f t="shared" si="324"/>
        <v>1</v>
      </c>
      <c r="MT28" s="628">
        <f t="shared" si="325"/>
        <v>1</v>
      </c>
      <c r="MU28" s="737">
        <f t="shared" si="326"/>
        <v>0</v>
      </c>
      <c r="MV28" s="737">
        <f t="shared" si="327"/>
        <v>0</v>
      </c>
      <c r="MW28" s="737">
        <f t="shared" si="79"/>
        <v>0</v>
      </c>
      <c r="MX28" s="740">
        <f t="shared" si="80"/>
        <v>0</v>
      </c>
      <c r="MY28" s="625">
        <f t="shared" si="328"/>
        <v>1</v>
      </c>
      <c r="MZ28" s="625" t="str">
        <f t="shared" si="329"/>
        <v>00:00-00:00</v>
      </c>
      <c r="NA28" s="627">
        <f t="shared" si="330"/>
        <v>1</v>
      </c>
      <c r="NB28" s="738">
        <f t="shared" si="331"/>
        <v>0</v>
      </c>
      <c r="NC28" s="738">
        <f t="shared" si="332"/>
        <v>1</v>
      </c>
      <c r="ND28" s="628" t="b">
        <f t="shared" si="333"/>
        <v>1</v>
      </c>
      <c r="NE28" s="628" t="b">
        <f t="shared" si="333"/>
        <v>0</v>
      </c>
      <c r="NF28" s="628" t="b">
        <f t="shared" si="334"/>
        <v>1</v>
      </c>
      <c r="NG28" s="628">
        <f t="shared" si="335"/>
        <v>1</v>
      </c>
      <c r="NH28" s="737">
        <f t="shared" si="336"/>
        <v>0</v>
      </c>
      <c r="NI28" s="737">
        <f t="shared" si="337"/>
        <v>0</v>
      </c>
      <c r="NJ28" s="737">
        <f t="shared" si="81"/>
        <v>0</v>
      </c>
      <c r="NK28" s="740">
        <f t="shared" si="82"/>
        <v>0</v>
      </c>
      <c r="NL28" s="625">
        <f t="shared" si="338"/>
        <v>1</v>
      </c>
      <c r="NM28" s="625" t="str">
        <f t="shared" si="339"/>
        <v>00:00-00:00</v>
      </c>
      <c r="NN28" s="627">
        <f t="shared" si="340"/>
        <v>1</v>
      </c>
      <c r="NO28" s="738">
        <f t="shared" si="341"/>
        <v>0</v>
      </c>
      <c r="NP28" s="738">
        <f t="shared" si="342"/>
        <v>1</v>
      </c>
      <c r="NQ28" s="628" t="b">
        <f t="shared" si="343"/>
        <v>1</v>
      </c>
      <c r="NR28" s="628" t="b">
        <f t="shared" si="343"/>
        <v>0</v>
      </c>
      <c r="NS28" s="628" t="b">
        <f t="shared" si="344"/>
        <v>1</v>
      </c>
      <c r="NT28" s="628">
        <f t="shared" si="345"/>
        <v>1</v>
      </c>
      <c r="NU28" s="737">
        <f t="shared" si="346"/>
        <v>0</v>
      </c>
      <c r="NV28" s="737">
        <f t="shared" si="347"/>
        <v>0</v>
      </c>
      <c r="NW28" s="737">
        <f t="shared" si="83"/>
        <v>0</v>
      </c>
      <c r="NX28" s="740">
        <f t="shared" si="84"/>
        <v>0</v>
      </c>
      <c r="NY28" s="625">
        <f t="shared" si="348"/>
        <v>1</v>
      </c>
      <c r="NZ28" s="625" t="str">
        <f t="shared" si="349"/>
        <v>00:00-00:00</v>
      </c>
      <c r="OA28" s="627">
        <f t="shared" si="350"/>
        <v>1</v>
      </c>
      <c r="OB28" s="738">
        <f t="shared" si="351"/>
        <v>0</v>
      </c>
      <c r="OC28" s="738">
        <f t="shared" si="352"/>
        <v>1</v>
      </c>
      <c r="OD28" s="628" t="b">
        <f t="shared" si="353"/>
        <v>1</v>
      </c>
      <c r="OE28" s="628" t="b">
        <f t="shared" si="353"/>
        <v>0</v>
      </c>
      <c r="OF28" s="628" t="b">
        <f t="shared" si="354"/>
        <v>1</v>
      </c>
      <c r="OG28" s="628">
        <f t="shared" si="355"/>
        <v>1</v>
      </c>
      <c r="OH28" s="737">
        <f t="shared" si="356"/>
        <v>0</v>
      </c>
      <c r="OI28" s="737">
        <f t="shared" si="357"/>
        <v>0</v>
      </c>
      <c r="OJ28" s="737">
        <f t="shared" si="85"/>
        <v>0</v>
      </c>
      <c r="OK28" s="740">
        <f t="shared" si="86"/>
        <v>0</v>
      </c>
      <c r="OL28" s="625">
        <f t="shared" si="358"/>
        <v>1</v>
      </c>
      <c r="OM28" s="625" t="str">
        <f t="shared" si="359"/>
        <v>00:00-00:00</v>
      </c>
      <c r="ON28" s="627">
        <f t="shared" si="360"/>
        <v>1</v>
      </c>
      <c r="OO28" s="738">
        <f t="shared" si="361"/>
        <v>0</v>
      </c>
      <c r="OP28" s="738">
        <f t="shared" si="362"/>
        <v>1</v>
      </c>
      <c r="OQ28" s="628" t="b">
        <f t="shared" si="363"/>
        <v>1</v>
      </c>
      <c r="OR28" s="628" t="b">
        <f t="shared" si="363"/>
        <v>0</v>
      </c>
      <c r="OS28" s="628" t="b">
        <f t="shared" si="364"/>
        <v>1</v>
      </c>
      <c r="OT28" s="628">
        <f t="shared" si="365"/>
        <v>1</v>
      </c>
      <c r="OU28" s="737">
        <f t="shared" si="366"/>
        <v>0</v>
      </c>
      <c r="OV28" s="737">
        <f t="shared" si="367"/>
        <v>0</v>
      </c>
      <c r="OW28" s="737">
        <f t="shared" si="87"/>
        <v>0</v>
      </c>
      <c r="OX28" s="740">
        <f t="shared" si="88"/>
        <v>0</v>
      </c>
      <c r="OY28" s="625">
        <f t="shared" si="368"/>
        <v>1</v>
      </c>
      <c r="OZ28" s="625" t="str">
        <f t="shared" si="369"/>
        <v>00:00-00:00</v>
      </c>
      <c r="PA28" s="627">
        <f t="shared" si="370"/>
        <v>1</v>
      </c>
      <c r="PB28" s="738">
        <f t="shared" si="371"/>
        <v>0</v>
      </c>
      <c r="PC28" s="738">
        <f t="shared" si="372"/>
        <v>1</v>
      </c>
      <c r="PD28" s="628" t="b">
        <f t="shared" si="373"/>
        <v>1</v>
      </c>
      <c r="PE28" s="628" t="b">
        <f t="shared" si="373"/>
        <v>0</v>
      </c>
      <c r="PF28" s="628" t="b">
        <f t="shared" si="374"/>
        <v>1</v>
      </c>
      <c r="PG28" s="628">
        <f t="shared" si="375"/>
        <v>1</v>
      </c>
      <c r="PH28" s="737">
        <f t="shared" si="376"/>
        <v>0</v>
      </c>
      <c r="PI28" s="737">
        <f t="shared" si="377"/>
        <v>0</v>
      </c>
      <c r="PJ28" s="737">
        <f t="shared" si="89"/>
        <v>0</v>
      </c>
      <c r="PK28" s="740">
        <f t="shared" si="90"/>
        <v>0</v>
      </c>
      <c r="PL28" s="625">
        <f t="shared" si="378"/>
        <v>1</v>
      </c>
      <c r="PM28" s="625" t="str">
        <f t="shared" si="379"/>
        <v>00:00-00:00</v>
      </c>
      <c r="PN28" s="627">
        <f t="shared" si="380"/>
        <v>1</v>
      </c>
      <c r="PO28" s="738">
        <f t="shared" si="381"/>
        <v>0</v>
      </c>
      <c r="PP28" s="738">
        <f t="shared" si="382"/>
        <v>1</v>
      </c>
      <c r="PQ28" s="628" t="b">
        <f t="shared" si="383"/>
        <v>1</v>
      </c>
      <c r="PR28" s="628" t="b">
        <f t="shared" si="383"/>
        <v>0</v>
      </c>
      <c r="PS28" s="628" t="b">
        <f t="shared" si="384"/>
        <v>1</v>
      </c>
      <c r="PT28" s="628">
        <f t="shared" si="385"/>
        <v>1</v>
      </c>
      <c r="PU28" s="737">
        <f t="shared" si="386"/>
        <v>0</v>
      </c>
      <c r="PV28" s="737">
        <f t="shared" si="387"/>
        <v>0</v>
      </c>
      <c r="PW28" s="737">
        <f t="shared" si="91"/>
        <v>0</v>
      </c>
      <c r="PX28" s="740">
        <f t="shared" si="92"/>
        <v>0</v>
      </c>
      <c r="PY28" s="625">
        <f t="shared" si="388"/>
        <v>1</v>
      </c>
      <c r="PZ28" s="625" t="str">
        <f t="shared" si="389"/>
        <v>00:00-00:00</v>
      </c>
      <c r="QA28" s="627">
        <f t="shared" si="390"/>
        <v>1</v>
      </c>
      <c r="QB28" s="738">
        <f t="shared" si="391"/>
        <v>0</v>
      </c>
      <c r="QC28" s="738">
        <f t="shared" si="392"/>
        <v>1</v>
      </c>
      <c r="QD28" s="628" t="b">
        <f t="shared" si="393"/>
        <v>1</v>
      </c>
      <c r="QE28" s="628" t="b">
        <f t="shared" si="393"/>
        <v>0</v>
      </c>
      <c r="QF28" s="628" t="b">
        <f t="shared" si="394"/>
        <v>1</v>
      </c>
      <c r="QG28" s="628">
        <f t="shared" si="395"/>
        <v>1</v>
      </c>
      <c r="QH28" s="737">
        <f t="shared" si="396"/>
        <v>0</v>
      </c>
      <c r="QI28" s="737">
        <f t="shared" si="397"/>
        <v>0</v>
      </c>
      <c r="QJ28" s="737">
        <f t="shared" si="93"/>
        <v>0</v>
      </c>
      <c r="QK28" s="740">
        <f t="shared" si="94"/>
        <v>0</v>
      </c>
      <c r="QL28" s="625">
        <f t="shared" si="398"/>
        <v>1</v>
      </c>
      <c r="QM28" s="625" t="str">
        <f t="shared" si="399"/>
        <v>00:00-00:00</v>
      </c>
      <c r="QN28" s="627">
        <f t="shared" si="400"/>
        <v>1</v>
      </c>
      <c r="QO28" s="738">
        <f t="shared" si="401"/>
        <v>0</v>
      </c>
      <c r="QP28" s="738">
        <f t="shared" si="402"/>
        <v>1</v>
      </c>
      <c r="QQ28" s="628" t="b">
        <f t="shared" si="403"/>
        <v>1</v>
      </c>
      <c r="QR28" s="628" t="b">
        <f t="shared" si="403"/>
        <v>0</v>
      </c>
      <c r="QS28" s="628" t="b">
        <f t="shared" si="404"/>
        <v>1</v>
      </c>
      <c r="QT28" s="628">
        <f t="shared" si="405"/>
        <v>1</v>
      </c>
      <c r="QU28" s="737">
        <f t="shared" si="406"/>
        <v>0</v>
      </c>
      <c r="QV28" s="737">
        <f t="shared" si="407"/>
        <v>0</v>
      </c>
      <c r="QW28" s="737">
        <f t="shared" si="95"/>
        <v>0</v>
      </c>
      <c r="QX28" s="740">
        <f t="shared" si="96"/>
        <v>0</v>
      </c>
      <c r="QY28" s="625">
        <f t="shared" si="408"/>
        <v>1</v>
      </c>
      <c r="QZ28" s="625" t="str">
        <f t="shared" si="409"/>
        <v>00:00-00:00</v>
      </c>
      <c r="RA28" s="627">
        <f t="shared" si="410"/>
        <v>1</v>
      </c>
      <c r="RB28" s="738">
        <f t="shared" si="411"/>
        <v>0</v>
      </c>
      <c r="RC28" s="738">
        <f t="shared" si="412"/>
        <v>1</v>
      </c>
      <c r="RD28" s="628" t="b">
        <f t="shared" si="413"/>
        <v>1</v>
      </c>
      <c r="RE28" s="628" t="b">
        <f t="shared" si="413"/>
        <v>0</v>
      </c>
      <c r="RF28" s="628" t="b">
        <f t="shared" si="414"/>
        <v>1</v>
      </c>
      <c r="RG28" s="628">
        <f t="shared" si="415"/>
        <v>1</v>
      </c>
      <c r="RH28" s="737">
        <f t="shared" si="416"/>
        <v>0</v>
      </c>
      <c r="RI28" s="737">
        <f t="shared" si="417"/>
        <v>0</v>
      </c>
      <c r="RJ28" s="737">
        <f t="shared" si="97"/>
        <v>0</v>
      </c>
      <c r="RK28" s="740">
        <f t="shared" si="98"/>
        <v>0</v>
      </c>
      <c r="RL28" s="744">
        <f t="shared" si="418"/>
        <v>0</v>
      </c>
      <c r="RM28" s="746">
        <f t="shared" si="430"/>
        <v>0</v>
      </c>
      <c r="RN28" s="744">
        <f t="shared" si="419"/>
        <v>0</v>
      </c>
      <c r="RO28" s="744">
        <f t="shared" si="420"/>
        <v>0</v>
      </c>
      <c r="RP28" s="744">
        <f t="shared" si="421"/>
        <v>0</v>
      </c>
      <c r="RQ28" s="744">
        <f t="shared" si="422"/>
        <v>0</v>
      </c>
      <c r="RR28" s="594">
        <f t="shared" ca="1" si="100"/>
        <v>0</v>
      </c>
      <c r="RS28" s="594">
        <f t="shared" ca="1" si="101"/>
        <v>0</v>
      </c>
      <c r="RU28" s="725"/>
    </row>
    <row r="29" spans="1:489" s="625" customFormat="1" ht="15" x14ac:dyDescent="0.25">
      <c r="A29" s="865">
        <f t="shared" ca="1" si="0"/>
        <v>8</v>
      </c>
      <c r="B29" s="719">
        <f t="shared" ca="1" si="102"/>
        <v>43880</v>
      </c>
      <c r="C29" s="720">
        <f t="shared" ca="1" si="1"/>
        <v>1</v>
      </c>
      <c r="D29" s="720" t="str">
        <f t="shared" ca="1" si="2"/>
        <v/>
      </c>
      <c r="E29" s="773" t="str">
        <f t="shared" ca="1" si="3"/>
        <v/>
      </c>
      <c r="F29" s="721">
        <f t="shared" ca="1" si="4"/>
        <v>43880</v>
      </c>
      <c r="G29" s="747"/>
      <c r="H29" s="748"/>
      <c r="I29" s="748"/>
      <c r="J29" s="748"/>
      <c r="K29" s="748"/>
      <c r="L29" s="748"/>
      <c r="M29" s="749"/>
      <c r="N29" s="722" t="str">
        <f t="shared" si="5"/>
        <v/>
      </c>
      <c r="O29" s="723" t="str">
        <f t="shared" si="6"/>
        <v/>
      </c>
      <c r="P29" s="724">
        <f t="shared" ca="1" si="7"/>
        <v>0.33333333333333298</v>
      </c>
      <c r="Q29" s="725" t="str">
        <f t="shared" ca="1" si="8"/>
        <v/>
      </c>
      <c r="R29" s="725" t="str">
        <f t="shared" ca="1" si="9"/>
        <v/>
      </c>
      <c r="S29" s="750"/>
      <c r="T29" s="723" t="str">
        <f t="shared" si="103"/>
        <v/>
      </c>
      <c r="U29" s="723" t="str">
        <f t="shared" ca="1" si="10"/>
        <v/>
      </c>
      <c r="V29" s="723" t="str">
        <f t="shared" ca="1" si="11"/>
        <v/>
      </c>
      <c r="W29" s="723" t="str">
        <f t="shared" ca="1" si="12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13"/>
        <v/>
      </c>
      <c r="AD29" s="714"/>
      <c r="AE29" s="752" t="str">
        <f t="shared" si="14"/>
        <v/>
      </c>
      <c r="AF29" s="729" t="str">
        <f t="shared" si="104"/>
        <v/>
      </c>
      <c r="AG29" s="730" t="str">
        <f t="shared" si="105"/>
        <v/>
      </c>
      <c r="AH29" s="731" t="str">
        <f t="shared" si="15"/>
        <v/>
      </c>
      <c r="AI29" s="731">
        <f t="shared" si="106"/>
        <v>0</v>
      </c>
      <c r="AJ29" s="731">
        <f t="shared" si="107"/>
        <v>0</v>
      </c>
      <c r="AK29" s="732">
        <f ca="1">IF(G29=Stammdaten!$I$59,3,IF(AND(OR(C29=0,WEEKDAY(B29,2)&gt;=6),Q29&lt;&gt;""),2,0))</f>
        <v>0</v>
      </c>
      <c r="AL29" s="596">
        <f t="shared" si="16"/>
        <v>0</v>
      </c>
      <c r="AM29" s="596">
        <f t="shared" si="16"/>
        <v>0</v>
      </c>
      <c r="AN29" s="596">
        <f t="shared" si="16"/>
        <v>0</v>
      </c>
      <c r="AO29" s="596">
        <f t="shared" si="423"/>
        <v>0</v>
      </c>
      <c r="AP29" s="633">
        <v>0</v>
      </c>
      <c r="AQ29" s="596">
        <f t="shared" si="424"/>
        <v>0</v>
      </c>
      <c r="AR29" s="634">
        <f t="shared" si="17"/>
        <v>0</v>
      </c>
      <c r="AS29" s="733">
        <f t="shared" si="18"/>
        <v>0</v>
      </c>
      <c r="AT29" s="635">
        <f t="shared" si="19"/>
        <v>0</v>
      </c>
      <c r="AU29" s="635">
        <f t="shared" si="425"/>
        <v>0</v>
      </c>
      <c r="AV29" s="633">
        <v>0</v>
      </c>
      <c r="AW29" s="635">
        <f t="shared" si="426"/>
        <v>0</v>
      </c>
      <c r="AX29" s="596">
        <f t="shared" si="20"/>
        <v>0</v>
      </c>
      <c r="AY29" s="596">
        <f t="shared" si="21"/>
        <v>0</v>
      </c>
      <c r="AZ29" s="596">
        <f t="shared" si="22"/>
        <v>0</v>
      </c>
      <c r="BA29" s="596">
        <f t="shared" si="23"/>
        <v>0</v>
      </c>
      <c r="BB29" s="596">
        <f t="shared" si="24"/>
        <v>0</v>
      </c>
      <c r="BC29" s="596">
        <f t="shared" si="427"/>
        <v>0</v>
      </c>
      <c r="BD29" s="636" t="b">
        <f t="shared" si="25"/>
        <v>1</v>
      </c>
      <c r="BE29" s="636" t="b">
        <f>IF(UPPER(G29)=Stammdaten!$D$40,TRUE,FALSE)</f>
        <v>0</v>
      </c>
      <c r="BF29" s="635">
        <f t="shared" si="428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0.33333333333333337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9"/>
        <v>0</v>
      </c>
      <c r="BL29" s="636" t="b">
        <f>IF(UPPER(G29)=Stammdaten!$D$39,TRUE,FALSE)</f>
        <v>0</v>
      </c>
      <c r="BM29" s="636">
        <f t="shared" si="26"/>
        <v>0</v>
      </c>
      <c r="BN29" s="636">
        <f t="shared" si="27"/>
        <v>0</v>
      </c>
      <c r="BO29" s="735">
        <f t="shared" ca="1" si="28"/>
        <v>0</v>
      </c>
      <c r="BP29" s="636">
        <f t="shared" si="29"/>
        <v>0</v>
      </c>
      <c r="BQ29" s="636">
        <f t="shared" si="108"/>
        <v>0</v>
      </c>
      <c r="BR29" s="636">
        <f t="shared" ca="1" si="30"/>
        <v>0</v>
      </c>
      <c r="BS29" s="549">
        <f t="shared" ca="1" si="31"/>
        <v>0</v>
      </c>
      <c r="BT29" s="637">
        <f t="shared" ca="1" si="32"/>
        <v>0</v>
      </c>
      <c r="BU29" s="635">
        <f t="shared" ca="1" si="109"/>
        <v>0</v>
      </c>
      <c r="BV29" s="638">
        <f t="shared" ca="1" si="3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34"/>
        <v>0</v>
      </c>
      <c r="BY29" s="638">
        <f t="shared" ca="1" si="35"/>
        <v>1</v>
      </c>
      <c r="BZ29" s="736">
        <f ca="1">ROUND(IF(OR(C29=0,B29=""),0,INDIRECT(ADDRESS(MATCH(B29,Soll_AZ,1)+MATCH("Arbeitszeit 1 ab",Stammdaten!B:B,0)-1,WEEKDAY(B29,2)+15,,,Tabellennamen),TRUE)),15)</f>
        <v>0.33333333333333298</v>
      </c>
      <c r="CA29" s="954">
        <f t="shared" ca="1" si="36"/>
        <v>0</v>
      </c>
      <c r="CB29" s="736">
        <f t="shared" si="110"/>
        <v>0</v>
      </c>
      <c r="CC29" s="625">
        <f t="shared" si="37"/>
        <v>1</v>
      </c>
      <c r="CD29" s="737">
        <f t="shared" si="38"/>
        <v>0</v>
      </c>
      <c r="CE29" s="737">
        <f t="shared" si="111"/>
        <v>1</v>
      </c>
      <c r="CF29" s="738" t="str">
        <f t="shared" si="112"/>
        <v>00:00-00:00</v>
      </c>
      <c r="CG29" s="739">
        <f t="shared" si="113"/>
        <v>1</v>
      </c>
      <c r="CH29" s="738">
        <f t="shared" si="114"/>
        <v>0</v>
      </c>
      <c r="CI29" s="738">
        <f t="shared" si="115"/>
        <v>1</v>
      </c>
      <c r="CJ29" s="737" t="b">
        <f t="shared" si="116"/>
        <v>1</v>
      </c>
      <c r="CK29" s="737" t="b">
        <f t="shared" si="116"/>
        <v>0</v>
      </c>
      <c r="CL29" s="737" t="b">
        <f t="shared" si="117"/>
        <v>1</v>
      </c>
      <c r="CM29" s="628">
        <f t="shared" si="118"/>
        <v>1</v>
      </c>
      <c r="CN29" s="737">
        <f t="shared" si="119"/>
        <v>0</v>
      </c>
      <c r="CO29" s="737">
        <f t="shared" si="120"/>
        <v>0</v>
      </c>
      <c r="CP29" s="737">
        <f t="shared" si="121"/>
        <v>0</v>
      </c>
      <c r="CQ29" s="740">
        <f t="shared" si="39"/>
        <v>0</v>
      </c>
      <c r="CR29" s="625">
        <f t="shared" si="122"/>
        <v>1</v>
      </c>
      <c r="CS29" s="738" t="str">
        <f t="shared" si="40"/>
        <v>00:00-00:00</v>
      </c>
      <c r="CT29" s="739">
        <f t="shared" si="123"/>
        <v>1</v>
      </c>
      <c r="CU29" s="738">
        <f t="shared" si="124"/>
        <v>0</v>
      </c>
      <c r="CV29" s="738">
        <f t="shared" si="125"/>
        <v>1</v>
      </c>
      <c r="CW29" s="737" t="b">
        <f t="shared" si="126"/>
        <v>1</v>
      </c>
      <c r="CX29" s="737" t="b">
        <f t="shared" si="126"/>
        <v>0</v>
      </c>
      <c r="CY29" s="737" t="b">
        <f t="shared" si="127"/>
        <v>1</v>
      </c>
      <c r="CZ29" s="628">
        <f t="shared" si="128"/>
        <v>1</v>
      </c>
      <c r="DA29" s="737">
        <f t="shared" si="129"/>
        <v>0</v>
      </c>
      <c r="DB29" s="737">
        <f t="shared" si="130"/>
        <v>0</v>
      </c>
      <c r="DC29" s="737">
        <f t="shared" si="131"/>
        <v>0</v>
      </c>
      <c r="DD29" s="740">
        <f t="shared" si="41"/>
        <v>0</v>
      </c>
      <c r="DE29" s="625">
        <f t="shared" si="132"/>
        <v>1</v>
      </c>
      <c r="DF29" s="738" t="str">
        <f t="shared" si="133"/>
        <v>00:00-00:00</v>
      </c>
      <c r="DG29" s="739">
        <f t="shared" si="134"/>
        <v>1</v>
      </c>
      <c r="DH29" s="738">
        <f t="shared" si="135"/>
        <v>0</v>
      </c>
      <c r="DI29" s="738">
        <f t="shared" si="136"/>
        <v>1</v>
      </c>
      <c r="DJ29" s="737" t="b">
        <f t="shared" si="137"/>
        <v>1</v>
      </c>
      <c r="DK29" s="737" t="b">
        <f t="shared" si="137"/>
        <v>0</v>
      </c>
      <c r="DL29" s="737" t="b">
        <f t="shared" si="138"/>
        <v>1</v>
      </c>
      <c r="DM29" s="628">
        <f t="shared" si="139"/>
        <v>1</v>
      </c>
      <c r="DN29" s="737">
        <f t="shared" si="140"/>
        <v>0</v>
      </c>
      <c r="DO29" s="737">
        <f t="shared" si="141"/>
        <v>0</v>
      </c>
      <c r="DP29" s="737">
        <f t="shared" si="42"/>
        <v>0</v>
      </c>
      <c r="DQ29" s="740">
        <f t="shared" si="43"/>
        <v>0</v>
      </c>
      <c r="DR29" s="625">
        <f t="shared" si="142"/>
        <v>1</v>
      </c>
      <c r="DS29" s="738" t="str">
        <f t="shared" si="143"/>
        <v>00:00-00:00</v>
      </c>
      <c r="DT29" s="739">
        <f t="shared" si="144"/>
        <v>1</v>
      </c>
      <c r="DU29" s="738">
        <f t="shared" si="145"/>
        <v>0</v>
      </c>
      <c r="DV29" s="738">
        <f t="shared" si="146"/>
        <v>1</v>
      </c>
      <c r="DW29" s="737" t="b">
        <f t="shared" si="147"/>
        <v>1</v>
      </c>
      <c r="DX29" s="737" t="b">
        <f t="shared" si="147"/>
        <v>0</v>
      </c>
      <c r="DY29" s="737" t="b">
        <f t="shared" si="148"/>
        <v>1</v>
      </c>
      <c r="DZ29" s="628">
        <f t="shared" si="149"/>
        <v>1</v>
      </c>
      <c r="EA29" s="737">
        <f t="shared" si="150"/>
        <v>0</v>
      </c>
      <c r="EB29" s="737">
        <f t="shared" si="151"/>
        <v>0</v>
      </c>
      <c r="EC29" s="737">
        <f t="shared" si="44"/>
        <v>0</v>
      </c>
      <c r="ED29" s="740">
        <f t="shared" si="45"/>
        <v>0</v>
      </c>
      <c r="EE29" s="741">
        <f t="shared" si="152"/>
        <v>1</v>
      </c>
      <c r="EF29" s="742" t="str">
        <f t="shared" si="153"/>
        <v>00:00-00:00</v>
      </c>
      <c r="EG29" s="743">
        <f t="shared" si="154"/>
        <v>1</v>
      </c>
      <c r="EH29" s="742">
        <f t="shared" si="155"/>
        <v>0</v>
      </c>
      <c r="EI29" s="742">
        <f t="shared" si="156"/>
        <v>1</v>
      </c>
      <c r="EJ29" s="742" t="b">
        <f t="shared" si="157"/>
        <v>1</v>
      </c>
      <c r="EK29" s="742" t="b">
        <f t="shared" si="157"/>
        <v>0</v>
      </c>
      <c r="EL29" s="742" t="b">
        <f t="shared" si="158"/>
        <v>1</v>
      </c>
      <c r="EM29" s="628">
        <f t="shared" si="159"/>
        <v>1</v>
      </c>
      <c r="EN29" s="737">
        <f t="shared" si="160"/>
        <v>0</v>
      </c>
      <c r="EO29" s="737">
        <f t="shared" si="161"/>
        <v>0</v>
      </c>
      <c r="EP29" s="737">
        <f t="shared" si="46"/>
        <v>0</v>
      </c>
      <c r="EQ29" s="740">
        <f t="shared" si="47"/>
        <v>0</v>
      </c>
      <c r="ER29" s="741">
        <f t="shared" si="162"/>
        <v>1</v>
      </c>
      <c r="ES29" s="742" t="str">
        <f t="shared" si="163"/>
        <v>00:00-00:00</v>
      </c>
      <c r="ET29" s="739">
        <f t="shared" si="164"/>
        <v>1</v>
      </c>
      <c r="EU29" s="738">
        <f t="shared" si="165"/>
        <v>0</v>
      </c>
      <c r="EV29" s="738">
        <f t="shared" si="166"/>
        <v>1</v>
      </c>
      <c r="EW29" s="737" t="b">
        <f t="shared" si="167"/>
        <v>1</v>
      </c>
      <c r="EX29" s="737" t="b">
        <f t="shared" si="167"/>
        <v>0</v>
      </c>
      <c r="EY29" s="737" t="b">
        <f t="shared" si="168"/>
        <v>1</v>
      </c>
      <c r="EZ29" s="628">
        <f t="shared" si="169"/>
        <v>1</v>
      </c>
      <c r="FA29" s="737">
        <f t="shared" si="170"/>
        <v>0</v>
      </c>
      <c r="FB29" s="737">
        <f t="shared" si="171"/>
        <v>0</v>
      </c>
      <c r="FC29" s="737">
        <f t="shared" si="48"/>
        <v>0</v>
      </c>
      <c r="FD29" s="740">
        <f t="shared" si="49"/>
        <v>0</v>
      </c>
      <c r="FE29" s="625">
        <f t="shared" si="172"/>
        <v>1</v>
      </c>
      <c r="FF29" s="738" t="str">
        <f t="shared" si="173"/>
        <v>00:00-00:00</v>
      </c>
      <c r="FG29" s="739">
        <f t="shared" si="174"/>
        <v>1</v>
      </c>
      <c r="FH29" s="738">
        <f t="shared" si="175"/>
        <v>0</v>
      </c>
      <c r="FI29" s="738">
        <f t="shared" si="176"/>
        <v>1</v>
      </c>
      <c r="FJ29" s="737" t="b">
        <f t="shared" si="177"/>
        <v>1</v>
      </c>
      <c r="FK29" s="737" t="b">
        <f t="shared" si="177"/>
        <v>0</v>
      </c>
      <c r="FL29" s="737" t="b">
        <f t="shared" si="178"/>
        <v>1</v>
      </c>
      <c r="FM29" s="628">
        <f t="shared" si="179"/>
        <v>1</v>
      </c>
      <c r="FN29" s="737">
        <f t="shared" si="180"/>
        <v>0</v>
      </c>
      <c r="FO29" s="737">
        <f t="shared" si="181"/>
        <v>0</v>
      </c>
      <c r="FP29" s="737">
        <f t="shared" si="50"/>
        <v>0</v>
      </c>
      <c r="FQ29" s="740">
        <f t="shared" si="51"/>
        <v>0</v>
      </c>
      <c r="FR29" s="625">
        <f t="shared" si="182"/>
        <v>1</v>
      </c>
      <c r="FS29" s="738" t="str">
        <f t="shared" si="183"/>
        <v>00:00-00:00</v>
      </c>
      <c r="FT29" s="739">
        <f t="shared" si="184"/>
        <v>1</v>
      </c>
      <c r="FU29" s="738">
        <f t="shared" si="185"/>
        <v>0</v>
      </c>
      <c r="FV29" s="738">
        <f t="shared" si="186"/>
        <v>1</v>
      </c>
      <c r="FW29" s="737" t="b">
        <f t="shared" si="187"/>
        <v>1</v>
      </c>
      <c r="FX29" s="737" t="b">
        <f t="shared" si="187"/>
        <v>0</v>
      </c>
      <c r="FY29" s="737" t="b">
        <f t="shared" si="188"/>
        <v>1</v>
      </c>
      <c r="FZ29" s="628">
        <f t="shared" si="189"/>
        <v>1</v>
      </c>
      <c r="GA29" s="737">
        <f t="shared" si="190"/>
        <v>0</v>
      </c>
      <c r="GB29" s="737">
        <f t="shared" si="191"/>
        <v>0</v>
      </c>
      <c r="GC29" s="737">
        <f t="shared" si="52"/>
        <v>0</v>
      </c>
      <c r="GD29" s="740">
        <f t="shared" si="53"/>
        <v>0</v>
      </c>
      <c r="GE29" s="625">
        <f t="shared" si="192"/>
        <v>1</v>
      </c>
      <c r="GF29" s="738" t="str">
        <f t="shared" si="193"/>
        <v>00:00-00:00</v>
      </c>
      <c r="GG29" s="739">
        <f t="shared" si="194"/>
        <v>1</v>
      </c>
      <c r="GH29" s="738">
        <f t="shared" si="195"/>
        <v>0</v>
      </c>
      <c r="GI29" s="738">
        <f t="shared" si="196"/>
        <v>1</v>
      </c>
      <c r="GJ29" s="737" t="b">
        <f t="shared" si="197"/>
        <v>1</v>
      </c>
      <c r="GK29" s="737" t="b">
        <f t="shared" si="197"/>
        <v>0</v>
      </c>
      <c r="GL29" s="737" t="b">
        <f t="shared" si="198"/>
        <v>1</v>
      </c>
      <c r="GM29" s="628">
        <f t="shared" si="199"/>
        <v>1</v>
      </c>
      <c r="GN29" s="737">
        <f t="shared" si="200"/>
        <v>0</v>
      </c>
      <c r="GO29" s="737">
        <f t="shared" si="201"/>
        <v>0</v>
      </c>
      <c r="GP29" s="737">
        <f t="shared" si="54"/>
        <v>0</v>
      </c>
      <c r="GQ29" s="740">
        <f t="shared" si="55"/>
        <v>0</v>
      </c>
      <c r="GR29" s="625">
        <f t="shared" si="202"/>
        <v>1</v>
      </c>
      <c r="GS29" s="738" t="str">
        <f t="shared" si="203"/>
        <v>00:00-00:00</v>
      </c>
      <c r="GT29" s="739">
        <f t="shared" si="204"/>
        <v>1</v>
      </c>
      <c r="GU29" s="738">
        <f t="shared" si="205"/>
        <v>0</v>
      </c>
      <c r="GV29" s="738">
        <f t="shared" si="206"/>
        <v>1</v>
      </c>
      <c r="GW29" s="737" t="b">
        <f t="shared" si="207"/>
        <v>1</v>
      </c>
      <c r="GX29" s="737" t="b">
        <f t="shared" si="207"/>
        <v>0</v>
      </c>
      <c r="GY29" s="737" t="b">
        <f t="shared" si="208"/>
        <v>1</v>
      </c>
      <c r="GZ29" s="628">
        <f t="shared" si="209"/>
        <v>1</v>
      </c>
      <c r="HA29" s="737">
        <f t="shared" si="210"/>
        <v>0</v>
      </c>
      <c r="HB29" s="737">
        <f t="shared" si="211"/>
        <v>0</v>
      </c>
      <c r="HC29" s="737">
        <f t="shared" si="56"/>
        <v>0</v>
      </c>
      <c r="HD29" s="740">
        <f t="shared" si="57"/>
        <v>0</v>
      </c>
      <c r="HE29" s="625">
        <f t="shared" si="212"/>
        <v>1</v>
      </c>
      <c r="HF29" s="738" t="str">
        <f t="shared" si="213"/>
        <v>00:00-00:00</v>
      </c>
      <c r="HG29" s="739">
        <f t="shared" si="214"/>
        <v>1</v>
      </c>
      <c r="HH29" s="738">
        <f t="shared" si="215"/>
        <v>0</v>
      </c>
      <c r="HI29" s="738">
        <f t="shared" si="216"/>
        <v>1</v>
      </c>
      <c r="HJ29" s="737" t="b">
        <f t="shared" si="217"/>
        <v>1</v>
      </c>
      <c r="HK29" s="737" t="b">
        <f t="shared" si="217"/>
        <v>0</v>
      </c>
      <c r="HL29" s="737" t="b">
        <f t="shared" si="218"/>
        <v>1</v>
      </c>
      <c r="HM29" s="628">
        <f t="shared" si="219"/>
        <v>1</v>
      </c>
      <c r="HN29" s="737">
        <f t="shared" si="220"/>
        <v>0</v>
      </c>
      <c r="HO29" s="737">
        <f t="shared" si="221"/>
        <v>0</v>
      </c>
      <c r="HP29" s="737">
        <f t="shared" si="58"/>
        <v>0</v>
      </c>
      <c r="HQ29" s="740">
        <f t="shared" si="59"/>
        <v>0</v>
      </c>
      <c r="HR29" s="625">
        <f t="shared" si="222"/>
        <v>1</v>
      </c>
      <c r="HS29" s="738" t="str">
        <f t="shared" si="223"/>
        <v>00:00-00:00</v>
      </c>
      <c r="HT29" s="739">
        <f t="shared" si="224"/>
        <v>1</v>
      </c>
      <c r="HU29" s="738">
        <f t="shared" si="225"/>
        <v>0</v>
      </c>
      <c r="HV29" s="738">
        <f t="shared" si="226"/>
        <v>1</v>
      </c>
      <c r="HW29" s="737" t="b">
        <f t="shared" si="227"/>
        <v>1</v>
      </c>
      <c r="HX29" s="737" t="b">
        <f t="shared" si="227"/>
        <v>0</v>
      </c>
      <c r="HY29" s="737" t="b">
        <f t="shared" si="228"/>
        <v>1</v>
      </c>
      <c r="HZ29" s="628">
        <f t="shared" si="229"/>
        <v>1</v>
      </c>
      <c r="IA29" s="737">
        <f t="shared" si="230"/>
        <v>0</v>
      </c>
      <c r="IB29" s="737">
        <f t="shared" si="231"/>
        <v>0</v>
      </c>
      <c r="IC29" s="737">
        <f t="shared" si="60"/>
        <v>0</v>
      </c>
      <c r="ID29" s="740">
        <f t="shared" si="61"/>
        <v>0</v>
      </c>
      <c r="IE29" s="625">
        <f t="shared" si="232"/>
        <v>1</v>
      </c>
      <c r="IF29" s="738" t="str">
        <f t="shared" si="233"/>
        <v>00:00-00:00</v>
      </c>
      <c r="IG29" s="739">
        <f t="shared" si="234"/>
        <v>1</v>
      </c>
      <c r="IH29" s="738">
        <f t="shared" si="235"/>
        <v>0</v>
      </c>
      <c r="II29" s="738">
        <f t="shared" si="236"/>
        <v>1</v>
      </c>
      <c r="IJ29" s="737" t="b">
        <f t="shared" si="237"/>
        <v>1</v>
      </c>
      <c r="IK29" s="737" t="b">
        <f t="shared" si="237"/>
        <v>0</v>
      </c>
      <c r="IL29" s="737" t="b">
        <f t="shared" si="238"/>
        <v>1</v>
      </c>
      <c r="IM29" s="628">
        <f t="shared" si="239"/>
        <v>1</v>
      </c>
      <c r="IN29" s="737">
        <f t="shared" si="240"/>
        <v>0</v>
      </c>
      <c r="IO29" s="737">
        <f t="shared" si="241"/>
        <v>0</v>
      </c>
      <c r="IP29" s="737">
        <f t="shared" si="62"/>
        <v>0</v>
      </c>
      <c r="IQ29" s="740">
        <f t="shared" si="63"/>
        <v>0</v>
      </c>
      <c r="IR29" s="625">
        <f t="shared" si="242"/>
        <v>1</v>
      </c>
      <c r="IS29" s="738" t="str">
        <f t="shared" si="243"/>
        <v>00:00-00:00</v>
      </c>
      <c r="IT29" s="739">
        <f t="shared" si="244"/>
        <v>1</v>
      </c>
      <c r="IU29" s="738">
        <f t="shared" si="245"/>
        <v>0</v>
      </c>
      <c r="IV29" s="738">
        <f t="shared" si="246"/>
        <v>1</v>
      </c>
      <c r="IW29" s="737" t="b">
        <f t="shared" si="247"/>
        <v>1</v>
      </c>
      <c r="IX29" s="737" t="b">
        <f t="shared" si="247"/>
        <v>0</v>
      </c>
      <c r="IY29" s="737" t="b">
        <f t="shared" si="248"/>
        <v>1</v>
      </c>
      <c r="IZ29" s="628">
        <f t="shared" si="249"/>
        <v>1</v>
      </c>
      <c r="JA29" s="737">
        <f t="shared" si="250"/>
        <v>0</v>
      </c>
      <c r="JB29" s="737">
        <f t="shared" si="251"/>
        <v>0</v>
      </c>
      <c r="JC29" s="737">
        <f t="shared" si="64"/>
        <v>0</v>
      </c>
      <c r="JD29" s="740">
        <f t="shared" si="65"/>
        <v>0</v>
      </c>
      <c r="JE29" s="625">
        <f t="shared" si="252"/>
        <v>1</v>
      </c>
      <c r="JF29" s="738" t="str">
        <f t="shared" si="253"/>
        <v>00:00-00:00</v>
      </c>
      <c r="JG29" s="739">
        <f t="shared" si="254"/>
        <v>1</v>
      </c>
      <c r="JH29" s="738">
        <f t="shared" si="255"/>
        <v>0</v>
      </c>
      <c r="JI29" s="738">
        <f t="shared" si="256"/>
        <v>1</v>
      </c>
      <c r="JJ29" s="737" t="b">
        <f t="shared" si="257"/>
        <v>1</v>
      </c>
      <c r="JK29" s="737" t="b">
        <f t="shared" si="257"/>
        <v>0</v>
      </c>
      <c r="JL29" s="737" t="b">
        <f t="shared" si="258"/>
        <v>1</v>
      </c>
      <c r="JM29" s="628">
        <f t="shared" si="259"/>
        <v>1</v>
      </c>
      <c r="JN29" s="737">
        <f t="shared" si="260"/>
        <v>0</v>
      </c>
      <c r="JO29" s="737">
        <f t="shared" si="261"/>
        <v>0</v>
      </c>
      <c r="JP29" s="737">
        <f t="shared" si="66"/>
        <v>0</v>
      </c>
      <c r="JQ29" s="740">
        <f t="shared" si="67"/>
        <v>0</v>
      </c>
      <c r="JR29" s="744">
        <f t="shared" si="262"/>
        <v>0</v>
      </c>
      <c r="JS29" s="745">
        <f t="shared" si="263"/>
        <v>0</v>
      </c>
      <c r="JT29" s="744">
        <f t="shared" si="264"/>
        <v>0</v>
      </c>
      <c r="JU29" s="744">
        <f t="shared" si="265"/>
        <v>0</v>
      </c>
      <c r="JV29" s="744">
        <f t="shared" si="266"/>
        <v>0</v>
      </c>
      <c r="JW29" s="744">
        <f t="shared" si="267"/>
        <v>0</v>
      </c>
      <c r="JX29" s="616"/>
      <c r="JY29" s="625">
        <f t="shared" si="268"/>
        <v>1</v>
      </c>
      <c r="JZ29" s="626" t="str">
        <f t="shared" si="269"/>
        <v>00:00-00:00</v>
      </c>
      <c r="KA29" s="627">
        <f t="shared" si="270"/>
        <v>1</v>
      </c>
      <c r="KB29" s="738">
        <f t="shared" si="271"/>
        <v>0</v>
      </c>
      <c r="KC29" s="738">
        <f t="shared" si="272"/>
        <v>1</v>
      </c>
      <c r="KD29" s="628" t="b">
        <f t="shared" si="273"/>
        <v>1</v>
      </c>
      <c r="KE29" s="628" t="b">
        <f t="shared" si="273"/>
        <v>0</v>
      </c>
      <c r="KF29" s="628" t="b">
        <f t="shared" si="274"/>
        <v>1</v>
      </c>
      <c r="KG29" s="628">
        <f t="shared" si="275"/>
        <v>1</v>
      </c>
      <c r="KH29" s="737">
        <f t="shared" si="276"/>
        <v>0</v>
      </c>
      <c r="KI29" s="737">
        <f t="shared" si="277"/>
        <v>0</v>
      </c>
      <c r="KJ29" s="737">
        <f t="shared" si="68"/>
        <v>0</v>
      </c>
      <c r="KK29" s="740">
        <f t="shared" si="69"/>
        <v>0</v>
      </c>
      <c r="KL29" s="625">
        <f t="shared" si="278"/>
        <v>1</v>
      </c>
      <c r="KM29" s="625" t="str">
        <f t="shared" si="279"/>
        <v>00:00-00:00</v>
      </c>
      <c r="KN29" s="627">
        <f t="shared" si="280"/>
        <v>1</v>
      </c>
      <c r="KO29" s="738">
        <f t="shared" si="281"/>
        <v>0</v>
      </c>
      <c r="KP29" s="738">
        <f t="shared" si="282"/>
        <v>1</v>
      </c>
      <c r="KQ29" s="628" t="b">
        <f t="shared" si="283"/>
        <v>1</v>
      </c>
      <c r="KR29" s="628" t="b">
        <f t="shared" si="283"/>
        <v>0</v>
      </c>
      <c r="KS29" s="628" t="b">
        <f t="shared" si="284"/>
        <v>1</v>
      </c>
      <c r="KT29" s="628">
        <f t="shared" si="285"/>
        <v>1</v>
      </c>
      <c r="KU29" s="737">
        <f t="shared" si="286"/>
        <v>0</v>
      </c>
      <c r="KV29" s="737">
        <f t="shared" si="287"/>
        <v>0</v>
      </c>
      <c r="KW29" s="737">
        <f t="shared" si="70"/>
        <v>0</v>
      </c>
      <c r="KX29" s="740">
        <f t="shared" si="71"/>
        <v>0</v>
      </c>
      <c r="KY29" s="625">
        <f t="shared" si="288"/>
        <v>1</v>
      </c>
      <c r="KZ29" s="625" t="str">
        <f t="shared" si="289"/>
        <v>00:00-00:00</v>
      </c>
      <c r="LA29" s="627">
        <f t="shared" si="290"/>
        <v>1</v>
      </c>
      <c r="LB29" s="738">
        <f t="shared" si="291"/>
        <v>0</v>
      </c>
      <c r="LC29" s="738">
        <f t="shared" si="292"/>
        <v>1</v>
      </c>
      <c r="LD29" s="628" t="b">
        <f t="shared" si="293"/>
        <v>1</v>
      </c>
      <c r="LE29" s="628" t="b">
        <f t="shared" si="293"/>
        <v>0</v>
      </c>
      <c r="LF29" s="628" t="b">
        <f t="shared" si="294"/>
        <v>1</v>
      </c>
      <c r="LG29" s="628">
        <f t="shared" si="295"/>
        <v>1</v>
      </c>
      <c r="LH29" s="737">
        <f t="shared" si="296"/>
        <v>0</v>
      </c>
      <c r="LI29" s="737">
        <f t="shared" si="297"/>
        <v>0</v>
      </c>
      <c r="LJ29" s="737">
        <f t="shared" si="72"/>
        <v>0</v>
      </c>
      <c r="LK29" s="740">
        <f t="shared" si="73"/>
        <v>0</v>
      </c>
      <c r="LL29" s="625">
        <f t="shared" si="298"/>
        <v>1</v>
      </c>
      <c r="LM29" s="625" t="str">
        <f t="shared" si="299"/>
        <v>00:00-00:00</v>
      </c>
      <c r="LN29" s="627">
        <f t="shared" si="300"/>
        <v>1</v>
      </c>
      <c r="LO29" s="738">
        <f t="shared" si="301"/>
        <v>0</v>
      </c>
      <c r="LP29" s="738">
        <f t="shared" si="302"/>
        <v>1</v>
      </c>
      <c r="LQ29" s="628" t="b">
        <f t="shared" si="303"/>
        <v>1</v>
      </c>
      <c r="LR29" s="628" t="b">
        <f t="shared" si="303"/>
        <v>0</v>
      </c>
      <c r="LS29" s="628" t="b">
        <f t="shared" si="304"/>
        <v>1</v>
      </c>
      <c r="LT29" s="628">
        <f t="shared" si="305"/>
        <v>1</v>
      </c>
      <c r="LU29" s="737">
        <f t="shared" si="306"/>
        <v>0</v>
      </c>
      <c r="LV29" s="737">
        <f t="shared" si="307"/>
        <v>0</v>
      </c>
      <c r="LW29" s="737">
        <f t="shared" si="74"/>
        <v>0</v>
      </c>
      <c r="LX29" s="740">
        <f t="shared" si="75"/>
        <v>0</v>
      </c>
      <c r="LY29" s="625">
        <f t="shared" si="308"/>
        <v>1</v>
      </c>
      <c r="LZ29" s="625" t="str">
        <f t="shared" si="309"/>
        <v>00:00-00:00</v>
      </c>
      <c r="MA29" s="627">
        <f t="shared" si="310"/>
        <v>1</v>
      </c>
      <c r="MB29" s="738">
        <f t="shared" si="311"/>
        <v>0</v>
      </c>
      <c r="MC29" s="738">
        <f t="shared" si="312"/>
        <v>1</v>
      </c>
      <c r="MD29" s="628" t="b">
        <f t="shared" si="313"/>
        <v>1</v>
      </c>
      <c r="ME29" s="628" t="b">
        <f t="shared" si="76"/>
        <v>0</v>
      </c>
      <c r="MF29" s="628" t="b">
        <f t="shared" si="314"/>
        <v>1</v>
      </c>
      <c r="MG29" s="628">
        <f t="shared" si="315"/>
        <v>1</v>
      </c>
      <c r="MH29" s="737">
        <f t="shared" si="316"/>
        <v>0</v>
      </c>
      <c r="MI29" s="737">
        <f t="shared" si="317"/>
        <v>0</v>
      </c>
      <c r="MJ29" s="737">
        <f t="shared" si="77"/>
        <v>0</v>
      </c>
      <c r="MK29" s="740">
        <f t="shared" si="78"/>
        <v>0</v>
      </c>
      <c r="ML29" s="625">
        <f t="shared" si="318"/>
        <v>1</v>
      </c>
      <c r="MM29" s="625" t="str">
        <f t="shared" si="319"/>
        <v>00:00-00:00</v>
      </c>
      <c r="MN29" s="627">
        <f t="shared" si="320"/>
        <v>1</v>
      </c>
      <c r="MO29" s="738">
        <f t="shared" si="321"/>
        <v>0</v>
      </c>
      <c r="MP29" s="738">
        <f t="shared" si="322"/>
        <v>1</v>
      </c>
      <c r="MQ29" s="628" t="b">
        <f t="shared" si="323"/>
        <v>1</v>
      </c>
      <c r="MR29" s="628" t="b">
        <f t="shared" si="323"/>
        <v>0</v>
      </c>
      <c r="MS29" s="628" t="b">
        <f t="shared" si="324"/>
        <v>1</v>
      </c>
      <c r="MT29" s="628">
        <f t="shared" si="325"/>
        <v>1</v>
      </c>
      <c r="MU29" s="737">
        <f t="shared" si="326"/>
        <v>0</v>
      </c>
      <c r="MV29" s="737">
        <f t="shared" si="327"/>
        <v>0</v>
      </c>
      <c r="MW29" s="737">
        <f t="shared" si="79"/>
        <v>0</v>
      </c>
      <c r="MX29" s="740">
        <f t="shared" si="80"/>
        <v>0</v>
      </c>
      <c r="MY29" s="625">
        <f t="shared" si="328"/>
        <v>1</v>
      </c>
      <c r="MZ29" s="625" t="str">
        <f t="shared" si="329"/>
        <v>00:00-00:00</v>
      </c>
      <c r="NA29" s="627">
        <f t="shared" si="330"/>
        <v>1</v>
      </c>
      <c r="NB29" s="738">
        <f t="shared" si="331"/>
        <v>0</v>
      </c>
      <c r="NC29" s="738">
        <f t="shared" si="332"/>
        <v>1</v>
      </c>
      <c r="ND29" s="628" t="b">
        <f t="shared" si="333"/>
        <v>1</v>
      </c>
      <c r="NE29" s="628" t="b">
        <f t="shared" si="333"/>
        <v>0</v>
      </c>
      <c r="NF29" s="628" t="b">
        <f t="shared" si="334"/>
        <v>1</v>
      </c>
      <c r="NG29" s="628">
        <f t="shared" si="335"/>
        <v>1</v>
      </c>
      <c r="NH29" s="737">
        <f t="shared" si="336"/>
        <v>0</v>
      </c>
      <c r="NI29" s="737">
        <f t="shared" si="337"/>
        <v>0</v>
      </c>
      <c r="NJ29" s="737">
        <f t="shared" si="81"/>
        <v>0</v>
      </c>
      <c r="NK29" s="740">
        <f t="shared" si="82"/>
        <v>0</v>
      </c>
      <c r="NL29" s="625">
        <f t="shared" si="338"/>
        <v>1</v>
      </c>
      <c r="NM29" s="625" t="str">
        <f t="shared" si="339"/>
        <v>00:00-00:00</v>
      </c>
      <c r="NN29" s="627">
        <f t="shared" si="340"/>
        <v>1</v>
      </c>
      <c r="NO29" s="738">
        <f t="shared" si="341"/>
        <v>0</v>
      </c>
      <c r="NP29" s="738">
        <f t="shared" si="342"/>
        <v>1</v>
      </c>
      <c r="NQ29" s="628" t="b">
        <f t="shared" si="343"/>
        <v>1</v>
      </c>
      <c r="NR29" s="628" t="b">
        <f t="shared" si="343"/>
        <v>0</v>
      </c>
      <c r="NS29" s="628" t="b">
        <f t="shared" si="344"/>
        <v>1</v>
      </c>
      <c r="NT29" s="628">
        <f t="shared" si="345"/>
        <v>1</v>
      </c>
      <c r="NU29" s="737">
        <f t="shared" si="346"/>
        <v>0</v>
      </c>
      <c r="NV29" s="737">
        <f t="shared" si="347"/>
        <v>0</v>
      </c>
      <c r="NW29" s="737">
        <f t="shared" si="83"/>
        <v>0</v>
      </c>
      <c r="NX29" s="740">
        <f t="shared" si="84"/>
        <v>0</v>
      </c>
      <c r="NY29" s="625">
        <f t="shared" si="348"/>
        <v>1</v>
      </c>
      <c r="NZ29" s="625" t="str">
        <f t="shared" si="349"/>
        <v>00:00-00:00</v>
      </c>
      <c r="OA29" s="627">
        <f t="shared" si="350"/>
        <v>1</v>
      </c>
      <c r="OB29" s="738">
        <f t="shared" si="351"/>
        <v>0</v>
      </c>
      <c r="OC29" s="738">
        <f t="shared" si="352"/>
        <v>1</v>
      </c>
      <c r="OD29" s="628" t="b">
        <f t="shared" si="353"/>
        <v>1</v>
      </c>
      <c r="OE29" s="628" t="b">
        <f t="shared" si="353"/>
        <v>0</v>
      </c>
      <c r="OF29" s="628" t="b">
        <f t="shared" si="354"/>
        <v>1</v>
      </c>
      <c r="OG29" s="628">
        <f t="shared" si="355"/>
        <v>1</v>
      </c>
      <c r="OH29" s="737">
        <f t="shared" si="356"/>
        <v>0</v>
      </c>
      <c r="OI29" s="737">
        <f t="shared" si="357"/>
        <v>0</v>
      </c>
      <c r="OJ29" s="737">
        <f t="shared" si="85"/>
        <v>0</v>
      </c>
      <c r="OK29" s="740">
        <f t="shared" si="86"/>
        <v>0</v>
      </c>
      <c r="OL29" s="625">
        <f t="shared" si="358"/>
        <v>1</v>
      </c>
      <c r="OM29" s="625" t="str">
        <f t="shared" si="359"/>
        <v>00:00-00:00</v>
      </c>
      <c r="ON29" s="627">
        <f t="shared" si="360"/>
        <v>1</v>
      </c>
      <c r="OO29" s="738">
        <f t="shared" si="361"/>
        <v>0</v>
      </c>
      <c r="OP29" s="738">
        <f t="shared" si="362"/>
        <v>1</v>
      </c>
      <c r="OQ29" s="628" t="b">
        <f t="shared" si="363"/>
        <v>1</v>
      </c>
      <c r="OR29" s="628" t="b">
        <f t="shared" si="363"/>
        <v>0</v>
      </c>
      <c r="OS29" s="628" t="b">
        <f t="shared" si="364"/>
        <v>1</v>
      </c>
      <c r="OT29" s="628">
        <f t="shared" si="365"/>
        <v>1</v>
      </c>
      <c r="OU29" s="737">
        <f t="shared" si="366"/>
        <v>0</v>
      </c>
      <c r="OV29" s="737">
        <f t="shared" si="367"/>
        <v>0</v>
      </c>
      <c r="OW29" s="737">
        <f t="shared" si="87"/>
        <v>0</v>
      </c>
      <c r="OX29" s="740">
        <f t="shared" si="88"/>
        <v>0</v>
      </c>
      <c r="OY29" s="625">
        <f t="shared" si="368"/>
        <v>1</v>
      </c>
      <c r="OZ29" s="625" t="str">
        <f t="shared" si="369"/>
        <v>00:00-00:00</v>
      </c>
      <c r="PA29" s="627">
        <f t="shared" si="370"/>
        <v>1</v>
      </c>
      <c r="PB29" s="738">
        <f t="shared" si="371"/>
        <v>0</v>
      </c>
      <c r="PC29" s="738">
        <f t="shared" si="372"/>
        <v>1</v>
      </c>
      <c r="PD29" s="628" t="b">
        <f t="shared" si="373"/>
        <v>1</v>
      </c>
      <c r="PE29" s="628" t="b">
        <f t="shared" si="373"/>
        <v>0</v>
      </c>
      <c r="PF29" s="628" t="b">
        <f t="shared" si="374"/>
        <v>1</v>
      </c>
      <c r="PG29" s="628">
        <f t="shared" si="375"/>
        <v>1</v>
      </c>
      <c r="PH29" s="737">
        <f t="shared" si="376"/>
        <v>0</v>
      </c>
      <c r="PI29" s="737">
        <f t="shared" si="377"/>
        <v>0</v>
      </c>
      <c r="PJ29" s="737">
        <f t="shared" si="89"/>
        <v>0</v>
      </c>
      <c r="PK29" s="740">
        <f t="shared" si="90"/>
        <v>0</v>
      </c>
      <c r="PL29" s="625">
        <f t="shared" si="378"/>
        <v>1</v>
      </c>
      <c r="PM29" s="625" t="str">
        <f t="shared" si="379"/>
        <v>00:00-00:00</v>
      </c>
      <c r="PN29" s="627">
        <f t="shared" si="380"/>
        <v>1</v>
      </c>
      <c r="PO29" s="738">
        <f t="shared" si="381"/>
        <v>0</v>
      </c>
      <c r="PP29" s="738">
        <f t="shared" si="382"/>
        <v>1</v>
      </c>
      <c r="PQ29" s="628" t="b">
        <f t="shared" si="383"/>
        <v>1</v>
      </c>
      <c r="PR29" s="628" t="b">
        <f t="shared" si="383"/>
        <v>0</v>
      </c>
      <c r="PS29" s="628" t="b">
        <f t="shared" si="384"/>
        <v>1</v>
      </c>
      <c r="PT29" s="628">
        <f t="shared" si="385"/>
        <v>1</v>
      </c>
      <c r="PU29" s="737">
        <f t="shared" si="386"/>
        <v>0</v>
      </c>
      <c r="PV29" s="737">
        <f t="shared" si="387"/>
        <v>0</v>
      </c>
      <c r="PW29" s="737">
        <f t="shared" si="91"/>
        <v>0</v>
      </c>
      <c r="PX29" s="740">
        <f t="shared" si="92"/>
        <v>0</v>
      </c>
      <c r="PY29" s="625">
        <f t="shared" si="388"/>
        <v>1</v>
      </c>
      <c r="PZ29" s="625" t="str">
        <f t="shared" si="389"/>
        <v>00:00-00:00</v>
      </c>
      <c r="QA29" s="627">
        <f t="shared" si="390"/>
        <v>1</v>
      </c>
      <c r="QB29" s="738">
        <f t="shared" si="391"/>
        <v>0</v>
      </c>
      <c r="QC29" s="738">
        <f t="shared" si="392"/>
        <v>1</v>
      </c>
      <c r="QD29" s="628" t="b">
        <f t="shared" si="393"/>
        <v>1</v>
      </c>
      <c r="QE29" s="628" t="b">
        <f t="shared" si="393"/>
        <v>0</v>
      </c>
      <c r="QF29" s="628" t="b">
        <f t="shared" si="394"/>
        <v>1</v>
      </c>
      <c r="QG29" s="628">
        <f t="shared" si="395"/>
        <v>1</v>
      </c>
      <c r="QH29" s="737">
        <f t="shared" si="396"/>
        <v>0</v>
      </c>
      <c r="QI29" s="737">
        <f t="shared" si="397"/>
        <v>0</v>
      </c>
      <c r="QJ29" s="737">
        <f t="shared" si="93"/>
        <v>0</v>
      </c>
      <c r="QK29" s="740">
        <f t="shared" si="94"/>
        <v>0</v>
      </c>
      <c r="QL29" s="625">
        <f t="shared" si="398"/>
        <v>1</v>
      </c>
      <c r="QM29" s="625" t="str">
        <f t="shared" si="399"/>
        <v>00:00-00:00</v>
      </c>
      <c r="QN29" s="627">
        <f t="shared" si="400"/>
        <v>1</v>
      </c>
      <c r="QO29" s="738">
        <f t="shared" si="401"/>
        <v>0</v>
      </c>
      <c r="QP29" s="738">
        <f t="shared" si="402"/>
        <v>1</v>
      </c>
      <c r="QQ29" s="628" t="b">
        <f t="shared" si="403"/>
        <v>1</v>
      </c>
      <c r="QR29" s="628" t="b">
        <f t="shared" si="403"/>
        <v>0</v>
      </c>
      <c r="QS29" s="628" t="b">
        <f t="shared" si="404"/>
        <v>1</v>
      </c>
      <c r="QT29" s="628">
        <f t="shared" si="405"/>
        <v>1</v>
      </c>
      <c r="QU29" s="737">
        <f t="shared" si="406"/>
        <v>0</v>
      </c>
      <c r="QV29" s="737">
        <f t="shared" si="407"/>
        <v>0</v>
      </c>
      <c r="QW29" s="737">
        <f t="shared" si="95"/>
        <v>0</v>
      </c>
      <c r="QX29" s="740">
        <f t="shared" si="96"/>
        <v>0</v>
      </c>
      <c r="QY29" s="625">
        <f t="shared" si="408"/>
        <v>1</v>
      </c>
      <c r="QZ29" s="625" t="str">
        <f t="shared" si="409"/>
        <v>00:00-00:00</v>
      </c>
      <c r="RA29" s="627">
        <f t="shared" si="410"/>
        <v>1</v>
      </c>
      <c r="RB29" s="738">
        <f t="shared" si="411"/>
        <v>0</v>
      </c>
      <c r="RC29" s="738">
        <f t="shared" si="412"/>
        <v>1</v>
      </c>
      <c r="RD29" s="628" t="b">
        <f t="shared" si="413"/>
        <v>1</v>
      </c>
      <c r="RE29" s="628" t="b">
        <f t="shared" si="413"/>
        <v>0</v>
      </c>
      <c r="RF29" s="628" t="b">
        <f t="shared" si="414"/>
        <v>1</v>
      </c>
      <c r="RG29" s="628">
        <f t="shared" si="415"/>
        <v>1</v>
      </c>
      <c r="RH29" s="737">
        <f t="shared" si="416"/>
        <v>0</v>
      </c>
      <c r="RI29" s="737">
        <f t="shared" si="417"/>
        <v>0</v>
      </c>
      <c r="RJ29" s="737">
        <f t="shared" si="97"/>
        <v>0</v>
      </c>
      <c r="RK29" s="740">
        <f t="shared" si="98"/>
        <v>0</v>
      </c>
      <c r="RL29" s="744">
        <f t="shared" si="418"/>
        <v>0</v>
      </c>
      <c r="RM29" s="746">
        <f t="shared" si="430"/>
        <v>0</v>
      </c>
      <c r="RN29" s="744">
        <f t="shared" si="419"/>
        <v>0</v>
      </c>
      <c r="RO29" s="744">
        <f t="shared" si="420"/>
        <v>0</v>
      </c>
      <c r="RP29" s="744">
        <f t="shared" si="421"/>
        <v>0</v>
      </c>
      <c r="RQ29" s="744">
        <f t="shared" si="422"/>
        <v>0</v>
      </c>
      <c r="RR29" s="594">
        <f t="shared" ca="1" si="100"/>
        <v>0</v>
      </c>
      <c r="RS29" s="594">
        <f t="shared" ca="1" si="101"/>
        <v>0</v>
      </c>
      <c r="RU29" s="725"/>
    </row>
    <row r="30" spans="1:489" s="625" customFormat="1" ht="15" x14ac:dyDescent="0.25">
      <c r="A30" s="865">
        <f t="shared" ca="1" si="0"/>
        <v>8</v>
      </c>
      <c r="B30" s="719">
        <f t="shared" ca="1" si="102"/>
        <v>43881</v>
      </c>
      <c r="C30" s="720">
        <f t="shared" ca="1" si="1"/>
        <v>1</v>
      </c>
      <c r="D30" s="720" t="str">
        <f t="shared" ca="1" si="2"/>
        <v/>
      </c>
      <c r="E30" s="773" t="str">
        <f t="shared" ca="1" si="3"/>
        <v/>
      </c>
      <c r="F30" s="721">
        <f t="shared" ca="1" si="4"/>
        <v>43881</v>
      </c>
      <c r="G30" s="747"/>
      <c r="H30" s="748"/>
      <c r="I30" s="748"/>
      <c r="J30" s="748"/>
      <c r="K30" s="748"/>
      <c r="L30" s="748"/>
      <c r="M30" s="749"/>
      <c r="N30" s="722" t="str">
        <f t="shared" si="5"/>
        <v/>
      </c>
      <c r="O30" s="723" t="str">
        <f t="shared" si="6"/>
        <v/>
      </c>
      <c r="P30" s="724">
        <f t="shared" ca="1" si="7"/>
        <v>0.33333333333333298</v>
      </c>
      <c r="Q30" s="725" t="str">
        <f t="shared" ca="1" si="8"/>
        <v/>
      </c>
      <c r="R30" s="725" t="str">
        <f t="shared" ca="1" si="9"/>
        <v/>
      </c>
      <c r="S30" s="750"/>
      <c r="T30" s="723" t="str">
        <f t="shared" si="103"/>
        <v/>
      </c>
      <c r="U30" s="723" t="str">
        <f t="shared" ca="1" si="10"/>
        <v/>
      </c>
      <c r="V30" s="723" t="str">
        <f t="shared" ca="1" si="11"/>
        <v/>
      </c>
      <c r="W30" s="723" t="str">
        <f t="shared" ca="1" si="12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13"/>
        <v/>
      </c>
      <c r="AD30" s="714"/>
      <c r="AE30" s="752" t="str">
        <f t="shared" si="14"/>
        <v/>
      </c>
      <c r="AF30" s="729" t="str">
        <f t="shared" si="104"/>
        <v/>
      </c>
      <c r="AG30" s="730" t="str">
        <f t="shared" si="105"/>
        <v/>
      </c>
      <c r="AH30" s="731" t="str">
        <f t="shared" si="15"/>
        <v/>
      </c>
      <c r="AI30" s="731">
        <f t="shared" si="106"/>
        <v>0</v>
      </c>
      <c r="AJ30" s="731">
        <f t="shared" si="107"/>
        <v>0</v>
      </c>
      <c r="AK30" s="732">
        <f ca="1">IF(G30=Stammdaten!$I$59,3,IF(AND(OR(C30=0,WEEKDAY(B30,2)&gt;=6),Q30&lt;&gt;""),2,0))</f>
        <v>0</v>
      </c>
      <c r="AL30" s="596">
        <f t="shared" si="16"/>
        <v>0</v>
      </c>
      <c r="AM30" s="596">
        <f t="shared" si="16"/>
        <v>0</v>
      </c>
      <c r="AN30" s="596">
        <f t="shared" si="16"/>
        <v>0</v>
      </c>
      <c r="AO30" s="596">
        <f t="shared" si="423"/>
        <v>0</v>
      </c>
      <c r="AP30" s="633">
        <v>0</v>
      </c>
      <c r="AQ30" s="596">
        <f t="shared" si="424"/>
        <v>0</v>
      </c>
      <c r="AR30" s="634">
        <f t="shared" si="17"/>
        <v>0</v>
      </c>
      <c r="AS30" s="733">
        <f t="shared" si="18"/>
        <v>0</v>
      </c>
      <c r="AT30" s="635">
        <f t="shared" si="19"/>
        <v>0</v>
      </c>
      <c r="AU30" s="635">
        <f t="shared" si="425"/>
        <v>0</v>
      </c>
      <c r="AV30" s="633">
        <v>0</v>
      </c>
      <c r="AW30" s="635">
        <f t="shared" si="426"/>
        <v>0</v>
      </c>
      <c r="AX30" s="596">
        <f t="shared" si="20"/>
        <v>0</v>
      </c>
      <c r="AY30" s="596">
        <f t="shared" si="21"/>
        <v>0</v>
      </c>
      <c r="AZ30" s="596">
        <f t="shared" si="22"/>
        <v>0</v>
      </c>
      <c r="BA30" s="596">
        <f t="shared" si="23"/>
        <v>0</v>
      </c>
      <c r="BB30" s="596">
        <f t="shared" si="24"/>
        <v>0</v>
      </c>
      <c r="BC30" s="596">
        <f t="shared" si="427"/>
        <v>0</v>
      </c>
      <c r="BD30" s="636" t="b">
        <f t="shared" si="25"/>
        <v>1</v>
      </c>
      <c r="BE30" s="636" t="b">
        <f>IF(UPPER(G30)=Stammdaten!$D$40,TRUE,FALSE)</f>
        <v>0</v>
      </c>
      <c r="BF30" s="635">
        <f t="shared" si="428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0.33333333333333331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9"/>
        <v>0</v>
      </c>
      <c r="BL30" s="636" t="b">
        <f>IF(UPPER(G30)=Stammdaten!$D$39,TRUE,FALSE)</f>
        <v>0</v>
      </c>
      <c r="BM30" s="636">
        <f t="shared" si="26"/>
        <v>0</v>
      </c>
      <c r="BN30" s="636">
        <f t="shared" si="27"/>
        <v>0</v>
      </c>
      <c r="BO30" s="735">
        <f t="shared" ca="1" si="28"/>
        <v>0</v>
      </c>
      <c r="BP30" s="636">
        <f t="shared" si="29"/>
        <v>0</v>
      </c>
      <c r="BQ30" s="636">
        <f t="shared" si="108"/>
        <v>0</v>
      </c>
      <c r="BR30" s="636">
        <f t="shared" ca="1" si="30"/>
        <v>0</v>
      </c>
      <c r="BS30" s="549">
        <f t="shared" ca="1" si="31"/>
        <v>0</v>
      </c>
      <c r="BT30" s="637">
        <f t="shared" ca="1" si="32"/>
        <v>0</v>
      </c>
      <c r="BU30" s="635">
        <f t="shared" ca="1" si="109"/>
        <v>0</v>
      </c>
      <c r="BV30" s="638">
        <f t="shared" ca="1" si="3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34"/>
        <v>0</v>
      </c>
      <c r="BY30" s="638">
        <f t="shared" ca="1" si="35"/>
        <v>1</v>
      </c>
      <c r="BZ30" s="736">
        <f ca="1">ROUND(IF(OR(C30=0,B30=""),0,INDIRECT(ADDRESS(MATCH(B30,Soll_AZ,1)+MATCH("Arbeitszeit 1 ab",Stammdaten!B:B,0)-1,WEEKDAY(B30,2)+15,,,Tabellennamen),TRUE)),15)</f>
        <v>0.33333333333333298</v>
      </c>
      <c r="CA30" s="954">
        <f t="shared" ca="1" si="36"/>
        <v>0</v>
      </c>
      <c r="CB30" s="736">
        <f t="shared" si="110"/>
        <v>0</v>
      </c>
      <c r="CC30" s="625">
        <f t="shared" si="37"/>
        <v>1</v>
      </c>
      <c r="CD30" s="737">
        <f t="shared" si="38"/>
        <v>0</v>
      </c>
      <c r="CE30" s="737">
        <f t="shared" si="111"/>
        <v>1</v>
      </c>
      <c r="CF30" s="738" t="str">
        <f t="shared" si="112"/>
        <v>00:00-00:00</v>
      </c>
      <c r="CG30" s="739">
        <f t="shared" si="113"/>
        <v>1</v>
      </c>
      <c r="CH30" s="738">
        <f t="shared" si="114"/>
        <v>0</v>
      </c>
      <c r="CI30" s="738">
        <f t="shared" si="115"/>
        <v>1</v>
      </c>
      <c r="CJ30" s="737" t="b">
        <f t="shared" si="116"/>
        <v>1</v>
      </c>
      <c r="CK30" s="737" t="b">
        <f t="shared" si="116"/>
        <v>0</v>
      </c>
      <c r="CL30" s="737" t="b">
        <f t="shared" si="117"/>
        <v>1</v>
      </c>
      <c r="CM30" s="628">
        <f t="shared" si="118"/>
        <v>1</v>
      </c>
      <c r="CN30" s="737">
        <f t="shared" si="119"/>
        <v>0</v>
      </c>
      <c r="CO30" s="737">
        <f t="shared" si="120"/>
        <v>0</v>
      </c>
      <c r="CP30" s="737">
        <f t="shared" si="121"/>
        <v>0</v>
      </c>
      <c r="CQ30" s="740">
        <f t="shared" si="39"/>
        <v>0</v>
      </c>
      <c r="CR30" s="625">
        <f t="shared" si="122"/>
        <v>1</v>
      </c>
      <c r="CS30" s="738" t="str">
        <f t="shared" si="40"/>
        <v>00:00-00:00</v>
      </c>
      <c r="CT30" s="739">
        <f t="shared" si="123"/>
        <v>1</v>
      </c>
      <c r="CU30" s="738">
        <f t="shared" si="124"/>
        <v>0</v>
      </c>
      <c r="CV30" s="738">
        <f t="shared" si="125"/>
        <v>1</v>
      </c>
      <c r="CW30" s="737" t="b">
        <f t="shared" si="126"/>
        <v>1</v>
      </c>
      <c r="CX30" s="737" t="b">
        <f t="shared" si="126"/>
        <v>0</v>
      </c>
      <c r="CY30" s="737" t="b">
        <f t="shared" si="127"/>
        <v>1</v>
      </c>
      <c r="CZ30" s="628">
        <f t="shared" si="128"/>
        <v>1</v>
      </c>
      <c r="DA30" s="737">
        <f t="shared" si="129"/>
        <v>0</v>
      </c>
      <c r="DB30" s="737">
        <f t="shared" si="130"/>
        <v>0</v>
      </c>
      <c r="DC30" s="737">
        <f t="shared" si="131"/>
        <v>0</v>
      </c>
      <c r="DD30" s="740">
        <f t="shared" si="41"/>
        <v>0</v>
      </c>
      <c r="DE30" s="625">
        <f t="shared" si="132"/>
        <v>1</v>
      </c>
      <c r="DF30" s="738" t="str">
        <f t="shared" si="133"/>
        <v>00:00-00:00</v>
      </c>
      <c r="DG30" s="739">
        <f t="shared" si="134"/>
        <v>1</v>
      </c>
      <c r="DH30" s="738">
        <f t="shared" si="135"/>
        <v>0</v>
      </c>
      <c r="DI30" s="738">
        <f t="shared" si="136"/>
        <v>1</v>
      </c>
      <c r="DJ30" s="737" t="b">
        <f t="shared" si="137"/>
        <v>1</v>
      </c>
      <c r="DK30" s="737" t="b">
        <f t="shared" si="137"/>
        <v>0</v>
      </c>
      <c r="DL30" s="737" t="b">
        <f t="shared" si="138"/>
        <v>1</v>
      </c>
      <c r="DM30" s="628">
        <f t="shared" si="139"/>
        <v>1</v>
      </c>
      <c r="DN30" s="737">
        <f t="shared" si="140"/>
        <v>0</v>
      </c>
      <c r="DO30" s="737">
        <f t="shared" si="141"/>
        <v>0</v>
      </c>
      <c r="DP30" s="737">
        <f t="shared" si="42"/>
        <v>0</v>
      </c>
      <c r="DQ30" s="740">
        <f t="shared" si="43"/>
        <v>0</v>
      </c>
      <c r="DR30" s="625">
        <f t="shared" si="142"/>
        <v>1</v>
      </c>
      <c r="DS30" s="738" t="str">
        <f t="shared" si="143"/>
        <v>00:00-00:00</v>
      </c>
      <c r="DT30" s="739">
        <f t="shared" si="144"/>
        <v>1</v>
      </c>
      <c r="DU30" s="738">
        <f t="shared" si="145"/>
        <v>0</v>
      </c>
      <c r="DV30" s="738">
        <f t="shared" si="146"/>
        <v>1</v>
      </c>
      <c r="DW30" s="737" t="b">
        <f t="shared" si="147"/>
        <v>1</v>
      </c>
      <c r="DX30" s="737" t="b">
        <f t="shared" si="147"/>
        <v>0</v>
      </c>
      <c r="DY30" s="737" t="b">
        <f t="shared" si="148"/>
        <v>1</v>
      </c>
      <c r="DZ30" s="628">
        <f t="shared" si="149"/>
        <v>1</v>
      </c>
      <c r="EA30" s="737">
        <f t="shared" si="150"/>
        <v>0</v>
      </c>
      <c r="EB30" s="737">
        <f t="shared" si="151"/>
        <v>0</v>
      </c>
      <c r="EC30" s="737">
        <f t="shared" si="44"/>
        <v>0</v>
      </c>
      <c r="ED30" s="740">
        <f t="shared" si="45"/>
        <v>0</v>
      </c>
      <c r="EE30" s="741">
        <f t="shared" si="152"/>
        <v>1</v>
      </c>
      <c r="EF30" s="742" t="str">
        <f t="shared" si="153"/>
        <v>00:00-00:00</v>
      </c>
      <c r="EG30" s="743">
        <f t="shared" si="154"/>
        <v>1</v>
      </c>
      <c r="EH30" s="742">
        <f t="shared" si="155"/>
        <v>0</v>
      </c>
      <c r="EI30" s="742">
        <f t="shared" si="156"/>
        <v>1</v>
      </c>
      <c r="EJ30" s="742" t="b">
        <f t="shared" si="157"/>
        <v>1</v>
      </c>
      <c r="EK30" s="742" t="b">
        <f t="shared" si="157"/>
        <v>0</v>
      </c>
      <c r="EL30" s="742" t="b">
        <f t="shared" si="158"/>
        <v>1</v>
      </c>
      <c r="EM30" s="628">
        <f t="shared" si="159"/>
        <v>1</v>
      </c>
      <c r="EN30" s="737">
        <f t="shared" si="160"/>
        <v>0</v>
      </c>
      <c r="EO30" s="737">
        <f t="shared" si="161"/>
        <v>0</v>
      </c>
      <c r="EP30" s="737">
        <f t="shared" si="46"/>
        <v>0</v>
      </c>
      <c r="EQ30" s="740">
        <f t="shared" si="47"/>
        <v>0</v>
      </c>
      <c r="ER30" s="741">
        <f t="shared" si="162"/>
        <v>1</v>
      </c>
      <c r="ES30" s="742" t="str">
        <f t="shared" si="163"/>
        <v>00:00-00:00</v>
      </c>
      <c r="ET30" s="739">
        <f t="shared" si="164"/>
        <v>1</v>
      </c>
      <c r="EU30" s="738">
        <f t="shared" si="165"/>
        <v>0</v>
      </c>
      <c r="EV30" s="738">
        <f t="shared" si="166"/>
        <v>1</v>
      </c>
      <c r="EW30" s="737" t="b">
        <f t="shared" si="167"/>
        <v>1</v>
      </c>
      <c r="EX30" s="737" t="b">
        <f t="shared" si="167"/>
        <v>0</v>
      </c>
      <c r="EY30" s="737" t="b">
        <f t="shared" si="168"/>
        <v>1</v>
      </c>
      <c r="EZ30" s="628">
        <f t="shared" si="169"/>
        <v>1</v>
      </c>
      <c r="FA30" s="737">
        <f t="shared" si="170"/>
        <v>0</v>
      </c>
      <c r="FB30" s="737">
        <f t="shared" si="171"/>
        <v>0</v>
      </c>
      <c r="FC30" s="737">
        <f t="shared" si="48"/>
        <v>0</v>
      </c>
      <c r="FD30" s="740">
        <f t="shared" si="49"/>
        <v>0</v>
      </c>
      <c r="FE30" s="625">
        <f t="shared" si="172"/>
        <v>1</v>
      </c>
      <c r="FF30" s="738" t="str">
        <f t="shared" si="173"/>
        <v>00:00-00:00</v>
      </c>
      <c r="FG30" s="739">
        <f t="shared" si="174"/>
        <v>1</v>
      </c>
      <c r="FH30" s="738">
        <f t="shared" si="175"/>
        <v>0</v>
      </c>
      <c r="FI30" s="738">
        <f t="shared" si="176"/>
        <v>1</v>
      </c>
      <c r="FJ30" s="737" t="b">
        <f t="shared" si="177"/>
        <v>1</v>
      </c>
      <c r="FK30" s="737" t="b">
        <f t="shared" si="177"/>
        <v>0</v>
      </c>
      <c r="FL30" s="737" t="b">
        <f t="shared" si="178"/>
        <v>1</v>
      </c>
      <c r="FM30" s="628">
        <f t="shared" si="179"/>
        <v>1</v>
      </c>
      <c r="FN30" s="737">
        <f t="shared" si="180"/>
        <v>0</v>
      </c>
      <c r="FO30" s="737">
        <f t="shared" si="181"/>
        <v>0</v>
      </c>
      <c r="FP30" s="737">
        <f t="shared" si="50"/>
        <v>0</v>
      </c>
      <c r="FQ30" s="740">
        <f t="shared" si="51"/>
        <v>0</v>
      </c>
      <c r="FR30" s="625">
        <f t="shared" si="182"/>
        <v>1</v>
      </c>
      <c r="FS30" s="738" t="str">
        <f t="shared" si="183"/>
        <v>00:00-00:00</v>
      </c>
      <c r="FT30" s="739">
        <f t="shared" si="184"/>
        <v>1</v>
      </c>
      <c r="FU30" s="738">
        <f t="shared" si="185"/>
        <v>0</v>
      </c>
      <c r="FV30" s="738">
        <f t="shared" si="186"/>
        <v>1</v>
      </c>
      <c r="FW30" s="737" t="b">
        <f t="shared" si="187"/>
        <v>1</v>
      </c>
      <c r="FX30" s="737" t="b">
        <f t="shared" si="187"/>
        <v>0</v>
      </c>
      <c r="FY30" s="737" t="b">
        <f t="shared" si="188"/>
        <v>1</v>
      </c>
      <c r="FZ30" s="628">
        <f t="shared" si="189"/>
        <v>1</v>
      </c>
      <c r="GA30" s="737">
        <f t="shared" si="190"/>
        <v>0</v>
      </c>
      <c r="GB30" s="737">
        <f t="shared" si="191"/>
        <v>0</v>
      </c>
      <c r="GC30" s="737">
        <f t="shared" si="52"/>
        <v>0</v>
      </c>
      <c r="GD30" s="740">
        <f t="shared" si="53"/>
        <v>0</v>
      </c>
      <c r="GE30" s="625">
        <f t="shared" si="192"/>
        <v>1</v>
      </c>
      <c r="GF30" s="738" t="str">
        <f t="shared" si="193"/>
        <v>00:00-00:00</v>
      </c>
      <c r="GG30" s="739">
        <f t="shared" si="194"/>
        <v>1</v>
      </c>
      <c r="GH30" s="738">
        <f t="shared" si="195"/>
        <v>0</v>
      </c>
      <c r="GI30" s="738">
        <f t="shared" si="196"/>
        <v>1</v>
      </c>
      <c r="GJ30" s="737" t="b">
        <f t="shared" si="197"/>
        <v>1</v>
      </c>
      <c r="GK30" s="737" t="b">
        <f t="shared" si="197"/>
        <v>0</v>
      </c>
      <c r="GL30" s="737" t="b">
        <f t="shared" si="198"/>
        <v>1</v>
      </c>
      <c r="GM30" s="628">
        <f t="shared" si="199"/>
        <v>1</v>
      </c>
      <c r="GN30" s="737">
        <f t="shared" si="200"/>
        <v>0</v>
      </c>
      <c r="GO30" s="737">
        <f t="shared" si="201"/>
        <v>0</v>
      </c>
      <c r="GP30" s="737">
        <f t="shared" si="54"/>
        <v>0</v>
      </c>
      <c r="GQ30" s="740">
        <f t="shared" si="55"/>
        <v>0</v>
      </c>
      <c r="GR30" s="625">
        <f t="shared" si="202"/>
        <v>1</v>
      </c>
      <c r="GS30" s="738" t="str">
        <f t="shared" si="203"/>
        <v>00:00-00:00</v>
      </c>
      <c r="GT30" s="739">
        <f t="shared" si="204"/>
        <v>1</v>
      </c>
      <c r="GU30" s="738">
        <f t="shared" si="205"/>
        <v>0</v>
      </c>
      <c r="GV30" s="738">
        <f t="shared" si="206"/>
        <v>1</v>
      </c>
      <c r="GW30" s="737" t="b">
        <f t="shared" si="207"/>
        <v>1</v>
      </c>
      <c r="GX30" s="737" t="b">
        <f t="shared" si="207"/>
        <v>0</v>
      </c>
      <c r="GY30" s="737" t="b">
        <f t="shared" si="208"/>
        <v>1</v>
      </c>
      <c r="GZ30" s="628">
        <f t="shared" si="209"/>
        <v>1</v>
      </c>
      <c r="HA30" s="737">
        <f t="shared" si="210"/>
        <v>0</v>
      </c>
      <c r="HB30" s="737">
        <f t="shared" si="211"/>
        <v>0</v>
      </c>
      <c r="HC30" s="737">
        <f t="shared" si="56"/>
        <v>0</v>
      </c>
      <c r="HD30" s="740">
        <f t="shared" si="57"/>
        <v>0</v>
      </c>
      <c r="HE30" s="625">
        <f t="shared" si="212"/>
        <v>1</v>
      </c>
      <c r="HF30" s="738" t="str">
        <f t="shared" si="213"/>
        <v>00:00-00:00</v>
      </c>
      <c r="HG30" s="739">
        <f t="shared" si="214"/>
        <v>1</v>
      </c>
      <c r="HH30" s="738">
        <f t="shared" si="215"/>
        <v>0</v>
      </c>
      <c r="HI30" s="738">
        <f t="shared" si="216"/>
        <v>1</v>
      </c>
      <c r="HJ30" s="737" t="b">
        <f t="shared" si="217"/>
        <v>1</v>
      </c>
      <c r="HK30" s="737" t="b">
        <f t="shared" si="217"/>
        <v>0</v>
      </c>
      <c r="HL30" s="737" t="b">
        <f t="shared" si="218"/>
        <v>1</v>
      </c>
      <c r="HM30" s="628">
        <f t="shared" si="219"/>
        <v>1</v>
      </c>
      <c r="HN30" s="737">
        <f t="shared" si="220"/>
        <v>0</v>
      </c>
      <c r="HO30" s="737">
        <f t="shared" si="221"/>
        <v>0</v>
      </c>
      <c r="HP30" s="737">
        <f t="shared" si="58"/>
        <v>0</v>
      </c>
      <c r="HQ30" s="740">
        <f t="shared" si="59"/>
        <v>0</v>
      </c>
      <c r="HR30" s="625">
        <f t="shared" si="222"/>
        <v>1</v>
      </c>
      <c r="HS30" s="738" t="str">
        <f t="shared" si="223"/>
        <v>00:00-00:00</v>
      </c>
      <c r="HT30" s="739">
        <f t="shared" si="224"/>
        <v>1</v>
      </c>
      <c r="HU30" s="738">
        <f t="shared" si="225"/>
        <v>0</v>
      </c>
      <c r="HV30" s="738">
        <f t="shared" si="226"/>
        <v>1</v>
      </c>
      <c r="HW30" s="737" t="b">
        <f t="shared" si="227"/>
        <v>1</v>
      </c>
      <c r="HX30" s="737" t="b">
        <f t="shared" si="227"/>
        <v>0</v>
      </c>
      <c r="HY30" s="737" t="b">
        <f t="shared" si="228"/>
        <v>1</v>
      </c>
      <c r="HZ30" s="628">
        <f t="shared" si="229"/>
        <v>1</v>
      </c>
      <c r="IA30" s="737">
        <f t="shared" si="230"/>
        <v>0</v>
      </c>
      <c r="IB30" s="737">
        <f t="shared" si="231"/>
        <v>0</v>
      </c>
      <c r="IC30" s="737">
        <f t="shared" si="60"/>
        <v>0</v>
      </c>
      <c r="ID30" s="740">
        <f t="shared" si="61"/>
        <v>0</v>
      </c>
      <c r="IE30" s="625">
        <f t="shared" si="232"/>
        <v>1</v>
      </c>
      <c r="IF30" s="738" t="str">
        <f t="shared" si="233"/>
        <v>00:00-00:00</v>
      </c>
      <c r="IG30" s="739">
        <f t="shared" si="234"/>
        <v>1</v>
      </c>
      <c r="IH30" s="738">
        <f t="shared" si="235"/>
        <v>0</v>
      </c>
      <c r="II30" s="738">
        <f t="shared" si="236"/>
        <v>1</v>
      </c>
      <c r="IJ30" s="737" t="b">
        <f t="shared" si="237"/>
        <v>1</v>
      </c>
      <c r="IK30" s="737" t="b">
        <f t="shared" si="237"/>
        <v>0</v>
      </c>
      <c r="IL30" s="737" t="b">
        <f t="shared" si="238"/>
        <v>1</v>
      </c>
      <c r="IM30" s="628">
        <f t="shared" si="239"/>
        <v>1</v>
      </c>
      <c r="IN30" s="737">
        <f t="shared" si="240"/>
        <v>0</v>
      </c>
      <c r="IO30" s="737">
        <f t="shared" si="241"/>
        <v>0</v>
      </c>
      <c r="IP30" s="737">
        <f t="shared" si="62"/>
        <v>0</v>
      </c>
      <c r="IQ30" s="740">
        <f t="shared" si="63"/>
        <v>0</v>
      </c>
      <c r="IR30" s="625">
        <f t="shared" si="242"/>
        <v>1</v>
      </c>
      <c r="IS30" s="738" t="str">
        <f t="shared" si="243"/>
        <v>00:00-00:00</v>
      </c>
      <c r="IT30" s="739">
        <f t="shared" si="244"/>
        <v>1</v>
      </c>
      <c r="IU30" s="738">
        <f t="shared" si="245"/>
        <v>0</v>
      </c>
      <c r="IV30" s="738">
        <f t="shared" si="246"/>
        <v>1</v>
      </c>
      <c r="IW30" s="737" t="b">
        <f t="shared" si="247"/>
        <v>1</v>
      </c>
      <c r="IX30" s="737" t="b">
        <f t="shared" si="247"/>
        <v>0</v>
      </c>
      <c r="IY30" s="737" t="b">
        <f t="shared" si="248"/>
        <v>1</v>
      </c>
      <c r="IZ30" s="628">
        <f t="shared" si="249"/>
        <v>1</v>
      </c>
      <c r="JA30" s="737">
        <f t="shared" si="250"/>
        <v>0</v>
      </c>
      <c r="JB30" s="737">
        <f t="shared" si="251"/>
        <v>0</v>
      </c>
      <c r="JC30" s="737">
        <f t="shared" si="64"/>
        <v>0</v>
      </c>
      <c r="JD30" s="740">
        <f t="shared" si="65"/>
        <v>0</v>
      </c>
      <c r="JE30" s="625">
        <f t="shared" si="252"/>
        <v>1</v>
      </c>
      <c r="JF30" s="738" t="str">
        <f t="shared" si="253"/>
        <v>00:00-00:00</v>
      </c>
      <c r="JG30" s="739">
        <f t="shared" si="254"/>
        <v>1</v>
      </c>
      <c r="JH30" s="738">
        <f t="shared" si="255"/>
        <v>0</v>
      </c>
      <c r="JI30" s="738">
        <f t="shared" si="256"/>
        <v>1</v>
      </c>
      <c r="JJ30" s="737" t="b">
        <f t="shared" si="257"/>
        <v>1</v>
      </c>
      <c r="JK30" s="737" t="b">
        <f t="shared" si="257"/>
        <v>0</v>
      </c>
      <c r="JL30" s="737" t="b">
        <f t="shared" si="258"/>
        <v>1</v>
      </c>
      <c r="JM30" s="628">
        <f t="shared" si="259"/>
        <v>1</v>
      </c>
      <c r="JN30" s="737">
        <f t="shared" si="260"/>
        <v>0</v>
      </c>
      <c r="JO30" s="737">
        <f t="shared" si="261"/>
        <v>0</v>
      </c>
      <c r="JP30" s="737">
        <f t="shared" si="66"/>
        <v>0</v>
      </c>
      <c r="JQ30" s="740">
        <f t="shared" si="67"/>
        <v>0</v>
      </c>
      <c r="JR30" s="744">
        <f t="shared" si="262"/>
        <v>0</v>
      </c>
      <c r="JS30" s="745">
        <f t="shared" si="263"/>
        <v>0</v>
      </c>
      <c r="JT30" s="744">
        <f t="shared" si="264"/>
        <v>0</v>
      </c>
      <c r="JU30" s="744">
        <f t="shared" si="265"/>
        <v>0</v>
      </c>
      <c r="JV30" s="744">
        <f t="shared" si="266"/>
        <v>0</v>
      </c>
      <c r="JW30" s="744">
        <f t="shared" si="267"/>
        <v>0</v>
      </c>
      <c r="JX30" s="616"/>
      <c r="JY30" s="625">
        <f t="shared" si="268"/>
        <v>1</v>
      </c>
      <c r="JZ30" s="626" t="str">
        <f t="shared" si="269"/>
        <v>00:00-00:00</v>
      </c>
      <c r="KA30" s="627">
        <f t="shared" si="270"/>
        <v>1</v>
      </c>
      <c r="KB30" s="738">
        <f t="shared" si="271"/>
        <v>0</v>
      </c>
      <c r="KC30" s="738">
        <f t="shared" si="272"/>
        <v>1</v>
      </c>
      <c r="KD30" s="628" t="b">
        <f t="shared" si="273"/>
        <v>1</v>
      </c>
      <c r="KE30" s="628" t="b">
        <f t="shared" si="273"/>
        <v>0</v>
      </c>
      <c r="KF30" s="628" t="b">
        <f t="shared" si="274"/>
        <v>1</v>
      </c>
      <c r="KG30" s="628">
        <f t="shared" si="275"/>
        <v>1</v>
      </c>
      <c r="KH30" s="737">
        <f t="shared" si="276"/>
        <v>0</v>
      </c>
      <c r="KI30" s="737">
        <f t="shared" si="277"/>
        <v>0</v>
      </c>
      <c r="KJ30" s="737">
        <f t="shared" si="68"/>
        <v>0</v>
      </c>
      <c r="KK30" s="740">
        <f t="shared" si="69"/>
        <v>0</v>
      </c>
      <c r="KL30" s="625">
        <f t="shared" si="278"/>
        <v>1</v>
      </c>
      <c r="KM30" s="625" t="str">
        <f t="shared" si="279"/>
        <v>00:00-00:00</v>
      </c>
      <c r="KN30" s="627">
        <f t="shared" si="280"/>
        <v>1</v>
      </c>
      <c r="KO30" s="738">
        <f t="shared" si="281"/>
        <v>0</v>
      </c>
      <c r="KP30" s="738">
        <f t="shared" si="282"/>
        <v>1</v>
      </c>
      <c r="KQ30" s="628" t="b">
        <f t="shared" si="283"/>
        <v>1</v>
      </c>
      <c r="KR30" s="628" t="b">
        <f t="shared" si="283"/>
        <v>0</v>
      </c>
      <c r="KS30" s="628" t="b">
        <f t="shared" si="284"/>
        <v>1</v>
      </c>
      <c r="KT30" s="628">
        <f t="shared" si="285"/>
        <v>1</v>
      </c>
      <c r="KU30" s="737">
        <f t="shared" si="286"/>
        <v>0</v>
      </c>
      <c r="KV30" s="737">
        <f t="shared" si="287"/>
        <v>0</v>
      </c>
      <c r="KW30" s="737">
        <f t="shared" si="70"/>
        <v>0</v>
      </c>
      <c r="KX30" s="740">
        <f t="shared" si="71"/>
        <v>0</v>
      </c>
      <c r="KY30" s="625">
        <f t="shared" si="288"/>
        <v>1</v>
      </c>
      <c r="KZ30" s="625" t="str">
        <f t="shared" si="289"/>
        <v>00:00-00:00</v>
      </c>
      <c r="LA30" s="627">
        <f t="shared" si="290"/>
        <v>1</v>
      </c>
      <c r="LB30" s="738">
        <f t="shared" si="291"/>
        <v>0</v>
      </c>
      <c r="LC30" s="738">
        <f t="shared" si="292"/>
        <v>1</v>
      </c>
      <c r="LD30" s="628" t="b">
        <f t="shared" si="293"/>
        <v>1</v>
      </c>
      <c r="LE30" s="628" t="b">
        <f t="shared" si="293"/>
        <v>0</v>
      </c>
      <c r="LF30" s="628" t="b">
        <f t="shared" si="294"/>
        <v>1</v>
      </c>
      <c r="LG30" s="628">
        <f t="shared" si="295"/>
        <v>1</v>
      </c>
      <c r="LH30" s="737">
        <f t="shared" si="296"/>
        <v>0</v>
      </c>
      <c r="LI30" s="737">
        <f t="shared" si="297"/>
        <v>0</v>
      </c>
      <c r="LJ30" s="737">
        <f t="shared" si="72"/>
        <v>0</v>
      </c>
      <c r="LK30" s="740">
        <f t="shared" si="73"/>
        <v>0</v>
      </c>
      <c r="LL30" s="625">
        <f t="shared" si="298"/>
        <v>1</v>
      </c>
      <c r="LM30" s="625" t="str">
        <f t="shared" si="299"/>
        <v>00:00-00:00</v>
      </c>
      <c r="LN30" s="627">
        <f t="shared" si="300"/>
        <v>1</v>
      </c>
      <c r="LO30" s="738">
        <f t="shared" si="301"/>
        <v>0</v>
      </c>
      <c r="LP30" s="738">
        <f t="shared" si="302"/>
        <v>1</v>
      </c>
      <c r="LQ30" s="628" t="b">
        <f t="shared" si="303"/>
        <v>1</v>
      </c>
      <c r="LR30" s="628" t="b">
        <f t="shared" si="303"/>
        <v>0</v>
      </c>
      <c r="LS30" s="628" t="b">
        <f t="shared" si="304"/>
        <v>1</v>
      </c>
      <c r="LT30" s="628">
        <f t="shared" si="305"/>
        <v>1</v>
      </c>
      <c r="LU30" s="737">
        <f t="shared" si="306"/>
        <v>0</v>
      </c>
      <c r="LV30" s="737">
        <f t="shared" si="307"/>
        <v>0</v>
      </c>
      <c r="LW30" s="737">
        <f t="shared" si="74"/>
        <v>0</v>
      </c>
      <c r="LX30" s="740">
        <f t="shared" si="75"/>
        <v>0</v>
      </c>
      <c r="LY30" s="625">
        <f t="shared" si="308"/>
        <v>1</v>
      </c>
      <c r="LZ30" s="625" t="str">
        <f t="shared" si="309"/>
        <v>00:00-00:00</v>
      </c>
      <c r="MA30" s="627">
        <f t="shared" si="310"/>
        <v>1</v>
      </c>
      <c r="MB30" s="738">
        <f t="shared" si="311"/>
        <v>0</v>
      </c>
      <c r="MC30" s="738">
        <f t="shared" si="312"/>
        <v>1</v>
      </c>
      <c r="MD30" s="628" t="b">
        <f t="shared" si="313"/>
        <v>1</v>
      </c>
      <c r="ME30" s="628" t="b">
        <f t="shared" si="76"/>
        <v>0</v>
      </c>
      <c r="MF30" s="628" t="b">
        <f t="shared" si="314"/>
        <v>1</v>
      </c>
      <c r="MG30" s="628">
        <f t="shared" si="315"/>
        <v>1</v>
      </c>
      <c r="MH30" s="737">
        <f t="shared" si="316"/>
        <v>0</v>
      </c>
      <c r="MI30" s="737">
        <f t="shared" si="317"/>
        <v>0</v>
      </c>
      <c r="MJ30" s="737">
        <f t="shared" si="77"/>
        <v>0</v>
      </c>
      <c r="MK30" s="740">
        <f t="shared" si="78"/>
        <v>0</v>
      </c>
      <c r="ML30" s="625">
        <f t="shared" si="318"/>
        <v>1</v>
      </c>
      <c r="MM30" s="625" t="str">
        <f t="shared" si="319"/>
        <v>00:00-00:00</v>
      </c>
      <c r="MN30" s="627">
        <f t="shared" si="320"/>
        <v>1</v>
      </c>
      <c r="MO30" s="738">
        <f t="shared" si="321"/>
        <v>0</v>
      </c>
      <c r="MP30" s="738">
        <f t="shared" si="322"/>
        <v>1</v>
      </c>
      <c r="MQ30" s="628" t="b">
        <f t="shared" si="323"/>
        <v>1</v>
      </c>
      <c r="MR30" s="628" t="b">
        <f t="shared" si="323"/>
        <v>0</v>
      </c>
      <c r="MS30" s="628" t="b">
        <f t="shared" si="324"/>
        <v>1</v>
      </c>
      <c r="MT30" s="628">
        <f t="shared" si="325"/>
        <v>1</v>
      </c>
      <c r="MU30" s="737">
        <f t="shared" si="326"/>
        <v>0</v>
      </c>
      <c r="MV30" s="737">
        <f t="shared" si="327"/>
        <v>0</v>
      </c>
      <c r="MW30" s="737">
        <f t="shared" si="79"/>
        <v>0</v>
      </c>
      <c r="MX30" s="740">
        <f t="shared" si="80"/>
        <v>0</v>
      </c>
      <c r="MY30" s="625">
        <f t="shared" si="328"/>
        <v>1</v>
      </c>
      <c r="MZ30" s="625" t="str">
        <f t="shared" si="329"/>
        <v>00:00-00:00</v>
      </c>
      <c r="NA30" s="627">
        <f t="shared" si="330"/>
        <v>1</v>
      </c>
      <c r="NB30" s="738">
        <f t="shared" si="331"/>
        <v>0</v>
      </c>
      <c r="NC30" s="738">
        <f t="shared" si="332"/>
        <v>1</v>
      </c>
      <c r="ND30" s="628" t="b">
        <f t="shared" si="333"/>
        <v>1</v>
      </c>
      <c r="NE30" s="628" t="b">
        <f t="shared" si="333"/>
        <v>0</v>
      </c>
      <c r="NF30" s="628" t="b">
        <f t="shared" si="334"/>
        <v>1</v>
      </c>
      <c r="NG30" s="628">
        <f t="shared" si="335"/>
        <v>1</v>
      </c>
      <c r="NH30" s="737">
        <f t="shared" si="336"/>
        <v>0</v>
      </c>
      <c r="NI30" s="737">
        <f t="shared" si="337"/>
        <v>0</v>
      </c>
      <c r="NJ30" s="737">
        <f t="shared" si="81"/>
        <v>0</v>
      </c>
      <c r="NK30" s="740">
        <f t="shared" si="82"/>
        <v>0</v>
      </c>
      <c r="NL30" s="625">
        <f t="shared" si="338"/>
        <v>1</v>
      </c>
      <c r="NM30" s="625" t="str">
        <f t="shared" si="339"/>
        <v>00:00-00:00</v>
      </c>
      <c r="NN30" s="627">
        <f t="shared" si="340"/>
        <v>1</v>
      </c>
      <c r="NO30" s="738">
        <f t="shared" si="341"/>
        <v>0</v>
      </c>
      <c r="NP30" s="738">
        <f t="shared" si="342"/>
        <v>1</v>
      </c>
      <c r="NQ30" s="628" t="b">
        <f t="shared" si="343"/>
        <v>1</v>
      </c>
      <c r="NR30" s="628" t="b">
        <f t="shared" si="343"/>
        <v>0</v>
      </c>
      <c r="NS30" s="628" t="b">
        <f t="shared" si="344"/>
        <v>1</v>
      </c>
      <c r="NT30" s="628">
        <f t="shared" si="345"/>
        <v>1</v>
      </c>
      <c r="NU30" s="737">
        <f t="shared" si="346"/>
        <v>0</v>
      </c>
      <c r="NV30" s="737">
        <f t="shared" si="347"/>
        <v>0</v>
      </c>
      <c r="NW30" s="737">
        <f t="shared" si="83"/>
        <v>0</v>
      </c>
      <c r="NX30" s="740">
        <f t="shared" si="84"/>
        <v>0</v>
      </c>
      <c r="NY30" s="625">
        <f t="shared" si="348"/>
        <v>1</v>
      </c>
      <c r="NZ30" s="625" t="str">
        <f t="shared" si="349"/>
        <v>00:00-00:00</v>
      </c>
      <c r="OA30" s="627">
        <f t="shared" si="350"/>
        <v>1</v>
      </c>
      <c r="OB30" s="738">
        <f t="shared" si="351"/>
        <v>0</v>
      </c>
      <c r="OC30" s="738">
        <f t="shared" si="352"/>
        <v>1</v>
      </c>
      <c r="OD30" s="628" t="b">
        <f t="shared" si="353"/>
        <v>1</v>
      </c>
      <c r="OE30" s="628" t="b">
        <f t="shared" si="353"/>
        <v>0</v>
      </c>
      <c r="OF30" s="628" t="b">
        <f t="shared" si="354"/>
        <v>1</v>
      </c>
      <c r="OG30" s="628">
        <f t="shared" si="355"/>
        <v>1</v>
      </c>
      <c r="OH30" s="737">
        <f t="shared" si="356"/>
        <v>0</v>
      </c>
      <c r="OI30" s="737">
        <f t="shared" si="357"/>
        <v>0</v>
      </c>
      <c r="OJ30" s="737">
        <f t="shared" si="85"/>
        <v>0</v>
      </c>
      <c r="OK30" s="740">
        <f t="shared" si="86"/>
        <v>0</v>
      </c>
      <c r="OL30" s="625">
        <f t="shared" si="358"/>
        <v>1</v>
      </c>
      <c r="OM30" s="625" t="str">
        <f t="shared" si="359"/>
        <v>00:00-00:00</v>
      </c>
      <c r="ON30" s="627">
        <f t="shared" si="360"/>
        <v>1</v>
      </c>
      <c r="OO30" s="738">
        <f t="shared" si="361"/>
        <v>0</v>
      </c>
      <c r="OP30" s="738">
        <f t="shared" si="362"/>
        <v>1</v>
      </c>
      <c r="OQ30" s="628" t="b">
        <f t="shared" si="363"/>
        <v>1</v>
      </c>
      <c r="OR30" s="628" t="b">
        <f t="shared" si="363"/>
        <v>0</v>
      </c>
      <c r="OS30" s="628" t="b">
        <f t="shared" si="364"/>
        <v>1</v>
      </c>
      <c r="OT30" s="628">
        <f t="shared" si="365"/>
        <v>1</v>
      </c>
      <c r="OU30" s="737">
        <f t="shared" si="366"/>
        <v>0</v>
      </c>
      <c r="OV30" s="737">
        <f t="shared" si="367"/>
        <v>0</v>
      </c>
      <c r="OW30" s="737">
        <f t="shared" si="87"/>
        <v>0</v>
      </c>
      <c r="OX30" s="740">
        <f t="shared" si="88"/>
        <v>0</v>
      </c>
      <c r="OY30" s="625">
        <f t="shared" si="368"/>
        <v>1</v>
      </c>
      <c r="OZ30" s="625" t="str">
        <f t="shared" si="369"/>
        <v>00:00-00:00</v>
      </c>
      <c r="PA30" s="627">
        <f t="shared" si="370"/>
        <v>1</v>
      </c>
      <c r="PB30" s="738">
        <f t="shared" si="371"/>
        <v>0</v>
      </c>
      <c r="PC30" s="738">
        <f t="shared" si="372"/>
        <v>1</v>
      </c>
      <c r="PD30" s="628" t="b">
        <f t="shared" si="373"/>
        <v>1</v>
      </c>
      <c r="PE30" s="628" t="b">
        <f t="shared" si="373"/>
        <v>0</v>
      </c>
      <c r="PF30" s="628" t="b">
        <f t="shared" si="374"/>
        <v>1</v>
      </c>
      <c r="PG30" s="628">
        <f t="shared" si="375"/>
        <v>1</v>
      </c>
      <c r="PH30" s="737">
        <f t="shared" si="376"/>
        <v>0</v>
      </c>
      <c r="PI30" s="737">
        <f t="shared" si="377"/>
        <v>0</v>
      </c>
      <c r="PJ30" s="737">
        <f t="shared" si="89"/>
        <v>0</v>
      </c>
      <c r="PK30" s="740">
        <f t="shared" si="90"/>
        <v>0</v>
      </c>
      <c r="PL30" s="625">
        <f t="shared" si="378"/>
        <v>1</v>
      </c>
      <c r="PM30" s="625" t="str">
        <f t="shared" si="379"/>
        <v>00:00-00:00</v>
      </c>
      <c r="PN30" s="627">
        <f t="shared" si="380"/>
        <v>1</v>
      </c>
      <c r="PO30" s="738">
        <f t="shared" si="381"/>
        <v>0</v>
      </c>
      <c r="PP30" s="738">
        <f t="shared" si="382"/>
        <v>1</v>
      </c>
      <c r="PQ30" s="628" t="b">
        <f t="shared" si="383"/>
        <v>1</v>
      </c>
      <c r="PR30" s="628" t="b">
        <f t="shared" si="383"/>
        <v>0</v>
      </c>
      <c r="PS30" s="628" t="b">
        <f t="shared" si="384"/>
        <v>1</v>
      </c>
      <c r="PT30" s="628">
        <f t="shared" si="385"/>
        <v>1</v>
      </c>
      <c r="PU30" s="737">
        <f t="shared" si="386"/>
        <v>0</v>
      </c>
      <c r="PV30" s="737">
        <f t="shared" si="387"/>
        <v>0</v>
      </c>
      <c r="PW30" s="737">
        <f t="shared" si="91"/>
        <v>0</v>
      </c>
      <c r="PX30" s="740">
        <f t="shared" si="92"/>
        <v>0</v>
      </c>
      <c r="PY30" s="625">
        <f t="shared" si="388"/>
        <v>1</v>
      </c>
      <c r="PZ30" s="625" t="str">
        <f t="shared" si="389"/>
        <v>00:00-00:00</v>
      </c>
      <c r="QA30" s="627">
        <f t="shared" si="390"/>
        <v>1</v>
      </c>
      <c r="QB30" s="738">
        <f t="shared" si="391"/>
        <v>0</v>
      </c>
      <c r="QC30" s="738">
        <f t="shared" si="392"/>
        <v>1</v>
      </c>
      <c r="QD30" s="628" t="b">
        <f t="shared" si="393"/>
        <v>1</v>
      </c>
      <c r="QE30" s="628" t="b">
        <f t="shared" si="393"/>
        <v>0</v>
      </c>
      <c r="QF30" s="628" t="b">
        <f t="shared" si="394"/>
        <v>1</v>
      </c>
      <c r="QG30" s="628">
        <f t="shared" si="395"/>
        <v>1</v>
      </c>
      <c r="QH30" s="737">
        <f t="shared" si="396"/>
        <v>0</v>
      </c>
      <c r="QI30" s="737">
        <f t="shared" si="397"/>
        <v>0</v>
      </c>
      <c r="QJ30" s="737">
        <f t="shared" si="93"/>
        <v>0</v>
      </c>
      <c r="QK30" s="740">
        <f t="shared" si="94"/>
        <v>0</v>
      </c>
      <c r="QL30" s="625">
        <f t="shared" si="398"/>
        <v>1</v>
      </c>
      <c r="QM30" s="625" t="str">
        <f t="shared" si="399"/>
        <v>00:00-00:00</v>
      </c>
      <c r="QN30" s="627">
        <f t="shared" si="400"/>
        <v>1</v>
      </c>
      <c r="QO30" s="738">
        <f t="shared" si="401"/>
        <v>0</v>
      </c>
      <c r="QP30" s="738">
        <f t="shared" si="402"/>
        <v>1</v>
      </c>
      <c r="QQ30" s="628" t="b">
        <f t="shared" si="403"/>
        <v>1</v>
      </c>
      <c r="QR30" s="628" t="b">
        <f t="shared" si="403"/>
        <v>0</v>
      </c>
      <c r="QS30" s="628" t="b">
        <f t="shared" si="404"/>
        <v>1</v>
      </c>
      <c r="QT30" s="628">
        <f t="shared" si="405"/>
        <v>1</v>
      </c>
      <c r="QU30" s="737">
        <f t="shared" si="406"/>
        <v>0</v>
      </c>
      <c r="QV30" s="737">
        <f t="shared" si="407"/>
        <v>0</v>
      </c>
      <c r="QW30" s="737">
        <f t="shared" si="95"/>
        <v>0</v>
      </c>
      <c r="QX30" s="740">
        <f t="shared" si="96"/>
        <v>0</v>
      </c>
      <c r="QY30" s="625">
        <f t="shared" si="408"/>
        <v>1</v>
      </c>
      <c r="QZ30" s="625" t="str">
        <f t="shared" si="409"/>
        <v>00:00-00:00</v>
      </c>
      <c r="RA30" s="627">
        <f t="shared" si="410"/>
        <v>1</v>
      </c>
      <c r="RB30" s="738">
        <f t="shared" si="411"/>
        <v>0</v>
      </c>
      <c r="RC30" s="738">
        <f t="shared" si="412"/>
        <v>1</v>
      </c>
      <c r="RD30" s="628" t="b">
        <f t="shared" si="413"/>
        <v>1</v>
      </c>
      <c r="RE30" s="628" t="b">
        <f t="shared" si="413"/>
        <v>0</v>
      </c>
      <c r="RF30" s="628" t="b">
        <f t="shared" si="414"/>
        <v>1</v>
      </c>
      <c r="RG30" s="628">
        <f t="shared" si="415"/>
        <v>1</v>
      </c>
      <c r="RH30" s="737">
        <f t="shared" si="416"/>
        <v>0</v>
      </c>
      <c r="RI30" s="737">
        <f t="shared" si="417"/>
        <v>0</v>
      </c>
      <c r="RJ30" s="737">
        <f t="shared" si="97"/>
        <v>0</v>
      </c>
      <c r="RK30" s="740">
        <f t="shared" si="98"/>
        <v>0</v>
      </c>
      <c r="RL30" s="744">
        <f t="shared" si="418"/>
        <v>0</v>
      </c>
      <c r="RM30" s="746">
        <f t="shared" si="430"/>
        <v>0</v>
      </c>
      <c r="RN30" s="744">
        <f t="shared" si="419"/>
        <v>0</v>
      </c>
      <c r="RO30" s="744">
        <f t="shared" si="420"/>
        <v>0</v>
      </c>
      <c r="RP30" s="744">
        <f t="shared" si="421"/>
        <v>0</v>
      </c>
      <c r="RQ30" s="744">
        <f t="shared" si="422"/>
        <v>0</v>
      </c>
      <c r="RR30" s="594">
        <f t="shared" ca="1" si="100"/>
        <v>0</v>
      </c>
      <c r="RS30" s="594">
        <f t="shared" ca="1" si="101"/>
        <v>0</v>
      </c>
      <c r="RU30" s="725"/>
    </row>
    <row r="31" spans="1:489" s="625" customFormat="1" ht="15" x14ac:dyDescent="0.25">
      <c r="A31" s="865">
        <f t="shared" ca="1" si="0"/>
        <v>8</v>
      </c>
      <c r="B31" s="719">
        <f t="shared" ca="1" si="102"/>
        <v>43882</v>
      </c>
      <c r="C31" s="720">
        <f t="shared" ca="1" si="1"/>
        <v>1</v>
      </c>
      <c r="D31" s="720" t="str">
        <f t="shared" ca="1" si="2"/>
        <v/>
      </c>
      <c r="E31" s="773" t="str">
        <f t="shared" ca="1" si="3"/>
        <v/>
      </c>
      <c r="F31" s="721">
        <f t="shared" ca="1" si="4"/>
        <v>43882</v>
      </c>
      <c r="G31" s="747"/>
      <c r="H31" s="748"/>
      <c r="I31" s="748"/>
      <c r="J31" s="748"/>
      <c r="K31" s="748"/>
      <c r="L31" s="748"/>
      <c r="M31" s="749"/>
      <c r="N31" s="722" t="str">
        <f t="shared" si="5"/>
        <v/>
      </c>
      <c r="O31" s="723" t="str">
        <f t="shared" si="6"/>
        <v/>
      </c>
      <c r="P31" s="724">
        <f t="shared" ca="1" si="7"/>
        <v>0.33333333333333298</v>
      </c>
      <c r="Q31" s="725" t="str">
        <f t="shared" ca="1" si="8"/>
        <v/>
      </c>
      <c r="R31" s="725" t="str">
        <f t="shared" ca="1" si="9"/>
        <v/>
      </c>
      <c r="S31" s="750"/>
      <c r="T31" s="723" t="str">
        <f t="shared" si="103"/>
        <v/>
      </c>
      <c r="U31" s="723" t="str">
        <f t="shared" ca="1" si="10"/>
        <v/>
      </c>
      <c r="V31" s="723" t="str">
        <f t="shared" ca="1" si="11"/>
        <v/>
      </c>
      <c r="W31" s="723" t="str">
        <f t="shared" ca="1" si="12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13"/>
        <v/>
      </c>
      <c r="AD31" s="714"/>
      <c r="AE31" s="752" t="str">
        <f t="shared" si="14"/>
        <v/>
      </c>
      <c r="AF31" s="729" t="str">
        <f t="shared" si="104"/>
        <v/>
      </c>
      <c r="AG31" s="730" t="str">
        <f t="shared" si="105"/>
        <v/>
      </c>
      <c r="AH31" s="731" t="str">
        <f t="shared" si="15"/>
        <v/>
      </c>
      <c r="AI31" s="731">
        <f t="shared" si="106"/>
        <v>0</v>
      </c>
      <c r="AJ31" s="731">
        <f t="shared" si="107"/>
        <v>0</v>
      </c>
      <c r="AK31" s="732">
        <f ca="1">IF(G31=Stammdaten!$I$59,3,IF(AND(OR(C31=0,WEEKDAY(B31,2)&gt;=6),Q31&lt;&gt;""),2,0))</f>
        <v>0</v>
      </c>
      <c r="AL31" s="596">
        <f t="shared" si="16"/>
        <v>0</v>
      </c>
      <c r="AM31" s="596">
        <f t="shared" si="16"/>
        <v>0</v>
      </c>
      <c r="AN31" s="596">
        <f t="shared" si="16"/>
        <v>0</v>
      </c>
      <c r="AO31" s="596">
        <f t="shared" si="423"/>
        <v>0</v>
      </c>
      <c r="AP31" s="633">
        <v>0</v>
      </c>
      <c r="AQ31" s="596">
        <f t="shared" si="424"/>
        <v>0</v>
      </c>
      <c r="AR31" s="634">
        <f t="shared" si="17"/>
        <v>0</v>
      </c>
      <c r="AS31" s="733">
        <f t="shared" si="18"/>
        <v>0</v>
      </c>
      <c r="AT31" s="635">
        <f t="shared" si="19"/>
        <v>0</v>
      </c>
      <c r="AU31" s="635">
        <f t="shared" si="425"/>
        <v>0</v>
      </c>
      <c r="AV31" s="633">
        <v>0</v>
      </c>
      <c r="AW31" s="635">
        <f t="shared" si="426"/>
        <v>0</v>
      </c>
      <c r="AX31" s="596">
        <f t="shared" si="20"/>
        <v>0</v>
      </c>
      <c r="AY31" s="596">
        <f t="shared" si="21"/>
        <v>0</v>
      </c>
      <c r="AZ31" s="596">
        <f t="shared" si="22"/>
        <v>0</v>
      </c>
      <c r="BA31" s="596">
        <f t="shared" si="23"/>
        <v>0</v>
      </c>
      <c r="BB31" s="596">
        <f t="shared" si="24"/>
        <v>0</v>
      </c>
      <c r="BC31" s="596">
        <f t="shared" si="427"/>
        <v>0</v>
      </c>
      <c r="BD31" s="636" t="b">
        <f t="shared" si="25"/>
        <v>1</v>
      </c>
      <c r="BE31" s="636" t="b">
        <f>IF(UPPER(G31)=Stammdaten!$D$40,TRUE,FALSE)</f>
        <v>0</v>
      </c>
      <c r="BF31" s="635">
        <f t="shared" si="428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0.33333333333333337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9"/>
        <v>0</v>
      </c>
      <c r="BL31" s="636" t="b">
        <f>IF(UPPER(G31)=Stammdaten!$D$39,TRUE,FALSE)</f>
        <v>0</v>
      </c>
      <c r="BM31" s="636">
        <f t="shared" si="26"/>
        <v>0</v>
      </c>
      <c r="BN31" s="636">
        <f t="shared" si="27"/>
        <v>0</v>
      </c>
      <c r="BO31" s="735">
        <f t="shared" ca="1" si="28"/>
        <v>0</v>
      </c>
      <c r="BP31" s="636">
        <f t="shared" si="29"/>
        <v>0</v>
      </c>
      <c r="BQ31" s="636">
        <f t="shared" si="108"/>
        <v>0</v>
      </c>
      <c r="BR31" s="636">
        <f t="shared" ca="1" si="30"/>
        <v>0</v>
      </c>
      <c r="BS31" s="549">
        <f t="shared" ca="1" si="31"/>
        <v>0</v>
      </c>
      <c r="BT31" s="637">
        <f t="shared" ca="1" si="32"/>
        <v>0</v>
      </c>
      <c r="BU31" s="635">
        <f t="shared" ca="1" si="109"/>
        <v>0</v>
      </c>
      <c r="BV31" s="638">
        <f t="shared" ca="1" si="3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34"/>
        <v>0</v>
      </c>
      <c r="BY31" s="638">
        <f t="shared" ca="1" si="35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36"/>
        <v>0</v>
      </c>
      <c r="CB31" s="736">
        <f t="shared" si="110"/>
        <v>0</v>
      </c>
      <c r="CC31" s="625">
        <f t="shared" si="37"/>
        <v>1</v>
      </c>
      <c r="CD31" s="737">
        <f t="shared" si="38"/>
        <v>0</v>
      </c>
      <c r="CE31" s="737">
        <f t="shared" si="111"/>
        <v>1</v>
      </c>
      <c r="CF31" s="738" t="str">
        <f t="shared" si="112"/>
        <v>00:00-00:00</v>
      </c>
      <c r="CG31" s="739">
        <f t="shared" si="113"/>
        <v>1</v>
      </c>
      <c r="CH31" s="738">
        <f t="shared" si="114"/>
        <v>0</v>
      </c>
      <c r="CI31" s="738">
        <f t="shared" si="115"/>
        <v>1</v>
      </c>
      <c r="CJ31" s="737" t="b">
        <f t="shared" si="116"/>
        <v>1</v>
      </c>
      <c r="CK31" s="737" t="b">
        <f t="shared" si="116"/>
        <v>0</v>
      </c>
      <c r="CL31" s="737" t="b">
        <f t="shared" si="117"/>
        <v>1</v>
      </c>
      <c r="CM31" s="628">
        <f t="shared" si="118"/>
        <v>1</v>
      </c>
      <c r="CN31" s="737">
        <f t="shared" si="119"/>
        <v>0</v>
      </c>
      <c r="CO31" s="737">
        <f t="shared" si="120"/>
        <v>0</v>
      </c>
      <c r="CP31" s="737">
        <f t="shared" si="121"/>
        <v>0</v>
      </c>
      <c r="CQ31" s="740">
        <f t="shared" si="39"/>
        <v>0</v>
      </c>
      <c r="CR31" s="625">
        <f t="shared" si="122"/>
        <v>1</v>
      </c>
      <c r="CS31" s="738" t="str">
        <f t="shared" si="40"/>
        <v>00:00-00:00</v>
      </c>
      <c r="CT31" s="739">
        <f t="shared" si="123"/>
        <v>1</v>
      </c>
      <c r="CU31" s="738">
        <f t="shared" si="124"/>
        <v>0</v>
      </c>
      <c r="CV31" s="738">
        <f t="shared" si="125"/>
        <v>1</v>
      </c>
      <c r="CW31" s="737" t="b">
        <f t="shared" si="126"/>
        <v>1</v>
      </c>
      <c r="CX31" s="737" t="b">
        <f t="shared" si="126"/>
        <v>0</v>
      </c>
      <c r="CY31" s="737" t="b">
        <f t="shared" si="127"/>
        <v>1</v>
      </c>
      <c r="CZ31" s="628">
        <f t="shared" si="128"/>
        <v>1</v>
      </c>
      <c r="DA31" s="737">
        <f t="shared" si="129"/>
        <v>0</v>
      </c>
      <c r="DB31" s="737">
        <f t="shared" si="130"/>
        <v>0</v>
      </c>
      <c r="DC31" s="737">
        <f t="shared" si="131"/>
        <v>0</v>
      </c>
      <c r="DD31" s="740">
        <f t="shared" si="41"/>
        <v>0</v>
      </c>
      <c r="DE31" s="625">
        <f t="shared" si="132"/>
        <v>1</v>
      </c>
      <c r="DF31" s="738" t="str">
        <f t="shared" si="133"/>
        <v>00:00-00:00</v>
      </c>
      <c r="DG31" s="739">
        <f t="shared" si="134"/>
        <v>1</v>
      </c>
      <c r="DH31" s="738">
        <f t="shared" si="135"/>
        <v>0</v>
      </c>
      <c r="DI31" s="738">
        <f t="shared" si="136"/>
        <v>1</v>
      </c>
      <c r="DJ31" s="737" t="b">
        <f t="shared" si="137"/>
        <v>1</v>
      </c>
      <c r="DK31" s="737" t="b">
        <f t="shared" si="137"/>
        <v>0</v>
      </c>
      <c r="DL31" s="737" t="b">
        <f t="shared" si="138"/>
        <v>1</v>
      </c>
      <c r="DM31" s="628">
        <f t="shared" si="139"/>
        <v>1</v>
      </c>
      <c r="DN31" s="737">
        <f t="shared" si="140"/>
        <v>0</v>
      </c>
      <c r="DO31" s="737">
        <f t="shared" si="141"/>
        <v>0</v>
      </c>
      <c r="DP31" s="737">
        <f t="shared" si="42"/>
        <v>0</v>
      </c>
      <c r="DQ31" s="740">
        <f t="shared" si="43"/>
        <v>0</v>
      </c>
      <c r="DR31" s="625">
        <f t="shared" si="142"/>
        <v>1</v>
      </c>
      <c r="DS31" s="738" t="str">
        <f t="shared" si="143"/>
        <v>00:00-00:00</v>
      </c>
      <c r="DT31" s="739">
        <f t="shared" si="144"/>
        <v>1</v>
      </c>
      <c r="DU31" s="738">
        <f t="shared" si="145"/>
        <v>0</v>
      </c>
      <c r="DV31" s="738">
        <f t="shared" si="146"/>
        <v>1</v>
      </c>
      <c r="DW31" s="737" t="b">
        <f t="shared" si="147"/>
        <v>1</v>
      </c>
      <c r="DX31" s="737" t="b">
        <f t="shared" si="147"/>
        <v>0</v>
      </c>
      <c r="DY31" s="737" t="b">
        <f t="shared" si="148"/>
        <v>1</v>
      </c>
      <c r="DZ31" s="628">
        <f t="shared" si="149"/>
        <v>1</v>
      </c>
      <c r="EA31" s="737">
        <f t="shared" si="150"/>
        <v>0</v>
      </c>
      <c r="EB31" s="737">
        <f t="shared" si="151"/>
        <v>0</v>
      </c>
      <c r="EC31" s="737">
        <f t="shared" si="44"/>
        <v>0</v>
      </c>
      <c r="ED31" s="740">
        <f t="shared" si="45"/>
        <v>0</v>
      </c>
      <c r="EE31" s="741">
        <f t="shared" si="152"/>
        <v>1</v>
      </c>
      <c r="EF31" s="742" t="str">
        <f t="shared" si="153"/>
        <v>00:00-00:00</v>
      </c>
      <c r="EG31" s="743">
        <f t="shared" si="154"/>
        <v>1</v>
      </c>
      <c r="EH31" s="742">
        <f t="shared" si="155"/>
        <v>0</v>
      </c>
      <c r="EI31" s="742">
        <f t="shared" si="156"/>
        <v>1</v>
      </c>
      <c r="EJ31" s="742" t="b">
        <f t="shared" si="157"/>
        <v>1</v>
      </c>
      <c r="EK31" s="742" t="b">
        <f t="shared" si="157"/>
        <v>0</v>
      </c>
      <c r="EL31" s="742" t="b">
        <f t="shared" si="158"/>
        <v>1</v>
      </c>
      <c r="EM31" s="628">
        <f t="shared" si="159"/>
        <v>1</v>
      </c>
      <c r="EN31" s="737">
        <f t="shared" si="160"/>
        <v>0</v>
      </c>
      <c r="EO31" s="737">
        <f t="shared" si="161"/>
        <v>0</v>
      </c>
      <c r="EP31" s="737">
        <f t="shared" si="46"/>
        <v>0</v>
      </c>
      <c r="EQ31" s="740">
        <f t="shared" si="47"/>
        <v>0</v>
      </c>
      <c r="ER31" s="741">
        <f t="shared" si="162"/>
        <v>1</v>
      </c>
      <c r="ES31" s="742" t="str">
        <f t="shared" si="163"/>
        <v>00:00-00:00</v>
      </c>
      <c r="ET31" s="739">
        <f t="shared" si="164"/>
        <v>1</v>
      </c>
      <c r="EU31" s="738">
        <f t="shared" si="165"/>
        <v>0</v>
      </c>
      <c r="EV31" s="738">
        <f t="shared" si="166"/>
        <v>1</v>
      </c>
      <c r="EW31" s="737" t="b">
        <f t="shared" si="167"/>
        <v>1</v>
      </c>
      <c r="EX31" s="737" t="b">
        <f t="shared" si="167"/>
        <v>0</v>
      </c>
      <c r="EY31" s="737" t="b">
        <f t="shared" si="168"/>
        <v>1</v>
      </c>
      <c r="EZ31" s="628">
        <f t="shared" si="169"/>
        <v>1</v>
      </c>
      <c r="FA31" s="737">
        <f t="shared" si="170"/>
        <v>0</v>
      </c>
      <c r="FB31" s="737">
        <f t="shared" si="171"/>
        <v>0</v>
      </c>
      <c r="FC31" s="737">
        <f t="shared" si="48"/>
        <v>0</v>
      </c>
      <c r="FD31" s="740">
        <f t="shared" si="49"/>
        <v>0</v>
      </c>
      <c r="FE31" s="625">
        <f t="shared" si="172"/>
        <v>1</v>
      </c>
      <c r="FF31" s="738" t="str">
        <f t="shared" si="173"/>
        <v>00:00-00:00</v>
      </c>
      <c r="FG31" s="739">
        <f t="shared" si="174"/>
        <v>1</v>
      </c>
      <c r="FH31" s="738">
        <f t="shared" si="175"/>
        <v>0</v>
      </c>
      <c r="FI31" s="738">
        <f t="shared" si="176"/>
        <v>1</v>
      </c>
      <c r="FJ31" s="737" t="b">
        <f t="shared" si="177"/>
        <v>1</v>
      </c>
      <c r="FK31" s="737" t="b">
        <f t="shared" si="177"/>
        <v>0</v>
      </c>
      <c r="FL31" s="737" t="b">
        <f t="shared" si="178"/>
        <v>1</v>
      </c>
      <c r="FM31" s="628">
        <f t="shared" si="179"/>
        <v>1</v>
      </c>
      <c r="FN31" s="737">
        <f t="shared" si="180"/>
        <v>0</v>
      </c>
      <c r="FO31" s="737">
        <f t="shared" si="181"/>
        <v>0</v>
      </c>
      <c r="FP31" s="737">
        <f t="shared" si="50"/>
        <v>0</v>
      </c>
      <c r="FQ31" s="740">
        <f t="shared" si="51"/>
        <v>0</v>
      </c>
      <c r="FR31" s="625">
        <f t="shared" si="182"/>
        <v>1</v>
      </c>
      <c r="FS31" s="738" t="str">
        <f t="shared" si="183"/>
        <v>00:00-00:00</v>
      </c>
      <c r="FT31" s="739">
        <f t="shared" si="184"/>
        <v>1</v>
      </c>
      <c r="FU31" s="738">
        <f t="shared" si="185"/>
        <v>0</v>
      </c>
      <c r="FV31" s="738">
        <f t="shared" si="186"/>
        <v>1</v>
      </c>
      <c r="FW31" s="737" t="b">
        <f t="shared" si="187"/>
        <v>1</v>
      </c>
      <c r="FX31" s="737" t="b">
        <f t="shared" si="187"/>
        <v>0</v>
      </c>
      <c r="FY31" s="737" t="b">
        <f t="shared" si="188"/>
        <v>1</v>
      </c>
      <c r="FZ31" s="628">
        <f t="shared" si="189"/>
        <v>1</v>
      </c>
      <c r="GA31" s="737">
        <f t="shared" si="190"/>
        <v>0</v>
      </c>
      <c r="GB31" s="737">
        <f t="shared" si="191"/>
        <v>0</v>
      </c>
      <c r="GC31" s="737">
        <f t="shared" si="52"/>
        <v>0</v>
      </c>
      <c r="GD31" s="740">
        <f t="shared" si="53"/>
        <v>0</v>
      </c>
      <c r="GE31" s="625">
        <f t="shared" si="192"/>
        <v>1</v>
      </c>
      <c r="GF31" s="738" t="str">
        <f t="shared" si="193"/>
        <v>00:00-00:00</v>
      </c>
      <c r="GG31" s="739">
        <f t="shared" si="194"/>
        <v>1</v>
      </c>
      <c r="GH31" s="738">
        <f t="shared" si="195"/>
        <v>0</v>
      </c>
      <c r="GI31" s="738">
        <f t="shared" si="196"/>
        <v>1</v>
      </c>
      <c r="GJ31" s="737" t="b">
        <f t="shared" si="197"/>
        <v>1</v>
      </c>
      <c r="GK31" s="737" t="b">
        <f t="shared" si="197"/>
        <v>0</v>
      </c>
      <c r="GL31" s="737" t="b">
        <f t="shared" si="198"/>
        <v>1</v>
      </c>
      <c r="GM31" s="628">
        <f t="shared" si="199"/>
        <v>1</v>
      </c>
      <c r="GN31" s="737">
        <f t="shared" si="200"/>
        <v>0</v>
      </c>
      <c r="GO31" s="737">
        <f t="shared" si="201"/>
        <v>0</v>
      </c>
      <c r="GP31" s="737">
        <f t="shared" si="54"/>
        <v>0</v>
      </c>
      <c r="GQ31" s="740">
        <f t="shared" si="55"/>
        <v>0</v>
      </c>
      <c r="GR31" s="625">
        <f t="shared" si="202"/>
        <v>1</v>
      </c>
      <c r="GS31" s="738" t="str">
        <f t="shared" si="203"/>
        <v>00:00-00:00</v>
      </c>
      <c r="GT31" s="739">
        <f t="shared" si="204"/>
        <v>1</v>
      </c>
      <c r="GU31" s="738">
        <f t="shared" si="205"/>
        <v>0</v>
      </c>
      <c r="GV31" s="738">
        <f t="shared" si="206"/>
        <v>1</v>
      </c>
      <c r="GW31" s="737" t="b">
        <f t="shared" si="207"/>
        <v>1</v>
      </c>
      <c r="GX31" s="737" t="b">
        <f t="shared" si="207"/>
        <v>0</v>
      </c>
      <c r="GY31" s="737" t="b">
        <f t="shared" si="208"/>
        <v>1</v>
      </c>
      <c r="GZ31" s="628">
        <f t="shared" si="209"/>
        <v>1</v>
      </c>
      <c r="HA31" s="737">
        <f t="shared" si="210"/>
        <v>0</v>
      </c>
      <c r="HB31" s="737">
        <f t="shared" si="211"/>
        <v>0</v>
      </c>
      <c r="HC31" s="737">
        <f t="shared" si="56"/>
        <v>0</v>
      </c>
      <c r="HD31" s="740">
        <f t="shared" si="57"/>
        <v>0</v>
      </c>
      <c r="HE31" s="625">
        <f t="shared" si="212"/>
        <v>1</v>
      </c>
      <c r="HF31" s="738" t="str">
        <f t="shared" si="213"/>
        <v>00:00-00:00</v>
      </c>
      <c r="HG31" s="739">
        <f t="shared" si="214"/>
        <v>1</v>
      </c>
      <c r="HH31" s="738">
        <f t="shared" si="215"/>
        <v>0</v>
      </c>
      <c r="HI31" s="738">
        <f t="shared" si="216"/>
        <v>1</v>
      </c>
      <c r="HJ31" s="737" t="b">
        <f t="shared" si="217"/>
        <v>1</v>
      </c>
      <c r="HK31" s="737" t="b">
        <f t="shared" si="217"/>
        <v>0</v>
      </c>
      <c r="HL31" s="737" t="b">
        <f t="shared" si="218"/>
        <v>1</v>
      </c>
      <c r="HM31" s="628">
        <f t="shared" si="219"/>
        <v>1</v>
      </c>
      <c r="HN31" s="737">
        <f t="shared" si="220"/>
        <v>0</v>
      </c>
      <c r="HO31" s="737">
        <f t="shared" si="221"/>
        <v>0</v>
      </c>
      <c r="HP31" s="737">
        <f t="shared" si="58"/>
        <v>0</v>
      </c>
      <c r="HQ31" s="740">
        <f t="shared" si="59"/>
        <v>0</v>
      </c>
      <c r="HR31" s="625">
        <f t="shared" si="222"/>
        <v>1</v>
      </c>
      <c r="HS31" s="738" t="str">
        <f t="shared" si="223"/>
        <v>00:00-00:00</v>
      </c>
      <c r="HT31" s="739">
        <f t="shared" si="224"/>
        <v>1</v>
      </c>
      <c r="HU31" s="738">
        <f t="shared" si="225"/>
        <v>0</v>
      </c>
      <c r="HV31" s="738">
        <f t="shared" si="226"/>
        <v>1</v>
      </c>
      <c r="HW31" s="737" t="b">
        <f t="shared" si="227"/>
        <v>1</v>
      </c>
      <c r="HX31" s="737" t="b">
        <f t="shared" si="227"/>
        <v>0</v>
      </c>
      <c r="HY31" s="737" t="b">
        <f t="shared" si="228"/>
        <v>1</v>
      </c>
      <c r="HZ31" s="628">
        <f t="shared" si="229"/>
        <v>1</v>
      </c>
      <c r="IA31" s="737">
        <f t="shared" si="230"/>
        <v>0</v>
      </c>
      <c r="IB31" s="737">
        <f t="shared" si="231"/>
        <v>0</v>
      </c>
      <c r="IC31" s="737">
        <f t="shared" si="60"/>
        <v>0</v>
      </c>
      <c r="ID31" s="740">
        <f t="shared" si="61"/>
        <v>0</v>
      </c>
      <c r="IE31" s="625">
        <f t="shared" si="232"/>
        <v>1</v>
      </c>
      <c r="IF31" s="738" t="str">
        <f t="shared" si="233"/>
        <v>00:00-00:00</v>
      </c>
      <c r="IG31" s="739">
        <f t="shared" si="234"/>
        <v>1</v>
      </c>
      <c r="IH31" s="738">
        <f t="shared" si="235"/>
        <v>0</v>
      </c>
      <c r="II31" s="738">
        <f t="shared" si="236"/>
        <v>1</v>
      </c>
      <c r="IJ31" s="737" t="b">
        <f t="shared" si="237"/>
        <v>1</v>
      </c>
      <c r="IK31" s="737" t="b">
        <f t="shared" si="237"/>
        <v>0</v>
      </c>
      <c r="IL31" s="737" t="b">
        <f t="shared" si="238"/>
        <v>1</v>
      </c>
      <c r="IM31" s="628">
        <f t="shared" si="239"/>
        <v>1</v>
      </c>
      <c r="IN31" s="737">
        <f t="shared" si="240"/>
        <v>0</v>
      </c>
      <c r="IO31" s="737">
        <f t="shared" si="241"/>
        <v>0</v>
      </c>
      <c r="IP31" s="737">
        <f t="shared" si="62"/>
        <v>0</v>
      </c>
      <c r="IQ31" s="740">
        <f t="shared" si="63"/>
        <v>0</v>
      </c>
      <c r="IR31" s="625">
        <f t="shared" si="242"/>
        <v>1</v>
      </c>
      <c r="IS31" s="738" t="str">
        <f t="shared" si="243"/>
        <v>00:00-00:00</v>
      </c>
      <c r="IT31" s="739">
        <f t="shared" si="244"/>
        <v>1</v>
      </c>
      <c r="IU31" s="738">
        <f t="shared" si="245"/>
        <v>0</v>
      </c>
      <c r="IV31" s="738">
        <f t="shared" si="246"/>
        <v>1</v>
      </c>
      <c r="IW31" s="737" t="b">
        <f t="shared" si="247"/>
        <v>1</v>
      </c>
      <c r="IX31" s="737" t="b">
        <f t="shared" si="247"/>
        <v>0</v>
      </c>
      <c r="IY31" s="737" t="b">
        <f t="shared" si="248"/>
        <v>1</v>
      </c>
      <c r="IZ31" s="628">
        <f t="shared" si="249"/>
        <v>1</v>
      </c>
      <c r="JA31" s="737">
        <f t="shared" si="250"/>
        <v>0</v>
      </c>
      <c r="JB31" s="737">
        <f t="shared" si="251"/>
        <v>0</v>
      </c>
      <c r="JC31" s="737">
        <f t="shared" si="64"/>
        <v>0</v>
      </c>
      <c r="JD31" s="740">
        <f t="shared" si="65"/>
        <v>0</v>
      </c>
      <c r="JE31" s="625">
        <f t="shared" si="252"/>
        <v>1</v>
      </c>
      <c r="JF31" s="738" t="str">
        <f t="shared" si="253"/>
        <v>00:00-00:00</v>
      </c>
      <c r="JG31" s="739">
        <f t="shared" si="254"/>
        <v>1</v>
      </c>
      <c r="JH31" s="738">
        <f t="shared" si="255"/>
        <v>0</v>
      </c>
      <c r="JI31" s="738">
        <f t="shared" si="256"/>
        <v>1</v>
      </c>
      <c r="JJ31" s="737" t="b">
        <f t="shared" si="257"/>
        <v>1</v>
      </c>
      <c r="JK31" s="737" t="b">
        <f t="shared" si="257"/>
        <v>0</v>
      </c>
      <c r="JL31" s="737" t="b">
        <f t="shared" si="258"/>
        <v>1</v>
      </c>
      <c r="JM31" s="628">
        <f t="shared" si="259"/>
        <v>1</v>
      </c>
      <c r="JN31" s="737">
        <f t="shared" si="260"/>
        <v>0</v>
      </c>
      <c r="JO31" s="737">
        <f t="shared" si="261"/>
        <v>0</v>
      </c>
      <c r="JP31" s="737">
        <f t="shared" si="66"/>
        <v>0</v>
      </c>
      <c r="JQ31" s="740">
        <f t="shared" si="67"/>
        <v>0</v>
      </c>
      <c r="JR31" s="744">
        <f t="shared" si="262"/>
        <v>0</v>
      </c>
      <c r="JS31" s="745">
        <f t="shared" si="263"/>
        <v>0</v>
      </c>
      <c r="JT31" s="744">
        <f t="shared" si="264"/>
        <v>0</v>
      </c>
      <c r="JU31" s="744">
        <f t="shared" si="265"/>
        <v>0</v>
      </c>
      <c r="JV31" s="744">
        <f t="shared" si="266"/>
        <v>0</v>
      </c>
      <c r="JW31" s="744">
        <f t="shared" si="267"/>
        <v>0</v>
      </c>
      <c r="JX31" s="616"/>
      <c r="JY31" s="625">
        <f t="shared" si="268"/>
        <v>1</v>
      </c>
      <c r="JZ31" s="626" t="str">
        <f t="shared" si="269"/>
        <v>00:00-00:00</v>
      </c>
      <c r="KA31" s="627">
        <f t="shared" si="270"/>
        <v>1</v>
      </c>
      <c r="KB31" s="738">
        <f t="shared" si="271"/>
        <v>0</v>
      </c>
      <c r="KC31" s="738">
        <f t="shared" si="272"/>
        <v>1</v>
      </c>
      <c r="KD31" s="628" t="b">
        <f t="shared" si="273"/>
        <v>1</v>
      </c>
      <c r="KE31" s="628" t="b">
        <f t="shared" si="273"/>
        <v>0</v>
      </c>
      <c r="KF31" s="628" t="b">
        <f t="shared" si="274"/>
        <v>1</v>
      </c>
      <c r="KG31" s="628">
        <f t="shared" si="275"/>
        <v>1</v>
      </c>
      <c r="KH31" s="737">
        <f t="shared" si="276"/>
        <v>0</v>
      </c>
      <c r="KI31" s="737">
        <f t="shared" si="277"/>
        <v>0</v>
      </c>
      <c r="KJ31" s="737">
        <f t="shared" si="68"/>
        <v>0</v>
      </c>
      <c r="KK31" s="740">
        <f t="shared" si="69"/>
        <v>0</v>
      </c>
      <c r="KL31" s="625">
        <f t="shared" si="278"/>
        <v>1</v>
      </c>
      <c r="KM31" s="625" t="str">
        <f t="shared" si="279"/>
        <v>00:00-00:00</v>
      </c>
      <c r="KN31" s="627">
        <f t="shared" si="280"/>
        <v>1</v>
      </c>
      <c r="KO31" s="738">
        <f t="shared" si="281"/>
        <v>0</v>
      </c>
      <c r="KP31" s="738">
        <f t="shared" si="282"/>
        <v>1</v>
      </c>
      <c r="KQ31" s="628" t="b">
        <f t="shared" si="283"/>
        <v>1</v>
      </c>
      <c r="KR31" s="628" t="b">
        <f t="shared" si="283"/>
        <v>0</v>
      </c>
      <c r="KS31" s="628" t="b">
        <f t="shared" si="284"/>
        <v>1</v>
      </c>
      <c r="KT31" s="628">
        <f t="shared" si="285"/>
        <v>1</v>
      </c>
      <c r="KU31" s="737">
        <f t="shared" si="286"/>
        <v>0</v>
      </c>
      <c r="KV31" s="737">
        <f t="shared" si="287"/>
        <v>0</v>
      </c>
      <c r="KW31" s="737">
        <f t="shared" si="70"/>
        <v>0</v>
      </c>
      <c r="KX31" s="740">
        <f t="shared" si="71"/>
        <v>0</v>
      </c>
      <c r="KY31" s="625">
        <f t="shared" si="288"/>
        <v>1</v>
      </c>
      <c r="KZ31" s="625" t="str">
        <f t="shared" si="289"/>
        <v>00:00-00:00</v>
      </c>
      <c r="LA31" s="627">
        <f t="shared" si="290"/>
        <v>1</v>
      </c>
      <c r="LB31" s="738">
        <f t="shared" si="291"/>
        <v>0</v>
      </c>
      <c r="LC31" s="738">
        <f t="shared" si="292"/>
        <v>1</v>
      </c>
      <c r="LD31" s="628" t="b">
        <f t="shared" si="293"/>
        <v>1</v>
      </c>
      <c r="LE31" s="628" t="b">
        <f t="shared" si="293"/>
        <v>0</v>
      </c>
      <c r="LF31" s="628" t="b">
        <f t="shared" si="294"/>
        <v>1</v>
      </c>
      <c r="LG31" s="628">
        <f t="shared" si="295"/>
        <v>1</v>
      </c>
      <c r="LH31" s="737">
        <f t="shared" si="296"/>
        <v>0</v>
      </c>
      <c r="LI31" s="737">
        <f t="shared" si="297"/>
        <v>0</v>
      </c>
      <c r="LJ31" s="737">
        <f t="shared" si="72"/>
        <v>0</v>
      </c>
      <c r="LK31" s="740">
        <f t="shared" si="73"/>
        <v>0</v>
      </c>
      <c r="LL31" s="625">
        <f t="shared" si="298"/>
        <v>1</v>
      </c>
      <c r="LM31" s="625" t="str">
        <f t="shared" si="299"/>
        <v>00:00-00:00</v>
      </c>
      <c r="LN31" s="627">
        <f t="shared" si="300"/>
        <v>1</v>
      </c>
      <c r="LO31" s="738">
        <f t="shared" si="301"/>
        <v>0</v>
      </c>
      <c r="LP31" s="738">
        <f t="shared" si="302"/>
        <v>1</v>
      </c>
      <c r="LQ31" s="628" t="b">
        <f t="shared" si="303"/>
        <v>1</v>
      </c>
      <c r="LR31" s="628" t="b">
        <f t="shared" si="303"/>
        <v>0</v>
      </c>
      <c r="LS31" s="628" t="b">
        <f t="shared" si="304"/>
        <v>1</v>
      </c>
      <c r="LT31" s="628">
        <f t="shared" si="305"/>
        <v>1</v>
      </c>
      <c r="LU31" s="737">
        <f t="shared" si="306"/>
        <v>0</v>
      </c>
      <c r="LV31" s="737">
        <f t="shared" si="307"/>
        <v>0</v>
      </c>
      <c r="LW31" s="737">
        <f t="shared" si="74"/>
        <v>0</v>
      </c>
      <c r="LX31" s="740">
        <f t="shared" si="75"/>
        <v>0</v>
      </c>
      <c r="LY31" s="625">
        <f t="shared" si="308"/>
        <v>1</v>
      </c>
      <c r="LZ31" s="625" t="str">
        <f t="shared" si="309"/>
        <v>00:00-00:00</v>
      </c>
      <c r="MA31" s="627">
        <f t="shared" si="310"/>
        <v>1</v>
      </c>
      <c r="MB31" s="738">
        <f t="shared" si="311"/>
        <v>0</v>
      </c>
      <c r="MC31" s="738">
        <f t="shared" si="312"/>
        <v>1</v>
      </c>
      <c r="MD31" s="628" t="b">
        <f t="shared" si="313"/>
        <v>1</v>
      </c>
      <c r="ME31" s="628" t="b">
        <f t="shared" si="76"/>
        <v>0</v>
      </c>
      <c r="MF31" s="628" t="b">
        <f t="shared" si="314"/>
        <v>1</v>
      </c>
      <c r="MG31" s="628">
        <f t="shared" si="315"/>
        <v>1</v>
      </c>
      <c r="MH31" s="737">
        <f t="shared" si="316"/>
        <v>0</v>
      </c>
      <c r="MI31" s="737">
        <f t="shared" si="317"/>
        <v>0</v>
      </c>
      <c r="MJ31" s="737">
        <f t="shared" si="77"/>
        <v>0</v>
      </c>
      <c r="MK31" s="740">
        <f t="shared" si="78"/>
        <v>0</v>
      </c>
      <c r="ML31" s="625">
        <f t="shared" si="318"/>
        <v>1</v>
      </c>
      <c r="MM31" s="625" t="str">
        <f t="shared" si="319"/>
        <v>00:00-00:00</v>
      </c>
      <c r="MN31" s="627">
        <f t="shared" si="320"/>
        <v>1</v>
      </c>
      <c r="MO31" s="738">
        <f t="shared" si="321"/>
        <v>0</v>
      </c>
      <c r="MP31" s="738">
        <f t="shared" si="322"/>
        <v>1</v>
      </c>
      <c r="MQ31" s="628" t="b">
        <f t="shared" si="323"/>
        <v>1</v>
      </c>
      <c r="MR31" s="628" t="b">
        <f t="shared" si="323"/>
        <v>0</v>
      </c>
      <c r="MS31" s="628" t="b">
        <f t="shared" si="324"/>
        <v>1</v>
      </c>
      <c r="MT31" s="628">
        <f t="shared" si="325"/>
        <v>1</v>
      </c>
      <c r="MU31" s="737">
        <f t="shared" si="326"/>
        <v>0</v>
      </c>
      <c r="MV31" s="737">
        <f t="shared" si="327"/>
        <v>0</v>
      </c>
      <c r="MW31" s="737">
        <f t="shared" si="79"/>
        <v>0</v>
      </c>
      <c r="MX31" s="740">
        <f t="shared" si="80"/>
        <v>0</v>
      </c>
      <c r="MY31" s="625">
        <f t="shared" si="328"/>
        <v>1</v>
      </c>
      <c r="MZ31" s="625" t="str">
        <f t="shared" si="329"/>
        <v>00:00-00:00</v>
      </c>
      <c r="NA31" s="627">
        <f t="shared" si="330"/>
        <v>1</v>
      </c>
      <c r="NB31" s="738">
        <f t="shared" si="331"/>
        <v>0</v>
      </c>
      <c r="NC31" s="738">
        <f t="shared" si="332"/>
        <v>1</v>
      </c>
      <c r="ND31" s="628" t="b">
        <f t="shared" si="333"/>
        <v>1</v>
      </c>
      <c r="NE31" s="628" t="b">
        <f t="shared" si="333"/>
        <v>0</v>
      </c>
      <c r="NF31" s="628" t="b">
        <f t="shared" si="334"/>
        <v>1</v>
      </c>
      <c r="NG31" s="628">
        <f t="shared" si="335"/>
        <v>1</v>
      </c>
      <c r="NH31" s="737">
        <f t="shared" si="336"/>
        <v>0</v>
      </c>
      <c r="NI31" s="737">
        <f t="shared" si="337"/>
        <v>0</v>
      </c>
      <c r="NJ31" s="737">
        <f t="shared" si="81"/>
        <v>0</v>
      </c>
      <c r="NK31" s="740">
        <f t="shared" si="82"/>
        <v>0</v>
      </c>
      <c r="NL31" s="625">
        <f t="shared" si="338"/>
        <v>1</v>
      </c>
      <c r="NM31" s="625" t="str">
        <f t="shared" si="339"/>
        <v>00:00-00:00</v>
      </c>
      <c r="NN31" s="627">
        <f t="shared" si="340"/>
        <v>1</v>
      </c>
      <c r="NO31" s="738">
        <f t="shared" si="341"/>
        <v>0</v>
      </c>
      <c r="NP31" s="738">
        <f t="shared" si="342"/>
        <v>1</v>
      </c>
      <c r="NQ31" s="628" t="b">
        <f t="shared" si="343"/>
        <v>1</v>
      </c>
      <c r="NR31" s="628" t="b">
        <f t="shared" si="343"/>
        <v>0</v>
      </c>
      <c r="NS31" s="628" t="b">
        <f t="shared" si="344"/>
        <v>1</v>
      </c>
      <c r="NT31" s="628">
        <f t="shared" si="345"/>
        <v>1</v>
      </c>
      <c r="NU31" s="737">
        <f t="shared" si="346"/>
        <v>0</v>
      </c>
      <c r="NV31" s="737">
        <f t="shared" si="347"/>
        <v>0</v>
      </c>
      <c r="NW31" s="737">
        <f t="shared" si="83"/>
        <v>0</v>
      </c>
      <c r="NX31" s="740">
        <f t="shared" si="84"/>
        <v>0</v>
      </c>
      <c r="NY31" s="625">
        <f t="shared" si="348"/>
        <v>1</v>
      </c>
      <c r="NZ31" s="625" t="str">
        <f t="shared" si="349"/>
        <v>00:00-00:00</v>
      </c>
      <c r="OA31" s="627">
        <f t="shared" si="350"/>
        <v>1</v>
      </c>
      <c r="OB31" s="738">
        <f t="shared" si="351"/>
        <v>0</v>
      </c>
      <c r="OC31" s="738">
        <f t="shared" si="352"/>
        <v>1</v>
      </c>
      <c r="OD31" s="628" t="b">
        <f t="shared" si="353"/>
        <v>1</v>
      </c>
      <c r="OE31" s="628" t="b">
        <f t="shared" si="353"/>
        <v>0</v>
      </c>
      <c r="OF31" s="628" t="b">
        <f t="shared" si="354"/>
        <v>1</v>
      </c>
      <c r="OG31" s="628">
        <f t="shared" si="355"/>
        <v>1</v>
      </c>
      <c r="OH31" s="737">
        <f t="shared" si="356"/>
        <v>0</v>
      </c>
      <c r="OI31" s="737">
        <f t="shared" si="357"/>
        <v>0</v>
      </c>
      <c r="OJ31" s="737">
        <f t="shared" si="85"/>
        <v>0</v>
      </c>
      <c r="OK31" s="740">
        <f t="shared" si="86"/>
        <v>0</v>
      </c>
      <c r="OL31" s="625">
        <f t="shared" si="358"/>
        <v>1</v>
      </c>
      <c r="OM31" s="625" t="str">
        <f t="shared" si="359"/>
        <v>00:00-00:00</v>
      </c>
      <c r="ON31" s="627">
        <f t="shared" si="360"/>
        <v>1</v>
      </c>
      <c r="OO31" s="738">
        <f t="shared" si="361"/>
        <v>0</v>
      </c>
      <c r="OP31" s="738">
        <f t="shared" si="362"/>
        <v>1</v>
      </c>
      <c r="OQ31" s="628" t="b">
        <f t="shared" si="363"/>
        <v>1</v>
      </c>
      <c r="OR31" s="628" t="b">
        <f t="shared" si="363"/>
        <v>0</v>
      </c>
      <c r="OS31" s="628" t="b">
        <f t="shared" si="364"/>
        <v>1</v>
      </c>
      <c r="OT31" s="628">
        <f t="shared" si="365"/>
        <v>1</v>
      </c>
      <c r="OU31" s="737">
        <f t="shared" si="366"/>
        <v>0</v>
      </c>
      <c r="OV31" s="737">
        <f t="shared" si="367"/>
        <v>0</v>
      </c>
      <c r="OW31" s="737">
        <f t="shared" si="87"/>
        <v>0</v>
      </c>
      <c r="OX31" s="740">
        <f t="shared" si="88"/>
        <v>0</v>
      </c>
      <c r="OY31" s="625">
        <f t="shared" si="368"/>
        <v>1</v>
      </c>
      <c r="OZ31" s="625" t="str">
        <f t="shared" si="369"/>
        <v>00:00-00:00</v>
      </c>
      <c r="PA31" s="627">
        <f t="shared" si="370"/>
        <v>1</v>
      </c>
      <c r="PB31" s="738">
        <f t="shared" si="371"/>
        <v>0</v>
      </c>
      <c r="PC31" s="738">
        <f t="shared" si="372"/>
        <v>1</v>
      </c>
      <c r="PD31" s="628" t="b">
        <f t="shared" si="373"/>
        <v>1</v>
      </c>
      <c r="PE31" s="628" t="b">
        <f t="shared" si="373"/>
        <v>0</v>
      </c>
      <c r="PF31" s="628" t="b">
        <f t="shared" si="374"/>
        <v>1</v>
      </c>
      <c r="PG31" s="628">
        <f t="shared" si="375"/>
        <v>1</v>
      </c>
      <c r="PH31" s="737">
        <f t="shared" si="376"/>
        <v>0</v>
      </c>
      <c r="PI31" s="737">
        <f t="shared" si="377"/>
        <v>0</v>
      </c>
      <c r="PJ31" s="737">
        <f t="shared" si="89"/>
        <v>0</v>
      </c>
      <c r="PK31" s="740">
        <f t="shared" si="90"/>
        <v>0</v>
      </c>
      <c r="PL31" s="625">
        <f t="shared" si="378"/>
        <v>1</v>
      </c>
      <c r="PM31" s="625" t="str">
        <f t="shared" si="379"/>
        <v>00:00-00:00</v>
      </c>
      <c r="PN31" s="627">
        <f t="shared" si="380"/>
        <v>1</v>
      </c>
      <c r="PO31" s="738">
        <f t="shared" si="381"/>
        <v>0</v>
      </c>
      <c r="PP31" s="738">
        <f t="shared" si="382"/>
        <v>1</v>
      </c>
      <c r="PQ31" s="628" t="b">
        <f t="shared" si="383"/>
        <v>1</v>
      </c>
      <c r="PR31" s="628" t="b">
        <f t="shared" si="383"/>
        <v>0</v>
      </c>
      <c r="PS31" s="628" t="b">
        <f t="shared" si="384"/>
        <v>1</v>
      </c>
      <c r="PT31" s="628">
        <f t="shared" si="385"/>
        <v>1</v>
      </c>
      <c r="PU31" s="737">
        <f t="shared" si="386"/>
        <v>0</v>
      </c>
      <c r="PV31" s="737">
        <f t="shared" si="387"/>
        <v>0</v>
      </c>
      <c r="PW31" s="737">
        <f t="shared" si="91"/>
        <v>0</v>
      </c>
      <c r="PX31" s="740">
        <f t="shared" si="92"/>
        <v>0</v>
      </c>
      <c r="PY31" s="625">
        <f t="shared" si="388"/>
        <v>1</v>
      </c>
      <c r="PZ31" s="625" t="str">
        <f t="shared" si="389"/>
        <v>00:00-00:00</v>
      </c>
      <c r="QA31" s="627">
        <f t="shared" si="390"/>
        <v>1</v>
      </c>
      <c r="QB31" s="738">
        <f t="shared" si="391"/>
        <v>0</v>
      </c>
      <c r="QC31" s="738">
        <f t="shared" si="392"/>
        <v>1</v>
      </c>
      <c r="QD31" s="628" t="b">
        <f t="shared" si="393"/>
        <v>1</v>
      </c>
      <c r="QE31" s="628" t="b">
        <f t="shared" si="393"/>
        <v>0</v>
      </c>
      <c r="QF31" s="628" t="b">
        <f t="shared" si="394"/>
        <v>1</v>
      </c>
      <c r="QG31" s="628">
        <f t="shared" si="395"/>
        <v>1</v>
      </c>
      <c r="QH31" s="737">
        <f t="shared" si="396"/>
        <v>0</v>
      </c>
      <c r="QI31" s="737">
        <f t="shared" si="397"/>
        <v>0</v>
      </c>
      <c r="QJ31" s="737">
        <f t="shared" si="93"/>
        <v>0</v>
      </c>
      <c r="QK31" s="740">
        <f t="shared" si="94"/>
        <v>0</v>
      </c>
      <c r="QL31" s="625">
        <f t="shared" si="398"/>
        <v>1</v>
      </c>
      <c r="QM31" s="625" t="str">
        <f t="shared" si="399"/>
        <v>00:00-00:00</v>
      </c>
      <c r="QN31" s="627">
        <f t="shared" si="400"/>
        <v>1</v>
      </c>
      <c r="QO31" s="738">
        <f t="shared" si="401"/>
        <v>0</v>
      </c>
      <c r="QP31" s="738">
        <f t="shared" si="402"/>
        <v>1</v>
      </c>
      <c r="QQ31" s="628" t="b">
        <f t="shared" si="403"/>
        <v>1</v>
      </c>
      <c r="QR31" s="628" t="b">
        <f t="shared" si="403"/>
        <v>0</v>
      </c>
      <c r="QS31" s="628" t="b">
        <f t="shared" si="404"/>
        <v>1</v>
      </c>
      <c r="QT31" s="628">
        <f t="shared" si="405"/>
        <v>1</v>
      </c>
      <c r="QU31" s="737">
        <f t="shared" si="406"/>
        <v>0</v>
      </c>
      <c r="QV31" s="737">
        <f t="shared" si="407"/>
        <v>0</v>
      </c>
      <c r="QW31" s="737">
        <f t="shared" si="95"/>
        <v>0</v>
      </c>
      <c r="QX31" s="740">
        <f t="shared" si="96"/>
        <v>0</v>
      </c>
      <c r="QY31" s="625">
        <f t="shared" si="408"/>
        <v>1</v>
      </c>
      <c r="QZ31" s="625" t="str">
        <f t="shared" si="409"/>
        <v>00:00-00:00</v>
      </c>
      <c r="RA31" s="627">
        <f t="shared" si="410"/>
        <v>1</v>
      </c>
      <c r="RB31" s="738">
        <f t="shared" si="411"/>
        <v>0</v>
      </c>
      <c r="RC31" s="738">
        <f t="shared" si="412"/>
        <v>1</v>
      </c>
      <c r="RD31" s="628" t="b">
        <f t="shared" si="413"/>
        <v>1</v>
      </c>
      <c r="RE31" s="628" t="b">
        <f t="shared" si="413"/>
        <v>0</v>
      </c>
      <c r="RF31" s="628" t="b">
        <f t="shared" si="414"/>
        <v>1</v>
      </c>
      <c r="RG31" s="628">
        <f t="shared" si="415"/>
        <v>1</v>
      </c>
      <c r="RH31" s="737">
        <f t="shared" si="416"/>
        <v>0</v>
      </c>
      <c r="RI31" s="737">
        <f t="shared" si="417"/>
        <v>0</v>
      </c>
      <c r="RJ31" s="737">
        <f t="shared" si="97"/>
        <v>0</v>
      </c>
      <c r="RK31" s="740">
        <f t="shared" si="98"/>
        <v>0</v>
      </c>
      <c r="RL31" s="744">
        <f t="shared" si="418"/>
        <v>0</v>
      </c>
      <c r="RM31" s="746">
        <f t="shared" si="430"/>
        <v>0</v>
      </c>
      <c r="RN31" s="744">
        <f t="shared" si="419"/>
        <v>0</v>
      </c>
      <c r="RO31" s="744">
        <f t="shared" si="420"/>
        <v>0</v>
      </c>
      <c r="RP31" s="744">
        <f t="shared" si="421"/>
        <v>0</v>
      </c>
      <c r="RQ31" s="744">
        <f t="shared" si="422"/>
        <v>0</v>
      </c>
      <c r="RR31" s="594">
        <f t="shared" ca="1" si="100"/>
        <v>0</v>
      </c>
      <c r="RS31" s="594">
        <f t="shared" ca="1" si="101"/>
        <v>0</v>
      </c>
      <c r="RU31" s="725"/>
    </row>
    <row r="32" spans="1:489" s="625" customFormat="1" ht="15" x14ac:dyDescent="0.25">
      <c r="A32" s="865">
        <f t="shared" ca="1" si="0"/>
        <v>8</v>
      </c>
      <c r="B32" s="719">
        <f t="shared" ca="1" si="102"/>
        <v>43883</v>
      </c>
      <c r="C32" s="720">
        <f t="shared" ca="1" si="1"/>
        <v>1</v>
      </c>
      <c r="D32" s="720" t="str">
        <f t="shared" ca="1" si="2"/>
        <v/>
      </c>
      <c r="E32" s="773" t="str">
        <f t="shared" ca="1" si="3"/>
        <v/>
      </c>
      <c r="F32" s="721">
        <f t="shared" ca="1" si="4"/>
        <v>43883</v>
      </c>
      <c r="G32" s="747"/>
      <c r="H32" s="748"/>
      <c r="I32" s="748"/>
      <c r="J32" s="748"/>
      <c r="K32" s="748"/>
      <c r="L32" s="748"/>
      <c r="M32" s="749"/>
      <c r="N32" s="722" t="str">
        <f t="shared" si="5"/>
        <v/>
      </c>
      <c r="O32" s="723" t="str">
        <f t="shared" si="6"/>
        <v/>
      </c>
      <c r="P32" s="724">
        <f t="shared" ca="1" si="7"/>
        <v>0.33333333333333298</v>
      </c>
      <c r="Q32" s="725" t="str">
        <f t="shared" ca="1" si="8"/>
        <v/>
      </c>
      <c r="R32" s="725" t="str">
        <f t="shared" ca="1" si="9"/>
        <v/>
      </c>
      <c r="S32" s="750"/>
      <c r="T32" s="723" t="str">
        <f t="shared" si="103"/>
        <v/>
      </c>
      <c r="U32" s="723" t="str">
        <f t="shared" ca="1" si="10"/>
        <v/>
      </c>
      <c r="V32" s="723" t="str">
        <f t="shared" ca="1" si="11"/>
        <v/>
      </c>
      <c r="W32" s="723" t="str">
        <f t="shared" ca="1" si="12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13"/>
        <v/>
      </c>
      <c r="AD32" s="714"/>
      <c r="AE32" s="752" t="str">
        <f t="shared" si="14"/>
        <v/>
      </c>
      <c r="AF32" s="729" t="str">
        <f t="shared" si="104"/>
        <v/>
      </c>
      <c r="AG32" s="730" t="str">
        <f t="shared" si="105"/>
        <v/>
      </c>
      <c r="AH32" s="731" t="str">
        <f t="shared" si="15"/>
        <v/>
      </c>
      <c r="AI32" s="731">
        <f t="shared" si="106"/>
        <v>0</v>
      </c>
      <c r="AJ32" s="731">
        <f t="shared" si="107"/>
        <v>0</v>
      </c>
      <c r="AK32" s="732">
        <f ca="1">IF(G32=Stammdaten!$I$59,3,IF(AND(OR(C32=0,WEEKDAY(B32,2)&gt;=6),Q32&lt;&gt;""),2,0))</f>
        <v>0</v>
      </c>
      <c r="AL32" s="596">
        <f t="shared" si="16"/>
        <v>0</v>
      </c>
      <c r="AM32" s="596">
        <f t="shared" si="16"/>
        <v>0</v>
      </c>
      <c r="AN32" s="596">
        <f t="shared" si="16"/>
        <v>0</v>
      </c>
      <c r="AO32" s="596">
        <f t="shared" si="423"/>
        <v>0</v>
      </c>
      <c r="AP32" s="633">
        <v>0</v>
      </c>
      <c r="AQ32" s="596">
        <f t="shared" si="424"/>
        <v>0</v>
      </c>
      <c r="AR32" s="634">
        <f t="shared" si="17"/>
        <v>0</v>
      </c>
      <c r="AS32" s="733">
        <f t="shared" si="18"/>
        <v>0</v>
      </c>
      <c r="AT32" s="635">
        <f t="shared" si="19"/>
        <v>0</v>
      </c>
      <c r="AU32" s="635">
        <f t="shared" si="425"/>
        <v>0</v>
      </c>
      <c r="AV32" s="633">
        <v>0</v>
      </c>
      <c r="AW32" s="635">
        <f t="shared" si="426"/>
        <v>0</v>
      </c>
      <c r="AX32" s="596">
        <f t="shared" si="20"/>
        <v>0</v>
      </c>
      <c r="AY32" s="596">
        <f t="shared" si="21"/>
        <v>0</v>
      </c>
      <c r="AZ32" s="596">
        <f t="shared" si="22"/>
        <v>0</v>
      </c>
      <c r="BA32" s="596">
        <f t="shared" si="23"/>
        <v>0</v>
      </c>
      <c r="BB32" s="596">
        <f t="shared" si="24"/>
        <v>0</v>
      </c>
      <c r="BC32" s="596">
        <f t="shared" si="427"/>
        <v>0</v>
      </c>
      <c r="BD32" s="636" t="b">
        <f t="shared" si="25"/>
        <v>1</v>
      </c>
      <c r="BE32" s="636" t="b">
        <f>IF(UPPER(G32)=Stammdaten!$D$40,TRUE,FALSE)</f>
        <v>0</v>
      </c>
      <c r="BF32" s="635">
        <f t="shared" si="428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0.33333333333333337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9"/>
        <v>0</v>
      </c>
      <c r="BL32" s="636" t="b">
        <f>IF(UPPER(G32)=Stammdaten!$D$39,TRUE,FALSE)</f>
        <v>0</v>
      </c>
      <c r="BM32" s="636">
        <f t="shared" si="26"/>
        <v>0</v>
      </c>
      <c r="BN32" s="636">
        <f t="shared" si="27"/>
        <v>0</v>
      </c>
      <c r="BO32" s="735">
        <f t="shared" ca="1" si="28"/>
        <v>0</v>
      </c>
      <c r="BP32" s="636">
        <f t="shared" si="29"/>
        <v>0</v>
      </c>
      <c r="BQ32" s="636">
        <f t="shared" si="108"/>
        <v>0</v>
      </c>
      <c r="BR32" s="636">
        <f t="shared" ca="1" si="30"/>
        <v>0</v>
      </c>
      <c r="BS32" s="549">
        <f t="shared" ca="1" si="31"/>
        <v>0</v>
      </c>
      <c r="BT32" s="637">
        <f t="shared" ca="1" si="32"/>
        <v>0</v>
      </c>
      <c r="BU32" s="635">
        <f t="shared" ca="1" si="109"/>
        <v>0</v>
      </c>
      <c r="BV32" s="638">
        <f t="shared" ca="1" si="3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34"/>
        <v>0</v>
      </c>
      <c r="BY32" s="638">
        <f t="shared" ca="1" si="35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36"/>
        <v>0</v>
      </c>
      <c r="CB32" s="736">
        <f t="shared" si="110"/>
        <v>0</v>
      </c>
      <c r="CC32" s="625">
        <f t="shared" si="37"/>
        <v>1</v>
      </c>
      <c r="CD32" s="737">
        <f t="shared" si="38"/>
        <v>0</v>
      </c>
      <c r="CE32" s="737">
        <f t="shared" si="111"/>
        <v>1</v>
      </c>
      <c r="CF32" s="738" t="str">
        <f t="shared" si="112"/>
        <v>00:00-00:00</v>
      </c>
      <c r="CG32" s="739">
        <f t="shared" si="113"/>
        <v>1</v>
      </c>
      <c r="CH32" s="738">
        <f t="shared" si="114"/>
        <v>0</v>
      </c>
      <c r="CI32" s="738">
        <f t="shared" si="115"/>
        <v>1</v>
      </c>
      <c r="CJ32" s="737" t="b">
        <f t="shared" si="116"/>
        <v>1</v>
      </c>
      <c r="CK32" s="737" t="b">
        <f t="shared" si="116"/>
        <v>0</v>
      </c>
      <c r="CL32" s="737" t="b">
        <f t="shared" si="117"/>
        <v>1</v>
      </c>
      <c r="CM32" s="628">
        <f t="shared" si="118"/>
        <v>1</v>
      </c>
      <c r="CN32" s="737">
        <f t="shared" si="119"/>
        <v>0</v>
      </c>
      <c r="CO32" s="737">
        <f t="shared" si="120"/>
        <v>0</v>
      </c>
      <c r="CP32" s="737">
        <f t="shared" si="121"/>
        <v>0</v>
      </c>
      <c r="CQ32" s="740">
        <f t="shared" si="39"/>
        <v>0</v>
      </c>
      <c r="CR32" s="625">
        <f t="shared" si="122"/>
        <v>1</v>
      </c>
      <c r="CS32" s="738" t="str">
        <f t="shared" si="40"/>
        <v>00:00-00:00</v>
      </c>
      <c r="CT32" s="739">
        <f t="shared" si="123"/>
        <v>1</v>
      </c>
      <c r="CU32" s="738">
        <f t="shared" si="124"/>
        <v>0</v>
      </c>
      <c r="CV32" s="738">
        <f t="shared" si="125"/>
        <v>1</v>
      </c>
      <c r="CW32" s="737" t="b">
        <f t="shared" si="126"/>
        <v>1</v>
      </c>
      <c r="CX32" s="737" t="b">
        <f t="shared" si="126"/>
        <v>0</v>
      </c>
      <c r="CY32" s="737" t="b">
        <f t="shared" si="127"/>
        <v>1</v>
      </c>
      <c r="CZ32" s="628">
        <f t="shared" si="128"/>
        <v>1</v>
      </c>
      <c r="DA32" s="737">
        <f t="shared" si="129"/>
        <v>0</v>
      </c>
      <c r="DB32" s="737">
        <f t="shared" si="130"/>
        <v>0</v>
      </c>
      <c r="DC32" s="737">
        <f t="shared" si="131"/>
        <v>0</v>
      </c>
      <c r="DD32" s="740">
        <f t="shared" si="41"/>
        <v>0</v>
      </c>
      <c r="DE32" s="625">
        <f t="shared" si="132"/>
        <v>1</v>
      </c>
      <c r="DF32" s="738" t="str">
        <f t="shared" si="133"/>
        <v>00:00-00:00</v>
      </c>
      <c r="DG32" s="739">
        <f t="shared" si="134"/>
        <v>1</v>
      </c>
      <c r="DH32" s="738">
        <f t="shared" si="135"/>
        <v>0</v>
      </c>
      <c r="DI32" s="738">
        <f t="shared" si="136"/>
        <v>1</v>
      </c>
      <c r="DJ32" s="737" t="b">
        <f t="shared" si="137"/>
        <v>1</v>
      </c>
      <c r="DK32" s="737" t="b">
        <f t="shared" si="137"/>
        <v>0</v>
      </c>
      <c r="DL32" s="737" t="b">
        <f t="shared" si="138"/>
        <v>1</v>
      </c>
      <c r="DM32" s="628">
        <f t="shared" si="139"/>
        <v>1</v>
      </c>
      <c r="DN32" s="737">
        <f t="shared" si="140"/>
        <v>0</v>
      </c>
      <c r="DO32" s="737">
        <f t="shared" si="141"/>
        <v>0</v>
      </c>
      <c r="DP32" s="737">
        <f t="shared" si="42"/>
        <v>0</v>
      </c>
      <c r="DQ32" s="740">
        <f t="shared" si="43"/>
        <v>0</v>
      </c>
      <c r="DR32" s="625">
        <f t="shared" si="142"/>
        <v>1</v>
      </c>
      <c r="DS32" s="738" t="str">
        <f t="shared" si="143"/>
        <v>00:00-00:00</v>
      </c>
      <c r="DT32" s="739">
        <f t="shared" si="144"/>
        <v>1</v>
      </c>
      <c r="DU32" s="738">
        <f t="shared" si="145"/>
        <v>0</v>
      </c>
      <c r="DV32" s="738">
        <f t="shared" si="146"/>
        <v>1</v>
      </c>
      <c r="DW32" s="737" t="b">
        <f t="shared" si="147"/>
        <v>1</v>
      </c>
      <c r="DX32" s="737" t="b">
        <f t="shared" si="147"/>
        <v>0</v>
      </c>
      <c r="DY32" s="737" t="b">
        <f t="shared" si="148"/>
        <v>1</v>
      </c>
      <c r="DZ32" s="628">
        <f t="shared" si="149"/>
        <v>1</v>
      </c>
      <c r="EA32" s="737">
        <f t="shared" si="150"/>
        <v>0</v>
      </c>
      <c r="EB32" s="737">
        <f t="shared" si="151"/>
        <v>0</v>
      </c>
      <c r="EC32" s="737">
        <f t="shared" si="44"/>
        <v>0</v>
      </c>
      <c r="ED32" s="740">
        <f t="shared" si="45"/>
        <v>0</v>
      </c>
      <c r="EE32" s="741">
        <f t="shared" si="152"/>
        <v>1</v>
      </c>
      <c r="EF32" s="742" t="str">
        <f t="shared" si="153"/>
        <v>00:00-00:00</v>
      </c>
      <c r="EG32" s="743">
        <f t="shared" si="154"/>
        <v>1</v>
      </c>
      <c r="EH32" s="742">
        <f t="shared" si="155"/>
        <v>0</v>
      </c>
      <c r="EI32" s="742">
        <f t="shared" si="156"/>
        <v>1</v>
      </c>
      <c r="EJ32" s="742" t="b">
        <f t="shared" si="157"/>
        <v>1</v>
      </c>
      <c r="EK32" s="742" t="b">
        <f t="shared" si="157"/>
        <v>0</v>
      </c>
      <c r="EL32" s="742" t="b">
        <f t="shared" si="158"/>
        <v>1</v>
      </c>
      <c r="EM32" s="628">
        <f t="shared" si="159"/>
        <v>1</v>
      </c>
      <c r="EN32" s="737">
        <f t="shared" si="160"/>
        <v>0</v>
      </c>
      <c r="EO32" s="737">
        <f t="shared" si="161"/>
        <v>0</v>
      </c>
      <c r="EP32" s="737">
        <f t="shared" si="46"/>
        <v>0</v>
      </c>
      <c r="EQ32" s="740">
        <f t="shared" si="47"/>
        <v>0</v>
      </c>
      <c r="ER32" s="741">
        <f t="shared" si="162"/>
        <v>1</v>
      </c>
      <c r="ES32" s="742" t="str">
        <f t="shared" si="163"/>
        <v>00:00-00:00</v>
      </c>
      <c r="ET32" s="739">
        <f t="shared" si="164"/>
        <v>1</v>
      </c>
      <c r="EU32" s="738">
        <f t="shared" si="165"/>
        <v>0</v>
      </c>
      <c r="EV32" s="738">
        <f t="shared" si="166"/>
        <v>1</v>
      </c>
      <c r="EW32" s="737" t="b">
        <f t="shared" si="167"/>
        <v>1</v>
      </c>
      <c r="EX32" s="737" t="b">
        <f t="shared" si="167"/>
        <v>0</v>
      </c>
      <c r="EY32" s="737" t="b">
        <f t="shared" si="168"/>
        <v>1</v>
      </c>
      <c r="EZ32" s="628">
        <f t="shared" si="169"/>
        <v>1</v>
      </c>
      <c r="FA32" s="737">
        <f t="shared" si="170"/>
        <v>0</v>
      </c>
      <c r="FB32" s="737">
        <f t="shared" si="171"/>
        <v>0</v>
      </c>
      <c r="FC32" s="737">
        <f t="shared" si="48"/>
        <v>0</v>
      </c>
      <c r="FD32" s="740">
        <f t="shared" si="49"/>
        <v>0</v>
      </c>
      <c r="FE32" s="625">
        <f t="shared" si="172"/>
        <v>1</v>
      </c>
      <c r="FF32" s="738" t="str">
        <f t="shared" si="173"/>
        <v>00:00-00:00</v>
      </c>
      <c r="FG32" s="739">
        <f t="shared" si="174"/>
        <v>1</v>
      </c>
      <c r="FH32" s="738">
        <f t="shared" si="175"/>
        <v>0</v>
      </c>
      <c r="FI32" s="738">
        <f t="shared" si="176"/>
        <v>1</v>
      </c>
      <c r="FJ32" s="737" t="b">
        <f t="shared" si="177"/>
        <v>1</v>
      </c>
      <c r="FK32" s="737" t="b">
        <f t="shared" si="177"/>
        <v>0</v>
      </c>
      <c r="FL32" s="737" t="b">
        <f t="shared" si="178"/>
        <v>1</v>
      </c>
      <c r="FM32" s="628">
        <f t="shared" si="179"/>
        <v>1</v>
      </c>
      <c r="FN32" s="737">
        <f t="shared" si="180"/>
        <v>0</v>
      </c>
      <c r="FO32" s="737">
        <f t="shared" si="181"/>
        <v>0</v>
      </c>
      <c r="FP32" s="737">
        <f t="shared" si="50"/>
        <v>0</v>
      </c>
      <c r="FQ32" s="740">
        <f t="shared" si="51"/>
        <v>0</v>
      </c>
      <c r="FR32" s="625">
        <f t="shared" si="182"/>
        <v>1</v>
      </c>
      <c r="FS32" s="738" t="str">
        <f t="shared" si="183"/>
        <v>00:00-00:00</v>
      </c>
      <c r="FT32" s="739">
        <f t="shared" si="184"/>
        <v>1</v>
      </c>
      <c r="FU32" s="738">
        <f t="shared" si="185"/>
        <v>0</v>
      </c>
      <c r="FV32" s="738">
        <f t="shared" si="186"/>
        <v>1</v>
      </c>
      <c r="FW32" s="737" t="b">
        <f t="shared" si="187"/>
        <v>1</v>
      </c>
      <c r="FX32" s="737" t="b">
        <f t="shared" si="187"/>
        <v>0</v>
      </c>
      <c r="FY32" s="737" t="b">
        <f t="shared" si="188"/>
        <v>1</v>
      </c>
      <c r="FZ32" s="628">
        <f t="shared" si="189"/>
        <v>1</v>
      </c>
      <c r="GA32" s="737">
        <f t="shared" si="190"/>
        <v>0</v>
      </c>
      <c r="GB32" s="737">
        <f t="shared" si="191"/>
        <v>0</v>
      </c>
      <c r="GC32" s="737">
        <f t="shared" si="52"/>
        <v>0</v>
      </c>
      <c r="GD32" s="740">
        <f t="shared" si="53"/>
        <v>0</v>
      </c>
      <c r="GE32" s="625">
        <f t="shared" si="192"/>
        <v>1</v>
      </c>
      <c r="GF32" s="738" t="str">
        <f t="shared" si="193"/>
        <v>00:00-00:00</v>
      </c>
      <c r="GG32" s="739">
        <f t="shared" si="194"/>
        <v>1</v>
      </c>
      <c r="GH32" s="738">
        <f t="shared" si="195"/>
        <v>0</v>
      </c>
      <c r="GI32" s="738">
        <f t="shared" si="196"/>
        <v>1</v>
      </c>
      <c r="GJ32" s="737" t="b">
        <f t="shared" si="197"/>
        <v>1</v>
      </c>
      <c r="GK32" s="737" t="b">
        <f t="shared" si="197"/>
        <v>0</v>
      </c>
      <c r="GL32" s="737" t="b">
        <f t="shared" si="198"/>
        <v>1</v>
      </c>
      <c r="GM32" s="628">
        <f t="shared" si="199"/>
        <v>1</v>
      </c>
      <c r="GN32" s="737">
        <f t="shared" si="200"/>
        <v>0</v>
      </c>
      <c r="GO32" s="737">
        <f t="shared" si="201"/>
        <v>0</v>
      </c>
      <c r="GP32" s="737">
        <f t="shared" si="54"/>
        <v>0</v>
      </c>
      <c r="GQ32" s="740">
        <f t="shared" si="55"/>
        <v>0</v>
      </c>
      <c r="GR32" s="625">
        <f t="shared" si="202"/>
        <v>1</v>
      </c>
      <c r="GS32" s="738" t="str">
        <f t="shared" si="203"/>
        <v>00:00-00:00</v>
      </c>
      <c r="GT32" s="739">
        <f t="shared" si="204"/>
        <v>1</v>
      </c>
      <c r="GU32" s="738">
        <f t="shared" si="205"/>
        <v>0</v>
      </c>
      <c r="GV32" s="738">
        <f t="shared" si="206"/>
        <v>1</v>
      </c>
      <c r="GW32" s="737" t="b">
        <f t="shared" si="207"/>
        <v>1</v>
      </c>
      <c r="GX32" s="737" t="b">
        <f t="shared" si="207"/>
        <v>0</v>
      </c>
      <c r="GY32" s="737" t="b">
        <f t="shared" si="208"/>
        <v>1</v>
      </c>
      <c r="GZ32" s="628">
        <f t="shared" si="209"/>
        <v>1</v>
      </c>
      <c r="HA32" s="737">
        <f t="shared" si="210"/>
        <v>0</v>
      </c>
      <c r="HB32" s="737">
        <f t="shared" si="211"/>
        <v>0</v>
      </c>
      <c r="HC32" s="737">
        <f t="shared" si="56"/>
        <v>0</v>
      </c>
      <c r="HD32" s="740">
        <f t="shared" si="57"/>
        <v>0</v>
      </c>
      <c r="HE32" s="625">
        <f t="shared" si="212"/>
        <v>1</v>
      </c>
      <c r="HF32" s="738" t="str">
        <f t="shared" si="213"/>
        <v>00:00-00:00</v>
      </c>
      <c r="HG32" s="739">
        <f t="shared" si="214"/>
        <v>1</v>
      </c>
      <c r="HH32" s="738">
        <f t="shared" si="215"/>
        <v>0</v>
      </c>
      <c r="HI32" s="738">
        <f t="shared" si="216"/>
        <v>1</v>
      </c>
      <c r="HJ32" s="737" t="b">
        <f t="shared" si="217"/>
        <v>1</v>
      </c>
      <c r="HK32" s="737" t="b">
        <f t="shared" si="217"/>
        <v>0</v>
      </c>
      <c r="HL32" s="737" t="b">
        <f t="shared" si="218"/>
        <v>1</v>
      </c>
      <c r="HM32" s="628">
        <f t="shared" si="219"/>
        <v>1</v>
      </c>
      <c r="HN32" s="737">
        <f t="shared" si="220"/>
        <v>0</v>
      </c>
      <c r="HO32" s="737">
        <f t="shared" si="221"/>
        <v>0</v>
      </c>
      <c r="HP32" s="737">
        <f t="shared" si="58"/>
        <v>0</v>
      </c>
      <c r="HQ32" s="740">
        <f t="shared" si="59"/>
        <v>0</v>
      </c>
      <c r="HR32" s="625">
        <f t="shared" si="222"/>
        <v>1</v>
      </c>
      <c r="HS32" s="738" t="str">
        <f t="shared" si="223"/>
        <v>00:00-00:00</v>
      </c>
      <c r="HT32" s="739">
        <f t="shared" si="224"/>
        <v>1</v>
      </c>
      <c r="HU32" s="738">
        <f t="shared" si="225"/>
        <v>0</v>
      </c>
      <c r="HV32" s="738">
        <f t="shared" si="226"/>
        <v>1</v>
      </c>
      <c r="HW32" s="737" t="b">
        <f t="shared" si="227"/>
        <v>1</v>
      </c>
      <c r="HX32" s="737" t="b">
        <f t="shared" si="227"/>
        <v>0</v>
      </c>
      <c r="HY32" s="737" t="b">
        <f t="shared" si="228"/>
        <v>1</v>
      </c>
      <c r="HZ32" s="628">
        <f t="shared" si="229"/>
        <v>1</v>
      </c>
      <c r="IA32" s="737">
        <f t="shared" si="230"/>
        <v>0</v>
      </c>
      <c r="IB32" s="737">
        <f t="shared" si="231"/>
        <v>0</v>
      </c>
      <c r="IC32" s="737">
        <f t="shared" si="60"/>
        <v>0</v>
      </c>
      <c r="ID32" s="740">
        <f t="shared" si="61"/>
        <v>0</v>
      </c>
      <c r="IE32" s="625">
        <f t="shared" si="232"/>
        <v>1</v>
      </c>
      <c r="IF32" s="738" t="str">
        <f t="shared" si="233"/>
        <v>00:00-00:00</v>
      </c>
      <c r="IG32" s="739">
        <f t="shared" si="234"/>
        <v>1</v>
      </c>
      <c r="IH32" s="738">
        <f t="shared" si="235"/>
        <v>0</v>
      </c>
      <c r="II32" s="738">
        <f t="shared" si="236"/>
        <v>1</v>
      </c>
      <c r="IJ32" s="737" t="b">
        <f t="shared" si="237"/>
        <v>1</v>
      </c>
      <c r="IK32" s="737" t="b">
        <f t="shared" si="237"/>
        <v>0</v>
      </c>
      <c r="IL32" s="737" t="b">
        <f t="shared" si="238"/>
        <v>1</v>
      </c>
      <c r="IM32" s="628">
        <f t="shared" si="239"/>
        <v>1</v>
      </c>
      <c r="IN32" s="737">
        <f t="shared" si="240"/>
        <v>0</v>
      </c>
      <c r="IO32" s="737">
        <f t="shared" si="241"/>
        <v>0</v>
      </c>
      <c r="IP32" s="737">
        <f t="shared" si="62"/>
        <v>0</v>
      </c>
      <c r="IQ32" s="740">
        <f t="shared" si="63"/>
        <v>0</v>
      </c>
      <c r="IR32" s="625">
        <f t="shared" si="242"/>
        <v>1</v>
      </c>
      <c r="IS32" s="738" t="str">
        <f t="shared" si="243"/>
        <v>00:00-00:00</v>
      </c>
      <c r="IT32" s="739">
        <f t="shared" si="244"/>
        <v>1</v>
      </c>
      <c r="IU32" s="738">
        <f t="shared" si="245"/>
        <v>0</v>
      </c>
      <c r="IV32" s="738">
        <f t="shared" si="246"/>
        <v>1</v>
      </c>
      <c r="IW32" s="737" t="b">
        <f t="shared" si="247"/>
        <v>1</v>
      </c>
      <c r="IX32" s="737" t="b">
        <f t="shared" si="247"/>
        <v>0</v>
      </c>
      <c r="IY32" s="737" t="b">
        <f t="shared" si="248"/>
        <v>1</v>
      </c>
      <c r="IZ32" s="628">
        <f t="shared" si="249"/>
        <v>1</v>
      </c>
      <c r="JA32" s="737">
        <f t="shared" si="250"/>
        <v>0</v>
      </c>
      <c r="JB32" s="737">
        <f t="shared" si="251"/>
        <v>0</v>
      </c>
      <c r="JC32" s="737">
        <f t="shared" si="64"/>
        <v>0</v>
      </c>
      <c r="JD32" s="740">
        <f t="shared" si="65"/>
        <v>0</v>
      </c>
      <c r="JE32" s="625">
        <f t="shared" si="252"/>
        <v>1</v>
      </c>
      <c r="JF32" s="738" t="str">
        <f t="shared" si="253"/>
        <v>00:00-00:00</v>
      </c>
      <c r="JG32" s="739">
        <f t="shared" si="254"/>
        <v>1</v>
      </c>
      <c r="JH32" s="738">
        <f t="shared" si="255"/>
        <v>0</v>
      </c>
      <c r="JI32" s="738">
        <f t="shared" si="256"/>
        <v>1</v>
      </c>
      <c r="JJ32" s="737" t="b">
        <f t="shared" si="257"/>
        <v>1</v>
      </c>
      <c r="JK32" s="737" t="b">
        <f t="shared" si="257"/>
        <v>0</v>
      </c>
      <c r="JL32" s="737" t="b">
        <f t="shared" si="258"/>
        <v>1</v>
      </c>
      <c r="JM32" s="628">
        <f t="shared" si="259"/>
        <v>1</v>
      </c>
      <c r="JN32" s="737">
        <f t="shared" si="260"/>
        <v>0</v>
      </c>
      <c r="JO32" s="737">
        <f t="shared" si="261"/>
        <v>0</v>
      </c>
      <c r="JP32" s="737">
        <f t="shared" si="66"/>
        <v>0</v>
      </c>
      <c r="JQ32" s="740">
        <f t="shared" si="67"/>
        <v>0</v>
      </c>
      <c r="JR32" s="744">
        <f t="shared" si="262"/>
        <v>0</v>
      </c>
      <c r="JS32" s="745">
        <f t="shared" si="263"/>
        <v>0</v>
      </c>
      <c r="JT32" s="744">
        <f t="shared" si="264"/>
        <v>0</v>
      </c>
      <c r="JU32" s="744">
        <f t="shared" si="265"/>
        <v>0</v>
      </c>
      <c r="JV32" s="744">
        <f t="shared" si="266"/>
        <v>0</v>
      </c>
      <c r="JW32" s="744">
        <f t="shared" si="267"/>
        <v>0</v>
      </c>
      <c r="JX32" s="616"/>
      <c r="JY32" s="625">
        <f t="shared" si="268"/>
        <v>1</v>
      </c>
      <c r="JZ32" s="626" t="str">
        <f t="shared" si="269"/>
        <v>00:00-00:00</v>
      </c>
      <c r="KA32" s="627">
        <f t="shared" si="270"/>
        <v>1</v>
      </c>
      <c r="KB32" s="738">
        <f t="shared" si="271"/>
        <v>0</v>
      </c>
      <c r="KC32" s="738">
        <f t="shared" si="272"/>
        <v>1</v>
      </c>
      <c r="KD32" s="628" t="b">
        <f t="shared" si="273"/>
        <v>1</v>
      </c>
      <c r="KE32" s="628" t="b">
        <f t="shared" si="273"/>
        <v>0</v>
      </c>
      <c r="KF32" s="628" t="b">
        <f t="shared" si="274"/>
        <v>1</v>
      </c>
      <c r="KG32" s="628">
        <f t="shared" si="275"/>
        <v>1</v>
      </c>
      <c r="KH32" s="737">
        <f t="shared" si="276"/>
        <v>0</v>
      </c>
      <c r="KI32" s="737">
        <f t="shared" si="277"/>
        <v>0</v>
      </c>
      <c r="KJ32" s="737">
        <f t="shared" si="68"/>
        <v>0</v>
      </c>
      <c r="KK32" s="740">
        <f t="shared" si="69"/>
        <v>0</v>
      </c>
      <c r="KL32" s="625">
        <f t="shared" si="278"/>
        <v>1</v>
      </c>
      <c r="KM32" s="625" t="str">
        <f t="shared" si="279"/>
        <v>00:00-00:00</v>
      </c>
      <c r="KN32" s="627">
        <f t="shared" si="280"/>
        <v>1</v>
      </c>
      <c r="KO32" s="738">
        <f t="shared" si="281"/>
        <v>0</v>
      </c>
      <c r="KP32" s="738">
        <f t="shared" si="282"/>
        <v>1</v>
      </c>
      <c r="KQ32" s="628" t="b">
        <f t="shared" si="283"/>
        <v>1</v>
      </c>
      <c r="KR32" s="628" t="b">
        <f t="shared" si="283"/>
        <v>0</v>
      </c>
      <c r="KS32" s="628" t="b">
        <f t="shared" si="284"/>
        <v>1</v>
      </c>
      <c r="KT32" s="628">
        <f t="shared" si="285"/>
        <v>1</v>
      </c>
      <c r="KU32" s="737">
        <f t="shared" si="286"/>
        <v>0</v>
      </c>
      <c r="KV32" s="737">
        <f t="shared" si="287"/>
        <v>0</v>
      </c>
      <c r="KW32" s="737">
        <f t="shared" si="70"/>
        <v>0</v>
      </c>
      <c r="KX32" s="740">
        <f t="shared" si="71"/>
        <v>0</v>
      </c>
      <c r="KY32" s="625">
        <f t="shared" si="288"/>
        <v>1</v>
      </c>
      <c r="KZ32" s="625" t="str">
        <f t="shared" si="289"/>
        <v>00:00-00:00</v>
      </c>
      <c r="LA32" s="627">
        <f t="shared" si="290"/>
        <v>1</v>
      </c>
      <c r="LB32" s="738">
        <f t="shared" si="291"/>
        <v>0</v>
      </c>
      <c r="LC32" s="738">
        <f t="shared" si="292"/>
        <v>1</v>
      </c>
      <c r="LD32" s="628" t="b">
        <f t="shared" si="293"/>
        <v>1</v>
      </c>
      <c r="LE32" s="628" t="b">
        <f t="shared" si="293"/>
        <v>0</v>
      </c>
      <c r="LF32" s="628" t="b">
        <f t="shared" si="294"/>
        <v>1</v>
      </c>
      <c r="LG32" s="628">
        <f t="shared" si="295"/>
        <v>1</v>
      </c>
      <c r="LH32" s="737">
        <f t="shared" si="296"/>
        <v>0</v>
      </c>
      <c r="LI32" s="737">
        <f t="shared" si="297"/>
        <v>0</v>
      </c>
      <c r="LJ32" s="737">
        <f t="shared" si="72"/>
        <v>0</v>
      </c>
      <c r="LK32" s="740">
        <f t="shared" si="73"/>
        <v>0</v>
      </c>
      <c r="LL32" s="625">
        <f t="shared" si="298"/>
        <v>1</v>
      </c>
      <c r="LM32" s="625" t="str">
        <f t="shared" si="299"/>
        <v>00:00-00:00</v>
      </c>
      <c r="LN32" s="627">
        <f t="shared" si="300"/>
        <v>1</v>
      </c>
      <c r="LO32" s="738">
        <f t="shared" si="301"/>
        <v>0</v>
      </c>
      <c r="LP32" s="738">
        <f t="shared" si="302"/>
        <v>1</v>
      </c>
      <c r="LQ32" s="628" t="b">
        <f t="shared" si="303"/>
        <v>1</v>
      </c>
      <c r="LR32" s="628" t="b">
        <f t="shared" si="303"/>
        <v>0</v>
      </c>
      <c r="LS32" s="628" t="b">
        <f t="shared" si="304"/>
        <v>1</v>
      </c>
      <c r="LT32" s="628">
        <f t="shared" si="305"/>
        <v>1</v>
      </c>
      <c r="LU32" s="737">
        <f t="shared" si="306"/>
        <v>0</v>
      </c>
      <c r="LV32" s="737">
        <f t="shared" si="307"/>
        <v>0</v>
      </c>
      <c r="LW32" s="737">
        <f t="shared" si="74"/>
        <v>0</v>
      </c>
      <c r="LX32" s="740">
        <f t="shared" si="75"/>
        <v>0</v>
      </c>
      <c r="LY32" s="625">
        <f t="shared" si="308"/>
        <v>1</v>
      </c>
      <c r="LZ32" s="625" t="str">
        <f t="shared" si="309"/>
        <v>00:00-00:00</v>
      </c>
      <c r="MA32" s="627">
        <f t="shared" si="310"/>
        <v>1</v>
      </c>
      <c r="MB32" s="738">
        <f t="shared" si="311"/>
        <v>0</v>
      </c>
      <c r="MC32" s="738">
        <f t="shared" si="312"/>
        <v>1</v>
      </c>
      <c r="MD32" s="628" t="b">
        <f t="shared" si="313"/>
        <v>1</v>
      </c>
      <c r="ME32" s="628" t="b">
        <f t="shared" si="76"/>
        <v>0</v>
      </c>
      <c r="MF32" s="628" t="b">
        <f t="shared" si="314"/>
        <v>1</v>
      </c>
      <c r="MG32" s="628">
        <f t="shared" si="315"/>
        <v>1</v>
      </c>
      <c r="MH32" s="737">
        <f t="shared" si="316"/>
        <v>0</v>
      </c>
      <c r="MI32" s="737">
        <f t="shared" si="317"/>
        <v>0</v>
      </c>
      <c r="MJ32" s="737">
        <f t="shared" si="77"/>
        <v>0</v>
      </c>
      <c r="MK32" s="740">
        <f t="shared" si="78"/>
        <v>0</v>
      </c>
      <c r="ML32" s="625">
        <f t="shared" si="318"/>
        <v>1</v>
      </c>
      <c r="MM32" s="625" t="str">
        <f t="shared" si="319"/>
        <v>00:00-00:00</v>
      </c>
      <c r="MN32" s="627">
        <f t="shared" si="320"/>
        <v>1</v>
      </c>
      <c r="MO32" s="738">
        <f t="shared" si="321"/>
        <v>0</v>
      </c>
      <c r="MP32" s="738">
        <f t="shared" si="322"/>
        <v>1</v>
      </c>
      <c r="MQ32" s="628" t="b">
        <f t="shared" si="323"/>
        <v>1</v>
      </c>
      <c r="MR32" s="628" t="b">
        <f t="shared" si="323"/>
        <v>0</v>
      </c>
      <c r="MS32" s="628" t="b">
        <f t="shared" si="324"/>
        <v>1</v>
      </c>
      <c r="MT32" s="628">
        <f t="shared" si="325"/>
        <v>1</v>
      </c>
      <c r="MU32" s="737">
        <f t="shared" si="326"/>
        <v>0</v>
      </c>
      <c r="MV32" s="737">
        <f t="shared" si="327"/>
        <v>0</v>
      </c>
      <c r="MW32" s="737">
        <f t="shared" si="79"/>
        <v>0</v>
      </c>
      <c r="MX32" s="740">
        <f t="shared" si="80"/>
        <v>0</v>
      </c>
      <c r="MY32" s="625">
        <f t="shared" si="328"/>
        <v>1</v>
      </c>
      <c r="MZ32" s="625" t="str">
        <f t="shared" si="329"/>
        <v>00:00-00:00</v>
      </c>
      <c r="NA32" s="627">
        <f t="shared" si="330"/>
        <v>1</v>
      </c>
      <c r="NB32" s="738">
        <f t="shared" si="331"/>
        <v>0</v>
      </c>
      <c r="NC32" s="738">
        <f t="shared" si="332"/>
        <v>1</v>
      </c>
      <c r="ND32" s="628" t="b">
        <f t="shared" si="333"/>
        <v>1</v>
      </c>
      <c r="NE32" s="628" t="b">
        <f t="shared" si="333"/>
        <v>0</v>
      </c>
      <c r="NF32" s="628" t="b">
        <f t="shared" si="334"/>
        <v>1</v>
      </c>
      <c r="NG32" s="628">
        <f t="shared" si="335"/>
        <v>1</v>
      </c>
      <c r="NH32" s="737">
        <f t="shared" si="336"/>
        <v>0</v>
      </c>
      <c r="NI32" s="737">
        <f t="shared" si="337"/>
        <v>0</v>
      </c>
      <c r="NJ32" s="737">
        <f t="shared" si="81"/>
        <v>0</v>
      </c>
      <c r="NK32" s="740">
        <f t="shared" si="82"/>
        <v>0</v>
      </c>
      <c r="NL32" s="625">
        <f t="shared" si="338"/>
        <v>1</v>
      </c>
      <c r="NM32" s="625" t="str">
        <f t="shared" si="339"/>
        <v>00:00-00:00</v>
      </c>
      <c r="NN32" s="627">
        <f t="shared" si="340"/>
        <v>1</v>
      </c>
      <c r="NO32" s="738">
        <f t="shared" si="341"/>
        <v>0</v>
      </c>
      <c r="NP32" s="738">
        <f t="shared" si="342"/>
        <v>1</v>
      </c>
      <c r="NQ32" s="628" t="b">
        <f t="shared" si="343"/>
        <v>1</v>
      </c>
      <c r="NR32" s="628" t="b">
        <f t="shared" si="343"/>
        <v>0</v>
      </c>
      <c r="NS32" s="628" t="b">
        <f t="shared" si="344"/>
        <v>1</v>
      </c>
      <c r="NT32" s="628">
        <f t="shared" si="345"/>
        <v>1</v>
      </c>
      <c r="NU32" s="737">
        <f t="shared" si="346"/>
        <v>0</v>
      </c>
      <c r="NV32" s="737">
        <f t="shared" si="347"/>
        <v>0</v>
      </c>
      <c r="NW32" s="737">
        <f t="shared" si="83"/>
        <v>0</v>
      </c>
      <c r="NX32" s="740">
        <f t="shared" si="84"/>
        <v>0</v>
      </c>
      <c r="NY32" s="625">
        <f t="shared" si="348"/>
        <v>1</v>
      </c>
      <c r="NZ32" s="625" t="str">
        <f t="shared" si="349"/>
        <v>00:00-00:00</v>
      </c>
      <c r="OA32" s="627">
        <f t="shared" si="350"/>
        <v>1</v>
      </c>
      <c r="OB32" s="738">
        <f t="shared" si="351"/>
        <v>0</v>
      </c>
      <c r="OC32" s="738">
        <f t="shared" si="352"/>
        <v>1</v>
      </c>
      <c r="OD32" s="628" t="b">
        <f t="shared" si="353"/>
        <v>1</v>
      </c>
      <c r="OE32" s="628" t="b">
        <f t="shared" si="353"/>
        <v>0</v>
      </c>
      <c r="OF32" s="628" t="b">
        <f t="shared" si="354"/>
        <v>1</v>
      </c>
      <c r="OG32" s="628">
        <f t="shared" si="355"/>
        <v>1</v>
      </c>
      <c r="OH32" s="737">
        <f t="shared" si="356"/>
        <v>0</v>
      </c>
      <c r="OI32" s="737">
        <f t="shared" si="357"/>
        <v>0</v>
      </c>
      <c r="OJ32" s="737">
        <f t="shared" si="85"/>
        <v>0</v>
      </c>
      <c r="OK32" s="740">
        <f t="shared" si="86"/>
        <v>0</v>
      </c>
      <c r="OL32" s="625">
        <f t="shared" si="358"/>
        <v>1</v>
      </c>
      <c r="OM32" s="625" t="str">
        <f t="shared" si="359"/>
        <v>00:00-00:00</v>
      </c>
      <c r="ON32" s="627">
        <f t="shared" si="360"/>
        <v>1</v>
      </c>
      <c r="OO32" s="738">
        <f t="shared" si="361"/>
        <v>0</v>
      </c>
      <c r="OP32" s="738">
        <f t="shared" si="362"/>
        <v>1</v>
      </c>
      <c r="OQ32" s="628" t="b">
        <f t="shared" si="363"/>
        <v>1</v>
      </c>
      <c r="OR32" s="628" t="b">
        <f t="shared" si="363"/>
        <v>0</v>
      </c>
      <c r="OS32" s="628" t="b">
        <f t="shared" si="364"/>
        <v>1</v>
      </c>
      <c r="OT32" s="628">
        <f t="shared" si="365"/>
        <v>1</v>
      </c>
      <c r="OU32" s="737">
        <f t="shared" si="366"/>
        <v>0</v>
      </c>
      <c r="OV32" s="737">
        <f t="shared" si="367"/>
        <v>0</v>
      </c>
      <c r="OW32" s="737">
        <f t="shared" si="87"/>
        <v>0</v>
      </c>
      <c r="OX32" s="740">
        <f t="shared" si="88"/>
        <v>0</v>
      </c>
      <c r="OY32" s="625">
        <f t="shared" si="368"/>
        <v>1</v>
      </c>
      <c r="OZ32" s="625" t="str">
        <f t="shared" si="369"/>
        <v>00:00-00:00</v>
      </c>
      <c r="PA32" s="627">
        <f t="shared" si="370"/>
        <v>1</v>
      </c>
      <c r="PB32" s="738">
        <f t="shared" si="371"/>
        <v>0</v>
      </c>
      <c r="PC32" s="738">
        <f t="shared" si="372"/>
        <v>1</v>
      </c>
      <c r="PD32" s="628" t="b">
        <f t="shared" si="373"/>
        <v>1</v>
      </c>
      <c r="PE32" s="628" t="b">
        <f t="shared" si="373"/>
        <v>0</v>
      </c>
      <c r="PF32" s="628" t="b">
        <f t="shared" si="374"/>
        <v>1</v>
      </c>
      <c r="PG32" s="628">
        <f t="shared" si="375"/>
        <v>1</v>
      </c>
      <c r="PH32" s="737">
        <f t="shared" si="376"/>
        <v>0</v>
      </c>
      <c r="PI32" s="737">
        <f t="shared" si="377"/>
        <v>0</v>
      </c>
      <c r="PJ32" s="737">
        <f t="shared" si="89"/>
        <v>0</v>
      </c>
      <c r="PK32" s="740">
        <f t="shared" si="90"/>
        <v>0</v>
      </c>
      <c r="PL32" s="625">
        <f t="shared" si="378"/>
        <v>1</v>
      </c>
      <c r="PM32" s="625" t="str">
        <f t="shared" si="379"/>
        <v>00:00-00:00</v>
      </c>
      <c r="PN32" s="627">
        <f t="shared" si="380"/>
        <v>1</v>
      </c>
      <c r="PO32" s="738">
        <f t="shared" si="381"/>
        <v>0</v>
      </c>
      <c r="PP32" s="738">
        <f t="shared" si="382"/>
        <v>1</v>
      </c>
      <c r="PQ32" s="628" t="b">
        <f t="shared" si="383"/>
        <v>1</v>
      </c>
      <c r="PR32" s="628" t="b">
        <f t="shared" si="383"/>
        <v>0</v>
      </c>
      <c r="PS32" s="628" t="b">
        <f t="shared" si="384"/>
        <v>1</v>
      </c>
      <c r="PT32" s="628">
        <f t="shared" si="385"/>
        <v>1</v>
      </c>
      <c r="PU32" s="737">
        <f t="shared" si="386"/>
        <v>0</v>
      </c>
      <c r="PV32" s="737">
        <f t="shared" si="387"/>
        <v>0</v>
      </c>
      <c r="PW32" s="737">
        <f t="shared" si="91"/>
        <v>0</v>
      </c>
      <c r="PX32" s="740">
        <f t="shared" si="92"/>
        <v>0</v>
      </c>
      <c r="PY32" s="625">
        <f t="shared" si="388"/>
        <v>1</v>
      </c>
      <c r="PZ32" s="625" t="str">
        <f t="shared" si="389"/>
        <v>00:00-00:00</v>
      </c>
      <c r="QA32" s="627">
        <f t="shared" si="390"/>
        <v>1</v>
      </c>
      <c r="QB32" s="738">
        <f t="shared" si="391"/>
        <v>0</v>
      </c>
      <c r="QC32" s="738">
        <f t="shared" si="392"/>
        <v>1</v>
      </c>
      <c r="QD32" s="628" t="b">
        <f t="shared" si="393"/>
        <v>1</v>
      </c>
      <c r="QE32" s="628" t="b">
        <f t="shared" si="393"/>
        <v>0</v>
      </c>
      <c r="QF32" s="628" t="b">
        <f t="shared" si="394"/>
        <v>1</v>
      </c>
      <c r="QG32" s="628">
        <f t="shared" si="395"/>
        <v>1</v>
      </c>
      <c r="QH32" s="737">
        <f t="shared" si="396"/>
        <v>0</v>
      </c>
      <c r="QI32" s="737">
        <f t="shared" si="397"/>
        <v>0</v>
      </c>
      <c r="QJ32" s="737">
        <f t="shared" si="93"/>
        <v>0</v>
      </c>
      <c r="QK32" s="740">
        <f t="shared" si="94"/>
        <v>0</v>
      </c>
      <c r="QL32" s="625">
        <f t="shared" si="398"/>
        <v>1</v>
      </c>
      <c r="QM32" s="625" t="str">
        <f t="shared" si="399"/>
        <v>00:00-00:00</v>
      </c>
      <c r="QN32" s="627">
        <f t="shared" si="400"/>
        <v>1</v>
      </c>
      <c r="QO32" s="738">
        <f t="shared" si="401"/>
        <v>0</v>
      </c>
      <c r="QP32" s="738">
        <f t="shared" si="402"/>
        <v>1</v>
      </c>
      <c r="QQ32" s="628" t="b">
        <f t="shared" si="403"/>
        <v>1</v>
      </c>
      <c r="QR32" s="628" t="b">
        <f t="shared" si="403"/>
        <v>0</v>
      </c>
      <c r="QS32" s="628" t="b">
        <f t="shared" si="404"/>
        <v>1</v>
      </c>
      <c r="QT32" s="628">
        <f t="shared" si="405"/>
        <v>1</v>
      </c>
      <c r="QU32" s="737">
        <f t="shared" si="406"/>
        <v>0</v>
      </c>
      <c r="QV32" s="737">
        <f t="shared" si="407"/>
        <v>0</v>
      </c>
      <c r="QW32" s="737">
        <f t="shared" si="95"/>
        <v>0</v>
      </c>
      <c r="QX32" s="740">
        <f t="shared" si="96"/>
        <v>0</v>
      </c>
      <c r="QY32" s="625">
        <f t="shared" si="408"/>
        <v>1</v>
      </c>
      <c r="QZ32" s="625" t="str">
        <f t="shared" si="409"/>
        <v>00:00-00:00</v>
      </c>
      <c r="RA32" s="627">
        <f t="shared" si="410"/>
        <v>1</v>
      </c>
      <c r="RB32" s="738">
        <f t="shared" si="411"/>
        <v>0</v>
      </c>
      <c r="RC32" s="738">
        <f t="shared" si="412"/>
        <v>1</v>
      </c>
      <c r="RD32" s="628" t="b">
        <f t="shared" si="413"/>
        <v>1</v>
      </c>
      <c r="RE32" s="628" t="b">
        <f t="shared" si="413"/>
        <v>0</v>
      </c>
      <c r="RF32" s="628" t="b">
        <f t="shared" si="414"/>
        <v>1</v>
      </c>
      <c r="RG32" s="628">
        <f t="shared" si="415"/>
        <v>1</v>
      </c>
      <c r="RH32" s="737">
        <f t="shared" si="416"/>
        <v>0</v>
      </c>
      <c r="RI32" s="737">
        <f t="shared" si="417"/>
        <v>0</v>
      </c>
      <c r="RJ32" s="737">
        <f t="shared" si="97"/>
        <v>0</v>
      </c>
      <c r="RK32" s="740">
        <f t="shared" si="98"/>
        <v>0</v>
      </c>
      <c r="RL32" s="744">
        <f t="shared" si="418"/>
        <v>0</v>
      </c>
      <c r="RM32" s="746">
        <f t="shared" si="430"/>
        <v>0</v>
      </c>
      <c r="RN32" s="744">
        <f t="shared" si="419"/>
        <v>0</v>
      </c>
      <c r="RO32" s="744">
        <f t="shared" si="420"/>
        <v>0</v>
      </c>
      <c r="RP32" s="744">
        <f t="shared" si="421"/>
        <v>0</v>
      </c>
      <c r="RQ32" s="744">
        <f t="shared" si="422"/>
        <v>0</v>
      </c>
      <c r="RR32" s="594">
        <f t="shared" ca="1" si="100"/>
        <v>0</v>
      </c>
      <c r="RS32" s="594">
        <f t="shared" ca="1" si="101"/>
        <v>0</v>
      </c>
      <c r="RU32" s="725"/>
    </row>
    <row r="33" spans="1:489" s="625" customFormat="1" ht="15" x14ac:dyDescent="0.25">
      <c r="A33" s="865">
        <f t="shared" ca="1" si="0"/>
        <v>8</v>
      </c>
      <c r="B33" s="719">
        <f t="shared" ca="1" si="102"/>
        <v>43884</v>
      </c>
      <c r="C33" s="720">
        <f t="shared" ca="1" si="1"/>
        <v>0</v>
      </c>
      <c r="D33" s="720" t="str">
        <f t="shared" ca="1" si="2"/>
        <v/>
      </c>
      <c r="E33" s="773" t="str">
        <f t="shared" ca="1" si="3"/>
        <v/>
      </c>
      <c r="F33" s="721">
        <f t="shared" ca="1" si="4"/>
        <v>43884</v>
      </c>
      <c r="G33" s="747"/>
      <c r="H33" s="748"/>
      <c r="I33" s="748"/>
      <c r="J33" s="748"/>
      <c r="K33" s="748"/>
      <c r="L33" s="748"/>
      <c r="M33" s="749"/>
      <c r="N33" s="722" t="str">
        <f t="shared" si="5"/>
        <v/>
      </c>
      <c r="O33" s="723" t="str">
        <f t="shared" si="6"/>
        <v/>
      </c>
      <c r="P33" s="724" t="str">
        <f t="shared" ca="1" si="7"/>
        <v/>
      </c>
      <c r="Q33" s="725" t="str">
        <f t="shared" ca="1" si="8"/>
        <v/>
      </c>
      <c r="R33" s="725" t="str">
        <f t="shared" ca="1" si="9"/>
        <v/>
      </c>
      <c r="S33" s="750"/>
      <c r="T33" s="723" t="str">
        <f t="shared" si="103"/>
        <v/>
      </c>
      <c r="U33" s="723" t="str">
        <f t="shared" ca="1" si="10"/>
        <v/>
      </c>
      <c r="V33" s="723" t="str">
        <f t="shared" ca="1" si="11"/>
        <v/>
      </c>
      <c r="W33" s="723" t="str">
        <f t="shared" ca="1" si="12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13"/>
        <v/>
      </c>
      <c r="AD33" s="714"/>
      <c r="AE33" s="752" t="str">
        <f t="shared" si="14"/>
        <v/>
      </c>
      <c r="AF33" s="729" t="str">
        <f t="shared" si="104"/>
        <v/>
      </c>
      <c r="AG33" s="730" t="str">
        <f t="shared" si="105"/>
        <v/>
      </c>
      <c r="AH33" s="731" t="str">
        <f t="shared" si="15"/>
        <v/>
      </c>
      <c r="AI33" s="731">
        <f t="shared" si="106"/>
        <v>0</v>
      </c>
      <c r="AJ33" s="731">
        <f t="shared" si="107"/>
        <v>0</v>
      </c>
      <c r="AK33" s="732">
        <f ca="1">IF(G33=Stammdaten!$I$59,3,IF(AND(OR(C33=0,WEEKDAY(B33,2)&gt;=6),Q33&lt;&gt;""),2,0))</f>
        <v>0</v>
      </c>
      <c r="AL33" s="596">
        <f t="shared" si="16"/>
        <v>0</v>
      </c>
      <c r="AM33" s="596">
        <f t="shared" si="16"/>
        <v>0</v>
      </c>
      <c r="AN33" s="596">
        <f t="shared" si="16"/>
        <v>0</v>
      </c>
      <c r="AO33" s="596">
        <f t="shared" si="423"/>
        <v>0</v>
      </c>
      <c r="AP33" s="633">
        <v>0</v>
      </c>
      <c r="AQ33" s="596">
        <f t="shared" si="424"/>
        <v>0</v>
      </c>
      <c r="AR33" s="634">
        <f t="shared" si="17"/>
        <v>0</v>
      </c>
      <c r="AS33" s="733">
        <f t="shared" si="18"/>
        <v>0</v>
      </c>
      <c r="AT33" s="635">
        <f t="shared" si="19"/>
        <v>0</v>
      </c>
      <c r="AU33" s="635">
        <f t="shared" si="425"/>
        <v>0</v>
      </c>
      <c r="AV33" s="633">
        <v>0</v>
      </c>
      <c r="AW33" s="635">
        <f t="shared" si="426"/>
        <v>0</v>
      </c>
      <c r="AX33" s="596">
        <f t="shared" si="20"/>
        <v>0</v>
      </c>
      <c r="AY33" s="596">
        <f t="shared" si="21"/>
        <v>0</v>
      </c>
      <c r="AZ33" s="596">
        <f t="shared" si="22"/>
        <v>0</v>
      </c>
      <c r="BA33" s="596">
        <f t="shared" si="23"/>
        <v>0</v>
      </c>
      <c r="BB33" s="596">
        <f t="shared" si="24"/>
        <v>0</v>
      </c>
      <c r="BC33" s="596">
        <f t="shared" si="427"/>
        <v>0</v>
      </c>
      <c r="BD33" s="636" t="b">
        <f t="shared" si="25"/>
        <v>1</v>
      </c>
      <c r="BE33" s="636" t="b">
        <f>IF(UPPER(G33)=Stammdaten!$D$40,TRUE,FALSE)</f>
        <v>0</v>
      </c>
      <c r="BF33" s="635">
        <f t="shared" si="428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9"/>
        <v>0</v>
      </c>
      <c r="BL33" s="636" t="b">
        <f>IF(UPPER(G33)=Stammdaten!$D$39,TRUE,FALSE)</f>
        <v>0</v>
      </c>
      <c r="BM33" s="636">
        <f t="shared" si="26"/>
        <v>0</v>
      </c>
      <c r="BN33" s="636">
        <f t="shared" si="27"/>
        <v>0</v>
      </c>
      <c r="BO33" s="735">
        <f t="shared" ca="1" si="28"/>
        <v>0</v>
      </c>
      <c r="BP33" s="636">
        <f t="shared" si="29"/>
        <v>0</v>
      </c>
      <c r="BQ33" s="636">
        <f t="shared" si="108"/>
        <v>0</v>
      </c>
      <c r="BR33" s="636">
        <f t="shared" ca="1" si="30"/>
        <v>0</v>
      </c>
      <c r="BS33" s="549">
        <f t="shared" ca="1" si="31"/>
        <v>0</v>
      </c>
      <c r="BT33" s="637">
        <f t="shared" ca="1" si="32"/>
        <v>0</v>
      </c>
      <c r="BU33" s="635">
        <f t="shared" ca="1" si="109"/>
        <v>0</v>
      </c>
      <c r="BV33" s="638">
        <f t="shared" ca="1" si="3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34"/>
        <v>0</v>
      </c>
      <c r="BY33" s="638">
        <f t="shared" ca="1" si="35"/>
        <v>0</v>
      </c>
      <c r="BZ33" s="736">
        <f ca="1">ROUND(IF(OR(C33=0,B33=""),0,INDIRECT(ADDRESS(MATCH(B33,Soll_AZ,1)+MATCH("Arbeitszeit 1 ab",Stammdaten!B:B,0)-1,WEEKDAY(B33,2)+15,,,Tabellennamen),TRUE)),15)</f>
        <v>0</v>
      </c>
      <c r="CA33" s="954">
        <f t="shared" ca="1" si="36"/>
        <v>0</v>
      </c>
      <c r="CB33" s="736">
        <f t="shared" si="110"/>
        <v>0</v>
      </c>
      <c r="CC33" s="625">
        <f t="shared" si="37"/>
        <v>1</v>
      </c>
      <c r="CD33" s="737">
        <f t="shared" si="38"/>
        <v>0</v>
      </c>
      <c r="CE33" s="737">
        <f t="shared" si="111"/>
        <v>1</v>
      </c>
      <c r="CF33" s="738" t="str">
        <f t="shared" si="112"/>
        <v>00:00-00:00</v>
      </c>
      <c r="CG33" s="739">
        <f t="shared" si="113"/>
        <v>1</v>
      </c>
      <c r="CH33" s="738">
        <f t="shared" si="114"/>
        <v>0</v>
      </c>
      <c r="CI33" s="738">
        <f t="shared" si="115"/>
        <v>1</v>
      </c>
      <c r="CJ33" s="737" t="b">
        <f t="shared" si="116"/>
        <v>1</v>
      </c>
      <c r="CK33" s="737" t="b">
        <f t="shared" si="116"/>
        <v>0</v>
      </c>
      <c r="CL33" s="737" t="b">
        <f t="shared" si="117"/>
        <v>1</v>
      </c>
      <c r="CM33" s="628">
        <f t="shared" si="118"/>
        <v>1</v>
      </c>
      <c r="CN33" s="737">
        <f t="shared" si="119"/>
        <v>0</v>
      </c>
      <c r="CO33" s="737">
        <f t="shared" si="120"/>
        <v>0</v>
      </c>
      <c r="CP33" s="737">
        <f t="shared" si="121"/>
        <v>0</v>
      </c>
      <c r="CQ33" s="740">
        <f t="shared" si="39"/>
        <v>0</v>
      </c>
      <c r="CR33" s="625">
        <f t="shared" si="122"/>
        <v>1</v>
      </c>
      <c r="CS33" s="738" t="str">
        <f t="shared" si="40"/>
        <v>00:00-00:00</v>
      </c>
      <c r="CT33" s="739">
        <f t="shared" si="123"/>
        <v>1</v>
      </c>
      <c r="CU33" s="738">
        <f t="shared" si="124"/>
        <v>0</v>
      </c>
      <c r="CV33" s="738">
        <f t="shared" si="125"/>
        <v>1</v>
      </c>
      <c r="CW33" s="737" t="b">
        <f t="shared" si="126"/>
        <v>1</v>
      </c>
      <c r="CX33" s="737" t="b">
        <f t="shared" si="126"/>
        <v>0</v>
      </c>
      <c r="CY33" s="737" t="b">
        <f t="shared" si="127"/>
        <v>1</v>
      </c>
      <c r="CZ33" s="628">
        <f t="shared" si="128"/>
        <v>1</v>
      </c>
      <c r="DA33" s="737">
        <f t="shared" si="129"/>
        <v>0</v>
      </c>
      <c r="DB33" s="737">
        <f t="shared" si="130"/>
        <v>0</v>
      </c>
      <c r="DC33" s="737">
        <f t="shared" si="131"/>
        <v>0</v>
      </c>
      <c r="DD33" s="740">
        <f t="shared" si="41"/>
        <v>0</v>
      </c>
      <c r="DE33" s="625">
        <f t="shared" si="132"/>
        <v>1</v>
      </c>
      <c r="DF33" s="738" t="str">
        <f t="shared" si="133"/>
        <v>00:00-00:00</v>
      </c>
      <c r="DG33" s="739">
        <f t="shared" si="134"/>
        <v>1</v>
      </c>
      <c r="DH33" s="738">
        <f t="shared" si="135"/>
        <v>0</v>
      </c>
      <c r="DI33" s="738">
        <f t="shared" si="136"/>
        <v>1</v>
      </c>
      <c r="DJ33" s="737" t="b">
        <f t="shared" si="137"/>
        <v>1</v>
      </c>
      <c r="DK33" s="737" t="b">
        <f t="shared" si="137"/>
        <v>0</v>
      </c>
      <c r="DL33" s="737" t="b">
        <f t="shared" si="138"/>
        <v>1</v>
      </c>
      <c r="DM33" s="628">
        <f t="shared" si="139"/>
        <v>1</v>
      </c>
      <c r="DN33" s="737">
        <f t="shared" si="140"/>
        <v>0</v>
      </c>
      <c r="DO33" s="737">
        <f t="shared" si="141"/>
        <v>0</v>
      </c>
      <c r="DP33" s="737">
        <f t="shared" si="42"/>
        <v>0</v>
      </c>
      <c r="DQ33" s="740">
        <f t="shared" si="43"/>
        <v>0</v>
      </c>
      <c r="DR33" s="625">
        <f t="shared" si="142"/>
        <v>1</v>
      </c>
      <c r="DS33" s="738" t="str">
        <f t="shared" si="143"/>
        <v>00:00-00:00</v>
      </c>
      <c r="DT33" s="739">
        <f t="shared" si="144"/>
        <v>1</v>
      </c>
      <c r="DU33" s="738">
        <f t="shared" si="145"/>
        <v>0</v>
      </c>
      <c r="DV33" s="738">
        <f t="shared" si="146"/>
        <v>1</v>
      </c>
      <c r="DW33" s="737" t="b">
        <f t="shared" si="147"/>
        <v>1</v>
      </c>
      <c r="DX33" s="737" t="b">
        <f t="shared" si="147"/>
        <v>0</v>
      </c>
      <c r="DY33" s="737" t="b">
        <f t="shared" si="148"/>
        <v>1</v>
      </c>
      <c r="DZ33" s="628">
        <f t="shared" si="149"/>
        <v>1</v>
      </c>
      <c r="EA33" s="737">
        <f t="shared" si="150"/>
        <v>0</v>
      </c>
      <c r="EB33" s="737">
        <f t="shared" si="151"/>
        <v>0</v>
      </c>
      <c r="EC33" s="737">
        <f t="shared" si="44"/>
        <v>0</v>
      </c>
      <c r="ED33" s="740">
        <f t="shared" si="45"/>
        <v>0</v>
      </c>
      <c r="EE33" s="741">
        <f t="shared" si="152"/>
        <v>1</v>
      </c>
      <c r="EF33" s="742" t="str">
        <f t="shared" si="153"/>
        <v>00:00-00:00</v>
      </c>
      <c r="EG33" s="743">
        <f t="shared" si="154"/>
        <v>1</v>
      </c>
      <c r="EH33" s="742">
        <f t="shared" si="155"/>
        <v>0</v>
      </c>
      <c r="EI33" s="742">
        <f t="shared" si="156"/>
        <v>1</v>
      </c>
      <c r="EJ33" s="742" t="b">
        <f t="shared" si="157"/>
        <v>1</v>
      </c>
      <c r="EK33" s="742" t="b">
        <f t="shared" si="157"/>
        <v>0</v>
      </c>
      <c r="EL33" s="742" t="b">
        <f t="shared" si="158"/>
        <v>1</v>
      </c>
      <c r="EM33" s="628">
        <f t="shared" si="159"/>
        <v>1</v>
      </c>
      <c r="EN33" s="737">
        <f t="shared" si="160"/>
        <v>0</v>
      </c>
      <c r="EO33" s="737">
        <f t="shared" si="161"/>
        <v>0</v>
      </c>
      <c r="EP33" s="737">
        <f t="shared" si="46"/>
        <v>0</v>
      </c>
      <c r="EQ33" s="740">
        <f t="shared" si="47"/>
        <v>0</v>
      </c>
      <c r="ER33" s="741">
        <f t="shared" si="162"/>
        <v>1</v>
      </c>
      <c r="ES33" s="742" t="str">
        <f t="shared" si="163"/>
        <v>00:00-00:00</v>
      </c>
      <c r="ET33" s="739">
        <f t="shared" si="164"/>
        <v>1</v>
      </c>
      <c r="EU33" s="738">
        <f t="shared" si="165"/>
        <v>0</v>
      </c>
      <c r="EV33" s="738">
        <f t="shared" si="166"/>
        <v>1</v>
      </c>
      <c r="EW33" s="737" t="b">
        <f t="shared" si="167"/>
        <v>1</v>
      </c>
      <c r="EX33" s="737" t="b">
        <f t="shared" si="167"/>
        <v>0</v>
      </c>
      <c r="EY33" s="737" t="b">
        <f t="shared" si="168"/>
        <v>1</v>
      </c>
      <c r="EZ33" s="628">
        <f t="shared" si="169"/>
        <v>1</v>
      </c>
      <c r="FA33" s="737">
        <f t="shared" si="170"/>
        <v>0</v>
      </c>
      <c r="FB33" s="737">
        <f t="shared" si="171"/>
        <v>0</v>
      </c>
      <c r="FC33" s="737">
        <f t="shared" si="48"/>
        <v>0</v>
      </c>
      <c r="FD33" s="740">
        <f t="shared" si="49"/>
        <v>0</v>
      </c>
      <c r="FE33" s="625">
        <f t="shared" si="172"/>
        <v>1</v>
      </c>
      <c r="FF33" s="738" t="str">
        <f t="shared" si="173"/>
        <v>00:00-00:00</v>
      </c>
      <c r="FG33" s="739">
        <f t="shared" si="174"/>
        <v>1</v>
      </c>
      <c r="FH33" s="738">
        <f t="shared" si="175"/>
        <v>0</v>
      </c>
      <c r="FI33" s="738">
        <f t="shared" si="176"/>
        <v>1</v>
      </c>
      <c r="FJ33" s="737" t="b">
        <f t="shared" si="177"/>
        <v>1</v>
      </c>
      <c r="FK33" s="737" t="b">
        <f t="shared" si="177"/>
        <v>0</v>
      </c>
      <c r="FL33" s="737" t="b">
        <f t="shared" si="178"/>
        <v>1</v>
      </c>
      <c r="FM33" s="628">
        <f t="shared" si="179"/>
        <v>1</v>
      </c>
      <c r="FN33" s="737">
        <f t="shared" si="180"/>
        <v>0</v>
      </c>
      <c r="FO33" s="737">
        <f t="shared" si="181"/>
        <v>0</v>
      </c>
      <c r="FP33" s="737">
        <f t="shared" si="50"/>
        <v>0</v>
      </c>
      <c r="FQ33" s="740">
        <f t="shared" si="51"/>
        <v>0</v>
      </c>
      <c r="FR33" s="625">
        <f t="shared" si="182"/>
        <v>1</v>
      </c>
      <c r="FS33" s="738" t="str">
        <f t="shared" si="183"/>
        <v>00:00-00:00</v>
      </c>
      <c r="FT33" s="739">
        <f t="shared" si="184"/>
        <v>1</v>
      </c>
      <c r="FU33" s="738">
        <f t="shared" si="185"/>
        <v>0</v>
      </c>
      <c r="FV33" s="738">
        <f t="shared" si="186"/>
        <v>1</v>
      </c>
      <c r="FW33" s="737" t="b">
        <f t="shared" si="187"/>
        <v>1</v>
      </c>
      <c r="FX33" s="737" t="b">
        <f t="shared" si="187"/>
        <v>0</v>
      </c>
      <c r="FY33" s="737" t="b">
        <f t="shared" si="188"/>
        <v>1</v>
      </c>
      <c r="FZ33" s="628">
        <f t="shared" si="189"/>
        <v>1</v>
      </c>
      <c r="GA33" s="737">
        <f t="shared" si="190"/>
        <v>0</v>
      </c>
      <c r="GB33" s="737">
        <f t="shared" si="191"/>
        <v>0</v>
      </c>
      <c r="GC33" s="737">
        <f t="shared" si="52"/>
        <v>0</v>
      </c>
      <c r="GD33" s="740">
        <f t="shared" si="53"/>
        <v>0</v>
      </c>
      <c r="GE33" s="625">
        <f t="shared" si="192"/>
        <v>1</v>
      </c>
      <c r="GF33" s="738" t="str">
        <f t="shared" si="193"/>
        <v>00:00-00:00</v>
      </c>
      <c r="GG33" s="739">
        <f t="shared" si="194"/>
        <v>1</v>
      </c>
      <c r="GH33" s="738">
        <f t="shared" si="195"/>
        <v>0</v>
      </c>
      <c r="GI33" s="738">
        <f t="shared" si="196"/>
        <v>1</v>
      </c>
      <c r="GJ33" s="737" t="b">
        <f t="shared" si="197"/>
        <v>1</v>
      </c>
      <c r="GK33" s="737" t="b">
        <f t="shared" si="197"/>
        <v>0</v>
      </c>
      <c r="GL33" s="737" t="b">
        <f t="shared" si="198"/>
        <v>1</v>
      </c>
      <c r="GM33" s="628">
        <f t="shared" si="199"/>
        <v>1</v>
      </c>
      <c r="GN33" s="737">
        <f t="shared" si="200"/>
        <v>0</v>
      </c>
      <c r="GO33" s="737">
        <f t="shared" si="201"/>
        <v>0</v>
      </c>
      <c r="GP33" s="737">
        <f t="shared" si="54"/>
        <v>0</v>
      </c>
      <c r="GQ33" s="740">
        <f t="shared" si="55"/>
        <v>0</v>
      </c>
      <c r="GR33" s="625">
        <f t="shared" si="202"/>
        <v>1</v>
      </c>
      <c r="GS33" s="738" t="str">
        <f t="shared" si="203"/>
        <v>00:00-00:00</v>
      </c>
      <c r="GT33" s="739">
        <f t="shared" si="204"/>
        <v>1</v>
      </c>
      <c r="GU33" s="738">
        <f t="shared" si="205"/>
        <v>0</v>
      </c>
      <c r="GV33" s="738">
        <f t="shared" si="206"/>
        <v>1</v>
      </c>
      <c r="GW33" s="737" t="b">
        <f t="shared" si="207"/>
        <v>1</v>
      </c>
      <c r="GX33" s="737" t="b">
        <f t="shared" si="207"/>
        <v>0</v>
      </c>
      <c r="GY33" s="737" t="b">
        <f t="shared" si="208"/>
        <v>1</v>
      </c>
      <c r="GZ33" s="628">
        <f t="shared" si="209"/>
        <v>1</v>
      </c>
      <c r="HA33" s="737">
        <f t="shared" si="210"/>
        <v>0</v>
      </c>
      <c r="HB33" s="737">
        <f t="shared" si="211"/>
        <v>0</v>
      </c>
      <c r="HC33" s="737">
        <f t="shared" si="56"/>
        <v>0</v>
      </c>
      <c r="HD33" s="740">
        <f t="shared" si="57"/>
        <v>0</v>
      </c>
      <c r="HE33" s="625">
        <f t="shared" si="212"/>
        <v>1</v>
      </c>
      <c r="HF33" s="738" t="str">
        <f t="shared" si="213"/>
        <v>00:00-00:00</v>
      </c>
      <c r="HG33" s="739">
        <f t="shared" si="214"/>
        <v>1</v>
      </c>
      <c r="HH33" s="738">
        <f t="shared" si="215"/>
        <v>0</v>
      </c>
      <c r="HI33" s="738">
        <f t="shared" si="216"/>
        <v>1</v>
      </c>
      <c r="HJ33" s="737" t="b">
        <f t="shared" si="217"/>
        <v>1</v>
      </c>
      <c r="HK33" s="737" t="b">
        <f t="shared" si="217"/>
        <v>0</v>
      </c>
      <c r="HL33" s="737" t="b">
        <f t="shared" si="218"/>
        <v>1</v>
      </c>
      <c r="HM33" s="628">
        <f t="shared" si="219"/>
        <v>1</v>
      </c>
      <c r="HN33" s="737">
        <f t="shared" si="220"/>
        <v>0</v>
      </c>
      <c r="HO33" s="737">
        <f t="shared" si="221"/>
        <v>0</v>
      </c>
      <c r="HP33" s="737">
        <f t="shared" si="58"/>
        <v>0</v>
      </c>
      <c r="HQ33" s="740">
        <f t="shared" si="59"/>
        <v>0</v>
      </c>
      <c r="HR33" s="625">
        <f t="shared" si="222"/>
        <v>1</v>
      </c>
      <c r="HS33" s="738" t="str">
        <f t="shared" si="223"/>
        <v>00:00-00:00</v>
      </c>
      <c r="HT33" s="739">
        <f t="shared" si="224"/>
        <v>1</v>
      </c>
      <c r="HU33" s="738">
        <f t="shared" si="225"/>
        <v>0</v>
      </c>
      <c r="HV33" s="738">
        <f t="shared" si="226"/>
        <v>1</v>
      </c>
      <c r="HW33" s="737" t="b">
        <f t="shared" si="227"/>
        <v>1</v>
      </c>
      <c r="HX33" s="737" t="b">
        <f t="shared" si="227"/>
        <v>0</v>
      </c>
      <c r="HY33" s="737" t="b">
        <f t="shared" si="228"/>
        <v>1</v>
      </c>
      <c r="HZ33" s="628">
        <f t="shared" si="229"/>
        <v>1</v>
      </c>
      <c r="IA33" s="737">
        <f t="shared" si="230"/>
        <v>0</v>
      </c>
      <c r="IB33" s="737">
        <f t="shared" si="231"/>
        <v>0</v>
      </c>
      <c r="IC33" s="737">
        <f t="shared" si="60"/>
        <v>0</v>
      </c>
      <c r="ID33" s="740">
        <f t="shared" si="61"/>
        <v>0</v>
      </c>
      <c r="IE33" s="625">
        <f t="shared" si="232"/>
        <v>1</v>
      </c>
      <c r="IF33" s="738" t="str">
        <f t="shared" si="233"/>
        <v>00:00-00:00</v>
      </c>
      <c r="IG33" s="739">
        <f t="shared" si="234"/>
        <v>1</v>
      </c>
      <c r="IH33" s="738">
        <f t="shared" si="235"/>
        <v>0</v>
      </c>
      <c r="II33" s="738">
        <f t="shared" si="236"/>
        <v>1</v>
      </c>
      <c r="IJ33" s="737" t="b">
        <f t="shared" si="237"/>
        <v>1</v>
      </c>
      <c r="IK33" s="737" t="b">
        <f t="shared" si="237"/>
        <v>0</v>
      </c>
      <c r="IL33" s="737" t="b">
        <f t="shared" si="238"/>
        <v>1</v>
      </c>
      <c r="IM33" s="628">
        <f t="shared" si="239"/>
        <v>1</v>
      </c>
      <c r="IN33" s="737">
        <f t="shared" si="240"/>
        <v>0</v>
      </c>
      <c r="IO33" s="737">
        <f t="shared" si="241"/>
        <v>0</v>
      </c>
      <c r="IP33" s="737">
        <f t="shared" si="62"/>
        <v>0</v>
      </c>
      <c r="IQ33" s="740">
        <f t="shared" si="63"/>
        <v>0</v>
      </c>
      <c r="IR33" s="625">
        <f t="shared" si="242"/>
        <v>1</v>
      </c>
      <c r="IS33" s="738" t="str">
        <f t="shared" si="243"/>
        <v>00:00-00:00</v>
      </c>
      <c r="IT33" s="739">
        <f t="shared" si="244"/>
        <v>1</v>
      </c>
      <c r="IU33" s="738">
        <f t="shared" si="245"/>
        <v>0</v>
      </c>
      <c r="IV33" s="738">
        <f t="shared" si="246"/>
        <v>1</v>
      </c>
      <c r="IW33" s="737" t="b">
        <f t="shared" si="247"/>
        <v>1</v>
      </c>
      <c r="IX33" s="737" t="b">
        <f t="shared" si="247"/>
        <v>0</v>
      </c>
      <c r="IY33" s="737" t="b">
        <f t="shared" si="248"/>
        <v>1</v>
      </c>
      <c r="IZ33" s="628">
        <f t="shared" si="249"/>
        <v>1</v>
      </c>
      <c r="JA33" s="737">
        <f t="shared" si="250"/>
        <v>0</v>
      </c>
      <c r="JB33" s="737">
        <f t="shared" si="251"/>
        <v>0</v>
      </c>
      <c r="JC33" s="737">
        <f t="shared" si="64"/>
        <v>0</v>
      </c>
      <c r="JD33" s="740">
        <f t="shared" si="65"/>
        <v>0</v>
      </c>
      <c r="JE33" s="625">
        <f t="shared" si="252"/>
        <v>1</v>
      </c>
      <c r="JF33" s="738" t="str">
        <f t="shared" si="253"/>
        <v>00:00-00:00</v>
      </c>
      <c r="JG33" s="739">
        <f t="shared" si="254"/>
        <v>1</v>
      </c>
      <c r="JH33" s="738">
        <f t="shared" si="255"/>
        <v>0</v>
      </c>
      <c r="JI33" s="738">
        <f t="shared" si="256"/>
        <v>1</v>
      </c>
      <c r="JJ33" s="737" t="b">
        <f t="shared" si="257"/>
        <v>1</v>
      </c>
      <c r="JK33" s="737" t="b">
        <f t="shared" si="257"/>
        <v>0</v>
      </c>
      <c r="JL33" s="737" t="b">
        <f t="shared" si="258"/>
        <v>1</v>
      </c>
      <c r="JM33" s="628">
        <f t="shared" si="259"/>
        <v>1</v>
      </c>
      <c r="JN33" s="737">
        <f t="shared" si="260"/>
        <v>0</v>
      </c>
      <c r="JO33" s="737">
        <f t="shared" si="261"/>
        <v>0</v>
      </c>
      <c r="JP33" s="737">
        <f t="shared" si="66"/>
        <v>0</v>
      </c>
      <c r="JQ33" s="740">
        <f t="shared" si="67"/>
        <v>0</v>
      </c>
      <c r="JR33" s="744">
        <f t="shared" si="262"/>
        <v>0</v>
      </c>
      <c r="JS33" s="745">
        <f t="shared" si="263"/>
        <v>0</v>
      </c>
      <c r="JT33" s="744">
        <f t="shared" si="264"/>
        <v>0</v>
      </c>
      <c r="JU33" s="744">
        <f t="shared" si="265"/>
        <v>0</v>
      </c>
      <c r="JV33" s="744">
        <f t="shared" si="266"/>
        <v>0</v>
      </c>
      <c r="JW33" s="744">
        <f t="shared" si="267"/>
        <v>0</v>
      </c>
      <c r="JX33" s="616"/>
      <c r="JY33" s="625">
        <f t="shared" si="268"/>
        <v>1</v>
      </c>
      <c r="JZ33" s="626" t="str">
        <f t="shared" si="269"/>
        <v>00:00-00:00</v>
      </c>
      <c r="KA33" s="627">
        <f t="shared" si="270"/>
        <v>1</v>
      </c>
      <c r="KB33" s="738">
        <f t="shared" si="271"/>
        <v>0</v>
      </c>
      <c r="KC33" s="738">
        <f t="shared" si="272"/>
        <v>1</v>
      </c>
      <c r="KD33" s="628" t="b">
        <f t="shared" si="273"/>
        <v>1</v>
      </c>
      <c r="KE33" s="628" t="b">
        <f t="shared" si="273"/>
        <v>0</v>
      </c>
      <c r="KF33" s="628" t="b">
        <f t="shared" si="274"/>
        <v>1</v>
      </c>
      <c r="KG33" s="628">
        <f t="shared" si="275"/>
        <v>1</v>
      </c>
      <c r="KH33" s="737">
        <f t="shared" si="276"/>
        <v>0</v>
      </c>
      <c r="KI33" s="737">
        <f t="shared" si="277"/>
        <v>0</v>
      </c>
      <c r="KJ33" s="737">
        <f t="shared" si="68"/>
        <v>0</v>
      </c>
      <c r="KK33" s="740">
        <f t="shared" si="69"/>
        <v>0</v>
      </c>
      <c r="KL33" s="625">
        <f t="shared" si="278"/>
        <v>1</v>
      </c>
      <c r="KM33" s="625" t="str">
        <f t="shared" si="279"/>
        <v>00:00-00:00</v>
      </c>
      <c r="KN33" s="627">
        <f t="shared" si="280"/>
        <v>1</v>
      </c>
      <c r="KO33" s="738">
        <f t="shared" si="281"/>
        <v>0</v>
      </c>
      <c r="KP33" s="738">
        <f t="shared" si="282"/>
        <v>1</v>
      </c>
      <c r="KQ33" s="628" t="b">
        <f t="shared" si="283"/>
        <v>1</v>
      </c>
      <c r="KR33" s="628" t="b">
        <f t="shared" si="283"/>
        <v>0</v>
      </c>
      <c r="KS33" s="628" t="b">
        <f t="shared" si="284"/>
        <v>1</v>
      </c>
      <c r="KT33" s="628">
        <f t="shared" si="285"/>
        <v>1</v>
      </c>
      <c r="KU33" s="737">
        <f t="shared" si="286"/>
        <v>0</v>
      </c>
      <c r="KV33" s="737">
        <f t="shared" si="287"/>
        <v>0</v>
      </c>
      <c r="KW33" s="737">
        <f t="shared" si="70"/>
        <v>0</v>
      </c>
      <c r="KX33" s="740">
        <f t="shared" si="71"/>
        <v>0</v>
      </c>
      <c r="KY33" s="625">
        <f t="shared" si="288"/>
        <v>1</v>
      </c>
      <c r="KZ33" s="625" t="str">
        <f t="shared" si="289"/>
        <v>00:00-00:00</v>
      </c>
      <c r="LA33" s="627">
        <f t="shared" si="290"/>
        <v>1</v>
      </c>
      <c r="LB33" s="738">
        <f t="shared" si="291"/>
        <v>0</v>
      </c>
      <c r="LC33" s="738">
        <f t="shared" si="292"/>
        <v>1</v>
      </c>
      <c r="LD33" s="628" t="b">
        <f t="shared" si="293"/>
        <v>1</v>
      </c>
      <c r="LE33" s="628" t="b">
        <f t="shared" si="293"/>
        <v>0</v>
      </c>
      <c r="LF33" s="628" t="b">
        <f t="shared" si="294"/>
        <v>1</v>
      </c>
      <c r="LG33" s="628">
        <f t="shared" si="295"/>
        <v>1</v>
      </c>
      <c r="LH33" s="737">
        <f t="shared" si="296"/>
        <v>0</v>
      </c>
      <c r="LI33" s="737">
        <f t="shared" si="297"/>
        <v>0</v>
      </c>
      <c r="LJ33" s="737">
        <f t="shared" si="72"/>
        <v>0</v>
      </c>
      <c r="LK33" s="740">
        <f t="shared" si="73"/>
        <v>0</v>
      </c>
      <c r="LL33" s="625">
        <f t="shared" si="298"/>
        <v>1</v>
      </c>
      <c r="LM33" s="625" t="str">
        <f t="shared" si="299"/>
        <v>00:00-00:00</v>
      </c>
      <c r="LN33" s="627">
        <f t="shared" si="300"/>
        <v>1</v>
      </c>
      <c r="LO33" s="738">
        <f t="shared" si="301"/>
        <v>0</v>
      </c>
      <c r="LP33" s="738">
        <f t="shared" si="302"/>
        <v>1</v>
      </c>
      <c r="LQ33" s="628" t="b">
        <f t="shared" si="303"/>
        <v>1</v>
      </c>
      <c r="LR33" s="628" t="b">
        <f t="shared" si="303"/>
        <v>0</v>
      </c>
      <c r="LS33" s="628" t="b">
        <f t="shared" si="304"/>
        <v>1</v>
      </c>
      <c r="LT33" s="628">
        <f t="shared" si="305"/>
        <v>1</v>
      </c>
      <c r="LU33" s="737">
        <f t="shared" si="306"/>
        <v>0</v>
      </c>
      <c r="LV33" s="737">
        <f t="shared" si="307"/>
        <v>0</v>
      </c>
      <c r="LW33" s="737">
        <f t="shared" si="74"/>
        <v>0</v>
      </c>
      <c r="LX33" s="740">
        <f t="shared" si="75"/>
        <v>0</v>
      </c>
      <c r="LY33" s="625">
        <f t="shared" si="308"/>
        <v>1</v>
      </c>
      <c r="LZ33" s="625" t="str">
        <f t="shared" si="309"/>
        <v>00:00-00:00</v>
      </c>
      <c r="MA33" s="627">
        <f t="shared" si="310"/>
        <v>1</v>
      </c>
      <c r="MB33" s="738">
        <f t="shared" si="311"/>
        <v>0</v>
      </c>
      <c r="MC33" s="738">
        <f t="shared" si="312"/>
        <v>1</v>
      </c>
      <c r="MD33" s="628" t="b">
        <f t="shared" si="313"/>
        <v>1</v>
      </c>
      <c r="ME33" s="628" t="b">
        <f t="shared" si="76"/>
        <v>0</v>
      </c>
      <c r="MF33" s="628" t="b">
        <f t="shared" si="314"/>
        <v>1</v>
      </c>
      <c r="MG33" s="628">
        <f t="shared" si="315"/>
        <v>1</v>
      </c>
      <c r="MH33" s="737">
        <f t="shared" si="316"/>
        <v>0</v>
      </c>
      <c r="MI33" s="737">
        <f t="shared" si="317"/>
        <v>0</v>
      </c>
      <c r="MJ33" s="737">
        <f t="shared" si="77"/>
        <v>0</v>
      </c>
      <c r="MK33" s="740">
        <f t="shared" si="78"/>
        <v>0</v>
      </c>
      <c r="ML33" s="625">
        <f t="shared" si="318"/>
        <v>1</v>
      </c>
      <c r="MM33" s="625" t="str">
        <f t="shared" si="319"/>
        <v>00:00-00:00</v>
      </c>
      <c r="MN33" s="627">
        <f t="shared" si="320"/>
        <v>1</v>
      </c>
      <c r="MO33" s="738">
        <f t="shared" si="321"/>
        <v>0</v>
      </c>
      <c r="MP33" s="738">
        <f t="shared" si="322"/>
        <v>1</v>
      </c>
      <c r="MQ33" s="628" t="b">
        <f t="shared" si="323"/>
        <v>1</v>
      </c>
      <c r="MR33" s="628" t="b">
        <f t="shared" si="323"/>
        <v>0</v>
      </c>
      <c r="MS33" s="628" t="b">
        <f t="shared" si="324"/>
        <v>1</v>
      </c>
      <c r="MT33" s="628">
        <f t="shared" si="325"/>
        <v>1</v>
      </c>
      <c r="MU33" s="737">
        <f t="shared" si="326"/>
        <v>0</v>
      </c>
      <c r="MV33" s="737">
        <f t="shared" si="327"/>
        <v>0</v>
      </c>
      <c r="MW33" s="737">
        <f t="shared" si="79"/>
        <v>0</v>
      </c>
      <c r="MX33" s="740">
        <f t="shared" si="80"/>
        <v>0</v>
      </c>
      <c r="MY33" s="625">
        <f t="shared" si="328"/>
        <v>1</v>
      </c>
      <c r="MZ33" s="625" t="str">
        <f t="shared" si="329"/>
        <v>00:00-00:00</v>
      </c>
      <c r="NA33" s="627">
        <f t="shared" si="330"/>
        <v>1</v>
      </c>
      <c r="NB33" s="738">
        <f t="shared" si="331"/>
        <v>0</v>
      </c>
      <c r="NC33" s="738">
        <f t="shared" si="332"/>
        <v>1</v>
      </c>
      <c r="ND33" s="628" t="b">
        <f t="shared" si="333"/>
        <v>1</v>
      </c>
      <c r="NE33" s="628" t="b">
        <f t="shared" si="333"/>
        <v>0</v>
      </c>
      <c r="NF33" s="628" t="b">
        <f t="shared" si="334"/>
        <v>1</v>
      </c>
      <c r="NG33" s="628">
        <f t="shared" si="335"/>
        <v>1</v>
      </c>
      <c r="NH33" s="737">
        <f t="shared" si="336"/>
        <v>0</v>
      </c>
      <c r="NI33" s="737">
        <f t="shared" si="337"/>
        <v>0</v>
      </c>
      <c r="NJ33" s="737">
        <f t="shared" si="81"/>
        <v>0</v>
      </c>
      <c r="NK33" s="740">
        <f t="shared" si="82"/>
        <v>0</v>
      </c>
      <c r="NL33" s="625">
        <f t="shared" si="338"/>
        <v>1</v>
      </c>
      <c r="NM33" s="625" t="str">
        <f t="shared" si="339"/>
        <v>00:00-00:00</v>
      </c>
      <c r="NN33" s="627">
        <f t="shared" si="340"/>
        <v>1</v>
      </c>
      <c r="NO33" s="738">
        <f t="shared" si="341"/>
        <v>0</v>
      </c>
      <c r="NP33" s="738">
        <f t="shared" si="342"/>
        <v>1</v>
      </c>
      <c r="NQ33" s="628" t="b">
        <f t="shared" si="343"/>
        <v>1</v>
      </c>
      <c r="NR33" s="628" t="b">
        <f t="shared" si="343"/>
        <v>0</v>
      </c>
      <c r="NS33" s="628" t="b">
        <f t="shared" si="344"/>
        <v>1</v>
      </c>
      <c r="NT33" s="628">
        <f t="shared" si="345"/>
        <v>1</v>
      </c>
      <c r="NU33" s="737">
        <f t="shared" si="346"/>
        <v>0</v>
      </c>
      <c r="NV33" s="737">
        <f t="shared" si="347"/>
        <v>0</v>
      </c>
      <c r="NW33" s="737">
        <f t="shared" si="83"/>
        <v>0</v>
      </c>
      <c r="NX33" s="740">
        <f t="shared" si="84"/>
        <v>0</v>
      </c>
      <c r="NY33" s="625">
        <f t="shared" si="348"/>
        <v>1</v>
      </c>
      <c r="NZ33" s="625" t="str">
        <f t="shared" si="349"/>
        <v>00:00-00:00</v>
      </c>
      <c r="OA33" s="627">
        <f t="shared" si="350"/>
        <v>1</v>
      </c>
      <c r="OB33" s="738">
        <f t="shared" si="351"/>
        <v>0</v>
      </c>
      <c r="OC33" s="738">
        <f t="shared" si="352"/>
        <v>1</v>
      </c>
      <c r="OD33" s="628" t="b">
        <f t="shared" si="353"/>
        <v>1</v>
      </c>
      <c r="OE33" s="628" t="b">
        <f t="shared" si="353"/>
        <v>0</v>
      </c>
      <c r="OF33" s="628" t="b">
        <f t="shared" si="354"/>
        <v>1</v>
      </c>
      <c r="OG33" s="628">
        <f t="shared" si="355"/>
        <v>1</v>
      </c>
      <c r="OH33" s="737">
        <f t="shared" si="356"/>
        <v>0</v>
      </c>
      <c r="OI33" s="737">
        <f t="shared" si="357"/>
        <v>0</v>
      </c>
      <c r="OJ33" s="737">
        <f t="shared" si="85"/>
        <v>0</v>
      </c>
      <c r="OK33" s="740">
        <f t="shared" si="86"/>
        <v>0</v>
      </c>
      <c r="OL33" s="625">
        <f t="shared" si="358"/>
        <v>1</v>
      </c>
      <c r="OM33" s="625" t="str">
        <f t="shared" si="359"/>
        <v>00:00-00:00</v>
      </c>
      <c r="ON33" s="627">
        <f t="shared" si="360"/>
        <v>1</v>
      </c>
      <c r="OO33" s="738">
        <f t="shared" si="361"/>
        <v>0</v>
      </c>
      <c r="OP33" s="738">
        <f t="shared" si="362"/>
        <v>1</v>
      </c>
      <c r="OQ33" s="628" t="b">
        <f t="shared" si="363"/>
        <v>1</v>
      </c>
      <c r="OR33" s="628" t="b">
        <f t="shared" si="363"/>
        <v>0</v>
      </c>
      <c r="OS33" s="628" t="b">
        <f t="shared" si="364"/>
        <v>1</v>
      </c>
      <c r="OT33" s="628">
        <f t="shared" si="365"/>
        <v>1</v>
      </c>
      <c r="OU33" s="737">
        <f t="shared" si="366"/>
        <v>0</v>
      </c>
      <c r="OV33" s="737">
        <f t="shared" si="367"/>
        <v>0</v>
      </c>
      <c r="OW33" s="737">
        <f t="shared" si="87"/>
        <v>0</v>
      </c>
      <c r="OX33" s="740">
        <f t="shared" si="88"/>
        <v>0</v>
      </c>
      <c r="OY33" s="625">
        <f t="shared" si="368"/>
        <v>1</v>
      </c>
      <c r="OZ33" s="625" t="str">
        <f t="shared" si="369"/>
        <v>00:00-00:00</v>
      </c>
      <c r="PA33" s="627">
        <f t="shared" si="370"/>
        <v>1</v>
      </c>
      <c r="PB33" s="738">
        <f t="shared" si="371"/>
        <v>0</v>
      </c>
      <c r="PC33" s="738">
        <f t="shared" si="372"/>
        <v>1</v>
      </c>
      <c r="PD33" s="628" t="b">
        <f t="shared" si="373"/>
        <v>1</v>
      </c>
      <c r="PE33" s="628" t="b">
        <f t="shared" si="373"/>
        <v>0</v>
      </c>
      <c r="PF33" s="628" t="b">
        <f t="shared" si="374"/>
        <v>1</v>
      </c>
      <c r="PG33" s="628">
        <f t="shared" si="375"/>
        <v>1</v>
      </c>
      <c r="PH33" s="737">
        <f t="shared" si="376"/>
        <v>0</v>
      </c>
      <c r="PI33" s="737">
        <f t="shared" si="377"/>
        <v>0</v>
      </c>
      <c r="PJ33" s="737">
        <f t="shared" si="89"/>
        <v>0</v>
      </c>
      <c r="PK33" s="740">
        <f t="shared" si="90"/>
        <v>0</v>
      </c>
      <c r="PL33" s="625">
        <f t="shared" si="378"/>
        <v>1</v>
      </c>
      <c r="PM33" s="625" t="str">
        <f t="shared" si="379"/>
        <v>00:00-00:00</v>
      </c>
      <c r="PN33" s="627">
        <f t="shared" si="380"/>
        <v>1</v>
      </c>
      <c r="PO33" s="738">
        <f t="shared" si="381"/>
        <v>0</v>
      </c>
      <c r="PP33" s="738">
        <f t="shared" si="382"/>
        <v>1</v>
      </c>
      <c r="PQ33" s="628" t="b">
        <f t="shared" si="383"/>
        <v>1</v>
      </c>
      <c r="PR33" s="628" t="b">
        <f t="shared" si="383"/>
        <v>0</v>
      </c>
      <c r="PS33" s="628" t="b">
        <f t="shared" si="384"/>
        <v>1</v>
      </c>
      <c r="PT33" s="628">
        <f t="shared" si="385"/>
        <v>1</v>
      </c>
      <c r="PU33" s="737">
        <f t="shared" si="386"/>
        <v>0</v>
      </c>
      <c r="PV33" s="737">
        <f t="shared" si="387"/>
        <v>0</v>
      </c>
      <c r="PW33" s="737">
        <f t="shared" si="91"/>
        <v>0</v>
      </c>
      <c r="PX33" s="740">
        <f t="shared" si="92"/>
        <v>0</v>
      </c>
      <c r="PY33" s="625">
        <f t="shared" si="388"/>
        <v>1</v>
      </c>
      <c r="PZ33" s="625" t="str">
        <f t="shared" si="389"/>
        <v>00:00-00:00</v>
      </c>
      <c r="QA33" s="627">
        <f t="shared" si="390"/>
        <v>1</v>
      </c>
      <c r="QB33" s="738">
        <f t="shared" si="391"/>
        <v>0</v>
      </c>
      <c r="QC33" s="738">
        <f t="shared" si="392"/>
        <v>1</v>
      </c>
      <c r="QD33" s="628" t="b">
        <f t="shared" si="393"/>
        <v>1</v>
      </c>
      <c r="QE33" s="628" t="b">
        <f t="shared" si="393"/>
        <v>0</v>
      </c>
      <c r="QF33" s="628" t="b">
        <f t="shared" si="394"/>
        <v>1</v>
      </c>
      <c r="QG33" s="628">
        <f t="shared" si="395"/>
        <v>1</v>
      </c>
      <c r="QH33" s="737">
        <f t="shared" si="396"/>
        <v>0</v>
      </c>
      <c r="QI33" s="737">
        <f t="shared" si="397"/>
        <v>0</v>
      </c>
      <c r="QJ33" s="737">
        <f t="shared" si="93"/>
        <v>0</v>
      </c>
      <c r="QK33" s="740">
        <f t="shared" si="94"/>
        <v>0</v>
      </c>
      <c r="QL33" s="625">
        <f t="shared" si="398"/>
        <v>1</v>
      </c>
      <c r="QM33" s="625" t="str">
        <f t="shared" si="399"/>
        <v>00:00-00:00</v>
      </c>
      <c r="QN33" s="627">
        <f t="shared" si="400"/>
        <v>1</v>
      </c>
      <c r="QO33" s="738">
        <f t="shared" si="401"/>
        <v>0</v>
      </c>
      <c r="QP33" s="738">
        <f t="shared" si="402"/>
        <v>1</v>
      </c>
      <c r="QQ33" s="628" t="b">
        <f t="shared" si="403"/>
        <v>1</v>
      </c>
      <c r="QR33" s="628" t="b">
        <f t="shared" si="403"/>
        <v>0</v>
      </c>
      <c r="QS33" s="628" t="b">
        <f t="shared" si="404"/>
        <v>1</v>
      </c>
      <c r="QT33" s="628">
        <f t="shared" si="405"/>
        <v>1</v>
      </c>
      <c r="QU33" s="737">
        <f t="shared" si="406"/>
        <v>0</v>
      </c>
      <c r="QV33" s="737">
        <f t="shared" si="407"/>
        <v>0</v>
      </c>
      <c r="QW33" s="737">
        <f t="shared" si="95"/>
        <v>0</v>
      </c>
      <c r="QX33" s="740">
        <f t="shared" si="96"/>
        <v>0</v>
      </c>
      <c r="QY33" s="625">
        <f t="shared" si="408"/>
        <v>1</v>
      </c>
      <c r="QZ33" s="625" t="str">
        <f t="shared" si="409"/>
        <v>00:00-00:00</v>
      </c>
      <c r="RA33" s="627">
        <f t="shared" si="410"/>
        <v>1</v>
      </c>
      <c r="RB33" s="738">
        <f t="shared" si="411"/>
        <v>0</v>
      </c>
      <c r="RC33" s="738">
        <f t="shared" si="412"/>
        <v>1</v>
      </c>
      <c r="RD33" s="628" t="b">
        <f t="shared" si="413"/>
        <v>1</v>
      </c>
      <c r="RE33" s="628" t="b">
        <f t="shared" si="413"/>
        <v>0</v>
      </c>
      <c r="RF33" s="628" t="b">
        <f t="shared" si="414"/>
        <v>1</v>
      </c>
      <c r="RG33" s="628">
        <f t="shared" si="415"/>
        <v>1</v>
      </c>
      <c r="RH33" s="737">
        <f t="shared" si="416"/>
        <v>0</v>
      </c>
      <c r="RI33" s="737">
        <f t="shared" si="417"/>
        <v>0</v>
      </c>
      <c r="RJ33" s="737">
        <f t="shared" si="97"/>
        <v>0</v>
      </c>
      <c r="RK33" s="740">
        <f t="shared" si="98"/>
        <v>0</v>
      </c>
      <c r="RL33" s="744">
        <f t="shared" si="418"/>
        <v>0</v>
      </c>
      <c r="RM33" s="746">
        <f t="shared" si="430"/>
        <v>0</v>
      </c>
      <c r="RN33" s="744">
        <f t="shared" si="419"/>
        <v>0</v>
      </c>
      <c r="RO33" s="744">
        <f t="shared" si="420"/>
        <v>0</v>
      </c>
      <c r="RP33" s="744">
        <f t="shared" si="421"/>
        <v>0</v>
      </c>
      <c r="RQ33" s="744">
        <f t="shared" si="422"/>
        <v>0</v>
      </c>
      <c r="RR33" s="594">
        <f t="shared" ca="1" si="100"/>
        <v>0</v>
      </c>
      <c r="RS33" s="594">
        <f t="shared" ca="1" si="101"/>
        <v>0</v>
      </c>
      <c r="RU33" s="725"/>
    </row>
    <row r="34" spans="1:489" s="625" customFormat="1" ht="15" x14ac:dyDescent="0.25">
      <c r="A34" s="865">
        <f t="shared" ca="1" si="0"/>
        <v>8</v>
      </c>
      <c r="B34" s="719">
        <f t="shared" ca="1" si="102"/>
        <v>43885</v>
      </c>
      <c r="C34" s="720">
        <f t="shared" ca="1" si="1"/>
        <v>0</v>
      </c>
      <c r="D34" s="720" t="str">
        <f t="shared" ca="1" si="2"/>
        <v/>
      </c>
      <c r="E34" s="773" t="str">
        <f t="shared" ca="1" si="3"/>
        <v/>
      </c>
      <c r="F34" s="721">
        <f t="shared" ca="1" si="4"/>
        <v>43885</v>
      </c>
      <c r="G34" s="747"/>
      <c r="H34" s="748"/>
      <c r="I34" s="748"/>
      <c r="J34" s="748"/>
      <c r="K34" s="748"/>
      <c r="L34" s="748"/>
      <c r="M34" s="749"/>
      <c r="N34" s="722" t="str">
        <f t="shared" si="5"/>
        <v/>
      </c>
      <c r="O34" s="723" t="str">
        <f t="shared" si="6"/>
        <v/>
      </c>
      <c r="P34" s="724" t="str">
        <f t="shared" ca="1" si="7"/>
        <v/>
      </c>
      <c r="Q34" s="725" t="str">
        <f t="shared" ca="1" si="8"/>
        <v/>
      </c>
      <c r="R34" s="725">
        <f t="shared" ca="1" si="9"/>
        <v>0</v>
      </c>
      <c r="S34" s="750"/>
      <c r="T34" s="723" t="str">
        <f t="shared" si="103"/>
        <v/>
      </c>
      <c r="U34" s="723" t="str">
        <f t="shared" ca="1" si="10"/>
        <v/>
      </c>
      <c r="V34" s="723" t="str">
        <f t="shared" ca="1" si="11"/>
        <v/>
      </c>
      <c r="W34" s="723" t="str">
        <f t="shared" ca="1" si="12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13"/>
        <v/>
      </c>
      <c r="AD34" s="714"/>
      <c r="AE34" s="752" t="str">
        <f t="shared" si="14"/>
        <v/>
      </c>
      <c r="AF34" s="729" t="str">
        <f t="shared" si="104"/>
        <v/>
      </c>
      <c r="AG34" s="730" t="str">
        <f t="shared" si="105"/>
        <v/>
      </c>
      <c r="AH34" s="731" t="str">
        <f t="shared" si="15"/>
        <v/>
      </c>
      <c r="AI34" s="731">
        <f t="shared" si="106"/>
        <v>0</v>
      </c>
      <c r="AJ34" s="731">
        <f t="shared" si="107"/>
        <v>0</v>
      </c>
      <c r="AK34" s="732">
        <f ca="1">IF(G34=Stammdaten!$I$59,3,IF(AND(OR(C34=0,WEEKDAY(B34,2)&gt;=6),Q34&lt;&gt;""),2,0))</f>
        <v>0</v>
      </c>
      <c r="AL34" s="596">
        <f t="shared" si="16"/>
        <v>0</v>
      </c>
      <c r="AM34" s="596">
        <f t="shared" si="16"/>
        <v>0</v>
      </c>
      <c r="AN34" s="596">
        <f t="shared" si="16"/>
        <v>0</v>
      </c>
      <c r="AO34" s="596">
        <f t="shared" si="423"/>
        <v>0</v>
      </c>
      <c r="AP34" s="633">
        <v>0</v>
      </c>
      <c r="AQ34" s="596">
        <f t="shared" si="424"/>
        <v>0</v>
      </c>
      <c r="AR34" s="634">
        <f t="shared" si="17"/>
        <v>0</v>
      </c>
      <c r="AS34" s="733">
        <f t="shared" si="18"/>
        <v>0</v>
      </c>
      <c r="AT34" s="635">
        <f t="shared" si="19"/>
        <v>0</v>
      </c>
      <c r="AU34" s="635">
        <f t="shared" si="425"/>
        <v>0</v>
      </c>
      <c r="AV34" s="633">
        <v>0</v>
      </c>
      <c r="AW34" s="635">
        <f t="shared" si="426"/>
        <v>0</v>
      </c>
      <c r="AX34" s="596">
        <f t="shared" si="20"/>
        <v>0</v>
      </c>
      <c r="AY34" s="596">
        <f t="shared" si="21"/>
        <v>0</v>
      </c>
      <c r="AZ34" s="596">
        <f t="shared" si="22"/>
        <v>0</v>
      </c>
      <c r="BA34" s="596">
        <f t="shared" si="23"/>
        <v>0</v>
      </c>
      <c r="BB34" s="596">
        <f t="shared" si="24"/>
        <v>0</v>
      </c>
      <c r="BC34" s="596">
        <f t="shared" si="427"/>
        <v>0</v>
      </c>
      <c r="BD34" s="636" t="b">
        <f t="shared" si="25"/>
        <v>1</v>
      </c>
      <c r="BE34" s="636" t="b">
        <f>IF(UPPER(G34)=Stammdaten!$D$40,TRUE,FALSE)</f>
        <v>0</v>
      </c>
      <c r="BF34" s="635">
        <f t="shared" si="428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9"/>
        <v>0</v>
      </c>
      <c r="BL34" s="636" t="b">
        <f>IF(UPPER(G34)=Stammdaten!$D$39,TRUE,FALSE)</f>
        <v>0</v>
      </c>
      <c r="BM34" s="636">
        <f t="shared" si="26"/>
        <v>0</v>
      </c>
      <c r="BN34" s="636">
        <f t="shared" si="27"/>
        <v>0</v>
      </c>
      <c r="BO34" s="735">
        <f t="shared" ca="1" si="28"/>
        <v>0</v>
      </c>
      <c r="BP34" s="636">
        <f t="shared" si="29"/>
        <v>0</v>
      </c>
      <c r="BQ34" s="636">
        <f t="shared" si="108"/>
        <v>0</v>
      </c>
      <c r="BR34" s="636">
        <f t="shared" ca="1" si="30"/>
        <v>0</v>
      </c>
      <c r="BS34" s="549">
        <f t="shared" ca="1" si="31"/>
        <v>0</v>
      </c>
      <c r="BT34" s="637">
        <f t="shared" ca="1" si="32"/>
        <v>0</v>
      </c>
      <c r="BU34" s="635">
        <f t="shared" ca="1" si="109"/>
        <v>0</v>
      </c>
      <c r="BV34" s="638">
        <f t="shared" ca="1" si="3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34"/>
        <v>0</v>
      </c>
      <c r="BY34" s="638">
        <f t="shared" ca="1" si="35"/>
        <v>0</v>
      </c>
      <c r="BZ34" s="736">
        <f ca="1">ROUND(IF(OR(C34=0,B34=""),0,INDIRECT(ADDRESS(MATCH(B34,Soll_AZ,1)+MATCH("Arbeitszeit 1 ab",Stammdaten!B:B,0)-1,WEEKDAY(B34,2)+15,,,Tabellennamen),TRUE)),15)</f>
        <v>0</v>
      </c>
      <c r="CA34" s="954">
        <f t="shared" ca="1" si="36"/>
        <v>0</v>
      </c>
      <c r="CB34" s="736">
        <f t="shared" si="110"/>
        <v>0</v>
      </c>
      <c r="CC34" s="625">
        <f t="shared" si="37"/>
        <v>1</v>
      </c>
      <c r="CD34" s="737">
        <f t="shared" si="38"/>
        <v>0</v>
      </c>
      <c r="CE34" s="737">
        <f t="shared" si="111"/>
        <v>1</v>
      </c>
      <c r="CF34" s="738" t="str">
        <f t="shared" si="112"/>
        <v>00:00-00:00</v>
      </c>
      <c r="CG34" s="739">
        <f t="shared" si="113"/>
        <v>1</v>
      </c>
      <c r="CH34" s="738">
        <f t="shared" si="114"/>
        <v>0</v>
      </c>
      <c r="CI34" s="738">
        <f t="shared" si="115"/>
        <v>1</v>
      </c>
      <c r="CJ34" s="737" t="b">
        <f t="shared" si="116"/>
        <v>1</v>
      </c>
      <c r="CK34" s="737" t="b">
        <f t="shared" si="116"/>
        <v>0</v>
      </c>
      <c r="CL34" s="737" t="b">
        <f t="shared" si="117"/>
        <v>1</v>
      </c>
      <c r="CM34" s="628">
        <f t="shared" si="118"/>
        <v>1</v>
      </c>
      <c r="CN34" s="737">
        <f t="shared" si="119"/>
        <v>0</v>
      </c>
      <c r="CO34" s="737">
        <f t="shared" si="120"/>
        <v>0</v>
      </c>
      <c r="CP34" s="737">
        <f t="shared" si="121"/>
        <v>0</v>
      </c>
      <c r="CQ34" s="740">
        <f t="shared" si="39"/>
        <v>0</v>
      </c>
      <c r="CR34" s="625">
        <f t="shared" si="122"/>
        <v>1</v>
      </c>
      <c r="CS34" s="738" t="str">
        <f t="shared" si="40"/>
        <v>00:00-00:00</v>
      </c>
      <c r="CT34" s="739">
        <f t="shared" si="123"/>
        <v>1</v>
      </c>
      <c r="CU34" s="738">
        <f t="shared" si="124"/>
        <v>0</v>
      </c>
      <c r="CV34" s="738">
        <f t="shared" si="125"/>
        <v>1</v>
      </c>
      <c r="CW34" s="737" t="b">
        <f t="shared" si="126"/>
        <v>1</v>
      </c>
      <c r="CX34" s="737" t="b">
        <f t="shared" si="126"/>
        <v>0</v>
      </c>
      <c r="CY34" s="737" t="b">
        <f t="shared" si="127"/>
        <v>1</v>
      </c>
      <c r="CZ34" s="628">
        <f t="shared" si="128"/>
        <v>1</v>
      </c>
      <c r="DA34" s="737">
        <f t="shared" si="129"/>
        <v>0</v>
      </c>
      <c r="DB34" s="737">
        <f t="shared" si="130"/>
        <v>0</v>
      </c>
      <c r="DC34" s="737">
        <f t="shared" si="131"/>
        <v>0</v>
      </c>
      <c r="DD34" s="740">
        <f t="shared" si="41"/>
        <v>0</v>
      </c>
      <c r="DE34" s="625">
        <f t="shared" si="132"/>
        <v>1</v>
      </c>
      <c r="DF34" s="738" t="str">
        <f t="shared" si="133"/>
        <v>00:00-00:00</v>
      </c>
      <c r="DG34" s="739">
        <f t="shared" si="134"/>
        <v>1</v>
      </c>
      <c r="DH34" s="738">
        <f t="shared" si="135"/>
        <v>0</v>
      </c>
      <c r="DI34" s="738">
        <f t="shared" si="136"/>
        <v>1</v>
      </c>
      <c r="DJ34" s="737" t="b">
        <f t="shared" si="137"/>
        <v>1</v>
      </c>
      <c r="DK34" s="737" t="b">
        <f t="shared" si="137"/>
        <v>0</v>
      </c>
      <c r="DL34" s="737" t="b">
        <f t="shared" si="138"/>
        <v>1</v>
      </c>
      <c r="DM34" s="628">
        <f t="shared" si="139"/>
        <v>1</v>
      </c>
      <c r="DN34" s="737">
        <f t="shared" si="140"/>
        <v>0</v>
      </c>
      <c r="DO34" s="737">
        <f t="shared" si="141"/>
        <v>0</v>
      </c>
      <c r="DP34" s="737">
        <f t="shared" si="42"/>
        <v>0</v>
      </c>
      <c r="DQ34" s="740">
        <f t="shared" si="43"/>
        <v>0</v>
      </c>
      <c r="DR34" s="625">
        <f t="shared" si="142"/>
        <v>1</v>
      </c>
      <c r="DS34" s="738" t="str">
        <f t="shared" si="143"/>
        <v>00:00-00:00</v>
      </c>
      <c r="DT34" s="739">
        <f t="shared" si="144"/>
        <v>1</v>
      </c>
      <c r="DU34" s="738">
        <f t="shared" si="145"/>
        <v>0</v>
      </c>
      <c r="DV34" s="738">
        <f t="shared" si="146"/>
        <v>1</v>
      </c>
      <c r="DW34" s="737" t="b">
        <f t="shared" si="147"/>
        <v>1</v>
      </c>
      <c r="DX34" s="737" t="b">
        <f t="shared" si="147"/>
        <v>0</v>
      </c>
      <c r="DY34" s="737" t="b">
        <f t="shared" si="148"/>
        <v>1</v>
      </c>
      <c r="DZ34" s="628">
        <f t="shared" si="149"/>
        <v>1</v>
      </c>
      <c r="EA34" s="737">
        <f t="shared" si="150"/>
        <v>0</v>
      </c>
      <c r="EB34" s="737">
        <f t="shared" si="151"/>
        <v>0</v>
      </c>
      <c r="EC34" s="737">
        <f t="shared" si="44"/>
        <v>0</v>
      </c>
      <c r="ED34" s="740">
        <f t="shared" si="45"/>
        <v>0</v>
      </c>
      <c r="EE34" s="741">
        <f t="shared" si="152"/>
        <v>1</v>
      </c>
      <c r="EF34" s="742" t="str">
        <f t="shared" si="153"/>
        <v>00:00-00:00</v>
      </c>
      <c r="EG34" s="743">
        <f t="shared" si="154"/>
        <v>1</v>
      </c>
      <c r="EH34" s="742">
        <f t="shared" si="155"/>
        <v>0</v>
      </c>
      <c r="EI34" s="742">
        <f t="shared" si="156"/>
        <v>1</v>
      </c>
      <c r="EJ34" s="742" t="b">
        <f t="shared" si="157"/>
        <v>1</v>
      </c>
      <c r="EK34" s="742" t="b">
        <f t="shared" si="157"/>
        <v>0</v>
      </c>
      <c r="EL34" s="742" t="b">
        <f t="shared" si="158"/>
        <v>1</v>
      </c>
      <c r="EM34" s="628">
        <f t="shared" si="159"/>
        <v>1</v>
      </c>
      <c r="EN34" s="737">
        <f t="shared" si="160"/>
        <v>0</v>
      </c>
      <c r="EO34" s="737">
        <f t="shared" si="161"/>
        <v>0</v>
      </c>
      <c r="EP34" s="737">
        <f t="shared" si="46"/>
        <v>0</v>
      </c>
      <c r="EQ34" s="740">
        <f t="shared" si="47"/>
        <v>0</v>
      </c>
      <c r="ER34" s="741">
        <f t="shared" si="162"/>
        <v>1</v>
      </c>
      <c r="ES34" s="742" t="str">
        <f t="shared" si="163"/>
        <v>00:00-00:00</v>
      </c>
      <c r="ET34" s="739">
        <f t="shared" si="164"/>
        <v>1</v>
      </c>
      <c r="EU34" s="738">
        <f t="shared" si="165"/>
        <v>0</v>
      </c>
      <c r="EV34" s="738">
        <f t="shared" si="166"/>
        <v>1</v>
      </c>
      <c r="EW34" s="737" t="b">
        <f t="shared" si="167"/>
        <v>1</v>
      </c>
      <c r="EX34" s="737" t="b">
        <f t="shared" si="167"/>
        <v>0</v>
      </c>
      <c r="EY34" s="737" t="b">
        <f t="shared" si="168"/>
        <v>1</v>
      </c>
      <c r="EZ34" s="628">
        <f t="shared" si="169"/>
        <v>1</v>
      </c>
      <c r="FA34" s="737">
        <f t="shared" si="170"/>
        <v>0</v>
      </c>
      <c r="FB34" s="737">
        <f t="shared" si="171"/>
        <v>0</v>
      </c>
      <c r="FC34" s="737">
        <f t="shared" si="48"/>
        <v>0</v>
      </c>
      <c r="FD34" s="740">
        <f t="shared" si="49"/>
        <v>0</v>
      </c>
      <c r="FE34" s="625">
        <f t="shared" si="172"/>
        <v>1</v>
      </c>
      <c r="FF34" s="738" t="str">
        <f t="shared" si="173"/>
        <v>00:00-00:00</v>
      </c>
      <c r="FG34" s="739">
        <f t="shared" si="174"/>
        <v>1</v>
      </c>
      <c r="FH34" s="738">
        <f t="shared" si="175"/>
        <v>0</v>
      </c>
      <c r="FI34" s="738">
        <f t="shared" si="176"/>
        <v>1</v>
      </c>
      <c r="FJ34" s="737" t="b">
        <f t="shared" si="177"/>
        <v>1</v>
      </c>
      <c r="FK34" s="737" t="b">
        <f t="shared" si="177"/>
        <v>0</v>
      </c>
      <c r="FL34" s="737" t="b">
        <f t="shared" si="178"/>
        <v>1</v>
      </c>
      <c r="FM34" s="628">
        <f t="shared" si="179"/>
        <v>1</v>
      </c>
      <c r="FN34" s="737">
        <f t="shared" si="180"/>
        <v>0</v>
      </c>
      <c r="FO34" s="737">
        <f t="shared" si="181"/>
        <v>0</v>
      </c>
      <c r="FP34" s="737">
        <f t="shared" si="50"/>
        <v>0</v>
      </c>
      <c r="FQ34" s="740">
        <f t="shared" si="51"/>
        <v>0</v>
      </c>
      <c r="FR34" s="625">
        <f t="shared" si="182"/>
        <v>1</v>
      </c>
      <c r="FS34" s="738" t="str">
        <f t="shared" si="183"/>
        <v>00:00-00:00</v>
      </c>
      <c r="FT34" s="739">
        <f t="shared" si="184"/>
        <v>1</v>
      </c>
      <c r="FU34" s="738">
        <f t="shared" si="185"/>
        <v>0</v>
      </c>
      <c r="FV34" s="738">
        <f t="shared" si="186"/>
        <v>1</v>
      </c>
      <c r="FW34" s="737" t="b">
        <f t="shared" si="187"/>
        <v>1</v>
      </c>
      <c r="FX34" s="737" t="b">
        <f t="shared" si="187"/>
        <v>0</v>
      </c>
      <c r="FY34" s="737" t="b">
        <f t="shared" si="188"/>
        <v>1</v>
      </c>
      <c r="FZ34" s="628">
        <f t="shared" si="189"/>
        <v>1</v>
      </c>
      <c r="GA34" s="737">
        <f t="shared" si="190"/>
        <v>0</v>
      </c>
      <c r="GB34" s="737">
        <f t="shared" si="191"/>
        <v>0</v>
      </c>
      <c r="GC34" s="737">
        <f t="shared" si="52"/>
        <v>0</v>
      </c>
      <c r="GD34" s="740">
        <f t="shared" si="53"/>
        <v>0</v>
      </c>
      <c r="GE34" s="625">
        <f t="shared" si="192"/>
        <v>1</v>
      </c>
      <c r="GF34" s="738" t="str">
        <f t="shared" si="193"/>
        <v>00:00-00:00</v>
      </c>
      <c r="GG34" s="739">
        <f t="shared" si="194"/>
        <v>1</v>
      </c>
      <c r="GH34" s="738">
        <f t="shared" si="195"/>
        <v>0</v>
      </c>
      <c r="GI34" s="738">
        <f t="shared" si="196"/>
        <v>1</v>
      </c>
      <c r="GJ34" s="737" t="b">
        <f t="shared" si="197"/>
        <v>1</v>
      </c>
      <c r="GK34" s="737" t="b">
        <f t="shared" si="197"/>
        <v>0</v>
      </c>
      <c r="GL34" s="737" t="b">
        <f t="shared" si="198"/>
        <v>1</v>
      </c>
      <c r="GM34" s="628">
        <f t="shared" si="199"/>
        <v>1</v>
      </c>
      <c r="GN34" s="737">
        <f t="shared" si="200"/>
        <v>0</v>
      </c>
      <c r="GO34" s="737">
        <f t="shared" si="201"/>
        <v>0</v>
      </c>
      <c r="GP34" s="737">
        <f t="shared" si="54"/>
        <v>0</v>
      </c>
      <c r="GQ34" s="740">
        <f t="shared" si="55"/>
        <v>0</v>
      </c>
      <c r="GR34" s="625">
        <f t="shared" si="202"/>
        <v>1</v>
      </c>
      <c r="GS34" s="738" t="str">
        <f t="shared" si="203"/>
        <v>00:00-00:00</v>
      </c>
      <c r="GT34" s="739">
        <f t="shared" si="204"/>
        <v>1</v>
      </c>
      <c r="GU34" s="738">
        <f t="shared" si="205"/>
        <v>0</v>
      </c>
      <c r="GV34" s="738">
        <f t="shared" si="206"/>
        <v>1</v>
      </c>
      <c r="GW34" s="737" t="b">
        <f t="shared" si="207"/>
        <v>1</v>
      </c>
      <c r="GX34" s="737" t="b">
        <f t="shared" si="207"/>
        <v>0</v>
      </c>
      <c r="GY34" s="737" t="b">
        <f t="shared" si="208"/>
        <v>1</v>
      </c>
      <c r="GZ34" s="628">
        <f t="shared" si="209"/>
        <v>1</v>
      </c>
      <c r="HA34" s="737">
        <f t="shared" si="210"/>
        <v>0</v>
      </c>
      <c r="HB34" s="737">
        <f t="shared" si="211"/>
        <v>0</v>
      </c>
      <c r="HC34" s="737">
        <f t="shared" si="56"/>
        <v>0</v>
      </c>
      <c r="HD34" s="740">
        <f t="shared" si="57"/>
        <v>0</v>
      </c>
      <c r="HE34" s="625">
        <f t="shared" si="212"/>
        <v>1</v>
      </c>
      <c r="HF34" s="738" t="str">
        <f t="shared" si="213"/>
        <v>00:00-00:00</v>
      </c>
      <c r="HG34" s="739">
        <f t="shared" si="214"/>
        <v>1</v>
      </c>
      <c r="HH34" s="738">
        <f t="shared" si="215"/>
        <v>0</v>
      </c>
      <c r="HI34" s="738">
        <f t="shared" si="216"/>
        <v>1</v>
      </c>
      <c r="HJ34" s="737" t="b">
        <f t="shared" si="217"/>
        <v>1</v>
      </c>
      <c r="HK34" s="737" t="b">
        <f t="shared" si="217"/>
        <v>0</v>
      </c>
      <c r="HL34" s="737" t="b">
        <f t="shared" si="218"/>
        <v>1</v>
      </c>
      <c r="HM34" s="628">
        <f t="shared" si="219"/>
        <v>1</v>
      </c>
      <c r="HN34" s="737">
        <f t="shared" si="220"/>
        <v>0</v>
      </c>
      <c r="HO34" s="737">
        <f t="shared" si="221"/>
        <v>0</v>
      </c>
      <c r="HP34" s="737">
        <f t="shared" si="58"/>
        <v>0</v>
      </c>
      <c r="HQ34" s="740">
        <f t="shared" si="59"/>
        <v>0</v>
      </c>
      <c r="HR34" s="625">
        <f t="shared" si="222"/>
        <v>1</v>
      </c>
      <c r="HS34" s="738" t="str">
        <f t="shared" si="223"/>
        <v>00:00-00:00</v>
      </c>
      <c r="HT34" s="739">
        <f t="shared" si="224"/>
        <v>1</v>
      </c>
      <c r="HU34" s="738">
        <f t="shared" si="225"/>
        <v>0</v>
      </c>
      <c r="HV34" s="738">
        <f t="shared" si="226"/>
        <v>1</v>
      </c>
      <c r="HW34" s="737" t="b">
        <f t="shared" si="227"/>
        <v>1</v>
      </c>
      <c r="HX34" s="737" t="b">
        <f t="shared" si="227"/>
        <v>0</v>
      </c>
      <c r="HY34" s="737" t="b">
        <f t="shared" si="228"/>
        <v>1</v>
      </c>
      <c r="HZ34" s="628">
        <f t="shared" si="229"/>
        <v>1</v>
      </c>
      <c r="IA34" s="737">
        <f t="shared" si="230"/>
        <v>0</v>
      </c>
      <c r="IB34" s="737">
        <f t="shared" si="231"/>
        <v>0</v>
      </c>
      <c r="IC34" s="737">
        <f t="shared" si="60"/>
        <v>0</v>
      </c>
      <c r="ID34" s="740">
        <f t="shared" si="61"/>
        <v>0</v>
      </c>
      <c r="IE34" s="625">
        <f t="shared" si="232"/>
        <v>1</v>
      </c>
      <c r="IF34" s="738" t="str">
        <f t="shared" si="233"/>
        <v>00:00-00:00</v>
      </c>
      <c r="IG34" s="739">
        <f t="shared" si="234"/>
        <v>1</v>
      </c>
      <c r="IH34" s="738">
        <f t="shared" si="235"/>
        <v>0</v>
      </c>
      <c r="II34" s="738">
        <f t="shared" si="236"/>
        <v>1</v>
      </c>
      <c r="IJ34" s="737" t="b">
        <f t="shared" si="237"/>
        <v>1</v>
      </c>
      <c r="IK34" s="737" t="b">
        <f t="shared" si="237"/>
        <v>0</v>
      </c>
      <c r="IL34" s="737" t="b">
        <f t="shared" si="238"/>
        <v>1</v>
      </c>
      <c r="IM34" s="628">
        <f t="shared" si="239"/>
        <v>1</v>
      </c>
      <c r="IN34" s="737">
        <f t="shared" si="240"/>
        <v>0</v>
      </c>
      <c r="IO34" s="737">
        <f t="shared" si="241"/>
        <v>0</v>
      </c>
      <c r="IP34" s="737">
        <f t="shared" si="62"/>
        <v>0</v>
      </c>
      <c r="IQ34" s="740">
        <f t="shared" si="63"/>
        <v>0</v>
      </c>
      <c r="IR34" s="625">
        <f t="shared" si="242"/>
        <v>1</v>
      </c>
      <c r="IS34" s="738" t="str">
        <f t="shared" si="243"/>
        <v>00:00-00:00</v>
      </c>
      <c r="IT34" s="739">
        <f t="shared" si="244"/>
        <v>1</v>
      </c>
      <c r="IU34" s="738">
        <f t="shared" si="245"/>
        <v>0</v>
      </c>
      <c r="IV34" s="738">
        <f t="shared" si="246"/>
        <v>1</v>
      </c>
      <c r="IW34" s="737" t="b">
        <f t="shared" si="247"/>
        <v>1</v>
      </c>
      <c r="IX34" s="737" t="b">
        <f t="shared" si="247"/>
        <v>0</v>
      </c>
      <c r="IY34" s="737" t="b">
        <f t="shared" si="248"/>
        <v>1</v>
      </c>
      <c r="IZ34" s="628">
        <f t="shared" si="249"/>
        <v>1</v>
      </c>
      <c r="JA34" s="737">
        <f t="shared" si="250"/>
        <v>0</v>
      </c>
      <c r="JB34" s="737">
        <f t="shared" si="251"/>
        <v>0</v>
      </c>
      <c r="JC34" s="737">
        <f t="shared" si="64"/>
        <v>0</v>
      </c>
      <c r="JD34" s="740">
        <f t="shared" si="65"/>
        <v>0</v>
      </c>
      <c r="JE34" s="625">
        <f t="shared" si="252"/>
        <v>1</v>
      </c>
      <c r="JF34" s="738" t="str">
        <f t="shared" si="253"/>
        <v>00:00-00:00</v>
      </c>
      <c r="JG34" s="739">
        <f t="shared" si="254"/>
        <v>1</v>
      </c>
      <c r="JH34" s="738">
        <f t="shared" si="255"/>
        <v>0</v>
      </c>
      <c r="JI34" s="738">
        <f t="shared" si="256"/>
        <v>1</v>
      </c>
      <c r="JJ34" s="737" t="b">
        <f t="shared" si="257"/>
        <v>1</v>
      </c>
      <c r="JK34" s="737" t="b">
        <f t="shared" si="257"/>
        <v>0</v>
      </c>
      <c r="JL34" s="737" t="b">
        <f t="shared" si="258"/>
        <v>1</v>
      </c>
      <c r="JM34" s="628">
        <f t="shared" si="259"/>
        <v>1</v>
      </c>
      <c r="JN34" s="737">
        <f t="shared" si="260"/>
        <v>0</v>
      </c>
      <c r="JO34" s="737">
        <f t="shared" si="261"/>
        <v>0</v>
      </c>
      <c r="JP34" s="737">
        <f t="shared" si="66"/>
        <v>0</v>
      </c>
      <c r="JQ34" s="740">
        <f t="shared" si="67"/>
        <v>0</v>
      </c>
      <c r="JR34" s="744">
        <f t="shared" si="262"/>
        <v>0</v>
      </c>
      <c r="JS34" s="745">
        <f t="shared" si="263"/>
        <v>0</v>
      </c>
      <c r="JT34" s="744">
        <f t="shared" si="264"/>
        <v>0</v>
      </c>
      <c r="JU34" s="744">
        <f t="shared" si="265"/>
        <v>0</v>
      </c>
      <c r="JV34" s="744">
        <f t="shared" si="266"/>
        <v>0</v>
      </c>
      <c r="JW34" s="744">
        <f t="shared" si="267"/>
        <v>0</v>
      </c>
      <c r="JX34" s="616"/>
      <c r="JY34" s="625">
        <f t="shared" si="268"/>
        <v>1</v>
      </c>
      <c r="JZ34" s="626" t="str">
        <f t="shared" si="269"/>
        <v>00:00-00:00</v>
      </c>
      <c r="KA34" s="627">
        <f t="shared" si="270"/>
        <v>1</v>
      </c>
      <c r="KB34" s="738">
        <f t="shared" si="271"/>
        <v>0</v>
      </c>
      <c r="KC34" s="738">
        <f t="shared" si="272"/>
        <v>1</v>
      </c>
      <c r="KD34" s="628" t="b">
        <f t="shared" si="273"/>
        <v>1</v>
      </c>
      <c r="KE34" s="628" t="b">
        <f t="shared" si="273"/>
        <v>0</v>
      </c>
      <c r="KF34" s="628" t="b">
        <f t="shared" si="274"/>
        <v>1</v>
      </c>
      <c r="KG34" s="628">
        <f t="shared" si="275"/>
        <v>1</v>
      </c>
      <c r="KH34" s="737">
        <f t="shared" si="276"/>
        <v>0</v>
      </c>
      <c r="KI34" s="737">
        <f t="shared" si="277"/>
        <v>0</v>
      </c>
      <c r="KJ34" s="737">
        <f t="shared" si="68"/>
        <v>0</v>
      </c>
      <c r="KK34" s="740">
        <f t="shared" si="69"/>
        <v>0</v>
      </c>
      <c r="KL34" s="625">
        <f t="shared" si="278"/>
        <v>1</v>
      </c>
      <c r="KM34" s="625" t="str">
        <f t="shared" si="279"/>
        <v>00:00-00:00</v>
      </c>
      <c r="KN34" s="627">
        <f t="shared" si="280"/>
        <v>1</v>
      </c>
      <c r="KO34" s="738">
        <f t="shared" si="281"/>
        <v>0</v>
      </c>
      <c r="KP34" s="738">
        <f t="shared" si="282"/>
        <v>1</v>
      </c>
      <c r="KQ34" s="628" t="b">
        <f t="shared" si="283"/>
        <v>1</v>
      </c>
      <c r="KR34" s="628" t="b">
        <f t="shared" si="283"/>
        <v>0</v>
      </c>
      <c r="KS34" s="628" t="b">
        <f t="shared" si="284"/>
        <v>1</v>
      </c>
      <c r="KT34" s="628">
        <f t="shared" si="285"/>
        <v>1</v>
      </c>
      <c r="KU34" s="737">
        <f t="shared" si="286"/>
        <v>0</v>
      </c>
      <c r="KV34" s="737">
        <f t="shared" si="287"/>
        <v>0</v>
      </c>
      <c r="KW34" s="737">
        <f t="shared" si="70"/>
        <v>0</v>
      </c>
      <c r="KX34" s="740">
        <f t="shared" si="71"/>
        <v>0</v>
      </c>
      <c r="KY34" s="625">
        <f t="shared" si="288"/>
        <v>1</v>
      </c>
      <c r="KZ34" s="625" t="str">
        <f t="shared" si="289"/>
        <v>00:00-00:00</v>
      </c>
      <c r="LA34" s="627">
        <f t="shared" si="290"/>
        <v>1</v>
      </c>
      <c r="LB34" s="738">
        <f t="shared" si="291"/>
        <v>0</v>
      </c>
      <c r="LC34" s="738">
        <f t="shared" si="292"/>
        <v>1</v>
      </c>
      <c r="LD34" s="628" t="b">
        <f t="shared" si="293"/>
        <v>1</v>
      </c>
      <c r="LE34" s="628" t="b">
        <f t="shared" si="293"/>
        <v>0</v>
      </c>
      <c r="LF34" s="628" t="b">
        <f t="shared" si="294"/>
        <v>1</v>
      </c>
      <c r="LG34" s="628">
        <f t="shared" si="295"/>
        <v>1</v>
      </c>
      <c r="LH34" s="737">
        <f t="shared" si="296"/>
        <v>0</v>
      </c>
      <c r="LI34" s="737">
        <f t="shared" si="297"/>
        <v>0</v>
      </c>
      <c r="LJ34" s="737">
        <f t="shared" si="72"/>
        <v>0</v>
      </c>
      <c r="LK34" s="740">
        <f t="shared" si="73"/>
        <v>0</v>
      </c>
      <c r="LL34" s="625">
        <f t="shared" si="298"/>
        <v>1</v>
      </c>
      <c r="LM34" s="625" t="str">
        <f t="shared" si="299"/>
        <v>00:00-00:00</v>
      </c>
      <c r="LN34" s="627">
        <f t="shared" si="300"/>
        <v>1</v>
      </c>
      <c r="LO34" s="738">
        <f t="shared" si="301"/>
        <v>0</v>
      </c>
      <c r="LP34" s="738">
        <f t="shared" si="302"/>
        <v>1</v>
      </c>
      <c r="LQ34" s="628" t="b">
        <f t="shared" si="303"/>
        <v>1</v>
      </c>
      <c r="LR34" s="628" t="b">
        <f t="shared" si="303"/>
        <v>0</v>
      </c>
      <c r="LS34" s="628" t="b">
        <f t="shared" si="304"/>
        <v>1</v>
      </c>
      <c r="LT34" s="628">
        <f t="shared" si="305"/>
        <v>1</v>
      </c>
      <c r="LU34" s="737">
        <f t="shared" si="306"/>
        <v>0</v>
      </c>
      <c r="LV34" s="737">
        <f t="shared" si="307"/>
        <v>0</v>
      </c>
      <c r="LW34" s="737">
        <f t="shared" si="74"/>
        <v>0</v>
      </c>
      <c r="LX34" s="740">
        <f t="shared" si="75"/>
        <v>0</v>
      </c>
      <c r="LY34" s="625">
        <f t="shared" si="308"/>
        <v>1</v>
      </c>
      <c r="LZ34" s="625" t="str">
        <f t="shared" si="309"/>
        <v>00:00-00:00</v>
      </c>
      <c r="MA34" s="627">
        <f t="shared" si="310"/>
        <v>1</v>
      </c>
      <c r="MB34" s="738">
        <f t="shared" si="311"/>
        <v>0</v>
      </c>
      <c r="MC34" s="738">
        <f t="shared" si="312"/>
        <v>1</v>
      </c>
      <c r="MD34" s="628" t="b">
        <f t="shared" si="313"/>
        <v>1</v>
      </c>
      <c r="ME34" s="628" t="b">
        <f t="shared" si="76"/>
        <v>0</v>
      </c>
      <c r="MF34" s="628" t="b">
        <f t="shared" si="314"/>
        <v>1</v>
      </c>
      <c r="MG34" s="628">
        <f t="shared" si="315"/>
        <v>1</v>
      </c>
      <c r="MH34" s="737">
        <f t="shared" si="316"/>
        <v>0</v>
      </c>
      <c r="MI34" s="737">
        <f t="shared" si="317"/>
        <v>0</v>
      </c>
      <c r="MJ34" s="737">
        <f t="shared" si="77"/>
        <v>0</v>
      </c>
      <c r="MK34" s="740">
        <f t="shared" si="78"/>
        <v>0</v>
      </c>
      <c r="ML34" s="625">
        <f t="shared" si="318"/>
        <v>1</v>
      </c>
      <c r="MM34" s="625" t="str">
        <f t="shared" si="319"/>
        <v>00:00-00:00</v>
      </c>
      <c r="MN34" s="627">
        <f t="shared" si="320"/>
        <v>1</v>
      </c>
      <c r="MO34" s="738">
        <f t="shared" si="321"/>
        <v>0</v>
      </c>
      <c r="MP34" s="738">
        <f t="shared" si="322"/>
        <v>1</v>
      </c>
      <c r="MQ34" s="628" t="b">
        <f t="shared" si="323"/>
        <v>1</v>
      </c>
      <c r="MR34" s="628" t="b">
        <f t="shared" si="323"/>
        <v>0</v>
      </c>
      <c r="MS34" s="628" t="b">
        <f t="shared" si="324"/>
        <v>1</v>
      </c>
      <c r="MT34" s="628">
        <f t="shared" si="325"/>
        <v>1</v>
      </c>
      <c r="MU34" s="737">
        <f t="shared" si="326"/>
        <v>0</v>
      </c>
      <c r="MV34" s="737">
        <f t="shared" si="327"/>
        <v>0</v>
      </c>
      <c r="MW34" s="737">
        <f t="shared" si="79"/>
        <v>0</v>
      </c>
      <c r="MX34" s="740">
        <f t="shared" si="80"/>
        <v>0</v>
      </c>
      <c r="MY34" s="625">
        <f t="shared" si="328"/>
        <v>1</v>
      </c>
      <c r="MZ34" s="625" t="str">
        <f t="shared" si="329"/>
        <v>00:00-00:00</v>
      </c>
      <c r="NA34" s="627">
        <f t="shared" si="330"/>
        <v>1</v>
      </c>
      <c r="NB34" s="738">
        <f t="shared" si="331"/>
        <v>0</v>
      </c>
      <c r="NC34" s="738">
        <f t="shared" si="332"/>
        <v>1</v>
      </c>
      <c r="ND34" s="628" t="b">
        <f t="shared" si="333"/>
        <v>1</v>
      </c>
      <c r="NE34" s="628" t="b">
        <f t="shared" si="333"/>
        <v>0</v>
      </c>
      <c r="NF34" s="628" t="b">
        <f t="shared" si="334"/>
        <v>1</v>
      </c>
      <c r="NG34" s="628">
        <f t="shared" si="335"/>
        <v>1</v>
      </c>
      <c r="NH34" s="737">
        <f t="shared" si="336"/>
        <v>0</v>
      </c>
      <c r="NI34" s="737">
        <f t="shared" si="337"/>
        <v>0</v>
      </c>
      <c r="NJ34" s="737">
        <f t="shared" si="81"/>
        <v>0</v>
      </c>
      <c r="NK34" s="740">
        <f t="shared" si="82"/>
        <v>0</v>
      </c>
      <c r="NL34" s="625">
        <f t="shared" si="338"/>
        <v>1</v>
      </c>
      <c r="NM34" s="625" t="str">
        <f t="shared" si="339"/>
        <v>00:00-00:00</v>
      </c>
      <c r="NN34" s="627">
        <f t="shared" si="340"/>
        <v>1</v>
      </c>
      <c r="NO34" s="738">
        <f t="shared" si="341"/>
        <v>0</v>
      </c>
      <c r="NP34" s="738">
        <f t="shared" si="342"/>
        <v>1</v>
      </c>
      <c r="NQ34" s="628" t="b">
        <f t="shared" si="343"/>
        <v>1</v>
      </c>
      <c r="NR34" s="628" t="b">
        <f t="shared" si="343"/>
        <v>0</v>
      </c>
      <c r="NS34" s="628" t="b">
        <f t="shared" si="344"/>
        <v>1</v>
      </c>
      <c r="NT34" s="628">
        <f t="shared" si="345"/>
        <v>1</v>
      </c>
      <c r="NU34" s="737">
        <f t="shared" si="346"/>
        <v>0</v>
      </c>
      <c r="NV34" s="737">
        <f t="shared" si="347"/>
        <v>0</v>
      </c>
      <c r="NW34" s="737">
        <f t="shared" si="83"/>
        <v>0</v>
      </c>
      <c r="NX34" s="740">
        <f t="shared" si="84"/>
        <v>0</v>
      </c>
      <c r="NY34" s="625">
        <f t="shared" si="348"/>
        <v>1</v>
      </c>
      <c r="NZ34" s="625" t="str">
        <f t="shared" si="349"/>
        <v>00:00-00:00</v>
      </c>
      <c r="OA34" s="627">
        <f t="shared" si="350"/>
        <v>1</v>
      </c>
      <c r="OB34" s="738">
        <f t="shared" si="351"/>
        <v>0</v>
      </c>
      <c r="OC34" s="738">
        <f t="shared" si="352"/>
        <v>1</v>
      </c>
      <c r="OD34" s="628" t="b">
        <f t="shared" si="353"/>
        <v>1</v>
      </c>
      <c r="OE34" s="628" t="b">
        <f t="shared" si="353"/>
        <v>0</v>
      </c>
      <c r="OF34" s="628" t="b">
        <f t="shared" si="354"/>
        <v>1</v>
      </c>
      <c r="OG34" s="628">
        <f t="shared" si="355"/>
        <v>1</v>
      </c>
      <c r="OH34" s="737">
        <f t="shared" si="356"/>
        <v>0</v>
      </c>
      <c r="OI34" s="737">
        <f t="shared" si="357"/>
        <v>0</v>
      </c>
      <c r="OJ34" s="737">
        <f t="shared" si="85"/>
        <v>0</v>
      </c>
      <c r="OK34" s="740">
        <f t="shared" si="86"/>
        <v>0</v>
      </c>
      <c r="OL34" s="625">
        <f t="shared" si="358"/>
        <v>1</v>
      </c>
      <c r="OM34" s="625" t="str">
        <f t="shared" si="359"/>
        <v>00:00-00:00</v>
      </c>
      <c r="ON34" s="627">
        <f t="shared" si="360"/>
        <v>1</v>
      </c>
      <c r="OO34" s="738">
        <f t="shared" si="361"/>
        <v>0</v>
      </c>
      <c r="OP34" s="738">
        <f t="shared" si="362"/>
        <v>1</v>
      </c>
      <c r="OQ34" s="628" t="b">
        <f t="shared" si="363"/>
        <v>1</v>
      </c>
      <c r="OR34" s="628" t="b">
        <f t="shared" si="363"/>
        <v>0</v>
      </c>
      <c r="OS34" s="628" t="b">
        <f t="shared" si="364"/>
        <v>1</v>
      </c>
      <c r="OT34" s="628">
        <f t="shared" si="365"/>
        <v>1</v>
      </c>
      <c r="OU34" s="737">
        <f t="shared" si="366"/>
        <v>0</v>
      </c>
      <c r="OV34" s="737">
        <f t="shared" si="367"/>
        <v>0</v>
      </c>
      <c r="OW34" s="737">
        <f t="shared" si="87"/>
        <v>0</v>
      </c>
      <c r="OX34" s="740">
        <f t="shared" si="88"/>
        <v>0</v>
      </c>
      <c r="OY34" s="625">
        <f t="shared" si="368"/>
        <v>1</v>
      </c>
      <c r="OZ34" s="625" t="str">
        <f t="shared" si="369"/>
        <v>00:00-00:00</v>
      </c>
      <c r="PA34" s="627">
        <f t="shared" si="370"/>
        <v>1</v>
      </c>
      <c r="PB34" s="738">
        <f t="shared" si="371"/>
        <v>0</v>
      </c>
      <c r="PC34" s="738">
        <f t="shared" si="372"/>
        <v>1</v>
      </c>
      <c r="PD34" s="628" t="b">
        <f t="shared" si="373"/>
        <v>1</v>
      </c>
      <c r="PE34" s="628" t="b">
        <f t="shared" si="373"/>
        <v>0</v>
      </c>
      <c r="PF34" s="628" t="b">
        <f t="shared" si="374"/>
        <v>1</v>
      </c>
      <c r="PG34" s="628">
        <f t="shared" si="375"/>
        <v>1</v>
      </c>
      <c r="PH34" s="737">
        <f t="shared" si="376"/>
        <v>0</v>
      </c>
      <c r="PI34" s="737">
        <f t="shared" si="377"/>
        <v>0</v>
      </c>
      <c r="PJ34" s="737">
        <f t="shared" si="89"/>
        <v>0</v>
      </c>
      <c r="PK34" s="740">
        <f t="shared" si="90"/>
        <v>0</v>
      </c>
      <c r="PL34" s="625">
        <f t="shared" si="378"/>
        <v>1</v>
      </c>
      <c r="PM34" s="625" t="str">
        <f t="shared" si="379"/>
        <v>00:00-00:00</v>
      </c>
      <c r="PN34" s="627">
        <f t="shared" si="380"/>
        <v>1</v>
      </c>
      <c r="PO34" s="738">
        <f t="shared" si="381"/>
        <v>0</v>
      </c>
      <c r="PP34" s="738">
        <f t="shared" si="382"/>
        <v>1</v>
      </c>
      <c r="PQ34" s="628" t="b">
        <f t="shared" si="383"/>
        <v>1</v>
      </c>
      <c r="PR34" s="628" t="b">
        <f t="shared" si="383"/>
        <v>0</v>
      </c>
      <c r="PS34" s="628" t="b">
        <f t="shared" si="384"/>
        <v>1</v>
      </c>
      <c r="PT34" s="628">
        <f t="shared" si="385"/>
        <v>1</v>
      </c>
      <c r="PU34" s="737">
        <f t="shared" si="386"/>
        <v>0</v>
      </c>
      <c r="PV34" s="737">
        <f t="shared" si="387"/>
        <v>0</v>
      </c>
      <c r="PW34" s="737">
        <f t="shared" si="91"/>
        <v>0</v>
      </c>
      <c r="PX34" s="740">
        <f t="shared" si="92"/>
        <v>0</v>
      </c>
      <c r="PY34" s="625">
        <f t="shared" si="388"/>
        <v>1</v>
      </c>
      <c r="PZ34" s="625" t="str">
        <f t="shared" si="389"/>
        <v>00:00-00:00</v>
      </c>
      <c r="QA34" s="627">
        <f t="shared" si="390"/>
        <v>1</v>
      </c>
      <c r="QB34" s="738">
        <f t="shared" si="391"/>
        <v>0</v>
      </c>
      <c r="QC34" s="738">
        <f t="shared" si="392"/>
        <v>1</v>
      </c>
      <c r="QD34" s="628" t="b">
        <f t="shared" si="393"/>
        <v>1</v>
      </c>
      <c r="QE34" s="628" t="b">
        <f t="shared" si="393"/>
        <v>0</v>
      </c>
      <c r="QF34" s="628" t="b">
        <f t="shared" si="394"/>
        <v>1</v>
      </c>
      <c r="QG34" s="628">
        <f t="shared" si="395"/>
        <v>1</v>
      </c>
      <c r="QH34" s="737">
        <f t="shared" si="396"/>
        <v>0</v>
      </c>
      <c r="QI34" s="737">
        <f t="shared" si="397"/>
        <v>0</v>
      </c>
      <c r="QJ34" s="737">
        <f t="shared" si="93"/>
        <v>0</v>
      </c>
      <c r="QK34" s="740">
        <f t="shared" si="94"/>
        <v>0</v>
      </c>
      <c r="QL34" s="625">
        <f t="shared" si="398"/>
        <v>1</v>
      </c>
      <c r="QM34" s="625" t="str">
        <f t="shared" si="399"/>
        <v>00:00-00:00</v>
      </c>
      <c r="QN34" s="627">
        <f t="shared" si="400"/>
        <v>1</v>
      </c>
      <c r="QO34" s="738">
        <f t="shared" si="401"/>
        <v>0</v>
      </c>
      <c r="QP34" s="738">
        <f t="shared" si="402"/>
        <v>1</v>
      </c>
      <c r="QQ34" s="628" t="b">
        <f t="shared" si="403"/>
        <v>1</v>
      </c>
      <c r="QR34" s="628" t="b">
        <f t="shared" si="403"/>
        <v>0</v>
      </c>
      <c r="QS34" s="628" t="b">
        <f t="shared" si="404"/>
        <v>1</v>
      </c>
      <c r="QT34" s="628">
        <f t="shared" si="405"/>
        <v>1</v>
      </c>
      <c r="QU34" s="737">
        <f t="shared" si="406"/>
        <v>0</v>
      </c>
      <c r="QV34" s="737">
        <f t="shared" si="407"/>
        <v>0</v>
      </c>
      <c r="QW34" s="737">
        <f t="shared" si="95"/>
        <v>0</v>
      </c>
      <c r="QX34" s="740">
        <f t="shared" si="96"/>
        <v>0</v>
      </c>
      <c r="QY34" s="625">
        <f t="shared" si="408"/>
        <v>1</v>
      </c>
      <c r="QZ34" s="625" t="str">
        <f t="shared" si="409"/>
        <v>00:00-00:00</v>
      </c>
      <c r="RA34" s="627">
        <f t="shared" si="410"/>
        <v>1</v>
      </c>
      <c r="RB34" s="738">
        <f t="shared" si="411"/>
        <v>0</v>
      </c>
      <c r="RC34" s="738">
        <f t="shared" si="412"/>
        <v>1</v>
      </c>
      <c r="RD34" s="628" t="b">
        <f t="shared" si="413"/>
        <v>1</v>
      </c>
      <c r="RE34" s="628" t="b">
        <f t="shared" si="413"/>
        <v>0</v>
      </c>
      <c r="RF34" s="628" t="b">
        <f t="shared" si="414"/>
        <v>1</v>
      </c>
      <c r="RG34" s="628">
        <f t="shared" si="415"/>
        <v>1</v>
      </c>
      <c r="RH34" s="737">
        <f t="shared" si="416"/>
        <v>0</v>
      </c>
      <c r="RI34" s="737">
        <f t="shared" si="417"/>
        <v>0</v>
      </c>
      <c r="RJ34" s="737">
        <f t="shared" si="97"/>
        <v>0</v>
      </c>
      <c r="RK34" s="740">
        <f t="shared" si="98"/>
        <v>0</v>
      </c>
      <c r="RL34" s="744">
        <f t="shared" si="418"/>
        <v>0</v>
      </c>
      <c r="RM34" s="746">
        <f t="shared" si="430"/>
        <v>0</v>
      </c>
      <c r="RN34" s="744">
        <f t="shared" si="419"/>
        <v>0</v>
      </c>
      <c r="RO34" s="744">
        <f t="shared" si="420"/>
        <v>0</v>
      </c>
      <c r="RP34" s="744">
        <f t="shared" si="421"/>
        <v>0</v>
      </c>
      <c r="RQ34" s="744">
        <f t="shared" si="422"/>
        <v>0</v>
      </c>
      <c r="RR34" s="594">
        <f t="shared" ca="1" si="100"/>
        <v>0</v>
      </c>
      <c r="RS34" s="594">
        <f t="shared" ca="1" si="101"/>
        <v>0</v>
      </c>
      <c r="RU34" s="725"/>
    </row>
    <row r="35" spans="1:489" s="625" customFormat="1" ht="15" x14ac:dyDescent="0.25">
      <c r="A35" s="865">
        <f t="shared" ca="1" si="0"/>
        <v>9</v>
      </c>
      <c r="B35" s="719">
        <f t="shared" ca="1" si="102"/>
        <v>43886</v>
      </c>
      <c r="C35" s="720">
        <f t="shared" ca="1" si="1"/>
        <v>1</v>
      </c>
      <c r="D35" s="720" t="str">
        <f t="shared" ca="1" si="2"/>
        <v/>
      </c>
      <c r="E35" s="773" t="str">
        <f t="shared" ca="1" si="3"/>
        <v/>
      </c>
      <c r="F35" s="721">
        <f t="shared" ca="1" si="4"/>
        <v>43886</v>
      </c>
      <c r="G35" s="747"/>
      <c r="H35" s="748"/>
      <c r="I35" s="748"/>
      <c r="J35" s="748"/>
      <c r="K35" s="748"/>
      <c r="L35" s="748"/>
      <c r="M35" s="749"/>
      <c r="N35" s="722" t="str">
        <f t="shared" si="5"/>
        <v/>
      </c>
      <c r="O35" s="723" t="str">
        <f t="shared" si="6"/>
        <v/>
      </c>
      <c r="P35" s="724">
        <f t="shared" ca="1" si="7"/>
        <v>0.33333333333333298</v>
      </c>
      <c r="Q35" s="725" t="str">
        <f t="shared" ca="1" si="8"/>
        <v/>
      </c>
      <c r="R35" s="725" t="str">
        <f t="shared" ca="1" si="9"/>
        <v/>
      </c>
      <c r="S35" s="750"/>
      <c r="T35" s="723" t="str">
        <f t="shared" si="103"/>
        <v/>
      </c>
      <c r="U35" s="723" t="str">
        <f t="shared" ca="1" si="10"/>
        <v/>
      </c>
      <c r="V35" s="723" t="str">
        <f t="shared" ca="1" si="11"/>
        <v/>
      </c>
      <c r="W35" s="723" t="str">
        <f t="shared" ca="1" si="12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14"/>
        <v/>
      </c>
      <c r="AF35" s="729" t="str">
        <f t="shared" si="104"/>
        <v/>
      </c>
      <c r="AG35" s="730" t="str">
        <f t="shared" si="105"/>
        <v/>
      </c>
      <c r="AH35" s="731" t="str">
        <f t="shared" si="15"/>
        <v/>
      </c>
      <c r="AI35" s="731">
        <f t="shared" si="106"/>
        <v>0</v>
      </c>
      <c r="AJ35" s="731">
        <f t="shared" si="107"/>
        <v>0</v>
      </c>
      <c r="AK35" s="732">
        <f ca="1">IF(G35=Stammdaten!$I$59,3,IF(AND(OR(C35=0,WEEKDAY(B35,2)&gt;=6),Q35&lt;&gt;""),2,0))</f>
        <v>0</v>
      </c>
      <c r="AL35" s="596">
        <f t="shared" si="16"/>
        <v>0</v>
      </c>
      <c r="AM35" s="596">
        <f t="shared" si="16"/>
        <v>0</v>
      </c>
      <c r="AN35" s="596">
        <f t="shared" si="16"/>
        <v>0</v>
      </c>
      <c r="AO35" s="596">
        <f t="shared" si="423"/>
        <v>0</v>
      </c>
      <c r="AP35" s="633">
        <v>0</v>
      </c>
      <c r="AQ35" s="596">
        <f t="shared" si="424"/>
        <v>0</v>
      </c>
      <c r="AR35" s="634">
        <f t="shared" si="17"/>
        <v>0</v>
      </c>
      <c r="AS35" s="733">
        <f t="shared" si="18"/>
        <v>0</v>
      </c>
      <c r="AT35" s="635">
        <f t="shared" si="19"/>
        <v>0</v>
      </c>
      <c r="AU35" s="635">
        <f t="shared" si="425"/>
        <v>0</v>
      </c>
      <c r="AV35" s="633">
        <v>0</v>
      </c>
      <c r="AW35" s="635">
        <f t="shared" si="426"/>
        <v>0</v>
      </c>
      <c r="AX35" s="596">
        <f t="shared" si="20"/>
        <v>0</v>
      </c>
      <c r="AY35" s="596">
        <f t="shared" si="21"/>
        <v>0</v>
      </c>
      <c r="AZ35" s="596">
        <f t="shared" si="22"/>
        <v>0</v>
      </c>
      <c r="BA35" s="596">
        <f t="shared" si="23"/>
        <v>0</v>
      </c>
      <c r="BB35" s="596">
        <f t="shared" si="24"/>
        <v>0</v>
      </c>
      <c r="BC35" s="596">
        <f t="shared" si="427"/>
        <v>0</v>
      </c>
      <c r="BD35" s="636" t="b">
        <f t="shared" si="25"/>
        <v>1</v>
      </c>
      <c r="BE35" s="636" t="b">
        <f>IF(UPPER(G35)=Stammdaten!$D$40,TRUE,FALSE)</f>
        <v>0</v>
      </c>
      <c r="BF35" s="635">
        <f t="shared" si="428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0.33333333333333337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9"/>
        <v>0</v>
      </c>
      <c r="BL35" s="636" t="b">
        <f>IF(UPPER(G35)=Stammdaten!$D$39,TRUE,FALSE)</f>
        <v>0</v>
      </c>
      <c r="BM35" s="636">
        <f t="shared" si="26"/>
        <v>0</v>
      </c>
      <c r="BN35" s="636">
        <f t="shared" si="27"/>
        <v>0</v>
      </c>
      <c r="BO35" s="735">
        <f t="shared" ca="1" si="28"/>
        <v>0</v>
      </c>
      <c r="BP35" s="636">
        <f t="shared" si="29"/>
        <v>0</v>
      </c>
      <c r="BQ35" s="636">
        <f t="shared" si="108"/>
        <v>0</v>
      </c>
      <c r="BR35" s="636">
        <f t="shared" ca="1" si="30"/>
        <v>0</v>
      </c>
      <c r="BS35" s="549">
        <f t="shared" ca="1" si="31"/>
        <v>0</v>
      </c>
      <c r="BT35" s="637">
        <f t="shared" ca="1" si="32"/>
        <v>0</v>
      </c>
      <c r="BU35" s="635">
        <f t="shared" ca="1" si="109"/>
        <v>0</v>
      </c>
      <c r="BV35" s="638">
        <f t="shared" ca="1" si="3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34"/>
        <v>0</v>
      </c>
      <c r="BY35" s="638">
        <f t="shared" ca="1" si="35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36"/>
        <v>0</v>
      </c>
      <c r="CB35" s="736">
        <f t="shared" si="110"/>
        <v>0</v>
      </c>
      <c r="CC35" s="625">
        <f t="shared" si="37"/>
        <v>1</v>
      </c>
      <c r="CD35" s="737">
        <f t="shared" si="38"/>
        <v>0</v>
      </c>
      <c r="CE35" s="737">
        <f t="shared" si="111"/>
        <v>1</v>
      </c>
      <c r="CF35" s="738" t="str">
        <f t="shared" si="112"/>
        <v>00:00-00:00</v>
      </c>
      <c r="CG35" s="739">
        <f t="shared" si="113"/>
        <v>1</v>
      </c>
      <c r="CH35" s="738">
        <f t="shared" si="114"/>
        <v>0</v>
      </c>
      <c r="CI35" s="738">
        <f t="shared" si="115"/>
        <v>1</v>
      </c>
      <c r="CJ35" s="737" t="b">
        <f t="shared" si="116"/>
        <v>1</v>
      </c>
      <c r="CK35" s="737" t="b">
        <f t="shared" si="116"/>
        <v>0</v>
      </c>
      <c r="CL35" s="737" t="b">
        <f t="shared" si="117"/>
        <v>1</v>
      </c>
      <c r="CM35" s="628">
        <f t="shared" si="118"/>
        <v>1</v>
      </c>
      <c r="CN35" s="737">
        <f t="shared" si="119"/>
        <v>0</v>
      </c>
      <c r="CO35" s="737">
        <f t="shared" si="120"/>
        <v>0</v>
      </c>
      <c r="CP35" s="737">
        <f t="shared" si="121"/>
        <v>0</v>
      </c>
      <c r="CQ35" s="740">
        <f t="shared" si="39"/>
        <v>0</v>
      </c>
      <c r="CR35" s="625">
        <f t="shared" si="122"/>
        <v>1</v>
      </c>
      <c r="CS35" s="738" t="str">
        <f t="shared" si="40"/>
        <v>00:00-00:00</v>
      </c>
      <c r="CT35" s="739">
        <f t="shared" si="123"/>
        <v>1</v>
      </c>
      <c r="CU35" s="738">
        <f t="shared" si="124"/>
        <v>0</v>
      </c>
      <c r="CV35" s="738">
        <f t="shared" si="125"/>
        <v>1</v>
      </c>
      <c r="CW35" s="737" t="b">
        <f t="shared" si="126"/>
        <v>1</v>
      </c>
      <c r="CX35" s="737" t="b">
        <f t="shared" si="126"/>
        <v>0</v>
      </c>
      <c r="CY35" s="737" t="b">
        <f t="shared" si="127"/>
        <v>1</v>
      </c>
      <c r="CZ35" s="628">
        <f t="shared" si="128"/>
        <v>1</v>
      </c>
      <c r="DA35" s="737">
        <f t="shared" si="129"/>
        <v>0</v>
      </c>
      <c r="DB35" s="737">
        <f t="shared" si="130"/>
        <v>0</v>
      </c>
      <c r="DC35" s="737">
        <f t="shared" si="131"/>
        <v>0</v>
      </c>
      <c r="DD35" s="740">
        <f t="shared" si="41"/>
        <v>0</v>
      </c>
      <c r="DE35" s="625">
        <f t="shared" si="132"/>
        <v>1</v>
      </c>
      <c r="DF35" s="738" t="str">
        <f t="shared" si="133"/>
        <v>00:00-00:00</v>
      </c>
      <c r="DG35" s="739">
        <f t="shared" si="134"/>
        <v>1</v>
      </c>
      <c r="DH35" s="738">
        <f t="shared" si="135"/>
        <v>0</v>
      </c>
      <c r="DI35" s="738">
        <f t="shared" si="136"/>
        <v>1</v>
      </c>
      <c r="DJ35" s="737" t="b">
        <f t="shared" si="137"/>
        <v>1</v>
      </c>
      <c r="DK35" s="737" t="b">
        <f t="shared" si="137"/>
        <v>0</v>
      </c>
      <c r="DL35" s="737" t="b">
        <f t="shared" si="138"/>
        <v>1</v>
      </c>
      <c r="DM35" s="628">
        <f t="shared" si="139"/>
        <v>1</v>
      </c>
      <c r="DN35" s="737">
        <f t="shared" si="140"/>
        <v>0</v>
      </c>
      <c r="DO35" s="737">
        <f t="shared" si="141"/>
        <v>0</v>
      </c>
      <c r="DP35" s="737">
        <f t="shared" si="42"/>
        <v>0</v>
      </c>
      <c r="DQ35" s="740">
        <f t="shared" si="43"/>
        <v>0</v>
      </c>
      <c r="DR35" s="625">
        <f t="shared" si="142"/>
        <v>1</v>
      </c>
      <c r="DS35" s="738" t="str">
        <f t="shared" si="143"/>
        <v>00:00-00:00</v>
      </c>
      <c r="DT35" s="739">
        <f t="shared" si="144"/>
        <v>1</v>
      </c>
      <c r="DU35" s="738">
        <f t="shared" si="145"/>
        <v>0</v>
      </c>
      <c r="DV35" s="738">
        <f t="shared" si="146"/>
        <v>1</v>
      </c>
      <c r="DW35" s="737" t="b">
        <f t="shared" si="147"/>
        <v>1</v>
      </c>
      <c r="DX35" s="737" t="b">
        <f t="shared" si="147"/>
        <v>0</v>
      </c>
      <c r="DY35" s="737" t="b">
        <f t="shared" si="148"/>
        <v>1</v>
      </c>
      <c r="DZ35" s="628">
        <f t="shared" si="149"/>
        <v>1</v>
      </c>
      <c r="EA35" s="737">
        <f t="shared" si="150"/>
        <v>0</v>
      </c>
      <c r="EB35" s="737">
        <f t="shared" si="151"/>
        <v>0</v>
      </c>
      <c r="EC35" s="737">
        <f t="shared" si="44"/>
        <v>0</v>
      </c>
      <c r="ED35" s="740">
        <f t="shared" si="45"/>
        <v>0</v>
      </c>
      <c r="EE35" s="741">
        <f t="shared" si="152"/>
        <v>1</v>
      </c>
      <c r="EF35" s="742" t="str">
        <f t="shared" si="153"/>
        <v>00:00-00:00</v>
      </c>
      <c r="EG35" s="743">
        <f t="shared" si="154"/>
        <v>1</v>
      </c>
      <c r="EH35" s="742">
        <f t="shared" si="155"/>
        <v>0</v>
      </c>
      <c r="EI35" s="742">
        <f t="shared" si="156"/>
        <v>1</v>
      </c>
      <c r="EJ35" s="742" t="b">
        <f t="shared" si="157"/>
        <v>1</v>
      </c>
      <c r="EK35" s="742" t="b">
        <f t="shared" si="157"/>
        <v>0</v>
      </c>
      <c r="EL35" s="742" t="b">
        <f t="shared" si="158"/>
        <v>1</v>
      </c>
      <c r="EM35" s="628">
        <f t="shared" si="159"/>
        <v>1</v>
      </c>
      <c r="EN35" s="737">
        <f t="shared" si="160"/>
        <v>0</v>
      </c>
      <c r="EO35" s="737">
        <f t="shared" si="161"/>
        <v>0</v>
      </c>
      <c r="EP35" s="737">
        <f t="shared" si="46"/>
        <v>0</v>
      </c>
      <c r="EQ35" s="740">
        <f t="shared" si="47"/>
        <v>0</v>
      </c>
      <c r="ER35" s="741">
        <f t="shared" si="162"/>
        <v>1</v>
      </c>
      <c r="ES35" s="742" t="str">
        <f t="shared" si="163"/>
        <v>00:00-00:00</v>
      </c>
      <c r="ET35" s="739">
        <f t="shared" si="164"/>
        <v>1</v>
      </c>
      <c r="EU35" s="738">
        <f t="shared" si="165"/>
        <v>0</v>
      </c>
      <c r="EV35" s="738">
        <f t="shared" si="166"/>
        <v>1</v>
      </c>
      <c r="EW35" s="737" t="b">
        <f t="shared" si="167"/>
        <v>1</v>
      </c>
      <c r="EX35" s="737" t="b">
        <f t="shared" si="167"/>
        <v>0</v>
      </c>
      <c r="EY35" s="737" t="b">
        <f t="shared" si="168"/>
        <v>1</v>
      </c>
      <c r="EZ35" s="628">
        <f t="shared" si="169"/>
        <v>1</v>
      </c>
      <c r="FA35" s="737">
        <f t="shared" si="170"/>
        <v>0</v>
      </c>
      <c r="FB35" s="737">
        <f t="shared" si="171"/>
        <v>0</v>
      </c>
      <c r="FC35" s="737">
        <f t="shared" si="48"/>
        <v>0</v>
      </c>
      <c r="FD35" s="740">
        <f t="shared" si="49"/>
        <v>0</v>
      </c>
      <c r="FE35" s="625">
        <f t="shared" si="172"/>
        <v>1</v>
      </c>
      <c r="FF35" s="738" t="str">
        <f t="shared" si="173"/>
        <v>00:00-00:00</v>
      </c>
      <c r="FG35" s="739">
        <f t="shared" si="174"/>
        <v>1</v>
      </c>
      <c r="FH35" s="738">
        <f t="shared" si="175"/>
        <v>0</v>
      </c>
      <c r="FI35" s="738">
        <f t="shared" si="176"/>
        <v>1</v>
      </c>
      <c r="FJ35" s="737" t="b">
        <f t="shared" si="177"/>
        <v>1</v>
      </c>
      <c r="FK35" s="737" t="b">
        <f t="shared" si="177"/>
        <v>0</v>
      </c>
      <c r="FL35" s="737" t="b">
        <f t="shared" si="178"/>
        <v>1</v>
      </c>
      <c r="FM35" s="628">
        <f t="shared" si="179"/>
        <v>1</v>
      </c>
      <c r="FN35" s="737">
        <f t="shared" si="180"/>
        <v>0</v>
      </c>
      <c r="FO35" s="737">
        <f t="shared" si="181"/>
        <v>0</v>
      </c>
      <c r="FP35" s="737">
        <f t="shared" si="50"/>
        <v>0</v>
      </c>
      <c r="FQ35" s="740">
        <f t="shared" si="51"/>
        <v>0</v>
      </c>
      <c r="FR35" s="625">
        <f t="shared" si="182"/>
        <v>1</v>
      </c>
      <c r="FS35" s="738" t="str">
        <f t="shared" si="183"/>
        <v>00:00-00:00</v>
      </c>
      <c r="FT35" s="739">
        <f t="shared" si="184"/>
        <v>1</v>
      </c>
      <c r="FU35" s="738">
        <f t="shared" si="185"/>
        <v>0</v>
      </c>
      <c r="FV35" s="738">
        <f t="shared" si="186"/>
        <v>1</v>
      </c>
      <c r="FW35" s="737" t="b">
        <f t="shared" si="187"/>
        <v>1</v>
      </c>
      <c r="FX35" s="737" t="b">
        <f t="shared" si="187"/>
        <v>0</v>
      </c>
      <c r="FY35" s="737" t="b">
        <f t="shared" si="188"/>
        <v>1</v>
      </c>
      <c r="FZ35" s="628">
        <f t="shared" si="189"/>
        <v>1</v>
      </c>
      <c r="GA35" s="737">
        <f t="shared" si="190"/>
        <v>0</v>
      </c>
      <c r="GB35" s="737">
        <f t="shared" si="191"/>
        <v>0</v>
      </c>
      <c r="GC35" s="737">
        <f t="shared" si="52"/>
        <v>0</v>
      </c>
      <c r="GD35" s="740">
        <f t="shared" si="53"/>
        <v>0</v>
      </c>
      <c r="GE35" s="625">
        <f t="shared" si="192"/>
        <v>1</v>
      </c>
      <c r="GF35" s="738" t="str">
        <f t="shared" si="193"/>
        <v>00:00-00:00</v>
      </c>
      <c r="GG35" s="739">
        <f t="shared" si="194"/>
        <v>1</v>
      </c>
      <c r="GH35" s="738">
        <f t="shared" si="195"/>
        <v>0</v>
      </c>
      <c r="GI35" s="738">
        <f t="shared" si="196"/>
        <v>1</v>
      </c>
      <c r="GJ35" s="737" t="b">
        <f t="shared" si="197"/>
        <v>1</v>
      </c>
      <c r="GK35" s="737" t="b">
        <f t="shared" si="197"/>
        <v>0</v>
      </c>
      <c r="GL35" s="737" t="b">
        <f t="shared" si="198"/>
        <v>1</v>
      </c>
      <c r="GM35" s="628">
        <f t="shared" si="199"/>
        <v>1</v>
      </c>
      <c r="GN35" s="737">
        <f t="shared" si="200"/>
        <v>0</v>
      </c>
      <c r="GO35" s="737">
        <f t="shared" si="201"/>
        <v>0</v>
      </c>
      <c r="GP35" s="737">
        <f t="shared" si="54"/>
        <v>0</v>
      </c>
      <c r="GQ35" s="740">
        <f t="shared" si="55"/>
        <v>0</v>
      </c>
      <c r="GR35" s="625">
        <f t="shared" si="202"/>
        <v>1</v>
      </c>
      <c r="GS35" s="738" t="str">
        <f t="shared" si="203"/>
        <v>00:00-00:00</v>
      </c>
      <c r="GT35" s="739">
        <f t="shared" si="204"/>
        <v>1</v>
      </c>
      <c r="GU35" s="738">
        <f t="shared" si="205"/>
        <v>0</v>
      </c>
      <c r="GV35" s="738">
        <f t="shared" si="206"/>
        <v>1</v>
      </c>
      <c r="GW35" s="737" t="b">
        <f t="shared" si="207"/>
        <v>1</v>
      </c>
      <c r="GX35" s="737" t="b">
        <f t="shared" si="207"/>
        <v>0</v>
      </c>
      <c r="GY35" s="737" t="b">
        <f t="shared" si="208"/>
        <v>1</v>
      </c>
      <c r="GZ35" s="628">
        <f t="shared" si="209"/>
        <v>1</v>
      </c>
      <c r="HA35" s="737">
        <f t="shared" si="210"/>
        <v>0</v>
      </c>
      <c r="HB35" s="737">
        <f t="shared" si="211"/>
        <v>0</v>
      </c>
      <c r="HC35" s="737">
        <f t="shared" si="56"/>
        <v>0</v>
      </c>
      <c r="HD35" s="740">
        <f t="shared" si="57"/>
        <v>0</v>
      </c>
      <c r="HE35" s="625">
        <f t="shared" si="212"/>
        <v>1</v>
      </c>
      <c r="HF35" s="738" t="str">
        <f t="shared" si="213"/>
        <v>00:00-00:00</v>
      </c>
      <c r="HG35" s="739">
        <f t="shared" si="214"/>
        <v>1</v>
      </c>
      <c r="HH35" s="738">
        <f t="shared" si="215"/>
        <v>0</v>
      </c>
      <c r="HI35" s="738">
        <f t="shared" si="216"/>
        <v>1</v>
      </c>
      <c r="HJ35" s="737" t="b">
        <f t="shared" si="217"/>
        <v>1</v>
      </c>
      <c r="HK35" s="737" t="b">
        <f t="shared" si="217"/>
        <v>0</v>
      </c>
      <c r="HL35" s="737" t="b">
        <f t="shared" si="218"/>
        <v>1</v>
      </c>
      <c r="HM35" s="628">
        <f t="shared" si="219"/>
        <v>1</v>
      </c>
      <c r="HN35" s="737">
        <f t="shared" si="220"/>
        <v>0</v>
      </c>
      <c r="HO35" s="737">
        <f t="shared" si="221"/>
        <v>0</v>
      </c>
      <c r="HP35" s="737">
        <f t="shared" si="58"/>
        <v>0</v>
      </c>
      <c r="HQ35" s="740">
        <f t="shared" si="59"/>
        <v>0</v>
      </c>
      <c r="HR35" s="625">
        <f t="shared" si="222"/>
        <v>1</v>
      </c>
      <c r="HS35" s="738" t="str">
        <f t="shared" si="223"/>
        <v>00:00-00:00</v>
      </c>
      <c r="HT35" s="739">
        <f t="shared" si="224"/>
        <v>1</v>
      </c>
      <c r="HU35" s="738">
        <f t="shared" si="225"/>
        <v>0</v>
      </c>
      <c r="HV35" s="738">
        <f t="shared" si="226"/>
        <v>1</v>
      </c>
      <c r="HW35" s="737" t="b">
        <f t="shared" si="227"/>
        <v>1</v>
      </c>
      <c r="HX35" s="737" t="b">
        <f t="shared" si="227"/>
        <v>0</v>
      </c>
      <c r="HY35" s="737" t="b">
        <f t="shared" si="228"/>
        <v>1</v>
      </c>
      <c r="HZ35" s="628">
        <f t="shared" si="229"/>
        <v>1</v>
      </c>
      <c r="IA35" s="737">
        <f t="shared" si="230"/>
        <v>0</v>
      </c>
      <c r="IB35" s="737">
        <f t="shared" si="231"/>
        <v>0</v>
      </c>
      <c r="IC35" s="737">
        <f t="shared" si="60"/>
        <v>0</v>
      </c>
      <c r="ID35" s="740">
        <f t="shared" si="61"/>
        <v>0</v>
      </c>
      <c r="IE35" s="625">
        <f t="shared" si="232"/>
        <v>1</v>
      </c>
      <c r="IF35" s="738" t="str">
        <f t="shared" si="233"/>
        <v>00:00-00:00</v>
      </c>
      <c r="IG35" s="739">
        <f t="shared" si="234"/>
        <v>1</v>
      </c>
      <c r="IH35" s="738">
        <f t="shared" si="235"/>
        <v>0</v>
      </c>
      <c r="II35" s="738">
        <f t="shared" si="236"/>
        <v>1</v>
      </c>
      <c r="IJ35" s="737" t="b">
        <f t="shared" si="237"/>
        <v>1</v>
      </c>
      <c r="IK35" s="737" t="b">
        <f t="shared" si="237"/>
        <v>0</v>
      </c>
      <c r="IL35" s="737" t="b">
        <f t="shared" si="238"/>
        <v>1</v>
      </c>
      <c r="IM35" s="628">
        <f t="shared" si="239"/>
        <v>1</v>
      </c>
      <c r="IN35" s="737">
        <f t="shared" si="240"/>
        <v>0</v>
      </c>
      <c r="IO35" s="737">
        <f t="shared" si="241"/>
        <v>0</v>
      </c>
      <c r="IP35" s="737">
        <f t="shared" si="62"/>
        <v>0</v>
      </c>
      <c r="IQ35" s="740">
        <f t="shared" si="63"/>
        <v>0</v>
      </c>
      <c r="IR35" s="625">
        <f t="shared" si="242"/>
        <v>1</v>
      </c>
      <c r="IS35" s="738" t="str">
        <f t="shared" si="243"/>
        <v>00:00-00:00</v>
      </c>
      <c r="IT35" s="739">
        <f t="shared" si="244"/>
        <v>1</v>
      </c>
      <c r="IU35" s="738">
        <f t="shared" si="245"/>
        <v>0</v>
      </c>
      <c r="IV35" s="738">
        <f t="shared" si="246"/>
        <v>1</v>
      </c>
      <c r="IW35" s="737" t="b">
        <f t="shared" si="247"/>
        <v>1</v>
      </c>
      <c r="IX35" s="737" t="b">
        <f t="shared" si="247"/>
        <v>0</v>
      </c>
      <c r="IY35" s="737" t="b">
        <f t="shared" si="248"/>
        <v>1</v>
      </c>
      <c r="IZ35" s="628">
        <f t="shared" si="249"/>
        <v>1</v>
      </c>
      <c r="JA35" s="737">
        <f t="shared" si="250"/>
        <v>0</v>
      </c>
      <c r="JB35" s="737">
        <f t="shared" si="251"/>
        <v>0</v>
      </c>
      <c r="JC35" s="737">
        <f t="shared" si="64"/>
        <v>0</v>
      </c>
      <c r="JD35" s="740">
        <f t="shared" si="65"/>
        <v>0</v>
      </c>
      <c r="JE35" s="625">
        <f t="shared" si="252"/>
        <v>1</v>
      </c>
      <c r="JF35" s="738" t="str">
        <f t="shared" si="253"/>
        <v>00:00-00:00</v>
      </c>
      <c r="JG35" s="739">
        <f t="shared" si="254"/>
        <v>1</v>
      </c>
      <c r="JH35" s="738">
        <f t="shared" si="255"/>
        <v>0</v>
      </c>
      <c r="JI35" s="738">
        <f t="shared" si="256"/>
        <v>1</v>
      </c>
      <c r="JJ35" s="737" t="b">
        <f t="shared" si="257"/>
        <v>1</v>
      </c>
      <c r="JK35" s="737" t="b">
        <f t="shared" si="257"/>
        <v>0</v>
      </c>
      <c r="JL35" s="737" t="b">
        <f t="shared" si="258"/>
        <v>1</v>
      </c>
      <c r="JM35" s="628">
        <f t="shared" si="259"/>
        <v>1</v>
      </c>
      <c r="JN35" s="737">
        <f t="shared" si="260"/>
        <v>0</v>
      </c>
      <c r="JO35" s="737">
        <f t="shared" si="261"/>
        <v>0</v>
      </c>
      <c r="JP35" s="737">
        <f t="shared" si="66"/>
        <v>0</v>
      </c>
      <c r="JQ35" s="740">
        <f t="shared" si="67"/>
        <v>0</v>
      </c>
      <c r="JR35" s="744">
        <f t="shared" si="262"/>
        <v>0</v>
      </c>
      <c r="JS35" s="745">
        <f t="shared" si="263"/>
        <v>0</v>
      </c>
      <c r="JT35" s="744">
        <f t="shared" si="264"/>
        <v>0</v>
      </c>
      <c r="JU35" s="744">
        <f t="shared" si="265"/>
        <v>0</v>
      </c>
      <c r="JV35" s="744">
        <f t="shared" si="266"/>
        <v>0</v>
      </c>
      <c r="JW35" s="744">
        <f t="shared" si="267"/>
        <v>0</v>
      </c>
      <c r="JX35" s="616"/>
      <c r="JY35" s="625">
        <f t="shared" si="268"/>
        <v>1</v>
      </c>
      <c r="JZ35" s="626" t="str">
        <f t="shared" si="269"/>
        <v>00:00-00:00</v>
      </c>
      <c r="KA35" s="627">
        <f t="shared" si="270"/>
        <v>1</v>
      </c>
      <c r="KB35" s="738">
        <f t="shared" si="271"/>
        <v>0</v>
      </c>
      <c r="KC35" s="738">
        <f t="shared" si="272"/>
        <v>1</v>
      </c>
      <c r="KD35" s="628" t="b">
        <f t="shared" si="273"/>
        <v>1</v>
      </c>
      <c r="KE35" s="628" t="b">
        <f t="shared" si="273"/>
        <v>0</v>
      </c>
      <c r="KF35" s="628" t="b">
        <f t="shared" si="274"/>
        <v>1</v>
      </c>
      <c r="KG35" s="628">
        <f t="shared" si="275"/>
        <v>1</v>
      </c>
      <c r="KH35" s="737">
        <f t="shared" si="276"/>
        <v>0</v>
      </c>
      <c r="KI35" s="737">
        <f t="shared" si="277"/>
        <v>0</v>
      </c>
      <c r="KJ35" s="737">
        <f t="shared" si="68"/>
        <v>0</v>
      </c>
      <c r="KK35" s="740">
        <f t="shared" si="69"/>
        <v>0</v>
      </c>
      <c r="KL35" s="625">
        <f t="shared" si="278"/>
        <v>1</v>
      </c>
      <c r="KM35" s="625" t="str">
        <f t="shared" si="279"/>
        <v>00:00-00:00</v>
      </c>
      <c r="KN35" s="627">
        <f t="shared" si="280"/>
        <v>1</v>
      </c>
      <c r="KO35" s="738">
        <f t="shared" si="281"/>
        <v>0</v>
      </c>
      <c r="KP35" s="738">
        <f t="shared" si="282"/>
        <v>1</v>
      </c>
      <c r="KQ35" s="628" t="b">
        <f t="shared" si="283"/>
        <v>1</v>
      </c>
      <c r="KR35" s="628" t="b">
        <f t="shared" si="283"/>
        <v>0</v>
      </c>
      <c r="KS35" s="628" t="b">
        <f t="shared" si="284"/>
        <v>1</v>
      </c>
      <c r="KT35" s="628">
        <f t="shared" si="285"/>
        <v>1</v>
      </c>
      <c r="KU35" s="737">
        <f t="shared" si="286"/>
        <v>0</v>
      </c>
      <c r="KV35" s="737">
        <f t="shared" si="287"/>
        <v>0</v>
      </c>
      <c r="KW35" s="737">
        <f t="shared" si="70"/>
        <v>0</v>
      </c>
      <c r="KX35" s="740">
        <f t="shared" si="71"/>
        <v>0</v>
      </c>
      <c r="KY35" s="625">
        <f t="shared" si="288"/>
        <v>1</v>
      </c>
      <c r="KZ35" s="625" t="str">
        <f t="shared" si="289"/>
        <v>00:00-00:00</v>
      </c>
      <c r="LA35" s="627">
        <f t="shared" si="290"/>
        <v>1</v>
      </c>
      <c r="LB35" s="738">
        <f t="shared" si="291"/>
        <v>0</v>
      </c>
      <c r="LC35" s="738">
        <f t="shared" si="292"/>
        <v>1</v>
      </c>
      <c r="LD35" s="628" t="b">
        <f t="shared" si="293"/>
        <v>1</v>
      </c>
      <c r="LE35" s="628" t="b">
        <f t="shared" si="293"/>
        <v>0</v>
      </c>
      <c r="LF35" s="628" t="b">
        <f t="shared" si="294"/>
        <v>1</v>
      </c>
      <c r="LG35" s="628">
        <f t="shared" si="295"/>
        <v>1</v>
      </c>
      <c r="LH35" s="737">
        <f t="shared" si="296"/>
        <v>0</v>
      </c>
      <c r="LI35" s="737">
        <f t="shared" si="297"/>
        <v>0</v>
      </c>
      <c r="LJ35" s="737">
        <f t="shared" si="72"/>
        <v>0</v>
      </c>
      <c r="LK35" s="740">
        <f t="shared" si="73"/>
        <v>0</v>
      </c>
      <c r="LL35" s="625">
        <f t="shared" si="298"/>
        <v>1</v>
      </c>
      <c r="LM35" s="625" t="str">
        <f t="shared" si="299"/>
        <v>00:00-00:00</v>
      </c>
      <c r="LN35" s="627">
        <f t="shared" si="300"/>
        <v>1</v>
      </c>
      <c r="LO35" s="738">
        <f t="shared" si="301"/>
        <v>0</v>
      </c>
      <c r="LP35" s="738">
        <f t="shared" si="302"/>
        <v>1</v>
      </c>
      <c r="LQ35" s="628" t="b">
        <f t="shared" si="303"/>
        <v>1</v>
      </c>
      <c r="LR35" s="628" t="b">
        <f t="shared" si="303"/>
        <v>0</v>
      </c>
      <c r="LS35" s="628" t="b">
        <f t="shared" si="304"/>
        <v>1</v>
      </c>
      <c r="LT35" s="628">
        <f t="shared" si="305"/>
        <v>1</v>
      </c>
      <c r="LU35" s="737">
        <f t="shared" si="306"/>
        <v>0</v>
      </c>
      <c r="LV35" s="737">
        <f t="shared" si="307"/>
        <v>0</v>
      </c>
      <c r="LW35" s="737">
        <f t="shared" si="74"/>
        <v>0</v>
      </c>
      <c r="LX35" s="740">
        <f t="shared" si="75"/>
        <v>0</v>
      </c>
      <c r="LY35" s="625">
        <f t="shared" si="308"/>
        <v>1</v>
      </c>
      <c r="LZ35" s="625" t="str">
        <f t="shared" si="309"/>
        <v>00:00-00:00</v>
      </c>
      <c r="MA35" s="627">
        <f t="shared" si="310"/>
        <v>1</v>
      </c>
      <c r="MB35" s="738">
        <f t="shared" si="311"/>
        <v>0</v>
      </c>
      <c r="MC35" s="738">
        <f t="shared" si="312"/>
        <v>1</v>
      </c>
      <c r="MD35" s="628" t="b">
        <f t="shared" si="313"/>
        <v>1</v>
      </c>
      <c r="ME35" s="628" t="b">
        <f t="shared" si="76"/>
        <v>0</v>
      </c>
      <c r="MF35" s="628" t="b">
        <f t="shared" si="314"/>
        <v>1</v>
      </c>
      <c r="MG35" s="628">
        <f t="shared" si="315"/>
        <v>1</v>
      </c>
      <c r="MH35" s="737">
        <f t="shared" si="316"/>
        <v>0</v>
      </c>
      <c r="MI35" s="737">
        <f t="shared" si="317"/>
        <v>0</v>
      </c>
      <c r="MJ35" s="737">
        <f t="shared" si="77"/>
        <v>0</v>
      </c>
      <c r="MK35" s="740">
        <f t="shared" si="78"/>
        <v>0</v>
      </c>
      <c r="ML35" s="625">
        <f t="shared" si="318"/>
        <v>1</v>
      </c>
      <c r="MM35" s="625" t="str">
        <f t="shared" si="319"/>
        <v>00:00-00:00</v>
      </c>
      <c r="MN35" s="627">
        <f t="shared" si="320"/>
        <v>1</v>
      </c>
      <c r="MO35" s="738">
        <f t="shared" si="321"/>
        <v>0</v>
      </c>
      <c r="MP35" s="738">
        <f t="shared" si="322"/>
        <v>1</v>
      </c>
      <c r="MQ35" s="628" t="b">
        <f t="shared" si="323"/>
        <v>1</v>
      </c>
      <c r="MR35" s="628" t="b">
        <f t="shared" si="323"/>
        <v>0</v>
      </c>
      <c r="MS35" s="628" t="b">
        <f t="shared" si="324"/>
        <v>1</v>
      </c>
      <c r="MT35" s="628">
        <f t="shared" si="325"/>
        <v>1</v>
      </c>
      <c r="MU35" s="737">
        <f t="shared" si="326"/>
        <v>0</v>
      </c>
      <c r="MV35" s="737">
        <f t="shared" si="327"/>
        <v>0</v>
      </c>
      <c r="MW35" s="737">
        <f t="shared" si="79"/>
        <v>0</v>
      </c>
      <c r="MX35" s="740">
        <f t="shared" si="80"/>
        <v>0</v>
      </c>
      <c r="MY35" s="625">
        <f t="shared" si="328"/>
        <v>1</v>
      </c>
      <c r="MZ35" s="625" t="str">
        <f t="shared" si="329"/>
        <v>00:00-00:00</v>
      </c>
      <c r="NA35" s="627">
        <f t="shared" si="330"/>
        <v>1</v>
      </c>
      <c r="NB35" s="738">
        <f t="shared" si="331"/>
        <v>0</v>
      </c>
      <c r="NC35" s="738">
        <f t="shared" si="332"/>
        <v>1</v>
      </c>
      <c r="ND35" s="628" t="b">
        <f t="shared" si="333"/>
        <v>1</v>
      </c>
      <c r="NE35" s="628" t="b">
        <f t="shared" si="333"/>
        <v>0</v>
      </c>
      <c r="NF35" s="628" t="b">
        <f t="shared" si="334"/>
        <v>1</v>
      </c>
      <c r="NG35" s="628">
        <f t="shared" si="335"/>
        <v>1</v>
      </c>
      <c r="NH35" s="737">
        <f t="shared" si="336"/>
        <v>0</v>
      </c>
      <c r="NI35" s="737">
        <f t="shared" si="337"/>
        <v>0</v>
      </c>
      <c r="NJ35" s="737">
        <f t="shared" si="81"/>
        <v>0</v>
      </c>
      <c r="NK35" s="740">
        <f t="shared" si="82"/>
        <v>0</v>
      </c>
      <c r="NL35" s="625">
        <f t="shared" si="338"/>
        <v>1</v>
      </c>
      <c r="NM35" s="625" t="str">
        <f t="shared" si="339"/>
        <v>00:00-00:00</v>
      </c>
      <c r="NN35" s="627">
        <f t="shared" si="340"/>
        <v>1</v>
      </c>
      <c r="NO35" s="738">
        <f t="shared" si="341"/>
        <v>0</v>
      </c>
      <c r="NP35" s="738">
        <f t="shared" si="342"/>
        <v>1</v>
      </c>
      <c r="NQ35" s="628" t="b">
        <f t="shared" si="343"/>
        <v>1</v>
      </c>
      <c r="NR35" s="628" t="b">
        <f t="shared" si="343"/>
        <v>0</v>
      </c>
      <c r="NS35" s="628" t="b">
        <f t="shared" si="344"/>
        <v>1</v>
      </c>
      <c r="NT35" s="628">
        <f t="shared" si="345"/>
        <v>1</v>
      </c>
      <c r="NU35" s="737">
        <f t="shared" si="346"/>
        <v>0</v>
      </c>
      <c r="NV35" s="737">
        <f t="shared" si="347"/>
        <v>0</v>
      </c>
      <c r="NW35" s="737">
        <f t="shared" si="83"/>
        <v>0</v>
      </c>
      <c r="NX35" s="740">
        <f t="shared" si="84"/>
        <v>0</v>
      </c>
      <c r="NY35" s="625">
        <f t="shared" si="348"/>
        <v>1</v>
      </c>
      <c r="NZ35" s="625" t="str">
        <f t="shared" si="349"/>
        <v>00:00-00:00</v>
      </c>
      <c r="OA35" s="627">
        <f t="shared" si="350"/>
        <v>1</v>
      </c>
      <c r="OB35" s="738">
        <f t="shared" si="351"/>
        <v>0</v>
      </c>
      <c r="OC35" s="738">
        <f t="shared" si="352"/>
        <v>1</v>
      </c>
      <c r="OD35" s="628" t="b">
        <f t="shared" si="353"/>
        <v>1</v>
      </c>
      <c r="OE35" s="628" t="b">
        <f t="shared" si="353"/>
        <v>0</v>
      </c>
      <c r="OF35" s="628" t="b">
        <f t="shared" si="354"/>
        <v>1</v>
      </c>
      <c r="OG35" s="628">
        <f t="shared" si="355"/>
        <v>1</v>
      </c>
      <c r="OH35" s="737">
        <f t="shared" si="356"/>
        <v>0</v>
      </c>
      <c r="OI35" s="737">
        <f t="shared" si="357"/>
        <v>0</v>
      </c>
      <c r="OJ35" s="737">
        <f t="shared" si="85"/>
        <v>0</v>
      </c>
      <c r="OK35" s="740">
        <f t="shared" si="86"/>
        <v>0</v>
      </c>
      <c r="OL35" s="625">
        <f t="shared" si="358"/>
        <v>1</v>
      </c>
      <c r="OM35" s="625" t="str">
        <f t="shared" si="359"/>
        <v>00:00-00:00</v>
      </c>
      <c r="ON35" s="627">
        <f t="shared" si="360"/>
        <v>1</v>
      </c>
      <c r="OO35" s="738">
        <f t="shared" si="361"/>
        <v>0</v>
      </c>
      <c r="OP35" s="738">
        <f t="shared" si="362"/>
        <v>1</v>
      </c>
      <c r="OQ35" s="628" t="b">
        <f t="shared" si="363"/>
        <v>1</v>
      </c>
      <c r="OR35" s="628" t="b">
        <f t="shared" si="363"/>
        <v>0</v>
      </c>
      <c r="OS35" s="628" t="b">
        <f t="shared" si="364"/>
        <v>1</v>
      </c>
      <c r="OT35" s="628">
        <f t="shared" si="365"/>
        <v>1</v>
      </c>
      <c r="OU35" s="737">
        <f t="shared" si="366"/>
        <v>0</v>
      </c>
      <c r="OV35" s="737">
        <f t="shared" si="367"/>
        <v>0</v>
      </c>
      <c r="OW35" s="737">
        <f t="shared" si="87"/>
        <v>0</v>
      </c>
      <c r="OX35" s="740">
        <f t="shared" si="88"/>
        <v>0</v>
      </c>
      <c r="OY35" s="625">
        <f t="shared" si="368"/>
        <v>1</v>
      </c>
      <c r="OZ35" s="625" t="str">
        <f t="shared" si="369"/>
        <v>00:00-00:00</v>
      </c>
      <c r="PA35" s="627">
        <f t="shared" si="370"/>
        <v>1</v>
      </c>
      <c r="PB35" s="738">
        <f t="shared" si="371"/>
        <v>0</v>
      </c>
      <c r="PC35" s="738">
        <f t="shared" si="372"/>
        <v>1</v>
      </c>
      <c r="PD35" s="628" t="b">
        <f t="shared" si="373"/>
        <v>1</v>
      </c>
      <c r="PE35" s="628" t="b">
        <f t="shared" si="373"/>
        <v>0</v>
      </c>
      <c r="PF35" s="628" t="b">
        <f t="shared" si="374"/>
        <v>1</v>
      </c>
      <c r="PG35" s="628">
        <f t="shared" si="375"/>
        <v>1</v>
      </c>
      <c r="PH35" s="737">
        <f t="shared" si="376"/>
        <v>0</v>
      </c>
      <c r="PI35" s="737">
        <f t="shared" si="377"/>
        <v>0</v>
      </c>
      <c r="PJ35" s="737">
        <f t="shared" si="89"/>
        <v>0</v>
      </c>
      <c r="PK35" s="740">
        <f t="shared" si="90"/>
        <v>0</v>
      </c>
      <c r="PL35" s="625">
        <f t="shared" si="378"/>
        <v>1</v>
      </c>
      <c r="PM35" s="625" t="str">
        <f t="shared" si="379"/>
        <v>00:00-00:00</v>
      </c>
      <c r="PN35" s="627">
        <f t="shared" si="380"/>
        <v>1</v>
      </c>
      <c r="PO35" s="738">
        <f t="shared" si="381"/>
        <v>0</v>
      </c>
      <c r="PP35" s="738">
        <f t="shared" si="382"/>
        <v>1</v>
      </c>
      <c r="PQ35" s="628" t="b">
        <f t="shared" si="383"/>
        <v>1</v>
      </c>
      <c r="PR35" s="628" t="b">
        <f t="shared" si="383"/>
        <v>0</v>
      </c>
      <c r="PS35" s="628" t="b">
        <f t="shared" si="384"/>
        <v>1</v>
      </c>
      <c r="PT35" s="628">
        <f t="shared" si="385"/>
        <v>1</v>
      </c>
      <c r="PU35" s="737">
        <f t="shared" si="386"/>
        <v>0</v>
      </c>
      <c r="PV35" s="737">
        <f t="shared" si="387"/>
        <v>0</v>
      </c>
      <c r="PW35" s="737">
        <f t="shared" si="91"/>
        <v>0</v>
      </c>
      <c r="PX35" s="740">
        <f t="shared" si="92"/>
        <v>0</v>
      </c>
      <c r="PY35" s="625">
        <f t="shared" si="388"/>
        <v>1</v>
      </c>
      <c r="PZ35" s="625" t="str">
        <f t="shared" si="389"/>
        <v>00:00-00:00</v>
      </c>
      <c r="QA35" s="627">
        <f t="shared" si="390"/>
        <v>1</v>
      </c>
      <c r="QB35" s="738">
        <f t="shared" si="391"/>
        <v>0</v>
      </c>
      <c r="QC35" s="738">
        <f t="shared" si="392"/>
        <v>1</v>
      </c>
      <c r="QD35" s="628" t="b">
        <f t="shared" si="393"/>
        <v>1</v>
      </c>
      <c r="QE35" s="628" t="b">
        <f t="shared" si="393"/>
        <v>0</v>
      </c>
      <c r="QF35" s="628" t="b">
        <f t="shared" si="394"/>
        <v>1</v>
      </c>
      <c r="QG35" s="628">
        <f t="shared" si="395"/>
        <v>1</v>
      </c>
      <c r="QH35" s="737">
        <f t="shared" si="396"/>
        <v>0</v>
      </c>
      <c r="QI35" s="737">
        <f t="shared" si="397"/>
        <v>0</v>
      </c>
      <c r="QJ35" s="737">
        <f t="shared" si="93"/>
        <v>0</v>
      </c>
      <c r="QK35" s="740">
        <f t="shared" si="94"/>
        <v>0</v>
      </c>
      <c r="QL35" s="625">
        <f t="shared" si="398"/>
        <v>1</v>
      </c>
      <c r="QM35" s="625" t="str">
        <f t="shared" si="399"/>
        <v>00:00-00:00</v>
      </c>
      <c r="QN35" s="627">
        <f t="shared" si="400"/>
        <v>1</v>
      </c>
      <c r="QO35" s="738">
        <f t="shared" si="401"/>
        <v>0</v>
      </c>
      <c r="QP35" s="738">
        <f t="shared" si="402"/>
        <v>1</v>
      </c>
      <c r="QQ35" s="628" t="b">
        <f t="shared" si="403"/>
        <v>1</v>
      </c>
      <c r="QR35" s="628" t="b">
        <f t="shared" si="403"/>
        <v>0</v>
      </c>
      <c r="QS35" s="628" t="b">
        <f t="shared" si="404"/>
        <v>1</v>
      </c>
      <c r="QT35" s="628">
        <f t="shared" si="405"/>
        <v>1</v>
      </c>
      <c r="QU35" s="737">
        <f t="shared" si="406"/>
        <v>0</v>
      </c>
      <c r="QV35" s="737">
        <f t="shared" si="407"/>
        <v>0</v>
      </c>
      <c r="QW35" s="737">
        <f t="shared" si="95"/>
        <v>0</v>
      </c>
      <c r="QX35" s="740">
        <f t="shared" si="96"/>
        <v>0</v>
      </c>
      <c r="QY35" s="625">
        <f t="shared" si="408"/>
        <v>1</v>
      </c>
      <c r="QZ35" s="625" t="str">
        <f t="shared" si="409"/>
        <v>00:00-00:00</v>
      </c>
      <c r="RA35" s="627">
        <f t="shared" si="410"/>
        <v>1</v>
      </c>
      <c r="RB35" s="738">
        <f t="shared" si="411"/>
        <v>0</v>
      </c>
      <c r="RC35" s="738">
        <f t="shared" si="412"/>
        <v>1</v>
      </c>
      <c r="RD35" s="628" t="b">
        <f t="shared" si="413"/>
        <v>1</v>
      </c>
      <c r="RE35" s="628" t="b">
        <f t="shared" si="413"/>
        <v>0</v>
      </c>
      <c r="RF35" s="628" t="b">
        <f t="shared" si="414"/>
        <v>1</v>
      </c>
      <c r="RG35" s="628">
        <f t="shared" si="415"/>
        <v>1</v>
      </c>
      <c r="RH35" s="737">
        <f t="shared" si="416"/>
        <v>0</v>
      </c>
      <c r="RI35" s="737">
        <f t="shared" si="417"/>
        <v>0</v>
      </c>
      <c r="RJ35" s="737">
        <f t="shared" si="97"/>
        <v>0</v>
      </c>
      <c r="RK35" s="740">
        <f t="shared" si="98"/>
        <v>0</v>
      </c>
      <c r="RL35" s="744">
        <f t="shared" si="418"/>
        <v>0</v>
      </c>
      <c r="RM35" s="746">
        <f t="shared" si="430"/>
        <v>0</v>
      </c>
      <c r="RN35" s="744">
        <f t="shared" si="419"/>
        <v>0</v>
      </c>
      <c r="RO35" s="744">
        <f t="shared" si="420"/>
        <v>0</v>
      </c>
      <c r="RP35" s="744">
        <f t="shared" si="421"/>
        <v>0</v>
      </c>
      <c r="RQ35" s="744">
        <f t="shared" si="422"/>
        <v>0</v>
      </c>
      <c r="RR35" s="594">
        <f t="shared" ca="1" si="100"/>
        <v>0</v>
      </c>
      <c r="RS35" s="594">
        <f t="shared" ca="1" si="101"/>
        <v>0</v>
      </c>
      <c r="RU35" s="725"/>
    </row>
    <row r="36" spans="1:489" s="625" customFormat="1" ht="15" x14ac:dyDescent="0.25">
      <c r="A36" s="865">
        <f t="shared" ca="1" si="0"/>
        <v>9</v>
      </c>
      <c r="B36" s="719">
        <f t="shared" ca="1" si="102"/>
        <v>43887</v>
      </c>
      <c r="C36" s="720">
        <f t="shared" ca="1" si="1"/>
        <v>1</v>
      </c>
      <c r="D36" s="720" t="str">
        <f t="shared" ca="1" si="2"/>
        <v/>
      </c>
      <c r="E36" s="773" t="str">
        <f t="shared" ca="1" si="3"/>
        <v/>
      </c>
      <c r="F36" s="721">
        <f t="shared" ca="1" si="4"/>
        <v>43887</v>
      </c>
      <c r="G36" s="747"/>
      <c r="H36" s="748"/>
      <c r="I36" s="748"/>
      <c r="J36" s="748"/>
      <c r="K36" s="748"/>
      <c r="L36" s="748"/>
      <c r="M36" s="749"/>
      <c r="N36" s="722" t="str">
        <f t="shared" si="5"/>
        <v/>
      </c>
      <c r="O36" s="723" t="str">
        <f t="shared" si="6"/>
        <v/>
      </c>
      <c r="P36" s="724">
        <f t="shared" ca="1" si="7"/>
        <v>0.33333333333333298</v>
      </c>
      <c r="Q36" s="725" t="str">
        <f t="shared" ca="1" si="8"/>
        <v/>
      </c>
      <c r="R36" s="725" t="str">
        <f t="shared" ca="1" si="9"/>
        <v/>
      </c>
      <c r="S36" s="750"/>
      <c r="T36" s="723" t="str">
        <f t="shared" si="103"/>
        <v/>
      </c>
      <c r="U36" s="723" t="str">
        <f t="shared" ca="1" si="10"/>
        <v/>
      </c>
      <c r="V36" s="723" t="str">
        <f t="shared" ca="1" si="11"/>
        <v/>
      </c>
      <c r="W36" s="723" t="str">
        <f t="shared" ca="1" si="12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13"/>
        <v/>
      </c>
      <c r="AD36" s="714"/>
      <c r="AE36" s="752" t="str">
        <f t="shared" si="14"/>
        <v/>
      </c>
      <c r="AF36" s="729" t="str">
        <f t="shared" si="104"/>
        <v/>
      </c>
      <c r="AG36" s="730" t="str">
        <f t="shared" si="105"/>
        <v/>
      </c>
      <c r="AH36" s="731" t="str">
        <f t="shared" si="15"/>
        <v/>
      </c>
      <c r="AI36" s="731">
        <f t="shared" si="106"/>
        <v>0</v>
      </c>
      <c r="AJ36" s="731">
        <f t="shared" si="107"/>
        <v>0</v>
      </c>
      <c r="AK36" s="732">
        <f ca="1">IF(G36=Stammdaten!$I$59,3,IF(AND(OR(C36=0,WEEKDAY(B36,2)&gt;=6),Q36&lt;&gt;""),2,0))</f>
        <v>0</v>
      </c>
      <c r="AL36" s="596">
        <f t="shared" si="16"/>
        <v>0</v>
      </c>
      <c r="AM36" s="596">
        <f t="shared" si="16"/>
        <v>0</v>
      </c>
      <c r="AN36" s="596">
        <f t="shared" si="16"/>
        <v>0</v>
      </c>
      <c r="AO36" s="596">
        <f t="shared" si="423"/>
        <v>0</v>
      </c>
      <c r="AP36" s="633">
        <v>0</v>
      </c>
      <c r="AQ36" s="596">
        <f t="shared" si="424"/>
        <v>0</v>
      </c>
      <c r="AR36" s="634">
        <f t="shared" si="17"/>
        <v>0</v>
      </c>
      <c r="AS36" s="733">
        <f t="shared" si="18"/>
        <v>0</v>
      </c>
      <c r="AT36" s="635">
        <f t="shared" si="19"/>
        <v>0</v>
      </c>
      <c r="AU36" s="635">
        <f t="shared" si="425"/>
        <v>0</v>
      </c>
      <c r="AV36" s="633">
        <v>0</v>
      </c>
      <c r="AW36" s="635">
        <f t="shared" si="426"/>
        <v>0</v>
      </c>
      <c r="AX36" s="596">
        <f t="shared" si="20"/>
        <v>0</v>
      </c>
      <c r="AY36" s="596">
        <f t="shared" si="21"/>
        <v>0</v>
      </c>
      <c r="AZ36" s="596">
        <f t="shared" si="22"/>
        <v>0</v>
      </c>
      <c r="BA36" s="596">
        <f t="shared" si="23"/>
        <v>0</v>
      </c>
      <c r="BB36" s="596">
        <f t="shared" si="24"/>
        <v>0</v>
      </c>
      <c r="BC36" s="596">
        <f t="shared" si="427"/>
        <v>0</v>
      </c>
      <c r="BD36" s="636" t="b">
        <f t="shared" si="25"/>
        <v>1</v>
      </c>
      <c r="BE36" s="636" t="b">
        <f>IF(UPPER(G36)=Stammdaten!$D$40,TRUE,FALSE)</f>
        <v>0</v>
      </c>
      <c r="BF36" s="635">
        <f t="shared" si="428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0.33333333333333337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9"/>
        <v>0</v>
      </c>
      <c r="BL36" s="636" t="b">
        <f>IF(UPPER(G36)=Stammdaten!$D$39,TRUE,FALSE)</f>
        <v>0</v>
      </c>
      <c r="BM36" s="636">
        <f t="shared" si="26"/>
        <v>0</v>
      </c>
      <c r="BN36" s="636">
        <f t="shared" si="27"/>
        <v>0</v>
      </c>
      <c r="BO36" s="735">
        <f t="shared" ca="1" si="28"/>
        <v>0</v>
      </c>
      <c r="BP36" s="636">
        <f t="shared" si="29"/>
        <v>0</v>
      </c>
      <c r="BQ36" s="636">
        <f t="shared" si="108"/>
        <v>0</v>
      </c>
      <c r="BR36" s="636">
        <f t="shared" ca="1" si="30"/>
        <v>0</v>
      </c>
      <c r="BS36" s="549">
        <f t="shared" ca="1" si="31"/>
        <v>0</v>
      </c>
      <c r="BT36" s="637">
        <f t="shared" ca="1" si="32"/>
        <v>0</v>
      </c>
      <c r="BU36" s="635">
        <f t="shared" ca="1" si="109"/>
        <v>0</v>
      </c>
      <c r="BV36" s="638">
        <f t="shared" ca="1" si="3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34"/>
        <v>0</v>
      </c>
      <c r="BY36" s="638">
        <f t="shared" ca="1" si="35"/>
        <v>1</v>
      </c>
      <c r="BZ36" s="736">
        <f ca="1">ROUND(IF(OR(C36=0,B36=""),0,INDIRECT(ADDRESS(MATCH(B36,Soll_AZ,1)+MATCH("Arbeitszeit 1 ab",Stammdaten!B:B,0)-1,WEEKDAY(B36,2)+15,,,Tabellennamen),TRUE)),15)</f>
        <v>0.33333333333333298</v>
      </c>
      <c r="CA36" s="954">
        <f t="shared" ca="1" si="36"/>
        <v>0</v>
      </c>
      <c r="CB36" s="736">
        <f t="shared" si="110"/>
        <v>0</v>
      </c>
      <c r="CC36" s="625">
        <f t="shared" si="37"/>
        <v>1</v>
      </c>
      <c r="CD36" s="737">
        <f t="shared" si="38"/>
        <v>0</v>
      </c>
      <c r="CE36" s="737">
        <f t="shared" si="111"/>
        <v>1</v>
      </c>
      <c r="CF36" s="738" t="str">
        <f t="shared" si="112"/>
        <v>00:00-00:00</v>
      </c>
      <c r="CG36" s="739">
        <f t="shared" si="113"/>
        <v>1</v>
      </c>
      <c r="CH36" s="738">
        <f t="shared" si="114"/>
        <v>0</v>
      </c>
      <c r="CI36" s="738">
        <f t="shared" si="115"/>
        <v>1</v>
      </c>
      <c r="CJ36" s="737" t="b">
        <f t="shared" si="116"/>
        <v>1</v>
      </c>
      <c r="CK36" s="737" t="b">
        <f t="shared" si="116"/>
        <v>0</v>
      </c>
      <c r="CL36" s="737" t="b">
        <f t="shared" si="117"/>
        <v>1</v>
      </c>
      <c r="CM36" s="628">
        <f t="shared" si="118"/>
        <v>1</v>
      </c>
      <c r="CN36" s="737">
        <f t="shared" si="119"/>
        <v>0</v>
      </c>
      <c r="CO36" s="737">
        <f t="shared" si="120"/>
        <v>0</v>
      </c>
      <c r="CP36" s="737">
        <f t="shared" si="121"/>
        <v>0</v>
      </c>
      <c r="CQ36" s="740">
        <f t="shared" si="39"/>
        <v>0</v>
      </c>
      <c r="CR36" s="625">
        <f t="shared" si="122"/>
        <v>1</v>
      </c>
      <c r="CS36" s="738" t="str">
        <f t="shared" si="40"/>
        <v>00:00-00:00</v>
      </c>
      <c r="CT36" s="739">
        <f t="shared" si="123"/>
        <v>1</v>
      </c>
      <c r="CU36" s="738">
        <f t="shared" si="124"/>
        <v>0</v>
      </c>
      <c r="CV36" s="738">
        <f t="shared" si="125"/>
        <v>1</v>
      </c>
      <c r="CW36" s="737" t="b">
        <f t="shared" si="126"/>
        <v>1</v>
      </c>
      <c r="CX36" s="737" t="b">
        <f t="shared" si="126"/>
        <v>0</v>
      </c>
      <c r="CY36" s="737" t="b">
        <f t="shared" si="127"/>
        <v>1</v>
      </c>
      <c r="CZ36" s="628">
        <f t="shared" si="128"/>
        <v>1</v>
      </c>
      <c r="DA36" s="737">
        <f t="shared" si="129"/>
        <v>0</v>
      </c>
      <c r="DB36" s="737">
        <f t="shared" si="130"/>
        <v>0</v>
      </c>
      <c r="DC36" s="737">
        <f t="shared" si="131"/>
        <v>0</v>
      </c>
      <c r="DD36" s="740">
        <f t="shared" si="41"/>
        <v>0</v>
      </c>
      <c r="DE36" s="625">
        <f t="shared" si="132"/>
        <v>1</v>
      </c>
      <c r="DF36" s="738" t="str">
        <f t="shared" si="133"/>
        <v>00:00-00:00</v>
      </c>
      <c r="DG36" s="739">
        <f t="shared" si="134"/>
        <v>1</v>
      </c>
      <c r="DH36" s="738">
        <f t="shared" si="135"/>
        <v>0</v>
      </c>
      <c r="DI36" s="738">
        <f t="shared" si="136"/>
        <v>1</v>
      </c>
      <c r="DJ36" s="737" t="b">
        <f t="shared" si="137"/>
        <v>1</v>
      </c>
      <c r="DK36" s="737" t="b">
        <f t="shared" si="137"/>
        <v>0</v>
      </c>
      <c r="DL36" s="737" t="b">
        <f t="shared" si="138"/>
        <v>1</v>
      </c>
      <c r="DM36" s="628">
        <f t="shared" si="139"/>
        <v>1</v>
      </c>
      <c r="DN36" s="737">
        <f t="shared" si="140"/>
        <v>0</v>
      </c>
      <c r="DO36" s="737">
        <f t="shared" si="141"/>
        <v>0</v>
      </c>
      <c r="DP36" s="737">
        <f t="shared" si="42"/>
        <v>0</v>
      </c>
      <c r="DQ36" s="740">
        <f t="shared" si="43"/>
        <v>0</v>
      </c>
      <c r="DR36" s="625">
        <f t="shared" si="142"/>
        <v>1</v>
      </c>
      <c r="DS36" s="738" t="str">
        <f t="shared" si="143"/>
        <v>00:00-00:00</v>
      </c>
      <c r="DT36" s="739">
        <f t="shared" si="144"/>
        <v>1</v>
      </c>
      <c r="DU36" s="738">
        <f t="shared" si="145"/>
        <v>0</v>
      </c>
      <c r="DV36" s="738">
        <f t="shared" si="146"/>
        <v>1</v>
      </c>
      <c r="DW36" s="737" t="b">
        <f t="shared" si="147"/>
        <v>1</v>
      </c>
      <c r="DX36" s="737" t="b">
        <f t="shared" si="147"/>
        <v>0</v>
      </c>
      <c r="DY36" s="737" t="b">
        <f t="shared" si="148"/>
        <v>1</v>
      </c>
      <c r="DZ36" s="628">
        <f t="shared" si="149"/>
        <v>1</v>
      </c>
      <c r="EA36" s="737">
        <f t="shared" si="150"/>
        <v>0</v>
      </c>
      <c r="EB36" s="737">
        <f t="shared" si="151"/>
        <v>0</v>
      </c>
      <c r="EC36" s="737">
        <f t="shared" si="44"/>
        <v>0</v>
      </c>
      <c r="ED36" s="740">
        <f t="shared" si="45"/>
        <v>0</v>
      </c>
      <c r="EE36" s="741">
        <f t="shared" si="152"/>
        <v>1</v>
      </c>
      <c r="EF36" s="742" t="str">
        <f t="shared" si="153"/>
        <v>00:00-00:00</v>
      </c>
      <c r="EG36" s="743">
        <f t="shared" si="154"/>
        <v>1</v>
      </c>
      <c r="EH36" s="742">
        <f t="shared" si="155"/>
        <v>0</v>
      </c>
      <c r="EI36" s="742">
        <f t="shared" si="156"/>
        <v>1</v>
      </c>
      <c r="EJ36" s="742" t="b">
        <f t="shared" si="157"/>
        <v>1</v>
      </c>
      <c r="EK36" s="742" t="b">
        <f t="shared" si="157"/>
        <v>0</v>
      </c>
      <c r="EL36" s="742" t="b">
        <f t="shared" si="158"/>
        <v>1</v>
      </c>
      <c r="EM36" s="628">
        <f t="shared" si="159"/>
        <v>1</v>
      </c>
      <c r="EN36" s="737">
        <f t="shared" si="160"/>
        <v>0</v>
      </c>
      <c r="EO36" s="737">
        <f t="shared" si="161"/>
        <v>0</v>
      </c>
      <c r="EP36" s="737">
        <f t="shared" si="46"/>
        <v>0</v>
      </c>
      <c r="EQ36" s="740">
        <f t="shared" si="47"/>
        <v>0</v>
      </c>
      <c r="ER36" s="741">
        <f t="shared" si="162"/>
        <v>1</v>
      </c>
      <c r="ES36" s="742" t="str">
        <f t="shared" si="163"/>
        <v>00:00-00:00</v>
      </c>
      <c r="ET36" s="739">
        <f t="shared" si="164"/>
        <v>1</v>
      </c>
      <c r="EU36" s="738">
        <f t="shared" si="165"/>
        <v>0</v>
      </c>
      <c r="EV36" s="738">
        <f t="shared" si="166"/>
        <v>1</v>
      </c>
      <c r="EW36" s="737" t="b">
        <f t="shared" si="167"/>
        <v>1</v>
      </c>
      <c r="EX36" s="737" t="b">
        <f t="shared" si="167"/>
        <v>0</v>
      </c>
      <c r="EY36" s="737" t="b">
        <f t="shared" si="168"/>
        <v>1</v>
      </c>
      <c r="EZ36" s="628">
        <f t="shared" si="169"/>
        <v>1</v>
      </c>
      <c r="FA36" s="737">
        <f t="shared" si="170"/>
        <v>0</v>
      </c>
      <c r="FB36" s="737">
        <f t="shared" si="171"/>
        <v>0</v>
      </c>
      <c r="FC36" s="737">
        <f t="shared" si="48"/>
        <v>0</v>
      </c>
      <c r="FD36" s="740">
        <f t="shared" si="49"/>
        <v>0</v>
      </c>
      <c r="FE36" s="625">
        <f t="shared" si="172"/>
        <v>1</v>
      </c>
      <c r="FF36" s="738" t="str">
        <f t="shared" si="173"/>
        <v>00:00-00:00</v>
      </c>
      <c r="FG36" s="739">
        <f t="shared" si="174"/>
        <v>1</v>
      </c>
      <c r="FH36" s="738">
        <f t="shared" si="175"/>
        <v>0</v>
      </c>
      <c r="FI36" s="738">
        <f t="shared" si="176"/>
        <v>1</v>
      </c>
      <c r="FJ36" s="737" t="b">
        <f t="shared" si="177"/>
        <v>1</v>
      </c>
      <c r="FK36" s="737" t="b">
        <f t="shared" si="177"/>
        <v>0</v>
      </c>
      <c r="FL36" s="737" t="b">
        <f t="shared" si="178"/>
        <v>1</v>
      </c>
      <c r="FM36" s="628">
        <f t="shared" si="179"/>
        <v>1</v>
      </c>
      <c r="FN36" s="737">
        <f t="shared" si="180"/>
        <v>0</v>
      </c>
      <c r="FO36" s="737">
        <f t="shared" si="181"/>
        <v>0</v>
      </c>
      <c r="FP36" s="737">
        <f t="shared" si="50"/>
        <v>0</v>
      </c>
      <c r="FQ36" s="740">
        <f t="shared" si="51"/>
        <v>0</v>
      </c>
      <c r="FR36" s="625">
        <f t="shared" si="182"/>
        <v>1</v>
      </c>
      <c r="FS36" s="738" t="str">
        <f t="shared" si="183"/>
        <v>00:00-00:00</v>
      </c>
      <c r="FT36" s="739">
        <f t="shared" si="184"/>
        <v>1</v>
      </c>
      <c r="FU36" s="738">
        <f t="shared" si="185"/>
        <v>0</v>
      </c>
      <c r="FV36" s="738">
        <f t="shared" si="186"/>
        <v>1</v>
      </c>
      <c r="FW36" s="737" t="b">
        <f t="shared" si="187"/>
        <v>1</v>
      </c>
      <c r="FX36" s="737" t="b">
        <f t="shared" si="187"/>
        <v>0</v>
      </c>
      <c r="FY36" s="737" t="b">
        <f t="shared" si="188"/>
        <v>1</v>
      </c>
      <c r="FZ36" s="628">
        <f t="shared" si="189"/>
        <v>1</v>
      </c>
      <c r="GA36" s="737">
        <f t="shared" si="190"/>
        <v>0</v>
      </c>
      <c r="GB36" s="737">
        <f t="shared" si="191"/>
        <v>0</v>
      </c>
      <c r="GC36" s="737">
        <f t="shared" si="52"/>
        <v>0</v>
      </c>
      <c r="GD36" s="740">
        <f t="shared" si="53"/>
        <v>0</v>
      </c>
      <c r="GE36" s="625">
        <f t="shared" si="192"/>
        <v>1</v>
      </c>
      <c r="GF36" s="738" t="str">
        <f t="shared" si="193"/>
        <v>00:00-00:00</v>
      </c>
      <c r="GG36" s="739">
        <f t="shared" si="194"/>
        <v>1</v>
      </c>
      <c r="GH36" s="738">
        <f t="shared" si="195"/>
        <v>0</v>
      </c>
      <c r="GI36" s="738">
        <f t="shared" si="196"/>
        <v>1</v>
      </c>
      <c r="GJ36" s="737" t="b">
        <f t="shared" si="197"/>
        <v>1</v>
      </c>
      <c r="GK36" s="737" t="b">
        <f t="shared" si="197"/>
        <v>0</v>
      </c>
      <c r="GL36" s="737" t="b">
        <f t="shared" si="198"/>
        <v>1</v>
      </c>
      <c r="GM36" s="628">
        <f t="shared" si="199"/>
        <v>1</v>
      </c>
      <c r="GN36" s="737">
        <f t="shared" si="200"/>
        <v>0</v>
      </c>
      <c r="GO36" s="737">
        <f t="shared" si="201"/>
        <v>0</v>
      </c>
      <c r="GP36" s="737">
        <f t="shared" si="54"/>
        <v>0</v>
      </c>
      <c r="GQ36" s="740">
        <f t="shared" si="55"/>
        <v>0</v>
      </c>
      <c r="GR36" s="625">
        <f t="shared" si="202"/>
        <v>1</v>
      </c>
      <c r="GS36" s="738" t="str">
        <f t="shared" si="203"/>
        <v>00:00-00:00</v>
      </c>
      <c r="GT36" s="739">
        <f t="shared" si="204"/>
        <v>1</v>
      </c>
      <c r="GU36" s="738">
        <f t="shared" si="205"/>
        <v>0</v>
      </c>
      <c r="GV36" s="738">
        <f t="shared" si="206"/>
        <v>1</v>
      </c>
      <c r="GW36" s="737" t="b">
        <f t="shared" si="207"/>
        <v>1</v>
      </c>
      <c r="GX36" s="737" t="b">
        <f t="shared" si="207"/>
        <v>0</v>
      </c>
      <c r="GY36" s="737" t="b">
        <f t="shared" si="208"/>
        <v>1</v>
      </c>
      <c r="GZ36" s="628">
        <f t="shared" si="209"/>
        <v>1</v>
      </c>
      <c r="HA36" s="737">
        <f t="shared" si="210"/>
        <v>0</v>
      </c>
      <c r="HB36" s="737">
        <f t="shared" si="211"/>
        <v>0</v>
      </c>
      <c r="HC36" s="737">
        <f t="shared" si="56"/>
        <v>0</v>
      </c>
      <c r="HD36" s="740">
        <f t="shared" si="57"/>
        <v>0</v>
      </c>
      <c r="HE36" s="625">
        <f t="shared" si="212"/>
        <v>1</v>
      </c>
      <c r="HF36" s="738" t="str">
        <f t="shared" si="213"/>
        <v>00:00-00:00</v>
      </c>
      <c r="HG36" s="739">
        <f t="shared" si="214"/>
        <v>1</v>
      </c>
      <c r="HH36" s="738">
        <f t="shared" si="215"/>
        <v>0</v>
      </c>
      <c r="HI36" s="738">
        <f t="shared" si="216"/>
        <v>1</v>
      </c>
      <c r="HJ36" s="737" t="b">
        <f t="shared" si="217"/>
        <v>1</v>
      </c>
      <c r="HK36" s="737" t="b">
        <f t="shared" si="217"/>
        <v>0</v>
      </c>
      <c r="HL36" s="737" t="b">
        <f t="shared" si="218"/>
        <v>1</v>
      </c>
      <c r="HM36" s="628">
        <f t="shared" si="219"/>
        <v>1</v>
      </c>
      <c r="HN36" s="737">
        <f t="shared" si="220"/>
        <v>0</v>
      </c>
      <c r="HO36" s="737">
        <f t="shared" si="221"/>
        <v>0</v>
      </c>
      <c r="HP36" s="737">
        <f t="shared" si="58"/>
        <v>0</v>
      </c>
      <c r="HQ36" s="740">
        <f t="shared" si="59"/>
        <v>0</v>
      </c>
      <c r="HR36" s="625">
        <f t="shared" si="222"/>
        <v>1</v>
      </c>
      <c r="HS36" s="738" t="str">
        <f t="shared" si="223"/>
        <v>00:00-00:00</v>
      </c>
      <c r="HT36" s="739">
        <f t="shared" si="224"/>
        <v>1</v>
      </c>
      <c r="HU36" s="738">
        <f t="shared" si="225"/>
        <v>0</v>
      </c>
      <c r="HV36" s="738">
        <f t="shared" si="226"/>
        <v>1</v>
      </c>
      <c r="HW36" s="737" t="b">
        <f t="shared" si="227"/>
        <v>1</v>
      </c>
      <c r="HX36" s="737" t="b">
        <f t="shared" si="227"/>
        <v>0</v>
      </c>
      <c r="HY36" s="737" t="b">
        <f t="shared" si="228"/>
        <v>1</v>
      </c>
      <c r="HZ36" s="628">
        <f t="shared" si="229"/>
        <v>1</v>
      </c>
      <c r="IA36" s="737">
        <f t="shared" si="230"/>
        <v>0</v>
      </c>
      <c r="IB36" s="737">
        <f t="shared" si="231"/>
        <v>0</v>
      </c>
      <c r="IC36" s="737">
        <f t="shared" si="60"/>
        <v>0</v>
      </c>
      <c r="ID36" s="740">
        <f t="shared" si="61"/>
        <v>0</v>
      </c>
      <c r="IE36" s="625">
        <f t="shared" si="232"/>
        <v>1</v>
      </c>
      <c r="IF36" s="738" t="str">
        <f t="shared" si="233"/>
        <v>00:00-00:00</v>
      </c>
      <c r="IG36" s="739">
        <f t="shared" si="234"/>
        <v>1</v>
      </c>
      <c r="IH36" s="738">
        <f t="shared" si="235"/>
        <v>0</v>
      </c>
      <c r="II36" s="738">
        <f t="shared" si="236"/>
        <v>1</v>
      </c>
      <c r="IJ36" s="737" t="b">
        <f t="shared" si="237"/>
        <v>1</v>
      </c>
      <c r="IK36" s="737" t="b">
        <f t="shared" si="237"/>
        <v>0</v>
      </c>
      <c r="IL36" s="737" t="b">
        <f t="shared" si="238"/>
        <v>1</v>
      </c>
      <c r="IM36" s="628">
        <f t="shared" si="239"/>
        <v>1</v>
      </c>
      <c r="IN36" s="737">
        <f t="shared" si="240"/>
        <v>0</v>
      </c>
      <c r="IO36" s="737">
        <f t="shared" si="241"/>
        <v>0</v>
      </c>
      <c r="IP36" s="737">
        <f t="shared" si="62"/>
        <v>0</v>
      </c>
      <c r="IQ36" s="740">
        <f t="shared" si="63"/>
        <v>0</v>
      </c>
      <c r="IR36" s="625">
        <f t="shared" si="242"/>
        <v>1</v>
      </c>
      <c r="IS36" s="738" t="str">
        <f t="shared" si="243"/>
        <v>00:00-00:00</v>
      </c>
      <c r="IT36" s="739">
        <f t="shared" si="244"/>
        <v>1</v>
      </c>
      <c r="IU36" s="738">
        <f t="shared" si="245"/>
        <v>0</v>
      </c>
      <c r="IV36" s="738">
        <f t="shared" si="246"/>
        <v>1</v>
      </c>
      <c r="IW36" s="737" t="b">
        <f t="shared" si="247"/>
        <v>1</v>
      </c>
      <c r="IX36" s="737" t="b">
        <f t="shared" si="247"/>
        <v>0</v>
      </c>
      <c r="IY36" s="737" t="b">
        <f t="shared" si="248"/>
        <v>1</v>
      </c>
      <c r="IZ36" s="628">
        <f t="shared" si="249"/>
        <v>1</v>
      </c>
      <c r="JA36" s="737">
        <f t="shared" si="250"/>
        <v>0</v>
      </c>
      <c r="JB36" s="737">
        <f t="shared" si="251"/>
        <v>0</v>
      </c>
      <c r="JC36" s="737">
        <f t="shared" si="64"/>
        <v>0</v>
      </c>
      <c r="JD36" s="740">
        <f t="shared" si="65"/>
        <v>0</v>
      </c>
      <c r="JE36" s="625">
        <f t="shared" si="252"/>
        <v>1</v>
      </c>
      <c r="JF36" s="738" t="str">
        <f t="shared" si="253"/>
        <v>00:00-00:00</v>
      </c>
      <c r="JG36" s="739">
        <f t="shared" si="254"/>
        <v>1</v>
      </c>
      <c r="JH36" s="738">
        <f t="shared" si="255"/>
        <v>0</v>
      </c>
      <c r="JI36" s="738">
        <f t="shared" si="256"/>
        <v>1</v>
      </c>
      <c r="JJ36" s="737" t="b">
        <f t="shared" si="257"/>
        <v>1</v>
      </c>
      <c r="JK36" s="737" t="b">
        <f t="shared" si="257"/>
        <v>0</v>
      </c>
      <c r="JL36" s="737" t="b">
        <f t="shared" si="258"/>
        <v>1</v>
      </c>
      <c r="JM36" s="628">
        <f t="shared" si="259"/>
        <v>1</v>
      </c>
      <c r="JN36" s="737">
        <f t="shared" si="260"/>
        <v>0</v>
      </c>
      <c r="JO36" s="737">
        <f t="shared" si="261"/>
        <v>0</v>
      </c>
      <c r="JP36" s="737">
        <f t="shared" si="66"/>
        <v>0</v>
      </c>
      <c r="JQ36" s="740">
        <f t="shared" si="67"/>
        <v>0</v>
      </c>
      <c r="JR36" s="744">
        <f t="shared" si="262"/>
        <v>0</v>
      </c>
      <c r="JS36" s="745">
        <f t="shared" si="263"/>
        <v>0</v>
      </c>
      <c r="JT36" s="744">
        <f t="shared" si="264"/>
        <v>0</v>
      </c>
      <c r="JU36" s="744">
        <f t="shared" si="265"/>
        <v>0</v>
      </c>
      <c r="JV36" s="744">
        <f t="shared" si="266"/>
        <v>0</v>
      </c>
      <c r="JW36" s="744">
        <f t="shared" si="267"/>
        <v>0</v>
      </c>
      <c r="JX36" s="616"/>
      <c r="JY36" s="625">
        <f t="shared" si="268"/>
        <v>1</v>
      </c>
      <c r="JZ36" s="626" t="str">
        <f t="shared" si="269"/>
        <v>00:00-00:00</v>
      </c>
      <c r="KA36" s="627">
        <f t="shared" si="270"/>
        <v>1</v>
      </c>
      <c r="KB36" s="738">
        <f t="shared" si="271"/>
        <v>0</v>
      </c>
      <c r="KC36" s="738">
        <f t="shared" si="272"/>
        <v>1</v>
      </c>
      <c r="KD36" s="628" t="b">
        <f t="shared" si="273"/>
        <v>1</v>
      </c>
      <c r="KE36" s="628" t="b">
        <f t="shared" si="273"/>
        <v>0</v>
      </c>
      <c r="KF36" s="628" t="b">
        <f t="shared" si="274"/>
        <v>1</v>
      </c>
      <c r="KG36" s="628">
        <f t="shared" si="275"/>
        <v>1</v>
      </c>
      <c r="KH36" s="737">
        <f t="shared" si="276"/>
        <v>0</v>
      </c>
      <c r="KI36" s="737">
        <f t="shared" si="277"/>
        <v>0</v>
      </c>
      <c r="KJ36" s="737">
        <f t="shared" si="68"/>
        <v>0</v>
      </c>
      <c r="KK36" s="740">
        <f t="shared" si="69"/>
        <v>0</v>
      </c>
      <c r="KL36" s="625">
        <f t="shared" si="278"/>
        <v>1</v>
      </c>
      <c r="KM36" s="625" t="str">
        <f t="shared" si="279"/>
        <v>00:00-00:00</v>
      </c>
      <c r="KN36" s="627">
        <f t="shared" si="280"/>
        <v>1</v>
      </c>
      <c r="KO36" s="738">
        <f t="shared" si="281"/>
        <v>0</v>
      </c>
      <c r="KP36" s="738">
        <f t="shared" si="282"/>
        <v>1</v>
      </c>
      <c r="KQ36" s="628" t="b">
        <f t="shared" si="283"/>
        <v>1</v>
      </c>
      <c r="KR36" s="628" t="b">
        <f t="shared" si="283"/>
        <v>0</v>
      </c>
      <c r="KS36" s="628" t="b">
        <f t="shared" si="284"/>
        <v>1</v>
      </c>
      <c r="KT36" s="628">
        <f t="shared" si="285"/>
        <v>1</v>
      </c>
      <c r="KU36" s="737">
        <f t="shared" si="286"/>
        <v>0</v>
      </c>
      <c r="KV36" s="737">
        <f t="shared" si="287"/>
        <v>0</v>
      </c>
      <c r="KW36" s="737">
        <f t="shared" si="70"/>
        <v>0</v>
      </c>
      <c r="KX36" s="740">
        <f t="shared" si="71"/>
        <v>0</v>
      </c>
      <c r="KY36" s="625">
        <f t="shared" si="288"/>
        <v>1</v>
      </c>
      <c r="KZ36" s="625" t="str">
        <f t="shared" si="289"/>
        <v>00:00-00:00</v>
      </c>
      <c r="LA36" s="627">
        <f t="shared" si="290"/>
        <v>1</v>
      </c>
      <c r="LB36" s="738">
        <f t="shared" si="291"/>
        <v>0</v>
      </c>
      <c r="LC36" s="738">
        <f t="shared" si="292"/>
        <v>1</v>
      </c>
      <c r="LD36" s="628" t="b">
        <f t="shared" si="293"/>
        <v>1</v>
      </c>
      <c r="LE36" s="628" t="b">
        <f t="shared" si="293"/>
        <v>0</v>
      </c>
      <c r="LF36" s="628" t="b">
        <f t="shared" si="294"/>
        <v>1</v>
      </c>
      <c r="LG36" s="628">
        <f t="shared" si="295"/>
        <v>1</v>
      </c>
      <c r="LH36" s="737">
        <f t="shared" si="296"/>
        <v>0</v>
      </c>
      <c r="LI36" s="737">
        <f t="shared" si="297"/>
        <v>0</v>
      </c>
      <c r="LJ36" s="737">
        <f t="shared" si="72"/>
        <v>0</v>
      </c>
      <c r="LK36" s="740">
        <f t="shared" si="73"/>
        <v>0</v>
      </c>
      <c r="LL36" s="625">
        <f t="shared" si="298"/>
        <v>1</v>
      </c>
      <c r="LM36" s="625" t="str">
        <f t="shared" si="299"/>
        <v>00:00-00:00</v>
      </c>
      <c r="LN36" s="627">
        <f t="shared" si="300"/>
        <v>1</v>
      </c>
      <c r="LO36" s="738">
        <f t="shared" si="301"/>
        <v>0</v>
      </c>
      <c r="LP36" s="738">
        <f t="shared" si="302"/>
        <v>1</v>
      </c>
      <c r="LQ36" s="628" t="b">
        <f t="shared" si="303"/>
        <v>1</v>
      </c>
      <c r="LR36" s="628" t="b">
        <f t="shared" si="303"/>
        <v>0</v>
      </c>
      <c r="LS36" s="628" t="b">
        <f t="shared" si="304"/>
        <v>1</v>
      </c>
      <c r="LT36" s="628">
        <f t="shared" si="305"/>
        <v>1</v>
      </c>
      <c r="LU36" s="737">
        <f t="shared" si="306"/>
        <v>0</v>
      </c>
      <c r="LV36" s="737">
        <f t="shared" si="307"/>
        <v>0</v>
      </c>
      <c r="LW36" s="737">
        <f t="shared" si="74"/>
        <v>0</v>
      </c>
      <c r="LX36" s="740">
        <f t="shared" si="75"/>
        <v>0</v>
      </c>
      <c r="LY36" s="625">
        <f t="shared" si="308"/>
        <v>1</v>
      </c>
      <c r="LZ36" s="625" t="str">
        <f t="shared" si="309"/>
        <v>00:00-00:00</v>
      </c>
      <c r="MA36" s="627">
        <f t="shared" si="310"/>
        <v>1</v>
      </c>
      <c r="MB36" s="738">
        <f t="shared" si="311"/>
        <v>0</v>
      </c>
      <c r="MC36" s="738">
        <f t="shared" si="312"/>
        <v>1</v>
      </c>
      <c r="MD36" s="628" t="b">
        <f t="shared" si="313"/>
        <v>1</v>
      </c>
      <c r="ME36" s="628" t="b">
        <f t="shared" si="76"/>
        <v>0</v>
      </c>
      <c r="MF36" s="628" t="b">
        <f t="shared" si="314"/>
        <v>1</v>
      </c>
      <c r="MG36" s="628">
        <f t="shared" si="315"/>
        <v>1</v>
      </c>
      <c r="MH36" s="737">
        <f t="shared" si="316"/>
        <v>0</v>
      </c>
      <c r="MI36" s="737">
        <f t="shared" si="317"/>
        <v>0</v>
      </c>
      <c r="MJ36" s="737">
        <f t="shared" si="77"/>
        <v>0</v>
      </c>
      <c r="MK36" s="740">
        <f t="shared" si="78"/>
        <v>0</v>
      </c>
      <c r="ML36" s="625">
        <f t="shared" si="318"/>
        <v>1</v>
      </c>
      <c r="MM36" s="625" t="str">
        <f t="shared" si="319"/>
        <v>00:00-00:00</v>
      </c>
      <c r="MN36" s="627">
        <f t="shared" si="320"/>
        <v>1</v>
      </c>
      <c r="MO36" s="738">
        <f t="shared" si="321"/>
        <v>0</v>
      </c>
      <c r="MP36" s="738">
        <f t="shared" si="322"/>
        <v>1</v>
      </c>
      <c r="MQ36" s="628" t="b">
        <f t="shared" si="323"/>
        <v>1</v>
      </c>
      <c r="MR36" s="628" t="b">
        <f t="shared" si="323"/>
        <v>0</v>
      </c>
      <c r="MS36" s="628" t="b">
        <f t="shared" si="324"/>
        <v>1</v>
      </c>
      <c r="MT36" s="628">
        <f t="shared" si="325"/>
        <v>1</v>
      </c>
      <c r="MU36" s="737">
        <f t="shared" si="326"/>
        <v>0</v>
      </c>
      <c r="MV36" s="737">
        <f t="shared" si="327"/>
        <v>0</v>
      </c>
      <c r="MW36" s="737">
        <f t="shared" si="79"/>
        <v>0</v>
      </c>
      <c r="MX36" s="740">
        <f t="shared" si="80"/>
        <v>0</v>
      </c>
      <c r="MY36" s="625">
        <f t="shared" si="328"/>
        <v>1</v>
      </c>
      <c r="MZ36" s="625" t="str">
        <f t="shared" si="329"/>
        <v>00:00-00:00</v>
      </c>
      <c r="NA36" s="627">
        <f t="shared" si="330"/>
        <v>1</v>
      </c>
      <c r="NB36" s="738">
        <f t="shared" si="331"/>
        <v>0</v>
      </c>
      <c r="NC36" s="738">
        <f t="shared" si="332"/>
        <v>1</v>
      </c>
      <c r="ND36" s="628" t="b">
        <f t="shared" si="333"/>
        <v>1</v>
      </c>
      <c r="NE36" s="628" t="b">
        <f t="shared" si="333"/>
        <v>0</v>
      </c>
      <c r="NF36" s="628" t="b">
        <f t="shared" si="334"/>
        <v>1</v>
      </c>
      <c r="NG36" s="628">
        <f t="shared" si="335"/>
        <v>1</v>
      </c>
      <c r="NH36" s="737">
        <f t="shared" si="336"/>
        <v>0</v>
      </c>
      <c r="NI36" s="737">
        <f t="shared" si="337"/>
        <v>0</v>
      </c>
      <c r="NJ36" s="737">
        <f t="shared" si="81"/>
        <v>0</v>
      </c>
      <c r="NK36" s="740">
        <f t="shared" si="82"/>
        <v>0</v>
      </c>
      <c r="NL36" s="625">
        <f t="shared" si="338"/>
        <v>1</v>
      </c>
      <c r="NM36" s="625" t="str">
        <f t="shared" si="339"/>
        <v>00:00-00:00</v>
      </c>
      <c r="NN36" s="627">
        <f t="shared" si="340"/>
        <v>1</v>
      </c>
      <c r="NO36" s="738">
        <f t="shared" si="341"/>
        <v>0</v>
      </c>
      <c r="NP36" s="738">
        <f t="shared" si="342"/>
        <v>1</v>
      </c>
      <c r="NQ36" s="628" t="b">
        <f t="shared" si="343"/>
        <v>1</v>
      </c>
      <c r="NR36" s="628" t="b">
        <f t="shared" si="343"/>
        <v>0</v>
      </c>
      <c r="NS36" s="628" t="b">
        <f t="shared" si="344"/>
        <v>1</v>
      </c>
      <c r="NT36" s="628">
        <f t="shared" si="345"/>
        <v>1</v>
      </c>
      <c r="NU36" s="737">
        <f t="shared" si="346"/>
        <v>0</v>
      </c>
      <c r="NV36" s="737">
        <f t="shared" si="347"/>
        <v>0</v>
      </c>
      <c r="NW36" s="737">
        <f t="shared" si="83"/>
        <v>0</v>
      </c>
      <c r="NX36" s="740">
        <f t="shared" si="84"/>
        <v>0</v>
      </c>
      <c r="NY36" s="625">
        <f t="shared" si="348"/>
        <v>1</v>
      </c>
      <c r="NZ36" s="625" t="str">
        <f t="shared" si="349"/>
        <v>00:00-00:00</v>
      </c>
      <c r="OA36" s="627">
        <f t="shared" si="350"/>
        <v>1</v>
      </c>
      <c r="OB36" s="738">
        <f t="shared" si="351"/>
        <v>0</v>
      </c>
      <c r="OC36" s="738">
        <f t="shared" si="352"/>
        <v>1</v>
      </c>
      <c r="OD36" s="628" t="b">
        <f t="shared" si="353"/>
        <v>1</v>
      </c>
      <c r="OE36" s="628" t="b">
        <f t="shared" si="353"/>
        <v>0</v>
      </c>
      <c r="OF36" s="628" t="b">
        <f t="shared" si="354"/>
        <v>1</v>
      </c>
      <c r="OG36" s="628">
        <f t="shared" si="355"/>
        <v>1</v>
      </c>
      <c r="OH36" s="737">
        <f t="shared" si="356"/>
        <v>0</v>
      </c>
      <c r="OI36" s="737">
        <f t="shared" si="357"/>
        <v>0</v>
      </c>
      <c r="OJ36" s="737">
        <f t="shared" si="85"/>
        <v>0</v>
      </c>
      <c r="OK36" s="740">
        <f t="shared" si="86"/>
        <v>0</v>
      </c>
      <c r="OL36" s="625">
        <f t="shared" si="358"/>
        <v>1</v>
      </c>
      <c r="OM36" s="625" t="str">
        <f t="shared" si="359"/>
        <v>00:00-00:00</v>
      </c>
      <c r="ON36" s="627">
        <f t="shared" si="360"/>
        <v>1</v>
      </c>
      <c r="OO36" s="738">
        <f t="shared" si="361"/>
        <v>0</v>
      </c>
      <c r="OP36" s="738">
        <f t="shared" si="362"/>
        <v>1</v>
      </c>
      <c r="OQ36" s="628" t="b">
        <f t="shared" si="363"/>
        <v>1</v>
      </c>
      <c r="OR36" s="628" t="b">
        <f t="shared" si="363"/>
        <v>0</v>
      </c>
      <c r="OS36" s="628" t="b">
        <f t="shared" si="364"/>
        <v>1</v>
      </c>
      <c r="OT36" s="628">
        <f t="shared" si="365"/>
        <v>1</v>
      </c>
      <c r="OU36" s="737">
        <f t="shared" si="366"/>
        <v>0</v>
      </c>
      <c r="OV36" s="737">
        <f t="shared" si="367"/>
        <v>0</v>
      </c>
      <c r="OW36" s="737">
        <f t="shared" si="87"/>
        <v>0</v>
      </c>
      <c r="OX36" s="740">
        <f t="shared" si="88"/>
        <v>0</v>
      </c>
      <c r="OY36" s="625">
        <f t="shared" si="368"/>
        <v>1</v>
      </c>
      <c r="OZ36" s="625" t="str">
        <f t="shared" si="369"/>
        <v>00:00-00:00</v>
      </c>
      <c r="PA36" s="627">
        <f t="shared" si="370"/>
        <v>1</v>
      </c>
      <c r="PB36" s="738">
        <f t="shared" si="371"/>
        <v>0</v>
      </c>
      <c r="PC36" s="738">
        <f t="shared" si="372"/>
        <v>1</v>
      </c>
      <c r="PD36" s="628" t="b">
        <f t="shared" si="373"/>
        <v>1</v>
      </c>
      <c r="PE36" s="628" t="b">
        <f t="shared" si="373"/>
        <v>0</v>
      </c>
      <c r="PF36" s="628" t="b">
        <f t="shared" si="374"/>
        <v>1</v>
      </c>
      <c r="PG36" s="628">
        <f t="shared" si="375"/>
        <v>1</v>
      </c>
      <c r="PH36" s="737">
        <f t="shared" si="376"/>
        <v>0</v>
      </c>
      <c r="PI36" s="737">
        <f t="shared" si="377"/>
        <v>0</v>
      </c>
      <c r="PJ36" s="737">
        <f t="shared" si="89"/>
        <v>0</v>
      </c>
      <c r="PK36" s="740">
        <f t="shared" si="90"/>
        <v>0</v>
      </c>
      <c r="PL36" s="625">
        <f t="shared" si="378"/>
        <v>1</v>
      </c>
      <c r="PM36" s="625" t="str">
        <f t="shared" si="379"/>
        <v>00:00-00:00</v>
      </c>
      <c r="PN36" s="627">
        <f t="shared" si="380"/>
        <v>1</v>
      </c>
      <c r="PO36" s="738">
        <f t="shared" si="381"/>
        <v>0</v>
      </c>
      <c r="PP36" s="738">
        <f t="shared" si="382"/>
        <v>1</v>
      </c>
      <c r="PQ36" s="628" t="b">
        <f t="shared" si="383"/>
        <v>1</v>
      </c>
      <c r="PR36" s="628" t="b">
        <f t="shared" si="383"/>
        <v>0</v>
      </c>
      <c r="PS36" s="628" t="b">
        <f t="shared" si="384"/>
        <v>1</v>
      </c>
      <c r="PT36" s="628">
        <f t="shared" si="385"/>
        <v>1</v>
      </c>
      <c r="PU36" s="737">
        <f t="shared" si="386"/>
        <v>0</v>
      </c>
      <c r="PV36" s="737">
        <f t="shared" si="387"/>
        <v>0</v>
      </c>
      <c r="PW36" s="737">
        <f t="shared" si="91"/>
        <v>0</v>
      </c>
      <c r="PX36" s="740">
        <f t="shared" si="92"/>
        <v>0</v>
      </c>
      <c r="PY36" s="625">
        <f t="shared" si="388"/>
        <v>1</v>
      </c>
      <c r="PZ36" s="625" t="str">
        <f t="shared" si="389"/>
        <v>00:00-00:00</v>
      </c>
      <c r="QA36" s="627">
        <f t="shared" si="390"/>
        <v>1</v>
      </c>
      <c r="QB36" s="738">
        <f t="shared" si="391"/>
        <v>0</v>
      </c>
      <c r="QC36" s="738">
        <f t="shared" si="392"/>
        <v>1</v>
      </c>
      <c r="QD36" s="628" t="b">
        <f t="shared" si="393"/>
        <v>1</v>
      </c>
      <c r="QE36" s="628" t="b">
        <f t="shared" si="393"/>
        <v>0</v>
      </c>
      <c r="QF36" s="628" t="b">
        <f t="shared" si="394"/>
        <v>1</v>
      </c>
      <c r="QG36" s="628">
        <f t="shared" si="395"/>
        <v>1</v>
      </c>
      <c r="QH36" s="737">
        <f t="shared" si="396"/>
        <v>0</v>
      </c>
      <c r="QI36" s="737">
        <f t="shared" si="397"/>
        <v>0</v>
      </c>
      <c r="QJ36" s="737">
        <f t="shared" si="93"/>
        <v>0</v>
      </c>
      <c r="QK36" s="740">
        <f t="shared" si="94"/>
        <v>0</v>
      </c>
      <c r="QL36" s="625">
        <f t="shared" si="398"/>
        <v>1</v>
      </c>
      <c r="QM36" s="625" t="str">
        <f t="shared" si="399"/>
        <v>00:00-00:00</v>
      </c>
      <c r="QN36" s="627">
        <f t="shared" si="400"/>
        <v>1</v>
      </c>
      <c r="QO36" s="738">
        <f t="shared" si="401"/>
        <v>0</v>
      </c>
      <c r="QP36" s="738">
        <f t="shared" si="402"/>
        <v>1</v>
      </c>
      <c r="QQ36" s="628" t="b">
        <f t="shared" si="403"/>
        <v>1</v>
      </c>
      <c r="QR36" s="628" t="b">
        <f t="shared" si="403"/>
        <v>0</v>
      </c>
      <c r="QS36" s="628" t="b">
        <f t="shared" si="404"/>
        <v>1</v>
      </c>
      <c r="QT36" s="628">
        <f t="shared" si="405"/>
        <v>1</v>
      </c>
      <c r="QU36" s="737">
        <f t="shared" si="406"/>
        <v>0</v>
      </c>
      <c r="QV36" s="737">
        <f t="shared" si="407"/>
        <v>0</v>
      </c>
      <c r="QW36" s="737">
        <f t="shared" si="95"/>
        <v>0</v>
      </c>
      <c r="QX36" s="740">
        <f t="shared" si="96"/>
        <v>0</v>
      </c>
      <c r="QY36" s="625">
        <f t="shared" si="408"/>
        <v>1</v>
      </c>
      <c r="QZ36" s="625" t="str">
        <f t="shared" si="409"/>
        <v>00:00-00:00</v>
      </c>
      <c r="RA36" s="627">
        <f t="shared" si="410"/>
        <v>1</v>
      </c>
      <c r="RB36" s="738">
        <f t="shared" si="411"/>
        <v>0</v>
      </c>
      <c r="RC36" s="738">
        <f t="shared" si="412"/>
        <v>1</v>
      </c>
      <c r="RD36" s="628" t="b">
        <f t="shared" si="413"/>
        <v>1</v>
      </c>
      <c r="RE36" s="628" t="b">
        <f t="shared" si="413"/>
        <v>0</v>
      </c>
      <c r="RF36" s="628" t="b">
        <f t="shared" si="414"/>
        <v>1</v>
      </c>
      <c r="RG36" s="628">
        <f t="shared" si="415"/>
        <v>1</v>
      </c>
      <c r="RH36" s="737">
        <f t="shared" si="416"/>
        <v>0</v>
      </c>
      <c r="RI36" s="737">
        <f t="shared" si="417"/>
        <v>0</v>
      </c>
      <c r="RJ36" s="737">
        <f t="shared" si="97"/>
        <v>0</v>
      </c>
      <c r="RK36" s="740">
        <f t="shared" si="98"/>
        <v>0</v>
      </c>
      <c r="RL36" s="744">
        <f t="shared" si="418"/>
        <v>0</v>
      </c>
      <c r="RM36" s="746">
        <f t="shared" si="430"/>
        <v>0</v>
      </c>
      <c r="RN36" s="744">
        <f t="shared" si="419"/>
        <v>0</v>
      </c>
      <c r="RO36" s="744">
        <f t="shared" si="420"/>
        <v>0</v>
      </c>
      <c r="RP36" s="744">
        <f t="shared" si="421"/>
        <v>0</v>
      </c>
      <c r="RQ36" s="744">
        <f t="shared" si="422"/>
        <v>0</v>
      </c>
      <c r="RR36" s="594">
        <f t="shared" ca="1" si="100"/>
        <v>0</v>
      </c>
      <c r="RS36" s="594">
        <f t="shared" ca="1" si="101"/>
        <v>0</v>
      </c>
      <c r="RU36" s="725"/>
    </row>
    <row r="37" spans="1:489" s="625" customFormat="1" ht="15" x14ac:dyDescent="0.25">
      <c r="A37" s="865">
        <f ca="1">IF(B37="","",WEEKNUM(B37,21))</f>
        <v>9</v>
      </c>
      <c r="B37" s="719">
        <f t="shared" ca="1" si="102"/>
        <v>43888</v>
      </c>
      <c r="C37" s="720">
        <f t="shared" ca="1" si="1"/>
        <v>1</v>
      </c>
      <c r="D37" s="720" t="str">
        <f t="shared" ca="1" si="2"/>
        <v/>
      </c>
      <c r="E37" s="773" t="str">
        <f t="shared" ca="1" si="3"/>
        <v/>
      </c>
      <c r="F37" s="721">
        <f t="shared" ca="1" si="4"/>
        <v>43888</v>
      </c>
      <c r="G37" s="747"/>
      <c r="H37" s="748"/>
      <c r="I37" s="748"/>
      <c r="J37" s="748"/>
      <c r="K37" s="748"/>
      <c r="L37" s="748"/>
      <c r="M37" s="749"/>
      <c r="N37" s="722" t="str">
        <f t="shared" si="5"/>
        <v/>
      </c>
      <c r="O37" s="723" t="str">
        <f t="shared" si="6"/>
        <v/>
      </c>
      <c r="P37" s="724">
        <f t="shared" ca="1" si="7"/>
        <v>0.33333333333333298</v>
      </c>
      <c r="Q37" s="725" t="str">
        <f t="shared" ca="1" si="8"/>
        <v/>
      </c>
      <c r="R37" s="725" t="str">
        <f t="shared" ca="1" si="9"/>
        <v/>
      </c>
      <c r="S37" s="750"/>
      <c r="T37" s="723" t="str">
        <f t="shared" si="103"/>
        <v/>
      </c>
      <c r="U37" s="723" t="str">
        <f t="shared" ca="1" si="10"/>
        <v/>
      </c>
      <c r="V37" s="723" t="str">
        <f t="shared" ca="1" si="11"/>
        <v/>
      </c>
      <c r="W37" s="723" t="str">
        <f t="shared" ca="1" si="12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13"/>
        <v/>
      </c>
      <c r="AD37" s="714"/>
      <c r="AE37" s="752" t="str">
        <f t="shared" si="14"/>
        <v/>
      </c>
      <c r="AF37" s="729" t="str">
        <f t="shared" si="104"/>
        <v/>
      </c>
      <c r="AG37" s="730" t="str">
        <f t="shared" si="105"/>
        <v/>
      </c>
      <c r="AH37" s="731" t="str">
        <f t="shared" si="15"/>
        <v/>
      </c>
      <c r="AI37" s="731">
        <f t="shared" si="106"/>
        <v>0</v>
      </c>
      <c r="AJ37" s="731">
        <f t="shared" si="107"/>
        <v>0</v>
      </c>
      <c r="AK37" s="732">
        <f ca="1">IF(B37="",0,IF(G37=Stammdaten!$I$59,3,IF(AND(OR(C37=0,WEEKDAY(B37,2)&gt;=6),Q37&lt;&gt;""),2,0)))</f>
        <v>0</v>
      </c>
      <c r="AL37" s="596">
        <f t="shared" si="16"/>
        <v>0</v>
      </c>
      <c r="AM37" s="596">
        <f t="shared" si="16"/>
        <v>0</v>
      </c>
      <c r="AN37" s="596">
        <f t="shared" si="16"/>
        <v>0</v>
      </c>
      <c r="AO37" s="596">
        <f t="shared" si="423"/>
        <v>0</v>
      </c>
      <c r="AP37" s="633">
        <v>0</v>
      </c>
      <c r="AQ37" s="596">
        <f t="shared" si="424"/>
        <v>0</v>
      </c>
      <c r="AR37" s="634">
        <f t="shared" si="17"/>
        <v>0</v>
      </c>
      <c r="AS37" s="733">
        <f t="shared" si="18"/>
        <v>0</v>
      </c>
      <c r="AT37" s="635">
        <f t="shared" si="19"/>
        <v>0</v>
      </c>
      <c r="AU37" s="635">
        <f t="shared" si="425"/>
        <v>0</v>
      </c>
      <c r="AV37" s="633">
        <v>0</v>
      </c>
      <c r="AW37" s="635">
        <f t="shared" si="426"/>
        <v>0</v>
      </c>
      <c r="AX37" s="596">
        <f t="shared" si="20"/>
        <v>0</v>
      </c>
      <c r="AY37" s="596">
        <f t="shared" si="21"/>
        <v>0</v>
      </c>
      <c r="AZ37" s="596">
        <f t="shared" si="22"/>
        <v>0</v>
      </c>
      <c r="BA37" s="596">
        <f t="shared" si="23"/>
        <v>0</v>
      </c>
      <c r="BB37" s="596">
        <f t="shared" si="24"/>
        <v>0</v>
      </c>
      <c r="BC37" s="596">
        <f t="shared" si="427"/>
        <v>0</v>
      </c>
      <c r="BD37" s="636" t="b">
        <f t="shared" si="25"/>
        <v>1</v>
      </c>
      <c r="BE37" s="636" t="b">
        <f>IF(UPPER(G37)=Stammdaten!$D$40,TRUE,FALSE)</f>
        <v>0</v>
      </c>
      <c r="BF37" s="635">
        <f t="shared" si="428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0.33333333333333331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9"/>
        <v>0</v>
      </c>
      <c r="BL37" s="636" t="b">
        <f>IF(UPPER(G37)=Stammdaten!$D$39,TRUE,FALSE)</f>
        <v>0</v>
      </c>
      <c r="BM37" s="636">
        <f t="shared" si="26"/>
        <v>0</v>
      </c>
      <c r="BN37" s="636">
        <f t="shared" si="27"/>
        <v>0</v>
      </c>
      <c r="BO37" s="735">
        <f t="shared" ca="1" si="28"/>
        <v>0</v>
      </c>
      <c r="BP37" s="636">
        <f t="shared" si="29"/>
        <v>0</v>
      </c>
      <c r="BQ37" s="636">
        <f t="shared" si="108"/>
        <v>0</v>
      </c>
      <c r="BR37" s="636">
        <f ca="1">IF(B37="",0,IF(WEEKDAY(B37,2)=7,BJ37,0))</f>
        <v>0</v>
      </c>
      <c r="BS37" s="549">
        <f t="shared" ca="1" si="31"/>
        <v>0</v>
      </c>
      <c r="BT37" s="637">
        <f t="shared" ca="1" si="32"/>
        <v>0</v>
      </c>
      <c r="BU37" s="635">
        <f t="shared" ca="1" si="109"/>
        <v>0</v>
      </c>
      <c r="BV37" s="638">
        <f t="shared" ca="1" si="3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34"/>
        <v>0</v>
      </c>
      <c r="BY37" s="638">
        <f t="shared" ca="1" si="35"/>
        <v>1</v>
      </c>
      <c r="BZ37" s="736">
        <f ca="1">ROUND(IF(OR(C37=0,B37=""),0,INDIRECT(ADDRESS(MATCH(B37,Soll_AZ,1)+MATCH("Arbeitszeit 1 ab",Stammdaten!B:B,0)-1,WEEKDAY(B37,2)+15,,,Tabellennamen),TRUE)),15)</f>
        <v>0.33333333333333298</v>
      </c>
      <c r="CA37" s="954">
        <f t="shared" ca="1" si="36"/>
        <v>0</v>
      </c>
      <c r="CB37" s="736">
        <f t="shared" si="110"/>
        <v>0</v>
      </c>
      <c r="CC37" s="625">
        <f t="shared" si="37"/>
        <v>1</v>
      </c>
      <c r="CD37" s="737">
        <f t="shared" si="38"/>
        <v>0</v>
      </c>
      <c r="CE37" s="737">
        <f t="shared" si="111"/>
        <v>1</v>
      </c>
      <c r="CF37" s="738" t="str">
        <f t="shared" si="112"/>
        <v>00:00-00:00</v>
      </c>
      <c r="CG37" s="739">
        <f t="shared" si="113"/>
        <v>1</v>
      </c>
      <c r="CH37" s="738">
        <f t="shared" si="114"/>
        <v>0</v>
      </c>
      <c r="CI37" s="738">
        <f t="shared" si="115"/>
        <v>1</v>
      </c>
      <c r="CJ37" s="737" t="b">
        <f t="shared" si="116"/>
        <v>1</v>
      </c>
      <c r="CK37" s="737" t="b">
        <f t="shared" si="116"/>
        <v>0</v>
      </c>
      <c r="CL37" s="737" t="b">
        <f t="shared" si="117"/>
        <v>1</v>
      </c>
      <c r="CM37" s="628">
        <f t="shared" si="118"/>
        <v>1</v>
      </c>
      <c r="CN37" s="737">
        <f t="shared" si="119"/>
        <v>0</v>
      </c>
      <c r="CO37" s="737">
        <f t="shared" si="120"/>
        <v>0</v>
      </c>
      <c r="CP37" s="737">
        <f t="shared" si="121"/>
        <v>0</v>
      </c>
      <c r="CQ37" s="740">
        <f t="shared" si="39"/>
        <v>0</v>
      </c>
      <c r="CR37" s="625">
        <f t="shared" si="122"/>
        <v>1</v>
      </c>
      <c r="CS37" s="738" t="str">
        <f t="shared" si="40"/>
        <v>00:00-00:00</v>
      </c>
      <c r="CT37" s="739">
        <f t="shared" si="123"/>
        <v>1</v>
      </c>
      <c r="CU37" s="738">
        <f t="shared" si="124"/>
        <v>0</v>
      </c>
      <c r="CV37" s="738">
        <f t="shared" si="125"/>
        <v>1</v>
      </c>
      <c r="CW37" s="737" t="b">
        <f t="shared" si="126"/>
        <v>1</v>
      </c>
      <c r="CX37" s="737" t="b">
        <f t="shared" si="126"/>
        <v>0</v>
      </c>
      <c r="CY37" s="737" t="b">
        <f t="shared" si="127"/>
        <v>1</v>
      </c>
      <c r="CZ37" s="628">
        <f t="shared" si="128"/>
        <v>1</v>
      </c>
      <c r="DA37" s="737">
        <f t="shared" si="129"/>
        <v>0</v>
      </c>
      <c r="DB37" s="737">
        <f t="shared" si="130"/>
        <v>0</v>
      </c>
      <c r="DC37" s="737">
        <f t="shared" si="131"/>
        <v>0</v>
      </c>
      <c r="DD37" s="740">
        <f t="shared" si="41"/>
        <v>0</v>
      </c>
      <c r="DE37" s="625">
        <f t="shared" si="132"/>
        <v>1</v>
      </c>
      <c r="DF37" s="738" t="str">
        <f t="shared" si="133"/>
        <v>00:00-00:00</v>
      </c>
      <c r="DG37" s="739">
        <f t="shared" si="134"/>
        <v>1</v>
      </c>
      <c r="DH37" s="738">
        <f t="shared" si="135"/>
        <v>0</v>
      </c>
      <c r="DI37" s="738">
        <f t="shared" si="136"/>
        <v>1</v>
      </c>
      <c r="DJ37" s="737" t="b">
        <f t="shared" si="137"/>
        <v>1</v>
      </c>
      <c r="DK37" s="737" t="b">
        <f t="shared" si="137"/>
        <v>0</v>
      </c>
      <c r="DL37" s="737" t="b">
        <f t="shared" si="138"/>
        <v>1</v>
      </c>
      <c r="DM37" s="628">
        <f t="shared" si="139"/>
        <v>1</v>
      </c>
      <c r="DN37" s="737">
        <f t="shared" si="140"/>
        <v>0</v>
      </c>
      <c r="DO37" s="737">
        <f t="shared" si="141"/>
        <v>0</v>
      </c>
      <c r="DP37" s="737">
        <f t="shared" si="42"/>
        <v>0</v>
      </c>
      <c r="DQ37" s="740">
        <f t="shared" si="43"/>
        <v>0</v>
      </c>
      <c r="DR37" s="625">
        <f t="shared" si="142"/>
        <v>1</v>
      </c>
      <c r="DS37" s="738" t="str">
        <f t="shared" si="143"/>
        <v>00:00-00:00</v>
      </c>
      <c r="DT37" s="739">
        <f t="shared" si="144"/>
        <v>1</v>
      </c>
      <c r="DU37" s="738">
        <f t="shared" si="145"/>
        <v>0</v>
      </c>
      <c r="DV37" s="738">
        <f t="shared" si="146"/>
        <v>1</v>
      </c>
      <c r="DW37" s="737" t="b">
        <f t="shared" si="147"/>
        <v>1</v>
      </c>
      <c r="DX37" s="737" t="b">
        <f t="shared" si="147"/>
        <v>0</v>
      </c>
      <c r="DY37" s="737" t="b">
        <f t="shared" si="148"/>
        <v>1</v>
      </c>
      <c r="DZ37" s="628">
        <f t="shared" si="149"/>
        <v>1</v>
      </c>
      <c r="EA37" s="737">
        <f t="shared" si="150"/>
        <v>0</v>
      </c>
      <c r="EB37" s="737">
        <f t="shared" si="151"/>
        <v>0</v>
      </c>
      <c r="EC37" s="737">
        <f t="shared" si="44"/>
        <v>0</v>
      </c>
      <c r="ED37" s="740">
        <f t="shared" si="45"/>
        <v>0</v>
      </c>
      <c r="EE37" s="741">
        <f t="shared" si="152"/>
        <v>1</v>
      </c>
      <c r="EF37" s="742" t="str">
        <f t="shared" si="153"/>
        <v>00:00-00:00</v>
      </c>
      <c r="EG37" s="743">
        <f t="shared" si="154"/>
        <v>1</v>
      </c>
      <c r="EH37" s="742">
        <f t="shared" si="155"/>
        <v>0</v>
      </c>
      <c r="EI37" s="742">
        <f t="shared" si="156"/>
        <v>1</v>
      </c>
      <c r="EJ37" s="742" t="b">
        <f t="shared" si="157"/>
        <v>1</v>
      </c>
      <c r="EK37" s="742" t="b">
        <f t="shared" si="157"/>
        <v>0</v>
      </c>
      <c r="EL37" s="742" t="b">
        <f t="shared" si="158"/>
        <v>1</v>
      </c>
      <c r="EM37" s="628">
        <f t="shared" si="159"/>
        <v>1</v>
      </c>
      <c r="EN37" s="737">
        <f t="shared" si="160"/>
        <v>0</v>
      </c>
      <c r="EO37" s="737">
        <f t="shared" si="161"/>
        <v>0</v>
      </c>
      <c r="EP37" s="737">
        <f t="shared" si="46"/>
        <v>0</v>
      </c>
      <c r="EQ37" s="740">
        <f t="shared" si="47"/>
        <v>0</v>
      </c>
      <c r="ER37" s="741">
        <f t="shared" si="162"/>
        <v>1</v>
      </c>
      <c r="ES37" s="742" t="str">
        <f t="shared" si="163"/>
        <v>00:00-00:00</v>
      </c>
      <c r="ET37" s="739">
        <f t="shared" si="164"/>
        <v>1</v>
      </c>
      <c r="EU37" s="738">
        <f t="shared" si="165"/>
        <v>0</v>
      </c>
      <c r="EV37" s="738">
        <f t="shared" si="166"/>
        <v>1</v>
      </c>
      <c r="EW37" s="737" t="b">
        <f t="shared" si="167"/>
        <v>1</v>
      </c>
      <c r="EX37" s="737" t="b">
        <f t="shared" si="167"/>
        <v>0</v>
      </c>
      <c r="EY37" s="737" t="b">
        <f t="shared" si="168"/>
        <v>1</v>
      </c>
      <c r="EZ37" s="628">
        <f t="shared" si="169"/>
        <v>1</v>
      </c>
      <c r="FA37" s="737">
        <f t="shared" si="170"/>
        <v>0</v>
      </c>
      <c r="FB37" s="737">
        <f t="shared" si="171"/>
        <v>0</v>
      </c>
      <c r="FC37" s="737">
        <f t="shared" si="48"/>
        <v>0</v>
      </c>
      <c r="FD37" s="740">
        <f t="shared" si="49"/>
        <v>0</v>
      </c>
      <c r="FE37" s="625">
        <f t="shared" si="172"/>
        <v>1</v>
      </c>
      <c r="FF37" s="738" t="str">
        <f t="shared" si="173"/>
        <v>00:00-00:00</v>
      </c>
      <c r="FG37" s="739">
        <f t="shared" si="174"/>
        <v>1</v>
      </c>
      <c r="FH37" s="738">
        <f t="shared" si="175"/>
        <v>0</v>
      </c>
      <c r="FI37" s="738">
        <f t="shared" si="176"/>
        <v>1</v>
      </c>
      <c r="FJ37" s="737" t="b">
        <f t="shared" si="177"/>
        <v>1</v>
      </c>
      <c r="FK37" s="737" t="b">
        <f t="shared" si="177"/>
        <v>0</v>
      </c>
      <c r="FL37" s="737" t="b">
        <f t="shared" si="178"/>
        <v>1</v>
      </c>
      <c r="FM37" s="628">
        <f t="shared" si="179"/>
        <v>1</v>
      </c>
      <c r="FN37" s="737">
        <f t="shared" si="180"/>
        <v>0</v>
      </c>
      <c r="FO37" s="737">
        <f t="shared" si="181"/>
        <v>0</v>
      </c>
      <c r="FP37" s="737">
        <f t="shared" si="50"/>
        <v>0</v>
      </c>
      <c r="FQ37" s="740">
        <f t="shared" si="51"/>
        <v>0</v>
      </c>
      <c r="FR37" s="625">
        <f t="shared" si="182"/>
        <v>1</v>
      </c>
      <c r="FS37" s="738" t="str">
        <f t="shared" si="183"/>
        <v>00:00-00:00</v>
      </c>
      <c r="FT37" s="739">
        <f t="shared" si="184"/>
        <v>1</v>
      </c>
      <c r="FU37" s="738">
        <f t="shared" si="185"/>
        <v>0</v>
      </c>
      <c r="FV37" s="738">
        <f t="shared" si="186"/>
        <v>1</v>
      </c>
      <c r="FW37" s="737" t="b">
        <f t="shared" si="187"/>
        <v>1</v>
      </c>
      <c r="FX37" s="737" t="b">
        <f t="shared" si="187"/>
        <v>0</v>
      </c>
      <c r="FY37" s="737" t="b">
        <f t="shared" si="188"/>
        <v>1</v>
      </c>
      <c r="FZ37" s="628">
        <f t="shared" si="189"/>
        <v>1</v>
      </c>
      <c r="GA37" s="737">
        <f t="shared" si="190"/>
        <v>0</v>
      </c>
      <c r="GB37" s="737">
        <f t="shared" si="191"/>
        <v>0</v>
      </c>
      <c r="GC37" s="737">
        <f t="shared" si="52"/>
        <v>0</v>
      </c>
      <c r="GD37" s="740">
        <f t="shared" si="53"/>
        <v>0</v>
      </c>
      <c r="GE37" s="625">
        <f t="shared" si="192"/>
        <v>1</v>
      </c>
      <c r="GF37" s="738" t="str">
        <f t="shared" si="193"/>
        <v>00:00-00:00</v>
      </c>
      <c r="GG37" s="739">
        <f t="shared" si="194"/>
        <v>1</v>
      </c>
      <c r="GH37" s="738">
        <f t="shared" si="195"/>
        <v>0</v>
      </c>
      <c r="GI37" s="738">
        <f t="shared" si="196"/>
        <v>1</v>
      </c>
      <c r="GJ37" s="737" t="b">
        <f t="shared" si="197"/>
        <v>1</v>
      </c>
      <c r="GK37" s="737" t="b">
        <f t="shared" si="197"/>
        <v>0</v>
      </c>
      <c r="GL37" s="737" t="b">
        <f t="shared" si="198"/>
        <v>1</v>
      </c>
      <c r="GM37" s="628">
        <f t="shared" si="199"/>
        <v>1</v>
      </c>
      <c r="GN37" s="737">
        <f t="shared" si="200"/>
        <v>0</v>
      </c>
      <c r="GO37" s="737">
        <f t="shared" si="201"/>
        <v>0</v>
      </c>
      <c r="GP37" s="737">
        <f t="shared" si="54"/>
        <v>0</v>
      </c>
      <c r="GQ37" s="740">
        <f t="shared" si="55"/>
        <v>0</v>
      </c>
      <c r="GR37" s="625">
        <f t="shared" si="202"/>
        <v>1</v>
      </c>
      <c r="GS37" s="738" t="str">
        <f t="shared" si="203"/>
        <v>00:00-00:00</v>
      </c>
      <c r="GT37" s="739">
        <f t="shared" si="204"/>
        <v>1</v>
      </c>
      <c r="GU37" s="738">
        <f t="shared" si="205"/>
        <v>0</v>
      </c>
      <c r="GV37" s="738">
        <f t="shared" si="206"/>
        <v>1</v>
      </c>
      <c r="GW37" s="737" t="b">
        <f t="shared" si="207"/>
        <v>1</v>
      </c>
      <c r="GX37" s="737" t="b">
        <f t="shared" si="207"/>
        <v>0</v>
      </c>
      <c r="GY37" s="737" t="b">
        <f t="shared" si="208"/>
        <v>1</v>
      </c>
      <c r="GZ37" s="628">
        <f t="shared" si="209"/>
        <v>1</v>
      </c>
      <c r="HA37" s="737">
        <f t="shared" si="210"/>
        <v>0</v>
      </c>
      <c r="HB37" s="737">
        <f t="shared" si="211"/>
        <v>0</v>
      </c>
      <c r="HC37" s="737">
        <f t="shared" si="56"/>
        <v>0</v>
      </c>
      <c r="HD37" s="740">
        <f t="shared" si="57"/>
        <v>0</v>
      </c>
      <c r="HE37" s="625">
        <f t="shared" si="212"/>
        <v>1</v>
      </c>
      <c r="HF37" s="738" t="str">
        <f t="shared" si="213"/>
        <v>00:00-00:00</v>
      </c>
      <c r="HG37" s="739">
        <f t="shared" si="214"/>
        <v>1</v>
      </c>
      <c r="HH37" s="738">
        <f t="shared" si="215"/>
        <v>0</v>
      </c>
      <c r="HI37" s="738">
        <f t="shared" si="216"/>
        <v>1</v>
      </c>
      <c r="HJ37" s="737" t="b">
        <f t="shared" si="217"/>
        <v>1</v>
      </c>
      <c r="HK37" s="737" t="b">
        <f t="shared" si="217"/>
        <v>0</v>
      </c>
      <c r="HL37" s="737" t="b">
        <f t="shared" si="218"/>
        <v>1</v>
      </c>
      <c r="HM37" s="628">
        <f t="shared" si="219"/>
        <v>1</v>
      </c>
      <c r="HN37" s="737">
        <f t="shared" si="220"/>
        <v>0</v>
      </c>
      <c r="HO37" s="737">
        <f t="shared" si="221"/>
        <v>0</v>
      </c>
      <c r="HP37" s="737">
        <f t="shared" si="58"/>
        <v>0</v>
      </c>
      <c r="HQ37" s="740">
        <f t="shared" si="59"/>
        <v>0</v>
      </c>
      <c r="HR37" s="625">
        <f t="shared" si="222"/>
        <v>1</v>
      </c>
      <c r="HS37" s="738" t="str">
        <f t="shared" si="223"/>
        <v>00:00-00:00</v>
      </c>
      <c r="HT37" s="739">
        <f t="shared" si="224"/>
        <v>1</v>
      </c>
      <c r="HU37" s="738">
        <f t="shared" si="225"/>
        <v>0</v>
      </c>
      <c r="HV37" s="738">
        <f t="shared" si="226"/>
        <v>1</v>
      </c>
      <c r="HW37" s="737" t="b">
        <f t="shared" si="227"/>
        <v>1</v>
      </c>
      <c r="HX37" s="737" t="b">
        <f t="shared" si="227"/>
        <v>0</v>
      </c>
      <c r="HY37" s="737" t="b">
        <f t="shared" si="228"/>
        <v>1</v>
      </c>
      <c r="HZ37" s="628">
        <f t="shared" si="229"/>
        <v>1</v>
      </c>
      <c r="IA37" s="737">
        <f t="shared" si="230"/>
        <v>0</v>
      </c>
      <c r="IB37" s="737">
        <f t="shared" si="231"/>
        <v>0</v>
      </c>
      <c r="IC37" s="737">
        <f t="shared" si="60"/>
        <v>0</v>
      </c>
      <c r="ID37" s="740">
        <f t="shared" si="61"/>
        <v>0</v>
      </c>
      <c r="IE37" s="625">
        <f t="shared" si="232"/>
        <v>1</v>
      </c>
      <c r="IF37" s="738" t="str">
        <f t="shared" si="233"/>
        <v>00:00-00:00</v>
      </c>
      <c r="IG37" s="739">
        <f t="shared" si="234"/>
        <v>1</v>
      </c>
      <c r="IH37" s="738">
        <f t="shared" si="235"/>
        <v>0</v>
      </c>
      <c r="II37" s="738">
        <f t="shared" si="236"/>
        <v>1</v>
      </c>
      <c r="IJ37" s="737" t="b">
        <f t="shared" si="237"/>
        <v>1</v>
      </c>
      <c r="IK37" s="737" t="b">
        <f t="shared" si="237"/>
        <v>0</v>
      </c>
      <c r="IL37" s="737" t="b">
        <f t="shared" si="238"/>
        <v>1</v>
      </c>
      <c r="IM37" s="628">
        <f t="shared" si="239"/>
        <v>1</v>
      </c>
      <c r="IN37" s="737">
        <f t="shared" si="240"/>
        <v>0</v>
      </c>
      <c r="IO37" s="737">
        <f t="shared" si="241"/>
        <v>0</v>
      </c>
      <c r="IP37" s="737">
        <f t="shared" si="62"/>
        <v>0</v>
      </c>
      <c r="IQ37" s="740">
        <f t="shared" si="63"/>
        <v>0</v>
      </c>
      <c r="IR37" s="625">
        <f t="shared" si="242"/>
        <v>1</v>
      </c>
      <c r="IS37" s="738" t="str">
        <f t="shared" si="243"/>
        <v>00:00-00:00</v>
      </c>
      <c r="IT37" s="739">
        <f t="shared" si="244"/>
        <v>1</v>
      </c>
      <c r="IU37" s="738">
        <f t="shared" si="245"/>
        <v>0</v>
      </c>
      <c r="IV37" s="738">
        <f t="shared" si="246"/>
        <v>1</v>
      </c>
      <c r="IW37" s="737" t="b">
        <f t="shared" si="247"/>
        <v>1</v>
      </c>
      <c r="IX37" s="737" t="b">
        <f t="shared" si="247"/>
        <v>0</v>
      </c>
      <c r="IY37" s="737" t="b">
        <f t="shared" si="248"/>
        <v>1</v>
      </c>
      <c r="IZ37" s="628">
        <f t="shared" si="249"/>
        <v>1</v>
      </c>
      <c r="JA37" s="737">
        <f t="shared" si="250"/>
        <v>0</v>
      </c>
      <c r="JB37" s="737">
        <f t="shared" si="251"/>
        <v>0</v>
      </c>
      <c r="JC37" s="737">
        <f t="shared" si="64"/>
        <v>0</v>
      </c>
      <c r="JD37" s="740">
        <f t="shared" si="65"/>
        <v>0</v>
      </c>
      <c r="JE37" s="625">
        <f t="shared" si="252"/>
        <v>1</v>
      </c>
      <c r="JF37" s="738" t="str">
        <f t="shared" si="253"/>
        <v>00:00-00:00</v>
      </c>
      <c r="JG37" s="739">
        <f t="shared" si="254"/>
        <v>1</v>
      </c>
      <c r="JH37" s="738">
        <f t="shared" si="255"/>
        <v>0</v>
      </c>
      <c r="JI37" s="738">
        <f t="shared" si="256"/>
        <v>1</v>
      </c>
      <c r="JJ37" s="737" t="b">
        <f t="shared" si="257"/>
        <v>1</v>
      </c>
      <c r="JK37" s="737" t="b">
        <f t="shared" si="257"/>
        <v>0</v>
      </c>
      <c r="JL37" s="737" t="b">
        <f t="shared" si="258"/>
        <v>1</v>
      </c>
      <c r="JM37" s="628">
        <f t="shared" si="259"/>
        <v>1</v>
      </c>
      <c r="JN37" s="737">
        <f t="shared" si="260"/>
        <v>0</v>
      </c>
      <c r="JO37" s="737">
        <f t="shared" si="261"/>
        <v>0</v>
      </c>
      <c r="JP37" s="737">
        <f t="shared" si="66"/>
        <v>0</v>
      </c>
      <c r="JQ37" s="740">
        <f t="shared" si="67"/>
        <v>0</v>
      </c>
      <c r="JR37" s="744">
        <f t="shared" si="262"/>
        <v>0</v>
      </c>
      <c r="JS37" s="745">
        <f t="shared" si="263"/>
        <v>0</v>
      </c>
      <c r="JT37" s="744">
        <f t="shared" si="264"/>
        <v>0</v>
      </c>
      <c r="JU37" s="744">
        <f t="shared" si="265"/>
        <v>0</v>
      </c>
      <c r="JV37" s="744">
        <f t="shared" si="266"/>
        <v>0</v>
      </c>
      <c r="JW37" s="744">
        <f t="shared" si="267"/>
        <v>0</v>
      </c>
      <c r="JX37" s="616"/>
      <c r="JY37" s="625">
        <f t="shared" si="268"/>
        <v>1</v>
      </c>
      <c r="JZ37" s="626" t="str">
        <f t="shared" si="269"/>
        <v>00:00-00:00</v>
      </c>
      <c r="KA37" s="627">
        <f t="shared" si="270"/>
        <v>1</v>
      </c>
      <c r="KB37" s="738">
        <f t="shared" si="271"/>
        <v>0</v>
      </c>
      <c r="KC37" s="738">
        <f t="shared" si="272"/>
        <v>1</v>
      </c>
      <c r="KD37" s="628" t="b">
        <f t="shared" si="273"/>
        <v>1</v>
      </c>
      <c r="KE37" s="628" t="b">
        <f t="shared" si="273"/>
        <v>0</v>
      </c>
      <c r="KF37" s="628" t="b">
        <f t="shared" si="274"/>
        <v>1</v>
      </c>
      <c r="KG37" s="628">
        <f t="shared" si="275"/>
        <v>1</v>
      </c>
      <c r="KH37" s="737">
        <f t="shared" si="276"/>
        <v>0</v>
      </c>
      <c r="KI37" s="737">
        <f t="shared" si="277"/>
        <v>0</v>
      </c>
      <c r="KJ37" s="737">
        <f t="shared" si="68"/>
        <v>0</v>
      </c>
      <c r="KK37" s="740">
        <f t="shared" si="69"/>
        <v>0</v>
      </c>
      <c r="KL37" s="625">
        <f t="shared" si="278"/>
        <v>1</v>
      </c>
      <c r="KM37" s="625" t="str">
        <f t="shared" si="279"/>
        <v>00:00-00:00</v>
      </c>
      <c r="KN37" s="627">
        <f t="shared" si="280"/>
        <v>1</v>
      </c>
      <c r="KO37" s="738">
        <f t="shared" si="281"/>
        <v>0</v>
      </c>
      <c r="KP37" s="738">
        <f t="shared" si="282"/>
        <v>1</v>
      </c>
      <c r="KQ37" s="628" t="b">
        <f t="shared" si="283"/>
        <v>1</v>
      </c>
      <c r="KR37" s="628" t="b">
        <f t="shared" si="283"/>
        <v>0</v>
      </c>
      <c r="KS37" s="628" t="b">
        <f t="shared" si="284"/>
        <v>1</v>
      </c>
      <c r="KT37" s="628">
        <f t="shared" si="285"/>
        <v>1</v>
      </c>
      <c r="KU37" s="737">
        <f t="shared" si="286"/>
        <v>0</v>
      </c>
      <c r="KV37" s="737">
        <f t="shared" si="287"/>
        <v>0</v>
      </c>
      <c r="KW37" s="737">
        <f t="shared" si="70"/>
        <v>0</v>
      </c>
      <c r="KX37" s="740">
        <f t="shared" si="71"/>
        <v>0</v>
      </c>
      <c r="KY37" s="625">
        <f t="shared" si="288"/>
        <v>1</v>
      </c>
      <c r="KZ37" s="625" t="str">
        <f t="shared" si="289"/>
        <v>00:00-00:00</v>
      </c>
      <c r="LA37" s="627">
        <f t="shared" si="290"/>
        <v>1</v>
      </c>
      <c r="LB37" s="738">
        <f t="shared" si="291"/>
        <v>0</v>
      </c>
      <c r="LC37" s="738">
        <f t="shared" si="292"/>
        <v>1</v>
      </c>
      <c r="LD37" s="628" t="b">
        <f t="shared" si="293"/>
        <v>1</v>
      </c>
      <c r="LE37" s="628" t="b">
        <f t="shared" si="293"/>
        <v>0</v>
      </c>
      <c r="LF37" s="628" t="b">
        <f t="shared" si="294"/>
        <v>1</v>
      </c>
      <c r="LG37" s="628">
        <f t="shared" si="295"/>
        <v>1</v>
      </c>
      <c r="LH37" s="737">
        <f t="shared" si="296"/>
        <v>0</v>
      </c>
      <c r="LI37" s="737">
        <f t="shared" si="297"/>
        <v>0</v>
      </c>
      <c r="LJ37" s="737">
        <f t="shared" si="72"/>
        <v>0</v>
      </c>
      <c r="LK37" s="740">
        <f t="shared" si="73"/>
        <v>0</v>
      </c>
      <c r="LL37" s="625">
        <f t="shared" si="298"/>
        <v>1</v>
      </c>
      <c r="LM37" s="625" t="str">
        <f t="shared" si="299"/>
        <v>00:00-00:00</v>
      </c>
      <c r="LN37" s="627">
        <f t="shared" si="300"/>
        <v>1</v>
      </c>
      <c r="LO37" s="738">
        <f t="shared" si="301"/>
        <v>0</v>
      </c>
      <c r="LP37" s="738">
        <f t="shared" si="302"/>
        <v>1</v>
      </c>
      <c r="LQ37" s="628" t="b">
        <f t="shared" si="303"/>
        <v>1</v>
      </c>
      <c r="LR37" s="628" t="b">
        <f t="shared" si="303"/>
        <v>0</v>
      </c>
      <c r="LS37" s="628" t="b">
        <f t="shared" si="304"/>
        <v>1</v>
      </c>
      <c r="LT37" s="628">
        <f t="shared" si="305"/>
        <v>1</v>
      </c>
      <c r="LU37" s="737">
        <f t="shared" si="306"/>
        <v>0</v>
      </c>
      <c r="LV37" s="737">
        <f t="shared" si="307"/>
        <v>0</v>
      </c>
      <c r="LW37" s="737">
        <f t="shared" si="74"/>
        <v>0</v>
      </c>
      <c r="LX37" s="740">
        <f t="shared" si="75"/>
        <v>0</v>
      </c>
      <c r="LY37" s="625">
        <f t="shared" si="308"/>
        <v>1</v>
      </c>
      <c r="LZ37" s="625" t="str">
        <f t="shared" si="309"/>
        <v>00:00-00:00</v>
      </c>
      <c r="MA37" s="627">
        <f t="shared" si="310"/>
        <v>1</v>
      </c>
      <c r="MB37" s="738">
        <f t="shared" si="311"/>
        <v>0</v>
      </c>
      <c r="MC37" s="738">
        <f t="shared" si="312"/>
        <v>1</v>
      </c>
      <c r="MD37" s="628" t="b">
        <f t="shared" si="313"/>
        <v>1</v>
      </c>
      <c r="ME37" s="628" t="b">
        <f t="shared" si="76"/>
        <v>0</v>
      </c>
      <c r="MF37" s="628" t="b">
        <f t="shared" si="314"/>
        <v>1</v>
      </c>
      <c r="MG37" s="628">
        <f t="shared" si="315"/>
        <v>1</v>
      </c>
      <c r="MH37" s="737">
        <f t="shared" si="316"/>
        <v>0</v>
      </c>
      <c r="MI37" s="737">
        <f t="shared" si="317"/>
        <v>0</v>
      </c>
      <c r="MJ37" s="737">
        <f t="shared" si="77"/>
        <v>0</v>
      </c>
      <c r="MK37" s="740">
        <f t="shared" si="78"/>
        <v>0</v>
      </c>
      <c r="ML37" s="625">
        <f t="shared" si="318"/>
        <v>1</v>
      </c>
      <c r="MM37" s="625" t="str">
        <f t="shared" si="319"/>
        <v>00:00-00:00</v>
      </c>
      <c r="MN37" s="627">
        <f t="shared" si="320"/>
        <v>1</v>
      </c>
      <c r="MO37" s="738">
        <f t="shared" si="321"/>
        <v>0</v>
      </c>
      <c r="MP37" s="738">
        <f t="shared" si="322"/>
        <v>1</v>
      </c>
      <c r="MQ37" s="628" t="b">
        <f t="shared" si="323"/>
        <v>1</v>
      </c>
      <c r="MR37" s="628" t="b">
        <f t="shared" si="323"/>
        <v>0</v>
      </c>
      <c r="MS37" s="628" t="b">
        <f t="shared" si="324"/>
        <v>1</v>
      </c>
      <c r="MT37" s="628">
        <f t="shared" si="325"/>
        <v>1</v>
      </c>
      <c r="MU37" s="737">
        <f t="shared" si="326"/>
        <v>0</v>
      </c>
      <c r="MV37" s="737">
        <f t="shared" si="327"/>
        <v>0</v>
      </c>
      <c r="MW37" s="737">
        <f t="shared" si="79"/>
        <v>0</v>
      </c>
      <c r="MX37" s="740">
        <f t="shared" si="80"/>
        <v>0</v>
      </c>
      <c r="MY37" s="625">
        <f t="shared" si="328"/>
        <v>1</v>
      </c>
      <c r="MZ37" s="625" t="str">
        <f t="shared" si="329"/>
        <v>00:00-00:00</v>
      </c>
      <c r="NA37" s="627">
        <f t="shared" si="330"/>
        <v>1</v>
      </c>
      <c r="NB37" s="738">
        <f t="shared" si="331"/>
        <v>0</v>
      </c>
      <c r="NC37" s="738">
        <f t="shared" si="332"/>
        <v>1</v>
      </c>
      <c r="ND37" s="628" t="b">
        <f t="shared" si="333"/>
        <v>1</v>
      </c>
      <c r="NE37" s="628" t="b">
        <f t="shared" si="333"/>
        <v>0</v>
      </c>
      <c r="NF37" s="628" t="b">
        <f t="shared" si="334"/>
        <v>1</v>
      </c>
      <c r="NG37" s="628">
        <f t="shared" si="335"/>
        <v>1</v>
      </c>
      <c r="NH37" s="737">
        <f t="shared" si="336"/>
        <v>0</v>
      </c>
      <c r="NI37" s="737">
        <f t="shared" si="337"/>
        <v>0</v>
      </c>
      <c r="NJ37" s="737">
        <f t="shared" si="81"/>
        <v>0</v>
      </c>
      <c r="NK37" s="740">
        <f t="shared" si="82"/>
        <v>0</v>
      </c>
      <c r="NL37" s="625">
        <f t="shared" si="338"/>
        <v>1</v>
      </c>
      <c r="NM37" s="625" t="str">
        <f t="shared" si="339"/>
        <v>00:00-00:00</v>
      </c>
      <c r="NN37" s="627">
        <f t="shared" si="340"/>
        <v>1</v>
      </c>
      <c r="NO37" s="738">
        <f t="shared" si="341"/>
        <v>0</v>
      </c>
      <c r="NP37" s="738">
        <f t="shared" si="342"/>
        <v>1</v>
      </c>
      <c r="NQ37" s="628" t="b">
        <f t="shared" si="343"/>
        <v>1</v>
      </c>
      <c r="NR37" s="628" t="b">
        <f t="shared" si="343"/>
        <v>0</v>
      </c>
      <c r="NS37" s="628" t="b">
        <f t="shared" si="344"/>
        <v>1</v>
      </c>
      <c r="NT37" s="628">
        <f t="shared" si="345"/>
        <v>1</v>
      </c>
      <c r="NU37" s="737">
        <f t="shared" si="346"/>
        <v>0</v>
      </c>
      <c r="NV37" s="737">
        <f t="shared" si="347"/>
        <v>0</v>
      </c>
      <c r="NW37" s="737">
        <f t="shared" si="83"/>
        <v>0</v>
      </c>
      <c r="NX37" s="740">
        <f t="shared" si="84"/>
        <v>0</v>
      </c>
      <c r="NY37" s="625">
        <f t="shared" si="348"/>
        <v>1</v>
      </c>
      <c r="NZ37" s="625" t="str">
        <f t="shared" si="349"/>
        <v>00:00-00:00</v>
      </c>
      <c r="OA37" s="627">
        <f t="shared" si="350"/>
        <v>1</v>
      </c>
      <c r="OB37" s="738">
        <f t="shared" si="351"/>
        <v>0</v>
      </c>
      <c r="OC37" s="738">
        <f t="shared" si="352"/>
        <v>1</v>
      </c>
      <c r="OD37" s="628" t="b">
        <f t="shared" si="353"/>
        <v>1</v>
      </c>
      <c r="OE37" s="628" t="b">
        <f t="shared" si="353"/>
        <v>0</v>
      </c>
      <c r="OF37" s="628" t="b">
        <f t="shared" si="354"/>
        <v>1</v>
      </c>
      <c r="OG37" s="628">
        <f t="shared" si="355"/>
        <v>1</v>
      </c>
      <c r="OH37" s="737">
        <f t="shared" si="356"/>
        <v>0</v>
      </c>
      <c r="OI37" s="737">
        <f t="shared" si="357"/>
        <v>0</v>
      </c>
      <c r="OJ37" s="737">
        <f t="shared" si="85"/>
        <v>0</v>
      </c>
      <c r="OK37" s="740">
        <f t="shared" si="86"/>
        <v>0</v>
      </c>
      <c r="OL37" s="625">
        <f t="shared" si="358"/>
        <v>1</v>
      </c>
      <c r="OM37" s="625" t="str">
        <f t="shared" si="359"/>
        <v>00:00-00:00</v>
      </c>
      <c r="ON37" s="627">
        <f t="shared" si="360"/>
        <v>1</v>
      </c>
      <c r="OO37" s="738">
        <f t="shared" si="361"/>
        <v>0</v>
      </c>
      <c r="OP37" s="738">
        <f t="shared" si="362"/>
        <v>1</v>
      </c>
      <c r="OQ37" s="628" t="b">
        <f t="shared" si="363"/>
        <v>1</v>
      </c>
      <c r="OR37" s="628" t="b">
        <f t="shared" si="363"/>
        <v>0</v>
      </c>
      <c r="OS37" s="628" t="b">
        <f t="shared" si="364"/>
        <v>1</v>
      </c>
      <c r="OT37" s="628">
        <f t="shared" si="365"/>
        <v>1</v>
      </c>
      <c r="OU37" s="737">
        <f t="shared" si="366"/>
        <v>0</v>
      </c>
      <c r="OV37" s="737">
        <f t="shared" si="367"/>
        <v>0</v>
      </c>
      <c r="OW37" s="737">
        <f t="shared" si="87"/>
        <v>0</v>
      </c>
      <c r="OX37" s="740">
        <f t="shared" si="88"/>
        <v>0</v>
      </c>
      <c r="OY37" s="625">
        <f t="shared" si="368"/>
        <v>1</v>
      </c>
      <c r="OZ37" s="625" t="str">
        <f t="shared" si="369"/>
        <v>00:00-00:00</v>
      </c>
      <c r="PA37" s="627">
        <f t="shared" si="370"/>
        <v>1</v>
      </c>
      <c r="PB37" s="738">
        <f t="shared" si="371"/>
        <v>0</v>
      </c>
      <c r="PC37" s="738">
        <f t="shared" si="372"/>
        <v>1</v>
      </c>
      <c r="PD37" s="628" t="b">
        <f t="shared" si="373"/>
        <v>1</v>
      </c>
      <c r="PE37" s="628" t="b">
        <f t="shared" si="373"/>
        <v>0</v>
      </c>
      <c r="PF37" s="628" t="b">
        <f t="shared" si="374"/>
        <v>1</v>
      </c>
      <c r="PG37" s="628">
        <f t="shared" si="375"/>
        <v>1</v>
      </c>
      <c r="PH37" s="737">
        <f t="shared" si="376"/>
        <v>0</v>
      </c>
      <c r="PI37" s="737">
        <f t="shared" si="377"/>
        <v>0</v>
      </c>
      <c r="PJ37" s="737">
        <f t="shared" si="89"/>
        <v>0</v>
      </c>
      <c r="PK37" s="740">
        <f t="shared" si="90"/>
        <v>0</v>
      </c>
      <c r="PL37" s="625">
        <f t="shared" si="378"/>
        <v>1</v>
      </c>
      <c r="PM37" s="625" t="str">
        <f t="shared" si="379"/>
        <v>00:00-00:00</v>
      </c>
      <c r="PN37" s="627">
        <f t="shared" si="380"/>
        <v>1</v>
      </c>
      <c r="PO37" s="738">
        <f t="shared" si="381"/>
        <v>0</v>
      </c>
      <c r="PP37" s="738">
        <f t="shared" si="382"/>
        <v>1</v>
      </c>
      <c r="PQ37" s="628" t="b">
        <f t="shared" si="383"/>
        <v>1</v>
      </c>
      <c r="PR37" s="628" t="b">
        <f t="shared" si="383"/>
        <v>0</v>
      </c>
      <c r="PS37" s="628" t="b">
        <f t="shared" si="384"/>
        <v>1</v>
      </c>
      <c r="PT37" s="628">
        <f t="shared" si="385"/>
        <v>1</v>
      </c>
      <c r="PU37" s="737">
        <f t="shared" si="386"/>
        <v>0</v>
      </c>
      <c r="PV37" s="737">
        <f t="shared" si="387"/>
        <v>0</v>
      </c>
      <c r="PW37" s="737">
        <f t="shared" si="91"/>
        <v>0</v>
      </c>
      <c r="PX37" s="740">
        <f t="shared" si="92"/>
        <v>0</v>
      </c>
      <c r="PY37" s="625">
        <f t="shared" si="388"/>
        <v>1</v>
      </c>
      <c r="PZ37" s="625" t="str">
        <f t="shared" si="389"/>
        <v>00:00-00:00</v>
      </c>
      <c r="QA37" s="627">
        <f t="shared" si="390"/>
        <v>1</v>
      </c>
      <c r="QB37" s="738">
        <f t="shared" si="391"/>
        <v>0</v>
      </c>
      <c r="QC37" s="738">
        <f t="shared" si="392"/>
        <v>1</v>
      </c>
      <c r="QD37" s="628" t="b">
        <f t="shared" si="393"/>
        <v>1</v>
      </c>
      <c r="QE37" s="628" t="b">
        <f t="shared" si="393"/>
        <v>0</v>
      </c>
      <c r="QF37" s="628" t="b">
        <f t="shared" si="394"/>
        <v>1</v>
      </c>
      <c r="QG37" s="628">
        <f t="shared" si="395"/>
        <v>1</v>
      </c>
      <c r="QH37" s="737">
        <f t="shared" si="396"/>
        <v>0</v>
      </c>
      <c r="QI37" s="737">
        <f t="shared" si="397"/>
        <v>0</v>
      </c>
      <c r="QJ37" s="737">
        <f t="shared" si="93"/>
        <v>0</v>
      </c>
      <c r="QK37" s="740">
        <f t="shared" si="94"/>
        <v>0</v>
      </c>
      <c r="QL37" s="625">
        <f t="shared" si="398"/>
        <v>1</v>
      </c>
      <c r="QM37" s="625" t="str">
        <f t="shared" si="399"/>
        <v>00:00-00:00</v>
      </c>
      <c r="QN37" s="627">
        <f t="shared" si="400"/>
        <v>1</v>
      </c>
      <c r="QO37" s="738">
        <f t="shared" si="401"/>
        <v>0</v>
      </c>
      <c r="QP37" s="738">
        <f t="shared" si="402"/>
        <v>1</v>
      </c>
      <c r="QQ37" s="628" t="b">
        <f t="shared" si="403"/>
        <v>1</v>
      </c>
      <c r="QR37" s="628" t="b">
        <f t="shared" si="403"/>
        <v>0</v>
      </c>
      <c r="QS37" s="628" t="b">
        <f t="shared" si="404"/>
        <v>1</v>
      </c>
      <c r="QT37" s="628">
        <f t="shared" si="405"/>
        <v>1</v>
      </c>
      <c r="QU37" s="737">
        <f t="shared" si="406"/>
        <v>0</v>
      </c>
      <c r="QV37" s="737">
        <f t="shared" si="407"/>
        <v>0</v>
      </c>
      <c r="QW37" s="737">
        <f t="shared" si="95"/>
        <v>0</v>
      </c>
      <c r="QX37" s="740">
        <f t="shared" si="96"/>
        <v>0</v>
      </c>
      <c r="QY37" s="625">
        <f t="shared" si="408"/>
        <v>1</v>
      </c>
      <c r="QZ37" s="625" t="str">
        <f t="shared" si="409"/>
        <v>00:00-00:00</v>
      </c>
      <c r="RA37" s="627">
        <f t="shared" si="410"/>
        <v>1</v>
      </c>
      <c r="RB37" s="738">
        <f t="shared" si="411"/>
        <v>0</v>
      </c>
      <c r="RC37" s="738">
        <f t="shared" si="412"/>
        <v>1</v>
      </c>
      <c r="RD37" s="628" t="b">
        <f t="shared" si="413"/>
        <v>1</v>
      </c>
      <c r="RE37" s="628" t="b">
        <f t="shared" si="413"/>
        <v>0</v>
      </c>
      <c r="RF37" s="628" t="b">
        <f t="shared" si="414"/>
        <v>1</v>
      </c>
      <c r="RG37" s="628">
        <f t="shared" si="415"/>
        <v>1</v>
      </c>
      <c r="RH37" s="737">
        <f t="shared" si="416"/>
        <v>0</v>
      </c>
      <c r="RI37" s="737">
        <f t="shared" si="417"/>
        <v>0</v>
      </c>
      <c r="RJ37" s="737">
        <f t="shared" si="97"/>
        <v>0</v>
      </c>
      <c r="RK37" s="740">
        <f t="shared" si="98"/>
        <v>0</v>
      </c>
      <c r="RL37" s="744">
        <f t="shared" si="418"/>
        <v>0</v>
      </c>
      <c r="RM37" s="746">
        <f t="shared" si="430"/>
        <v>0</v>
      </c>
      <c r="RN37" s="744">
        <f t="shared" si="419"/>
        <v>0</v>
      </c>
      <c r="RO37" s="744">
        <f t="shared" si="420"/>
        <v>0</v>
      </c>
      <c r="RP37" s="744">
        <f t="shared" si="421"/>
        <v>0</v>
      </c>
      <c r="RQ37" s="744">
        <f t="shared" si="422"/>
        <v>0</v>
      </c>
      <c r="RR37" s="594">
        <f t="shared" ca="1" si="100"/>
        <v>0</v>
      </c>
      <c r="RS37" s="594">
        <f t="shared" ca="1" si="101"/>
        <v>0</v>
      </c>
      <c r="RU37" s="725"/>
    </row>
    <row r="38" spans="1:489" s="625" customFormat="1" ht="15" x14ac:dyDescent="0.25">
      <c r="A38" s="865">
        <f ca="1">IF(B38="","",WEEKNUM(B38,21))</f>
        <v>9</v>
      </c>
      <c r="B38" s="719">
        <f ca="1">IF(B37="","",IF(B37+1=DATE(Aufzeichnungsjahr,$C$3+1,1),"",B37+1))</f>
        <v>43889</v>
      </c>
      <c r="C38" s="720">
        <f ca="1">IF(B38="",1,NETWORKDAYS(B38,B38,Feiertage))</f>
        <v>1</v>
      </c>
      <c r="D38" s="720" t="str">
        <f t="shared" ca="1" si="2"/>
        <v/>
      </c>
      <c r="E38" s="773" t="str">
        <f t="shared" ca="1" si="3"/>
        <v/>
      </c>
      <c r="F38" s="721">
        <f t="shared" ca="1" si="4"/>
        <v>43889</v>
      </c>
      <c r="G38" s="747"/>
      <c r="H38" s="748"/>
      <c r="I38" s="748"/>
      <c r="J38" s="748"/>
      <c r="K38" s="748"/>
      <c r="L38" s="748"/>
      <c r="M38" s="749"/>
      <c r="N38" s="722" t="str">
        <f t="shared" si="5"/>
        <v/>
      </c>
      <c r="O38" s="723" t="str">
        <f t="shared" si="6"/>
        <v/>
      </c>
      <c r="P38" s="724">
        <f t="shared" ca="1" si="7"/>
        <v>0.33333333333333298</v>
      </c>
      <c r="Q38" s="725" t="str">
        <f t="shared" ca="1" si="8"/>
        <v/>
      </c>
      <c r="R38" s="725" t="str">
        <f ca="1">IF(B38="","",IF(A38&lt;WEEKNUM(B38+1,21),RS38,""))</f>
        <v/>
      </c>
      <c r="S38" s="983"/>
      <c r="T38" s="723" t="str">
        <f t="shared" si="10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12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13"/>
        <v/>
      </c>
      <c r="AD38" s="714"/>
      <c r="AE38" s="752" t="str">
        <f t="shared" si="14"/>
        <v/>
      </c>
      <c r="AF38" s="729" t="str">
        <f t="shared" si="104"/>
        <v/>
      </c>
      <c r="AG38" s="730" t="str">
        <f t="shared" si="105"/>
        <v/>
      </c>
      <c r="AH38" s="731" t="str">
        <f t="shared" si="15"/>
        <v/>
      </c>
      <c r="AI38" s="731">
        <f t="shared" si="106"/>
        <v>0</v>
      </c>
      <c r="AJ38" s="731">
        <f t="shared" si="107"/>
        <v>0</v>
      </c>
      <c r="AK38" s="732">
        <f ca="1">IF(B38="",0,IF(G38=Stammdaten!$I$59,3,IF(AND(OR(C38=0,WEEKDAY(B38,2)&gt;=6),Q38&lt;&gt;""),2,0)))</f>
        <v>0</v>
      </c>
      <c r="AL38" s="754">
        <f t="shared" si="16"/>
        <v>0</v>
      </c>
      <c r="AM38" s="596">
        <f t="shared" si="16"/>
        <v>0</v>
      </c>
      <c r="AN38" s="596">
        <f t="shared" si="16"/>
        <v>0</v>
      </c>
      <c r="AO38" s="596">
        <f t="shared" si="423"/>
        <v>0</v>
      </c>
      <c r="AP38" s="633">
        <v>0</v>
      </c>
      <c r="AQ38" s="596">
        <f t="shared" si="424"/>
        <v>0</v>
      </c>
      <c r="AR38" s="634">
        <f t="shared" si="17"/>
        <v>0</v>
      </c>
      <c r="AS38" s="733">
        <f t="shared" si="18"/>
        <v>0</v>
      </c>
      <c r="AT38" s="635">
        <f t="shared" si="19"/>
        <v>0</v>
      </c>
      <c r="AU38" s="635">
        <f t="shared" si="425"/>
        <v>0</v>
      </c>
      <c r="AV38" s="633">
        <v>0</v>
      </c>
      <c r="AW38" s="635">
        <f t="shared" si="426"/>
        <v>0</v>
      </c>
      <c r="AX38" s="596">
        <f t="shared" si="20"/>
        <v>0</v>
      </c>
      <c r="AY38" s="596">
        <f t="shared" si="21"/>
        <v>0</v>
      </c>
      <c r="AZ38" s="596">
        <f t="shared" si="22"/>
        <v>0</v>
      </c>
      <c r="BA38" s="596">
        <f t="shared" si="23"/>
        <v>0</v>
      </c>
      <c r="BB38" s="596">
        <f t="shared" si="24"/>
        <v>0</v>
      </c>
      <c r="BC38" s="596">
        <f t="shared" si="427"/>
        <v>0</v>
      </c>
      <c r="BD38" s="636" t="b">
        <f t="shared" si="25"/>
        <v>1</v>
      </c>
      <c r="BE38" s="636" t="b">
        <f>IF(UPPER(G38)=Stammdaten!$D$40,TRUE,FALSE)</f>
        <v>0</v>
      </c>
      <c r="BF38" s="635">
        <f t="shared" si="428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0.33333333333333337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9"/>
        <v>0</v>
      </c>
      <c r="BL38" s="636" t="b">
        <f>IF(UPPER(G38)=Stammdaten!$D$39,TRUE,FALSE)</f>
        <v>0</v>
      </c>
      <c r="BM38" s="636">
        <f t="shared" si="26"/>
        <v>0</v>
      </c>
      <c r="BN38" s="636">
        <f t="shared" si="27"/>
        <v>0</v>
      </c>
      <c r="BO38" s="735">
        <f t="shared" ca="1" si="28"/>
        <v>0</v>
      </c>
      <c r="BP38" s="636">
        <f t="shared" si="29"/>
        <v>0</v>
      </c>
      <c r="BQ38" s="636">
        <f t="shared" si="108"/>
        <v>0</v>
      </c>
      <c r="BR38" s="636">
        <f ca="1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32"/>
        <v>0</v>
      </c>
      <c r="BU38" s="635">
        <f t="shared" ca="1" si="10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34"/>
        <v>0</v>
      </c>
      <c r="BY38" s="638">
        <f t="shared" ca="1" si="35"/>
        <v>1</v>
      </c>
      <c r="BZ38" s="736">
        <f ca="1">ROUND(IF(OR(C38=0,B38=""),0,INDIRECT(ADDRESS(MATCH(B38,Soll_AZ,1)+MATCH("Arbeitszeit 1 ab",Stammdaten!B:B,0)-1,WEEKDAY(B38,2)+15,,,Tabellennamen),TRUE)),15)</f>
        <v>0.33333333333333298</v>
      </c>
      <c r="CA38" s="954">
        <f t="shared" ca="1" si="36"/>
        <v>0</v>
      </c>
      <c r="CB38" s="736">
        <f t="shared" si="110"/>
        <v>0</v>
      </c>
      <c r="CC38" s="625">
        <f t="shared" si="37"/>
        <v>1</v>
      </c>
      <c r="CD38" s="737">
        <f t="shared" si="38"/>
        <v>0</v>
      </c>
      <c r="CE38" s="737">
        <f t="shared" si="111"/>
        <v>1</v>
      </c>
      <c r="CF38" s="738" t="str">
        <f t="shared" si="112"/>
        <v>00:00-00:00</v>
      </c>
      <c r="CG38" s="739">
        <f t="shared" si="113"/>
        <v>1</v>
      </c>
      <c r="CH38" s="738">
        <f t="shared" si="114"/>
        <v>0</v>
      </c>
      <c r="CI38" s="738">
        <f t="shared" si="115"/>
        <v>1</v>
      </c>
      <c r="CJ38" s="737" t="b">
        <f t="shared" si="116"/>
        <v>1</v>
      </c>
      <c r="CK38" s="737" t="b">
        <f t="shared" si="116"/>
        <v>0</v>
      </c>
      <c r="CL38" s="737" t="b">
        <f t="shared" si="117"/>
        <v>1</v>
      </c>
      <c r="CM38" s="628">
        <f t="shared" si="118"/>
        <v>1</v>
      </c>
      <c r="CN38" s="737">
        <f t="shared" si="119"/>
        <v>0</v>
      </c>
      <c r="CO38" s="737">
        <f t="shared" si="120"/>
        <v>0</v>
      </c>
      <c r="CP38" s="737">
        <f t="shared" si="121"/>
        <v>0</v>
      </c>
      <c r="CQ38" s="740">
        <f t="shared" si="39"/>
        <v>0</v>
      </c>
      <c r="CR38" s="625">
        <f t="shared" si="122"/>
        <v>1</v>
      </c>
      <c r="CS38" s="738" t="str">
        <f t="shared" si="40"/>
        <v>00:00-00:00</v>
      </c>
      <c r="CT38" s="739">
        <f t="shared" si="123"/>
        <v>1</v>
      </c>
      <c r="CU38" s="738">
        <f t="shared" si="124"/>
        <v>0</v>
      </c>
      <c r="CV38" s="738">
        <f t="shared" si="125"/>
        <v>1</v>
      </c>
      <c r="CW38" s="737" t="b">
        <f t="shared" si="126"/>
        <v>1</v>
      </c>
      <c r="CX38" s="737" t="b">
        <f t="shared" si="126"/>
        <v>0</v>
      </c>
      <c r="CY38" s="737" t="b">
        <f t="shared" si="127"/>
        <v>1</v>
      </c>
      <c r="CZ38" s="628">
        <f t="shared" si="128"/>
        <v>1</v>
      </c>
      <c r="DA38" s="737">
        <f t="shared" si="129"/>
        <v>0</v>
      </c>
      <c r="DB38" s="737">
        <f t="shared" si="130"/>
        <v>0</v>
      </c>
      <c r="DC38" s="737">
        <f t="shared" si="131"/>
        <v>0</v>
      </c>
      <c r="DD38" s="740">
        <f t="shared" si="41"/>
        <v>0</v>
      </c>
      <c r="DE38" s="625">
        <f t="shared" si="132"/>
        <v>1</v>
      </c>
      <c r="DF38" s="738" t="str">
        <f t="shared" si="133"/>
        <v>00:00-00:00</v>
      </c>
      <c r="DG38" s="739">
        <f t="shared" si="134"/>
        <v>1</v>
      </c>
      <c r="DH38" s="738">
        <f t="shared" si="135"/>
        <v>0</v>
      </c>
      <c r="DI38" s="738">
        <f t="shared" si="136"/>
        <v>1</v>
      </c>
      <c r="DJ38" s="737" t="b">
        <f t="shared" si="137"/>
        <v>1</v>
      </c>
      <c r="DK38" s="737" t="b">
        <f t="shared" si="137"/>
        <v>0</v>
      </c>
      <c r="DL38" s="737" t="b">
        <f t="shared" si="138"/>
        <v>1</v>
      </c>
      <c r="DM38" s="628">
        <f t="shared" si="139"/>
        <v>1</v>
      </c>
      <c r="DN38" s="737">
        <f t="shared" si="140"/>
        <v>0</v>
      </c>
      <c r="DO38" s="737">
        <f t="shared" si="141"/>
        <v>0</v>
      </c>
      <c r="DP38" s="737">
        <f t="shared" si="42"/>
        <v>0</v>
      </c>
      <c r="DQ38" s="740">
        <f t="shared" si="43"/>
        <v>0</v>
      </c>
      <c r="DR38" s="625">
        <f t="shared" si="142"/>
        <v>1</v>
      </c>
      <c r="DS38" s="738" t="str">
        <f t="shared" si="143"/>
        <v>00:00-00:00</v>
      </c>
      <c r="DT38" s="739">
        <f t="shared" si="144"/>
        <v>1</v>
      </c>
      <c r="DU38" s="738">
        <f t="shared" si="145"/>
        <v>0</v>
      </c>
      <c r="DV38" s="738">
        <f t="shared" si="146"/>
        <v>1</v>
      </c>
      <c r="DW38" s="737" t="b">
        <f t="shared" si="147"/>
        <v>1</v>
      </c>
      <c r="DX38" s="737" t="b">
        <f t="shared" si="147"/>
        <v>0</v>
      </c>
      <c r="DY38" s="737" t="b">
        <f t="shared" si="148"/>
        <v>1</v>
      </c>
      <c r="DZ38" s="628">
        <f t="shared" si="149"/>
        <v>1</v>
      </c>
      <c r="EA38" s="737">
        <f t="shared" si="150"/>
        <v>0</v>
      </c>
      <c r="EB38" s="737">
        <f t="shared" si="151"/>
        <v>0</v>
      </c>
      <c r="EC38" s="737">
        <f t="shared" si="44"/>
        <v>0</v>
      </c>
      <c r="ED38" s="740">
        <f t="shared" si="45"/>
        <v>0</v>
      </c>
      <c r="EE38" s="741">
        <f t="shared" si="152"/>
        <v>1</v>
      </c>
      <c r="EF38" s="742" t="str">
        <f t="shared" si="153"/>
        <v>00:00-00:00</v>
      </c>
      <c r="EG38" s="743">
        <f t="shared" si="154"/>
        <v>1</v>
      </c>
      <c r="EH38" s="742">
        <f t="shared" si="155"/>
        <v>0</v>
      </c>
      <c r="EI38" s="742">
        <f t="shared" si="156"/>
        <v>1</v>
      </c>
      <c r="EJ38" s="742" t="b">
        <f t="shared" si="157"/>
        <v>1</v>
      </c>
      <c r="EK38" s="742" t="b">
        <f t="shared" si="157"/>
        <v>0</v>
      </c>
      <c r="EL38" s="742" t="b">
        <f t="shared" si="158"/>
        <v>1</v>
      </c>
      <c r="EM38" s="628">
        <f t="shared" si="159"/>
        <v>1</v>
      </c>
      <c r="EN38" s="737">
        <f t="shared" si="160"/>
        <v>0</v>
      </c>
      <c r="EO38" s="737">
        <f t="shared" si="161"/>
        <v>0</v>
      </c>
      <c r="EP38" s="737">
        <f t="shared" si="46"/>
        <v>0</v>
      </c>
      <c r="EQ38" s="740">
        <f t="shared" si="47"/>
        <v>0</v>
      </c>
      <c r="ER38" s="741">
        <f t="shared" si="162"/>
        <v>1</v>
      </c>
      <c r="ES38" s="742" t="str">
        <f t="shared" si="163"/>
        <v>00:00-00:00</v>
      </c>
      <c r="ET38" s="739">
        <f t="shared" si="164"/>
        <v>1</v>
      </c>
      <c r="EU38" s="738">
        <f t="shared" si="165"/>
        <v>0</v>
      </c>
      <c r="EV38" s="738">
        <f t="shared" si="166"/>
        <v>1</v>
      </c>
      <c r="EW38" s="737" t="b">
        <f t="shared" si="167"/>
        <v>1</v>
      </c>
      <c r="EX38" s="737" t="b">
        <f t="shared" si="167"/>
        <v>0</v>
      </c>
      <c r="EY38" s="737" t="b">
        <f t="shared" si="168"/>
        <v>1</v>
      </c>
      <c r="EZ38" s="628">
        <f t="shared" si="169"/>
        <v>1</v>
      </c>
      <c r="FA38" s="737">
        <f t="shared" si="170"/>
        <v>0</v>
      </c>
      <c r="FB38" s="737">
        <f t="shared" si="171"/>
        <v>0</v>
      </c>
      <c r="FC38" s="737">
        <f t="shared" si="48"/>
        <v>0</v>
      </c>
      <c r="FD38" s="740">
        <f t="shared" si="49"/>
        <v>0</v>
      </c>
      <c r="FE38" s="625">
        <f t="shared" si="172"/>
        <v>1</v>
      </c>
      <c r="FF38" s="738" t="str">
        <f t="shared" si="173"/>
        <v>00:00-00:00</v>
      </c>
      <c r="FG38" s="739">
        <f t="shared" si="174"/>
        <v>1</v>
      </c>
      <c r="FH38" s="738">
        <f t="shared" si="175"/>
        <v>0</v>
      </c>
      <c r="FI38" s="738">
        <f t="shared" si="176"/>
        <v>1</v>
      </c>
      <c r="FJ38" s="737" t="b">
        <f t="shared" si="177"/>
        <v>1</v>
      </c>
      <c r="FK38" s="737" t="b">
        <f t="shared" si="177"/>
        <v>0</v>
      </c>
      <c r="FL38" s="737" t="b">
        <f t="shared" si="178"/>
        <v>1</v>
      </c>
      <c r="FM38" s="628">
        <f t="shared" si="179"/>
        <v>1</v>
      </c>
      <c r="FN38" s="737">
        <f t="shared" si="180"/>
        <v>0</v>
      </c>
      <c r="FO38" s="737">
        <f t="shared" si="181"/>
        <v>0</v>
      </c>
      <c r="FP38" s="737">
        <f t="shared" si="50"/>
        <v>0</v>
      </c>
      <c r="FQ38" s="740">
        <f t="shared" si="51"/>
        <v>0</v>
      </c>
      <c r="FR38" s="625">
        <f t="shared" si="182"/>
        <v>1</v>
      </c>
      <c r="FS38" s="738" t="str">
        <f t="shared" si="183"/>
        <v>00:00-00:00</v>
      </c>
      <c r="FT38" s="739">
        <f t="shared" si="184"/>
        <v>1</v>
      </c>
      <c r="FU38" s="738">
        <f t="shared" si="185"/>
        <v>0</v>
      </c>
      <c r="FV38" s="738">
        <f t="shared" si="186"/>
        <v>1</v>
      </c>
      <c r="FW38" s="737" t="b">
        <f t="shared" si="187"/>
        <v>1</v>
      </c>
      <c r="FX38" s="737" t="b">
        <f t="shared" si="187"/>
        <v>0</v>
      </c>
      <c r="FY38" s="737" t="b">
        <f t="shared" si="188"/>
        <v>1</v>
      </c>
      <c r="FZ38" s="628">
        <f t="shared" si="189"/>
        <v>1</v>
      </c>
      <c r="GA38" s="737">
        <f t="shared" si="190"/>
        <v>0</v>
      </c>
      <c r="GB38" s="737">
        <f t="shared" si="191"/>
        <v>0</v>
      </c>
      <c r="GC38" s="737">
        <f t="shared" si="52"/>
        <v>0</v>
      </c>
      <c r="GD38" s="740">
        <f t="shared" si="53"/>
        <v>0</v>
      </c>
      <c r="GE38" s="625">
        <f t="shared" si="192"/>
        <v>1</v>
      </c>
      <c r="GF38" s="738" t="str">
        <f t="shared" si="193"/>
        <v>00:00-00:00</v>
      </c>
      <c r="GG38" s="739">
        <f t="shared" si="194"/>
        <v>1</v>
      </c>
      <c r="GH38" s="738">
        <f t="shared" si="195"/>
        <v>0</v>
      </c>
      <c r="GI38" s="738">
        <f t="shared" si="196"/>
        <v>1</v>
      </c>
      <c r="GJ38" s="737" t="b">
        <f t="shared" si="197"/>
        <v>1</v>
      </c>
      <c r="GK38" s="737" t="b">
        <f t="shared" si="197"/>
        <v>0</v>
      </c>
      <c r="GL38" s="737" t="b">
        <f t="shared" si="198"/>
        <v>1</v>
      </c>
      <c r="GM38" s="628">
        <f t="shared" si="199"/>
        <v>1</v>
      </c>
      <c r="GN38" s="737">
        <f t="shared" si="200"/>
        <v>0</v>
      </c>
      <c r="GO38" s="737">
        <f t="shared" si="201"/>
        <v>0</v>
      </c>
      <c r="GP38" s="737">
        <f t="shared" si="54"/>
        <v>0</v>
      </c>
      <c r="GQ38" s="740">
        <f t="shared" si="55"/>
        <v>0</v>
      </c>
      <c r="GR38" s="625">
        <f t="shared" si="202"/>
        <v>1</v>
      </c>
      <c r="GS38" s="738" t="str">
        <f t="shared" si="203"/>
        <v>00:00-00:00</v>
      </c>
      <c r="GT38" s="739">
        <f t="shared" si="204"/>
        <v>1</v>
      </c>
      <c r="GU38" s="738">
        <f t="shared" si="205"/>
        <v>0</v>
      </c>
      <c r="GV38" s="738">
        <f t="shared" si="206"/>
        <v>1</v>
      </c>
      <c r="GW38" s="737" t="b">
        <f t="shared" si="207"/>
        <v>1</v>
      </c>
      <c r="GX38" s="737" t="b">
        <f t="shared" si="207"/>
        <v>0</v>
      </c>
      <c r="GY38" s="737" t="b">
        <f t="shared" si="208"/>
        <v>1</v>
      </c>
      <c r="GZ38" s="628">
        <f t="shared" si="209"/>
        <v>1</v>
      </c>
      <c r="HA38" s="737">
        <f t="shared" si="210"/>
        <v>0</v>
      </c>
      <c r="HB38" s="737">
        <f t="shared" si="211"/>
        <v>0</v>
      </c>
      <c r="HC38" s="737">
        <f t="shared" si="56"/>
        <v>0</v>
      </c>
      <c r="HD38" s="740">
        <f t="shared" si="57"/>
        <v>0</v>
      </c>
      <c r="HE38" s="625">
        <f t="shared" si="212"/>
        <v>1</v>
      </c>
      <c r="HF38" s="738" t="str">
        <f t="shared" si="213"/>
        <v>00:00-00:00</v>
      </c>
      <c r="HG38" s="739">
        <f t="shared" si="214"/>
        <v>1</v>
      </c>
      <c r="HH38" s="738">
        <f t="shared" si="215"/>
        <v>0</v>
      </c>
      <c r="HI38" s="738">
        <f t="shared" si="216"/>
        <v>1</v>
      </c>
      <c r="HJ38" s="737" t="b">
        <f t="shared" si="217"/>
        <v>1</v>
      </c>
      <c r="HK38" s="737" t="b">
        <f t="shared" si="217"/>
        <v>0</v>
      </c>
      <c r="HL38" s="737" t="b">
        <f t="shared" si="218"/>
        <v>1</v>
      </c>
      <c r="HM38" s="628">
        <f t="shared" si="219"/>
        <v>1</v>
      </c>
      <c r="HN38" s="737">
        <f t="shared" si="220"/>
        <v>0</v>
      </c>
      <c r="HO38" s="737">
        <f t="shared" si="221"/>
        <v>0</v>
      </c>
      <c r="HP38" s="737">
        <f t="shared" si="58"/>
        <v>0</v>
      </c>
      <c r="HQ38" s="740">
        <f t="shared" si="59"/>
        <v>0</v>
      </c>
      <c r="HR38" s="625">
        <f t="shared" si="222"/>
        <v>1</v>
      </c>
      <c r="HS38" s="738" t="str">
        <f t="shared" si="223"/>
        <v>00:00-00:00</v>
      </c>
      <c r="HT38" s="739">
        <f t="shared" si="224"/>
        <v>1</v>
      </c>
      <c r="HU38" s="738">
        <f t="shared" si="225"/>
        <v>0</v>
      </c>
      <c r="HV38" s="738">
        <f t="shared" si="226"/>
        <v>1</v>
      </c>
      <c r="HW38" s="737" t="b">
        <f t="shared" si="227"/>
        <v>1</v>
      </c>
      <c r="HX38" s="737" t="b">
        <f t="shared" si="227"/>
        <v>0</v>
      </c>
      <c r="HY38" s="737" t="b">
        <f t="shared" si="228"/>
        <v>1</v>
      </c>
      <c r="HZ38" s="628">
        <f t="shared" si="229"/>
        <v>1</v>
      </c>
      <c r="IA38" s="737">
        <f t="shared" si="230"/>
        <v>0</v>
      </c>
      <c r="IB38" s="737">
        <f t="shared" si="231"/>
        <v>0</v>
      </c>
      <c r="IC38" s="737">
        <f t="shared" si="60"/>
        <v>0</v>
      </c>
      <c r="ID38" s="740">
        <f t="shared" si="61"/>
        <v>0</v>
      </c>
      <c r="IE38" s="625">
        <f t="shared" si="232"/>
        <v>1</v>
      </c>
      <c r="IF38" s="738" t="str">
        <f t="shared" si="233"/>
        <v>00:00-00:00</v>
      </c>
      <c r="IG38" s="739">
        <f t="shared" si="234"/>
        <v>1</v>
      </c>
      <c r="IH38" s="738">
        <f t="shared" si="235"/>
        <v>0</v>
      </c>
      <c r="II38" s="738">
        <f t="shared" si="236"/>
        <v>1</v>
      </c>
      <c r="IJ38" s="737" t="b">
        <f t="shared" si="237"/>
        <v>1</v>
      </c>
      <c r="IK38" s="737" t="b">
        <f t="shared" si="237"/>
        <v>0</v>
      </c>
      <c r="IL38" s="737" t="b">
        <f t="shared" si="238"/>
        <v>1</v>
      </c>
      <c r="IM38" s="628">
        <f t="shared" si="239"/>
        <v>1</v>
      </c>
      <c r="IN38" s="737">
        <f t="shared" si="240"/>
        <v>0</v>
      </c>
      <c r="IO38" s="737">
        <f t="shared" si="241"/>
        <v>0</v>
      </c>
      <c r="IP38" s="737">
        <f t="shared" si="62"/>
        <v>0</v>
      </c>
      <c r="IQ38" s="740">
        <f t="shared" si="63"/>
        <v>0</v>
      </c>
      <c r="IR38" s="625">
        <f t="shared" si="242"/>
        <v>1</v>
      </c>
      <c r="IS38" s="738" t="str">
        <f t="shared" si="243"/>
        <v>00:00-00:00</v>
      </c>
      <c r="IT38" s="739">
        <f t="shared" si="244"/>
        <v>1</v>
      </c>
      <c r="IU38" s="738">
        <f t="shared" si="245"/>
        <v>0</v>
      </c>
      <c r="IV38" s="738">
        <f t="shared" si="246"/>
        <v>1</v>
      </c>
      <c r="IW38" s="737" t="b">
        <f t="shared" si="247"/>
        <v>1</v>
      </c>
      <c r="IX38" s="737" t="b">
        <f t="shared" si="247"/>
        <v>0</v>
      </c>
      <c r="IY38" s="737" t="b">
        <f t="shared" si="248"/>
        <v>1</v>
      </c>
      <c r="IZ38" s="628">
        <f t="shared" si="249"/>
        <v>1</v>
      </c>
      <c r="JA38" s="737">
        <f t="shared" si="250"/>
        <v>0</v>
      </c>
      <c r="JB38" s="737">
        <f t="shared" si="251"/>
        <v>0</v>
      </c>
      <c r="JC38" s="737">
        <f t="shared" si="64"/>
        <v>0</v>
      </c>
      <c r="JD38" s="740">
        <f t="shared" si="65"/>
        <v>0</v>
      </c>
      <c r="JE38" s="625">
        <f t="shared" si="252"/>
        <v>1</v>
      </c>
      <c r="JF38" s="738" t="str">
        <f t="shared" si="253"/>
        <v>00:00-00:00</v>
      </c>
      <c r="JG38" s="739">
        <f t="shared" si="254"/>
        <v>1</v>
      </c>
      <c r="JH38" s="738">
        <f t="shared" si="255"/>
        <v>0</v>
      </c>
      <c r="JI38" s="738">
        <f t="shared" si="256"/>
        <v>1</v>
      </c>
      <c r="JJ38" s="737" t="b">
        <f t="shared" si="257"/>
        <v>1</v>
      </c>
      <c r="JK38" s="737" t="b">
        <f t="shared" si="257"/>
        <v>0</v>
      </c>
      <c r="JL38" s="737" t="b">
        <f t="shared" si="258"/>
        <v>1</v>
      </c>
      <c r="JM38" s="628">
        <f t="shared" si="259"/>
        <v>1</v>
      </c>
      <c r="JN38" s="737">
        <f t="shared" si="260"/>
        <v>0</v>
      </c>
      <c r="JO38" s="737">
        <f t="shared" si="261"/>
        <v>0</v>
      </c>
      <c r="JP38" s="737">
        <f t="shared" si="66"/>
        <v>0</v>
      </c>
      <c r="JQ38" s="740">
        <f t="shared" si="67"/>
        <v>0</v>
      </c>
      <c r="JR38" s="744">
        <f t="shared" si="262"/>
        <v>0</v>
      </c>
      <c r="JS38" s="745">
        <f t="shared" si="263"/>
        <v>0</v>
      </c>
      <c r="JT38" s="744">
        <f t="shared" si="264"/>
        <v>0</v>
      </c>
      <c r="JU38" s="744">
        <f t="shared" si="265"/>
        <v>0</v>
      </c>
      <c r="JV38" s="744">
        <f t="shared" si="266"/>
        <v>0</v>
      </c>
      <c r="JW38" s="744">
        <f t="shared" si="267"/>
        <v>0</v>
      </c>
      <c r="JX38" s="616"/>
      <c r="JY38" s="625">
        <f t="shared" si="268"/>
        <v>1</v>
      </c>
      <c r="JZ38" s="626" t="str">
        <f t="shared" si="269"/>
        <v>00:00-00:00</v>
      </c>
      <c r="KA38" s="627">
        <f t="shared" si="270"/>
        <v>1</v>
      </c>
      <c r="KB38" s="738">
        <f t="shared" si="271"/>
        <v>0</v>
      </c>
      <c r="KC38" s="738">
        <f t="shared" si="272"/>
        <v>1</v>
      </c>
      <c r="KD38" s="628" t="b">
        <f t="shared" si="273"/>
        <v>1</v>
      </c>
      <c r="KE38" s="628" t="b">
        <f t="shared" si="273"/>
        <v>0</v>
      </c>
      <c r="KF38" s="628" t="b">
        <f t="shared" si="274"/>
        <v>1</v>
      </c>
      <c r="KG38" s="628">
        <f t="shared" si="275"/>
        <v>1</v>
      </c>
      <c r="KH38" s="737">
        <f t="shared" si="276"/>
        <v>0</v>
      </c>
      <c r="KI38" s="737">
        <f t="shared" si="277"/>
        <v>0</v>
      </c>
      <c r="KJ38" s="737">
        <f t="shared" si="68"/>
        <v>0</v>
      </c>
      <c r="KK38" s="740">
        <f t="shared" si="69"/>
        <v>0</v>
      </c>
      <c r="KL38" s="625">
        <f t="shared" si="278"/>
        <v>1</v>
      </c>
      <c r="KM38" s="625" t="str">
        <f t="shared" si="279"/>
        <v>00:00-00:00</v>
      </c>
      <c r="KN38" s="627">
        <f t="shared" si="280"/>
        <v>1</v>
      </c>
      <c r="KO38" s="738">
        <f t="shared" si="281"/>
        <v>0</v>
      </c>
      <c r="KP38" s="738">
        <f t="shared" si="282"/>
        <v>1</v>
      </c>
      <c r="KQ38" s="628" t="b">
        <f t="shared" si="283"/>
        <v>1</v>
      </c>
      <c r="KR38" s="628" t="b">
        <f t="shared" si="283"/>
        <v>0</v>
      </c>
      <c r="KS38" s="628" t="b">
        <f t="shared" si="284"/>
        <v>1</v>
      </c>
      <c r="KT38" s="628">
        <f t="shared" si="285"/>
        <v>1</v>
      </c>
      <c r="KU38" s="737">
        <f t="shared" si="286"/>
        <v>0</v>
      </c>
      <c r="KV38" s="737">
        <f t="shared" si="287"/>
        <v>0</v>
      </c>
      <c r="KW38" s="737">
        <f t="shared" si="70"/>
        <v>0</v>
      </c>
      <c r="KX38" s="740">
        <f t="shared" si="71"/>
        <v>0</v>
      </c>
      <c r="KY38" s="625">
        <f t="shared" si="288"/>
        <v>1</v>
      </c>
      <c r="KZ38" s="625" t="str">
        <f t="shared" si="289"/>
        <v>00:00-00:00</v>
      </c>
      <c r="LA38" s="627">
        <f t="shared" si="290"/>
        <v>1</v>
      </c>
      <c r="LB38" s="738">
        <f t="shared" si="291"/>
        <v>0</v>
      </c>
      <c r="LC38" s="738">
        <f t="shared" si="292"/>
        <v>1</v>
      </c>
      <c r="LD38" s="628" t="b">
        <f t="shared" si="293"/>
        <v>1</v>
      </c>
      <c r="LE38" s="628" t="b">
        <f t="shared" si="293"/>
        <v>0</v>
      </c>
      <c r="LF38" s="628" t="b">
        <f t="shared" si="294"/>
        <v>1</v>
      </c>
      <c r="LG38" s="628">
        <f t="shared" si="295"/>
        <v>1</v>
      </c>
      <c r="LH38" s="737">
        <f t="shared" si="296"/>
        <v>0</v>
      </c>
      <c r="LI38" s="737">
        <f t="shared" si="297"/>
        <v>0</v>
      </c>
      <c r="LJ38" s="737">
        <f t="shared" si="72"/>
        <v>0</v>
      </c>
      <c r="LK38" s="740">
        <f t="shared" si="73"/>
        <v>0</v>
      </c>
      <c r="LL38" s="625">
        <f t="shared" si="298"/>
        <v>1</v>
      </c>
      <c r="LM38" s="625" t="str">
        <f t="shared" si="299"/>
        <v>00:00-00:00</v>
      </c>
      <c r="LN38" s="627">
        <f t="shared" si="300"/>
        <v>1</v>
      </c>
      <c r="LO38" s="738">
        <f t="shared" si="301"/>
        <v>0</v>
      </c>
      <c r="LP38" s="738">
        <f t="shared" si="302"/>
        <v>1</v>
      </c>
      <c r="LQ38" s="628" t="b">
        <f t="shared" si="303"/>
        <v>1</v>
      </c>
      <c r="LR38" s="628" t="b">
        <f t="shared" si="303"/>
        <v>0</v>
      </c>
      <c r="LS38" s="628" t="b">
        <f t="shared" si="304"/>
        <v>1</v>
      </c>
      <c r="LT38" s="628">
        <f t="shared" si="305"/>
        <v>1</v>
      </c>
      <c r="LU38" s="737">
        <f t="shared" si="306"/>
        <v>0</v>
      </c>
      <c r="LV38" s="737">
        <f t="shared" si="307"/>
        <v>0</v>
      </c>
      <c r="LW38" s="737">
        <f t="shared" si="74"/>
        <v>0</v>
      </c>
      <c r="LX38" s="740">
        <f t="shared" si="75"/>
        <v>0</v>
      </c>
      <c r="LY38" s="625">
        <f t="shared" si="308"/>
        <v>1</v>
      </c>
      <c r="LZ38" s="625" t="str">
        <f t="shared" si="309"/>
        <v>00:00-00:00</v>
      </c>
      <c r="MA38" s="627">
        <f t="shared" si="310"/>
        <v>1</v>
      </c>
      <c r="MB38" s="738">
        <f t="shared" si="311"/>
        <v>0</v>
      </c>
      <c r="MC38" s="738">
        <f t="shared" si="312"/>
        <v>1</v>
      </c>
      <c r="MD38" s="628" t="b">
        <f t="shared" si="313"/>
        <v>1</v>
      </c>
      <c r="ME38" s="628" t="b">
        <f t="shared" si="76"/>
        <v>0</v>
      </c>
      <c r="MF38" s="628" t="b">
        <f t="shared" si="314"/>
        <v>1</v>
      </c>
      <c r="MG38" s="628">
        <f t="shared" si="315"/>
        <v>1</v>
      </c>
      <c r="MH38" s="737">
        <f t="shared" si="316"/>
        <v>0</v>
      </c>
      <c r="MI38" s="737">
        <f t="shared" si="317"/>
        <v>0</v>
      </c>
      <c r="MJ38" s="737">
        <f t="shared" si="77"/>
        <v>0</v>
      </c>
      <c r="MK38" s="740">
        <f t="shared" si="78"/>
        <v>0</v>
      </c>
      <c r="ML38" s="625">
        <f t="shared" si="318"/>
        <v>1</v>
      </c>
      <c r="MM38" s="625" t="str">
        <f t="shared" si="319"/>
        <v>00:00-00:00</v>
      </c>
      <c r="MN38" s="627">
        <f t="shared" si="320"/>
        <v>1</v>
      </c>
      <c r="MO38" s="738">
        <f t="shared" si="321"/>
        <v>0</v>
      </c>
      <c r="MP38" s="738">
        <f t="shared" si="322"/>
        <v>1</v>
      </c>
      <c r="MQ38" s="628" t="b">
        <f t="shared" si="323"/>
        <v>1</v>
      </c>
      <c r="MR38" s="628" t="b">
        <f t="shared" si="323"/>
        <v>0</v>
      </c>
      <c r="MS38" s="628" t="b">
        <f t="shared" si="324"/>
        <v>1</v>
      </c>
      <c r="MT38" s="628">
        <f t="shared" si="325"/>
        <v>1</v>
      </c>
      <c r="MU38" s="737">
        <f t="shared" si="326"/>
        <v>0</v>
      </c>
      <c r="MV38" s="737">
        <f t="shared" si="327"/>
        <v>0</v>
      </c>
      <c r="MW38" s="737">
        <f t="shared" si="79"/>
        <v>0</v>
      </c>
      <c r="MX38" s="740">
        <f t="shared" si="80"/>
        <v>0</v>
      </c>
      <c r="MY38" s="625">
        <f t="shared" si="328"/>
        <v>1</v>
      </c>
      <c r="MZ38" s="625" t="str">
        <f t="shared" si="329"/>
        <v>00:00-00:00</v>
      </c>
      <c r="NA38" s="627">
        <f t="shared" si="330"/>
        <v>1</v>
      </c>
      <c r="NB38" s="738">
        <f t="shared" si="331"/>
        <v>0</v>
      </c>
      <c r="NC38" s="738">
        <f t="shared" si="332"/>
        <v>1</v>
      </c>
      <c r="ND38" s="628" t="b">
        <f t="shared" si="333"/>
        <v>1</v>
      </c>
      <c r="NE38" s="628" t="b">
        <f t="shared" si="333"/>
        <v>0</v>
      </c>
      <c r="NF38" s="628" t="b">
        <f t="shared" si="334"/>
        <v>1</v>
      </c>
      <c r="NG38" s="628">
        <f t="shared" si="335"/>
        <v>1</v>
      </c>
      <c r="NH38" s="737">
        <f t="shared" si="336"/>
        <v>0</v>
      </c>
      <c r="NI38" s="737">
        <f t="shared" si="337"/>
        <v>0</v>
      </c>
      <c r="NJ38" s="737">
        <f t="shared" si="81"/>
        <v>0</v>
      </c>
      <c r="NK38" s="740">
        <f t="shared" si="82"/>
        <v>0</v>
      </c>
      <c r="NL38" s="625">
        <f t="shared" si="338"/>
        <v>1</v>
      </c>
      <c r="NM38" s="625" t="str">
        <f t="shared" si="339"/>
        <v>00:00-00:00</v>
      </c>
      <c r="NN38" s="627">
        <f t="shared" si="340"/>
        <v>1</v>
      </c>
      <c r="NO38" s="738">
        <f t="shared" si="341"/>
        <v>0</v>
      </c>
      <c r="NP38" s="738">
        <f t="shared" si="342"/>
        <v>1</v>
      </c>
      <c r="NQ38" s="628" t="b">
        <f t="shared" si="343"/>
        <v>1</v>
      </c>
      <c r="NR38" s="628" t="b">
        <f t="shared" si="343"/>
        <v>0</v>
      </c>
      <c r="NS38" s="628" t="b">
        <f t="shared" si="344"/>
        <v>1</v>
      </c>
      <c r="NT38" s="628">
        <f t="shared" si="345"/>
        <v>1</v>
      </c>
      <c r="NU38" s="737">
        <f t="shared" si="346"/>
        <v>0</v>
      </c>
      <c r="NV38" s="737">
        <f t="shared" si="347"/>
        <v>0</v>
      </c>
      <c r="NW38" s="737">
        <f t="shared" si="83"/>
        <v>0</v>
      </c>
      <c r="NX38" s="740">
        <f t="shared" si="84"/>
        <v>0</v>
      </c>
      <c r="NY38" s="625">
        <f t="shared" si="348"/>
        <v>1</v>
      </c>
      <c r="NZ38" s="625" t="str">
        <f t="shared" si="349"/>
        <v>00:00-00:00</v>
      </c>
      <c r="OA38" s="627">
        <f t="shared" si="350"/>
        <v>1</v>
      </c>
      <c r="OB38" s="738">
        <f t="shared" si="351"/>
        <v>0</v>
      </c>
      <c r="OC38" s="738">
        <f t="shared" si="352"/>
        <v>1</v>
      </c>
      <c r="OD38" s="628" t="b">
        <f t="shared" si="353"/>
        <v>1</v>
      </c>
      <c r="OE38" s="628" t="b">
        <f t="shared" si="353"/>
        <v>0</v>
      </c>
      <c r="OF38" s="628" t="b">
        <f t="shared" si="354"/>
        <v>1</v>
      </c>
      <c r="OG38" s="628">
        <f t="shared" si="355"/>
        <v>1</v>
      </c>
      <c r="OH38" s="737">
        <f t="shared" si="356"/>
        <v>0</v>
      </c>
      <c r="OI38" s="737">
        <f t="shared" si="357"/>
        <v>0</v>
      </c>
      <c r="OJ38" s="737">
        <f t="shared" si="85"/>
        <v>0</v>
      </c>
      <c r="OK38" s="740">
        <f t="shared" si="86"/>
        <v>0</v>
      </c>
      <c r="OL38" s="625">
        <f t="shared" si="358"/>
        <v>1</v>
      </c>
      <c r="OM38" s="625" t="str">
        <f t="shared" si="359"/>
        <v>00:00-00:00</v>
      </c>
      <c r="ON38" s="627">
        <f t="shared" si="360"/>
        <v>1</v>
      </c>
      <c r="OO38" s="738">
        <f t="shared" si="361"/>
        <v>0</v>
      </c>
      <c r="OP38" s="738">
        <f t="shared" si="362"/>
        <v>1</v>
      </c>
      <c r="OQ38" s="628" t="b">
        <f t="shared" si="363"/>
        <v>1</v>
      </c>
      <c r="OR38" s="628" t="b">
        <f t="shared" si="363"/>
        <v>0</v>
      </c>
      <c r="OS38" s="628" t="b">
        <f t="shared" si="364"/>
        <v>1</v>
      </c>
      <c r="OT38" s="628">
        <f t="shared" si="365"/>
        <v>1</v>
      </c>
      <c r="OU38" s="737">
        <f t="shared" si="366"/>
        <v>0</v>
      </c>
      <c r="OV38" s="737">
        <f t="shared" si="367"/>
        <v>0</v>
      </c>
      <c r="OW38" s="737">
        <f t="shared" si="87"/>
        <v>0</v>
      </c>
      <c r="OX38" s="740">
        <f t="shared" si="88"/>
        <v>0</v>
      </c>
      <c r="OY38" s="625">
        <f t="shared" si="368"/>
        <v>1</v>
      </c>
      <c r="OZ38" s="625" t="str">
        <f t="shared" si="369"/>
        <v>00:00-00:00</v>
      </c>
      <c r="PA38" s="627">
        <f t="shared" si="370"/>
        <v>1</v>
      </c>
      <c r="PB38" s="738">
        <f t="shared" si="371"/>
        <v>0</v>
      </c>
      <c r="PC38" s="738">
        <f t="shared" si="372"/>
        <v>1</v>
      </c>
      <c r="PD38" s="628" t="b">
        <f t="shared" si="373"/>
        <v>1</v>
      </c>
      <c r="PE38" s="628" t="b">
        <f t="shared" si="373"/>
        <v>0</v>
      </c>
      <c r="PF38" s="628" t="b">
        <f t="shared" si="374"/>
        <v>1</v>
      </c>
      <c r="PG38" s="628">
        <f t="shared" si="375"/>
        <v>1</v>
      </c>
      <c r="PH38" s="737">
        <f t="shared" si="376"/>
        <v>0</v>
      </c>
      <c r="PI38" s="737">
        <f t="shared" si="377"/>
        <v>0</v>
      </c>
      <c r="PJ38" s="737">
        <f t="shared" si="89"/>
        <v>0</v>
      </c>
      <c r="PK38" s="740">
        <f t="shared" si="90"/>
        <v>0</v>
      </c>
      <c r="PL38" s="625">
        <f t="shared" si="378"/>
        <v>1</v>
      </c>
      <c r="PM38" s="625" t="str">
        <f t="shared" si="379"/>
        <v>00:00-00:00</v>
      </c>
      <c r="PN38" s="627">
        <f t="shared" si="380"/>
        <v>1</v>
      </c>
      <c r="PO38" s="738">
        <f t="shared" si="381"/>
        <v>0</v>
      </c>
      <c r="PP38" s="738">
        <f t="shared" si="382"/>
        <v>1</v>
      </c>
      <c r="PQ38" s="628" t="b">
        <f t="shared" si="383"/>
        <v>1</v>
      </c>
      <c r="PR38" s="628" t="b">
        <f t="shared" si="383"/>
        <v>0</v>
      </c>
      <c r="PS38" s="628" t="b">
        <f t="shared" si="384"/>
        <v>1</v>
      </c>
      <c r="PT38" s="628">
        <f t="shared" si="385"/>
        <v>1</v>
      </c>
      <c r="PU38" s="737">
        <f t="shared" si="386"/>
        <v>0</v>
      </c>
      <c r="PV38" s="737">
        <f t="shared" si="387"/>
        <v>0</v>
      </c>
      <c r="PW38" s="737">
        <f t="shared" si="91"/>
        <v>0</v>
      </c>
      <c r="PX38" s="740">
        <f t="shared" si="92"/>
        <v>0</v>
      </c>
      <c r="PY38" s="625">
        <f t="shared" si="388"/>
        <v>1</v>
      </c>
      <c r="PZ38" s="625" t="str">
        <f t="shared" si="389"/>
        <v>00:00-00:00</v>
      </c>
      <c r="QA38" s="627">
        <f t="shared" si="390"/>
        <v>1</v>
      </c>
      <c r="QB38" s="738">
        <f t="shared" si="391"/>
        <v>0</v>
      </c>
      <c r="QC38" s="738">
        <f t="shared" si="392"/>
        <v>1</v>
      </c>
      <c r="QD38" s="628" t="b">
        <f t="shared" si="393"/>
        <v>1</v>
      </c>
      <c r="QE38" s="628" t="b">
        <f t="shared" si="393"/>
        <v>0</v>
      </c>
      <c r="QF38" s="628" t="b">
        <f t="shared" si="394"/>
        <v>1</v>
      </c>
      <c r="QG38" s="628">
        <f t="shared" si="395"/>
        <v>1</v>
      </c>
      <c r="QH38" s="737">
        <f t="shared" si="396"/>
        <v>0</v>
      </c>
      <c r="QI38" s="737">
        <f t="shared" si="397"/>
        <v>0</v>
      </c>
      <c r="QJ38" s="737">
        <f t="shared" si="93"/>
        <v>0</v>
      </c>
      <c r="QK38" s="740">
        <f t="shared" si="94"/>
        <v>0</v>
      </c>
      <c r="QL38" s="625">
        <f t="shared" si="398"/>
        <v>1</v>
      </c>
      <c r="QM38" s="625" t="str">
        <f t="shared" si="399"/>
        <v>00:00-00:00</v>
      </c>
      <c r="QN38" s="627">
        <f t="shared" si="400"/>
        <v>1</v>
      </c>
      <c r="QO38" s="738">
        <f t="shared" si="401"/>
        <v>0</v>
      </c>
      <c r="QP38" s="738">
        <f t="shared" si="402"/>
        <v>1</v>
      </c>
      <c r="QQ38" s="628" t="b">
        <f t="shared" si="403"/>
        <v>1</v>
      </c>
      <c r="QR38" s="628" t="b">
        <f t="shared" si="403"/>
        <v>0</v>
      </c>
      <c r="QS38" s="628" t="b">
        <f t="shared" si="404"/>
        <v>1</v>
      </c>
      <c r="QT38" s="628">
        <f t="shared" si="405"/>
        <v>1</v>
      </c>
      <c r="QU38" s="737">
        <f t="shared" si="406"/>
        <v>0</v>
      </c>
      <c r="QV38" s="737">
        <f t="shared" si="407"/>
        <v>0</v>
      </c>
      <c r="QW38" s="737">
        <f t="shared" si="95"/>
        <v>0</v>
      </c>
      <c r="QX38" s="740">
        <f t="shared" si="96"/>
        <v>0</v>
      </c>
      <c r="QY38" s="625">
        <f t="shared" si="408"/>
        <v>1</v>
      </c>
      <c r="QZ38" s="625" t="str">
        <f t="shared" si="409"/>
        <v>00:00-00:00</v>
      </c>
      <c r="RA38" s="627">
        <f t="shared" si="410"/>
        <v>1</v>
      </c>
      <c r="RB38" s="738">
        <f t="shared" si="411"/>
        <v>0</v>
      </c>
      <c r="RC38" s="738">
        <f t="shared" si="412"/>
        <v>1</v>
      </c>
      <c r="RD38" s="628" t="b">
        <f t="shared" si="413"/>
        <v>1</v>
      </c>
      <c r="RE38" s="628" t="b">
        <f t="shared" si="413"/>
        <v>0</v>
      </c>
      <c r="RF38" s="628" t="b">
        <f t="shared" si="414"/>
        <v>1</v>
      </c>
      <c r="RG38" s="628">
        <f t="shared" si="415"/>
        <v>1</v>
      </c>
      <c r="RH38" s="737">
        <f t="shared" si="416"/>
        <v>0</v>
      </c>
      <c r="RI38" s="737">
        <f t="shared" si="417"/>
        <v>0</v>
      </c>
      <c r="RJ38" s="737">
        <f t="shared" si="97"/>
        <v>0</v>
      </c>
      <c r="RK38" s="740">
        <f t="shared" si="98"/>
        <v>0</v>
      </c>
      <c r="RL38" s="744">
        <f t="shared" si="418"/>
        <v>0</v>
      </c>
      <c r="RM38" s="746">
        <f t="shared" si="430"/>
        <v>0</v>
      </c>
      <c r="RN38" s="744">
        <f t="shared" si="419"/>
        <v>0</v>
      </c>
      <c r="RO38" s="744">
        <f t="shared" si="420"/>
        <v>0</v>
      </c>
      <c r="RP38" s="744">
        <f t="shared" si="421"/>
        <v>0</v>
      </c>
      <c r="RQ38" s="744">
        <f t="shared" si="422"/>
        <v>0</v>
      </c>
      <c r="RR38" s="594">
        <f t="shared" ca="1" si="100"/>
        <v>0</v>
      </c>
      <c r="RS38" s="594">
        <f t="shared" ca="1" si="101"/>
        <v>0</v>
      </c>
      <c r="RU38" s="725"/>
    </row>
    <row r="39" spans="1:489" s="625" customFormat="1" ht="15" x14ac:dyDescent="0.25">
      <c r="A39" s="865" t="str">
        <f ca="1">IF(B39="","",WEEKNUM(B39,21))</f>
        <v/>
      </c>
      <c r="B39" s="719" t="str">
        <f ca="1">IF(B38="","",IF(B38+1=DATE(Aufzeichnungsjahr,$C$3+1,1),"",B38+1))</f>
        <v/>
      </c>
      <c r="C39" s="720">
        <f ca="1">IF(B39="",1,NETWORKDAYS(B39,B39,Feiertage))</f>
        <v>1</v>
      </c>
      <c r="D39" s="720" t="str">
        <f t="shared" ca="1" si="2"/>
        <v/>
      </c>
      <c r="E39" s="773" t="str">
        <f t="shared" ca="1" si="3"/>
        <v/>
      </c>
      <c r="F39" s="721" t="str">
        <f t="shared" ca="1" si="4"/>
        <v/>
      </c>
      <c r="G39" s="747"/>
      <c r="H39" s="748"/>
      <c r="I39" s="748"/>
      <c r="J39" s="748"/>
      <c r="K39" s="748"/>
      <c r="L39" s="748"/>
      <c r="M39" s="749"/>
      <c r="N39" s="722" t="str">
        <f t="shared" si="5"/>
        <v/>
      </c>
      <c r="O39" s="723" t="str">
        <f t="shared" si="6"/>
        <v/>
      </c>
      <c r="P39" s="724" t="str">
        <f t="shared" ca="1" si="7"/>
        <v/>
      </c>
      <c r="Q39" s="725" t="str">
        <f t="shared" ca="1" si="8"/>
        <v/>
      </c>
      <c r="R39" s="725" t="str">
        <f ca="1">IF(B39="","",IF(A39&lt;WEEKNUM(B39+1,21),RS39,""))</f>
        <v/>
      </c>
      <c r="S39" s="750"/>
      <c r="T39" s="723" t="str">
        <f t="shared" si="10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12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13"/>
        <v/>
      </c>
      <c r="AD39" s="714"/>
      <c r="AE39" s="752" t="str">
        <f t="shared" si="14"/>
        <v/>
      </c>
      <c r="AF39" s="729" t="str">
        <f t="shared" si="104"/>
        <v/>
      </c>
      <c r="AG39" s="730" t="str">
        <f t="shared" si="105"/>
        <v/>
      </c>
      <c r="AH39" s="731" t="str">
        <f t="shared" si="15"/>
        <v/>
      </c>
      <c r="AI39" s="731">
        <f t="shared" si="106"/>
        <v>0</v>
      </c>
      <c r="AJ39" s="731">
        <f t="shared" si="107"/>
        <v>0</v>
      </c>
      <c r="AK39" s="732">
        <f ca="1">IF(B39="",0,IF(G39=Stammdaten!$I$59,3,IF(AND(OR(C39=0,WEEKDAY(B39,2)&gt;=6),Q39&lt;&gt;""),2,0)))</f>
        <v>0</v>
      </c>
      <c r="AL39" s="754">
        <f t="shared" si="16"/>
        <v>0</v>
      </c>
      <c r="AM39" s="596">
        <f t="shared" si="16"/>
        <v>0</v>
      </c>
      <c r="AN39" s="596">
        <f t="shared" si="16"/>
        <v>0</v>
      </c>
      <c r="AO39" s="596">
        <f t="shared" si="423"/>
        <v>0</v>
      </c>
      <c r="AP39" s="633">
        <v>0</v>
      </c>
      <c r="AQ39" s="596">
        <f t="shared" si="424"/>
        <v>0</v>
      </c>
      <c r="AR39" s="634">
        <f t="shared" si="17"/>
        <v>0</v>
      </c>
      <c r="AS39" s="733">
        <f t="shared" si="18"/>
        <v>0</v>
      </c>
      <c r="AT39" s="635">
        <f t="shared" si="19"/>
        <v>0</v>
      </c>
      <c r="AU39" s="635">
        <f t="shared" si="425"/>
        <v>0</v>
      </c>
      <c r="AV39" s="633">
        <v>0</v>
      </c>
      <c r="AW39" s="635">
        <f t="shared" si="426"/>
        <v>0</v>
      </c>
      <c r="AX39" s="596">
        <f t="shared" si="20"/>
        <v>0</v>
      </c>
      <c r="AY39" s="596">
        <f t="shared" si="21"/>
        <v>0</v>
      </c>
      <c r="AZ39" s="596">
        <f t="shared" si="22"/>
        <v>0</v>
      </c>
      <c r="BA39" s="596">
        <f t="shared" si="23"/>
        <v>0</v>
      </c>
      <c r="BB39" s="596">
        <f t="shared" si="24"/>
        <v>0</v>
      </c>
      <c r="BC39" s="596">
        <f t="shared" si="427"/>
        <v>0</v>
      </c>
      <c r="BD39" s="636" t="b">
        <f t="shared" si="25"/>
        <v>1</v>
      </c>
      <c r="BE39" s="636" t="b">
        <f>IF(UPPER(G39)=Stammdaten!$D$40,TRUE,FALSE)</f>
        <v>0</v>
      </c>
      <c r="BF39" s="635">
        <f t="shared" si="428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9"/>
        <v>0</v>
      </c>
      <c r="BL39" s="636" t="b">
        <f>IF(UPPER(G39)=Stammdaten!$D$39,TRUE,FALSE)</f>
        <v>0</v>
      </c>
      <c r="BM39" s="636">
        <f t="shared" si="26"/>
        <v>0</v>
      </c>
      <c r="BN39" s="636">
        <f t="shared" si="27"/>
        <v>0</v>
      </c>
      <c r="BO39" s="735">
        <f t="shared" ca="1" si="28"/>
        <v>0</v>
      </c>
      <c r="BP39" s="636">
        <f t="shared" si="29"/>
        <v>0</v>
      </c>
      <c r="BQ39" s="636">
        <f t="shared" si="108"/>
        <v>0</v>
      </c>
      <c r="BR39" s="636">
        <f ca="1">IF(B39="",0,IF(WEEKDAY(B39,2)=7,BJ39,0))</f>
        <v>0</v>
      </c>
      <c r="BS39" s="549">
        <f ca="1">IF(ISERROR(VLOOKUP(B37+2,Feiertage_Liste,2,FALSE)),0,VLOOKUP(B37+2,Feiertage_Liste,2,FALSE))</f>
        <v>0</v>
      </c>
      <c r="BT39" s="637">
        <f t="shared" ca="1" si="32"/>
        <v>0</v>
      </c>
      <c r="BU39" s="635">
        <f t="shared" ca="1" si="10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 t="str">
        <f ca="1">IF(B39="","",INDIRECT(ADDRESS(MATCH(B39,Soll_AZ,1)+MATCH("Arbeitszeit 1 ab",Stammdaten!B:B,0)-1,4,,,Tabellennamen),TRUE))</f>
        <v/>
      </c>
      <c r="BX39" s="638">
        <f t="shared" ca="1" si="34"/>
        <v>0</v>
      </c>
      <c r="BY39" s="638">
        <f t="shared" ca="1" si="35"/>
        <v>0</v>
      </c>
      <c r="BZ39" s="736">
        <f ca="1">ROUND(IF(OR(C39=0,B39=""),0,INDIRECT(ADDRESS(MATCH(B39,Soll_AZ,1)+MATCH("Arbeitszeit 1 ab",Stammdaten!B:B,0)-1,WEEKDAY(B39,2)+15,,,Tabellennamen),TRUE)),15)</f>
        <v>0</v>
      </c>
      <c r="CA39" s="954">
        <f t="shared" ca="1" si="36"/>
        <v>0</v>
      </c>
      <c r="CB39" s="736">
        <f t="shared" si="110"/>
        <v>0</v>
      </c>
      <c r="CC39" s="625">
        <f t="shared" si="37"/>
        <v>1</v>
      </c>
      <c r="CD39" s="737">
        <f t="shared" si="38"/>
        <v>0</v>
      </c>
      <c r="CE39" s="737">
        <f t="shared" si="111"/>
        <v>1</v>
      </c>
      <c r="CF39" s="738" t="str">
        <f t="shared" si="112"/>
        <v>00:00-00:00</v>
      </c>
      <c r="CG39" s="739">
        <f t="shared" si="113"/>
        <v>1</v>
      </c>
      <c r="CH39" s="738">
        <f t="shared" si="114"/>
        <v>0</v>
      </c>
      <c r="CI39" s="738">
        <f t="shared" si="115"/>
        <v>1</v>
      </c>
      <c r="CJ39" s="737" t="b">
        <f t="shared" si="116"/>
        <v>1</v>
      </c>
      <c r="CK39" s="737" t="b">
        <f t="shared" si="116"/>
        <v>0</v>
      </c>
      <c r="CL39" s="737" t="b">
        <f t="shared" si="117"/>
        <v>1</v>
      </c>
      <c r="CM39" s="628">
        <f t="shared" si="118"/>
        <v>1</v>
      </c>
      <c r="CN39" s="737">
        <f t="shared" si="119"/>
        <v>0</v>
      </c>
      <c r="CO39" s="737">
        <f t="shared" si="120"/>
        <v>0</v>
      </c>
      <c r="CP39" s="737">
        <f t="shared" si="121"/>
        <v>0</v>
      </c>
      <c r="CQ39" s="740">
        <f t="shared" si="39"/>
        <v>0</v>
      </c>
      <c r="CR39" s="625">
        <f t="shared" si="122"/>
        <v>1</v>
      </c>
      <c r="CS39" s="738" t="str">
        <f t="shared" si="40"/>
        <v>00:00-00:00</v>
      </c>
      <c r="CT39" s="739">
        <f t="shared" si="123"/>
        <v>1</v>
      </c>
      <c r="CU39" s="738">
        <f t="shared" si="124"/>
        <v>0</v>
      </c>
      <c r="CV39" s="738">
        <f t="shared" si="125"/>
        <v>1</v>
      </c>
      <c r="CW39" s="737" t="b">
        <f t="shared" si="126"/>
        <v>1</v>
      </c>
      <c r="CX39" s="737" t="b">
        <f t="shared" si="126"/>
        <v>0</v>
      </c>
      <c r="CY39" s="737" t="b">
        <f t="shared" si="127"/>
        <v>1</v>
      </c>
      <c r="CZ39" s="628">
        <f t="shared" si="128"/>
        <v>1</v>
      </c>
      <c r="DA39" s="737">
        <f t="shared" si="129"/>
        <v>0</v>
      </c>
      <c r="DB39" s="737">
        <f t="shared" si="130"/>
        <v>0</v>
      </c>
      <c r="DC39" s="737">
        <f t="shared" si="131"/>
        <v>0</v>
      </c>
      <c r="DD39" s="740">
        <f t="shared" si="41"/>
        <v>0</v>
      </c>
      <c r="DE39" s="625">
        <f t="shared" si="132"/>
        <v>1</v>
      </c>
      <c r="DF39" s="738" t="str">
        <f t="shared" si="133"/>
        <v>00:00-00:00</v>
      </c>
      <c r="DG39" s="739">
        <f t="shared" si="134"/>
        <v>1</v>
      </c>
      <c r="DH39" s="738">
        <f t="shared" si="135"/>
        <v>0</v>
      </c>
      <c r="DI39" s="738">
        <f t="shared" si="136"/>
        <v>1</v>
      </c>
      <c r="DJ39" s="737" t="b">
        <f t="shared" si="137"/>
        <v>1</v>
      </c>
      <c r="DK39" s="737" t="b">
        <f t="shared" si="137"/>
        <v>0</v>
      </c>
      <c r="DL39" s="737" t="b">
        <f t="shared" si="138"/>
        <v>1</v>
      </c>
      <c r="DM39" s="628">
        <f t="shared" si="139"/>
        <v>1</v>
      </c>
      <c r="DN39" s="737">
        <f t="shared" si="140"/>
        <v>0</v>
      </c>
      <c r="DO39" s="737">
        <f t="shared" si="141"/>
        <v>0</v>
      </c>
      <c r="DP39" s="737">
        <f t="shared" si="42"/>
        <v>0</v>
      </c>
      <c r="DQ39" s="740">
        <f t="shared" si="43"/>
        <v>0</v>
      </c>
      <c r="DR39" s="625">
        <f t="shared" si="142"/>
        <v>1</v>
      </c>
      <c r="DS39" s="738" t="str">
        <f t="shared" si="143"/>
        <v>00:00-00:00</v>
      </c>
      <c r="DT39" s="739">
        <f t="shared" si="144"/>
        <v>1</v>
      </c>
      <c r="DU39" s="738">
        <f t="shared" si="145"/>
        <v>0</v>
      </c>
      <c r="DV39" s="738">
        <f t="shared" si="146"/>
        <v>1</v>
      </c>
      <c r="DW39" s="737" t="b">
        <f t="shared" si="147"/>
        <v>1</v>
      </c>
      <c r="DX39" s="737" t="b">
        <f t="shared" si="147"/>
        <v>0</v>
      </c>
      <c r="DY39" s="737" t="b">
        <f t="shared" si="148"/>
        <v>1</v>
      </c>
      <c r="DZ39" s="628">
        <f t="shared" si="149"/>
        <v>1</v>
      </c>
      <c r="EA39" s="737">
        <f t="shared" si="150"/>
        <v>0</v>
      </c>
      <c r="EB39" s="737">
        <f t="shared" si="151"/>
        <v>0</v>
      </c>
      <c r="EC39" s="737">
        <f t="shared" si="44"/>
        <v>0</v>
      </c>
      <c r="ED39" s="740">
        <f t="shared" si="45"/>
        <v>0</v>
      </c>
      <c r="EE39" s="741">
        <f t="shared" si="152"/>
        <v>1</v>
      </c>
      <c r="EF39" s="742" t="str">
        <f t="shared" si="153"/>
        <v>00:00-00:00</v>
      </c>
      <c r="EG39" s="743">
        <f t="shared" si="154"/>
        <v>1</v>
      </c>
      <c r="EH39" s="742">
        <f t="shared" si="155"/>
        <v>0</v>
      </c>
      <c r="EI39" s="742">
        <f t="shared" si="156"/>
        <v>1</v>
      </c>
      <c r="EJ39" s="742" t="b">
        <f t="shared" si="157"/>
        <v>1</v>
      </c>
      <c r="EK39" s="742" t="b">
        <f t="shared" si="157"/>
        <v>0</v>
      </c>
      <c r="EL39" s="742" t="b">
        <f t="shared" si="158"/>
        <v>1</v>
      </c>
      <c r="EM39" s="628">
        <f t="shared" si="159"/>
        <v>1</v>
      </c>
      <c r="EN39" s="737">
        <f t="shared" si="160"/>
        <v>0</v>
      </c>
      <c r="EO39" s="737">
        <f t="shared" si="161"/>
        <v>0</v>
      </c>
      <c r="EP39" s="737">
        <f t="shared" si="46"/>
        <v>0</v>
      </c>
      <c r="EQ39" s="740">
        <f t="shared" si="47"/>
        <v>0</v>
      </c>
      <c r="ER39" s="741">
        <f t="shared" si="162"/>
        <v>1</v>
      </c>
      <c r="ES39" s="742" t="str">
        <f t="shared" si="163"/>
        <v>00:00-00:00</v>
      </c>
      <c r="ET39" s="739">
        <f t="shared" si="164"/>
        <v>1</v>
      </c>
      <c r="EU39" s="738">
        <f t="shared" si="165"/>
        <v>0</v>
      </c>
      <c r="EV39" s="738">
        <f t="shared" si="166"/>
        <v>1</v>
      </c>
      <c r="EW39" s="737" t="b">
        <f t="shared" si="167"/>
        <v>1</v>
      </c>
      <c r="EX39" s="737" t="b">
        <f t="shared" si="167"/>
        <v>0</v>
      </c>
      <c r="EY39" s="737" t="b">
        <f t="shared" si="168"/>
        <v>1</v>
      </c>
      <c r="EZ39" s="628">
        <f t="shared" si="169"/>
        <v>1</v>
      </c>
      <c r="FA39" s="737">
        <f t="shared" si="170"/>
        <v>0</v>
      </c>
      <c r="FB39" s="737">
        <f t="shared" si="171"/>
        <v>0</v>
      </c>
      <c r="FC39" s="737">
        <f t="shared" si="48"/>
        <v>0</v>
      </c>
      <c r="FD39" s="740">
        <f t="shared" si="49"/>
        <v>0</v>
      </c>
      <c r="FE39" s="625">
        <f t="shared" si="172"/>
        <v>1</v>
      </c>
      <c r="FF39" s="738" t="str">
        <f t="shared" si="173"/>
        <v>00:00-00:00</v>
      </c>
      <c r="FG39" s="739">
        <f t="shared" si="174"/>
        <v>1</v>
      </c>
      <c r="FH39" s="738">
        <f t="shared" si="175"/>
        <v>0</v>
      </c>
      <c r="FI39" s="738">
        <f t="shared" si="176"/>
        <v>1</v>
      </c>
      <c r="FJ39" s="737" t="b">
        <f t="shared" si="177"/>
        <v>1</v>
      </c>
      <c r="FK39" s="737" t="b">
        <f t="shared" si="177"/>
        <v>0</v>
      </c>
      <c r="FL39" s="737" t="b">
        <f t="shared" si="178"/>
        <v>1</v>
      </c>
      <c r="FM39" s="628">
        <f t="shared" si="179"/>
        <v>1</v>
      </c>
      <c r="FN39" s="737">
        <f t="shared" si="180"/>
        <v>0</v>
      </c>
      <c r="FO39" s="737">
        <f t="shared" si="181"/>
        <v>0</v>
      </c>
      <c r="FP39" s="737">
        <f t="shared" si="50"/>
        <v>0</v>
      </c>
      <c r="FQ39" s="740">
        <f t="shared" si="51"/>
        <v>0</v>
      </c>
      <c r="FR39" s="625">
        <f t="shared" si="182"/>
        <v>1</v>
      </c>
      <c r="FS39" s="738" t="str">
        <f t="shared" si="183"/>
        <v>00:00-00:00</v>
      </c>
      <c r="FT39" s="739">
        <f t="shared" si="184"/>
        <v>1</v>
      </c>
      <c r="FU39" s="738">
        <f t="shared" si="185"/>
        <v>0</v>
      </c>
      <c r="FV39" s="738">
        <f t="shared" si="186"/>
        <v>1</v>
      </c>
      <c r="FW39" s="737" t="b">
        <f t="shared" si="187"/>
        <v>1</v>
      </c>
      <c r="FX39" s="737" t="b">
        <f t="shared" si="187"/>
        <v>0</v>
      </c>
      <c r="FY39" s="737" t="b">
        <f t="shared" si="188"/>
        <v>1</v>
      </c>
      <c r="FZ39" s="628">
        <f t="shared" si="189"/>
        <v>1</v>
      </c>
      <c r="GA39" s="737">
        <f t="shared" si="190"/>
        <v>0</v>
      </c>
      <c r="GB39" s="737">
        <f t="shared" si="191"/>
        <v>0</v>
      </c>
      <c r="GC39" s="737">
        <f t="shared" si="52"/>
        <v>0</v>
      </c>
      <c r="GD39" s="740">
        <f t="shared" si="53"/>
        <v>0</v>
      </c>
      <c r="GE39" s="625">
        <f t="shared" si="192"/>
        <v>1</v>
      </c>
      <c r="GF39" s="738" t="str">
        <f t="shared" si="193"/>
        <v>00:00-00:00</v>
      </c>
      <c r="GG39" s="739">
        <f t="shared" si="194"/>
        <v>1</v>
      </c>
      <c r="GH39" s="738">
        <f t="shared" si="195"/>
        <v>0</v>
      </c>
      <c r="GI39" s="738">
        <f t="shared" si="196"/>
        <v>1</v>
      </c>
      <c r="GJ39" s="737" t="b">
        <f t="shared" si="197"/>
        <v>1</v>
      </c>
      <c r="GK39" s="737" t="b">
        <f t="shared" si="197"/>
        <v>0</v>
      </c>
      <c r="GL39" s="737" t="b">
        <f t="shared" si="198"/>
        <v>1</v>
      </c>
      <c r="GM39" s="628">
        <f t="shared" si="199"/>
        <v>1</v>
      </c>
      <c r="GN39" s="737">
        <f t="shared" si="200"/>
        <v>0</v>
      </c>
      <c r="GO39" s="737">
        <f t="shared" si="201"/>
        <v>0</v>
      </c>
      <c r="GP39" s="737">
        <f t="shared" si="54"/>
        <v>0</v>
      </c>
      <c r="GQ39" s="740">
        <f t="shared" si="55"/>
        <v>0</v>
      </c>
      <c r="GR39" s="625">
        <f t="shared" si="202"/>
        <v>1</v>
      </c>
      <c r="GS39" s="738" t="str">
        <f t="shared" si="203"/>
        <v>00:00-00:00</v>
      </c>
      <c r="GT39" s="739">
        <f t="shared" si="204"/>
        <v>1</v>
      </c>
      <c r="GU39" s="738">
        <f t="shared" si="205"/>
        <v>0</v>
      </c>
      <c r="GV39" s="738">
        <f t="shared" si="206"/>
        <v>1</v>
      </c>
      <c r="GW39" s="737" t="b">
        <f t="shared" si="207"/>
        <v>1</v>
      </c>
      <c r="GX39" s="737" t="b">
        <f t="shared" si="207"/>
        <v>0</v>
      </c>
      <c r="GY39" s="737" t="b">
        <f t="shared" si="208"/>
        <v>1</v>
      </c>
      <c r="GZ39" s="628">
        <f t="shared" si="209"/>
        <v>1</v>
      </c>
      <c r="HA39" s="737">
        <f t="shared" si="210"/>
        <v>0</v>
      </c>
      <c r="HB39" s="737">
        <f t="shared" si="211"/>
        <v>0</v>
      </c>
      <c r="HC39" s="737">
        <f t="shared" si="56"/>
        <v>0</v>
      </c>
      <c r="HD39" s="740">
        <f t="shared" si="57"/>
        <v>0</v>
      </c>
      <c r="HE39" s="625">
        <f t="shared" si="212"/>
        <v>1</v>
      </c>
      <c r="HF39" s="738" t="str">
        <f t="shared" si="213"/>
        <v>00:00-00:00</v>
      </c>
      <c r="HG39" s="739">
        <f t="shared" si="214"/>
        <v>1</v>
      </c>
      <c r="HH39" s="738">
        <f t="shared" si="215"/>
        <v>0</v>
      </c>
      <c r="HI39" s="738">
        <f t="shared" si="216"/>
        <v>1</v>
      </c>
      <c r="HJ39" s="737" t="b">
        <f t="shared" si="217"/>
        <v>1</v>
      </c>
      <c r="HK39" s="737" t="b">
        <f t="shared" si="217"/>
        <v>0</v>
      </c>
      <c r="HL39" s="737" t="b">
        <f t="shared" si="218"/>
        <v>1</v>
      </c>
      <c r="HM39" s="628">
        <f t="shared" si="219"/>
        <v>1</v>
      </c>
      <c r="HN39" s="737">
        <f t="shared" si="220"/>
        <v>0</v>
      </c>
      <c r="HO39" s="737">
        <f t="shared" si="221"/>
        <v>0</v>
      </c>
      <c r="HP39" s="737">
        <f t="shared" si="58"/>
        <v>0</v>
      </c>
      <c r="HQ39" s="740">
        <f t="shared" si="59"/>
        <v>0</v>
      </c>
      <c r="HR39" s="625">
        <f t="shared" si="222"/>
        <v>1</v>
      </c>
      <c r="HS39" s="738" t="str">
        <f t="shared" si="223"/>
        <v>00:00-00:00</v>
      </c>
      <c r="HT39" s="739">
        <f t="shared" si="224"/>
        <v>1</v>
      </c>
      <c r="HU39" s="738">
        <f t="shared" si="225"/>
        <v>0</v>
      </c>
      <c r="HV39" s="738">
        <f t="shared" si="226"/>
        <v>1</v>
      </c>
      <c r="HW39" s="737" t="b">
        <f t="shared" si="227"/>
        <v>1</v>
      </c>
      <c r="HX39" s="737" t="b">
        <f t="shared" si="227"/>
        <v>0</v>
      </c>
      <c r="HY39" s="737" t="b">
        <f t="shared" si="228"/>
        <v>1</v>
      </c>
      <c r="HZ39" s="628">
        <f t="shared" si="229"/>
        <v>1</v>
      </c>
      <c r="IA39" s="737">
        <f t="shared" si="230"/>
        <v>0</v>
      </c>
      <c r="IB39" s="737">
        <f t="shared" si="231"/>
        <v>0</v>
      </c>
      <c r="IC39" s="737">
        <f t="shared" si="60"/>
        <v>0</v>
      </c>
      <c r="ID39" s="740">
        <f t="shared" si="61"/>
        <v>0</v>
      </c>
      <c r="IE39" s="625">
        <f t="shared" si="232"/>
        <v>1</v>
      </c>
      <c r="IF39" s="738" t="str">
        <f t="shared" si="233"/>
        <v>00:00-00:00</v>
      </c>
      <c r="IG39" s="739">
        <f t="shared" si="234"/>
        <v>1</v>
      </c>
      <c r="IH39" s="738">
        <f t="shared" si="235"/>
        <v>0</v>
      </c>
      <c r="II39" s="738">
        <f t="shared" si="236"/>
        <v>1</v>
      </c>
      <c r="IJ39" s="737" t="b">
        <f t="shared" si="237"/>
        <v>1</v>
      </c>
      <c r="IK39" s="737" t="b">
        <f t="shared" si="237"/>
        <v>0</v>
      </c>
      <c r="IL39" s="737" t="b">
        <f t="shared" si="238"/>
        <v>1</v>
      </c>
      <c r="IM39" s="628">
        <f t="shared" si="239"/>
        <v>1</v>
      </c>
      <c r="IN39" s="737">
        <f t="shared" si="240"/>
        <v>0</v>
      </c>
      <c r="IO39" s="737">
        <f t="shared" si="241"/>
        <v>0</v>
      </c>
      <c r="IP39" s="737">
        <f t="shared" si="62"/>
        <v>0</v>
      </c>
      <c r="IQ39" s="740">
        <f t="shared" si="63"/>
        <v>0</v>
      </c>
      <c r="IR39" s="625">
        <f t="shared" si="242"/>
        <v>1</v>
      </c>
      <c r="IS39" s="738" t="str">
        <f t="shared" si="243"/>
        <v>00:00-00:00</v>
      </c>
      <c r="IT39" s="739">
        <f t="shared" si="244"/>
        <v>1</v>
      </c>
      <c r="IU39" s="738">
        <f t="shared" si="245"/>
        <v>0</v>
      </c>
      <c r="IV39" s="738">
        <f t="shared" si="246"/>
        <v>1</v>
      </c>
      <c r="IW39" s="737" t="b">
        <f t="shared" si="247"/>
        <v>1</v>
      </c>
      <c r="IX39" s="737" t="b">
        <f t="shared" si="247"/>
        <v>0</v>
      </c>
      <c r="IY39" s="737" t="b">
        <f t="shared" si="248"/>
        <v>1</v>
      </c>
      <c r="IZ39" s="628">
        <f t="shared" si="249"/>
        <v>1</v>
      </c>
      <c r="JA39" s="737">
        <f t="shared" si="250"/>
        <v>0</v>
      </c>
      <c r="JB39" s="737">
        <f t="shared" si="251"/>
        <v>0</v>
      </c>
      <c r="JC39" s="737">
        <f t="shared" si="64"/>
        <v>0</v>
      </c>
      <c r="JD39" s="740">
        <f t="shared" si="65"/>
        <v>0</v>
      </c>
      <c r="JE39" s="625">
        <f t="shared" si="252"/>
        <v>1</v>
      </c>
      <c r="JF39" s="738" t="str">
        <f t="shared" si="253"/>
        <v>00:00-00:00</v>
      </c>
      <c r="JG39" s="739">
        <f t="shared" si="254"/>
        <v>1</v>
      </c>
      <c r="JH39" s="738">
        <f t="shared" si="255"/>
        <v>0</v>
      </c>
      <c r="JI39" s="738">
        <f t="shared" si="256"/>
        <v>1</v>
      </c>
      <c r="JJ39" s="737" t="b">
        <f t="shared" si="257"/>
        <v>1</v>
      </c>
      <c r="JK39" s="737" t="b">
        <f t="shared" si="257"/>
        <v>0</v>
      </c>
      <c r="JL39" s="737" t="b">
        <f t="shared" si="258"/>
        <v>1</v>
      </c>
      <c r="JM39" s="628">
        <f t="shared" si="259"/>
        <v>1</v>
      </c>
      <c r="JN39" s="737">
        <f t="shared" si="260"/>
        <v>0</v>
      </c>
      <c r="JO39" s="737">
        <f t="shared" si="261"/>
        <v>0</v>
      </c>
      <c r="JP39" s="737">
        <f t="shared" si="66"/>
        <v>0</v>
      </c>
      <c r="JQ39" s="740">
        <f t="shared" si="67"/>
        <v>0</v>
      </c>
      <c r="JR39" s="744">
        <f t="shared" si="262"/>
        <v>0</v>
      </c>
      <c r="JS39" s="745">
        <f t="shared" si="263"/>
        <v>0</v>
      </c>
      <c r="JT39" s="744">
        <f t="shared" si="264"/>
        <v>0</v>
      </c>
      <c r="JU39" s="744">
        <f t="shared" si="265"/>
        <v>0</v>
      </c>
      <c r="JV39" s="744">
        <f t="shared" si="266"/>
        <v>0</v>
      </c>
      <c r="JW39" s="744">
        <f t="shared" si="267"/>
        <v>0</v>
      </c>
      <c r="JX39" s="616"/>
      <c r="JY39" s="625">
        <f t="shared" si="268"/>
        <v>1</v>
      </c>
      <c r="JZ39" s="626" t="str">
        <f t="shared" si="269"/>
        <v>00:00-00:00</v>
      </c>
      <c r="KA39" s="627">
        <f t="shared" si="270"/>
        <v>1</v>
      </c>
      <c r="KB39" s="738">
        <f t="shared" si="271"/>
        <v>0</v>
      </c>
      <c r="KC39" s="738">
        <f t="shared" si="272"/>
        <v>1</v>
      </c>
      <c r="KD39" s="628" t="b">
        <f t="shared" si="273"/>
        <v>1</v>
      </c>
      <c r="KE39" s="628" t="b">
        <f t="shared" si="273"/>
        <v>0</v>
      </c>
      <c r="KF39" s="628" t="b">
        <f t="shared" si="274"/>
        <v>1</v>
      </c>
      <c r="KG39" s="628">
        <f t="shared" si="275"/>
        <v>1</v>
      </c>
      <c r="KH39" s="737">
        <f t="shared" si="276"/>
        <v>0</v>
      </c>
      <c r="KI39" s="737">
        <f t="shared" si="277"/>
        <v>0</v>
      </c>
      <c r="KJ39" s="737">
        <f t="shared" si="68"/>
        <v>0</v>
      </c>
      <c r="KK39" s="740">
        <f t="shared" si="69"/>
        <v>0</v>
      </c>
      <c r="KL39" s="625">
        <f t="shared" si="278"/>
        <v>1</v>
      </c>
      <c r="KM39" s="625" t="str">
        <f t="shared" si="279"/>
        <v>00:00-00:00</v>
      </c>
      <c r="KN39" s="627">
        <f t="shared" si="280"/>
        <v>1</v>
      </c>
      <c r="KO39" s="738">
        <f t="shared" si="281"/>
        <v>0</v>
      </c>
      <c r="KP39" s="738">
        <f t="shared" si="282"/>
        <v>1</v>
      </c>
      <c r="KQ39" s="628" t="b">
        <f t="shared" si="283"/>
        <v>1</v>
      </c>
      <c r="KR39" s="628" t="b">
        <f t="shared" si="283"/>
        <v>0</v>
      </c>
      <c r="KS39" s="628" t="b">
        <f t="shared" si="284"/>
        <v>1</v>
      </c>
      <c r="KT39" s="628">
        <f t="shared" si="285"/>
        <v>1</v>
      </c>
      <c r="KU39" s="737">
        <f t="shared" si="286"/>
        <v>0</v>
      </c>
      <c r="KV39" s="737">
        <f t="shared" si="287"/>
        <v>0</v>
      </c>
      <c r="KW39" s="737">
        <f t="shared" si="70"/>
        <v>0</v>
      </c>
      <c r="KX39" s="740">
        <f t="shared" si="71"/>
        <v>0</v>
      </c>
      <c r="KY39" s="625">
        <f t="shared" si="288"/>
        <v>1</v>
      </c>
      <c r="KZ39" s="625" t="str">
        <f t="shared" si="289"/>
        <v>00:00-00:00</v>
      </c>
      <c r="LA39" s="627">
        <f t="shared" si="290"/>
        <v>1</v>
      </c>
      <c r="LB39" s="738">
        <f t="shared" si="291"/>
        <v>0</v>
      </c>
      <c r="LC39" s="738">
        <f t="shared" si="292"/>
        <v>1</v>
      </c>
      <c r="LD39" s="628" t="b">
        <f t="shared" si="293"/>
        <v>1</v>
      </c>
      <c r="LE39" s="628" t="b">
        <f t="shared" si="293"/>
        <v>0</v>
      </c>
      <c r="LF39" s="628" t="b">
        <f t="shared" si="294"/>
        <v>1</v>
      </c>
      <c r="LG39" s="628">
        <f t="shared" si="295"/>
        <v>1</v>
      </c>
      <c r="LH39" s="737">
        <f t="shared" si="296"/>
        <v>0</v>
      </c>
      <c r="LI39" s="737">
        <f t="shared" si="297"/>
        <v>0</v>
      </c>
      <c r="LJ39" s="737">
        <f t="shared" si="72"/>
        <v>0</v>
      </c>
      <c r="LK39" s="740">
        <f t="shared" si="73"/>
        <v>0</v>
      </c>
      <c r="LL39" s="625">
        <f t="shared" si="298"/>
        <v>1</v>
      </c>
      <c r="LM39" s="625" t="str">
        <f t="shared" si="299"/>
        <v>00:00-00:00</v>
      </c>
      <c r="LN39" s="627">
        <f t="shared" si="300"/>
        <v>1</v>
      </c>
      <c r="LO39" s="738">
        <f t="shared" si="301"/>
        <v>0</v>
      </c>
      <c r="LP39" s="738">
        <f t="shared" si="302"/>
        <v>1</v>
      </c>
      <c r="LQ39" s="628" t="b">
        <f t="shared" si="303"/>
        <v>1</v>
      </c>
      <c r="LR39" s="628" t="b">
        <f t="shared" si="303"/>
        <v>0</v>
      </c>
      <c r="LS39" s="628" t="b">
        <f t="shared" si="304"/>
        <v>1</v>
      </c>
      <c r="LT39" s="628">
        <f t="shared" si="305"/>
        <v>1</v>
      </c>
      <c r="LU39" s="737">
        <f t="shared" si="306"/>
        <v>0</v>
      </c>
      <c r="LV39" s="737">
        <f t="shared" si="307"/>
        <v>0</v>
      </c>
      <c r="LW39" s="737">
        <f t="shared" si="74"/>
        <v>0</v>
      </c>
      <c r="LX39" s="740">
        <f t="shared" si="75"/>
        <v>0</v>
      </c>
      <c r="LY39" s="625">
        <f t="shared" si="308"/>
        <v>1</v>
      </c>
      <c r="LZ39" s="625" t="str">
        <f t="shared" si="309"/>
        <v>00:00-00:00</v>
      </c>
      <c r="MA39" s="627">
        <f t="shared" si="310"/>
        <v>1</v>
      </c>
      <c r="MB39" s="738">
        <f t="shared" si="311"/>
        <v>0</v>
      </c>
      <c r="MC39" s="738">
        <f t="shared" si="312"/>
        <v>1</v>
      </c>
      <c r="MD39" s="628" t="b">
        <f t="shared" si="313"/>
        <v>1</v>
      </c>
      <c r="ME39" s="628" t="b">
        <f t="shared" si="76"/>
        <v>0</v>
      </c>
      <c r="MF39" s="628" t="b">
        <f t="shared" si="314"/>
        <v>1</v>
      </c>
      <c r="MG39" s="628">
        <f t="shared" si="315"/>
        <v>1</v>
      </c>
      <c r="MH39" s="737">
        <f t="shared" si="316"/>
        <v>0</v>
      </c>
      <c r="MI39" s="737">
        <f t="shared" si="317"/>
        <v>0</v>
      </c>
      <c r="MJ39" s="737">
        <f t="shared" si="77"/>
        <v>0</v>
      </c>
      <c r="MK39" s="740">
        <f t="shared" si="78"/>
        <v>0</v>
      </c>
      <c r="ML39" s="625">
        <f t="shared" si="318"/>
        <v>1</v>
      </c>
      <c r="MM39" s="625" t="str">
        <f t="shared" si="319"/>
        <v>00:00-00:00</v>
      </c>
      <c r="MN39" s="627">
        <f t="shared" si="320"/>
        <v>1</v>
      </c>
      <c r="MO39" s="738">
        <f t="shared" si="321"/>
        <v>0</v>
      </c>
      <c r="MP39" s="738">
        <f t="shared" si="322"/>
        <v>1</v>
      </c>
      <c r="MQ39" s="628" t="b">
        <f t="shared" si="323"/>
        <v>1</v>
      </c>
      <c r="MR39" s="628" t="b">
        <f t="shared" si="323"/>
        <v>0</v>
      </c>
      <c r="MS39" s="628" t="b">
        <f t="shared" si="324"/>
        <v>1</v>
      </c>
      <c r="MT39" s="628">
        <f t="shared" si="325"/>
        <v>1</v>
      </c>
      <c r="MU39" s="737">
        <f t="shared" si="326"/>
        <v>0</v>
      </c>
      <c r="MV39" s="737">
        <f t="shared" si="327"/>
        <v>0</v>
      </c>
      <c r="MW39" s="737">
        <f t="shared" si="79"/>
        <v>0</v>
      </c>
      <c r="MX39" s="740">
        <f t="shared" si="80"/>
        <v>0</v>
      </c>
      <c r="MY39" s="625">
        <f t="shared" si="328"/>
        <v>1</v>
      </c>
      <c r="MZ39" s="625" t="str">
        <f t="shared" si="329"/>
        <v>00:00-00:00</v>
      </c>
      <c r="NA39" s="627">
        <f t="shared" si="330"/>
        <v>1</v>
      </c>
      <c r="NB39" s="738">
        <f t="shared" si="331"/>
        <v>0</v>
      </c>
      <c r="NC39" s="738">
        <f t="shared" si="332"/>
        <v>1</v>
      </c>
      <c r="ND39" s="628" t="b">
        <f t="shared" si="333"/>
        <v>1</v>
      </c>
      <c r="NE39" s="628" t="b">
        <f t="shared" si="333"/>
        <v>0</v>
      </c>
      <c r="NF39" s="628" t="b">
        <f t="shared" si="334"/>
        <v>1</v>
      </c>
      <c r="NG39" s="628">
        <f t="shared" si="335"/>
        <v>1</v>
      </c>
      <c r="NH39" s="737">
        <f t="shared" si="336"/>
        <v>0</v>
      </c>
      <c r="NI39" s="737">
        <f t="shared" si="337"/>
        <v>0</v>
      </c>
      <c r="NJ39" s="737">
        <f t="shared" si="81"/>
        <v>0</v>
      </c>
      <c r="NK39" s="740">
        <f t="shared" si="82"/>
        <v>0</v>
      </c>
      <c r="NL39" s="625">
        <f t="shared" si="338"/>
        <v>1</v>
      </c>
      <c r="NM39" s="625" t="str">
        <f t="shared" si="339"/>
        <v>00:00-00:00</v>
      </c>
      <c r="NN39" s="627">
        <f t="shared" si="340"/>
        <v>1</v>
      </c>
      <c r="NO39" s="738">
        <f t="shared" si="341"/>
        <v>0</v>
      </c>
      <c r="NP39" s="738">
        <f t="shared" si="342"/>
        <v>1</v>
      </c>
      <c r="NQ39" s="628" t="b">
        <f t="shared" si="343"/>
        <v>1</v>
      </c>
      <c r="NR39" s="628" t="b">
        <f t="shared" si="343"/>
        <v>0</v>
      </c>
      <c r="NS39" s="628" t="b">
        <f t="shared" si="344"/>
        <v>1</v>
      </c>
      <c r="NT39" s="628">
        <f t="shared" si="345"/>
        <v>1</v>
      </c>
      <c r="NU39" s="737">
        <f t="shared" si="346"/>
        <v>0</v>
      </c>
      <c r="NV39" s="737">
        <f t="shared" si="347"/>
        <v>0</v>
      </c>
      <c r="NW39" s="737">
        <f t="shared" si="83"/>
        <v>0</v>
      </c>
      <c r="NX39" s="740">
        <f t="shared" si="84"/>
        <v>0</v>
      </c>
      <c r="NY39" s="625">
        <f t="shared" si="348"/>
        <v>1</v>
      </c>
      <c r="NZ39" s="625" t="str">
        <f t="shared" si="349"/>
        <v>00:00-00:00</v>
      </c>
      <c r="OA39" s="627">
        <f t="shared" si="350"/>
        <v>1</v>
      </c>
      <c r="OB39" s="738">
        <f t="shared" si="351"/>
        <v>0</v>
      </c>
      <c r="OC39" s="738">
        <f t="shared" si="352"/>
        <v>1</v>
      </c>
      <c r="OD39" s="628" t="b">
        <f t="shared" si="353"/>
        <v>1</v>
      </c>
      <c r="OE39" s="628" t="b">
        <f t="shared" si="353"/>
        <v>0</v>
      </c>
      <c r="OF39" s="628" t="b">
        <f t="shared" si="354"/>
        <v>1</v>
      </c>
      <c r="OG39" s="628">
        <f t="shared" si="355"/>
        <v>1</v>
      </c>
      <c r="OH39" s="737">
        <f t="shared" si="356"/>
        <v>0</v>
      </c>
      <c r="OI39" s="737">
        <f t="shared" si="357"/>
        <v>0</v>
      </c>
      <c r="OJ39" s="737">
        <f t="shared" si="85"/>
        <v>0</v>
      </c>
      <c r="OK39" s="740">
        <f t="shared" si="86"/>
        <v>0</v>
      </c>
      <c r="OL39" s="625">
        <f t="shared" si="358"/>
        <v>1</v>
      </c>
      <c r="OM39" s="625" t="str">
        <f t="shared" si="359"/>
        <v>00:00-00:00</v>
      </c>
      <c r="ON39" s="627">
        <f t="shared" si="360"/>
        <v>1</v>
      </c>
      <c r="OO39" s="738">
        <f t="shared" si="361"/>
        <v>0</v>
      </c>
      <c r="OP39" s="738">
        <f t="shared" si="362"/>
        <v>1</v>
      </c>
      <c r="OQ39" s="628" t="b">
        <f t="shared" si="363"/>
        <v>1</v>
      </c>
      <c r="OR39" s="628" t="b">
        <f t="shared" si="363"/>
        <v>0</v>
      </c>
      <c r="OS39" s="628" t="b">
        <f t="shared" si="364"/>
        <v>1</v>
      </c>
      <c r="OT39" s="628">
        <f t="shared" si="365"/>
        <v>1</v>
      </c>
      <c r="OU39" s="737">
        <f t="shared" si="366"/>
        <v>0</v>
      </c>
      <c r="OV39" s="737">
        <f t="shared" si="367"/>
        <v>0</v>
      </c>
      <c r="OW39" s="737">
        <f t="shared" si="87"/>
        <v>0</v>
      </c>
      <c r="OX39" s="740">
        <f t="shared" si="88"/>
        <v>0</v>
      </c>
      <c r="OY39" s="625">
        <f t="shared" si="368"/>
        <v>1</v>
      </c>
      <c r="OZ39" s="625" t="str">
        <f t="shared" si="369"/>
        <v>00:00-00:00</v>
      </c>
      <c r="PA39" s="627">
        <f t="shared" si="370"/>
        <v>1</v>
      </c>
      <c r="PB39" s="738">
        <f t="shared" si="371"/>
        <v>0</v>
      </c>
      <c r="PC39" s="738">
        <f t="shared" si="372"/>
        <v>1</v>
      </c>
      <c r="PD39" s="628" t="b">
        <f t="shared" si="373"/>
        <v>1</v>
      </c>
      <c r="PE39" s="628" t="b">
        <f t="shared" si="373"/>
        <v>0</v>
      </c>
      <c r="PF39" s="628" t="b">
        <f t="shared" si="374"/>
        <v>1</v>
      </c>
      <c r="PG39" s="628">
        <f t="shared" si="375"/>
        <v>1</v>
      </c>
      <c r="PH39" s="737">
        <f t="shared" si="376"/>
        <v>0</v>
      </c>
      <c r="PI39" s="737">
        <f t="shared" si="377"/>
        <v>0</v>
      </c>
      <c r="PJ39" s="737">
        <f t="shared" si="89"/>
        <v>0</v>
      </c>
      <c r="PK39" s="740">
        <f t="shared" si="90"/>
        <v>0</v>
      </c>
      <c r="PL39" s="625">
        <f t="shared" si="378"/>
        <v>1</v>
      </c>
      <c r="PM39" s="625" t="str">
        <f t="shared" si="379"/>
        <v>00:00-00:00</v>
      </c>
      <c r="PN39" s="627">
        <f t="shared" si="380"/>
        <v>1</v>
      </c>
      <c r="PO39" s="738">
        <f t="shared" si="381"/>
        <v>0</v>
      </c>
      <c r="PP39" s="738">
        <f t="shared" si="382"/>
        <v>1</v>
      </c>
      <c r="PQ39" s="628" t="b">
        <f t="shared" si="383"/>
        <v>1</v>
      </c>
      <c r="PR39" s="628" t="b">
        <f t="shared" si="383"/>
        <v>0</v>
      </c>
      <c r="PS39" s="628" t="b">
        <f t="shared" si="384"/>
        <v>1</v>
      </c>
      <c r="PT39" s="628">
        <f t="shared" si="385"/>
        <v>1</v>
      </c>
      <c r="PU39" s="737">
        <f t="shared" si="386"/>
        <v>0</v>
      </c>
      <c r="PV39" s="737">
        <f t="shared" si="387"/>
        <v>0</v>
      </c>
      <c r="PW39" s="737">
        <f t="shared" si="91"/>
        <v>0</v>
      </c>
      <c r="PX39" s="740">
        <f t="shared" si="92"/>
        <v>0</v>
      </c>
      <c r="PY39" s="625">
        <f t="shared" si="388"/>
        <v>1</v>
      </c>
      <c r="PZ39" s="625" t="str">
        <f t="shared" si="389"/>
        <v>00:00-00:00</v>
      </c>
      <c r="QA39" s="627">
        <f t="shared" si="390"/>
        <v>1</v>
      </c>
      <c r="QB39" s="738">
        <f t="shared" si="391"/>
        <v>0</v>
      </c>
      <c r="QC39" s="738">
        <f t="shared" si="392"/>
        <v>1</v>
      </c>
      <c r="QD39" s="628" t="b">
        <f t="shared" si="393"/>
        <v>1</v>
      </c>
      <c r="QE39" s="628" t="b">
        <f t="shared" si="393"/>
        <v>0</v>
      </c>
      <c r="QF39" s="628" t="b">
        <f t="shared" si="394"/>
        <v>1</v>
      </c>
      <c r="QG39" s="628">
        <f t="shared" si="395"/>
        <v>1</v>
      </c>
      <c r="QH39" s="737">
        <f t="shared" si="396"/>
        <v>0</v>
      </c>
      <c r="QI39" s="737">
        <f t="shared" si="397"/>
        <v>0</v>
      </c>
      <c r="QJ39" s="737">
        <f t="shared" si="93"/>
        <v>0</v>
      </c>
      <c r="QK39" s="740">
        <f t="shared" si="94"/>
        <v>0</v>
      </c>
      <c r="QL39" s="625">
        <f t="shared" si="398"/>
        <v>1</v>
      </c>
      <c r="QM39" s="625" t="str">
        <f t="shared" si="399"/>
        <v>00:00-00:00</v>
      </c>
      <c r="QN39" s="627">
        <f t="shared" si="400"/>
        <v>1</v>
      </c>
      <c r="QO39" s="738">
        <f t="shared" si="401"/>
        <v>0</v>
      </c>
      <c r="QP39" s="738">
        <f t="shared" si="402"/>
        <v>1</v>
      </c>
      <c r="QQ39" s="628" t="b">
        <f t="shared" si="403"/>
        <v>1</v>
      </c>
      <c r="QR39" s="628" t="b">
        <f t="shared" si="403"/>
        <v>0</v>
      </c>
      <c r="QS39" s="628" t="b">
        <f t="shared" si="404"/>
        <v>1</v>
      </c>
      <c r="QT39" s="628">
        <f t="shared" si="405"/>
        <v>1</v>
      </c>
      <c r="QU39" s="737">
        <f t="shared" si="406"/>
        <v>0</v>
      </c>
      <c r="QV39" s="737">
        <f t="shared" si="407"/>
        <v>0</v>
      </c>
      <c r="QW39" s="737">
        <f t="shared" si="95"/>
        <v>0</v>
      </c>
      <c r="QX39" s="740">
        <f t="shared" si="96"/>
        <v>0</v>
      </c>
      <c r="QY39" s="625">
        <f t="shared" si="408"/>
        <v>1</v>
      </c>
      <c r="QZ39" s="625" t="str">
        <f t="shared" si="409"/>
        <v>00:00-00:00</v>
      </c>
      <c r="RA39" s="627">
        <f t="shared" si="410"/>
        <v>1</v>
      </c>
      <c r="RB39" s="738">
        <f t="shared" si="411"/>
        <v>0</v>
      </c>
      <c r="RC39" s="738">
        <f t="shared" si="412"/>
        <v>1</v>
      </c>
      <c r="RD39" s="628" t="b">
        <f t="shared" si="413"/>
        <v>1</v>
      </c>
      <c r="RE39" s="628" t="b">
        <f t="shared" si="413"/>
        <v>0</v>
      </c>
      <c r="RF39" s="628" t="b">
        <f t="shared" si="414"/>
        <v>1</v>
      </c>
      <c r="RG39" s="628">
        <f t="shared" si="415"/>
        <v>1</v>
      </c>
      <c r="RH39" s="737">
        <f t="shared" si="416"/>
        <v>0</v>
      </c>
      <c r="RI39" s="737">
        <f t="shared" si="417"/>
        <v>0</v>
      </c>
      <c r="RJ39" s="737">
        <f t="shared" si="97"/>
        <v>0</v>
      </c>
      <c r="RK39" s="740">
        <f t="shared" si="98"/>
        <v>0</v>
      </c>
      <c r="RL39" s="744">
        <f t="shared" si="418"/>
        <v>0</v>
      </c>
      <c r="RM39" s="746">
        <f t="shared" si="430"/>
        <v>0</v>
      </c>
      <c r="RN39" s="744">
        <f t="shared" si="419"/>
        <v>0</v>
      </c>
      <c r="RO39" s="744">
        <f t="shared" si="420"/>
        <v>0</v>
      </c>
      <c r="RP39" s="744">
        <f t="shared" si="421"/>
        <v>0</v>
      </c>
      <c r="RQ39" s="744">
        <f t="shared" si="422"/>
        <v>0</v>
      </c>
      <c r="RR39" s="594">
        <f t="shared" ca="1" si="100"/>
        <v>0</v>
      </c>
      <c r="RS39" s="594">
        <f t="shared" ca="1" si="101"/>
        <v>0</v>
      </c>
      <c r="RU39" s="725"/>
    </row>
    <row r="40" spans="1:489" s="625" customFormat="1" ht="15" x14ac:dyDescent="0.25">
      <c r="A40" s="866" t="str">
        <f ca="1">IF(B40="","",WEEKNUM(B40,21))</f>
        <v/>
      </c>
      <c r="B40" s="756" t="str">
        <f ca="1">IF(B39="","",IF(B39+1=DATE(Aufzeichnungsjahr,$C$3+1,1),"",B39+1))</f>
        <v/>
      </c>
      <c r="C40" s="757">
        <f ca="1">IF(B40="",1,NETWORKDAYS(B40,B40,Feiertage))</f>
        <v>1</v>
      </c>
      <c r="D40" s="757" t="str">
        <f t="shared" ca="1" si="2"/>
        <v/>
      </c>
      <c r="E40" s="774" t="str">
        <f t="shared" ca="1" si="3"/>
        <v/>
      </c>
      <c r="F40" s="758" t="str">
        <f t="shared" ca="1" si="4"/>
        <v/>
      </c>
      <c r="G40" s="759"/>
      <c r="H40" s="760"/>
      <c r="I40" s="760"/>
      <c r="J40" s="760"/>
      <c r="K40" s="760"/>
      <c r="L40" s="760"/>
      <c r="M40" s="761"/>
      <c r="N40" s="762" t="str">
        <f t="shared" si="5"/>
        <v/>
      </c>
      <c r="O40" s="763" t="str">
        <f t="shared" si="6"/>
        <v/>
      </c>
      <c r="P40" s="764" t="str">
        <f t="shared" ca="1" si="7"/>
        <v/>
      </c>
      <c r="Q40" s="765" t="str">
        <f t="shared" ca="1" si="8"/>
        <v/>
      </c>
      <c r="R40" s="725" t="str">
        <f ca="1">IF(B40="","",IF(A40&lt;WEEKNUM(B40+1,21),RS40,""))</f>
        <v/>
      </c>
      <c r="S40" s="766"/>
      <c r="T40" s="763" t="str">
        <f t="shared" si="10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12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13"/>
        <v/>
      </c>
      <c r="AD40" s="768"/>
      <c r="AE40" s="770" t="str">
        <f t="shared" si="14"/>
        <v/>
      </c>
      <c r="AF40" s="729" t="str">
        <f t="shared" si="104"/>
        <v/>
      </c>
      <c r="AG40" s="771" t="str">
        <f t="shared" si="105"/>
        <v/>
      </c>
      <c r="AH40" s="731" t="str">
        <f t="shared" si="15"/>
        <v/>
      </c>
      <c r="AI40" s="731">
        <f t="shared" si="106"/>
        <v>0</v>
      </c>
      <c r="AJ40" s="731">
        <f t="shared" si="107"/>
        <v>0</v>
      </c>
      <c r="AK40" s="732">
        <f ca="1">IF(B40="",0,IF(G40=Stammdaten!$I$59,3,IF(AND(OR(C40=0,WEEKDAY(B40,2)&gt;=6),Q40&lt;&gt;""),2,0)))</f>
        <v>0</v>
      </c>
      <c r="AL40" s="754">
        <f t="shared" si="16"/>
        <v>0</v>
      </c>
      <c r="AM40" s="596">
        <f t="shared" si="16"/>
        <v>0</v>
      </c>
      <c r="AN40" s="596">
        <f t="shared" si="16"/>
        <v>0</v>
      </c>
      <c r="AO40" s="596">
        <f t="shared" si="423"/>
        <v>0</v>
      </c>
      <c r="AP40" s="633">
        <v>0</v>
      </c>
      <c r="AQ40" s="596">
        <f t="shared" si="424"/>
        <v>0</v>
      </c>
      <c r="AR40" s="634">
        <f t="shared" si="17"/>
        <v>0</v>
      </c>
      <c r="AS40" s="733">
        <f t="shared" si="18"/>
        <v>0</v>
      </c>
      <c r="AT40" s="635">
        <f t="shared" si="19"/>
        <v>0</v>
      </c>
      <c r="AU40" s="635">
        <f t="shared" si="425"/>
        <v>0</v>
      </c>
      <c r="AV40" s="633">
        <v>0</v>
      </c>
      <c r="AW40" s="635">
        <f t="shared" si="426"/>
        <v>0</v>
      </c>
      <c r="AX40" s="596">
        <f t="shared" si="20"/>
        <v>0</v>
      </c>
      <c r="AY40" s="596">
        <f t="shared" si="21"/>
        <v>0</v>
      </c>
      <c r="AZ40" s="596">
        <f t="shared" si="22"/>
        <v>0</v>
      </c>
      <c r="BA40" s="596">
        <f t="shared" si="23"/>
        <v>0</v>
      </c>
      <c r="BB40" s="596">
        <f t="shared" si="24"/>
        <v>0</v>
      </c>
      <c r="BC40" s="596">
        <f t="shared" si="427"/>
        <v>0</v>
      </c>
      <c r="BD40" s="636" t="b">
        <f t="shared" si="25"/>
        <v>1</v>
      </c>
      <c r="BE40" s="636" t="b">
        <f>IF(UPPER(G40)=Stammdaten!$D$40,TRUE,FALSE)</f>
        <v>0</v>
      </c>
      <c r="BF40" s="635">
        <f t="shared" si="428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9"/>
        <v>0</v>
      </c>
      <c r="BL40" s="636" t="b">
        <f>IF(UPPER(G40)=Stammdaten!$D$39,TRUE,FALSE)</f>
        <v>0</v>
      </c>
      <c r="BM40" s="636">
        <f t="shared" si="26"/>
        <v>0</v>
      </c>
      <c r="BN40" s="636">
        <f t="shared" si="27"/>
        <v>0</v>
      </c>
      <c r="BO40" s="735">
        <f t="shared" ca="1" si="28"/>
        <v>0</v>
      </c>
      <c r="BP40" s="636">
        <f t="shared" si="29"/>
        <v>0</v>
      </c>
      <c r="BQ40" s="636">
        <f t="shared" si="108"/>
        <v>0</v>
      </c>
      <c r="BR40" s="636">
        <f ca="1">IF(B40="",0,IF(WEEKDAY(B40,2)=7,BJ40,0))</f>
        <v>0</v>
      </c>
      <c r="BS40" s="549">
        <f ca="1">IF(ISERROR(VLOOKUP(B37+3,Feiertage_Liste,2,FALSE)),0,VLOOKUP(B37+3,Feiertage_Liste,2,FALSE))</f>
        <v>0</v>
      </c>
      <c r="BT40" s="637">
        <f t="shared" ca="1" si="32"/>
        <v>0</v>
      </c>
      <c r="BU40" s="635">
        <f t="shared" ca="1" si="10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 t="str">
        <f ca="1">IF(B40="","",INDIRECT(ADDRESS(MATCH(B40,Soll_AZ,1)+MATCH("Arbeitszeit 1 ab",Stammdaten!B:B,0)-1,4,,,Tabellennamen),TRUE))</f>
        <v/>
      </c>
      <c r="BX40" s="638">
        <f t="shared" ca="1" si="34"/>
        <v>0</v>
      </c>
      <c r="BY40" s="638">
        <f t="shared" ca="1" si="35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36"/>
        <v>0</v>
      </c>
      <c r="CB40" s="736">
        <f t="shared" si="110"/>
        <v>0</v>
      </c>
      <c r="CC40" s="625">
        <f t="shared" si="37"/>
        <v>1</v>
      </c>
      <c r="CD40" s="737">
        <f t="shared" si="38"/>
        <v>0</v>
      </c>
      <c r="CE40" s="737">
        <f t="shared" si="111"/>
        <v>1</v>
      </c>
      <c r="CF40" s="738" t="str">
        <f t="shared" si="112"/>
        <v>00:00-00:00</v>
      </c>
      <c r="CG40" s="739">
        <f t="shared" si="113"/>
        <v>1</v>
      </c>
      <c r="CH40" s="738">
        <f t="shared" si="114"/>
        <v>0</v>
      </c>
      <c r="CI40" s="738">
        <f t="shared" si="115"/>
        <v>1</v>
      </c>
      <c r="CJ40" s="737" t="b">
        <f t="shared" si="116"/>
        <v>1</v>
      </c>
      <c r="CK40" s="737" t="b">
        <f t="shared" si="116"/>
        <v>0</v>
      </c>
      <c r="CL40" s="737" t="b">
        <f t="shared" si="117"/>
        <v>1</v>
      </c>
      <c r="CM40" s="628">
        <f t="shared" si="118"/>
        <v>1</v>
      </c>
      <c r="CN40" s="737">
        <f t="shared" si="119"/>
        <v>0</v>
      </c>
      <c r="CO40" s="737">
        <f t="shared" si="120"/>
        <v>0</v>
      </c>
      <c r="CP40" s="737">
        <f t="shared" si="121"/>
        <v>0</v>
      </c>
      <c r="CQ40" s="740">
        <f t="shared" si="39"/>
        <v>0</v>
      </c>
      <c r="CR40" s="625">
        <f t="shared" si="122"/>
        <v>1</v>
      </c>
      <c r="CS40" s="738" t="str">
        <f t="shared" si="40"/>
        <v>00:00-00:00</v>
      </c>
      <c r="CT40" s="739">
        <f t="shared" si="123"/>
        <v>1</v>
      </c>
      <c r="CU40" s="738">
        <f t="shared" si="124"/>
        <v>0</v>
      </c>
      <c r="CV40" s="738">
        <f t="shared" si="125"/>
        <v>1</v>
      </c>
      <c r="CW40" s="737" t="b">
        <f t="shared" si="126"/>
        <v>1</v>
      </c>
      <c r="CX40" s="737" t="b">
        <f t="shared" si="126"/>
        <v>0</v>
      </c>
      <c r="CY40" s="737" t="b">
        <f t="shared" si="127"/>
        <v>1</v>
      </c>
      <c r="CZ40" s="628">
        <f t="shared" si="128"/>
        <v>1</v>
      </c>
      <c r="DA40" s="737">
        <f t="shared" si="129"/>
        <v>0</v>
      </c>
      <c r="DB40" s="737">
        <f t="shared" si="130"/>
        <v>0</v>
      </c>
      <c r="DC40" s="737">
        <f t="shared" si="131"/>
        <v>0</v>
      </c>
      <c r="DD40" s="740">
        <f t="shared" si="41"/>
        <v>0</v>
      </c>
      <c r="DE40" s="625">
        <f t="shared" si="132"/>
        <v>1</v>
      </c>
      <c r="DF40" s="738" t="str">
        <f t="shared" si="133"/>
        <v>00:00-00:00</v>
      </c>
      <c r="DG40" s="739">
        <f t="shared" si="134"/>
        <v>1</v>
      </c>
      <c r="DH40" s="738">
        <f t="shared" si="135"/>
        <v>0</v>
      </c>
      <c r="DI40" s="738">
        <f t="shared" si="136"/>
        <v>1</v>
      </c>
      <c r="DJ40" s="737" t="b">
        <f t="shared" si="137"/>
        <v>1</v>
      </c>
      <c r="DK40" s="737" t="b">
        <f t="shared" si="137"/>
        <v>0</v>
      </c>
      <c r="DL40" s="737" t="b">
        <f t="shared" si="138"/>
        <v>1</v>
      </c>
      <c r="DM40" s="628">
        <f t="shared" si="139"/>
        <v>1</v>
      </c>
      <c r="DN40" s="737">
        <f t="shared" si="140"/>
        <v>0</v>
      </c>
      <c r="DO40" s="737">
        <f t="shared" si="141"/>
        <v>0</v>
      </c>
      <c r="DP40" s="737">
        <f t="shared" si="42"/>
        <v>0</v>
      </c>
      <c r="DQ40" s="740">
        <f t="shared" si="43"/>
        <v>0</v>
      </c>
      <c r="DR40" s="625">
        <f t="shared" si="142"/>
        <v>1</v>
      </c>
      <c r="DS40" s="738" t="str">
        <f t="shared" si="143"/>
        <v>00:00-00:00</v>
      </c>
      <c r="DT40" s="739">
        <f t="shared" si="144"/>
        <v>1</v>
      </c>
      <c r="DU40" s="738">
        <f t="shared" si="145"/>
        <v>0</v>
      </c>
      <c r="DV40" s="738">
        <f t="shared" si="146"/>
        <v>1</v>
      </c>
      <c r="DW40" s="737" t="b">
        <f t="shared" si="147"/>
        <v>1</v>
      </c>
      <c r="DX40" s="737" t="b">
        <f t="shared" si="147"/>
        <v>0</v>
      </c>
      <c r="DY40" s="737" t="b">
        <f t="shared" si="148"/>
        <v>1</v>
      </c>
      <c r="DZ40" s="628">
        <f t="shared" si="149"/>
        <v>1</v>
      </c>
      <c r="EA40" s="737">
        <f t="shared" si="150"/>
        <v>0</v>
      </c>
      <c r="EB40" s="737">
        <f t="shared" si="151"/>
        <v>0</v>
      </c>
      <c r="EC40" s="737">
        <f t="shared" si="44"/>
        <v>0</v>
      </c>
      <c r="ED40" s="740">
        <f t="shared" si="45"/>
        <v>0</v>
      </c>
      <c r="EE40" s="741">
        <f t="shared" si="152"/>
        <v>1</v>
      </c>
      <c r="EF40" s="742" t="str">
        <f t="shared" si="153"/>
        <v>00:00-00:00</v>
      </c>
      <c r="EG40" s="743">
        <f t="shared" si="154"/>
        <v>1</v>
      </c>
      <c r="EH40" s="742">
        <f t="shared" si="155"/>
        <v>0</v>
      </c>
      <c r="EI40" s="742">
        <f t="shared" si="156"/>
        <v>1</v>
      </c>
      <c r="EJ40" s="742" t="b">
        <f t="shared" si="157"/>
        <v>1</v>
      </c>
      <c r="EK40" s="742" t="b">
        <f t="shared" si="157"/>
        <v>0</v>
      </c>
      <c r="EL40" s="742" t="b">
        <f t="shared" si="158"/>
        <v>1</v>
      </c>
      <c r="EM40" s="628">
        <f t="shared" si="159"/>
        <v>1</v>
      </c>
      <c r="EN40" s="737">
        <f t="shared" si="160"/>
        <v>0</v>
      </c>
      <c r="EO40" s="737">
        <f t="shared" si="161"/>
        <v>0</v>
      </c>
      <c r="EP40" s="737">
        <f t="shared" si="46"/>
        <v>0</v>
      </c>
      <c r="EQ40" s="740">
        <f t="shared" si="47"/>
        <v>0</v>
      </c>
      <c r="ER40" s="741">
        <f t="shared" si="162"/>
        <v>1</v>
      </c>
      <c r="ES40" s="742" t="str">
        <f t="shared" si="163"/>
        <v>00:00-00:00</v>
      </c>
      <c r="ET40" s="739">
        <f t="shared" si="164"/>
        <v>1</v>
      </c>
      <c r="EU40" s="738">
        <f t="shared" si="165"/>
        <v>0</v>
      </c>
      <c r="EV40" s="738">
        <f t="shared" si="166"/>
        <v>1</v>
      </c>
      <c r="EW40" s="737" t="b">
        <f t="shared" si="167"/>
        <v>1</v>
      </c>
      <c r="EX40" s="737" t="b">
        <f t="shared" si="167"/>
        <v>0</v>
      </c>
      <c r="EY40" s="737" t="b">
        <f t="shared" si="168"/>
        <v>1</v>
      </c>
      <c r="EZ40" s="628">
        <f t="shared" si="169"/>
        <v>1</v>
      </c>
      <c r="FA40" s="737">
        <f t="shared" si="170"/>
        <v>0</v>
      </c>
      <c r="FB40" s="737">
        <f t="shared" si="171"/>
        <v>0</v>
      </c>
      <c r="FC40" s="737">
        <f t="shared" si="48"/>
        <v>0</v>
      </c>
      <c r="FD40" s="740">
        <f t="shared" si="49"/>
        <v>0</v>
      </c>
      <c r="FE40" s="625">
        <f t="shared" si="172"/>
        <v>1</v>
      </c>
      <c r="FF40" s="738" t="str">
        <f t="shared" si="173"/>
        <v>00:00-00:00</v>
      </c>
      <c r="FG40" s="739">
        <f t="shared" si="174"/>
        <v>1</v>
      </c>
      <c r="FH40" s="738">
        <f t="shared" si="175"/>
        <v>0</v>
      </c>
      <c r="FI40" s="738">
        <f t="shared" si="176"/>
        <v>1</v>
      </c>
      <c r="FJ40" s="737" t="b">
        <f t="shared" si="177"/>
        <v>1</v>
      </c>
      <c r="FK40" s="737" t="b">
        <f t="shared" si="177"/>
        <v>0</v>
      </c>
      <c r="FL40" s="737" t="b">
        <f t="shared" si="178"/>
        <v>1</v>
      </c>
      <c r="FM40" s="628">
        <f t="shared" si="179"/>
        <v>1</v>
      </c>
      <c r="FN40" s="737">
        <f t="shared" si="180"/>
        <v>0</v>
      </c>
      <c r="FO40" s="737">
        <f t="shared" si="181"/>
        <v>0</v>
      </c>
      <c r="FP40" s="737">
        <f t="shared" si="50"/>
        <v>0</v>
      </c>
      <c r="FQ40" s="740">
        <f t="shared" si="51"/>
        <v>0</v>
      </c>
      <c r="FR40" s="625">
        <f t="shared" si="182"/>
        <v>1</v>
      </c>
      <c r="FS40" s="738" t="str">
        <f t="shared" si="183"/>
        <v>00:00-00:00</v>
      </c>
      <c r="FT40" s="739">
        <f t="shared" si="184"/>
        <v>1</v>
      </c>
      <c r="FU40" s="738">
        <f t="shared" si="185"/>
        <v>0</v>
      </c>
      <c r="FV40" s="738">
        <f t="shared" si="186"/>
        <v>1</v>
      </c>
      <c r="FW40" s="737" t="b">
        <f t="shared" si="187"/>
        <v>1</v>
      </c>
      <c r="FX40" s="737" t="b">
        <f t="shared" si="187"/>
        <v>0</v>
      </c>
      <c r="FY40" s="737" t="b">
        <f t="shared" si="188"/>
        <v>1</v>
      </c>
      <c r="FZ40" s="628">
        <f t="shared" si="189"/>
        <v>1</v>
      </c>
      <c r="GA40" s="737">
        <f t="shared" si="190"/>
        <v>0</v>
      </c>
      <c r="GB40" s="737">
        <f t="shared" si="191"/>
        <v>0</v>
      </c>
      <c r="GC40" s="737">
        <f t="shared" si="52"/>
        <v>0</v>
      </c>
      <c r="GD40" s="740">
        <f t="shared" si="53"/>
        <v>0</v>
      </c>
      <c r="GE40" s="625">
        <f t="shared" si="192"/>
        <v>1</v>
      </c>
      <c r="GF40" s="738" t="str">
        <f t="shared" si="193"/>
        <v>00:00-00:00</v>
      </c>
      <c r="GG40" s="739">
        <f t="shared" si="194"/>
        <v>1</v>
      </c>
      <c r="GH40" s="738">
        <f t="shared" si="195"/>
        <v>0</v>
      </c>
      <c r="GI40" s="738">
        <f t="shared" si="196"/>
        <v>1</v>
      </c>
      <c r="GJ40" s="737" t="b">
        <f t="shared" si="197"/>
        <v>1</v>
      </c>
      <c r="GK40" s="737" t="b">
        <f t="shared" si="197"/>
        <v>0</v>
      </c>
      <c r="GL40" s="737" t="b">
        <f t="shared" si="198"/>
        <v>1</v>
      </c>
      <c r="GM40" s="628">
        <f t="shared" si="199"/>
        <v>1</v>
      </c>
      <c r="GN40" s="737">
        <f t="shared" si="200"/>
        <v>0</v>
      </c>
      <c r="GO40" s="737">
        <f t="shared" si="201"/>
        <v>0</v>
      </c>
      <c r="GP40" s="737">
        <f t="shared" si="54"/>
        <v>0</v>
      </c>
      <c r="GQ40" s="740">
        <f t="shared" si="55"/>
        <v>0</v>
      </c>
      <c r="GR40" s="625">
        <f t="shared" si="202"/>
        <v>1</v>
      </c>
      <c r="GS40" s="738" t="str">
        <f t="shared" si="203"/>
        <v>00:00-00:00</v>
      </c>
      <c r="GT40" s="739">
        <f t="shared" si="204"/>
        <v>1</v>
      </c>
      <c r="GU40" s="738">
        <f t="shared" si="205"/>
        <v>0</v>
      </c>
      <c r="GV40" s="738">
        <f t="shared" si="206"/>
        <v>1</v>
      </c>
      <c r="GW40" s="737" t="b">
        <f t="shared" si="207"/>
        <v>1</v>
      </c>
      <c r="GX40" s="737" t="b">
        <f t="shared" si="207"/>
        <v>0</v>
      </c>
      <c r="GY40" s="737" t="b">
        <f t="shared" si="208"/>
        <v>1</v>
      </c>
      <c r="GZ40" s="628">
        <f t="shared" si="209"/>
        <v>1</v>
      </c>
      <c r="HA40" s="737">
        <f t="shared" si="210"/>
        <v>0</v>
      </c>
      <c r="HB40" s="737">
        <f t="shared" si="211"/>
        <v>0</v>
      </c>
      <c r="HC40" s="737">
        <f t="shared" si="56"/>
        <v>0</v>
      </c>
      <c r="HD40" s="740">
        <f t="shared" si="57"/>
        <v>0</v>
      </c>
      <c r="HE40" s="625">
        <f t="shared" si="212"/>
        <v>1</v>
      </c>
      <c r="HF40" s="738" t="str">
        <f t="shared" si="213"/>
        <v>00:00-00:00</v>
      </c>
      <c r="HG40" s="739">
        <f t="shared" si="214"/>
        <v>1</v>
      </c>
      <c r="HH40" s="738">
        <f t="shared" si="215"/>
        <v>0</v>
      </c>
      <c r="HI40" s="738">
        <f t="shared" si="216"/>
        <v>1</v>
      </c>
      <c r="HJ40" s="737" t="b">
        <f t="shared" si="217"/>
        <v>1</v>
      </c>
      <c r="HK40" s="737" t="b">
        <f t="shared" si="217"/>
        <v>0</v>
      </c>
      <c r="HL40" s="737" t="b">
        <f t="shared" si="218"/>
        <v>1</v>
      </c>
      <c r="HM40" s="628">
        <f t="shared" si="219"/>
        <v>1</v>
      </c>
      <c r="HN40" s="737">
        <f t="shared" si="220"/>
        <v>0</v>
      </c>
      <c r="HO40" s="737">
        <f t="shared" si="221"/>
        <v>0</v>
      </c>
      <c r="HP40" s="737">
        <f t="shared" si="58"/>
        <v>0</v>
      </c>
      <c r="HQ40" s="740">
        <f t="shared" si="59"/>
        <v>0</v>
      </c>
      <c r="HR40" s="625">
        <f t="shared" si="222"/>
        <v>1</v>
      </c>
      <c r="HS40" s="738" t="str">
        <f t="shared" si="223"/>
        <v>00:00-00:00</v>
      </c>
      <c r="HT40" s="739">
        <f t="shared" si="224"/>
        <v>1</v>
      </c>
      <c r="HU40" s="738">
        <f t="shared" si="225"/>
        <v>0</v>
      </c>
      <c r="HV40" s="738">
        <f t="shared" si="226"/>
        <v>1</v>
      </c>
      <c r="HW40" s="737" t="b">
        <f t="shared" si="227"/>
        <v>1</v>
      </c>
      <c r="HX40" s="737" t="b">
        <f t="shared" si="227"/>
        <v>0</v>
      </c>
      <c r="HY40" s="737" t="b">
        <f t="shared" si="228"/>
        <v>1</v>
      </c>
      <c r="HZ40" s="628">
        <f t="shared" si="229"/>
        <v>1</v>
      </c>
      <c r="IA40" s="737">
        <f t="shared" si="230"/>
        <v>0</v>
      </c>
      <c r="IB40" s="737">
        <f t="shared" si="231"/>
        <v>0</v>
      </c>
      <c r="IC40" s="737">
        <f t="shared" si="60"/>
        <v>0</v>
      </c>
      <c r="ID40" s="740">
        <f t="shared" si="61"/>
        <v>0</v>
      </c>
      <c r="IE40" s="625">
        <f t="shared" si="232"/>
        <v>1</v>
      </c>
      <c r="IF40" s="738" t="str">
        <f t="shared" si="233"/>
        <v>00:00-00:00</v>
      </c>
      <c r="IG40" s="739">
        <f t="shared" si="234"/>
        <v>1</v>
      </c>
      <c r="IH40" s="738">
        <f t="shared" si="235"/>
        <v>0</v>
      </c>
      <c r="II40" s="738">
        <f t="shared" si="236"/>
        <v>1</v>
      </c>
      <c r="IJ40" s="737" t="b">
        <f t="shared" si="237"/>
        <v>1</v>
      </c>
      <c r="IK40" s="737" t="b">
        <f t="shared" si="237"/>
        <v>0</v>
      </c>
      <c r="IL40" s="737" t="b">
        <f t="shared" si="238"/>
        <v>1</v>
      </c>
      <c r="IM40" s="628">
        <f t="shared" si="239"/>
        <v>1</v>
      </c>
      <c r="IN40" s="737">
        <f t="shared" si="240"/>
        <v>0</v>
      </c>
      <c r="IO40" s="737">
        <f t="shared" si="241"/>
        <v>0</v>
      </c>
      <c r="IP40" s="737">
        <f t="shared" si="62"/>
        <v>0</v>
      </c>
      <c r="IQ40" s="740">
        <f t="shared" si="63"/>
        <v>0</v>
      </c>
      <c r="IR40" s="625">
        <f t="shared" si="242"/>
        <v>1</v>
      </c>
      <c r="IS40" s="738" t="str">
        <f t="shared" si="243"/>
        <v>00:00-00:00</v>
      </c>
      <c r="IT40" s="739">
        <f t="shared" si="244"/>
        <v>1</v>
      </c>
      <c r="IU40" s="738">
        <f t="shared" si="245"/>
        <v>0</v>
      </c>
      <c r="IV40" s="738">
        <f t="shared" si="246"/>
        <v>1</v>
      </c>
      <c r="IW40" s="737" t="b">
        <f t="shared" si="247"/>
        <v>1</v>
      </c>
      <c r="IX40" s="737" t="b">
        <f t="shared" si="247"/>
        <v>0</v>
      </c>
      <c r="IY40" s="737" t="b">
        <f t="shared" si="248"/>
        <v>1</v>
      </c>
      <c r="IZ40" s="628">
        <f t="shared" si="249"/>
        <v>1</v>
      </c>
      <c r="JA40" s="737">
        <f t="shared" si="250"/>
        <v>0</v>
      </c>
      <c r="JB40" s="737">
        <f t="shared" si="251"/>
        <v>0</v>
      </c>
      <c r="JC40" s="737">
        <f t="shared" si="64"/>
        <v>0</v>
      </c>
      <c r="JD40" s="740">
        <f t="shared" si="65"/>
        <v>0</v>
      </c>
      <c r="JE40" s="625">
        <f t="shared" si="252"/>
        <v>1</v>
      </c>
      <c r="JF40" s="738" t="str">
        <f t="shared" si="253"/>
        <v>00:00-00:00</v>
      </c>
      <c r="JG40" s="739">
        <f t="shared" si="254"/>
        <v>1</v>
      </c>
      <c r="JH40" s="738">
        <f t="shared" si="255"/>
        <v>0</v>
      </c>
      <c r="JI40" s="738">
        <f t="shared" si="256"/>
        <v>1</v>
      </c>
      <c r="JJ40" s="737" t="b">
        <f t="shared" si="257"/>
        <v>1</v>
      </c>
      <c r="JK40" s="737" t="b">
        <f t="shared" si="257"/>
        <v>0</v>
      </c>
      <c r="JL40" s="737" t="b">
        <f t="shared" si="258"/>
        <v>1</v>
      </c>
      <c r="JM40" s="628">
        <f t="shared" si="259"/>
        <v>1</v>
      </c>
      <c r="JN40" s="737">
        <f t="shared" si="260"/>
        <v>0</v>
      </c>
      <c r="JO40" s="737">
        <f t="shared" si="261"/>
        <v>0</v>
      </c>
      <c r="JP40" s="737">
        <f t="shared" si="66"/>
        <v>0</v>
      </c>
      <c r="JQ40" s="740">
        <f t="shared" si="67"/>
        <v>0</v>
      </c>
      <c r="JR40" s="744">
        <f t="shared" si="262"/>
        <v>0</v>
      </c>
      <c r="JS40" s="745">
        <f t="shared" si="263"/>
        <v>0</v>
      </c>
      <c r="JT40" s="744">
        <f t="shared" si="264"/>
        <v>0</v>
      </c>
      <c r="JU40" s="744">
        <f t="shared" si="265"/>
        <v>0</v>
      </c>
      <c r="JV40" s="744">
        <f t="shared" si="266"/>
        <v>0</v>
      </c>
      <c r="JW40" s="744">
        <f t="shared" si="267"/>
        <v>0</v>
      </c>
      <c r="JX40" s="616"/>
      <c r="JY40" s="625">
        <f t="shared" si="268"/>
        <v>1</v>
      </c>
      <c r="JZ40" s="626" t="str">
        <f t="shared" si="269"/>
        <v>00:00-00:00</v>
      </c>
      <c r="KA40" s="627">
        <f t="shared" si="270"/>
        <v>1</v>
      </c>
      <c r="KB40" s="738">
        <f t="shared" si="271"/>
        <v>0</v>
      </c>
      <c r="KC40" s="738">
        <f t="shared" si="272"/>
        <v>1</v>
      </c>
      <c r="KD40" s="628" t="b">
        <f t="shared" si="273"/>
        <v>1</v>
      </c>
      <c r="KE40" s="628" t="b">
        <f t="shared" si="273"/>
        <v>0</v>
      </c>
      <c r="KF40" s="628" t="b">
        <f t="shared" si="274"/>
        <v>1</v>
      </c>
      <c r="KG40" s="628">
        <f t="shared" si="275"/>
        <v>1</v>
      </c>
      <c r="KH40" s="737">
        <f t="shared" si="276"/>
        <v>0</v>
      </c>
      <c r="KI40" s="737">
        <f t="shared" si="277"/>
        <v>0</v>
      </c>
      <c r="KJ40" s="737">
        <f t="shared" si="68"/>
        <v>0</v>
      </c>
      <c r="KK40" s="740">
        <f t="shared" si="69"/>
        <v>0</v>
      </c>
      <c r="KL40" s="625">
        <f t="shared" si="278"/>
        <v>1</v>
      </c>
      <c r="KM40" s="625" t="str">
        <f t="shared" si="279"/>
        <v>00:00-00:00</v>
      </c>
      <c r="KN40" s="627">
        <f t="shared" si="280"/>
        <v>1</v>
      </c>
      <c r="KO40" s="738">
        <f t="shared" si="281"/>
        <v>0</v>
      </c>
      <c r="KP40" s="738">
        <f t="shared" si="282"/>
        <v>1</v>
      </c>
      <c r="KQ40" s="628" t="b">
        <f t="shared" si="283"/>
        <v>1</v>
      </c>
      <c r="KR40" s="628" t="b">
        <f t="shared" si="283"/>
        <v>0</v>
      </c>
      <c r="KS40" s="628" t="b">
        <f t="shared" si="284"/>
        <v>1</v>
      </c>
      <c r="KT40" s="628">
        <f t="shared" si="285"/>
        <v>1</v>
      </c>
      <c r="KU40" s="737">
        <f t="shared" si="286"/>
        <v>0</v>
      </c>
      <c r="KV40" s="737">
        <f t="shared" si="287"/>
        <v>0</v>
      </c>
      <c r="KW40" s="737">
        <f t="shared" si="70"/>
        <v>0</v>
      </c>
      <c r="KX40" s="740">
        <f t="shared" si="71"/>
        <v>0</v>
      </c>
      <c r="KY40" s="625">
        <f t="shared" si="288"/>
        <v>1</v>
      </c>
      <c r="KZ40" s="625" t="str">
        <f t="shared" si="289"/>
        <v>00:00-00:00</v>
      </c>
      <c r="LA40" s="627">
        <f t="shared" si="290"/>
        <v>1</v>
      </c>
      <c r="LB40" s="738">
        <f t="shared" si="291"/>
        <v>0</v>
      </c>
      <c r="LC40" s="738">
        <f t="shared" si="292"/>
        <v>1</v>
      </c>
      <c r="LD40" s="628" t="b">
        <f t="shared" si="293"/>
        <v>1</v>
      </c>
      <c r="LE40" s="628" t="b">
        <f t="shared" si="293"/>
        <v>0</v>
      </c>
      <c r="LF40" s="628" t="b">
        <f t="shared" si="294"/>
        <v>1</v>
      </c>
      <c r="LG40" s="628">
        <f t="shared" si="295"/>
        <v>1</v>
      </c>
      <c r="LH40" s="737">
        <f t="shared" si="296"/>
        <v>0</v>
      </c>
      <c r="LI40" s="737">
        <f t="shared" si="297"/>
        <v>0</v>
      </c>
      <c r="LJ40" s="737">
        <f t="shared" si="72"/>
        <v>0</v>
      </c>
      <c r="LK40" s="740">
        <f t="shared" si="73"/>
        <v>0</v>
      </c>
      <c r="LL40" s="625">
        <f t="shared" si="298"/>
        <v>1</v>
      </c>
      <c r="LM40" s="625" t="str">
        <f t="shared" si="299"/>
        <v>00:00-00:00</v>
      </c>
      <c r="LN40" s="627">
        <f t="shared" si="300"/>
        <v>1</v>
      </c>
      <c r="LO40" s="738">
        <f t="shared" si="301"/>
        <v>0</v>
      </c>
      <c r="LP40" s="738">
        <f t="shared" si="302"/>
        <v>1</v>
      </c>
      <c r="LQ40" s="628" t="b">
        <f t="shared" si="303"/>
        <v>1</v>
      </c>
      <c r="LR40" s="628" t="b">
        <f t="shared" si="303"/>
        <v>0</v>
      </c>
      <c r="LS40" s="628" t="b">
        <f t="shared" si="304"/>
        <v>1</v>
      </c>
      <c r="LT40" s="628">
        <f t="shared" si="305"/>
        <v>1</v>
      </c>
      <c r="LU40" s="737">
        <f t="shared" si="306"/>
        <v>0</v>
      </c>
      <c r="LV40" s="737">
        <f t="shared" si="307"/>
        <v>0</v>
      </c>
      <c r="LW40" s="737">
        <f t="shared" si="74"/>
        <v>0</v>
      </c>
      <c r="LX40" s="740">
        <f t="shared" si="75"/>
        <v>0</v>
      </c>
      <c r="LY40" s="625">
        <f t="shared" si="308"/>
        <v>1</v>
      </c>
      <c r="LZ40" s="625" t="str">
        <f t="shared" si="309"/>
        <v>00:00-00:00</v>
      </c>
      <c r="MA40" s="627">
        <f t="shared" si="310"/>
        <v>1</v>
      </c>
      <c r="MB40" s="738">
        <f t="shared" si="311"/>
        <v>0</v>
      </c>
      <c r="MC40" s="738">
        <f t="shared" si="312"/>
        <v>1</v>
      </c>
      <c r="MD40" s="628" t="b">
        <f t="shared" si="313"/>
        <v>1</v>
      </c>
      <c r="ME40" s="628" t="b">
        <f t="shared" si="76"/>
        <v>0</v>
      </c>
      <c r="MF40" s="628" t="b">
        <f t="shared" si="314"/>
        <v>1</v>
      </c>
      <c r="MG40" s="628">
        <f t="shared" si="315"/>
        <v>1</v>
      </c>
      <c r="MH40" s="737">
        <f t="shared" si="316"/>
        <v>0</v>
      </c>
      <c r="MI40" s="737">
        <f t="shared" si="317"/>
        <v>0</v>
      </c>
      <c r="MJ40" s="737">
        <f t="shared" si="77"/>
        <v>0</v>
      </c>
      <c r="MK40" s="740">
        <f t="shared" si="78"/>
        <v>0</v>
      </c>
      <c r="ML40" s="625">
        <f t="shared" si="318"/>
        <v>1</v>
      </c>
      <c r="MM40" s="625" t="str">
        <f t="shared" si="319"/>
        <v>00:00-00:00</v>
      </c>
      <c r="MN40" s="627">
        <f t="shared" si="320"/>
        <v>1</v>
      </c>
      <c r="MO40" s="738">
        <f t="shared" si="321"/>
        <v>0</v>
      </c>
      <c r="MP40" s="738">
        <f t="shared" si="322"/>
        <v>1</v>
      </c>
      <c r="MQ40" s="628" t="b">
        <f t="shared" si="323"/>
        <v>1</v>
      </c>
      <c r="MR40" s="628" t="b">
        <f t="shared" si="323"/>
        <v>0</v>
      </c>
      <c r="MS40" s="628" t="b">
        <f t="shared" si="324"/>
        <v>1</v>
      </c>
      <c r="MT40" s="628">
        <f t="shared" si="325"/>
        <v>1</v>
      </c>
      <c r="MU40" s="737">
        <f t="shared" si="326"/>
        <v>0</v>
      </c>
      <c r="MV40" s="737">
        <f t="shared" si="327"/>
        <v>0</v>
      </c>
      <c r="MW40" s="737">
        <f t="shared" si="79"/>
        <v>0</v>
      </c>
      <c r="MX40" s="740">
        <f t="shared" si="80"/>
        <v>0</v>
      </c>
      <c r="MY40" s="625">
        <f t="shared" si="328"/>
        <v>1</v>
      </c>
      <c r="MZ40" s="625" t="str">
        <f t="shared" si="329"/>
        <v>00:00-00:00</v>
      </c>
      <c r="NA40" s="627">
        <f t="shared" si="330"/>
        <v>1</v>
      </c>
      <c r="NB40" s="738">
        <f t="shared" si="331"/>
        <v>0</v>
      </c>
      <c r="NC40" s="738">
        <f t="shared" si="332"/>
        <v>1</v>
      </c>
      <c r="ND40" s="628" t="b">
        <f t="shared" si="333"/>
        <v>1</v>
      </c>
      <c r="NE40" s="628" t="b">
        <f t="shared" si="333"/>
        <v>0</v>
      </c>
      <c r="NF40" s="628" t="b">
        <f t="shared" si="334"/>
        <v>1</v>
      </c>
      <c r="NG40" s="628">
        <f t="shared" si="335"/>
        <v>1</v>
      </c>
      <c r="NH40" s="737">
        <f t="shared" si="336"/>
        <v>0</v>
      </c>
      <c r="NI40" s="737">
        <f t="shared" si="337"/>
        <v>0</v>
      </c>
      <c r="NJ40" s="737">
        <f t="shared" si="81"/>
        <v>0</v>
      </c>
      <c r="NK40" s="740">
        <f t="shared" si="82"/>
        <v>0</v>
      </c>
      <c r="NL40" s="625">
        <f t="shared" si="338"/>
        <v>1</v>
      </c>
      <c r="NM40" s="625" t="str">
        <f t="shared" si="339"/>
        <v>00:00-00:00</v>
      </c>
      <c r="NN40" s="627">
        <f t="shared" si="340"/>
        <v>1</v>
      </c>
      <c r="NO40" s="738">
        <f t="shared" si="341"/>
        <v>0</v>
      </c>
      <c r="NP40" s="738">
        <f t="shared" si="342"/>
        <v>1</v>
      </c>
      <c r="NQ40" s="628" t="b">
        <f t="shared" si="343"/>
        <v>1</v>
      </c>
      <c r="NR40" s="628" t="b">
        <f t="shared" si="343"/>
        <v>0</v>
      </c>
      <c r="NS40" s="628" t="b">
        <f t="shared" si="344"/>
        <v>1</v>
      </c>
      <c r="NT40" s="628">
        <f t="shared" si="345"/>
        <v>1</v>
      </c>
      <c r="NU40" s="737">
        <f t="shared" si="346"/>
        <v>0</v>
      </c>
      <c r="NV40" s="737">
        <f t="shared" si="347"/>
        <v>0</v>
      </c>
      <c r="NW40" s="737">
        <f t="shared" si="83"/>
        <v>0</v>
      </c>
      <c r="NX40" s="740">
        <f t="shared" si="84"/>
        <v>0</v>
      </c>
      <c r="NY40" s="625">
        <f t="shared" si="348"/>
        <v>1</v>
      </c>
      <c r="NZ40" s="625" t="str">
        <f t="shared" si="349"/>
        <v>00:00-00:00</v>
      </c>
      <c r="OA40" s="627">
        <f t="shared" si="350"/>
        <v>1</v>
      </c>
      <c r="OB40" s="738">
        <f t="shared" si="351"/>
        <v>0</v>
      </c>
      <c r="OC40" s="738">
        <f t="shared" si="352"/>
        <v>1</v>
      </c>
      <c r="OD40" s="628" t="b">
        <f t="shared" si="353"/>
        <v>1</v>
      </c>
      <c r="OE40" s="628" t="b">
        <f t="shared" si="353"/>
        <v>0</v>
      </c>
      <c r="OF40" s="628" t="b">
        <f t="shared" si="354"/>
        <v>1</v>
      </c>
      <c r="OG40" s="628">
        <f t="shared" si="355"/>
        <v>1</v>
      </c>
      <c r="OH40" s="737">
        <f t="shared" si="356"/>
        <v>0</v>
      </c>
      <c r="OI40" s="737">
        <f t="shared" si="357"/>
        <v>0</v>
      </c>
      <c r="OJ40" s="737">
        <f t="shared" si="85"/>
        <v>0</v>
      </c>
      <c r="OK40" s="740">
        <f t="shared" si="86"/>
        <v>0</v>
      </c>
      <c r="OL40" s="625">
        <f t="shared" si="358"/>
        <v>1</v>
      </c>
      <c r="OM40" s="625" t="str">
        <f t="shared" si="359"/>
        <v>00:00-00:00</v>
      </c>
      <c r="ON40" s="627">
        <f t="shared" si="360"/>
        <v>1</v>
      </c>
      <c r="OO40" s="738">
        <f t="shared" si="361"/>
        <v>0</v>
      </c>
      <c r="OP40" s="738">
        <f t="shared" si="362"/>
        <v>1</v>
      </c>
      <c r="OQ40" s="628" t="b">
        <f t="shared" si="363"/>
        <v>1</v>
      </c>
      <c r="OR40" s="628" t="b">
        <f t="shared" si="363"/>
        <v>0</v>
      </c>
      <c r="OS40" s="628" t="b">
        <f t="shared" si="364"/>
        <v>1</v>
      </c>
      <c r="OT40" s="628">
        <f t="shared" si="365"/>
        <v>1</v>
      </c>
      <c r="OU40" s="737">
        <f t="shared" si="366"/>
        <v>0</v>
      </c>
      <c r="OV40" s="737">
        <f t="shared" si="367"/>
        <v>0</v>
      </c>
      <c r="OW40" s="737">
        <f t="shared" si="87"/>
        <v>0</v>
      </c>
      <c r="OX40" s="740">
        <f t="shared" si="88"/>
        <v>0</v>
      </c>
      <c r="OY40" s="625">
        <f t="shared" si="368"/>
        <v>1</v>
      </c>
      <c r="OZ40" s="625" t="str">
        <f t="shared" si="369"/>
        <v>00:00-00:00</v>
      </c>
      <c r="PA40" s="627">
        <f t="shared" si="370"/>
        <v>1</v>
      </c>
      <c r="PB40" s="738">
        <f t="shared" si="371"/>
        <v>0</v>
      </c>
      <c r="PC40" s="738">
        <f t="shared" si="372"/>
        <v>1</v>
      </c>
      <c r="PD40" s="628" t="b">
        <f t="shared" si="373"/>
        <v>1</v>
      </c>
      <c r="PE40" s="628" t="b">
        <f t="shared" si="373"/>
        <v>0</v>
      </c>
      <c r="PF40" s="628" t="b">
        <f t="shared" si="374"/>
        <v>1</v>
      </c>
      <c r="PG40" s="628">
        <f t="shared" si="375"/>
        <v>1</v>
      </c>
      <c r="PH40" s="737">
        <f t="shared" si="376"/>
        <v>0</v>
      </c>
      <c r="PI40" s="737">
        <f t="shared" si="377"/>
        <v>0</v>
      </c>
      <c r="PJ40" s="737">
        <f t="shared" si="89"/>
        <v>0</v>
      </c>
      <c r="PK40" s="740">
        <f t="shared" si="90"/>
        <v>0</v>
      </c>
      <c r="PL40" s="625">
        <f t="shared" si="378"/>
        <v>1</v>
      </c>
      <c r="PM40" s="625" t="str">
        <f t="shared" si="379"/>
        <v>00:00-00:00</v>
      </c>
      <c r="PN40" s="627">
        <f t="shared" si="380"/>
        <v>1</v>
      </c>
      <c r="PO40" s="738">
        <f t="shared" si="381"/>
        <v>0</v>
      </c>
      <c r="PP40" s="738">
        <f t="shared" si="382"/>
        <v>1</v>
      </c>
      <c r="PQ40" s="628" t="b">
        <f t="shared" si="383"/>
        <v>1</v>
      </c>
      <c r="PR40" s="628" t="b">
        <f t="shared" si="383"/>
        <v>0</v>
      </c>
      <c r="PS40" s="628" t="b">
        <f t="shared" si="384"/>
        <v>1</v>
      </c>
      <c r="PT40" s="628">
        <f t="shared" si="385"/>
        <v>1</v>
      </c>
      <c r="PU40" s="737">
        <f t="shared" si="386"/>
        <v>0</v>
      </c>
      <c r="PV40" s="737">
        <f t="shared" si="387"/>
        <v>0</v>
      </c>
      <c r="PW40" s="737">
        <f t="shared" si="91"/>
        <v>0</v>
      </c>
      <c r="PX40" s="740">
        <f t="shared" si="92"/>
        <v>0</v>
      </c>
      <c r="PY40" s="625">
        <f t="shared" si="388"/>
        <v>1</v>
      </c>
      <c r="PZ40" s="625" t="str">
        <f t="shared" si="389"/>
        <v>00:00-00:00</v>
      </c>
      <c r="QA40" s="627">
        <f t="shared" si="390"/>
        <v>1</v>
      </c>
      <c r="QB40" s="738">
        <f t="shared" si="391"/>
        <v>0</v>
      </c>
      <c r="QC40" s="738">
        <f t="shared" si="392"/>
        <v>1</v>
      </c>
      <c r="QD40" s="628" t="b">
        <f t="shared" si="393"/>
        <v>1</v>
      </c>
      <c r="QE40" s="628" t="b">
        <f t="shared" si="393"/>
        <v>0</v>
      </c>
      <c r="QF40" s="628" t="b">
        <f t="shared" si="394"/>
        <v>1</v>
      </c>
      <c r="QG40" s="628">
        <f t="shared" si="395"/>
        <v>1</v>
      </c>
      <c r="QH40" s="737">
        <f t="shared" si="396"/>
        <v>0</v>
      </c>
      <c r="QI40" s="737">
        <f t="shared" si="397"/>
        <v>0</v>
      </c>
      <c r="QJ40" s="737">
        <f t="shared" si="93"/>
        <v>0</v>
      </c>
      <c r="QK40" s="740">
        <f t="shared" si="94"/>
        <v>0</v>
      </c>
      <c r="QL40" s="625">
        <f t="shared" si="398"/>
        <v>1</v>
      </c>
      <c r="QM40" s="625" t="str">
        <f t="shared" si="399"/>
        <v>00:00-00:00</v>
      </c>
      <c r="QN40" s="627">
        <f t="shared" si="400"/>
        <v>1</v>
      </c>
      <c r="QO40" s="738">
        <f t="shared" si="401"/>
        <v>0</v>
      </c>
      <c r="QP40" s="738">
        <f t="shared" si="402"/>
        <v>1</v>
      </c>
      <c r="QQ40" s="628" t="b">
        <f t="shared" si="403"/>
        <v>1</v>
      </c>
      <c r="QR40" s="628" t="b">
        <f t="shared" si="403"/>
        <v>0</v>
      </c>
      <c r="QS40" s="628" t="b">
        <f t="shared" si="404"/>
        <v>1</v>
      </c>
      <c r="QT40" s="628">
        <f t="shared" si="405"/>
        <v>1</v>
      </c>
      <c r="QU40" s="737">
        <f t="shared" si="406"/>
        <v>0</v>
      </c>
      <c r="QV40" s="737">
        <f t="shared" si="407"/>
        <v>0</v>
      </c>
      <c r="QW40" s="737">
        <f t="shared" si="95"/>
        <v>0</v>
      </c>
      <c r="QX40" s="740">
        <f t="shared" si="96"/>
        <v>0</v>
      </c>
      <c r="QY40" s="625">
        <f t="shared" si="408"/>
        <v>1</v>
      </c>
      <c r="QZ40" s="625" t="str">
        <f t="shared" si="409"/>
        <v>00:00-00:00</v>
      </c>
      <c r="RA40" s="627">
        <f t="shared" si="410"/>
        <v>1</v>
      </c>
      <c r="RB40" s="738">
        <f t="shared" si="411"/>
        <v>0</v>
      </c>
      <c r="RC40" s="738">
        <f t="shared" si="412"/>
        <v>1</v>
      </c>
      <c r="RD40" s="628" t="b">
        <f t="shared" si="413"/>
        <v>1</v>
      </c>
      <c r="RE40" s="628" t="b">
        <f t="shared" si="413"/>
        <v>0</v>
      </c>
      <c r="RF40" s="628" t="b">
        <f t="shared" si="414"/>
        <v>1</v>
      </c>
      <c r="RG40" s="628">
        <f t="shared" si="415"/>
        <v>1</v>
      </c>
      <c r="RH40" s="737">
        <f t="shared" si="416"/>
        <v>0</v>
      </c>
      <c r="RI40" s="737">
        <f t="shared" si="417"/>
        <v>0</v>
      </c>
      <c r="RJ40" s="737">
        <f t="shared" si="97"/>
        <v>0</v>
      </c>
      <c r="RK40" s="740">
        <f t="shared" si="98"/>
        <v>0</v>
      </c>
      <c r="RL40" s="744">
        <f t="shared" si="418"/>
        <v>0</v>
      </c>
      <c r="RM40" s="746">
        <f t="shared" si="430"/>
        <v>0</v>
      </c>
      <c r="RN40" s="744">
        <f t="shared" si="419"/>
        <v>0</v>
      </c>
      <c r="RO40" s="744">
        <f t="shared" si="420"/>
        <v>0</v>
      </c>
      <c r="RP40" s="744">
        <f t="shared" si="421"/>
        <v>0</v>
      </c>
      <c r="RQ40" s="744">
        <f t="shared" si="422"/>
        <v>0</v>
      </c>
      <c r="RR40" s="594">
        <f t="shared" ca="1" si="100"/>
        <v>0</v>
      </c>
      <c r="RS40" s="594">
        <f t="shared" ca="1" si="101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ca="1">SUM(U10:U40)</f>
        <v>0</v>
      </c>
      <c r="V41" s="584">
        <f ca="1">SUM(V10:V40)</f>
        <v>0</v>
      </c>
      <c r="W41" s="584">
        <f ca="1">SUM(W10:W40)</f>
        <v>0</v>
      </c>
      <c r="X41" s="584">
        <f ca="1">SUM(X10:X40)</f>
        <v>0</v>
      </c>
      <c r="Y41" s="632">
        <f t="shared" ref="Y41" si="431">SUM(Y10:Y40)</f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Februar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ref="RR41" si="432">IF(Q41="",0,Q41)</f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IF(Jan!$R$44="",0,Jan!$R$44)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>
        <v>1</v>
      </c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Februar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21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ht="16.5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ht="16.5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ht="16.5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ht="16.5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t="16.5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t="16.5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t="16.5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t="16.5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t="16.5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t="16.5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t="16.5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t="16.5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t="16.5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t="16.5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t="16.5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t="16.5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t="16.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t="16.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t="16.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t="16.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t="16.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t="16.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t="16.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t="16.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t="16.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t="16.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t="16.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t="16.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t="16.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t="16.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t="16.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t="16.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t="16.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t="16.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t="16.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t="16.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t="16.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t="16.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t="16.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t="16.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t="16.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t="16.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t="16.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t="16.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t="16.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t="16.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t="16.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t="16.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t="16.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t="16.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t="16.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t="16.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t="16.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t="16.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t="16.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t="16.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t="16.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t="16.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t="16.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t="16.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t="16.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t="16.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t="16.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t="16.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t="16.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t="16.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t="16.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t="16.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t="16.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t="16.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t="16.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t="16.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t="16.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t="16.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t="16.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t="16.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t="16.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t="16.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t="16.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t="16.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t="16.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t="16.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t="16.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t="16.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t="16.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t="16.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t="16.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t="16.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t="16.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t="16.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t="16.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t="16.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t="16.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t="16.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t="16.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t="16.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t="16.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t="16.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t="16.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t="16.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t="16.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t="16.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t="16.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t="16.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t="16.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t="16.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t="16.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t="16.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t="16.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t="16.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t="16.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t="16.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t="16.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t="16.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t="16.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t="16.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t="16.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t="16.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t="16.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t="16.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t="16.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t="16.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t="16.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t="16.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t="16.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t="16.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t="16.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t="16.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t="16.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t="16.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t="16.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t="16.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t="16.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t="16.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t="16.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t="16.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t="16.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t="16.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t="16.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t="16.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t="16.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t="16.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t="16.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t="16.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t="16.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t="16.5" hidden="1" x14ac:dyDescent="0.25">
      <c r="V194" s="111"/>
      <c r="X194" s="110"/>
    </row>
  </sheetData>
  <sheetProtection algorithmName="SHA-512" hashValue="38fpjxo8KLUWr4ZvvDARs0F7gRpSYpWI7qplIHbPDmL4vk6bJfaHG7ndx2dKiVAbSlrOT5aRx0b1OfbO/FqIpw==" saltValue="1SeqdQuRuatzCLFqxjd1Ag==" spinCount="100000" sheet="1" formatCells="0" selectLockedCells="1"/>
  <mergeCells count="71">
    <mergeCell ref="BS3:BS4"/>
    <mergeCell ref="AL6:AQ6"/>
    <mergeCell ref="AR6:AW6"/>
    <mergeCell ref="AX6:BC6"/>
    <mergeCell ref="BM6:BR6"/>
    <mergeCell ref="T42:X42"/>
    <mergeCell ref="I43:J43"/>
    <mergeCell ref="O43:P43"/>
    <mergeCell ref="O42:P42"/>
    <mergeCell ref="T43:X49"/>
    <mergeCell ref="AB47:AF47"/>
    <mergeCell ref="AB48:AF48"/>
    <mergeCell ref="BM2:BR4"/>
    <mergeCell ref="Z7:AA7"/>
    <mergeCell ref="AB7:AC7"/>
    <mergeCell ref="AD7:AE7"/>
    <mergeCell ref="AG7:AG8"/>
    <mergeCell ref="AD41:AF41"/>
    <mergeCell ref="AD42:AF42"/>
    <mergeCell ref="AB44:AF44"/>
    <mergeCell ref="AB45:AF45"/>
    <mergeCell ref="AB46:AF46"/>
    <mergeCell ref="A47:B49"/>
    <mergeCell ref="C47:H49"/>
    <mergeCell ref="J47:K49"/>
    <mergeCell ref="L47:P49"/>
    <mergeCell ref="O44:P44"/>
    <mergeCell ref="A44:B44"/>
    <mergeCell ref="F46:I46"/>
    <mergeCell ref="M42:N44"/>
    <mergeCell ref="F45:I45"/>
    <mergeCell ref="I42:J42"/>
    <mergeCell ref="M45:N45"/>
    <mergeCell ref="M46:N46"/>
    <mergeCell ref="G42:H43"/>
    <mergeCell ref="G44:K44"/>
    <mergeCell ref="Q3:S3"/>
    <mergeCell ref="Q4:S4"/>
    <mergeCell ref="Q2:S2"/>
    <mergeCell ref="N1:Q1"/>
    <mergeCell ref="S6:S8"/>
    <mergeCell ref="P2:P4"/>
    <mergeCell ref="M4:O4"/>
    <mergeCell ref="N7:N8"/>
    <mergeCell ref="O7:O8"/>
    <mergeCell ref="P7:P8"/>
    <mergeCell ref="Q7:Q8"/>
    <mergeCell ref="M2:O2"/>
    <mergeCell ref="H6:R6"/>
    <mergeCell ref="H7:H8"/>
    <mergeCell ref="I7:I8"/>
    <mergeCell ref="J7:J8"/>
    <mergeCell ref="M3:O3"/>
    <mergeCell ref="E4:G4"/>
    <mergeCell ref="J4:K4"/>
    <mergeCell ref="E2:G2"/>
    <mergeCell ref="F6:F8"/>
    <mergeCell ref="G6:G8"/>
    <mergeCell ref="E3:G3"/>
    <mergeCell ref="J3:K3"/>
    <mergeCell ref="H2:I2"/>
    <mergeCell ref="J2:K2"/>
    <mergeCell ref="H3:I3"/>
    <mergeCell ref="A6:A8"/>
    <mergeCell ref="B6:B8"/>
    <mergeCell ref="T7:T8"/>
    <mergeCell ref="U7:W7"/>
    <mergeCell ref="X7:X8"/>
    <mergeCell ref="R7:R8"/>
    <mergeCell ref="E6:E8"/>
    <mergeCell ref="T6:X6"/>
  </mergeCells>
  <conditionalFormatting sqref="B10:AG37 B39:AG40 B38:R38 T38:AG38">
    <cfRule type="expression" dxfId="340" priority="32">
      <formula>OR($C10=0,$P10=0)</formula>
    </cfRule>
  </conditionalFormatting>
  <conditionalFormatting sqref="K10:L41">
    <cfRule type="expression" dxfId="339" priority="28">
      <formula>OR($BE10,$BL10)</formula>
    </cfRule>
  </conditionalFormatting>
  <conditionalFormatting sqref="O10:O40">
    <cfRule type="expression" dxfId="338" priority="29">
      <formula>$BJ10&gt;10/24</formula>
    </cfRule>
    <cfRule type="expression" dxfId="337" priority="30">
      <formula>OR($BE10,$BL10)</formula>
    </cfRule>
  </conditionalFormatting>
  <conditionalFormatting sqref="K8:L8">
    <cfRule type="expression" dxfId="336" priority="25">
      <formula>$BE8+$BL8&gt;0</formula>
    </cfRule>
  </conditionalFormatting>
  <conditionalFormatting sqref="S6:S37 S39:S40">
    <cfRule type="expression" dxfId="335" priority="24">
      <formula>$AM$3=1</formula>
    </cfRule>
  </conditionalFormatting>
  <conditionalFormatting sqref="X6:X9">
    <cfRule type="expression" dxfId="334" priority="23">
      <formula>$AM$3=2</formula>
    </cfRule>
  </conditionalFormatting>
  <conditionalFormatting sqref="S40">
    <cfRule type="expression" dxfId="333" priority="21">
      <formula>$AM$3=1</formula>
    </cfRule>
  </conditionalFormatting>
  <conditionalFormatting sqref="S40">
    <cfRule type="expression" dxfId="332" priority="22">
      <formula>$AM$3=2</formula>
    </cfRule>
  </conditionalFormatting>
  <conditionalFormatting sqref="X40">
    <cfRule type="expression" dxfId="331" priority="20">
      <formula>$AM$3=2</formula>
    </cfRule>
  </conditionalFormatting>
  <conditionalFormatting sqref="T40:X40">
    <cfRule type="expression" dxfId="330" priority="18">
      <formula>$AM$3=2</formula>
    </cfRule>
  </conditionalFormatting>
  <conditionalFormatting sqref="Q10:Q40">
    <cfRule type="expression" dxfId="329" priority="17">
      <formula>$BV10=3</formula>
    </cfRule>
    <cfRule type="expression" dxfId="328" priority="26">
      <formula>$BV10=2</formula>
    </cfRule>
    <cfRule type="expression" dxfId="327" priority="27">
      <formula>$BV10=1</formula>
    </cfRule>
  </conditionalFormatting>
  <conditionalFormatting sqref="N10:N40">
    <cfRule type="expression" dxfId="326" priority="33">
      <formula>AND($BL10,$C10=0)</formula>
    </cfRule>
  </conditionalFormatting>
  <conditionalFormatting sqref="H41:M41 H10:O40">
    <cfRule type="expression" dxfId="325" priority="34">
      <formula>AND($BK10&gt;0,$C10=0,NOT(ISBLANK(H10)))</formula>
    </cfRule>
  </conditionalFormatting>
  <conditionalFormatting sqref="T6:AG50 S41">
    <cfRule type="expression" dxfId="324" priority="19">
      <formula>$AM$3=1</formula>
    </cfRule>
  </conditionalFormatting>
  <conditionalFormatting sqref="Z6:AG50">
    <cfRule type="expression" dxfId="323" priority="31">
      <formula>$AM$3=2</formula>
    </cfRule>
  </conditionalFormatting>
  <conditionalFormatting sqref="A10:A40">
    <cfRule type="expression" dxfId="322" priority="16">
      <formula>OR($C10=0,$P10=0)</formula>
    </cfRule>
  </conditionalFormatting>
  <conditionalFormatting sqref="O41">
    <cfRule type="expression" dxfId="321" priority="13">
      <formula>$BJ41&gt;10/24</formula>
    </cfRule>
    <cfRule type="expression" dxfId="320" priority="14">
      <formula>OR($BE41,$BL41)</formula>
    </cfRule>
  </conditionalFormatting>
  <conditionalFormatting sqref="Q41">
    <cfRule type="expression" dxfId="319" priority="10">
      <formula>$BV41=3</formula>
    </cfRule>
    <cfRule type="expression" dxfId="318" priority="11">
      <formula>$BV41=2</formula>
    </cfRule>
    <cfRule type="expression" dxfId="317" priority="12">
      <formula>$BV41=1</formula>
    </cfRule>
  </conditionalFormatting>
  <conditionalFormatting sqref="N41:O41">
    <cfRule type="expression" dxfId="316" priority="15">
      <formula>AND($BK41&gt;0,$C41=0,NOT(ISBLANK(N41)))</formula>
    </cfRule>
  </conditionalFormatting>
  <conditionalFormatting sqref="S42:S43 R42:R47">
    <cfRule type="expression" dxfId="315" priority="1">
      <formula>OR($AM$3=3,$R$42&gt;0)</formula>
    </cfRule>
  </conditionalFormatting>
  <dataValidations count="16"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300-000000000000}"/>
    <dataValidation allowBlank="1" showInputMessage="1" showErrorMessage="1" error="Nur volle Stunden eingeben!" sqref="AC10:AC40" xr:uid="{00000000-0002-0000-0300-000001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300-000002000000}"/>
    <dataValidation allowBlank="1" showErrorMessage="1" error="Nur ganze Stunden (hh,0) bzw. halbe Stunden (hh,5) eingeben!_x000a_" sqref="AE10:AE40" xr:uid="{00000000-0002-0000-0300-000003000000}"/>
    <dataValidation allowBlank="1" showInputMessage="1" showErrorMessage="1" prompt="Ende der Rufbereitschaft, maximal 24 Stunden. _x000a_Eingabeformat hh:mm." sqref="AA10:AA19" xr:uid="{00000000-0002-0000-0300-000004000000}"/>
    <dataValidation allowBlank="1" showInputMessage="1" showErrorMessage="1" prompt="Beginn der Rufbereitschaft._x000a_Eingabeformat hh:mm." sqref="Z10:Z19" xr:uid="{00000000-0002-0000-0300-000005000000}"/>
    <dataValidation allowBlank="1" showInputMessage="1" showErrorMessage="1" prompt="Raum für eigene Anmerkungen/ Kommentare für diesen Tag." sqref="S10:S14" xr:uid="{00000000-0002-0000-0300-000006000000}"/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300-000007000000}"/>
    <dataValidation allowBlank="1" showInputMessage="1" showErrorMessage="1" prompt="Nur bei Abgabe ans Dezernat Personal relevant." sqref="C47:H49 L47:P49" xr:uid="{00000000-0002-0000-0300-000008000000}"/>
    <dataValidation allowBlank="1" showInputMessage="1" showErrorMessage="1" prompt="Datum der Erstellung" sqref="E44" xr:uid="{00000000-0002-0000-0300-000009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300-00000A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300-00000B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300-00000C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300-00000D000000}"/>
    <dataValidation allowBlank="1" showInputMessage="1" showErrorMessage="1" prompt="Ende der Arbeitszeit (des ersten Arbeitsblocks)_x000a_Eingabeformat: 00:00 (minutengenaue Eingabe möglich)" sqref="I10:I14" xr:uid="{00000000-0002-0000-0300-00000E000000}"/>
    <dataValidation allowBlank="1" showInputMessage="1" showErrorMessage="1" prompt="Beginn der Arbeitszeit (des ersten Arbeitsblocks)_x000a_Eingabeformat: 00:00 (minutengenaue Eingabe möglich)" sqref="H10:H14" xr:uid="{00000000-0002-0000-0300-00000F000000}"/>
  </dataValidations>
  <pageMargins left="0.11811023622047245" right="0.11811023622047245" top="0.78740157480314965" bottom="0.78740157480314965" header="0.31496062992125984" footer="0.31496062992125984"/>
  <pageSetup paperSize="9" scale="4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53" r:id="rId4" name="Option Button 45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5" name="Option Button 46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180975</xdr:rowOff>
                  </from>
                  <to>
                    <xdr:col>27</xdr:col>
                    <xdr:colOff>200025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6" name="Option Button 47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3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3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RU194"/>
  <sheetViews>
    <sheetView topLeftCell="A4" zoomScale="90" zoomScaleNormal="90" zoomScaleSheetLayoutView="70" workbookViewId="0">
      <selection activeCell="L29" sqref="L29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Feb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3</v>
      </c>
      <c r="D3" s="557">
        <f ca="1">DATE(Aufzeichnungsjahr,C3,1)</f>
        <v>43890</v>
      </c>
      <c r="E3" s="1333">
        <f ca="1">D3</f>
        <v>43890</v>
      </c>
      <c r="F3" s="1333"/>
      <c r="G3" s="1333"/>
      <c r="H3" s="1334" t="s">
        <v>104</v>
      </c>
      <c r="I3" s="1334"/>
      <c r="J3" s="1328">
        <f ca="1">E3</f>
        <v>43890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Mrz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x14ac:dyDescent="0.25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ca="1">WEEKNUM(B10,21)</f>
        <v>9</v>
      </c>
      <c r="B10" s="719">
        <f ca="1">D3</f>
        <v>43890</v>
      </c>
      <c r="C10" s="720">
        <f ca="1">NETWORKDAYS(B10,B10,Feiertage)</f>
        <v>1</v>
      </c>
      <c r="D10" s="720" t="str">
        <f ca="1">IF(ISERROR(VLOOKUP(B10,Feiertage_Liste,3,FALSE)),"",(VLOOKUP(B10,Feiertage_Liste,3,FALSE)))</f>
        <v/>
      </c>
      <c r="E10" s="773" t="str">
        <f ca="1">D10</f>
        <v/>
      </c>
      <c r="F10" s="721">
        <f ca="1">B10</f>
        <v>43890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>
        <f t="shared" ref="P10:P40" ca="1" si="2">IF(OR(C10=0,B10=""),"",BZ10)</f>
        <v>0.33333333333333298</v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t="shared" ref="R10:R35" ca="1" si="4">IF(A10&lt;WEEKNUM(B10+1,21),RS10,"")</f>
        <v/>
      </c>
      <c r="S10" s="750"/>
      <c r="T10" s="723" t="str">
        <f>IF(BM10+BN10+RN10+JT10&lt;=0,"",BM10+BN10+RN10+JT10)</f>
        <v/>
      </c>
      <c r="U10" s="723" t="str">
        <f t="shared" ref="U10:U37" ca="1" si="5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6">IF(JS10=0,"",JS10)</f>
        <v/>
      </c>
      <c r="AD10" s="579"/>
      <c r="AE10" s="728" t="str">
        <f t="shared" ref="AE10:AE40" si="7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8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9">H10</f>
        <v>0</v>
      </c>
      <c r="AM10" s="596">
        <f t="shared" si="9"/>
        <v>0</v>
      </c>
      <c r="AN10" s="596">
        <f t="shared" si="9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10">IF(AND(BE10,K10&gt;AL10),AL10,K10)</f>
        <v>0</v>
      </c>
      <c r="AS10" s="733">
        <f t="shared" ref="AS10:AS40" si="11">IF(AND(BE10,L10&lt;AM10,NOT(ISBLANK(K10))),AM10,L10)</f>
        <v>0</v>
      </c>
      <c r="AT10" s="635">
        <f t="shared" ref="AT10:AT40" si="12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3">H10</f>
        <v>0</v>
      </c>
      <c r="AY10" s="596">
        <f t="shared" ref="AY10:AY40" si="14">IF(ISBLANK(L10),I10,L10)</f>
        <v>0</v>
      </c>
      <c r="AZ10" s="596">
        <f t="shared" ref="AZ10:AZ40" si="15">J10+M10</f>
        <v>0</v>
      </c>
      <c r="BA10" s="596">
        <f t="shared" ref="BA10:BA40" si="16">AY10-AX10</f>
        <v>0</v>
      </c>
      <c r="BB10" s="596">
        <f t="shared" ref="BB10:BB40" si="17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8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0.33333333333333337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9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20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1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2">IF(WEEKDAY(B10,2)=7,BJ10,0)</f>
        <v>0</v>
      </c>
      <c r="BS10" s="549">
        <f t="shared" ref="BS10:BS37" ca="1" si="23">IF(ISERROR(VLOOKUP(B10,Feiertage_Liste,2,FALSE)),0,VLOOKUP(B10,Feiertage_Liste,2,FALSE))</f>
        <v>0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4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5">IF(AND(B10&lt;=TODAY(),OR(IF(ISERROR(VLOOKUP(UPPER(G10),Code_Liste,3,FALSE)),FALSE,VLOOKUP(UPPER(G10),Code_Liste,5,FALSE)=1),BJ10&gt;0)),1,0)</f>
        <v>0</v>
      </c>
      <c r="BY10" s="638">
        <f ca="1">IF(OR(C10=0,B10=""),0,IF(BZ10&gt;0,1,0))</f>
        <v>1</v>
      </c>
      <c r="BZ10" s="736">
        <f ca="1">ROUND(IF(OR(C10=0,B10=""),0,INDIRECT(ADDRESS(MATCH(B10,Soll_AZ,1)+MATCH("Arbeitszeit 1 ab",Stammdaten!B:B,0)-1,WEEKDAY(B10,2)+15,,,Tabellennamen),TRUE)),15)</f>
        <v>0.33333333333333298</v>
      </c>
      <c r="CA10" s="954">
        <f t="shared" ref="CA10:CA40" ca="1" si="26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7">IF(ISERROR(FIND(";",$AB10,1)),LEN($AB10)+1,FIND(";",$AB10,1))</f>
        <v>1</v>
      </c>
      <c r="CD10" s="737">
        <f t="shared" ref="CD10:CD40" si="28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9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30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1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2">IF(AND(DM10&lt;1,DM10&gt;0),IF(WEEKDAY($B10,2)=7,IF(DH10&lt;1,IF(DI10&lt;=1,DI10-DH10,1-DH10),0),IF(WEEKDAY($B10+1,2)=7,IF(DI10&lt;1,0,IF(DH10&lt;1,DI10-1,DI10-DH10)),0)),0)</f>
        <v>0</v>
      </c>
      <c r="DQ10" s="740">
        <f t="shared" ref="DQ10:DQ40" si="33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4">IF(AND(DZ10&lt;1,DZ10&gt;0),IF(WEEKDAY($B10,2)=7,IF(DU10&lt;1,IF(DV10&lt;=1,DV10-DU10,1-DU10),0),IF(WEEKDAY($B10+1,2)=7,IF(DV10&lt;1,0,IF(DU10&lt;1,DV10-1,DV10-DU10)),0)),0)</f>
        <v>0</v>
      </c>
      <c r="ED10" s="740">
        <f t="shared" ref="ED10:ED40" si="35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6">IF(AND(EM10&lt;1,EM10&gt;0),IF(WEEKDAY($B10,2)=7,IF(EH10&lt;1,IF(EI10&lt;=1,EI10-EH10,1-EH10),0),IF(WEEKDAY($B10+1,2)=7,IF(EI10&lt;1,0,IF(EH10&lt;1,EI10-1,EI10-EH10)),0)),0)</f>
        <v>0</v>
      </c>
      <c r="EQ10" s="740">
        <f t="shared" ref="EQ10:EQ40" si="37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8">IF(AND(EZ10&lt;1,EZ10&gt;0),IF(WEEKDAY($B10,2)=7,IF(EU10&lt;1,IF(EV10&lt;=1,EV10-EU10,1-EU10),0),IF(WEEKDAY($B10+1,2)=7,IF(EV10&lt;1,0,IF(EU10&lt;1,EV10-1,EV10-EU10)),0)),0)</f>
        <v>0</v>
      </c>
      <c r="FD10" s="740">
        <f t="shared" ref="FD10:FD40" si="39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40">IF(AND(FM10&lt;1,FM10&gt;0),IF(WEEKDAY($B10,2)=7,IF(FH10&lt;1,IF(FI10&lt;=1,FI10-FH10,1-FH10),0),IF(WEEKDAY($B10+1,2)=7,IF(FI10&lt;1,0,IF(FH10&lt;1,FI10-1,FI10-FH10)),0)),0)</f>
        <v>0</v>
      </c>
      <c r="FQ10" s="740">
        <f t="shared" ref="FQ10:FQ40" si="41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2">IF(AND(FZ10&lt;1,FZ10&gt;0),IF(WEEKDAY($B10,2)=7,IF(FU10&lt;1,IF(FV10&lt;=1,FV10-FU10,1-FU10),0),IF(WEEKDAY($B10+1,2)=7,IF(FV10&lt;1,0,IF(FU10&lt;1,FV10-1,FV10-FU10)),0)),0)</f>
        <v>0</v>
      </c>
      <c r="GD10" s="740">
        <f t="shared" ref="GD10:GD40" si="43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4">IF(AND(GM10&lt;1,GM10&gt;0),IF(WEEKDAY($B10,2)=7,IF(GH10&lt;1,IF(GI10&lt;=1,GI10-GH10,1-GH10),0),IF(WEEKDAY($B10+1,2)=7,IF(GI10&lt;1,0,IF(GH10&lt;1,GI10-1,GI10-GH10)),0)),0)</f>
        <v>0</v>
      </c>
      <c r="GQ10" s="740">
        <f t="shared" ref="GQ10:GQ40" si="45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6">IF(AND(GZ10&lt;1,GZ10&gt;0),IF(WEEKDAY($B10,2)=7,IF(GU10&lt;1,IF(GV10&lt;=1,GV10-GU10,1-GU10),0),IF(WEEKDAY($B10+1,2)=7,IF(GV10&lt;1,0,IF(GU10&lt;1,GV10-1,GV10-GU10)),0)),0)</f>
        <v>0</v>
      </c>
      <c r="HD10" s="740">
        <f t="shared" ref="HD10:HD40" si="47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8">IF(AND(HM10&lt;1,HM10&gt;0),IF(WEEKDAY($B10,2)=7,IF(HH10&lt;1,IF(HI10&lt;=1,HI10-HH10,1-HH10),0),IF(WEEKDAY($B10+1,2)=7,IF(HI10&lt;1,0,IF(HH10&lt;1,HI10-1,HI10-HH10)),0)),0)</f>
        <v>0</v>
      </c>
      <c r="HQ10" s="740">
        <f t="shared" ref="HQ10:HQ40" si="49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50">IF(AND(HZ10&lt;1,HZ10&gt;0),IF(WEEKDAY($B10,2)=7,IF(HU10&lt;1,IF(HV10&lt;=1,HV10-HU10,1-HU10),0),IF(WEEKDAY($B10+1,2)=7,IF(HV10&lt;1,0,IF(HU10&lt;1,HV10-1,HV10-HU10)),0)),0)</f>
        <v>0</v>
      </c>
      <c r="ID10" s="740">
        <f t="shared" ref="ID10:ID40" si="51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2">IF(AND(IM10&lt;1,IM10&gt;0),IF(WEEKDAY($B10,2)=7,IF(IH10&lt;1,IF(II10&lt;=1,II10-IH10,1-IH10),0),IF(WEEKDAY($B10+1,2)=7,IF(II10&lt;1,0,IF(IH10&lt;1,II10-1,II10-IH10)),0)),0)</f>
        <v>0</v>
      </c>
      <c r="IQ10" s="740">
        <f t="shared" ref="IQ10:IQ40" si="53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4">IF(AND(IZ10&lt;1,IZ10&gt;0),IF(WEEKDAY($B10,2)=7,IF(IU10&lt;1,IF(IV10&lt;=1,IV10-IU10,1-IU10),0),IF(WEEKDAY($B10+1,2)=7,IF(IV10&lt;1,0,IF(IU10&lt;1,IV10-1,IV10-IU10)),0)),0)</f>
        <v>0</v>
      </c>
      <c r="JD10" s="740">
        <f t="shared" ref="JD10:JD40" si="55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6">IF(AND(JM10&lt;1,JM10&gt;0),IF(WEEKDAY($B10,2)=7,IF(JH10&lt;1,IF(JI10&lt;=1,JI10-JH10,1-JH10),0),IF(WEEKDAY($B10+1,2)=7,IF(JI10&lt;1,0,IF(JH10&lt;1,JI10-1,JI10-JH10)),0)),0)</f>
        <v>0</v>
      </c>
      <c r="JQ10" s="740">
        <f t="shared" ref="JQ10:JQ40" si="57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8">IF(AND(KG10&lt;1,KG10&gt;0),IF(WEEKDAY($B10,2)=7,IF(KB10&lt;1,IF(KC10&lt;=1,KC10-KB10,1-KB10),0),IF(WEEKDAY($B10+1,2)=7,IF(KC10&lt;1,0,IF(KB10&lt;1,KC10-1,KC10-KB10)),0)),0)</f>
        <v>0</v>
      </c>
      <c r="KK10" s="740">
        <f t="shared" ref="KK10:KK40" si="59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60">IF(AND(KT10&lt;1,KT10&gt;0),IF(WEEKDAY($B10,2)=7,IF(KO10&lt;1,IF(KP10&lt;=1,KP10-KO10,1-KO10),0),IF(WEEKDAY($B10+1,2)=7,IF(KP10&lt;1,0,IF(KO10&lt;1,KP10-1,KP10-KO10)),0)),0)</f>
        <v>0</v>
      </c>
      <c r="KX10" s="740">
        <f t="shared" ref="KX10:KX40" si="61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2">IF(AND(LG10&lt;1,LG10&gt;0),IF(WEEKDAY($B10,2)=7,IF(LB10&lt;1,IF(LC10&lt;=1,LC10-LB10,1-LB10),0),IF(WEEKDAY($B10+1,2)=7,IF(LC10&lt;1,0,IF(LB10&lt;1,LC10-1,LC10-LB10)),0)),0)</f>
        <v>0</v>
      </c>
      <c r="LK10" s="740">
        <f t="shared" ref="LK10:LK40" si="63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4">IF(AND(LT10&lt;1,LT10&gt;0),IF(WEEKDAY($B10,2)=7,IF(LO10&lt;1,IF(LP10&lt;=1,LP10-LO10,1-LO10),0),IF(WEEKDAY($B10+1,2)=7,IF(LP10&lt;1,0,IF(LO10&lt;1,LP10-1,LP10-LO10)),0)),0)</f>
        <v>0</v>
      </c>
      <c r="LX10" s="740">
        <f t="shared" ref="LX10:LX40" si="65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6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7">IF(AND(MG10&lt;1,MG10&gt;0),IF(WEEKDAY($B10,2)=7,IF(MB10&lt;1,IF(MC10&lt;=1,MC10-MB10,1-MB10),0),IF(WEEKDAY($B10+1,2)=7,IF(MC10&lt;1,0,IF(MB10&lt;1,MC10-1,MC10-MB10)),0)),0)</f>
        <v>0</v>
      </c>
      <c r="MK10" s="740">
        <f t="shared" ref="MK10:MK40" si="68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9">IF(AND(MT10&lt;1,MT10&gt;0),IF(WEEKDAY($B10,2)=7,IF(MO10&lt;1,IF(MP10&lt;=1,MP10-MO10,1-MO10),0),IF(WEEKDAY($B10+1,2)=7,IF(MP10&lt;1,0,IF(MO10&lt;1,MP10-1,MP10-MO10)),0)),0)</f>
        <v>0</v>
      </c>
      <c r="MX10" s="740">
        <f t="shared" ref="MX10:MX40" si="70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1">IF(AND(NG10&lt;1,NG10&gt;0),IF(WEEKDAY($B10,2)=7,IF(NB10&lt;1,IF(NC10&lt;=1,NC10-NB10,1-NB10),0),IF(WEEKDAY($B10+1,2)=7,IF(NC10&lt;1,0,IF(NB10&lt;1,NC10-1,NC10-NB10)),0)),0)</f>
        <v>0</v>
      </c>
      <c r="NK10" s="740">
        <f t="shared" ref="NK10:NK40" si="72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3">IF(AND(NT10&lt;1,NT10&gt;0),IF(WEEKDAY($B10,2)=7,IF(NO10&lt;1,IF(NP10&lt;=1,NP10-NO10,1-NO10),0),IF(WEEKDAY($B10+1,2)=7,IF(NP10&lt;1,0,IF(NO10&lt;1,NP10-1,NP10-NO10)),0)),0)</f>
        <v>0</v>
      </c>
      <c r="NX10" s="740">
        <f t="shared" ref="NX10:NX40" si="74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5">IF(AND(OG10&lt;1,OG10&gt;0),IF(WEEKDAY($B10,2)=7,IF(OB10&lt;1,IF(OC10&lt;=1,OC10-OB10,1-OB10),0),IF(WEEKDAY($B10+1,2)=7,IF(OC10&lt;1,0,IF(OB10&lt;1,OC10-1,OC10-OB10)),0)),0)</f>
        <v>0</v>
      </c>
      <c r="OK10" s="740">
        <f t="shared" ref="OK10:OK40" si="76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7">IF(AND(OT10&lt;1,OT10&gt;0),IF(WEEKDAY($B10,2)=7,IF(OO10&lt;1,IF(OP10&lt;=1,OP10-OO10,1-OO10),0),IF(WEEKDAY($B10+1,2)=7,IF(OP10&lt;1,0,IF(OO10&lt;1,OP10-1,OP10-OO10)),0)),0)</f>
        <v>0</v>
      </c>
      <c r="OX10" s="740">
        <f t="shared" ref="OX10:OX40" si="78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9">IF(AND(PG10&lt;1,PG10&gt;0),IF(WEEKDAY($B10,2)=7,IF(PB10&lt;1,IF(PC10&lt;=1,PC10-PB10,1-PB10),0),IF(WEEKDAY($B10+1,2)=7,IF(PC10&lt;1,0,IF(PB10&lt;1,PC10-1,PC10-PB10)),0)),0)</f>
        <v>0</v>
      </c>
      <c r="PK10" s="740">
        <f t="shared" ref="PK10:PK40" si="80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1">IF(AND(PT10&lt;1,PT10&gt;0),IF(WEEKDAY($B10,2)=7,IF(PO10&lt;1,IF(PP10&lt;=1,PP10-PO10,1-PO10),0),IF(WEEKDAY($B10+1,2)=7,IF(PP10&lt;1,0,IF(PO10&lt;1,PP10-1,PP10-PO10)),0)),0)</f>
        <v>0</v>
      </c>
      <c r="PX10" s="740">
        <f t="shared" ref="PX10:PX40" si="82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3">IF(AND(QG10&lt;1,QG10&gt;0),IF(WEEKDAY($B10,2)=7,IF(QB10&lt;1,IF(QC10&lt;=1,QC10-QB10,1-QB10),0),IF(WEEKDAY($B10+1,2)=7,IF(QC10&lt;1,0,IF(QB10&lt;1,QC10-1,QC10-QB10)),0)),0)</f>
        <v>0</v>
      </c>
      <c r="QK10" s="740">
        <f t="shared" ref="QK10:QK40" si="84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5">IF(AND(QT10&lt;1,QT10&gt;0),IF(WEEKDAY($B10,2)=7,IF(QO10&lt;1,IF(QP10&lt;=1,QP10-QO10,1-QO10),0),IF(WEEKDAY($B10+1,2)=7,IF(QP10&lt;1,0,IF(QO10&lt;1,QP10-1,QP10-QO10)),0)),0)</f>
        <v>0</v>
      </c>
      <c r="QX10" s="740">
        <f t="shared" ref="QX10:QX40" si="86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7">IF(AND(RG10&lt;1,RG10&gt;0),IF(WEEKDAY($B10,2)=7,IF(RB10&lt;1,IF(RC10&lt;=1,RC10-RB10,1-RB10),0),IF(WEEKDAY($B10+1,2)=7,IF(RC10&lt;1,0,IF(RB10&lt;1,RC10-1,RC10-RB10)),0)),0)</f>
        <v>0</v>
      </c>
      <c r="RK10" s="740">
        <f t="shared" ref="RK10:RK40" si="88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9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90">IF(Q10="",0,Q10)</f>
        <v>0</v>
      </c>
      <c r="RS10" s="594">
        <f t="shared" ref="RS10:RS40" ca="1" si="91">IF(A10=A9,RR10+RS9,RR10)</f>
        <v>0</v>
      </c>
      <c r="RU10" s="725"/>
    </row>
    <row r="11" spans="1:489" s="625" customFormat="1" ht="15" x14ac:dyDescent="0.25">
      <c r="A11" s="865">
        <f t="shared" ref="A11:A36" ca="1" si="92">WEEKNUM(B11,21)</f>
        <v>9</v>
      </c>
      <c r="B11" s="719">
        <f ca="1">B10+1</f>
        <v>43891</v>
      </c>
      <c r="C11" s="720">
        <f ca="1">NETWORKDAYS(B11,B11,Feiertage)</f>
        <v>0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43891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 t="str">
        <f t="shared" ca="1" si="2"/>
        <v/>
      </c>
      <c r="Q11" s="725" t="str">
        <f t="shared" ca="1" si="3"/>
        <v/>
      </c>
      <c r="R11" s="725" t="str">
        <f t="shared" ca="1" si="4"/>
        <v/>
      </c>
      <c r="S11" s="750"/>
      <c r="T11" s="723" t="str">
        <f t="shared" ref="T11:T40" si="93">IF(BM11+BN11+RN11+JT11&lt;=0,"",BM11+BN11+RN11+JT11)</f>
        <v/>
      </c>
      <c r="U11" s="723" t="str">
        <f t="shared" ca="1" si="5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6"/>
        <v/>
      </c>
      <c r="AD11" s="715"/>
      <c r="AE11" s="728" t="str">
        <f t="shared" si="7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8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9"/>
        <v>0</v>
      </c>
      <c r="AM11" s="596">
        <f t="shared" si="9"/>
        <v>0</v>
      </c>
      <c r="AN11" s="596">
        <f t="shared" si="9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10"/>
        <v>0</v>
      </c>
      <c r="AS11" s="733">
        <f t="shared" si="11"/>
        <v>0</v>
      </c>
      <c r="AT11" s="635">
        <f t="shared" si="12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3"/>
        <v>0</v>
      </c>
      <c r="AY11" s="596">
        <f t="shared" si="14"/>
        <v>0</v>
      </c>
      <c r="AZ11" s="596">
        <f t="shared" si="15"/>
        <v>0</v>
      </c>
      <c r="BA11" s="596">
        <f t="shared" si="16"/>
        <v>0</v>
      </c>
      <c r="BB11" s="596">
        <f t="shared" si="17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8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9"/>
        <v>0</v>
      </c>
      <c r="BN11" s="636">
        <f t="shared" si="20"/>
        <v>0</v>
      </c>
      <c r="BO11" s="735">
        <f t="shared" ref="BO11:BO40" ca="1" si="100">IF(BS11=1,BJ11,0)</f>
        <v>0</v>
      </c>
      <c r="BP11" s="636">
        <f t="shared" si="21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2"/>
        <v>0</v>
      </c>
      <c r="BS11" s="549">
        <f t="shared" ca="1" si="23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4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5"/>
        <v>0</v>
      </c>
      <c r="BY11" s="638">
        <f t="shared" ref="BY11:BY40" ca="1" si="102">IF(OR(C11=0,B11=""),0,IF(BZ11&gt;0,1,0))</f>
        <v>0</v>
      </c>
      <c r="BZ11" s="736">
        <f ca="1">ROUND(IF(OR(C11=0,B11=""),0,INDIRECT(ADDRESS(MATCH(B11,Soll_AZ,1)+MATCH("Arbeitszeit 1 ab",Stammdaten!B:B,0)-1,WEEKDAY(B11,2)+15,,,Tabellennamen),TRUE)),15)</f>
        <v>0</v>
      </c>
      <c r="CA11" s="954">
        <f t="shared" ca="1" si="26"/>
        <v>0</v>
      </c>
      <c r="CB11" s="736">
        <f t="shared" ref="CB11:CB40" si="103">AJ11</f>
        <v>0</v>
      </c>
      <c r="CC11" s="625">
        <f t="shared" si="27"/>
        <v>1</v>
      </c>
      <c r="CD11" s="737">
        <f t="shared" si="28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9"/>
        <v>0</v>
      </c>
      <c r="CR11" s="625">
        <f t="shared" ref="CR11:CR40" si="115">IF(ISERROR(FIND(";",$AB11,CC11+1)),LEN($AB11)+1,FIND(";",$AB11,CC11+1))</f>
        <v>1</v>
      </c>
      <c r="CS11" s="738" t="str">
        <f t="shared" si="30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1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2"/>
        <v>0</v>
      </c>
      <c r="DQ11" s="740">
        <f t="shared" si="33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4"/>
        <v>0</v>
      </c>
      <c r="ED11" s="740">
        <f t="shared" si="35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6"/>
        <v>0</v>
      </c>
      <c r="EQ11" s="740">
        <f t="shared" si="37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8"/>
        <v>0</v>
      </c>
      <c r="FD11" s="740">
        <f t="shared" si="39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40"/>
        <v>0</v>
      </c>
      <c r="FQ11" s="740">
        <f t="shared" si="41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2"/>
        <v>0</v>
      </c>
      <c r="GD11" s="740">
        <f t="shared" si="43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4"/>
        <v>0</v>
      </c>
      <c r="GQ11" s="740">
        <f t="shared" si="45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6"/>
        <v>0</v>
      </c>
      <c r="HD11" s="740">
        <f t="shared" si="47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8"/>
        <v>0</v>
      </c>
      <c r="HQ11" s="740">
        <f t="shared" si="49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50"/>
        <v>0</v>
      </c>
      <c r="ID11" s="740">
        <f t="shared" si="51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2"/>
        <v>0</v>
      </c>
      <c r="IQ11" s="740">
        <f t="shared" si="53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4"/>
        <v>0</v>
      </c>
      <c r="JD11" s="740">
        <f t="shared" si="55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6"/>
        <v>0</v>
      </c>
      <c r="JQ11" s="740">
        <f t="shared" si="57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8"/>
        <v>0</v>
      </c>
      <c r="KK11" s="740">
        <f t="shared" si="59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60"/>
        <v>0</v>
      </c>
      <c r="KX11" s="740">
        <f t="shared" si="61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2"/>
        <v>0</v>
      </c>
      <c r="LK11" s="740">
        <f t="shared" si="63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4"/>
        <v>0</v>
      </c>
      <c r="LX11" s="740">
        <f t="shared" si="65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6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7"/>
        <v>0</v>
      </c>
      <c r="MK11" s="740">
        <f t="shared" si="68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9"/>
        <v>0</v>
      </c>
      <c r="MX11" s="740">
        <f t="shared" si="70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1"/>
        <v>0</v>
      </c>
      <c r="NK11" s="740">
        <f t="shared" si="72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3"/>
        <v>0</v>
      </c>
      <c r="NX11" s="740">
        <f t="shared" si="74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5"/>
        <v>0</v>
      </c>
      <c r="OK11" s="740">
        <f t="shared" si="76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7"/>
        <v>0</v>
      </c>
      <c r="OX11" s="740">
        <f t="shared" si="78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9"/>
        <v>0</v>
      </c>
      <c r="PK11" s="740">
        <f t="shared" si="80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1"/>
        <v>0</v>
      </c>
      <c r="PX11" s="740">
        <f t="shared" si="82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3"/>
        <v>0</v>
      </c>
      <c r="QK11" s="740">
        <f t="shared" si="84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5"/>
        <v>0</v>
      </c>
      <c r="QX11" s="740">
        <f t="shared" si="86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7"/>
        <v>0</v>
      </c>
      <c r="RK11" s="740">
        <f t="shared" si="88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9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90"/>
        <v>0</v>
      </c>
      <c r="RS11" s="594">
        <f t="shared" ca="1" si="91"/>
        <v>0</v>
      </c>
      <c r="RU11" s="725"/>
    </row>
    <row r="12" spans="1:489" s="625" customFormat="1" ht="15" x14ac:dyDescent="0.25">
      <c r="A12" s="865">
        <f t="shared" ca="1" si="92"/>
        <v>9</v>
      </c>
      <c r="B12" s="719">
        <f t="shared" ref="B12:B37" ca="1" si="416">B11+1</f>
        <v>43892</v>
      </c>
      <c r="C12" s="720">
        <f t="shared" ref="C12:C37" ca="1" si="417">NETWORKDAYS(B12,B12,Feiertage)</f>
        <v>0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43892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 t="str">
        <f t="shared" ca="1" si="2"/>
        <v/>
      </c>
      <c r="Q12" s="725" t="str">
        <f t="shared" ca="1" si="3"/>
        <v/>
      </c>
      <c r="R12" s="725">
        <f t="shared" ca="1" si="4"/>
        <v>0</v>
      </c>
      <c r="S12" s="750"/>
      <c r="T12" s="723" t="str">
        <f t="shared" si="93"/>
        <v/>
      </c>
      <c r="U12" s="723" t="str">
        <f t="shared" ca="1" si="5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6"/>
        <v/>
      </c>
      <c r="AD12" s="715"/>
      <c r="AE12" s="728" t="str">
        <f t="shared" si="7"/>
        <v/>
      </c>
      <c r="AF12" s="729" t="str">
        <f t="shared" si="96"/>
        <v/>
      </c>
      <c r="AG12" s="730" t="str">
        <f t="shared" si="97"/>
        <v/>
      </c>
      <c r="AH12" s="731" t="str">
        <f t="shared" si="8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9"/>
        <v>0</v>
      </c>
      <c r="AM12" s="596">
        <f t="shared" si="9"/>
        <v>0</v>
      </c>
      <c r="AN12" s="596">
        <f t="shared" si="9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10"/>
        <v>0</v>
      </c>
      <c r="AS12" s="733">
        <f t="shared" si="11"/>
        <v>0</v>
      </c>
      <c r="AT12" s="635">
        <f t="shared" si="12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3"/>
        <v>0</v>
      </c>
      <c r="AY12" s="596">
        <f t="shared" si="14"/>
        <v>0</v>
      </c>
      <c r="AZ12" s="596">
        <f t="shared" si="15"/>
        <v>0</v>
      </c>
      <c r="BA12" s="596">
        <f t="shared" si="16"/>
        <v>0</v>
      </c>
      <c r="BB12" s="596">
        <f t="shared" si="17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8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9"/>
        <v>0</v>
      </c>
      <c r="BN12" s="636">
        <f t="shared" si="20"/>
        <v>0</v>
      </c>
      <c r="BO12" s="735">
        <f t="shared" ca="1" si="100"/>
        <v>0</v>
      </c>
      <c r="BP12" s="636">
        <f t="shared" si="21"/>
        <v>0</v>
      </c>
      <c r="BQ12" s="636">
        <f t="shared" si="101"/>
        <v>0</v>
      </c>
      <c r="BR12" s="636">
        <f t="shared" ca="1" si="22"/>
        <v>0</v>
      </c>
      <c r="BS12" s="549">
        <f t="shared" ca="1" si="23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4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5"/>
        <v>0</v>
      </c>
      <c r="BY12" s="638">
        <f t="shared" ca="1" si="102"/>
        <v>0</v>
      </c>
      <c r="BZ12" s="736">
        <f ca="1">ROUND(IF(OR(C12=0,B12=""),0,INDIRECT(ADDRESS(MATCH(B12,Soll_AZ,1)+MATCH("Arbeitszeit 1 ab",Stammdaten!B:B,0)-1,WEEKDAY(B12,2)+15,,,Tabellennamen),TRUE)),15)</f>
        <v>0</v>
      </c>
      <c r="CA12" s="954">
        <f t="shared" ca="1" si="26"/>
        <v>0</v>
      </c>
      <c r="CB12" s="736">
        <f t="shared" si="103"/>
        <v>0</v>
      </c>
      <c r="CC12" s="625">
        <f t="shared" si="27"/>
        <v>1</v>
      </c>
      <c r="CD12" s="737">
        <f t="shared" si="28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9"/>
        <v>0</v>
      </c>
      <c r="CR12" s="625">
        <f t="shared" si="115"/>
        <v>1</v>
      </c>
      <c r="CS12" s="738" t="str">
        <f t="shared" si="30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1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2"/>
        <v>0</v>
      </c>
      <c r="DQ12" s="740">
        <f t="shared" si="33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4"/>
        <v>0</v>
      </c>
      <c r="ED12" s="740">
        <f t="shared" si="35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6"/>
        <v>0</v>
      </c>
      <c r="EQ12" s="740">
        <f t="shared" si="37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8"/>
        <v>0</v>
      </c>
      <c r="FD12" s="740">
        <f t="shared" si="39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40"/>
        <v>0</v>
      </c>
      <c r="FQ12" s="740">
        <f t="shared" si="41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2"/>
        <v>0</v>
      </c>
      <c r="GD12" s="740">
        <f t="shared" si="43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4"/>
        <v>0</v>
      </c>
      <c r="GQ12" s="740">
        <f t="shared" si="45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6"/>
        <v>0</v>
      </c>
      <c r="HD12" s="740">
        <f t="shared" si="47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8"/>
        <v>0</v>
      </c>
      <c r="HQ12" s="740">
        <f t="shared" si="49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50"/>
        <v>0</v>
      </c>
      <c r="ID12" s="740">
        <f t="shared" si="51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2"/>
        <v>0</v>
      </c>
      <c r="IQ12" s="740">
        <f t="shared" si="53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4"/>
        <v>0</v>
      </c>
      <c r="JD12" s="740">
        <f t="shared" si="55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6"/>
        <v>0</v>
      </c>
      <c r="JQ12" s="740">
        <f t="shared" si="57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8"/>
        <v>0</v>
      </c>
      <c r="KK12" s="740">
        <f t="shared" si="59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60"/>
        <v>0</v>
      </c>
      <c r="KX12" s="740">
        <f t="shared" si="61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2"/>
        <v>0</v>
      </c>
      <c r="LK12" s="740">
        <f t="shared" si="63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4"/>
        <v>0</v>
      </c>
      <c r="LX12" s="740">
        <f t="shared" si="65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6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7"/>
        <v>0</v>
      </c>
      <c r="MK12" s="740">
        <f t="shared" si="68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9"/>
        <v>0</v>
      </c>
      <c r="MX12" s="740">
        <f t="shared" si="70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1"/>
        <v>0</v>
      </c>
      <c r="NK12" s="740">
        <f t="shared" si="72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3"/>
        <v>0</v>
      </c>
      <c r="NX12" s="740">
        <f t="shared" si="74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5"/>
        <v>0</v>
      </c>
      <c r="OK12" s="740">
        <f t="shared" si="76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7"/>
        <v>0</v>
      </c>
      <c r="OX12" s="740">
        <f t="shared" si="78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9"/>
        <v>0</v>
      </c>
      <c r="PK12" s="740">
        <f t="shared" si="80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1"/>
        <v>0</v>
      </c>
      <c r="PX12" s="740">
        <f t="shared" si="82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3"/>
        <v>0</v>
      </c>
      <c r="QK12" s="740">
        <f t="shared" si="84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5"/>
        <v>0</v>
      </c>
      <c r="QX12" s="740">
        <f t="shared" si="86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7"/>
        <v>0</v>
      </c>
      <c r="RK12" s="740">
        <f t="shared" si="88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90"/>
        <v>0</v>
      </c>
      <c r="RS12" s="594">
        <f t="shared" ca="1" si="91"/>
        <v>0</v>
      </c>
      <c r="RU12" s="725"/>
    </row>
    <row r="13" spans="1:489" s="625" customFormat="1" ht="15" x14ac:dyDescent="0.25">
      <c r="A13" s="865">
        <f t="shared" ca="1" si="92"/>
        <v>10</v>
      </c>
      <c r="B13" s="719">
        <f t="shared" ca="1" si="416"/>
        <v>43893</v>
      </c>
      <c r="C13" s="720">
        <f t="shared" ca="1" si="417"/>
        <v>1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43893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4"/>
        <v/>
      </c>
      <c r="S13" s="750"/>
      <c r="T13" s="723" t="str">
        <f t="shared" si="93"/>
        <v/>
      </c>
      <c r="U13" s="723" t="str">
        <f t="shared" ca="1" si="5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6"/>
        <v/>
      </c>
      <c r="AD13" s="772"/>
      <c r="AE13" s="752" t="str">
        <f t="shared" si="7"/>
        <v/>
      </c>
      <c r="AF13" s="729" t="str">
        <f t="shared" si="96"/>
        <v/>
      </c>
      <c r="AG13" s="730" t="str">
        <f t="shared" si="97"/>
        <v/>
      </c>
      <c r="AH13" s="732" t="str">
        <f t="shared" si="8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9"/>
        <v>0</v>
      </c>
      <c r="AM13" s="596">
        <f t="shared" si="9"/>
        <v>0</v>
      </c>
      <c r="AN13" s="596">
        <f t="shared" si="9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10"/>
        <v>0</v>
      </c>
      <c r="AS13" s="733">
        <f t="shared" si="11"/>
        <v>0</v>
      </c>
      <c r="AT13" s="635">
        <f t="shared" si="12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3"/>
        <v>0</v>
      </c>
      <c r="AY13" s="596">
        <f t="shared" si="14"/>
        <v>0</v>
      </c>
      <c r="AZ13" s="596">
        <f t="shared" si="15"/>
        <v>0</v>
      </c>
      <c r="BA13" s="596">
        <f t="shared" si="16"/>
        <v>0</v>
      </c>
      <c r="BB13" s="596">
        <f t="shared" si="17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8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0.33333333333333337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9"/>
        <v>0</v>
      </c>
      <c r="BN13" s="636">
        <f t="shared" si="20"/>
        <v>0</v>
      </c>
      <c r="BO13" s="735">
        <f t="shared" ca="1" si="100"/>
        <v>0</v>
      </c>
      <c r="BP13" s="636">
        <f t="shared" si="21"/>
        <v>0</v>
      </c>
      <c r="BQ13" s="636">
        <f t="shared" si="101"/>
        <v>0</v>
      </c>
      <c r="BR13" s="636">
        <f t="shared" ca="1" si="22"/>
        <v>0</v>
      </c>
      <c r="BS13" s="549">
        <f t="shared" ca="1" si="23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4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5"/>
        <v>0</v>
      </c>
      <c r="BY13" s="638">
        <f t="shared" ca="1" si="102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6"/>
        <v>0</v>
      </c>
      <c r="CB13" s="736">
        <f t="shared" si="103"/>
        <v>0</v>
      </c>
      <c r="CC13" s="625">
        <f t="shared" si="27"/>
        <v>1</v>
      </c>
      <c r="CD13" s="737">
        <f t="shared" si="28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9"/>
        <v>0</v>
      </c>
      <c r="CR13" s="625">
        <f t="shared" si="115"/>
        <v>1</v>
      </c>
      <c r="CS13" s="738" t="str">
        <f t="shared" si="30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1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2"/>
        <v>0</v>
      </c>
      <c r="DQ13" s="740">
        <f t="shared" si="33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4"/>
        <v>0</v>
      </c>
      <c r="ED13" s="740">
        <f t="shared" si="35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6"/>
        <v>0</v>
      </c>
      <c r="EQ13" s="740">
        <f t="shared" si="37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8"/>
        <v>0</v>
      </c>
      <c r="FD13" s="740">
        <f t="shared" si="39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40"/>
        <v>0</v>
      </c>
      <c r="FQ13" s="740">
        <f t="shared" si="41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2"/>
        <v>0</v>
      </c>
      <c r="GD13" s="740">
        <f t="shared" si="43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4"/>
        <v>0</v>
      </c>
      <c r="GQ13" s="740">
        <f t="shared" si="45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6"/>
        <v>0</v>
      </c>
      <c r="HD13" s="740">
        <f t="shared" si="47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8"/>
        <v>0</v>
      </c>
      <c r="HQ13" s="740">
        <f t="shared" si="49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50"/>
        <v>0</v>
      </c>
      <c r="ID13" s="740">
        <f t="shared" si="51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2"/>
        <v>0</v>
      </c>
      <c r="IQ13" s="740">
        <f t="shared" si="53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4"/>
        <v>0</v>
      </c>
      <c r="JD13" s="740">
        <f t="shared" si="55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6"/>
        <v>0</v>
      </c>
      <c r="JQ13" s="740">
        <f t="shared" si="57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8"/>
        <v>0</v>
      </c>
      <c r="KK13" s="740">
        <f t="shared" si="59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60"/>
        <v>0</v>
      </c>
      <c r="KX13" s="740">
        <f t="shared" si="61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2"/>
        <v>0</v>
      </c>
      <c r="LK13" s="740">
        <f t="shared" si="63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4"/>
        <v>0</v>
      </c>
      <c r="LX13" s="740">
        <f t="shared" si="65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6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7"/>
        <v>0</v>
      </c>
      <c r="MK13" s="740">
        <f t="shared" si="68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9"/>
        <v>0</v>
      </c>
      <c r="MX13" s="740">
        <f t="shared" si="70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1"/>
        <v>0</v>
      </c>
      <c r="NK13" s="740">
        <f t="shared" si="72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3"/>
        <v>0</v>
      </c>
      <c r="NX13" s="740">
        <f t="shared" si="74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5"/>
        <v>0</v>
      </c>
      <c r="OK13" s="740">
        <f t="shared" si="76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7"/>
        <v>0</v>
      </c>
      <c r="OX13" s="740">
        <f t="shared" si="78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9"/>
        <v>0</v>
      </c>
      <c r="PK13" s="740">
        <f t="shared" si="80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1"/>
        <v>0</v>
      </c>
      <c r="PX13" s="740">
        <f t="shared" si="82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3"/>
        <v>0</v>
      </c>
      <c r="QK13" s="740">
        <f t="shared" si="84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5"/>
        <v>0</v>
      </c>
      <c r="QX13" s="740">
        <f t="shared" si="86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7"/>
        <v>0</v>
      </c>
      <c r="RK13" s="740">
        <f t="shared" si="88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90"/>
        <v>0</v>
      </c>
      <c r="RS13" s="594">
        <f t="shared" ca="1" si="91"/>
        <v>0</v>
      </c>
      <c r="RU13" s="725"/>
    </row>
    <row r="14" spans="1:489" s="625" customFormat="1" ht="15" x14ac:dyDescent="0.25">
      <c r="A14" s="865">
        <f t="shared" ca="1" si="92"/>
        <v>10</v>
      </c>
      <c r="B14" s="719">
        <f t="shared" ca="1" si="416"/>
        <v>43894</v>
      </c>
      <c r="C14" s="720">
        <f t="shared" ca="1" si="417"/>
        <v>1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43894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4"/>
        <v/>
      </c>
      <c r="S14" s="750"/>
      <c r="T14" s="723" t="str">
        <f t="shared" si="93"/>
        <v/>
      </c>
      <c r="U14" s="723" t="str">
        <f t="shared" ca="1" si="5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6"/>
        <v/>
      </c>
      <c r="AD14" s="714"/>
      <c r="AE14" s="752" t="str">
        <f t="shared" si="7"/>
        <v/>
      </c>
      <c r="AF14" s="729" t="str">
        <f t="shared" si="96"/>
        <v/>
      </c>
      <c r="AG14" s="730" t="str">
        <f t="shared" si="97"/>
        <v/>
      </c>
      <c r="AH14" s="732" t="str">
        <f t="shared" si="8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9"/>
        <v>0</v>
      </c>
      <c r="AM14" s="596">
        <f t="shared" si="9"/>
        <v>0</v>
      </c>
      <c r="AN14" s="596">
        <f t="shared" si="9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10"/>
        <v>0</v>
      </c>
      <c r="AS14" s="733">
        <f t="shared" si="11"/>
        <v>0</v>
      </c>
      <c r="AT14" s="635">
        <f t="shared" si="12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3"/>
        <v>0</v>
      </c>
      <c r="AY14" s="596">
        <f t="shared" si="14"/>
        <v>0</v>
      </c>
      <c r="AZ14" s="596">
        <f t="shared" si="15"/>
        <v>0</v>
      </c>
      <c r="BA14" s="596">
        <f t="shared" si="16"/>
        <v>0</v>
      </c>
      <c r="BB14" s="596">
        <f t="shared" si="17"/>
        <v>0</v>
      </c>
      <c r="BC14" s="596">
        <f t="shared" si="425"/>
        <v>0</v>
      </c>
      <c r="BD14" s="636" t="b">
        <f t="shared" si="18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9"/>
        <v>0</v>
      </c>
      <c r="BN14" s="636">
        <f t="shared" si="20"/>
        <v>0</v>
      </c>
      <c r="BO14" s="735">
        <f t="shared" ca="1" si="100"/>
        <v>0</v>
      </c>
      <c r="BP14" s="636">
        <f t="shared" si="21"/>
        <v>0</v>
      </c>
      <c r="BQ14" s="636">
        <f t="shared" si="101"/>
        <v>0</v>
      </c>
      <c r="BR14" s="636">
        <f t="shared" ca="1" si="22"/>
        <v>0</v>
      </c>
      <c r="BS14" s="549">
        <f t="shared" ca="1" si="23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4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5"/>
        <v>0</v>
      </c>
      <c r="BY14" s="638">
        <f t="shared" ca="1" si="102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6"/>
        <v>0</v>
      </c>
      <c r="CB14" s="736">
        <f t="shared" si="103"/>
        <v>0</v>
      </c>
      <c r="CC14" s="625">
        <f t="shared" si="27"/>
        <v>1</v>
      </c>
      <c r="CD14" s="737">
        <f t="shared" si="28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9"/>
        <v>0</v>
      </c>
      <c r="CR14" s="625">
        <f t="shared" si="115"/>
        <v>1</v>
      </c>
      <c r="CS14" s="738" t="str">
        <f t="shared" si="30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1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2"/>
        <v>0</v>
      </c>
      <c r="DQ14" s="740">
        <f t="shared" si="33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4"/>
        <v>0</v>
      </c>
      <c r="ED14" s="740">
        <f t="shared" si="35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6"/>
        <v>0</v>
      </c>
      <c r="EQ14" s="740">
        <f t="shared" si="37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8"/>
        <v>0</v>
      </c>
      <c r="FD14" s="740">
        <f t="shared" si="39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40"/>
        <v>0</v>
      </c>
      <c r="FQ14" s="740">
        <f t="shared" si="41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2"/>
        <v>0</v>
      </c>
      <c r="GD14" s="740">
        <f t="shared" si="43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4"/>
        <v>0</v>
      </c>
      <c r="GQ14" s="740">
        <f t="shared" si="45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6"/>
        <v>0</v>
      </c>
      <c r="HD14" s="740">
        <f t="shared" si="47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8"/>
        <v>0</v>
      </c>
      <c r="HQ14" s="740">
        <f t="shared" si="49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50"/>
        <v>0</v>
      </c>
      <c r="ID14" s="740">
        <f t="shared" si="51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2"/>
        <v>0</v>
      </c>
      <c r="IQ14" s="740">
        <f t="shared" si="53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4"/>
        <v>0</v>
      </c>
      <c r="JD14" s="740">
        <f t="shared" si="55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6"/>
        <v>0</v>
      </c>
      <c r="JQ14" s="740">
        <f t="shared" si="57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8"/>
        <v>0</v>
      </c>
      <c r="KK14" s="740">
        <f t="shared" si="59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60"/>
        <v>0</v>
      </c>
      <c r="KX14" s="740">
        <f t="shared" si="61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2"/>
        <v>0</v>
      </c>
      <c r="LK14" s="740">
        <f t="shared" si="63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4"/>
        <v>0</v>
      </c>
      <c r="LX14" s="740">
        <f t="shared" si="65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6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7"/>
        <v>0</v>
      </c>
      <c r="MK14" s="740">
        <f t="shared" si="68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9"/>
        <v>0</v>
      </c>
      <c r="MX14" s="740">
        <f t="shared" si="70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1"/>
        <v>0</v>
      </c>
      <c r="NK14" s="740">
        <f t="shared" si="72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3"/>
        <v>0</v>
      </c>
      <c r="NX14" s="740">
        <f t="shared" si="74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5"/>
        <v>0</v>
      </c>
      <c r="OK14" s="740">
        <f t="shared" si="76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7"/>
        <v>0</v>
      </c>
      <c r="OX14" s="740">
        <f t="shared" si="78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9"/>
        <v>0</v>
      </c>
      <c r="PK14" s="740">
        <f t="shared" si="80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1"/>
        <v>0</v>
      </c>
      <c r="PX14" s="740">
        <f t="shared" si="82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3"/>
        <v>0</v>
      </c>
      <c r="QK14" s="740">
        <f t="shared" si="84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5"/>
        <v>0</v>
      </c>
      <c r="QX14" s="740">
        <f t="shared" si="86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7"/>
        <v>0</v>
      </c>
      <c r="RK14" s="740">
        <f t="shared" si="88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90"/>
        <v>0</v>
      </c>
      <c r="RS14" s="594">
        <f t="shared" ca="1" si="91"/>
        <v>0</v>
      </c>
      <c r="RU14" s="725"/>
    </row>
    <row r="15" spans="1:489" s="625" customFormat="1" ht="15" x14ac:dyDescent="0.25">
      <c r="A15" s="865">
        <f t="shared" ca="1" si="92"/>
        <v>10</v>
      </c>
      <c r="B15" s="719">
        <f t="shared" ca="1" si="416"/>
        <v>43895</v>
      </c>
      <c r="C15" s="720">
        <f t="shared" ca="1" si="417"/>
        <v>1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43895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>
        <f t="shared" ca="1" si="2"/>
        <v>0.33333333333333298</v>
      </c>
      <c r="Q15" s="725" t="str">
        <f t="shared" ca="1" si="3"/>
        <v/>
      </c>
      <c r="R15" s="725" t="str">
        <f t="shared" ca="1" si="4"/>
        <v/>
      </c>
      <c r="S15" s="750"/>
      <c r="T15" s="723" t="str">
        <f t="shared" si="93"/>
        <v/>
      </c>
      <c r="U15" s="723" t="str">
        <f t="shared" ca="1" si="5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6"/>
        <v/>
      </c>
      <c r="AD15" s="715"/>
      <c r="AE15" s="752" t="str">
        <f t="shared" si="7"/>
        <v/>
      </c>
      <c r="AF15" s="729" t="str">
        <f t="shared" si="96"/>
        <v/>
      </c>
      <c r="AG15" s="730" t="str">
        <f t="shared" si="97"/>
        <v/>
      </c>
      <c r="AH15" s="731" t="str">
        <f t="shared" si="8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9"/>
        <v>0</v>
      </c>
      <c r="AM15" s="596">
        <f t="shared" si="9"/>
        <v>0</v>
      </c>
      <c r="AN15" s="596">
        <f t="shared" si="9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10"/>
        <v>0</v>
      </c>
      <c r="AS15" s="733">
        <f t="shared" si="11"/>
        <v>0</v>
      </c>
      <c r="AT15" s="635">
        <f t="shared" si="12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3"/>
        <v>0</v>
      </c>
      <c r="AY15" s="596">
        <f t="shared" si="14"/>
        <v>0</v>
      </c>
      <c r="AZ15" s="596">
        <f t="shared" si="15"/>
        <v>0</v>
      </c>
      <c r="BA15" s="596">
        <f t="shared" si="16"/>
        <v>0</v>
      </c>
      <c r="BB15" s="596">
        <f t="shared" si="17"/>
        <v>0</v>
      </c>
      <c r="BC15" s="596">
        <f t="shared" si="425"/>
        <v>0</v>
      </c>
      <c r="BD15" s="636" t="b">
        <f t="shared" si="18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0.33333333333333331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9"/>
        <v>0</v>
      </c>
      <c r="BN15" s="636">
        <f t="shared" si="20"/>
        <v>0</v>
      </c>
      <c r="BO15" s="735">
        <f t="shared" ca="1" si="100"/>
        <v>0</v>
      </c>
      <c r="BP15" s="636">
        <f t="shared" si="21"/>
        <v>0</v>
      </c>
      <c r="BQ15" s="636">
        <f t="shared" si="101"/>
        <v>0</v>
      </c>
      <c r="BR15" s="636">
        <f t="shared" ca="1" si="22"/>
        <v>0</v>
      </c>
      <c r="BS15" s="549">
        <f t="shared" ca="1" si="23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4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5"/>
        <v>0</v>
      </c>
      <c r="BY15" s="638">
        <f t="shared" ca="1" si="102"/>
        <v>1</v>
      </c>
      <c r="BZ15" s="736">
        <f ca="1">ROUND(IF(OR(C15=0,B15=""),0,INDIRECT(ADDRESS(MATCH(B15,Soll_AZ,1)+MATCH("Arbeitszeit 1 ab",Stammdaten!B:B,0)-1,WEEKDAY(B15,2)+15,,,Tabellennamen),TRUE)),15)</f>
        <v>0.33333333333333298</v>
      </c>
      <c r="CA15" s="954">
        <f t="shared" ca="1" si="26"/>
        <v>0</v>
      </c>
      <c r="CB15" s="736">
        <f t="shared" si="103"/>
        <v>0</v>
      </c>
      <c r="CC15" s="625">
        <f t="shared" si="27"/>
        <v>1</v>
      </c>
      <c r="CD15" s="737">
        <f t="shared" si="28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9"/>
        <v>0</v>
      </c>
      <c r="CR15" s="625">
        <f t="shared" si="115"/>
        <v>1</v>
      </c>
      <c r="CS15" s="738" t="str">
        <f t="shared" si="30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1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2"/>
        <v>0</v>
      </c>
      <c r="DQ15" s="740">
        <f t="shared" si="33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4"/>
        <v>0</v>
      </c>
      <c r="ED15" s="740">
        <f t="shared" si="35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6"/>
        <v>0</v>
      </c>
      <c r="EQ15" s="740">
        <f t="shared" si="37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8"/>
        <v>0</v>
      </c>
      <c r="FD15" s="740">
        <f t="shared" si="39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40"/>
        <v>0</v>
      </c>
      <c r="FQ15" s="740">
        <f t="shared" si="41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2"/>
        <v>0</v>
      </c>
      <c r="GD15" s="740">
        <f t="shared" si="43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4"/>
        <v>0</v>
      </c>
      <c r="GQ15" s="740">
        <f t="shared" si="45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6"/>
        <v>0</v>
      </c>
      <c r="HD15" s="740">
        <f t="shared" si="47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8"/>
        <v>0</v>
      </c>
      <c r="HQ15" s="740">
        <f t="shared" si="49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50"/>
        <v>0</v>
      </c>
      <c r="ID15" s="740">
        <f t="shared" si="51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2"/>
        <v>0</v>
      </c>
      <c r="IQ15" s="740">
        <f t="shared" si="53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4"/>
        <v>0</v>
      </c>
      <c r="JD15" s="740">
        <f t="shared" si="55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6"/>
        <v>0</v>
      </c>
      <c r="JQ15" s="740">
        <f t="shared" si="57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8"/>
        <v>0</v>
      </c>
      <c r="KK15" s="740">
        <f t="shared" si="59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60"/>
        <v>0</v>
      </c>
      <c r="KX15" s="740">
        <f t="shared" si="61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2"/>
        <v>0</v>
      </c>
      <c r="LK15" s="740">
        <f t="shared" si="63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4"/>
        <v>0</v>
      </c>
      <c r="LX15" s="740">
        <f t="shared" si="65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6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7"/>
        <v>0</v>
      </c>
      <c r="MK15" s="740">
        <f t="shared" si="68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9"/>
        <v>0</v>
      </c>
      <c r="MX15" s="740">
        <f t="shared" si="70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1"/>
        <v>0</v>
      </c>
      <c r="NK15" s="740">
        <f t="shared" si="72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3"/>
        <v>0</v>
      </c>
      <c r="NX15" s="740">
        <f t="shared" si="74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5"/>
        <v>0</v>
      </c>
      <c r="OK15" s="740">
        <f t="shared" si="76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7"/>
        <v>0</v>
      </c>
      <c r="OX15" s="740">
        <f t="shared" si="78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9"/>
        <v>0</v>
      </c>
      <c r="PK15" s="740">
        <f t="shared" si="80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1"/>
        <v>0</v>
      </c>
      <c r="PX15" s="740">
        <f t="shared" si="82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3"/>
        <v>0</v>
      </c>
      <c r="QK15" s="740">
        <f t="shared" si="84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5"/>
        <v>0</v>
      </c>
      <c r="QX15" s="740">
        <f t="shared" si="86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7"/>
        <v>0</v>
      </c>
      <c r="RK15" s="740">
        <f t="shared" si="88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90"/>
        <v>0</v>
      </c>
      <c r="RS15" s="594">
        <f t="shared" ca="1" si="91"/>
        <v>0</v>
      </c>
      <c r="RU15" s="725"/>
    </row>
    <row r="16" spans="1:489" s="625" customFormat="1" ht="15" x14ac:dyDescent="0.25">
      <c r="A16" s="865">
        <f t="shared" ca="1" si="92"/>
        <v>10</v>
      </c>
      <c r="B16" s="719">
        <f t="shared" ca="1" si="416"/>
        <v>43896</v>
      </c>
      <c r="C16" s="720">
        <f t="shared" ca="1" si="417"/>
        <v>1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43896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>
        <f t="shared" ca="1" si="2"/>
        <v>0.33333333333333298</v>
      </c>
      <c r="Q16" s="725" t="str">
        <f t="shared" ca="1" si="3"/>
        <v/>
      </c>
      <c r="R16" s="725" t="str">
        <f t="shared" ca="1" si="4"/>
        <v/>
      </c>
      <c r="S16" s="750"/>
      <c r="T16" s="723" t="str">
        <f t="shared" si="93"/>
        <v/>
      </c>
      <c r="U16" s="723" t="str">
        <f t="shared" ca="1" si="5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6"/>
        <v/>
      </c>
      <c r="AD16" s="715"/>
      <c r="AE16" s="752" t="str">
        <f t="shared" si="7"/>
        <v/>
      </c>
      <c r="AF16" s="729" t="str">
        <f t="shared" si="96"/>
        <v/>
      </c>
      <c r="AG16" s="730" t="str">
        <f t="shared" si="97"/>
        <v/>
      </c>
      <c r="AH16" s="731" t="str">
        <f t="shared" si="8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9"/>
        <v>0</v>
      </c>
      <c r="AM16" s="596">
        <f t="shared" si="9"/>
        <v>0</v>
      </c>
      <c r="AN16" s="596">
        <f t="shared" si="9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10"/>
        <v>0</v>
      </c>
      <c r="AS16" s="733">
        <f t="shared" si="11"/>
        <v>0</v>
      </c>
      <c r="AT16" s="635">
        <f t="shared" si="12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3"/>
        <v>0</v>
      </c>
      <c r="AY16" s="596">
        <f t="shared" si="14"/>
        <v>0</v>
      </c>
      <c r="AZ16" s="596">
        <f t="shared" si="15"/>
        <v>0</v>
      </c>
      <c r="BA16" s="596">
        <f t="shared" si="16"/>
        <v>0</v>
      </c>
      <c r="BB16" s="596">
        <f t="shared" si="17"/>
        <v>0</v>
      </c>
      <c r="BC16" s="596">
        <f t="shared" si="425"/>
        <v>0</v>
      </c>
      <c r="BD16" s="636" t="b">
        <f t="shared" si="18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0.33333333333333337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9"/>
        <v>0</v>
      </c>
      <c r="BN16" s="636">
        <f t="shared" si="20"/>
        <v>0</v>
      </c>
      <c r="BO16" s="735">
        <f t="shared" ca="1" si="100"/>
        <v>0</v>
      </c>
      <c r="BP16" s="636">
        <f t="shared" si="21"/>
        <v>0</v>
      </c>
      <c r="BQ16" s="636">
        <f t="shared" si="101"/>
        <v>0</v>
      </c>
      <c r="BR16" s="636">
        <f t="shared" ca="1" si="22"/>
        <v>0</v>
      </c>
      <c r="BS16" s="549">
        <f t="shared" ca="1" si="23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4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5"/>
        <v>0</v>
      </c>
      <c r="BY16" s="638">
        <f t="shared" ca="1" si="102"/>
        <v>1</v>
      </c>
      <c r="BZ16" s="736">
        <f ca="1">ROUND(IF(OR(C16=0,B16=""),0,INDIRECT(ADDRESS(MATCH(B16,Soll_AZ,1)+MATCH("Arbeitszeit 1 ab",Stammdaten!B:B,0)-1,WEEKDAY(B16,2)+15,,,Tabellennamen),TRUE)),15)</f>
        <v>0.33333333333333298</v>
      </c>
      <c r="CA16" s="954">
        <f t="shared" ca="1" si="26"/>
        <v>0</v>
      </c>
      <c r="CB16" s="736">
        <f t="shared" si="103"/>
        <v>0</v>
      </c>
      <c r="CC16" s="625">
        <f t="shared" si="27"/>
        <v>1</v>
      </c>
      <c r="CD16" s="737">
        <f t="shared" si="28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9"/>
        <v>0</v>
      </c>
      <c r="CR16" s="625">
        <f t="shared" si="115"/>
        <v>1</v>
      </c>
      <c r="CS16" s="738" t="str">
        <f t="shared" si="30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1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2"/>
        <v>0</v>
      </c>
      <c r="DQ16" s="740">
        <f t="shared" si="33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4"/>
        <v>0</v>
      </c>
      <c r="ED16" s="740">
        <f t="shared" si="35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6"/>
        <v>0</v>
      </c>
      <c r="EQ16" s="740">
        <f t="shared" si="37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8"/>
        <v>0</v>
      </c>
      <c r="FD16" s="740">
        <f t="shared" si="39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40"/>
        <v>0</v>
      </c>
      <c r="FQ16" s="740">
        <f t="shared" si="41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2"/>
        <v>0</v>
      </c>
      <c r="GD16" s="740">
        <f t="shared" si="43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4"/>
        <v>0</v>
      </c>
      <c r="GQ16" s="740">
        <f t="shared" si="45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6"/>
        <v>0</v>
      </c>
      <c r="HD16" s="740">
        <f t="shared" si="47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8"/>
        <v>0</v>
      </c>
      <c r="HQ16" s="740">
        <f t="shared" si="49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50"/>
        <v>0</v>
      </c>
      <c r="ID16" s="740">
        <f t="shared" si="51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2"/>
        <v>0</v>
      </c>
      <c r="IQ16" s="740">
        <f t="shared" si="53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4"/>
        <v>0</v>
      </c>
      <c r="JD16" s="740">
        <f t="shared" si="55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6"/>
        <v>0</v>
      </c>
      <c r="JQ16" s="740">
        <f t="shared" si="57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8"/>
        <v>0</v>
      </c>
      <c r="KK16" s="740">
        <f t="shared" si="59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60"/>
        <v>0</v>
      </c>
      <c r="KX16" s="740">
        <f t="shared" si="61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2"/>
        <v>0</v>
      </c>
      <c r="LK16" s="740">
        <f t="shared" si="63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4"/>
        <v>0</v>
      </c>
      <c r="LX16" s="740">
        <f t="shared" si="65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6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7"/>
        <v>0</v>
      </c>
      <c r="MK16" s="740">
        <f t="shared" si="68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9"/>
        <v>0</v>
      </c>
      <c r="MX16" s="740">
        <f t="shared" si="70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1"/>
        <v>0</v>
      </c>
      <c r="NK16" s="740">
        <f t="shared" si="72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3"/>
        <v>0</v>
      </c>
      <c r="NX16" s="740">
        <f t="shared" si="74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5"/>
        <v>0</v>
      </c>
      <c r="OK16" s="740">
        <f t="shared" si="76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7"/>
        <v>0</v>
      </c>
      <c r="OX16" s="740">
        <f t="shared" si="78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9"/>
        <v>0</v>
      </c>
      <c r="PK16" s="740">
        <f t="shared" si="80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1"/>
        <v>0</v>
      </c>
      <c r="PX16" s="740">
        <f t="shared" si="82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3"/>
        <v>0</v>
      </c>
      <c r="QK16" s="740">
        <f t="shared" si="84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5"/>
        <v>0</v>
      </c>
      <c r="QX16" s="740">
        <f t="shared" si="86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7"/>
        <v>0</v>
      </c>
      <c r="RK16" s="740">
        <f t="shared" si="88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90"/>
        <v>0</v>
      </c>
      <c r="RS16" s="594">
        <f t="shared" ca="1" si="91"/>
        <v>0</v>
      </c>
      <c r="RU16" s="725"/>
    </row>
    <row r="17" spans="1:489" s="625" customFormat="1" ht="15" x14ac:dyDescent="0.25">
      <c r="A17" s="865">
        <f t="shared" ca="1" si="92"/>
        <v>10</v>
      </c>
      <c r="B17" s="719">
        <f t="shared" ca="1" si="416"/>
        <v>43897</v>
      </c>
      <c r="C17" s="720">
        <f t="shared" ca="1" si="417"/>
        <v>1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43897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>
        <f t="shared" ca="1" si="2"/>
        <v>0.33333333333333298</v>
      </c>
      <c r="Q17" s="725" t="str">
        <f t="shared" ca="1" si="3"/>
        <v/>
      </c>
      <c r="R17" s="725" t="str">
        <f t="shared" ca="1" si="4"/>
        <v/>
      </c>
      <c r="S17" s="750"/>
      <c r="T17" s="723" t="str">
        <f t="shared" si="93"/>
        <v/>
      </c>
      <c r="U17" s="723" t="str">
        <f t="shared" ca="1" si="5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6"/>
        <v/>
      </c>
      <c r="AD17" s="715"/>
      <c r="AE17" s="752" t="str">
        <f t="shared" si="7"/>
        <v/>
      </c>
      <c r="AF17" s="729" t="str">
        <f t="shared" si="96"/>
        <v/>
      </c>
      <c r="AG17" s="730" t="str">
        <f t="shared" si="97"/>
        <v/>
      </c>
      <c r="AH17" s="731" t="str">
        <f t="shared" si="8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9"/>
        <v>0</v>
      </c>
      <c r="AM17" s="596">
        <f t="shared" si="9"/>
        <v>0</v>
      </c>
      <c r="AN17" s="596">
        <f t="shared" si="9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10"/>
        <v>0</v>
      </c>
      <c r="AS17" s="733">
        <f t="shared" si="11"/>
        <v>0</v>
      </c>
      <c r="AT17" s="635">
        <f t="shared" si="12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3"/>
        <v>0</v>
      </c>
      <c r="AY17" s="596">
        <f t="shared" si="14"/>
        <v>0</v>
      </c>
      <c r="AZ17" s="596">
        <f t="shared" si="15"/>
        <v>0</v>
      </c>
      <c r="BA17" s="596">
        <f t="shared" si="16"/>
        <v>0</v>
      </c>
      <c r="BB17" s="596">
        <f t="shared" si="17"/>
        <v>0</v>
      </c>
      <c r="BC17" s="596">
        <f t="shared" si="425"/>
        <v>0</v>
      </c>
      <c r="BD17" s="636" t="b">
        <f t="shared" si="18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0.33333333333333337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9"/>
        <v>0</v>
      </c>
      <c r="BN17" s="636">
        <f t="shared" si="20"/>
        <v>0</v>
      </c>
      <c r="BO17" s="735">
        <f t="shared" ca="1" si="100"/>
        <v>0</v>
      </c>
      <c r="BP17" s="636">
        <f t="shared" si="21"/>
        <v>0</v>
      </c>
      <c r="BQ17" s="636">
        <f t="shared" si="101"/>
        <v>0</v>
      </c>
      <c r="BR17" s="636">
        <f t="shared" ca="1" si="22"/>
        <v>0</v>
      </c>
      <c r="BS17" s="549">
        <f t="shared" ca="1" si="23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4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5"/>
        <v>0</v>
      </c>
      <c r="BY17" s="638">
        <f t="shared" ca="1" si="102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26"/>
        <v>0</v>
      </c>
      <c r="CB17" s="736">
        <f t="shared" si="103"/>
        <v>0</v>
      </c>
      <c r="CC17" s="625">
        <f t="shared" si="27"/>
        <v>1</v>
      </c>
      <c r="CD17" s="737">
        <f t="shared" si="28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9"/>
        <v>0</v>
      </c>
      <c r="CR17" s="625">
        <f t="shared" si="115"/>
        <v>1</v>
      </c>
      <c r="CS17" s="738" t="str">
        <f t="shared" si="30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1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2"/>
        <v>0</v>
      </c>
      <c r="DQ17" s="740">
        <f t="shared" si="33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4"/>
        <v>0</v>
      </c>
      <c r="ED17" s="740">
        <f t="shared" si="35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6"/>
        <v>0</v>
      </c>
      <c r="EQ17" s="740">
        <f t="shared" si="37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8"/>
        <v>0</v>
      </c>
      <c r="FD17" s="740">
        <f t="shared" si="39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40"/>
        <v>0</v>
      </c>
      <c r="FQ17" s="740">
        <f t="shared" si="41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2"/>
        <v>0</v>
      </c>
      <c r="GD17" s="740">
        <f t="shared" si="43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4"/>
        <v>0</v>
      </c>
      <c r="GQ17" s="740">
        <f t="shared" si="45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6"/>
        <v>0</v>
      </c>
      <c r="HD17" s="740">
        <f t="shared" si="47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8"/>
        <v>0</v>
      </c>
      <c r="HQ17" s="740">
        <f t="shared" si="49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50"/>
        <v>0</v>
      </c>
      <c r="ID17" s="740">
        <f t="shared" si="51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2"/>
        <v>0</v>
      </c>
      <c r="IQ17" s="740">
        <f t="shared" si="53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4"/>
        <v>0</v>
      </c>
      <c r="JD17" s="740">
        <f t="shared" si="55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6"/>
        <v>0</v>
      </c>
      <c r="JQ17" s="740">
        <f t="shared" si="57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8"/>
        <v>0</v>
      </c>
      <c r="KK17" s="740">
        <f t="shared" si="59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60"/>
        <v>0</v>
      </c>
      <c r="KX17" s="740">
        <f t="shared" si="61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2"/>
        <v>0</v>
      </c>
      <c r="LK17" s="740">
        <f t="shared" si="63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4"/>
        <v>0</v>
      </c>
      <c r="LX17" s="740">
        <f t="shared" si="65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6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7"/>
        <v>0</v>
      </c>
      <c r="MK17" s="740">
        <f t="shared" si="68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9"/>
        <v>0</v>
      </c>
      <c r="MX17" s="740">
        <f t="shared" si="70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1"/>
        <v>0</v>
      </c>
      <c r="NK17" s="740">
        <f t="shared" si="72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3"/>
        <v>0</v>
      </c>
      <c r="NX17" s="740">
        <f t="shared" si="74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5"/>
        <v>0</v>
      </c>
      <c r="OK17" s="740">
        <f t="shared" si="76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7"/>
        <v>0</v>
      </c>
      <c r="OX17" s="740">
        <f t="shared" si="78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9"/>
        <v>0</v>
      </c>
      <c r="PK17" s="740">
        <f t="shared" si="80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1"/>
        <v>0</v>
      </c>
      <c r="PX17" s="740">
        <f t="shared" si="82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3"/>
        <v>0</v>
      </c>
      <c r="QK17" s="740">
        <f t="shared" si="84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5"/>
        <v>0</v>
      </c>
      <c r="QX17" s="740">
        <f t="shared" si="86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7"/>
        <v>0</v>
      </c>
      <c r="RK17" s="740">
        <f t="shared" si="88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90"/>
        <v>0</v>
      </c>
      <c r="RS17" s="594">
        <f t="shared" ca="1" si="91"/>
        <v>0</v>
      </c>
      <c r="RU17" s="725"/>
    </row>
    <row r="18" spans="1:489" s="625" customFormat="1" ht="15" x14ac:dyDescent="0.25">
      <c r="A18" s="865">
        <f t="shared" ca="1" si="92"/>
        <v>10</v>
      </c>
      <c r="B18" s="719">
        <f t="shared" ca="1" si="416"/>
        <v>43898</v>
      </c>
      <c r="C18" s="720">
        <f t="shared" ca="1" si="417"/>
        <v>0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43898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 t="str">
        <f t="shared" ca="1" si="2"/>
        <v/>
      </c>
      <c r="Q18" s="725" t="str">
        <f t="shared" ca="1" si="3"/>
        <v/>
      </c>
      <c r="R18" s="725" t="str">
        <f t="shared" ca="1" si="4"/>
        <v/>
      </c>
      <c r="S18" s="750"/>
      <c r="T18" s="723" t="str">
        <f t="shared" si="93"/>
        <v/>
      </c>
      <c r="U18" s="723" t="str">
        <f t="shared" ca="1" si="5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6"/>
        <v/>
      </c>
      <c r="AD18" s="714"/>
      <c r="AE18" s="752" t="str">
        <f t="shared" si="7"/>
        <v/>
      </c>
      <c r="AF18" s="729" t="str">
        <f t="shared" si="96"/>
        <v/>
      </c>
      <c r="AG18" s="730" t="str">
        <f t="shared" si="97"/>
        <v/>
      </c>
      <c r="AH18" s="731" t="str">
        <f t="shared" si="8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9"/>
        <v>0</v>
      </c>
      <c r="AM18" s="596">
        <f t="shared" si="9"/>
        <v>0</v>
      </c>
      <c r="AN18" s="596">
        <f t="shared" si="9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10"/>
        <v>0</v>
      </c>
      <c r="AS18" s="733">
        <f t="shared" si="11"/>
        <v>0</v>
      </c>
      <c r="AT18" s="635">
        <f t="shared" si="12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3"/>
        <v>0</v>
      </c>
      <c r="AY18" s="596">
        <f t="shared" si="14"/>
        <v>0</v>
      </c>
      <c r="AZ18" s="596">
        <f t="shared" si="15"/>
        <v>0</v>
      </c>
      <c r="BA18" s="596">
        <f t="shared" si="16"/>
        <v>0</v>
      </c>
      <c r="BB18" s="596">
        <f t="shared" si="17"/>
        <v>0</v>
      </c>
      <c r="BC18" s="596">
        <f t="shared" si="425"/>
        <v>0</v>
      </c>
      <c r="BD18" s="636" t="b">
        <f t="shared" si="18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9"/>
        <v>0</v>
      </c>
      <c r="BN18" s="636">
        <f t="shared" si="20"/>
        <v>0</v>
      </c>
      <c r="BO18" s="735">
        <f t="shared" ca="1" si="100"/>
        <v>0</v>
      </c>
      <c r="BP18" s="636">
        <f t="shared" si="21"/>
        <v>0</v>
      </c>
      <c r="BQ18" s="636">
        <f t="shared" si="101"/>
        <v>0</v>
      </c>
      <c r="BR18" s="636">
        <f t="shared" ca="1" si="22"/>
        <v>0</v>
      </c>
      <c r="BS18" s="549">
        <f t="shared" ca="1" si="23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4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5"/>
        <v>0</v>
      </c>
      <c r="BY18" s="638">
        <f t="shared" ca="1" si="102"/>
        <v>0</v>
      </c>
      <c r="BZ18" s="736">
        <f ca="1">ROUND(IF(OR(C18=0,B18=""),0,INDIRECT(ADDRESS(MATCH(B18,Soll_AZ,1)+MATCH("Arbeitszeit 1 ab",Stammdaten!B:B,0)-1,WEEKDAY(B18,2)+15,,,Tabellennamen),TRUE)),15)</f>
        <v>0</v>
      </c>
      <c r="CA18" s="954">
        <f t="shared" ca="1" si="26"/>
        <v>0</v>
      </c>
      <c r="CB18" s="736">
        <f t="shared" si="103"/>
        <v>0</v>
      </c>
      <c r="CC18" s="625">
        <f t="shared" si="27"/>
        <v>1</v>
      </c>
      <c r="CD18" s="737">
        <f t="shared" si="28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9"/>
        <v>0</v>
      </c>
      <c r="CR18" s="625">
        <f t="shared" si="115"/>
        <v>1</v>
      </c>
      <c r="CS18" s="738" t="str">
        <f t="shared" si="30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1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2"/>
        <v>0</v>
      </c>
      <c r="DQ18" s="740">
        <f t="shared" si="33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4"/>
        <v>0</v>
      </c>
      <c r="ED18" s="740">
        <f t="shared" si="35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6"/>
        <v>0</v>
      </c>
      <c r="EQ18" s="740">
        <f t="shared" si="37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8"/>
        <v>0</v>
      </c>
      <c r="FD18" s="740">
        <f t="shared" si="39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40"/>
        <v>0</v>
      </c>
      <c r="FQ18" s="740">
        <f t="shared" si="41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2"/>
        <v>0</v>
      </c>
      <c r="GD18" s="740">
        <f t="shared" si="43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4"/>
        <v>0</v>
      </c>
      <c r="GQ18" s="740">
        <f t="shared" si="45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6"/>
        <v>0</v>
      </c>
      <c r="HD18" s="740">
        <f t="shared" si="47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8"/>
        <v>0</v>
      </c>
      <c r="HQ18" s="740">
        <f t="shared" si="49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50"/>
        <v>0</v>
      </c>
      <c r="ID18" s="740">
        <f t="shared" si="51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2"/>
        <v>0</v>
      </c>
      <c r="IQ18" s="740">
        <f t="shared" si="53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4"/>
        <v>0</v>
      </c>
      <c r="JD18" s="740">
        <f t="shared" si="55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6"/>
        <v>0</v>
      </c>
      <c r="JQ18" s="740">
        <f t="shared" si="57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8"/>
        <v>0</v>
      </c>
      <c r="KK18" s="740">
        <f t="shared" si="59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60"/>
        <v>0</v>
      </c>
      <c r="KX18" s="740">
        <f t="shared" si="61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2"/>
        <v>0</v>
      </c>
      <c r="LK18" s="740">
        <f t="shared" si="63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4"/>
        <v>0</v>
      </c>
      <c r="LX18" s="740">
        <f t="shared" si="65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6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7"/>
        <v>0</v>
      </c>
      <c r="MK18" s="740">
        <f t="shared" si="68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9"/>
        <v>0</v>
      </c>
      <c r="MX18" s="740">
        <f t="shared" si="70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1"/>
        <v>0</v>
      </c>
      <c r="NK18" s="740">
        <f t="shared" si="72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3"/>
        <v>0</v>
      </c>
      <c r="NX18" s="740">
        <f t="shared" si="74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5"/>
        <v>0</v>
      </c>
      <c r="OK18" s="740">
        <f t="shared" si="76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7"/>
        <v>0</v>
      </c>
      <c r="OX18" s="740">
        <f t="shared" si="78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9"/>
        <v>0</v>
      </c>
      <c r="PK18" s="740">
        <f t="shared" si="80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1"/>
        <v>0</v>
      </c>
      <c r="PX18" s="740">
        <f t="shared" si="82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3"/>
        <v>0</v>
      </c>
      <c r="QK18" s="740">
        <f t="shared" si="84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5"/>
        <v>0</v>
      </c>
      <c r="QX18" s="740">
        <f t="shared" si="86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7"/>
        <v>0</v>
      </c>
      <c r="RK18" s="740">
        <f t="shared" si="88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90"/>
        <v>0</v>
      </c>
      <c r="RS18" s="594">
        <f t="shared" ca="1" si="91"/>
        <v>0</v>
      </c>
      <c r="RU18" s="725"/>
    </row>
    <row r="19" spans="1:489" s="625" customFormat="1" ht="15" x14ac:dyDescent="0.25">
      <c r="A19" s="865">
        <f t="shared" ca="1" si="92"/>
        <v>10</v>
      </c>
      <c r="B19" s="719">
        <f t="shared" ca="1" si="416"/>
        <v>43899</v>
      </c>
      <c r="C19" s="720">
        <f t="shared" ca="1" si="417"/>
        <v>0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43899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 t="str">
        <f t="shared" ca="1" si="2"/>
        <v/>
      </c>
      <c r="Q19" s="725" t="str">
        <f t="shared" ca="1" si="3"/>
        <v/>
      </c>
      <c r="R19" s="725">
        <f t="shared" ca="1" si="4"/>
        <v>0</v>
      </c>
      <c r="S19" s="750"/>
      <c r="T19" s="723" t="str">
        <f t="shared" si="93"/>
        <v/>
      </c>
      <c r="U19" s="723" t="str">
        <f t="shared" ca="1" si="5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6"/>
        <v/>
      </c>
      <c r="AD19" s="714"/>
      <c r="AE19" s="752" t="str">
        <f t="shared" si="7"/>
        <v/>
      </c>
      <c r="AF19" s="729" t="str">
        <f t="shared" si="96"/>
        <v/>
      </c>
      <c r="AG19" s="730" t="str">
        <f t="shared" si="97"/>
        <v/>
      </c>
      <c r="AH19" s="731" t="str">
        <f t="shared" si="8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9"/>
        <v>0</v>
      </c>
      <c r="AM19" s="596">
        <f t="shared" si="9"/>
        <v>0</v>
      </c>
      <c r="AN19" s="596">
        <f t="shared" si="9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10"/>
        <v>0</v>
      </c>
      <c r="AS19" s="733">
        <f t="shared" si="11"/>
        <v>0</v>
      </c>
      <c r="AT19" s="635">
        <f t="shared" si="12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3"/>
        <v>0</v>
      </c>
      <c r="AY19" s="596">
        <f t="shared" si="14"/>
        <v>0</v>
      </c>
      <c r="AZ19" s="596">
        <f t="shared" si="15"/>
        <v>0</v>
      </c>
      <c r="BA19" s="596">
        <f t="shared" si="16"/>
        <v>0</v>
      </c>
      <c r="BB19" s="596">
        <f t="shared" si="17"/>
        <v>0</v>
      </c>
      <c r="BC19" s="596">
        <f t="shared" si="425"/>
        <v>0</v>
      </c>
      <c r="BD19" s="636" t="b">
        <f t="shared" si="18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9"/>
        <v>0</v>
      </c>
      <c r="BN19" s="636">
        <f t="shared" si="20"/>
        <v>0</v>
      </c>
      <c r="BO19" s="735">
        <f t="shared" ca="1" si="100"/>
        <v>0</v>
      </c>
      <c r="BP19" s="636">
        <f t="shared" si="21"/>
        <v>0</v>
      </c>
      <c r="BQ19" s="636">
        <f t="shared" si="101"/>
        <v>0</v>
      </c>
      <c r="BR19" s="636">
        <f t="shared" ca="1" si="22"/>
        <v>0</v>
      </c>
      <c r="BS19" s="549">
        <f t="shared" ca="1" si="23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4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5"/>
        <v>0</v>
      </c>
      <c r="BY19" s="638">
        <f t="shared" ca="1" si="102"/>
        <v>0</v>
      </c>
      <c r="BZ19" s="736">
        <f ca="1">ROUND(IF(OR(C19=0,B19=""),0,INDIRECT(ADDRESS(MATCH(B19,Soll_AZ,1)+MATCH("Arbeitszeit 1 ab",Stammdaten!B:B,0)-1,WEEKDAY(B19,2)+15,,,Tabellennamen),TRUE)),15)</f>
        <v>0</v>
      </c>
      <c r="CA19" s="954">
        <f t="shared" ca="1" si="26"/>
        <v>0</v>
      </c>
      <c r="CB19" s="736">
        <f t="shared" si="103"/>
        <v>0</v>
      </c>
      <c r="CC19" s="625">
        <f t="shared" si="27"/>
        <v>1</v>
      </c>
      <c r="CD19" s="737">
        <f t="shared" si="28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9"/>
        <v>0</v>
      </c>
      <c r="CR19" s="625">
        <f t="shared" si="115"/>
        <v>1</v>
      </c>
      <c r="CS19" s="738" t="str">
        <f t="shared" si="30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1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2"/>
        <v>0</v>
      </c>
      <c r="DQ19" s="740">
        <f t="shared" si="33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4"/>
        <v>0</v>
      </c>
      <c r="ED19" s="740">
        <f t="shared" si="35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6"/>
        <v>0</v>
      </c>
      <c r="EQ19" s="740">
        <f t="shared" si="37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8"/>
        <v>0</v>
      </c>
      <c r="FD19" s="740">
        <f t="shared" si="39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40"/>
        <v>0</v>
      </c>
      <c r="FQ19" s="740">
        <f t="shared" si="41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2"/>
        <v>0</v>
      </c>
      <c r="GD19" s="740">
        <f t="shared" si="43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4"/>
        <v>0</v>
      </c>
      <c r="GQ19" s="740">
        <f t="shared" si="45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6"/>
        <v>0</v>
      </c>
      <c r="HD19" s="740">
        <f t="shared" si="47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8"/>
        <v>0</v>
      </c>
      <c r="HQ19" s="740">
        <f t="shared" si="49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50"/>
        <v>0</v>
      </c>
      <c r="ID19" s="740">
        <f t="shared" si="51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2"/>
        <v>0</v>
      </c>
      <c r="IQ19" s="740">
        <f t="shared" si="53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4"/>
        <v>0</v>
      </c>
      <c r="JD19" s="740">
        <f t="shared" si="55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6"/>
        <v>0</v>
      </c>
      <c r="JQ19" s="740">
        <f t="shared" si="57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8"/>
        <v>0</v>
      </c>
      <c r="KK19" s="740">
        <f t="shared" si="59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60"/>
        <v>0</v>
      </c>
      <c r="KX19" s="740">
        <f t="shared" si="61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2"/>
        <v>0</v>
      </c>
      <c r="LK19" s="740">
        <f t="shared" si="63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4"/>
        <v>0</v>
      </c>
      <c r="LX19" s="740">
        <f t="shared" si="65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6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7"/>
        <v>0</v>
      </c>
      <c r="MK19" s="740">
        <f t="shared" si="68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9"/>
        <v>0</v>
      </c>
      <c r="MX19" s="740">
        <f t="shared" si="70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1"/>
        <v>0</v>
      </c>
      <c r="NK19" s="740">
        <f t="shared" si="72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3"/>
        <v>0</v>
      </c>
      <c r="NX19" s="740">
        <f t="shared" si="74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5"/>
        <v>0</v>
      </c>
      <c r="OK19" s="740">
        <f t="shared" si="76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7"/>
        <v>0</v>
      </c>
      <c r="OX19" s="740">
        <f t="shared" si="78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9"/>
        <v>0</v>
      </c>
      <c r="PK19" s="740">
        <f t="shared" si="80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1"/>
        <v>0</v>
      </c>
      <c r="PX19" s="740">
        <f t="shared" si="82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3"/>
        <v>0</v>
      </c>
      <c r="QK19" s="740">
        <f t="shared" si="84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5"/>
        <v>0</v>
      </c>
      <c r="QX19" s="740">
        <f t="shared" si="86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7"/>
        <v>0</v>
      </c>
      <c r="RK19" s="740">
        <f t="shared" si="88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90"/>
        <v>0</v>
      </c>
      <c r="RS19" s="594">
        <f t="shared" ca="1" si="91"/>
        <v>0</v>
      </c>
      <c r="RU19" s="725"/>
    </row>
    <row r="20" spans="1:489" s="625" customFormat="1" ht="15" x14ac:dyDescent="0.25">
      <c r="A20" s="865">
        <f t="shared" ca="1" si="92"/>
        <v>11</v>
      </c>
      <c r="B20" s="719">
        <f t="shared" ca="1" si="416"/>
        <v>43900</v>
      </c>
      <c r="C20" s="720">
        <f t="shared" ca="1" si="417"/>
        <v>1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43900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4"/>
        <v/>
      </c>
      <c r="S20" s="750"/>
      <c r="T20" s="723" t="str">
        <f t="shared" si="93"/>
        <v/>
      </c>
      <c r="U20" s="723" t="str">
        <f t="shared" ca="1" si="5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6"/>
        <v/>
      </c>
      <c r="AD20" s="714"/>
      <c r="AE20" s="752" t="str">
        <f t="shared" si="7"/>
        <v/>
      </c>
      <c r="AF20" s="729" t="str">
        <f t="shared" si="96"/>
        <v/>
      </c>
      <c r="AG20" s="730" t="str">
        <f t="shared" si="97"/>
        <v/>
      </c>
      <c r="AH20" s="731" t="str">
        <f t="shared" si="8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9"/>
        <v>0</v>
      </c>
      <c r="AM20" s="596">
        <f t="shared" si="9"/>
        <v>0</v>
      </c>
      <c r="AN20" s="596">
        <f t="shared" si="9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10"/>
        <v>0</v>
      </c>
      <c r="AS20" s="733">
        <f t="shared" si="11"/>
        <v>0</v>
      </c>
      <c r="AT20" s="635">
        <f t="shared" si="12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3"/>
        <v>0</v>
      </c>
      <c r="AY20" s="596">
        <f t="shared" si="14"/>
        <v>0</v>
      </c>
      <c r="AZ20" s="596">
        <f t="shared" si="15"/>
        <v>0</v>
      </c>
      <c r="BA20" s="596">
        <f t="shared" si="16"/>
        <v>0</v>
      </c>
      <c r="BB20" s="596">
        <f t="shared" si="17"/>
        <v>0</v>
      </c>
      <c r="BC20" s="596">
        <f t="shared" si="425"/>
        <v>0</v>
      </c>
      <c r="BD20" s="636" t="b">
        <f t="shared" si="18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0.33333333333333337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9"/>
        <v>0</v>
      </c>
      <c r="BN20" s="636">
        <f t="shared" si="20"/>
        <v>0</v>
      </c>
      <c r="BO20" s="735">
        <f t="shared" ca="1" si="100"/>
        <v>0</v>
      </c>
      <c r="BP20" s="636">
        <f t="shared" si="21"/>
        <v>0</v>
      </c>
      <c r="BQ20" s="636">
        <f t="shared" si="101"/>
        <v>0</v>
      </c>
      <c r="BR20" s="636">
        <f t="shared" ca="1" si="22"/>
        <v>0</v>
      </c>
      <c r="BS20" s="549">
        <f t="shared" ca="1" si="23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4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5"/>
        <v>0</v>
      </c>
      <c r="BY20" s="638">
        <f t="shared" ca="1" si="102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6"/>
        <v>0</v>
      </c>
      <c r="CB20" s="736">
        <f t="shared" si="103"/>
        <v>0</v>
      </c>
      <c r="CC20" s="625">
        <f t="shared" si="27"/>
        <v>1</v>
      </c>
      <c r="CD20" s="737">
        <f t="shared" si="28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9"/>
        <v>0</v>
      </c>
      <c r="CR20" s="625">
        <f t="shared" si="115"/>
        <v>1</v>
      </c>
      <c r="CS20" s="738" t="str">
        <f t="shared" si="30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1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2"/>
        <v>0</v>
      </c>
      <c r="DQ20" s="740">
        <f t="shared" si="33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4"/>
        <v>0</v>
      </c>
      <c r="ED20" s="740">
        <f t="shared" si="35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6"/>
        <v>0</v>
      </c>
      <c r="EQ20" s="740">
        <f t="shared" si="37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8"/>
        <v>0</v>
      </c>
      <c r="FD20" s="740">
        <f t="shared" si="39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40"/>
        <v>0</v>
      </c>
      <c r="FQ20" s="740">
        <f t="shared" si="41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2"/>
        <v>0</v>
      </c>
      <c r="GD20" s="740">
        <f t="shared" si="43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4"/>
        <v>0</v>
      </c>
      <c r="GQ20" s="740">
        <f t="shared" si="45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6"/>
        <v>0</v>
      </c>
      <c r="HD20" s="740">
        <f t="shared" si="47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8"/>
        <v>0</v>
      </c>
      <c r="HQ20" s="740">
        <f t="shared" si="49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50"/>
        <v>0</v>
      </c>
      <c r="ID20" s="740">
        <f t="shared" si="51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2"/>
        <v>0</v>
      </c>
      <c r="IQ20" s="740">
        <f t="shared" si="53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4"/>
        <v>0</v>
      </c>
      <c r="JD20" s="740">
        <f t="shared" si="55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6"/>
        <v>0</v>
      </c>
      <c r="JQ20" s="740">
        <f t="shared" si="57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8"/>
        <v>0</v>
      </c>
      <c r="KK20" s="740">
        <f t="shared" si="59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60"/>
        <v>0</v>
      </c>
      <c r="KX20" s="740">
        <f t="shared" si="61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2"/>
        <v>0</v>
      </c>
      <c r="LK20" s="740">
        <f t="shared" si="63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4"/>
        <v>0</v>
      </c>
      <c r="LX20" s="740">
        <f t="shared" si="65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6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7"/>
        <v>0</v>
      </c>
      <c r="MK20" s="740">
        <f t="shared" si="68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9"/>
        <v>0</v>
      </c>
      <c r="MX20" s="740">
        <f t="shared" si="70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1"/>
        <v>0</v>
      </c>
      <c r="NK20" s="740">
        <f t="shared" si="72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3"/>
        <v>0</v>
      </c>
      <c r="NX20" s="740">
        <f t="shared" si="74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5"/>
        <v>0</v>
      </c>
      <c r="OK20" s="740">
        <f t="shared" si="76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7"/>
        <v>0</v>
      </c>
      <c r="OX20" s="740">
        <f t="shared" si="78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9"/>
        <v>0</v>
      </c>
      <c r="PK20" s="740">
        <f t="shared" si="80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1"/>
        <v>0</v>
      </c>
      <c r="PX20" s="740">
        <f t="shared" si="82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3"/>
        <v>0</v>
      </c>
      <c r="QK20" s="740">
        <f t="shared" si="84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5"/>
        <v>0</v>
      </c>
      <c r="QX20" s="740">
        <f t="shared" si="86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7"/>
        <v>0</v>
      </c>
      <c r="RK20" s="740">
        <f t="shared" si="88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90"/>
        <v>0</v>
      </c>
      <c r="RS20" s="594">
        <f t="shared" ca="1" si="91"/>
        <v>0</v>
      </c>
      <c r="RU20" s="725"/>
    </row>
    <row r="21" spans="1:489" s="625" customFormat="1" ht="15" x14ac:dyDescent="0.25">
      <c r="A21" s="865">
        <f t="shared" ca="1" si="92"/>
        <v>11</v>
      </c>
      <c r="B21" s="719">
        <f t="shared" ca="1" si="416"/>
        <v>43901</v>
      </c>
      <c r="C21" s="720">
        <f t="shared" ca="1" si="417"/>
        <v>1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43901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4"/>
        <v/>
      </c>
      <c r="S21" s="750"/>
      <c r="T21" s="723" t="str">
        <f t="shared" si="93"/>
        <v/>
      </c>
      <c r="U21" s="723" t="str">
        <f t="shared" ca="1" si="5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6"/>
        <v/>
      </c>
      <c r="AD21" s="714"/>
      <c r="AE21" s="752" t="str">
        <f t="shared" si="7"/>
        <v/>
      </c>
      <c r="AF21" s="729" t="str">
        <f t="shared" si="96"/>
        <v/>
      </c>
      <c r="AG21" s="730" t="str">
        <f t="shared" si="97"/>
        <v/>
      </c>
      <c r="AH21" s="731" t="str">
        <f t="shared" si="8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9"/>
        <v>0</v>
      </c>
      <c r="AM21" s="596">
        <f t="shared" si="9"/>
        <v>0</v>
      </c>
      <c r="AN21" s="596">
        <f t="shared" si="9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10"/>
        <v>0</v>
      </c>
      <c r="AS21" s="733">
        <f t="shared" si="11"/>
        <v>0</v>
      </c>
      <c r="AT21" s="635">
        <f t="shared" si="12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3"/>
        <v>0</v>
      </c>
      <c r="AY21" s="596">
        <f t="shared" si="14"/>
        <v>0</v>
      </c>
      <c r="AZ21" s="596">
        <f t="shared" si="15"/>
        <v>0</v>
      </c>
      <c r="BA21" s="596">
        <f t="shared" si="16"/>
        <v>0</v>
      </c>
      <c r="BB21" s="596">
        <f t="shared" si="17"/>
        <v>0</v>
      </c>
      <c r="BC21" s="596">
        <f t="shared" si="425"/>
        <v>0</v>
      </c>
      <c r="BD21" s="636" t="b">
        <f t="shared" si="18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9"/>
        <v>0</v>
      </c>
      <c r="BN21" s="636">
        <f t="shared" si="20"/>
        <v>0</v>
      </c>
      <c r="BO21" s="735">
        <f t="shared" ca="1" si="100"/>
        <v>0</v>
      </c>
      <c r="BP21" s="636">
        <f t="shared" si="21"/>
        <v>0</v>
      </c>
      <c r="BQ21" s="636">
        <f t="shared" si="101"/>
        <v>0</v>
      </c>
      <c r="BR21" s="636">
        <f t="shared" ca="1" si="22"/>
        <v>0</v>
      </c>
      <c r="BS21" s="549">
        <f t="shared" ca="1" si="23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4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5"/>
        <v>0</v>
      </c>
      <c r="BY21" s="638">
        <f t="shared" ca="1" si="102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6"/>
        <v>0</v>
      </c>
      <c r="CB21" s="736">
        <f t="shared" si="103"/>
        <v>0</v>
      </c>
      <c r="CC21" s="625">
        <f t="shared" si="27"/>
        <v>1</v>
      </c>
      <c r="CD21" s="737">
        <f t="shared" si="28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9"/>
        <v>0</v>
      </c>
      <c r="CR21" s="625">
        <f t="shared" si="115"/>
        <v>1</v>
      </c>
      <c r="CS21" s="738" t="str">
        <f t="shared" si="30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1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2"/>
        <v>0</v>
      </c>
      <c r="DQ21" s="740">
        <f t="shared" si="33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4"/>
        <v>0</v>
      </c>
      <c r="ED21" s="740">
        <f t="shared" si="35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6"/>
        <v>0</v>
      </c>
      <c r="EQ21" s="740">
        <f t="shared" si="37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8"/>
        <v>0</v>
      </c>
      <c r="FD21" s="740">
        <f t="shared" si="39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40"/>
        <v>0</v>
      </c>
      <c r="FQ21" s="740">
        <f t="shared" si="41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2"/>
        <v>0</v>
      </c>
      <c r="GD21" s="740">
        <f t="shared" si="43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4"/>
        <v>0</v>
      </c>
      <c r="GQ21" s="740">
        <f t="shared" si="45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6"/>
        <v>0</v>
      </c>
      <c r="HD21" s="740">
        <f t="shared" si="47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8"/>
        <v>0</v>
      </c>
      <c r="HQ21" s="740">
        <f t="shared" si="49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50"/>
        <v>0</v>
      </c>
      <c r="ID21" s="740">
        <f t="shared" si="51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2"/>
        <v>0</v>
      </c>
      <c r="IQ21" s="740">
        <f t="shared" si="53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4"/>
        <v>0</v>
      </c>
      <c r="JD21" s="740">
        <f t="shared" si="55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6"/>
        <v>0</v>
      </c>
      <c r="JQ21" s="740">
        <f t="shared" si="57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8"/>
        <v>0</v>
      </c>
      <c r="KK21" s="740">
        <f t="shared" si="59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60"/>
        <v>0</v>
      </c>
      <c r="KX21" s="740">
        <f t="shared" si="61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2"/>
        <v>0</v>
      </c>
      <c r="LK21" s="740">
        <f t="shared" si="63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4"/>
        <v>0</v>
      </c>
      <c r="LX21" s="740">
        <f t="shared" si="65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6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7"/>
        <v>0</v>
      </c>
      <c r="MK21" s="740">
        <f t="shared" si="68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9"/>
        <v>0</v>
      </c>
      <c r="MX21" s="740">
        <f t="shared" si="70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1"/>
        <v>0</v>
      </c>
      <c r="NK21" s="740">
        <f t="shared" si="72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3"/>
        <v>0</v>
      </c>
      <c r="NX21" s="740">
        <f t="shared" si="74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5"/>
        <v>0</v>
      </c>
      <c r="OK21" s="740">
        <f t="shared" si="76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7"/>
        <v>0</v>
      </c>
      <c r="OX21" s="740">
        <f t="shared" si="78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9"/>
        <v>0</v>
      </c>
      <c r="PK21" s="740">
        <f t="shared" si="80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1"/>
        <v>0</v>
      </c>
      <c r="PX21" s="740">
        <f t="shared" si="82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3"/>
        <v>0</v>
      </c>
      <c r="QK21" s="740">
        <f t="shared" si="84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5"/>
        <v>0</v>
      </c>
      <c r="QX21" s="740">
        <f t="shared" si="86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7"/>
        <v>0</v>
      </c>
      <c r="RK21" s="740">
        <f t="shared" si="88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90"/>
        <v>0</v>
      </c>
      <c r="RS21" s="594">
        <f t="shared" ca="1" si="91"/>
        <v>0</v>
      </c>
      <c r="RU21" s="725"/>
    </row>
    <row r="22" spans="1:489" s="625" customFormat="1" ht="15" x14ac:dyDescent="0.25">
      <c r="A22" s="865">
        <f t="shared" ca="1" si="92"/>
        <v>11</v>
      </c>
      <c r="B22" s="719">
        <f t="shared" ca="1" si="416"/>
        <v>43902</v>
      </c>
      <c r="C22" s="720">
        <f t="shared" ca="1" si="417"/>
        <v>1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43902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>
        <f t="shared" ca="1" si="2"/>
        <v>0.33333333333333298</v>
      </c>
      <c r="Q22" s="725" t="str">
        <f t="shared" ca="1" si="3"/>
        <v/>
      </c>
      <c r="R22" s="725" t="str">
        <f t="shared" ca="1" si="4"/>
        <v/>
      </c>
      <c r="S22" s="750"/>
      <c r="T22" s="723" t="str">
        <f t="shared" si="93"/>
        <v/>
      </c>
      <c r="U22" s="723" t="str">
        <f t="shared" ca="1" si="5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6"/>
        <v/>
      </c>
      <c r="AD22" s="714"/>
      <c r="AE22" s="752" t="str">
        <f t="shared" si="7"/>
        <v/>
      </c>
      <c r="AF22" s="729" t="str">
        <f t="shared" si="96"/>
        <v/>
      </c>
      <c r="AG22" s="730" t="str">
        <f t="shared" si="97"/>
        <v/>
      </c>
      <c r="AH22" s="731" t="str">
        <f t="shared" si="8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9"/>
        <v>0</v>
      </c>
      <c r="AM22" s="596">
        <f t="shared" si="9"/>
        <v>0</v>
      </c>
      <c r="AN22" s="596">
        <f t="shared" si="9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10"/>
        <v>0</v>
      </c>
      <c r="AS22" s="733">
        <f t="shared" si="11"/>
        <v>0</v>
      </c>
      <c r="AT22" s="635">
        <f t="shared" si="12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3"/>
        <v>0</v>
      </c>
      <c r="AY22" s="596">
        <f t="shared" si="14"/>
        <v>0</v>
      </c>
      <c r="AZ22" s="596">
        <f t="shared" si="15"/>
        <v>0</v>
      </c>
      <c r="BA22" s="596">
        <f t="shared" si="16"/>
        <v>0</v>
      </c>
      <c r="BB22" s="596">
        <f t="shared" si="17"/>
        <v>0</v>
      </c>
      <c r="BC22" s="596">
        <f t="shared" si="425"/>
        <v>0</v>
      </c>
      <c r="BD22" s="636" t="b">
        <f t="shared" si="18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0.33333333333333331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9"/>
        <v>0</v>
      </c>
      <c r="BN22" s="636">
        <f t="shared" si="20"/>
        <v>0</v>
      </c>
      <c r="BO22" s="735">
        <f t="shared" ca="1" si="100"/>
        <v>0</v>
      </c>
      <c r="BP22" s="636">
        <f t="shared" si="21"/>
        <v>0</v>
      </c>
      <c r="BQ22" s="636">
        <f t="shared" si="101"/>
        <v>0</v>
      </c>
      <c r="BR22" s="636">
        <f t="shared" ca="1" si="22"/>
        <v>0</v>
      </c>
      <c r="BS22" s="549">
        <f t="shared" ca="1" si="23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4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5"/>
        <v>0</v>
      </c>
      <c r="BY22" s="638">
        <f t="shared" ca="1" si="102"/>
        <v>1</v>
      </c>
      <c r="BZ22" s="736">
        <f ca="1">ROUND(IF(OR(C22=0,B22=""),0,INDIRECT(ADDRESS(MATCH(B22,Soll_AZ,1)+MATCH("Arbeitszeit 1 ab",Stammdaten!B:B,0)-1,WEEKDAY(B22,2)+15,,,Tabellennamen),TRUE)),15)</f>
        <v>0.33333333333333298</v>
      </c>
      <c r="CA22" s="954">
        <f t="shared" ca="1" si="26"/>
        <v>0</v>
      </c>
      <c r="CB22" s="736">
        <f t="shared" si="103"/>
        <v>0</v>
      </c>
      <c r="CC22" s="625">
        <f t="shared" si="27"/>
        <v>1</v>
      </c>
      <c r="CD22" s="737">
        <f t="shared" si="28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9"/>
        <v>0</v>
      </c>
      <c r="CR22" s="625">
        <f t="shared" si="115"/>
        <v>1</v>
      </c>
      <c r="CS22" s="738" t="str">
        <f t="shared" si="30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1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2"/>
        <v>0</v>
      </c>
      <c r="DQ22" s="740">
        <f t="shared" si="33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4"/>
        <v>0</v>
      </c>
      <c r="ED22" s="740">
        <f t="shared" si="35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6"/>
        <v>0</v>
      </c>
      <c r="EQ22" s="740">
        <f t="shared" si="37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8"/>
        <v>0</v>
      </c>
      <c r="FD22" s="740">
        <f t="shared" si="39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40"/>
        <v>0</v>
      </c>
      <c r="FQ22" s="740">
        <f t="shared" si="41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2"/>
        <v>0</v>
      </c>
      <c r="GD22" s="740">
        <f t="shared" si="43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4"/>
        <v>0</v>
      </c>
      <c r="GQ22" s="740">
        <f t="shared" si="45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6"/>
        <v>0</v>
      </c>
      <c r="HD22" s="740">
        <f t="shared" si="47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8"/>
        <v>0</v>
      </c>
      <c r="HQ22" s="740">
        <f t="shared" si="49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50"/>
        <v>0</v>
      </c>
      <c r="ID22" s="740">
        <f t="shared" si="51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2"/>
        <v>0</v>
      </c>
      <c r="IQ22" s="740">
        <f t="shared" si="53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4"/>
        <v>0</v>
      </c>
      <c r="JD22" s="740">
        <f t="shared" si="55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6"/>
        <v>0</v>
      </c>
      <c r="JQ22" s="740">
        <f t="shared" si="57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8"/>
        <v>0</v>
      </c>
      <c r="KK22" s="740">
        <f t="shared" si="59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60"/>
        <v>0</v>
      </c>
      <c r="KX22" s="740">
        <f t="shared" si="61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2"/>
        <v>0</v>
      </c>
      <c r="LK22" s="740">
        <f t="shared" si="63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4"/>
        <v>0</v>
      </c>
      <c r="LX22" s="740">
        <f t="shared" si="65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6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7"/>
        <v>0</v>
      </c>
      <c r="MK22" s="740">
        <f t="shared" si="68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9"/>
        <v>0</v>
      </c>
      <c r="MX22" s="740">
        <f t="shared" si="70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1"/>
        <v>0</v>
      </c>
      <c r="NK22" s="740">
        <f t="shared" si="72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3"/>
        <v>0</v>
      </c>
      <c r="NX22" s="740">
        <f t="shared" si="74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5"/>
        <v>0</v>
      </c>
      <c r="OK22" s="740">
        <f t="shared" si="76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7"/>
        <v>0</v>
      </c>
      <c r="OX22" s="740">
        <f t="shared" si="78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9"/>
        <v>0</v>
      </c>
      <c r="PK22" s="740">
        <f t="shared" si="80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1"/>
        <v>0</v>
      </c>
      <c r="PX22" s="740">
        <f t="shared" si="82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3"/>
        <v>0</v>
      </c>
      <c r="QK22" s="740">
        <f t="shared" si="84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5"/>
        <v>0</v>
      </c>
      <c r="QX22" s="740">
        <f t="shared" si="86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7"/>
        <v>0</v>
      </c>
      <c r="RK22" s="740">
        <f t="shared" si="88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90"/>
        <v>0</v>
      </c>
      <c r="RS22" s="594">
        <f t="shared" ca="1" si="91"/>
        <v>0</v>
      </c>
      <c r="RU22" s="725"/>
    </row>
    <row r="23" spans="1:489" s="625" customFormat="1" ht="15" x14ac:dyDescent="0.25">
      <c r="A23" s="865">
        <f t="shared" ca="1" si="92"/>
        <v>11</v>
      </c>
      <c r="B23" s="719">
        <f t="shared" ca="1" si="416"/>
        <v>43903</v>
      </c>
      <c r="C23" s="720">
        <f t="shared" ca="1" si="417"/>
        <v>1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43903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>
        <f t="shared" ca="1" si="2"/>
        <v>0.33333333333333298</v>
      </c>
      <c r="Q23" s="725" t="str">
        <f t="shared" ca="1" si="3"/>
        <v/>
      </c>
      <c r="R23" s="725" t="str">
        <f t="shared" ca="1" si="4"/>
        <v/>
      </c>
      <c r="S23" s="750"/>
      <c r="T23" s="723" t="str">
        <f t="shared" si="93"/>
        <v/>
      </c>
      <c r="U23" s="723" t="str">
        <f t="shared" ca="1" si="5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6"/>
        <v/>
      </c>
      <c r="AD23" s="714"/>
      <c r="AE23" s="752" t="str">
        <f t="shared" si="7"/>
        <v/>
      </c>
      <c r="AF23" s="729" t="str">
        <f t="shared" si="96"/>
        <v/>
      </c>
      <c r="AG23" s="730" t="str">
        <f t="shared" si="97"/>
        <v/>
      </c>
      <c r="AH23" s="731" t="str">
        <f t="shared" si="8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9"/>
        <v>0</v>
      </c>
      <c r="AM23" s="596">
        <f t="shared" si="9"/>
        <v>0</v>
      </c>
      <c r="AN23" s="596">
        <f t="shared" si="9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10"/>
        <v>0</v>
      </c>
      <c r="AS23" s="733">
        <f t="shared" si="11"/>
        <v>0</v>
      </c>
      <c r="AT23" s="635">
        <f t="shared" si="12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3"/>
        <v>0</v>
      </c>
      <c r="AY23" s="596">
        <f t="shared" si="14"/>
        <v>0</v>
      </c>
      <c r="AZ23" s="596">
        <f t="shared" si="15"/>
        <v>0</v>
      </c>
      <c r="BA23" s="596">
        <f t="shared" si="16"/>
        <v>0</v>
      </c>
      <c r="BB23" s="596">
        <f t="shared" si="17"/>
        <v>0</v>
      </c>
      <c r="BC23" s="596">
        <f t="shared" si="425"/>
        <v>0</v>
      </c>
      <c r="BD23" s="636" t="b">
        <f t="shared" si="18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0.33333333333333337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9"/>
        <v>0</v>
      </c>
      <c r="BN23" s="636">
        <f t="shared" si="20"/>
        <v>0</v>
      </c>
      <c r="BO23" s="735">
        <f t="shared" ca="1" si="100"/>
        <v>0</v>
      </c>
      <c r="BP23" s="636">
        <f t="shared" si="21"/>
        <v>0</v>
      </c>
      <c r="BQ23" s="636">
        <f t="shared" si="101"/>
        <v>0</v>
      </c>
      <c r="BR23" s="636">
        <f t="shared" ca="1" si="22"/>
        <v>0</v>
      </c>
      <c r="BS23" s="549">
        <f t="shared" ca="1" si="23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4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5"/>
        <v>0</v>
      </c>
      <c r="BY23" s="638">
        <f t="shared" ca="1" si="102"/>
        <v>1</v>
      </c>
      <c r="BZ23" s="736">
        <f ca="1">ROUND(IF(OR(C23=0,B23=""),0,INDIRECT(ADDRESS(MATCH(B23,Soll_AZ,1)+MATCH("Arbeitszeit 1 ab",Stammdaten!B:B,0)-1,WEEKDAY(B23,2)+15,,,Tabellennamen),TRUE)),15)</f>
        <v>0.33333333333333298</v>
      </c>
      <c r="CA23" s="954">
        <f t="shared" ca="1" si="26"/>
        <v>0</v>
      </c>
      <c r="CB23" s="736">
        <f t="shared" si="103"/>
        <v>0</v>
      </c>
      <c r="CC23" s="625">
        <f t="shared" si="27"/>
        <v>1</v>
      </c>
      <c r="CD23" s="737">
        <f t="shared" si="28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9"/>
        <v>0</v>
      </c>
      <c r="CR23" s="625">
        <f t="shared" si="115"/>
        <v>1</v>
      </c>
      <c r="CS23" s="738" t="str">
        <f t="shared" si="30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1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2"/>
        <v>0</v>
      </c>
      <c r="DQ23" s="740">
        <f t="shared" si="33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4"/>
        <v>0</v>
      </c>
      <c r="ED23" s="740">
        <f t="shared" si="35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6"/>
        <v>0</v>
      </c>
      <c r="EQ23" s="740">
        <f t="shared" si="37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8"/>
        <v>0</v>
      </c>
      <c r="FD23" s="740">
        <f t="shared" si="39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40"/>
        <v>0</v>
      </c>
      <c r="FQ23" s="740">
        <f t="shared" si="41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2"/>
        <v>0</v>
      </c>
      <c r="GD23" s="740">
        <f t="shared" si="43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4"/>
        <v>0</v>
      </c>
      <c r="GQ23" s="740">
        <f t="shared" si="45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6"/>
        <v>0</v>
      </c>
      <c r="HD23" s="740">
        <f t="shared" si="47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8"/>
        <v>0</v>
      </c>
      <c r="HQ23" s="740">
        <f t="shared" si="49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50"/>
        <v>0</v>
      </c>
      <c r="ID23" s="740">
        <f t="shared" si="51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2"/>
        <v>0</v>
      </c>
      <c r="IQ23" s="740">
        <f t="shared" si="53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4"/>
        <v>0</v>
      </c>
      <c r="JD23" s="740">
        <f t="shared" si="55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6"/>
        <v>0</v>
      </c>
      <c r="JQ23" s="740">
        <f t="shared" si="57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8"/>
        <v>0</v>
      </c>
      <c r="KK23" s="740">
        <f t="shared" si="59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60"/>
        <v>0</v>
      </c>
      <c r="KX23" s="740">
        <f t="shared" si="61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2"/>
        <v>0</v>
      </c>
      <c r="LK23" s="740">
        <f t="shared" si="63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4"/>
        <v>0</v>
      </c>
      <c r="LX23" s="740">
        <f t="shared" si="65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6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7"/>
        <v>0</v>
      </c>
      <c r="MK23" s="740">
        <f t="shared" si="68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9"/>
        <v>0</v>
      </c>
      <c r="MX23" s="740">
        <f t="shared" si="70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1"/>
        <v>0</v>
      </c>
      <c r="NK23" s="740">
        <f t="shared" si="72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3"/>
        <v>0</v>
      </c>
      <c r="NX23" s="740">
        <f t="shared" si="74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5"/>
        <v>0</v>
      </c>
      <c r="OK23" s="740">
        <f t="shared" si="76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7"/>
        <v>0</v>
      </c>
      <c r="OX23" s="740">
        <f t="shared" si="78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9"/>
        <v>0</v>
      </c>
      <c r="PK23" s="740">
        <f t="shared" si="80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1"/>
        <v>0</v>
      </c>
      <c r="PX23" s="740">
        <f t="shared" si="82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3"/>
        <v>0</v>
      </c>
      <c r="QK23" s="740">
        <f t="shared" si="84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5"/>
        <v>0</v>
      </c>
      <c r="QX23" s="740">
        <f t="shared" si="86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7"/>
        <v>0</v>
      </c>
      <c r="RK23" s="740">
        <f t="shared" si="88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90"/>
        <v>0</v>
      </c>
      <c r="RS23" s="594">
        <f t="shared" ca="1" si="91"/>
        <v>0</v>
      </c>
      <c r="RU23" s="725"/>
    </row>
    <row r="24" spans="1:489" s="625" customFormat="1" ht="15" x14ac:dyDescent="0.25">
      <c r="A24" s="865">
        <f t="shared" ca="1" si="92"/>
        <v>11</v>
      </c>
      <c r="B24" s="719">
        <f t="shared" ca="1" si="416"/>
        <v>43904</v>
      </c>
      <c r="C24" s="720">
        <f t="shared" ca="1" si="417"/>
        <v>1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43904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>
        <f t="shared" ca="1" si="2"/>
        <v>0.33333333333333298</v>
      </c>
      <c r="Q24" s="725" t="str">
        <f t="shared" ca="1" si="3"/>
        <v/>
      </c>
      <c r="R24" s="725" t="str">
        <f t="shared" ca="1" si="4"/>
        <v/>
      </c>
      <c r="S24" s="750"/>
      <c r="T24" s="723" t="str">
        <f t="shared" si="93"/>
        <v/>
      </c>
      <c r="U24" s="723" t="str">
        <f t="shared" ca="1" si="5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6"/>
        <v/>
      </c>
      <c r="AD24" s="714"/>
      <c r="AE24" s="752" t="str">
        <f t="shared" si="7"/>
        <v/>
      </c>
      <c r="AF24" s="729" t="str">
        <f t="shared" si="96"/>
        <v/>
      </c>
      <c r="AG24" s="730" t="str">
        <f t="shared" si="97"/>
        <v/>
      </c>
      <c r="AH24" s="731" t="str">
        <f t="shared" si="8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9"/>
        <v>0</v>
      </c>
      <c r="AM24" s="596">
        <f t="shared" si="9"/>
        <v>0</v>
      </c>
      <c r="AN24" s="596">
        <f t="shared" si="9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10"/>
        <v>0</v>
      </c>
      <c r="AS24" s="733">
        <f t="shared" si="11"/>
        <v>0</v>
      </c>
      <c r="AT24" s="635">
        <f t="shared" si="12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3"/>
        <v>0</v>
      </c>
      <c r="AY24" s="596">
        <f t="shared" si="14"/>
        <v>0</v>
      </c>
      <c r="AZ24" s="596">
        <f t="shared" si="15"/>
        <v>0</v>
      </c>
      <c r="BA24" s="596">
        <f t="shared" si="16"/>
        <v>0</v>
      </c>
      <c r="BB24" s="596">
        <f t="shared" si="17"/>
        <v>0</v>
      </c>
      <c r="BC24" s="596">
        <f t="shared" si="425"/>
        <v>0</v>
      </c>
      <c r="BD24" s="636" t="b">
        <f t="shared" si="18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0.33333333333333337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9"/>
        <v>0</v>
      </c>
      <c r="BN24" s="636">
        <f t="shared" si="20"/>
        <v>0</v>
      </c>
      <c r="BO24" s="735">
        <f t="shared" ca="1" si="100"/>
        <v>0</v>
      </c>
      <c r="BP24" s="636">
        <f t="shared" si="21"/>
        <v>0</v>
      </c>
      <c r="BQ24" s="636">
        <f t="shared" si="101"/>
        <v>0</v>
      </c>
      <c r="BR24" s="636">
        <f t="shared" ca="1" si="22"/>
        <v>0</v>
      </c>
      <c r="BS24" s="549">
        <f t="shared" ca="1" si="23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4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5"/>
        <v>0</v>
      </c>
      <c r="BY24" s="638">
        <f t="shared" ca="1" si="102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26"/>
        <v>0</v>
      </c>
      <c r="CB24" s="736">
        <f t="shared" si="103"/>
        <v>0</v>
      </c>
      <c r="CC24" s="625">
        <f t="shared" si="27"/>
        <v>1</v>
      </c>
      <c r="CD24" s="737">
        <f t="shared" si="28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9"/>
        <v>0</v>
      </c>
      <c r="CR24" s="625">
        <f t="shared" si="115"/>
        <v>1</v>
      </c>
      <c r="CS24" s="738" t="str">
        <f t="shared" si="30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1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2"/>
        <v>0</v>
      </c>
      <c r="DQ24" s="740">
        <f t="shared" si="33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4"/>
        <v>0</v>
      </c>
      <c r="ED24" s="740">
        <f t="shared" si="35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6"/>
        <v>0</v>
      </c>
      <c r="EQ24" s="740">
        <f t="shared" si="37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8"/>
        <v>0</v>
      </c>
      <c r="FD24" s="740">
        <f t="shared" si="39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40"/>
        <v>0</v>
      </c>
      <c r="FQ24" s="740">
        <f t="shared" si="41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2"/>
        <v>0</v>
      </c>
      <c r="GD24" s="740">
        <f t="shared" si="43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4"/>
        <v>0</v>
      </c>
      <c r="GQ24" s="740">
        <f t="shared" si="45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6"/>
        <v>0</v>
      </c>
      <c r="HD24" s="740">
        <f t="shared" si="47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8"/>
        <v>0</v>
      </c>
      <c r="HQ24" s="740">
        <f t="shared" si="49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50"/>
        <v>0</v>
      </c>
      <c r="ID24" s="740">
        <f t="shared" si="51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2"/>
        <v>0</v>
      </c>
      <c r="IQ24" s="740">
        <f t="shared" si="53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4"/>
        <v>0</v>
      </c>
      <c r="JD24" s="740">
        <f t="shared" si="55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6"/>
        <v>0</v>
      </c>
      <c r="JQ24" s="740">
        <f t="shared" si="57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8"/>
        <v>0</v>
      </c>
      <c r="KK24" s="740">
        <f t="shared" si="59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60"/>
        <v>0</v>
      </c>
      <c r="KX24" s="740">
        <f t="shared" si="61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2"/>
        <v>0</v>
      </c>
      <c r="LK24" s="740">
        <f t="shared" si="63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4"/>
        <v>0</v>
      </c>
      <c r="LX24" s="740">
        <f t="shared" si="65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6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7"/>
        <v>0</v>
      </c>
      <c r="MK24" s="740">
        <f t="shared" si="68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9"/>
        <v>0</v>
      </c>
      <c r="MX24" s="740">
        <f t="shared" si="70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1"/>
        <v>0</v>
      </c>
      <c r="NK24" s="740">
        <f t="shared" si="72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3"/>
        <v>0</v>
      </c>
      <c r="NX24" s="740">
        <f t="shared" si="74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5"/>
        <v>0</v>
      </c>
      <c r="OK24" s="740">
        <f t="shared" si="76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7"/>
        <v>0</v>
      </c>
      <c r="OX24" s="740">
        <f t="shared" si="78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9"/>
        <v>0</v>
      </c>
      <c r="PK24" s="740">
        <f t="shared" si="80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1"/>
        <v>0</v>
      </c>
      <c r="PX24" s="740">
        <f t="shared" si="82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3"/>
        <v>0</v>
      </c>
      <c r="QK24" s="740">
        <f t="shared" si="84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5"/>
        <v>0</v>
      </c>
      <c r="QX24" s="740">
        <f t="shared" si="86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7"/>
        <v>0</v>
      </c>
      <c r="RK24" s="740">
        <f t="shared" si="88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90"/>
        <v>0</v>
      </c>
      <c r="RS24" s="594">
        <f t="shared" ca="1" si="91"/>
        <v>0</v>
      </c>
      <c r="RU24" s="725"/>
    </row>
    <row r="25" spans="1:489" s="625" customFormat="1" ht="15" x14ac:dyDescent="0.25">
      <c r="A25" s="865">
        <f t="shared" ca="1" si="92"/>
        <v>11</v>
      </c>
      <c r="B25" s="719">
        <f t="shared" ca="1" si="416"/>
        <v>43905</v>
      </c>
      <c r="C25" s="720">
        <f t="shared" ca="1" si="417"/>
        <v>0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43905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 t="str">
        <f t="shared" ca="1" si="2"/>
        <v/>
      </c>
      <c r="Q25" s="725" t="str">
        <f t="shared" ca="1" si="3"/>
        <v/>
      </c>
      <c r="R25" s="725" t="str">
        <f t="shared" ca="1" si="4"/>
        <v/>
      </c>
      <c r="S25" s="750"/>
      <c r="T25" s="723" t="str">
        <f t="shared" si="93"/>
        <v/>
      </c>
      <c r="U25" s="723" t="str">
        <f t="shared" ca="1" si="5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6"/>
        <v/>
      </c>
      <c r="AD25" s="714"/>
      <c r="AE25" s="752" t="str">
        <f t="shared" si="7"/>
        <v/>
      </c>
      <c r="AF25" s="729" t="str">
        <f t="shared" si="96"/>
        <v/>
      </c>
      <c r="AG25" s="730" t="str">
        <f t="shared" si="97"/>
        <v/>
      </c>
      <c r="AH25" s="731" t="str">
        <f t="shared" si="8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9"/>
        <v>0</v>
      </c>
      <c r="AM25" s="596">
        <f t="shared" si="9"/>
        <v>0</v>
      </c>
      <c r="AN25" s="596">
        <f t="shared" si="9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10"/>
        <v>0</v>
      </c>
      <c r="AS25" s="733">
        <f t="shared" si="11"/>
        <v>0</v>
      </c>
      <c r="AT25" s="635">
        <f t="shared" si="12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3"/>
        <v>0</v>
      </c>
      <c r="AY25" s="596">
        <f t="shared" si="14"/>
        <v>0</v>
      </c>
      <c r="AZ25" s="596">
        <f t="shared" si="15"/>
        <v>0</v>
      </c>
      <c r="BA25" s="596">
        <f t="shared" si="16"/>
        <v>0</v>
      </c>
      <c r="BB25" s="596">
        <f t="shared" si="17"/>
        <v>0</v>
      </c>
      <c r="BC25" s="596">
        <f t="shared" si="425"/>
        <v>0</v>
      </c>
      <c r="BD25" s="636" t="b">
        <f t="shared" si="18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9"/>
        <v>0</v>
      </c>
      <c r="BN25" s="636">
        <f t="shared" si="20"/>
        <v>0</v>
      </c>
      <c r="BO25" s="735">
        <f t="shared" ca="1" si="100"/>
        <v>0</v>
      </c>
      <c r="BP25" s="636">
        <f t="shared" si="21"/>
        <v>0</v>
      </c>
      <c r="BQ25" s="636">
        <f t="shared" si="101"/>
        <v>0</v>
      </c>
      <c r="BR25" s="636">
        <f t="shared" ca="1" si="22"/>
        <v>0</v>
      </c>
      <c r="BS25" s="549">
        <f t="shared" ca="1" si="23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4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5"/>
        <v>0</v>
      </c>
      <c r="BY25" s="638">
        <f t="shared" ca="1" si="102"/>
        <v>0</v>
      </c>
      <c r="BZ25" s="736">
        <f ca="1">ROUND(IF(OR(C25=0,B25=""),0,INDIRECT(ADDRESS(MATCH(B25,Soll_AZ,1)+MATCH("Arbeitszeit 1 ab",Stammdaten!B:B,0)-1,WEEKDAY(B25,2)+15,,,Tabellennamen),TRUE)),15)</f>
        <v>0</v>
      </c>
      <c r="CA25" s="954">
        <f t="shared" ca="1" si="26"/>
        <v>0</v>
      </c>
      <c r="CB25" s="736">
        <f t="shared" si="103"/>
        <v>0</v>
      </c>
      <c r="CC25" s="625">
        <f t="shared" si="27"/>
        <v>1</v>
      </c>
      <c r="CD25" s="737">
        <f t="shared" si="28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9"/>
        <v>0</v>
      </c>
      <c r="CR25" s="625">
        <f t="shared" si="115"/>
        <v>1</v>
      </c>
      <c r="CS25" s="738" t="str">
        <f t="shared" si="30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1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2"/>
        <v>0</v>
      </c>
      <c r="DQ25" s="740">
        <f t="shared" si="33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4"/>
        <v>0</v>
      </c>
      <c r="ED25" s="740">
        <f t="shared" si="35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6"/>
        <v>0</v>
      </c>
      <c r="EQ25" s="740">
        <f t="shared" si="37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8"/>
        <v>0</v>
      </c>
      <c r="FD25" s="740">
        <f t="shared" si="39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40"/>
        <v>0</v>
      </c>
      <c r="FQ25" s="740">
        <f t="shared" si="41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2"/>
        <v>0</v>
      </c>
      <c r="GD25" s="740">
        <f t="shared" si="43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4"/>
        <v>0</v>
      </c>
      <c r="GQ25" s="740">
        <f t="shared" si="45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6"/>
        <v>0</v>
      </c>
      <c r="HD25" s="740">
        <f t="shared" si="47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8"/>
        <v>0</v>
      </c>
      <c r="HQ25" s="740">
        <f t="shared" si="49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50"/>
        <v>0</v>
      </c>
      <c r="ID25" s="740">
        <f t="shared" si="51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2"/>
        <v>0</v>
      </c>
      <c r="IQ25" s="740">
        <f t="shared" si="53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4"/>
        <v>0</v>
      </c>
      <c r="JD25" s="740">
        <f t="shared" si="55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6"/>
        <v>0</v>
      </c>
      <c r="JQ25" s="740">
        <f t="shared" si="57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8"/>
        <v>0</v>
      </c>
      <c r="KK25" s="740">
        <f t="shared" si="59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60"/>
        <v>0</v>
      </c>
      <c r="KX25" s="740">
        <f t="shared" si="61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2"/>
        <v>0</v>
      </c>
      <c r="LK25" s="740">
        <f t="shared" si="63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4"/>
        <v>0</v>
      </c>
      <c r="LX25" s="740">
        <f t="shared" si="65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6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7"/>
        <v>0</v>
      </c>
      <c r="MK25" s="740">
        <f t="shared" si="68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9"/>
        <v>0</v>
      </c>
      <c r="MX25" s="740">
        <f t="shared" si="70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1"/>
        <v>0</v>
      </c>
      <c r="NK25" s="740">
        <f t="shared" si="72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3"/>
        <v>0</v>
      </c>
      <c r="NX25" s="740">
        <f t="shared" si="74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5"/>
        <v>0</v>
      </c>
      <c r="OK25" s="740">
        <f t="shared" si="76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7"/>
        <v>0</v>
      </c>
      <c r="OX25" s="740">
        <f t="shared" si="78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9"/>
        <v>0</v>
      </c>
      <c r="PK25" s="740">
        <f t="shared" si="80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1"/>
        <v>0</v>
      </c>
      <c r="PX25" s="740">
        <f t="shared" si="82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3"/>
        <v>0</v>
      </c>
      <c r="QK25" s="740">
        <f t="shared" si="84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5"/>
        <v>0</v>
      </c>
      <c r="QX25" s="740">
        <f t="shared" si="86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7"/>
        <v>0</v>
      </c>
      <c r="RK25" s="740">
        <f t="shared" si="88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90"/>
        <v>0</v>
      </c>
      <c r="RS25" s="594">
        <f t="shared" ca="1" si="91"/>
        <v>0</v>
      </c>
      <c r="RU25" s="725"/>
    </row>
    <row r="26" spans="1:489" s="625" customFormat="1" ht="15" x14ac:dyDescent="0.25">
      <c r="A26" s="865">
        <f t="shared" ca="1" si="92"/>
        <v>11</v>
      </c>
      <c r="B26" s="719">
        <f t="shared" ca="1" si="416"/>
        <v>43906</v>
      </c>
      <c r="C26" s="720">
        <f t="shared" ca="1" si="417"/>
        <v>0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43906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 t="str">
        <f t="shared" ca="1" si="2"/>
        <v/>
      </c>
      <c r="Q26" s="725" t="str">
        <f t="shared" ca="1" si="3"/>
        <v/>
      </c>
      <c r="R26" s="725">
        <f t="shared" ca="1" si="4"/>
        <v>0</v>
      </c>
      <c r="S26" s="750"/>
      <c r="T26" s="723" t="str">
        <f t="shared" si="93"/>
        <v/>
      </c>
      <c r="U26" s="723" t="str">
        <f t="shared" ca="1" si="5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6"/>
        <v/>
      </c>
      <c r="AD26" s="714"/>
      <c r="AE26" s="752" t="str">
        <f t="shared" si="7"/>
        <v/>
      </c>
      <c r="AF26" s="729" t="str">
        <f t="shared" si="96"/>
        <v/>
      </c>
      <c r="AG26" s="730" t="str">
        <f t="shared" si="97"/>
        <v/>
      </c>
      <c r="AH26" s="731" t="str">
        <f t="shared" si="8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9"/>
        <v>0</v>
      </c>
      <c r="AM26" s="596">
        <f t="shared" si="9"/>
        <v>0</v>
      </c>
      <c r="AN26" s="596">
        <f t="shared" si="9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10"/>
        <v>0</v>
      </c>
      <c r="AS26" s="733">
        <f t="shared" si="11"/>
        <v>0</v>
      </c>
      <c r="AT26" s="635">
        <f t="shared" si="12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3"/>
        <v>0</v>
      </c>
      <c r="AY26" s="596">
        <f t="shared" si="14"/>
        <v>0</v>
      </c>
      <c r="AZ26" s="596">
        <f t="shared" si="15"/>
        <v>0</v>
      </c>
      <c r="BA26" s="596">
        <f t="shared" si="16"/>
        <v>0</v>
      </c>
      <c r="BB26" s="596">
        <f t="shared" si="17"/>
        <v>0</v>
      </c>
      <c r="BC26" s="596">
        <f t="shared" si="425"/>
        <v>0</v>
      </c>
      <c r="BD26" s="636" t="b">
        <f t="shared" si="18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9"/>
        <v>0</v>
      </c>
      <c r="BN26" s="636">
        <f t="shared" si="20"/>
        <v>0</v>
      </c>
      <c r="BO26" s="735">
        <f t="shared" ca="1" si="100"/>
        <v>0</v>
      </c>
      <c r="BP26" s="636">
        <f t="shared" si="21"/>
        <v>0</v>
      </c>
      <c r="BQ26" s="636">
        <f t="shared" si="101"/>
        <v>0</v>
      </c>
      <c r="BR26" s="636">
        <f t="shared" ca="1" si="22"/>
        <v>0</v>
      </c>
      <c r="BS26" s="549">
        <f t="shared" ca="1" si="23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4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5"/>
        <v>0</v>
      </c>
      <c r="BY26" s="638">
        <f t="shared" ca="1" si="102"/>
        <v>0</v>
      </c>
      <c r="BZ26" s="736">
        <f ca="1">ROUND(IF(OR(C26=0,B26=""),0,INDIRECT(ADDRESS(MATCH(B26,Soll_AZ,1)+MATCH("Arbeitszeit 1 ab",Stammdaten!B:B,0)-1,WEEKDAY(B26,2)+15,,,Tabellennamen),TRUE)),15)</f>
        <v>0</v>
      </c>
      <c r="CA26" s="954">
        <f t="shared" ca="1" si="26"/>
        <v>0</v>
      </c>
      <c r="CB26" s="736">
        <f t="shared" si="103"/>
        <v>0</v>
      </c>
      <c r="CC26" s="625">
        <f t="shared" si="27"/>
        <v>1</v>
      </c>
      <c r="CD26" s="737">
        <f t="shared" si="28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9"/>
        <v>0</v>
      </c>
      <c r="CR26" s="625">
        <f t="shared" si="115"/>
        <v>1</v>
      </c>
      <c r="CS26" s="738" t="str">
        <f t="shared" si="30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1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2"/>
        <v>0</v>
      </c>
      <c r="DQ26" s="740">
        <f t="shared" si="33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4"/>
        <v>0</v>
      </c>
      <c r="ED26" s="740">
        <f t="shared" si="35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6"/>
        <v>0</v>
      </c>
      <c r="EQ26" s="740">
        <f t="shared" si="37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8"/>
        <v>0</v>
      </c>
      <c r="FD26" s="740">
        <f t="shared" si="39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40"/>
        <v>0</v>
      </c>
      <c r="FQ26" s="740">
        <f t="shared" si="41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2"/>
        <v>0</v>
      </c>
      <c r="GD26" s="740">
        <f t="shared" si="43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4"/>
        <v>0</v>
      </c>
      <c r="GQ26" s="740">
        <f t="shared" si="45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6"/>
        <v>0</v>
      </c>
      <c r="HD26" s="740">
        <f t="shared" si="47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8"/>
        <v>0</v>
      </c>
      <c r="HQ26" s="740">
        <f t="shared" si="49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50"/>
        <v>0</v>
      </c>
      <c r="ID26" s="740">
        <f t="shared" si="51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2"/>
        <v>0</v>
      </c>
      <c r="IQ26" s="740">
        <f t="shared" si="53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4"/>
        <v>0</v>
      </c>
      <c r="JD26" s="740">
        <f t="shared" si="55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6"/>
        <v>0</v>
      </c>
      <c r="JQ26" s="740">
        <f t="shared" si="57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8"/>
        <v>0</v>
      </c>
      <c r="KK26" s="740">
        <f t="shared" si="59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60"/>
        <v>0</v>
      </c>
      <c r="KX26" s="740">
        <f t="shared" si="61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2"/>
        <v>0</v>
      </c>
      <c r="LK26" s="740">
        <f t="shared" si="63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4"/>
        <v>0</v>
      </c>
      <c r="LX26" s="740">
        <f t="shared" si="65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6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7"/>
        <v>0</v>
      </c>
      <c r="MK26" s="740">
        <f t="shared" si="68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9"/>
        <v>0</v>
      </c>
      <c r="MX26" s="740">
        <f t="shared" si="70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1"/>
        <v>0</v>
      </c>
      <c r="NK26" s="740">
        <f t="shared" si="72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3"/>
        <v>0</v>
      </c>
      <c r="NX26" s="740">
        <f t="shared" si="74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5"/>
        <v>0</v>
      </c>
      <c r="OK26" s="740">
        <f t="shared" si="76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7"/>
        <v>0</v>
      </c>
      <c r="OX26" s="740">
        <f t="shared" si="78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9"/>
        <v>0</v>
      </c>
      <c r="PK26" s="740">
        <f t="shared" si="80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1"/>
        <v>0</v>
      </c>
      <c r="PX26" s="740">
        <f t="shared" si="82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3"/>
        <v>0</v>
      </c>
      <c r="QK26" s="740">
        <f t="shared" si="84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5"/>
        <v>0</v>
      </c>
      <c r="QX26" s="740">
        <f t="shared" si="86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7"/>
        <v>0</v>
      </c>
      <c r="RK26" s="740">
        <f t="shared" si="88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90"/>
        <v>0</v>
      </c>
      <c r="RS26" s="594">
        <f t="shared" ca="1" si="91"/>
        <v>0</v>
      </c>
      <c r="RU26" s="725"/>
    </row>
    <row r="27" spans="1:489" s="625" customFormat="1" ht="15" x14ac:dyDescent="0.25">
      <c r="A27" s="865">
        <f t="shared" ca="1" si="92"/>
        <v>12</v>
      </c>
      <c r="B27" s="719">
        <f t="shared" ca="1" si="416"/>
        <v>43907</v>
      </c>
      <c r="C27" s="720">
        <f t="shared" ca="1" si="417"/>
        <v>1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43907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4"/>
        <v/>
      </c>
      <c r="S27" s="750"/>
      <c r="T27" s="723" t="str">
        <f t="shared" si="93"/>
        <v/>
      </c>
      <c r="U27" s="723" t="str">
        <f t="shared" ca="1" si="5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6"/>
        <v/>
      </c>
      <c r="AD27" s="714"/>
      <c r="AE27" s="752" t="str">
        <f t="shared" si="7"/>
        <v/>
      </c>
      <c r="AF27" s="729" t="str">
        <f t="shared" si="96"/>
        <v/>
      </c>
      <c r="AG27" s="730" t="str">
        <f t="shared" si="97"/>
        <v/>
      </c>
      <c r="AH27" s="731" t="str">
        <f t="shared" si="8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9"/>
        <v>0</v>
      </c>
      <c r="AM27" s="596">
        <f t="shared" si="9"/>
        <v>0</v>
      </c>
      <c r="AN27" s="596">
        <f t="shared" si="9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10"/>
        <v>0</v>
      </c>
      <c r="AS27" s="733">
        <f t="shared" si="11"/>
        <v>0</v>
      </c>
      <c r="AT27" s="635">
        <f t="shared" si="12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3"/>
        <v>0</v>
      </c>
      <c r="AY27" s="596">
        <f t="shared" si="14"/>
        <v>0</v>
      </c>
      <c r="AZ27" s="596">
        <f t="shared" si="15"/>
        <v>0</v>
      </c>
      <c r="BA27" s="596">
        <f t="shared" si="16"/>
        <v>0</v>
      </c>
      <c r="BB27" s="596">
        <f t="shared" si="17"/>
        <v>0</v>
      </c>
      <c r="BC27" s="596">
        <f t="shared" si="425"/>
        <v>0</v>
      </c>
      <c r="BD27" s="636" t="b">
        <f t="shared" si="18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0.33333333333333337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9"/>
        <v>0</v>
      </c>
      <c r="BN27" s="636">
        <f t="shared" si="20"/>
        <v>0</v>
      </c>
      <c r="BO27" s="735">
        <f t="shared" ca="1" si="100"/>
        <v>0</v>
      </c>
      <c r="BP27" s="636">
        <f t="shared" si="21"/>
        <v>0</v>
      </c>
      <c r="BQ27" s="636">
        <f t="shared" si="101"/>
        <v>0</v>
      </c>
      <c r="BR27" s="636">
        <f t="shared" ca="1" si="22"/>
        <v>0</v>
      </c>
      <c r="BS27" s="549">
        <f t="shared" ca="1" si="23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4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5"/>
        <v>0</v>
      </c>
      <c r="BY27" s="638">
        <f t="shared" ca="1" si="102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6"/>
        <v>0</v>
      </c>
      <c r="CB27" s="736">
        <f t="shared" si="103"/>
        <v>0</v>
      </c>
      <c r="CC27" s="625">
        <f t="shared" si="27"/>
        <v>1</v>
      </c>
      <c r="CD27" s="737">
        <f t="shared" si="28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9"/>
        <v>0</v>
      </c>
      <c r="CR27" s="625">
        <f t="shared" si="115"/>
        <v>1</v>
      </c>
      <c r="CS27" s="738" t="str">
        <f t="shared" si="30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1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2"/>
        <v>0</v>
      </c>
      <c r="DQ27" s="740">
        <f t="shared" si="33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4"/>
        <v>0</v>
      </c>
      <c r="ED27" s="740">
        <f t="shared" si="35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6"/>
        <v>0</v>
      </c>
      <c r="EQ27" s="740">
        <f t="shared" si="37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8"/>
        <v>0</v>
      </c>
      <c r="FD27" s="740">
        <f t="shared" si="39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40"/>
        <v>0</v>
      </c>
      <c r="FQ27" s="740">
        <f t="shared" si="41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2"/>
        <v>0</v>
      </c>
      <c r="GD27" s="740">
        <f t="shared" si="43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4"/>
        <v>0</v>
      </c>
      <c r="GQ27" s="740">
        <f t="shared" si="45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6"/>
        <v>0</v>
      </c>
      <c r="HD27" s="740">
        <f t="shared" si="47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8"/>
        <v>0</v>
      </c>
      <c r="HQ27" s="740">
        <f t="shared" si="49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50"/>
        <v>0</v>
      </c>
      <c r="ID27" s="740">
        <f t="shared" si="51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2"/>
        <v>0</v>
      </c>
      <c r="IQ27" s="740">
        <f t="shared" si="53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4"/>
        <v>0</v>
      </c>
      <c r="JD27" s="740">
        <f t="shared" si="55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6"/>
        <v>0</v>
      </c>
      <c r="JQ27" s="740">
        <f t="shared" si="57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8"/>
        <v>0</v>
      </c>
      <c r="KK27" s="740">
        <f t="shared" si="59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60"/>
        <v>0</v>
      </c>
      <c r="KX27" s="740">
        <f t="shared" si="61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2"/>
        <v>0</v>
      </c>
      <c r="LK27" s="740">
        <f t="shared" si="63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4"/>
        <v>0</v>
      </c>
      <c r="LX27" s="740">
        <f t="shared" si="65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6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7"/>
        <v>0</v>
      </c>
      <c r="MK27" s="740">
        <f t="shared" si="68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9"/>
        <v>0</v>
      </c>
      <c r="MX27" s="740">
        <f t="shared" si="70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1"/>
        <v>0</v>
      </c>
      <c r="NK27" s="740">
        <f t="shared" si="72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3"/>
        <v>0</v>
      </c>
      <c r="NX27" s="740">
        <f t="shared" si="74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5"/>
        <v>0</v>
      </c>
      <c r="OK27" s="740">
        <f t="shared" si="76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7"/>
        <v>0</v>
      </c>
      <c r="OX27" s="740">
        <f t="shared" si="78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9"/>
        <v>0</v>
      </c>
      <c r="PK27" s="740">
        <f t="shared" si="80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1"/>
        <v>0</v>
      </c>
      <c r="PX27" s="740">
        <f t="shared" si="82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3"/>
        <v>0</v>
      </c>
      <c r="QK27" s="740">
        <f t="shared" si="84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5"/>
        <v>0</v>
      </c>
      <c r="QX27" s="740">
        <f t="shared" si="86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7"/>
        <v>0</v>
      </c>
      <c r="RK27" s="740">
        <f t="shared" si="88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90"/>
        <v>0</v>
      </c>
      <c r="RS27" s="594">
        <f t="shared" ca="1" si="91"/>
        <v>0</v>
      </c>
      <c r="RU27" s="725"/>
    </row>
    <row r="28" spans="1:489" s="625" customFormat="1" ht="15" x14ac:dyDescent="0.25">
      <c r="A28" s="865">
        <f t="shared" ca="1" si="92"/>
        <v>12</v>
      </c>
      <c r="B28" s="719">
        <f t="shared" ca="1" si="416"/>
        <v>43908</v>
      </c>
      <c r="C28" s="720">
        <f t="shared" ca="1" si="417"/>
        <v>1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43908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4"/>
        <v/>
      </c>
      <c r="S28" s="750"/>
      <c r="T28" s="723" t="str">
        <f t="shared" si="93"/>
        <v/>
      </c>
      <c r="U28" s="723" t="str">
        <f t="shared" ca="1" si="5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6"/>
        <v/>
      </c>
      <c r="AD28" s="714"/>
      <c r="AE28" s="752" t="str">
        <f t="shared" si="7"/>
        <v/>
      </c>
      <c r="AF28" s="729" t="str">
        <f t="shared" si="96"/>
        <v/>
      </c>
      <c r="AG28" s="730" t="str">
        <f t="shared" si="97"/>
        <v/>
      </c>
      <c r="AH28" s="731" t="str">
        <f t="shared" si="8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9"/>
        <v>0</v>
      </c>
      <c r="AM28" s="596">
        <f t="shared" si="9"/>
        <v>0</v>
      </c>
      <c r="AN28" s="596">
        <f t="shared" si="9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10"/>
        <v>0</v>
      </c>
      <c r="AS28" s="733">
        <f t="shared" si="11"/>
        <v>0</v>
      </c>
      <c r="AT28" s="635">
        <f t="shared" si="12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3"/>
        <v>0</v>
      </c>
      <c r="AY28" s="596">
        <f t="shared" si="14"/>
        <v>0</v>
      </c>
      <c r="AZ28" s="596">
        <f t="shared" si="15"/>
        <v>0</v>
      </c>
      <c r="BA28" s="596">
        <f t="shared" si="16"/>
        <v>0</v>
      </c>
      <c r="BB28" s="596">
        <f t="shared" si="17"/>
        <v>0</v>
      </c>
      <c r="BC28" s="596">
        <f t="shared" si="425"/>
        <v>0</v>
      </c>
      <c r="BD28" s="636" t="b">
        <f t="shared" si="18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9"/>
        <v>0</v>
      </c>
      <c r="BN28" s="636">
        <f t="shared" si="20"/>
        <v>0</v>
      </c>
      <c r="BO28" s="735">
        <f t="shared" ca="1" si="100"/>
        <v>0</v>
      </c>
      <c r="BP28" s="636">
        <f t="shared" si="21"/>
        <v>0</v>
      </c>
      <c r="BQ28" s="636">
        <f t="shared" si="101"/>
        <v>0</v>
      </c>
      <c r="BR28" s="636">
        <f t="shared" ca="1" si="22"/>
        <v>0</v>
      </c>
      <c r="BS28" s="549">
        <f t="shared" ca="1" si="23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4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5"/>
        <v>0</v>
      </c>
      <c r="BY28" s="638">
        <f t="shared" ca="1" si="102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6"/>
        <v>0</v>
      </c>
      <c r="CB28" s="736">
        <f t="shared" si="103"/>
        <v>0</v>
      </c>
      <c r="CC28" s="625">
        <f t="shared" si="27"/>
        <v>1</v>
      </c>
      <c r="CD28" s="737">
        <f t="shared" si="28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9"/>
        <v>0</v>
      </c>
      <c r="CR28" s="625">
        <f t="shared" si="115"/>
        <v>1</v>
      </c>
      <c r="CS28" s="738" t="str">
        <f t="shared" si="30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1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2"/>
        <v>0</v>
      </c>
      <c r="DQ28" s="740">
        <f t="shared" si="33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4"/>
        <v>0</v>
      </c>
      <c r="ED28" s="740">
        <f t="shared" si="35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6"/>
        <v>0</v>
      </c>
      <c r="EQ28" s="740">
        <f t="shared" si="37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8"/>
        <v>0</v>
      </c>
      <c r="FD28" s="740">
        <f t="shared" si="39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40"/>
        <v>0</v>
      </c>
      <c r="FQ28" s="740">
        <f t="shared" si="41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2"/>
        <v>0</v>
      </c>
      <c r="GD28" s="740">
        <f t="shared" si="43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4"/>
        <v>0</v>
      </c>
      <c r="GQ28" s="740">
        <f t="shared" si="45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6"/>
        <v>0</v>
      </c>
      <c r="HD28" s="740">
        <f t="shared" si="47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8"/>
        <v>0</v>
      </c>
      <c r="HQ28" s="740">
        <f t="shared" si="49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50"/>
        <v>0</v>
      </c>
      <c r="ID28" s="740">
        <f t="shared" si="51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2"/>
        <v>0</v>
      </c>
      <c r="IQ28" s="740">
        <f t="shared" si="53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4"/>
        <v>0</v>
      </c>
      <c r="JD28" s="740">
        <f t="shared" si="55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6"/>
        <v>0</v>
      </c>
      <c r="JQ28" s="740">
        <f t="shared" si="57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8"/>
        <v>0</v>
      </c>
      <c r="KK28" s="740">
        <f t="shared" si="59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60"/>
        <v>0</v>
      </c>
      <c r="KX28" s="740">
        <f t="shared" si="61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2"/>
        <v>0</v>
      </c>
      <c r="LK28" s="740">
        <f t="shared" si="63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4"/>
        <v>0</v>
      </c>
      <c r="LX28" s="740">
        <f t="shared" si="65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6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7"/>
        <v>0</v>
      </c>
      <c r="MK28" s="740">
        <f t="shared" si="68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9"/>
        <v>0</v>
      </c>
      <c r="MX28" s="740">
        <f t="shared" si="70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1"/>
        <v>0</v>
      </c>
      <c r="NK28" s="740">
        <f t="shared" si="72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3"/>
        <v>0</v>
      </c>
      <c r="NX28" s="740">
        <f t="shared" si="74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5"/>
        <v>0</v>
      </c>
      <c r="OK28" s="740">
        <f t="shared" si="76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7"/>
        <v>0</v>
      </c>
      <c r="OX28" s="740">
        <f t="shared" si="78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9"/>
        <v>0</v>
      </c>
      <c r="PK28" s="740">
        <f t="shared" si="80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1"/>
        <v>0</v>
      </c>
      <c r="PX28" s="740">
        <f t="shared" si="82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3"/>
        <v>0</v>
      </c>
      <c r="QK28" s="740">
        <f t="shared" si="84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5"/>
        <v>0</v>
      </c>
      <c r="QX28" s="740">
        <f t="shared" si="86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7"/>
        <v>0</v>
      </c>
      <c r="RK28" s="740">
        <f t="shared" si="88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90"/>
        <v>0</v>
      </c>
      <c r="RS28" s="594">
        <f t="shared" ca="1" si="91"/>
        <v>0</v>
      </c>
      <c r="RU28" s="725"/>
    </row>
    <row r="29" spans="1:489" s="625" customFormat="1" ht="15" x14ac:dyDescent="0.25">
      <c r="A29" s="865">
        <f t="shared" ca="1" si="92"/>
        <v>12</v>
      </c>
      <c r="B29" s="719">
        <f t="shared" ca="1" si="416"/>
        <v>43909</v>
      </c>
      <c r="C29" s="720">
        <f t="shared" ca="1" si="417"/>
        <v>1</v>
      </c>
      <c r="D29" s="720" t="str">
        <f t="shared" ca="1" si="418"/>
        <v/>
      </c>
      <c r="E29" s="773" t="str">
        <f t="shared" ca="1" si="419"/>
        <v/>
      </c>
      <c r="F29" s="721">
        <f t="shared" ca="1" si="420"/>
        <v>43909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>
        <f t="shared" ca="1" si="2"/>
        <v>0.33333333333333298</v>
      </c>
      <c r="Q29" s="725" t="str">
        <f t="shared" ca="1" si="3"/>
        <v/>
      </c>
      <c r="R29" s="725" t="str">
        <f t="shared" ca="1" si="4"/>
        <v/>
      </c>
      <c r="S29" s="750"/>
      <c r="T29" s="723" t="str">
        <f t="shared" si="93"/>
        <v/>
      </c>
      <c r="U29" s="723" t="str">
        <f t="shared" ca="1" si="5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6"/>
        <v/>
      </c>
      <c r="AD29" s="714"/>
      <c r="AE29" s="752" t="str">
        <f t="shared" si="7"/>
        <v/>
      </c>
      <c r="AF29" s="729" t="str">
        <f t="shared" si="96"/>
        <v/>
      </c>
      <c r="AG29" s="730" t="str">
        <f t="shared" si="97"/>
        <v/>
      </c>
      <c r="AH29" s="731" t="str">
        <f t="shared" si="8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9"/>
        <v>0</v>
      </c>
      <c r="AM29" s="596">
        <f t="shared" si="9"/>
        <v>0</v>
      </c>
      <c r="AN29" s="596">
        <f t="shared" si="9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10"/>
        <v>0</v>
      </c>
      <c r="AS29" s="733">
        <f t="shared" si="11"/>
        <v>0</v>
      </c>
      <c r="AT29" s="635">
        <f t="shared" si="12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3"/>
        <v>0</v>
      </c>
      <c r="AY29" s="596">
        <f t="shared" si="14"/>
        <v>0</v>
      </c>
      <c r="AZ29" s="596">
        <f t="shared" si="15"/>
        <v>0</v>
      </c>
      <c r="BA29" s="596">
        <f t="shared" si="16"/>
        <v>0</v>
      </c>
      <c r="BB29" s="596">
        <f t="shared" si="17"/>
        <v>0</v>
      </c>
      <c r="BC29" s="596">
        <f t="shared" si="425"/>
        <v>0</v>
      </c>
      <c r="BD29" s="636" t="b">
        <f t="shared" si="18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0.33333333333333331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9"/>
        <v>0</v>
      </c>
      <c r="BN29" s="636">
        <f t="shared" si="20"/>
        <v>0</v>
      </c>
      <c r="BO29" s="735">
        <f t="shared" ca="1" si="100"/>
        <v>0</v>
      </c>
      <c r="BP29" s="636">
        <f t="shared" si="21"/>
        <v>0</v>
      </c>
      <c r="BQ29" s="636">
        <f t="shared" si="101"/>
        <v>0</v>
      </c>
      <c r="BR29" s="636">
        <f t="shared" ca="1" si="22"/>
        <v>0</v>
      </c>
      <c r="BS29" s="549">
        <f t="shared" ca="1" si="23"/>
        <v>0</v>
      </c>
      <c r="BT29" s="637">
        <f t="shared" ca="1" si="428"/>
        <v>0</v>
      </c>
      <c r="BU29" s="635">
        <f t="shared" ca="1" si="429"/>
        <v>0</v>
      </c>
      <c r="BV29" s="638">
        <f t="shared" ca="1" si="24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5"/>
        <v>0</v>
      </c>
      <c r="BY29" s="638">
        <f t="shared" ca="1" si="102"/>
        <v>1</v>
      </c>
      <c r="BZ29" s="736">
        <f ca="1">ROUND(IF(OR(C29=0,B29=""),0,INDIRECT(ADDRESS(MATCH(B29,Soll_AZ,1)+MATCH("Arbeitszeit 1 ab",Stammdaten!B:B,0)-1,WEEKDAY(B29,2)+15,,,Tabellennamen),TRUE)),15)</f>
        <v>0.33333333333333298</v>
      </c>
      <c r="CA29" s="954">
        <f t="shared" ca="1" si="26"/>
        <v>0</v>
      </c>
      <c r="CB29" s="736">
        <f t="shared" si="103"/>
        <v>0</v>
      </c>
      <c r="CC29" s="625">
        <f t="shared" si="27"/>
        <v>1</v>
      </c>
      <c r="CD29" s="737">
        <f t="shared" si="28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9"/>
        <v>0</v>
      </c>
      <c r="CR29" s="625">
        <f t="shared" si="115"/>
        <v>1</v>
      </c>
      <c r="CS29" s="738" t="str">
        <f t="shared" si="30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1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2"/>
        <v>0</v>
      </c>
      <c r="DQ29" s="740">
        <f t="shared" si="33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4"/>
        <v>0</v>
      </c>
      <c r="ED29" s="740">
        <f t="shared" si="35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6"/>
        <v>0</v>
      </c>
      <c r="EQ29" s="740">
        <f t="shared" si="37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8"/>
        <v>0</v>
      </c>
      <c r="FD29" s="740">
        <f t="shared" si="39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40"/>
        <v>0</v>
      </c>
      <c r="FQ29" s="740">
        <f t="shared" si="41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2"/>
        <v>0</v>
      </c>
      <c r="GD29" s="740">
        <f t="shared" si="43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4"/>
        <v>0</v>
      </c>
      <c r="GQ29" s="740">
        <f t="shared" si="45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6"/>
        <v>0</v>
      </c>
      <c r="HD29" s="740">
        <f t="shared" si="47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8"/>
        <v>0</v>
      </c>
      <c r="HQ29" s="740">
        <f t="shared" si="49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50"/>
        <v>0</v>
      </c>
      <c r="ID29" s="740">
        <f t="shared" si="51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2"/>
        <v>0</v>
      </c>
      <c r="IQ29" s="740">
        <f t="shared" si="53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4"/>
        <v>0</v>
      </c>
      <c r="JD29" s="740">
        <f t="shared" si="55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6"/>
        <v>0</v>
      </c>
      <c r="JQ29" s="740">
        <f t="shared" si="57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8"/>
        <v>0</v>
      </c>
      <c r="KK29" s="740">
        <f t="shared" si="59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60"/>
        <v>0</v>
      </c>
      <c r="KX29" s="740">
        <f t="shared" si="61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2"/>
        <v>0</v>
      </c>
      <c r="LK29" s="740">
        <f t="shared" si="63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4"/>
        <v>0</v>
      </c>
      <c r="LX29" s="740">
        <f t="shared" si="65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6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7"/>
        <v>0</v>
      </c>
      <c r="MK29" s="740">
        <f t="shared" si="68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9"/>
        <v>0</v>
      </c>
      <c r="MX29" s="740">
        <f t="shared" si="70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1"/>
        <v>0</v>
      </c>
      <c r="NK29" s="740">
        <f t="shared" si="72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3"/>
        <v>0</v>
      </c>
      <c r="NX29" s="740">
        <f t="shared" si="74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5"/>
        <v>0</v>
      </c>
      <c r="OK29" s="740">
        <f t="shared" si="76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7"/>
        <v>0</v>
      </c>
      <c r="OX29" s="740">
        <f t="shared" si="78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9"/>
        <v>0</v>
      </c>
      <c r="PK29" s="740">
        <f t="shared" si="80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1"/>
        <v>0</v>
      </c>
      <c r="PX29" s="740">
        <f t="shared" si="82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3"/>
        <v>0</v>
      </c>
      <c r="QK29" s="740">
        <f t="shared" si="84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5"/>
        <v>0</v>
      </c>
      <c r="QX29" s="740">
        <f t="shared" si="86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7"/>
        <v>0</v>
      </c>
      <c r="RK29" s="740">
        <f t="shared" si="88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90"/>
        <v>0</v>
      </c>
      <c r="RS29" s="594">
        <f t="shared" ca="1" si="91"/>
        <v>0</v>
      </c>
      <c r="RU29" s="725"/>
    </row>
    <row r="30" spans="1:489" s="625" customFormat="1" ht="15" x14ac:dyDescent="0.25">
      <c r="A30" s="865">
        <f t="shared" ca="1" si="92"/>
        <v>12</v>
      </c>
      <c r="B30" s="719">
        <f t="shared" ca="1" si="416"/>
        <v>43910</v>
      </c>
      <c r="C30" s="720">
        <f t="shared" ca="1" si="417"/>
        <v>1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43910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>
        <f t="shared" ca="1" si="2"/>
        <v>0.33333333333333298</v>
      </c>
      <c r="Q30" s="725" t="str">
        <f t="shared" ca="1" si="3"/>
        <v/>
      </c>
      <c r="R30" s="725" t="str">
        <f t="shared" ca="1" si="4"/>
        <v/>
      </c>
      <c r="S30" s="750"/>
      <c r="T30" s="723" t="str">
        <f t="shared" si="93"/>
        <v/>
      </c>
      <c r="U30" s="723" t="str">
        <f t="shared" ca="1" si="5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6"/>
        <v/>
      </c>
      <c r="AD30" s="714"/>
      <c r="AE30" s="752" t="str">
        <f t="shared" si="7"/>
        <v/>
      </c>
      <c r="AF30" s="729" t="str">
        <f t="shared" si="96"/>
        <v/>
      </c>
      <c r="AG30" s="730" t="str">
        <f t="shared" si="97"/>
        <v/>
      </c>
      <c r="AH30" s="731" t="str">
        <f t="shared" si="8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9"/>
        <v>0</v>
      </c>
      <c r="AM30" s="596">
        <f t="shared" si="9"/>
        <v>0</v>
      </c>
      <c r="AN30" s="596">
        <f t="shared" si="9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10"/>
        <v>0</v>
      </c>
      <c r="AS30" s="733">
        <f t="shared" si="11"/>
        <v>0</v>
      </c>
      <c r="AT30" s="635">
        <f t="shared" si="12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3"/>
        <v>0</v>
      </c>
      <c r="AY30" s="596">
        <f t="shared" si="14"/>
        <v>0</v>
      </c>
      <c r="AZ30" s="596">
        <f t="shared" si="15"/>
        <v>0</v>
      </c>
      <c r="BA30" s="596">
        <f t="shared" si="16"/>
        <v>0</v>
      </c>
      <c r="BB30" s="596">
        <f t="shared" si="17"/>
        <v>0</v>
      </c>
      <c r="BC30" s="596">
        <f t="shared" si="425"/>
        <v>0</v>
      </c>
      <c r="BD30" s="636" t="b">
        <f t="shared" si="18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0.33333333333333337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9"/>
        <v>0</v>
      </c>
      <c r="BN30" s="636">
        <f t="shared" si="20"/>
        <v>0</v>
      </c>
      <c r="BO30" s="735">
        <f t="shared" ca="1" si="100"/>
        <v>0</v>
      </c>
      <c r="BP30" s="636">
        <f t="shared" si="21"/>
        <v>0</v>
      </c>
      <c r="BQ30" s="636">
        <f t="shared" si="101"/>
        <v>0</v>
      </c>
      <c r="BR30" s="636">
        <f t="shared" ca="1" si="22"/>
        <v>0</v>
      </c>
      <c r="BS30" s="549">
        <f t="shared" ca="1" si="23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4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5"/>
        <v>0</v>
      </c>
      <c r="BY30" s="638">
        <f t="shared" ca="1" si="102"/>
        <v>1</v>
      </c>
      <c r="BZ30" s="736">
        <f ca="1">ROUND(IF(OR(C30=0,B30=""),0,INDIRECT(ADDRESS(MATCH(B30,Soll_AZ,1)+MATCH("Arbeitszeit 1 ab",Stammdaten!B:B,0)-1,WEEKDAY(B30,2)+15,,,Tabellennamen),TRUE)),15)</f>
        <v>0.33333333333333298</v>
      </c>
      <c r="CA30" s="954">
        <f t="shared" ca="1" si="26"/>
        <v>0</v>
      </c>
      <c r="CB30" s="736">
        <f t="shared" si="103"/>
        <v>0</v>
      </c>
      <c r="CC30" s="625">
        <f t="shared" si="27"/>
        <v>1</v>
      </c>
      <c r="CD30" s="737">
        <f t="shared" si="28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9"/>
        <v>0</v>
      </c>
      <c r="CR30" s="625">
        <f t="shared" si="115"/>
        <v>1</v>
      </c>
      <c r="CS30" s="738" t="str">
        <f t="shared" si="30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1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2"/>
        <v>0</v>
      </c>
      <c r="DQ30" s="740">
        <f t="shared" si="33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4"/>
        <v>0</v>
      </c>
      <c r="ED30" s="740">
        <f t="shared" si="35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6"/>
        <v>0</v>
      </c>
      <c r="EQ30" s="740">
        <f t="shared" si="37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8"/>
        <v>0</v>
      </c>
      <c r="FD30" s="740">
        <f t="shared" si="39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40"/>
        <v>0</v>
      </c>
      <c r="FQ30" s="740">
        <f t="shared" si="41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2"/>
        <v>0</v>
      </c>
      <c r="GD30" s="740">
        <f t="shared" si="43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4"/>
        <v>0</v>
      </c>
      <c r="GQ30" s="740">
        <f t="shared" si="45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6"/>
        <v>0</v>
      </c>
      <c r="HD30" s="740">
        <f t="shared" si="47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8"/>
        <v>0</v>
      </c>
      <c r="HQ30" s="740">
        <f t="shared" si="49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50"/>
        <v>0</v>
      </c>
      <c r="ID30" s="740">
        <f t="shared" si="51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2"/>
        <v>0</v>
      </c>
      <c r="IQ30" s="740">
        <f t="shared" si="53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4"/>
        <v>0</v>
      </c>
      <c r="JD30" s="740">
        <f t="shared" si="55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6"/>
        <v>0</v>
      </c>
      <c r="JQ30" s="740">
        <f t="shared" si="57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8"/>
        <v>0</v>
      </c>
      <c r="KK30" s="740">
        <f t="shared" si="59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60"/>
        <v>0</v>
      </c>
      <c r="KX30" s="740">
        <f t="shared" si="61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2"/>
        <v>0</v>
      </c>
      <c r="LK30" s="740">
        <f t="shared" si="63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4"/>
        <v>0</v>
      </c>
      <c r="LX30" s="740">
        <f t="shared" si="65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6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7"/>
        <v>0</v>
      </c>
      <c r="MK30" s="740">
        <f t="shared" si="68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9"/>
        <v>0</v>
      </c>
      <c r="MX30" s="740">
        <f t="shared" si="70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1"/>
        <v>0</v>
      </c>
      <c r="NK30" s="740">
        <f t="shared" si="72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3"/>
        <v>0</v>
      </c>
      <c r="NX30" s="740">
        <f t="shared" si="74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5"/>
        <v>0</v>
      </c>
      <c r="OK30" s="740">
        <f t="shared" si="76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7"/>
        <v>0</v>
      </c>
      <c r="OX30" s="740">
        <f t="shared" si="78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9"/>
        <v>0</v>
      </c>
      <c r="PK30" s="740">
        <f t="shared" si="80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1"/>
        <v>0</v>
      </c>
      <c r="PX30" s="740">
        <f t="shared" si="82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3"/>
        <v>0</v>
      </c>
      <c r="QK30" s="740">
        <f t="shared" si="84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5"/>
        <v>0</v>
      </c>
      <c r="QX30" s="740">
        <f t="shared" si="86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7"/>
        <v>0</v>
      </c>
      <c r="RK30" s="740">
        <f t="shared" si="88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90"/>
        <v>0</v>
      </c>
      <c r="RS30" s="594">
        <f t="shared" ca="1" si="91"/>
        <v>0</v>
      </c>
      <c r="RU30" s="725"/>
    </row>
    <row r="31" spans="1:489" s="625" customFormat="1" ht="15" x14ac:dyDescent="0.25">
      <c r="A31" s="865">
        <f t="shared" ca="1" si="92"/>
        <v>12</v>
      </c>
      <c r="B31" s="719">
        <f t="shared" ca="1" si="416"/>
        <v>43911</v>
      </c>
      <c r="C31" s="720">
        <f t="shared" ca="1" si="417"/>
        <v>1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43911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>
        <f t="shared" ca="1" si="2"/>
        <v>0.33333333333333298</v>
      </c>
      <c r="Q31" s="725" t="str">
        <f t="shared" ca="1" si="3"/>
        <v/>
      </c>
      <c r="R31" s="725" t="str">
        <f t="shared" ca="1" si="4"/>
        <v/>
      </c>
      <c r="S31" s="750"/>
      <c r="T31" s="723" t="str">
        <f t="shared" si="93"/>
        <v/>
      </c>
      <c r="U31" s="723" t="str">
        <f t="shared" ca="1" si="5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6"/>
        <v/>
      </c>
      <c r="AD31" s="714"/>
      <c r="AE31" s="752" t="str">
        <f t="shared" si="7"/>
        <v/>
      </c>
      <c r="AF31" s="729" t="str">
        <f t="shared" si="96"/>
        <v/>
      </c>
      <c r="AG31" s="730" t="str">
        <f t="shared" si="97"/>
        <v/>
      </c>
      <c r="AH31" s="731" t="str">
        <f t="shared" si="8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9"/>
        <v>0</v>
      </c>
      <c r="AM31" s="596">
        <f t="shared" si="9"/>
        <v>0</v>
      </c>
      <c r="AN31" s="596">
        <f t="shared" si="9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10"/>
        <v>0</v>
      </c>
      <c r="AS31" s="733">
        <f t="shared" si="11"/>
        <v>0</v>
      </c>
      <c r="AT31" s="635">
        <f t="shared" si="12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3"/>
        <v>0</v>
      </c>
      <c r="AY31" s="596">
        <f t="shared" si="14"/>
        <v>0</v>
      </c>
      <c r="AZ31" s="596">
        <f t="shared" si="15"/>
        <v>0</v>
      </c>
      <c r="BA31" s="596">
        <f t="shared" si="16"/>
        <v>0</v>
      </c>
      <c r="BB31" s="596">
        <f t="shared" si="17"/>
        <v>0</v>
      </c>
      <c r="BC31" s="596">
        <f t="shared" si="425"/>
        <v>0</v>
      </c>
      <c r="BD31" s="636" t="b">
        <f t="shared" si="18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0.33333333333333337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9"/>
        <v>0</v>
      </c>
      <c r="BN31" s="636">
        <f t="shared" si="20"/>
        <v>0</v>
      </c>
      <c r="BO31" s="735">
        <f t="shared" ca="1" si="100"/>
        <v>0</v>
      </c>
      <c r="BP31" s="636">
        <f t="shared" si="21"/>
        <v>0</v>
      </c>
      <c r="BQ31" s="636">
        <f t="shared" si="101"/>
        <v>0</v>
      </c>
      <c r="BR31" s="636">
        <f t="shared" ca="1" si="22"/>
        <v>0</v>
      </c>
      <c r="BS31" s="549">
        <f t="shared" ca="1" si="23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4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5"/>
        <v>0</v>
      </c>
      <c r="BY31" s="638">
        <f t="shared" ca="1" si="102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26"/>
        <v>0</v>
      </c>
      <c r="CB31" s="736">
        <f t="shared" si="103"/>
        <v>0</v>
      </c>
      <c r="CC31" s="625">
        <f t="shared" si="27"/>
        <v>1</v>
      </c>
      <c r="CD31" s="737">
        <f t="shared" si="28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9"/>
        <v>0</v>
      </c>
      <c r="CR31" s="625">
        <f t="shared" si="115"/>
        <v>1</v>
      </c>
      <c r="CS31" s="738" t="str">
        <f t="shared" si="30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1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2"/>
        <v>0</v>
      </c>
      <c r="DQ31" s="740">
        <f t="shared" si="33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4"/>
        <v>0</v>
      </c>
      <c r="ED31" s="740">
        <f t="shared" si="35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6"/>
        <v>0</v>
      </c>
      <c r="EQ31" s="740">
        <f t="shared" si="37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8"/>
        <v>0</v>
      </c>
      <c r="FD31" s="740">
        <f t="shared" si="39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40"/>
        <v>0</v>
      </c>
      <c r="FQ31" s="740">
        <f t="shared" si="41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2"/>
        <v>0</v>
      </c>
      <c r="GD31" s="740">
        <f t="shared" si="43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4"/>
        <v>0</v>
      </c>
      <c r="GQ31" s="740">
        <f t="shared" si="45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6"/>
        <v>0</v>
      </c>
      <c r="HD31" s="740">
        <f t="shared" si="47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8"/>
        <v>0</v>
      </c>
      <c r="HQ31" s="740">
        <f t="shared" si="49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50"/>
        <v>0</v>
      </c>
      <c r="ID31" s="740">
        <f t="shared" si="51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2"/>
        <v>0</v>
      </c>
      <c r="IQ31" s="740">
        <f t="shared" si="53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4"/>
        <v>0</v>
      </c>
      <c r="JD31" s="740">
        <f t="shared" si="55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6"/>
        <v>0</v>
      </c>
      <c r="JQ31" s="740">
        <f t="shared" si="57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8"/>
        <v>0</v>
      </c>
      <c r="KK31" s="740">
        <f t="shared" si="59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60"/>
        <v>0</v>
      </c>
      <c r="KX31" s="740">
        <f t="shared" si="61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2"/>
        <v>0</v>
      </c>
      <c r="LK31" s="740">
        <f t="shared" si="63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4"/>
        <v>0</v>
      </c>
      <c r="LX31" s="740">
        <f t="shared" si="65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6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7"/>
        <v>0</v>
      </c>
      <c r="MK31" s="740">
        <f t="shared" si="68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9"/>
        <v>0</v>
      </c>
      <c r="MX31" s="740">
        <f t="shared" si="70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1"/>
        <v>0</v>
      </c>
      <c r="NK31" s="740">
        <f t="shared" si="72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3"/>
        <v>0</v>
      </c>
      <c r="NX31" s="740">
        <f t="shared" si="74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5"/>
        <v>0</v>
      </c>
      <c r="OK31" s="740">
        <f t="shared" si="76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7"/>
        <v>0</v>
      </c>
      <c r="OX31" s="740">
        <f t="shared" si="78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9"/>
        <v>0</v>
      </c>
      <c r="PK31" s="740">
        <f t="shared" si="80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1"/>
        <v>0</v>
      </c>
      <c r="PX31" s="740">
        <f t="shared" si="82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3"/>
        <v>0</v>
      </c>
      <c r="QK31" s="740">
        <f t="shared" si="84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5"/>
        <v>0</v>
      </c>
      <c r="QX31" s="740">
        <f t="shared" si="86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7"/>
        <v>0</v>
      </c>
      <c r="RK31" s="740">
        <f t="shared" si="88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90"/>
        <v>0</v>
      </c>
      <c r="RS31" s="594">
        <f t="shared" ca="1" si="91"/>
        <v>0</v>
      </c>
      <c r="RU31" s="725"/>
    </row>
    <row r="32" spans="1:489" s="625" customFormat="1" ht="15" x14ac:dyDescent="0.25">
      <c r="A32" s="865">
        <f t="shared" ca="1" si="92"/>
        <v>12</v>
      </c>
      <c r="B32" s="719">
        <f t="shared" ca="1" si="416"/>
        <v>43912</v>
      </c>
      <c r="C32" s="720">
        <f t="shared" ca="1" si="417"/>
        <v>0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43912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 t="str">
        <f t="shared" ca="1" si="2"/>
        <v/>
      </c>
      <c r="Q32" s="725" t="str">
        <f t="shared" ca="1" si="3"/>
        <v/>
      </c>
      <c r="R32" s="725" t="str">
        <f t="shared" ca="1" si="4"/>
        <v/>
      </c>
      <c r="S32" s="750"/>
      <c r="T32" s="723" t="str">
        <f t="shared" si="93"/>
        <v/>
      </c>
      <c r="U32" s="723" t="str">
        <f t="shared" ca="1" si="5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6"/>
        <v/>
      </c>
      <c r="AD32" s="714"/>
      <c r="AE32" s="752" t="str">
        <f t="shared" si="7"/>
        <v/>
      </c>
      <c r="AF32" s="729" t="str">
        <f t="shared" si="96"/>
        <v/>
      </c>
      <c r="AG32" s="730" t="str">
        <f t="shared" si="97"/>
        <v/>
      </c>
      <c r="AH32" s="731" t="str">
        <f t="shared" si="8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9"/>
        <v>0</v>
      </c>
      <c r="AM32" s="596">
        <f t="shared" si="9"/>
        <v>0</v>
      </c>
      <c r="AN32" s="596">
        <f t="shared" si="9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10"/>
        <v>0</v>
      </c>
      <c r="AS32" s="733">
        <f t="shared" si="11"/>
        <v>0</v>
      </c>
      <c r="AT32" s="635">
        <f t="shared" si="12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3"/>
        <v>0</v>
      </c>
      <c r="AY32" s="596">
        <f t="shared" si="14"/>
        <v>0</v>
      </c>
      <c r="AZ32" s="596">
        <f t="shared" si="15"/>
        <v>0</v>
      </c>
      <c r="BA32" s="596">
        <f t="shared" si="16"/>
        <v>0</v>
      </c>
      <c r="BB32" s="596">
        <f t="shared" si="17"/>
        <v>0</v>
      </c>
      <c r="BC32" s="596">
        <f t="shared" si="425"/>
        <v>0</v>
      </c>
      <c r="BD32" s="636" t="b">
        <f t="shared" si="18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9"/>
        <v>0</v>
      </c>
      <c r="BN32" s="636">
        <f t="shared" si="20"/>
        <v>0</v>
      </c>
      <c r="BO32" s="735">
        <f t="shared" ca="1" si="100"/>
        <v>0</v>
      </c>
      <c r="BP32" s="636">
        <f t="shared" si="21"/>
        <v>0</v>
      </c>
      <c r="BQ32" s="636">
        <f t="shared" si="101"/>
        <v>0</v>
      </c>
      <c r="BR32" s="636">
        <f t="shared" ca="1" si="22"/>
        <v>0</v>
      </c>
      <c r="BS32" s="549">
        <f t="shared" ca="1" si="23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4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5"/>
        <v>0</v>
      </c>
      <c r="BY32" s="638">
        <f t="shared" ca="1" si="102"/>
        <v>0</v>
      </c>
      <c r="BZ32" s="736">
        <f ca="1">ROUND(IF(OR(C32=0,B32=""),0,INDIRECT(ADDRESS(MATCH(B32,Soll_AZ,1)+MATCH("Arbeitszeit 1 ab",Stammdaten!B:B,0)-1,WEEKDAY(B32,2)+15,,,Tabellennamen),TRUE)),15)</f>
        <v>0</v>
      </c>
      <c r="CA32" s="954">
        <f t="shared" ca="1" si="26"/>
        <v>0</v>
      </c>
      <c r="CB32" s="736">
        <f t="shared" si="103"/>
        <v>0</v>
      </c>
      <c r="CC32" s="625">
        <f t="shared" si="27"/>
        <v>1</v>
      </c>
      <c r="CD32" s="737">
        <f t="shared" si="28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9"/>
        <v>0</v>
      </c>
      <c r="CR32" s="625">
        <f t="shared" si="115"/>
        <v>1</v>
      </c>
      <c r="CS32" s="738" t="str">
        <f t="shared" si="30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1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2"/>
        <v>0</v>
      </c>
      <c r="DQ32" s="740">
        <f t="shared" si="33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4"/>
        <v>0</v>
      </c>
      <c r="ED32" s="740">
        <f t="shared" si="35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6"/>
        <v>0</v>
      </c>
      <c r="EQ32" s="740">
        <f t="shared" si="37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8"/>
        <v>0</v>
      </c>
      <c r="FD32" s="740">
        <f t="shared" si="39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40"/>
        <v>0</v>
      </c>
      <c r="FQ32" s="740">
        <f t="shared" si="41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2"/>
        <v>0</v>
      </c>
      <c r="GD32" s="740">
        <f t="shared" si="43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4"/>
        <v>0</v>
      </c>
      <c r="GQ32" s="740">
        <f t="shared" si="45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6"/>
        <v>0</v>
      </c>
      <c r="HD32" s="740">
        <f t="shared" si="47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8"/>
        <v>0</v>
      </c>
      <c r="HQ32" s="740">
        <f t="shared" si="49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50"/>
        <v>0</v>
      </c>
      <c r="ID32" s="740">
        <f t="shared" si="51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2"/>
        <v>0</v>
      </c>
      <c r="IQ32" s="740">
        <f t="shared" si="53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4"/>
        <v>0</v>
      </c>
      <c r="JD32" s="740">
        <f t="shared" si="55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6"/>
        <v>0</v>
      </c>
      <c r="JQ32" s="740">
        <f t="shared" si="57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8"/>
        <v>0</v>
      </c>
      <c r="KK32" s="740">
        <f t="shared" si="59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60"/>
        <v>0</v>
      </c>
      <c r="KX32" s="740">
        <f t="shared" si="61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2"/>
        <v>0</v>
      </c>
      <c r="LK32" s="740">
        <f t="shared" si="63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4"/>
        <v>0</v>
      </c>
      <c r="LX32" s="740">
        <f t="shared" si="65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6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7"/>
        <v>0</v>
      </c>
      <c r="MK32" s="740">
        <f t="shared" si="68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9"/>
        <v>0</v>
      </c>
      <c r="MX32" s="740">
        <f t="shared" si="70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1"/>
        <v>0</v>
      </c>
      <c r="NK32" s="740">
        <f t="shared" si="72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3"/>
        <v>0</v>
      </c>
      <c r="NX32" s="740">
        <f t="shared" si="74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5"/>
        <v>0</v>
      </c>
      <c r="OK32" s="740">
        <f t="shared" si="76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7"/>
        <v>0</v>
      </c>
      <c r="OX32" s="740">
        <f t="shared" si="78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9"/>
        <v>0</v>
      </c>
      <c r="PK32" s="740">
        <f t="shared" si="80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1"/>
        <v>0</v>
      </c>
      <c r="PX32" s="740">
        <f t="shared" si="82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3"/>
        <v>0</v>
      </c>
      <c r="QK32" s="740">
        <f t="shared" si="84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5"/>
        <v>0</v>
      </c>
      <c r="QX32" s="740">
        <f t="shared" si="86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7"/>
        <v>0</v>
      </c>
      <c r="RK32" s="740">
        <f t="shared" si="88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90"/>
        <v>0</v>
      </c>
      <c r="RS32" s="594">
        <f t="shared" ca="1" si="91"/>
        <v>0</v>
      </c>
      <c r="RU32" s="725"/>
    </row>
    <row r="33" spans="1:489" s="625" customFormat="1" ht="15" x14ac:dyDescent="0.25">
      <c r="A33" s="865">
        <f t="shared" ca="1" si="92"/>
        <v>12</v>
      </c>
      <c r="B33" s="719">
        <f t="shared" ca="1" si="416"/>
        <v>43913</v>
      </c>
      <c r="C33" s="720">
        <f t="shared" ca="1" si="417"/>
        <v>0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43913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 t="str">
        <f t="shared" ca="1" si="2"/>
        <v/>
      </c>
      <c r="Q33" s="725" t="str">
        <f t="shared" ca="1" si="3"/>
        <v/>
      </c>
      <c r="R33" s="725">
        <f t="shared" ca="1" si="4"/>
        <v>0</v>
      </c>
      <c r="S33" s="750"/>
      <c r="T33" s="723" t="str">
        <f t="shared" si="93"/>
        <v/>
      </c>
      <c r="U33" s="723" t="str">
        <f t="shared" ca="1" si="5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6"/>
        <v/>
      </c>
      <c r="AD33" s="714"/>
      <c r="AE33" s="752" t="str">
        <f t="shared" si="7"/>
        <v/>
      </c>
      <c r="AF33" s="729" t="str">
        <f t="shared" si="96"/>
        <v/>
      </c>
      <c r="AG33" s="730" t="str">
        <f t="shared" si="97"/>
        <v/>
      </c>
      <c r="AH33" s="731" t="str">
        <f t="shared" si="8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9"/>
        <v>0</v>
      </c>
      <c r="AM33" s="596">
        <f t="shared" si="9"/>
        <v>0</v>
      </c>
      <c r="AN33" s="596">
        <f t="shared" si="9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10"/>
        <v>0</v>
      </c>
      <c r="AS33" s="733">
        <f t="shared" si="11"/>
        <v>0</v>
      </c>
      <c r="AT33" s="635">
        <f t="shared" si="12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3"/>
        <v>0</v>
      </c>
      <c r="AY33" s="596">
        <f t="shared" si="14"/>
        <v>0</v>
      </c>
      <c r="AZ33" s="596">
        <f t="shared" si="15"/>
        <v>0</v>
      </c>
      <c r="BA33" s="596">
        <f t="shared" si="16"/>
        <v>0</v>
      </c>
      <c r="BB33" s="596">
        <f t="shared" si="17"/>
        <v>0</v>
      </c>
      <c r="BC33" s="596">
        <f t="shared" si="425"/>
        <v>0</v>
      </c>
      <c r="BD33" s="636" t="b">
        <f t="shared" si="18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9"/>
        <v>0</v>
      </c>
      <c r="BN33" s="636">
        <f t="shared" si="20"/>
        <v>0</v>
      </c>
      <c r="BO33" s="735">
        <f t="shared" ca="1" si="100"/>
        <v>0</v>
      </c>
      <c r="BP33" s="636">
        <f t="shared" si="21"/>
        <v>0</v>
      </c>
      <c r="BQ33" s="636">
        <f t="shared" si="101"/>
        <v>0</v>
      </c>
      <c r="BR33" s="636">
        <f t="shared" ca="1" si="22"/>
        <v>0</v>
      </c>
      <c r="BS33" s="549">
        <f t="shared" ca="1" si="23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4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5"/>
        <v>0</v>
      </c>
      <c r="BY33" s="638">
        <f t="shared" ca="1" si="102"/>
        <v>0</v>
      </c>
      <c r="BZ33" s="736">
        <f ca="1">ROUND(IF(OR(C33=0,B33=""),0,INDIRECT(ADDRESS(MATCH(B33,Soll_AZ,1)+MATCH("Arbeitszeit 1 ab",Stammdaten!B:B,0)-1,WEEKDAY(B33,2)+15,,,Tabellennamen),TRUE)),15)</f>
        <v>0</v>
      </c>
      <c r="CA33" s="954">
        <f t="shared" ca="1" si="26"/>
        <v>0</v>
      </c>
      <c r="CB33" s="736">
        <f t="shared" si="103"/>
        <v>0</v>
      </c>
      <c r="CC33" s="625">
        <f t="shared" si="27"/>
        <v>1</v>
      </c>
      <c r="CD33" s="737">
        <f t="shared" si="28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9"/>
        <v>0</v>
      </c>
      <c r="CR33" s="625">
        <f t="shared" si="115"/>
        <v>1</v>
      </c>
      <c r="CS33" s="738" t="str">
        <f t="shared" si="30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1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2"/>
        <v>0</v>
      </c>
      <c r="DQ33" s="740">
        <f t="shared" si="33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4"/>
        <v>0</v>
      </c>
      <c r="ED33" s="740">
        <f t="shared" si="35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6"/>
        <v>0</v>
      </c>
      <c r="EQ33" s="740">
        <f t="shared" si="37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8"/>
        <v>0</v>
      </c>
      <c r="FD33" s="740">
        <f t="shared" si="39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40"/>
        <v>0</v>
      </c>
      <c r="FQ33" s="740">
        <f t="shared" si="41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2"/>
        <v>0</v>
      </c>
      <c r="GD33" s="740">
        <f t="shared" si="43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4"/>
        <v>0</v>
      </c>
      <c r="GQ33" s="740">
        <f t="shared" si="45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6"/>
        <v>0</v>
      </c>
      <c r="HD33" s="740">
        <f t="shared" si="47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8"/>
        <v>0</v>
      </c>
      <c r="HQ33" s="740">
        <f t="shared" si="49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50"/>
        <v>0</v>
      </c>
      <c r="ID33" s="740">
        <f t="shared" si="51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2"/>
        <v>0</v>
      </c>
      <c r="IQ33" s="740">
        <f t="shared" si="53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4"/>
        <v>0</v>
      </c>
      <c r="JD33" s="740">
        <f t="shared" si="55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6"/>
        <v>0</v>
      </c>
      <c r="JQ33" s="740">
        <f t="shared" si="57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8"/>
        <v>0</v>
      </c>
      <c r="KK33" s="740">
        <f t="shared" si="59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60"/>
        <v>0</v>
      </c>
      <c r="KX33" s="740">
        <f t="shared" si="61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2"/>
        <v>0</v>
      </c>
      <c r="LK33" s="740">
        <f t="shared" si="63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4"/>
        <v>0</v>
      </c>
      <c r="LX33" s="740">
        <f t="shared" si="65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6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7"/>
        <v>0</v>
      </c>
      <c r="MK33" s="740">
        <f t="shared" si="68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9"/>
        <v>0</v>
      </c>
      <c r="MX33" s="740">
        <f t="shared" si="70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1"/>
        <v>0</v>
      </c>
      <c r="NK33" s="740">
        <f t="shared" si="72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3"/>
        <v>0</v>
      </c>
      <c r="NX33" s="740">
        <f t="shared" si="74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5"/>
        <v>0</v>
      </c>
      <c r="OK33" s="740">
        <f t="shared" si="76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7"/>
        <v>0</v>
      </c>
      <c r="OX33" s="740">
        <f t="shared" si="78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9"/>
        <v>0</v>
      </c>
      <c r="PK33" s="740">
        <f t="shared" si="80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1"/>
        <v>0</v>
      </c>
      <c r="PX33" s="740">
        <f t="shared" si="82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3"/>
        <v>0</v>
      </c>
      <c r="QK33" s="740">
        <f t="shared" si="84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5"/>
        <v>0</v>
      </c>
      <c r="QX33" s="740">
        <f t="shared" si="86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7"/>
        <v>0</v>
      </c>
      <c r="RK33" s="740">
        <f t="shared" si="88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90"/>
        <v>0</v>
      </c>
      <c r="RS33" s="594">
        <f t="shared" ca="1" si="91"/>
        <v>0</v>
      </c>
      <c r="RU33" s="725"/>
    </row>
    <row r="34" spans="1:489" s="625" customFormat="1" ht="15" x14ac:dyDescent="0.25">
      <c r="A34" s="865">
        <f t="shared" ca="1" si="92"/>
        <v>13</v>
      </c>
      <c r="B34" s="719">
        <f t="shared" ca="1" si="416"/>
        <v>43914</v>
      </c>
      <c r="C34" s="720">
        <f t="shared" ca="1" si="417"/>
        <v>1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43914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>
        <f t="shared" ca="1" si="2"/>
        <v>0.33333333333333298</v>
      </c>
      <c r="Q34" s="725" t="str">
        <f t="shared" ca="1" si="3"/>
        <v/>
      </c>
      <c r="R34" s="725" t="str">
        <f t="shared" ca="1" si="4"/>
        <v/>
      </c>
      <c r="S34" s="750"/>
      <c r="T34" s="723" t="str">
        <f t="shared" si="93"/>
        <v/>
      </c>
      <c r="U34" s="723" t="str">
        <f t="shared" ca="1" si="5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6"/>
        <v/>
      </c>
      <c r="AD34" s="714"/>
      <c r="AE34" s="752" t="str">
        <f t="shared" si="7"/>
        <v/>
      </c>
      <c r="AF34" s="729" t="str">
        <f t="shared" si="96"/>
        <v/>
      </c>
      <c r="AG34" s="730" t="str">
        <f t="shared" si="97"/>
        <v/>
      </c>
      <c r="AH34" s="731" t="str">
        <f t="shared" si="8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9"/>
        <v>0</v>
      </c>
      <c r="AM34" s="596">
        <f t="shared" si="9"/>
        <v>0</v>
      </c>
      <c r="AN34" s="596">
        <f t="shared" si="9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10"/>
        <v>0</v>
      </c>
      <c r="AS34" s="733">
        <f t="shared" si="11"/>
        <v>0</v>
      </c>
      <c r="AT34" s="635">
        <f t="shared" si="12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3"/>
        <v>0</v>
      </c>
      <c r="AY34" s="596">
        <f t="shared" si="14"/>
        <v>0</v>
      </c>
      <c r="AZ34" s="596">
        <f t="shared" si="15"/>
        <v>0</v>
      </c>
      <c r="BA34" s="596">
        <f t="shared" si="16"/>
        <v>0</v>
      </c>
      <c r="BB34" s="596">
        <f t="shared" si="17"/>
        <v>0</v>
      </c>
      <c r="BC34" s="596">
        <f t="shared" si="425"/>
        <v>0</v>
      </c>
      <c r="BD34" s="636" t="b">
        <f t="shared" si="18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0.33333333333333337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9"/>
        <v>0</v>
      </c>
      <c r="BN34" s="636">
        <f t="shared" si="20"/>
        <v>0</v>
      </c>
      <c r="BO34" s="735">
        <f t="shared" ca="1" si="100"/>
        <v>0</v>
      </c>
      <c r="BP34" s="636">
        <f t="shared" si="21"/>
        <v>0</v>
      </c>
      <c r="BQ34" s="636">
        <f t="shared" si="101"/>
        <v>0</v>
      </c>
      <c r="BR34" s="636">
        <f t="shared" ca="1" si="22"/>
        <v>0</v>
      </c>
      <c r="BS34" s="549">
        <f t="shared" ca="1" si="23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4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5"/>
        <v>0</v>
      </c>
      <c r="BY34" s="638">
        <f t="shared" ca="1" si="102"/>
        <v>1</v>
      </c>
      <c r="BZ34" s="736">
        <f ca="1">ROUND(IF(OR(C34=0,B34=""),0,INDIRECT(ADDRESS(MATCH(B34,Soll_AZ,1)+MATCH("Arbeitszeit 1 ab",Stammdaten!B:B,0)-1,WEEKDAY(B34,2)+15,,,Tabellennamen),TRUE)),15)</f>
        <v>0.33333333333333298</v>
      </c>
      <c r="CA34" s="954">
        <f t="shared" ca="1" si="26"/>
        <v>0</v>
      </c>
      <c r="CB34" s="736">
        <f t="shared" si="103"/>
        <v>0</v>
      </c>
      <c r="CC34" s="625">
        <f t="shared" si="27"/>
        <v>1</v>
      </c>
      <c r="CD34" s="737">
        <f t="shared" si="28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9"/>
        <v>0</v>
      </c>
      <c r="CR34" s="625">
        <f t="shared" si="115"/>
        <v>1</v>
      </c>
      <c r="CS34" s="738" t="str">
        <f t="shared" si="30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1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2"/>
        <v>0</v>
      </c>
      <c r="DQ34" s="740">
        <f t="shared" si="33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4"/>
        <v>0</v>
      </c>
      <c r="ED34" s="740">
        <f t="shared" si="35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6"/>
        <v>0</v>
      </c>
      <c r="EQ34" s="740">
        <f t="shared" si="37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8"/>
        <v>0</v>
      </c>
      <c r="FD34" s="740">
        <f t="shared" si="39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40"/>
        <v>0</v>
      </c>
      <c r="FQ34" s="740">
        <f t="shared" si="41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2"/>
        <v>0</v>
      </c>
      <c r="GD34" s="740">
        <f t="shared" si="43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4"/>
        <v>0</v>
      </c>
      <c r="GQ34" s="740">
        <f t="shared" si="45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6"/>
        <v>0</v>
      </c>
      <c r="HD34" s="740">
        <f t="shared" si="47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8"/>
        <v>0</v>
      </c>
      <c r="HQ34" s="740">
        <f t="shared" si="49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50"/>
        <v>0</v>
      </c>
      <c r="ID34" s="740">
        <f t="shared" si="51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2"/>
        <v>0</v>
      </c>
      <c r="IQ34" s="740">
        <f t="shared" si="53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4"/>
        <v>0</v>
      </c>
      <c r="JD34" s="740">
        <f t="shared" si="55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6"/>
        <v>0</v>
      </c>
      <c r="JQ34" s="740">
        <f t="shared" si="57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8"/>
        <v>0</v>
      </c>
      <c r="KK34" s="740">
        <f t="shared" si="59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60"/>
        <v>0</v>
      </c>
      <c r="KX34" s="740">
        <f t="shared" si="61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2"/>
        <v>0</v>
      </c>
      <c r="LK34" s="740">
        <f t="shared" si="63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4"/>
        <v>0</v>
      </c>
      <c r="LX34" s="740">
        <f t="shared" si="65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6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7"/>
        <v>0</v>
      </c>
      <c r="MK34" s="740">
        <f t="shared" si="68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9"/>
        <v>0</v>
      </c>
      <c r="MX34" s="740">
        <f t="shared" si="70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1"/>
        <v>0</v>
      </c>
      <c r="NK34" s="740">
        <f t="shared" si="72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3"/>
        <v>0</v>
      </c>
      <c r="NX34" s="740">
        <f t="shared" si="74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5"/>
        <v>0</v>
      </c>
      <c r="OK34" s="740">
        <f t="shared" si="76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7"/>
        <v>0</v>
      </c>
      <c r="OX34" s="740">
        <f t="shared" si="78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9"/>
        <v>0</v>
      </c>
      <c r="PK34" s="740">
        <f t="shared" si="80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1"/>
        <v>0</v>
      </c>
      <c r="PX34" s="740">
        <f t="shared" si="82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3"/>
        <v>0</v>
      </c>
      <c r="QK34" s="740">
        <f t="shared" si="84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5"/>
        <v>0</v>
      </c>
      <c r="QX34" s="740">
        <f t="shared" si="86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7"/>
        <v>0</v>
      </c>
      <c r="RK34" s="740">
        <f t="shared" si="88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90"/>
        <v>0</v>
      </c>
      <c r="RS34" s="594">
        <f t="shared" ca="1" si="91"/>
        <v>0</v>
      </c>
      <c r="RU34" s="725"/>
    </row>
    <row r="35" spans="1:489" s="625" customFormat="1" ht="15" x14ac:dyDescent="0.25">
      <c r="A35" s="865">
        <f t="shared" ca="1" si="92"/>
        <v>13</v>
      </c>
      <c r="B35" s="719">
        <f t="shared" ca="1" si="416"/>
        <v>43915</v>
      </c>
      <c r="C35" s="720">
        <f t="shared" ca="1" si="417"/>
        <v>1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43915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>
        <f t="shared" ca="1" si="2"/>
        <v>0.33333333333333298</v>
      </c>
      <c r="Q35" s="725" t="str">
        <f t="shared" ca="1" si="3"/>
        <v/>
      </c>
      <c r="R35" s="725" t="str">
        <f t="shared" ca="1" si="4"/>
        <v/>
      </c>
      <c r="S35" s="750"/>
      <c r="T35" s="723" t="str">
        <f t="shared" si="93"/>
        <v/>
      </c>
      <c r="U35" s="723" t="str">
        <f t="shared" ca="1" si="5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7"/>
        <v/>
      </c>
      <c r="AF35" s="729" t="str">
        <f t="shared" si="96"/>
        <v/>
      </c>
      <c r="AG35" s="730" t="str">
        <f t="shared" si="97"/>
        <v/>
      </c>
      <c r="AH35" s="731" t="str">
        <f t="shared" si="8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9"/>
        <v>0</v>
      </c>
      <c r="AM35" s="596">
        <f t="shared" si="9"/>
        <v>0</v>
      </c>
      <c r="AN35" s="596">
        <f t="shared" si="9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10"/>
        <v>0</v>
      </c>
      <c r="AS35" s="733">
        <f t="shared" si="11"/>
        <v>0</v>
      </c>
      <c r="AT35" s="635">
        <f t="shared" si="12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3"/>
        <v>0</v>
      </c>
      <c r="AY35" s="596">
        <f t="shared" si="14"/>
        <v>0</v>
      </c>
      <c r="AZ35" s="596">
        <f t="shared" si="15"/>
        <v>0</v>
      </c>
      <c r="BA35" s="596">
        <f t="shared" si="16"/>
        <v>0</v>
      </c>
      <c r="BB35" s="596">
        <f t="shared" si="17"/>
        <v>0</v>
      </c>
      <c r="BC35" s="596">
        <f t="shared" si="425"/>
        <v>0</v>
      </c>
      <c r="BD35" s="636" t="b">
        <f t="shared" si="18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0.33333333333333337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9"/>
        <v>0</v>
      </c>
      <c r="BN35" s="636">
        <f t="shared" si="20"/>
        <v>0</v>
      </c>
      <c r="BO35" s="735">
        <f t="shared" ca="1" si="100"/>
        <v>0</v>
      </c>
      <c r="BP35" s="636">
        <f t="shared" si="21"/>
        <v>0</v>
      </c>
      <c r="BQ35" s="636">
        <f t="shared" si="101"/>
        <v>0</v>
      </c>
      <c r="BR35" s="636">
        <f t="shared" ca="1" si="22"/>
        <v>0</v>
      </c>
      <c r="BS35" s="549">
        <f t="shared" ca="1" si="23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4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5"/>
        <v>0</v>
      </c>
      <c r="BY35" s="638">
        <f t="shared" ca="1" si="102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26"/>
        <v>0</v>
      </c>
      <c r="CB35" s="736">
        <f t="shared" si="103"/>
        <v>0</v>
      </c>
      <c r="CC35" s="625">
        <f t="shared" si="27"/>
        <v>1</v>
      </c>
      <c r="CD35" s="737">
        <f t="shared" si="28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9"/>
        <v>0</v>
      </c>
      <c r="CR35" s="625">
        <f t="shared" si="115"/>
        <v>1</v>
      </c>
      <c r="CS35" s="738" t="str">
        <f t="shared" si="30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1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2"/>
        <v>0</v>
      </c>
      <c r="DQ35" s="740">
        <f t="shared" si="33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4"/>
        <v>0</v>
      </c>
      <c r="ED35" s="740">
        <f t="shared" si="35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6"/>
        <v>0</v>
      </c>
      <c r="EQ35" s="740">
        <f t="shared" si="37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8"/>
        <v>0</v>
      </c>
      <c r="FD35" s="740">
        <f t="shared" si="39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40"/>
        <v>0</v>
      </c>
      <c r="FQ35" s="740">
        <f t="shared" si="41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2"/>
        <v>0</v>
      </c>
      <c r="GD35" s="740">
        <f t="shared" si="43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4"/>
        <v>0</v>
      </c>
      <c r="GQ35" s="740">
        <f t="shared" si="45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6"/>
        <v>0</v>
      </c>
      <c r="HD35" s="740">
        <f t="shared" si="47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8"/>
        <v>0</v>
      </c>
      <c r="HQ35" s="740">
        <f t="shared" si="49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50"/>
        <v>0</v>
      </c>
      <c r="ID35" s="740">
        <f t="shared" si="51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2"/>
        <v>0</v>
      </c>
      <c r="IQ35" s="740">
        <f t="shared" si="53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4"/>
        <v>0</v>
      </c>
      <c r="JD35" s="740">
        <f t="shared" si="55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6"/>
        <v>0</v>
      </c>
      <c r="JQ35" s="740">
        <f t="shared" si="57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8"/>
        <v>0</v>
      </c>
      <c r="KK35" s="740">
        <f t="shared" si="59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60"/>
        <v>0</v>
      </c>
      <c r="KX35" s="740">
        <f t="shared" si="61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2"/>
        <v>0</v>
      </c>
      <c r="LK35" s="740">
        <f t="shared" si="63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4"/>
        <v>0</v>
      </c>
      <c r="LX35" s="740">
        <f t="shared" si="65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6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7"/>
        <v>0</v>
      </c>
      <c r="MK35" s="740">
        <f t="shared" si="68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9"/>
        <v>0</v>
      </c>
      <c r="MX35" s="740">
        <f t="shared" si="70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1"/>
        <v>0</v>
      </c>
      <c r="NK35" s="740">
        <f t="shared" si="72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3"/>
        <v>0</v>
      </c>
      <c r="NX35" s="740">
        <f t="shared" si="74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5"/>
        <v>0</v>
      </c>
      <c r="OK35" s="740">
        <f t="shared" si="76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7"/>
        <v>0</v>
      </c>
      <c r="OX35" s="740">
        <f t="shared" si="78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9"/>
        <v>0</v>
      </c>
      <c r="PK35" s="740">
        <f t="shared" si="80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1"/>
        <v>0</v>
      </c>
      <c r="PX35" s="740">
        <f t="shared" si="82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3"/>
        <v>0</v>
      </c>
      <c r="QK35" s="740">
        <f t="shared" si="84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5"/>
        <v>0</v>
      </c>
      <c r="QX35" s="740">
        <f t="shared" si="86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7"/>
        <v>0</v>
      </c>
      <c r="RK35" s="740">
        <f t="shared" si="88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90"/>
        <v>0</v>
      </c>
      <c r="RS35" s="594">
        <f t="shared" ca="1" si="91"/>
        <v>0</v>
      </c>
      <c r="RU35" s="725"/>
    </row>
    <row r="36" spans="1:489" s="625" customFormat="1" ht="15" x14ac:dyDescent="0.25">
      <c r="A36" s="865">
        <f t="shared" ca="1" si="92"/>
        <v>13</v>
      </c>
      <c r="B36" s="719">
        <f t="shared" ca="1" si="416"/>
        <v>43916</v>
      </c>
      <c r="C36" s="720">
        <f t="shared" ca="1" si="417"/>
        <v>1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43916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>
        <f t="shared" ca="1" si="2"/>
        <v>0.33333333333333298</v>
      </c>
      <c r="Q36" s="725" t="str">
        <f t="shared" ca="1" si="3"/>
        <v/>
      </c>
      <c r="R36" s="725" t="str">
        <f ca="1">IF(A36&lt;WEEKNUM(B36+1,21),RS36,"")</f>
        <v/>
      </c>
      <c r="S36" s="750"/>
      <c r="T36" s="723" t="str">
        <f t="shared" si="93"/>
        <v/>
      </c>
      <c r="U36" s="723" t="str">
        <f t="shared" ca="1" si="5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6"/>
        <v/>
      </c>
      <c r="AD36" s="714"/>
      <c r="AE36" s="752" t="str">
        <f t="shared" si="7"/>
        <v/>
      </c>
      <c r="AF36" s="729" t="str">
        <f t="shared" si="96"/>
        <v/>
      </c>
      <c r="AG36" s="730" t="str">
        <f t="shared" si="97"/>
        <v/>
      </c>
      <c r="AH36" s="731" t="str">
        <f t="shared" si="8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9"/>
        <v>0</v>
      </c>
      <c r="AM36" s="596">
        <f t="shared" si="9"/>
        <v>0</v>
      </c>
      <c r="AN36" s="596">
        <f t="shared" si="9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10"/>
        <v>0</v>
      </c>
      <c r="AS36" s="733">
        <f t="shared" si="11"/>
        <v>0</v>
      </c>
      <c r="AT36" s="635">
        <f t="shared" si="12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3"/>
        <v>0</v>
      </c>
      <c r="AY36" s="596">
        <f t="shared" si="14"/>
        <v>0</v>
      </c>
      <c r="AZ36" s="596">
        <f t="shared" si="15"/>
        <v>0</v>
      </c>
      <c r="BA36" s="596">
        <f t="shared" si="16"/>
        <v>0</v>
      </c>
      <c r="BB36" s="596">
        <f t="shared" si="17"/>
        <v>0</v>
      </c>
      <c r="BC36" s="596">
        <f t="shared" si="425"/>
        <v>0</v>
      </c>
      <c r="BD36" s="636" t="b">
        <f t="shared" si="18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0.33333333333333331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9"/>
        <v>0</v>
      </c>
      <c r="BN36" s="636">
        <f t="shared" si="20"/>
        <v>0</v>
      </c>
      <c r="BO36" s="735">
        <f t="shared" ca="1" si="100"/>
        <v>0</v>
      </c>
      <c r="BP36" s="636">
        <f t="shared" si="21"/>
        <v>0</v>
      </c>
      <c r="BQ36" s="636">
        <f t="shared" si="101"/>
        <v>0</v>
      </c>
      <c r="BR36" s="636">
        <f t="shared" ca="1" si="22"/>
        <v>0</v>
      </c>
      <c r="BS36" s="549">
        <f t="shared" ca="1" si="23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4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5"/>
        <v>0</v>
      </c>
      <c r="BY36" s="638">
        <f t="shared" ca="1" si="102"/>
        <v>1</v>
      </c>
      <c r="BZ36" s="736">
        <f ca="1">ROUND(IF(OR(C36=0,B36=""),0,INDIRECT(ADDRESS(MATCH(B36,Soll_AZ,1)+MATCH("Arbeitszeit 1 ab",Stammdaten!B:B,0)-1,WEEKDAY(B36,2)+15,,,Tabellennamen),TRUE)),15)</f>
        <v>0.33333333333333298</v>
      </c>
      <c r="CA36" s="954">
        <f t="shared" ca="1" si="26"/>
        <v>0</v>
      </c>
      <c r="CB36" s="736">
        <f t="shared" si="103"/>
        <v>0</v>
      </c>
      <c r="CC36" s="625">
        <f t="shared" si="27"/>
        <v>1</v>
      </c>
      <c r="CD36" s="737">
        <f t="shared" si="28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9"/>
        <v>0</v>
      </c>
      <c r="CR36" s="625">
        <f t="shared" si="115"/>
        <v>1</v>
      </c>
      <c r="CS36" s="738" t="str">
        <f t="shared" si="30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1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2"/>
        <v>0</v>
      </c>
      <c r="DQ36" s="740">
        <f t="shared" si="33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4"/>
        <v>0</v>
      </c>
      <c r="ED36" s="740">
        <f t="shared" si="35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6"/>
        <v>0</v>
      </c>
      <c r="EQ36" s="740">
        <f t="shared" si="37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8"/>
        <v>0</v>
      </c>
      <c r="FD36" s="740">
        <f t="shared" si="39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40"/>
        <v>0</v>
      </c>
      <c r="FQ36" s="740">
        <f t="shared" si="41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2"/>
        <v>0</v>
      </c>
      <c r="GD36" s="740">
        <f t="shared" si="43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4"/>
        <v>0</v>
      </c>
      <c r="GQ36" s="740">
        <f t="shared" si="45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6"/>
        <v>0</v>
      </c>
      <c r="HD36" s="740">
        <f t="shared" si="47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8"/>
        <v>0</v>
      </c>
      <c r="HQ36" s="740">
        <f t="shared" si="49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50"/>
        <v>0</v>
      </c>
      <c r="ID36" s="740">
        <f t="shared" si="51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2"/>
        <v>0</v>
      </c>
      <c r="IQ36" s="740">
        <f t="shared" si="53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4"/>
        <v>0</v>
      </c>
      <c r="JD36" s="740">
        <f t="shared" si="55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6"/>
        <v>0</v>
      </c>
      <c r="JQ36" s="740">
        <f t="shared" si="57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8"/>
        <v>0</v>
      </c>
      <c r="KK36" s="740">
        <f t="shared" si="59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60"/>
        <v>0</v>
      </c>
      <c r="KX36" s="740">
        <f t="shared" si="61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2"/>
        <v>0</v>
      </c>
      <c r="LK36" s="740">
        <f t="shared" si="63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4"/>
        <v>0</v>
      </c>
      <c r="LX36" s="740">
        <f t="shared" si="65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6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7"/>
        <v>0</v>
      </c>
      <c r="MK36" s="740">
        <f t="shared" si="68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9"/>
        <v>0</v>
      </c>
      <c r="MX36" s="740">
        <f t="shared" si="70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1"/>
        <v>0</v>
      </c>
      <c r="NK36" s="740">
        <f t="shared" si="72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3"/>
        <v>0</v>
      </c>
      <c r="NX36" s="740">
        <f t="shared" si="74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5"/>
        <v>0</v>
      </c>
      <c r="OK36" s="740">
        <f t="shared" si="76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7"/>
        <v>0</v>
      </c>
      <c r="OX36" s="740">
        <f t="shared" si="78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9"/>
        <v>0</v>
      </c>
      <c r="PK36" s="740">
        <f t="shared" si="80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1"/>
        <v>0</v>
      </c>
      <c r="PX36" s="740">
        <f t="shared" si="82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3"/>
        <v>0</v>
      </c>
      <c r="QK36" s="740">
        <f t="shared" si="84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5"/>
        <v>0</v>
      </c>
      <c r="QX36" s="740">
        <f t="shared" si="86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7"/>
        <v>0</v>
      </c>
      <c r="RK36" s="740">
        <f t="shared" si="88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90"/>
        <v>0</v>
      </c>
      <c r="RS36" s="594">
        <f t="shared" ca="1" si="91"/>
        <v>0</v>
      </c>
      <c r="RU36" s="725"/>
    </row>
    <row r="37" spans="1:489" s="625" customFormat="1" ht="15" x14ac:dyDescent="0.25">
      <c r="A37" s="865">
        <f ca="1">IF(B37="","",WEEKNUM(B37,21))</f>
        <v>13</v>
      </c>
      <c r="B37" s="719">
        <f t="shared" ca="1" si="416"/>
        <v>43917</v>
      </c>
      <c r="C37" s="720">
        <f t="shared" ca="1" si="417"/>
        <v>1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43917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>
        <f t="shared" ca="1" si="2"/>
        <v>0.33333333333333298</v>
      </c>
      <c r="Q37" s="725" t="str">
        <f t="shared" ca="1" si="3"/>
        <v/>
      </c>
      <c r="R37" s="725" t="str">
        <f t="shared" ref="R37:R39" ca="1" si="431">IF(B37="","",IF(A37&lt;WEEKNUM(B37+1,21),RS37,""))</f>
        <v/>
      </c>
      <c r="S37" s="750"/>
      <c r="T37" s="723" t="str">
        <f t="shared" si="93"/>
        <v/>
      </c>
      <c r="U37" s="723" t="str">
        <f t="shared" ca="1" si="5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6"/>
        <v/>
      </c>
      <c r="AD37" s="714"/>
      <c r="AE37" s="752" t="str">
        <f t="shared" si="7"/>
        <v/>
      </c>
      <c r="AF37" s="729" t="str">
        <f t="shared" si="96"/>
        <v/>
      </c>
      <c r="AG37" s="730" t="str">
        <f t="shared" si="97"/>
        <v/>
      </c>
      <c r="AH37" s="731" t="str">
        <f t="shared" si="8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9"/>
        <v>0</v>
      </c>
      <c r="AM37" s="596">
        <f t="shared" si="9"/>
        <v>0</v>
      </c>
      <c r="AN37" s="596">
        <f t="shared" si="9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10"/>
        <v>0</v>
      </c>
      <c r="AS37" s="733">
        <f t="shared" si="11"/>
        <v>0</v>
      </c>
      <c r="AT37" s="635">
        <f t="shared" si="12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3"/>
        <v>0</v>
      </c>
      <c r="AY37" s="596">
        <f t="shared" si="14"/>
        <v>0</v>
      </c>
      <c r="AZ37" s="596">
        <f t="shared" si="15"/>
        <v>0</v>
      </c>
      <c r="BA37" s="596">
        <f t="shared" si="16"/>
        <v>0</v>
      </c>
      <c r="BB37" s="596">
        <f t="shared" si="17"/>
        <v>0</v>
      </c>
      <c r="BC37" s="596">
        <f t="shared" si="425"/>
        <v>0</v>
      </c>
      <c r="BD37" s="636" t="b">
        <f t="shared" si="18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0.33333333333333337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9"/>
        <v>0</v>
      </c>
      <c r="BN37" s="636">
        <f t="shared" si="20"/>
        <v>0</v>
      </c>
      <c r="BO37" s="735">
        <f t="shared" ca="1" si="100"/>
        <v>0</v>
      </c>
      <c r="BP37" s="636">
        <f t="shared" si="21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3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4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5"/>
        <v>0</v>
      </c>
      <c r="BY37" s="638">
        <f t="shared" ca="1" si="102"/>
        <v>1</v>
      </c>
      <c r="BZ37" s="736">
        <f ca="1">ROUND(IF(OR(C37=0,B37=""),0,INDIRECT(ADDRESS(MATCH(B37,Soll_AZ,1)+MATCH("Arbeitszeit 1 ab",Stammdaten!B:B,0)-1,WEEKDAY(B37,2)+15,,,Tabellennamen),TRUE)),15)</f>
        <v>0.33333333333333298</v>
      </c>
      <c r="CA37" s="954">
        <f t="shared" ca="1" si="26"/>
        <v>0</v>
      </c>
      <c r="CB37" s="736">
        <f t="shared" si="103"/>
        <v>0</v>
      </c>
      <c r="CC37" s="625">
        <f t="shared" si="27"/>
        <v>1</v>
      </c>
      <c r="CD37" s="737">
        <f t="shared" si="28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9"/>
        <v>0</v>
      </c>
      <c r="CR37" s="625">
        <f t="shared" si="115"/>
        <v>1</v>
      </c>
      <c r="CS37" s="738" t="str">
        <f t="shared" si="30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1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2"/>
        <v>0</v>
      </c>
      <c r="DQ37" s="740">
        <f t="shared" si="33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4"/>
        <v>0</v>
      </c>
      <c r="ED37" s="740">
        <f t="shared" si="35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6"/>
        <v>0</v>
      </c>
      <c r="EQ37" s="740">
        <f t="shared" si="37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8"/>
        <v>0</v>
      </c>
      <c r="FD37" s="740">
        <f t="shared" si="39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40"/>
        <v>0</v>
      </c>
      <c r="FQ37" s="740">
        <f t="shared" si="41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2"/>
        <v>0</v>
      </c>
      <c r="GD37" s="740">
        <f t="shared" si="43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4"/>
        <v>0</v>
      </c>
      <c r="GQ37" s="740">
        <f t="shared" si="45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6"/>
        <v>0</v>
      </c>
      <c r="HD37" s="740">
        <f t="shared" si="47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8"/>
        <v>0</v>
      </c>
      <c r="HQ37" s="740">
        <f t="shared" si="49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50"/>
        <v>0</v>
      </c>
      <c r="ID37" s="740">
        <f t="shared" si="51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2"/>
        <v>0</v>
      </c>
      <c r="IQ37" s="740">
        <f t="shared" si="53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4"/>
        <v>0</v>
      </c>
      <c r="JD37" s="740">
        <f t="shared" si="55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6"/>
        <v>0</v>
      </c>
      <c r="JQ37" s="740">
        <f t="shared" si="57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8"/>
        <v>0</v>
      </c>
      <c r="KK37" s="740">
        <f t="shared" si="59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60"/>
        <v>0</v>
      </c>
      <c r="KX37" s="740">
        <f t="shared" si="61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2"/>
        <v>0</v>
      </c>
      <c r="LK37" s="740">
        <f t="shared" si="63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4"/>
        <v>0</v>
      </c>
      <c r="LX37" s="740">
        <f t="shared" si="65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6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7"/>
        <v>0</v>
      </c>
      <c r="MK37" s="740">
        <f t="shared" si="68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9"/>
        <v>0</v>
      </c>
      <c r="MX37" s="740">
        <f t="shared" si="70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1"/>
        <v>0</v>
      </c>
      <c r="NK37" s="740">
        <f t="shared" si="72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3"/>
        <v>0</v>
      </c>
      <c r="NX37" s="740">
        <f t="shared" si="74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5"/>
        <v>0</v>
      </c>
      <c r="OK37" s="740">
        <f t="shared" si="76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7"/>
        <v>0</v>
      </c>
      <c r="OX37" s="740">
        <f t="shared" si="78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9"/>
        <v>0</v>
      </c>
      <c r="PK37" s="740">
        <f t="shared" si="80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1"/>
        <v>0</v>
      </c>
      <c r="PX37" s="740">
        <f t="shared" si="82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3"/>
        <v>0</v>
      </c>
      <c r="QK37" s="740">
        <f t="shared" si="84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5"/>
        <v>0</v>
      </c>
      <c r="QX37" s="740">
        <f t="shared" si="86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7"/>
        <v>0</v>
      </c>
      <c r="RK37" s="740">
        <f t="shared" si="88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90"/>
        <v>0</v>
      </c>
      <c r="RS37" s="594">
        <f t="shared" ca="1" si="91"/>
        <v>0</v>
      </c>
      <c r="RU37" s="725"/>
    </row>
    <row r="38" spans="1:489" s="625" customFormat="1" ht="15" x14ac:dyDescent="0.25">
      <c r="A38" s="865">
        <f t="shared" ref="A38:A40" ca="1" si="432">IF(B38="","",WEEKNUM(B38,21))</f>
        <v>13</v>
      </c>
      <c r="B38" s="719">
        <f ca="1">IF(B37="","",IF(B37+1=DATE(Aufzeichnungsjahr,$C$3+1,1),"",B37+1))</f>
        <v>43918</v>
      </c>
      <c r="C38" s="720">
        <f ca="1">IF(B38="",1,NETWORKDAYS(B38,B38,Feiertage))</f>
        <v>0</v>
      </c>
      <c r="D38" s="720" t="str">
        <f t="shared" ca="1" si="418"/>
        <v>Karfreitag</v>
      </c>
      <c r="E38" s="773" t="str">
        <f t="shared" ca="1" si="419"/>
        <v>Karfreitag</v>
      </c>
      <c r="F38" s="721">
        <f t="shared" ca="1" si="420"/>
        <v>43918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 t="str">
        <f t="shared" ca="1" si="2"/>
        <v/>
      </c>
      <c r="Q38" s="725" t="str">
        <f t="shared" ca="1" si="3"/>
        <v/>
      </c>
      <c r="R38" s="725" t="str">
        <f t="shared" ca="1" si="431"/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6"/>
        <v/>
      </c>
      <c r="AD38" s="714"/>
      <c r="AE38" s="752" t="str">
        <f t="shared" si="7"/>
        <v/>
      </c>
      <c r="AF38" s="729" t="str">
        <f t="shared" si="96"/>
        <v/>
      </c>
      <c r="AG38" s="730" t="str">
        <f t="shared" si="97"/>
        <v/>
      </c>
      <c r="AH38" s="731" t="str">
        <f t="shared" si="8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9"/>
        <v>0</v>
      </c>
      <c r="AM38" s="596">
        <f t="shared" si="9"/>
        <v>0</v>
      </c>
      <c r="AN38" s="596">
        <f t="shared" si="9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10"/>
        <v>0</v>
      </c>
      <c r="AS38" s="733">
        <f t="shared" si="11"/>
        <v>0</v>
      </c>
      <c r="AT38" s="635">
        <f t="shared" si="12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3"/>
        <v>0</v>
      </c>
      <c r="AY38" s="596">
        <f t="shared" si="14"/>
        <v>0</v>
      </c>
      <c r="AZ38" s="596">
        <f t="shared" si="15"/>
        <v>0</v>
      </c>
      <c r="BA38" s="596">
        <f t="shared" si="16"/>
        <v>0</v>
      </c>
      <c r="BB38" s="596">
        <f t="shared" si="17"/>
        <v>0</v>
      </c>
      <c r="BC38" s="596">
        <f t="shared" si="425"/>
        <v>0</v>
      </c>
      <c r="BD38" s="636" t="b">
        <f t="shared" si="18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9"/>
        <v>0</v>
      </c>
      <c r="BN38" s="636">
        <f t="shared" si="20"/>
        <v>0</v>
      </c>
      <c r="BO38" s="735">
        <f t="shared" ca="1" si="100"/>
        <v>0</v>
      </c>
      <c r="BP38" s="636">
        <f t="shared" si="21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1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5"/>
        <v>0</v>
      </c>
      <c r="BY38" s="638">
        <f t="shared" ca="1" si="102"/>
        <v>0</v>
      </c>
      <c r="BZ38" s="736">
        <f ca="1">ROUND(IF(OR(C38=0,B38=""),0,INDIRECT(ADDRESS(MATCH(B38,Soll_AZ,1)+MATCH("Arbeitszeit 1 ab",Stammdaten!B:B,0)-1,WEEKDAY(B38,2)+15,,,Tabellennamen),TRUE)),15)</f>
        <v>0</v>
      </c>
      <c r="CA38" s="954">
        <f t="shared" ca="1" si="26"/>
        <v>0</v>
      </c>
      <c r="CB38" s="736">
        <f t="shared" si="103"/>
        <v>0</v>
      </c>
      <c r="CC38" s="625">
        <f t="shared" si="27"/>
        <v>1</v>
      </c>
      <c r="CD38" s="737">
        <f t="shared" si="28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9"/>
        <v>0</v>
      </c>
      <c r="CR38" s="625">
        <f t="shared" si="115"/>
        <v>1</v>
      </c>
      <c r="CS38" s="738" t="str">
        <f t="shared" si="30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1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2"/>
        <v>0</v>
      </c>
      <c r="DQ38" s="740">
        <f t="shared" si="33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4"/>
        <v>0</v>
      </c>
      <c r="ED38" s="740">
        <f t="shared" si="35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6"/>
        <v>0</v>
      </c>
      <c r="EQ38" s="740">
        <f t="shared" si="37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8"/>
        <v>0</v>
      </c>
      <c r="FD38" s="740">
        <f t="shared" si="39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40"/>
        <v>0</v>
      </c>
      <c r="FQ38" s="740">
        <f t="shared" si="41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2"/>
        <v>0</v>
      </c>
      <c r="GD38" s="740">
        <f t="shared" si="43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4"/>
        <v>0</v>
      </c>
      <c r="GQ38" s="740">
        <f t="shared" si="45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6"/>
        <v>0</v>
      </c>
      <c r="HD38" s="740">
        <f t="shared" si="47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8"/>
        <v>0</v>
      </c>
      <c r="HQ38" s="740">
        <f t="shared" si="49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50"/>
        <v>0</v>
      </c>
      <c r="ID38" s="740">
        <f t="shared" si="51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2"/>
        <v>0</v>
      </c>
      <c r="IQ38" s="740">
        <f t="shared" si="53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4"/>
        <v>0</v>
      </c>
      <c r="JD38" s="740">
        <f t="shared" si="55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6"/>
        <v>0</v>
      </c>
      <c r="JQ38" s="740">
        <f t="shared" si="57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8"/>
        <v>0</v>
      </c>
      <c r="KK38" s="740">
        <f t="shared" si="59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60"/>
        <v>0</v>
      </c>
      <c r="KX38" s="740">
        <f t="shared" si="61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2"/>
        <v>0</v>
      </c>
      <c r="LK38" s="740">
        <f t="shared" si="63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4"/>
        <v>0</v>
      </c>
      <c r="LX38" s="740">
        <f t="shared" si="65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6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7"/>
        <v>0</v>
      </c>
      <c r="MK38" s="740">
        <f t="shared" si="68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9"/>
        <v>0</v>
      </c>
      <c r="MX38" s="740">
        <f t="shared" si="70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1"/>
        <v>0</v>
      </c>
      <c r="NK38" s="740">
        <f t="shared" si="72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3"/>
        <v>0</v>
      </c>
      <c r="NX38" s="740">
        <f t="shared" si="74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5"/>
        <v>0</v>
      </c>
      <c r="OK38" s="740">
        <f t="shared" si="76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7"/>
        <v>0</v>
      </c>
      <c r="OX38" s="740">
        <f t="shared" si="78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9"/>
        <v>0</v>
      </c>
      <c r="PK38" s="740">
        <f t="shared" si="80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1"/>
        <v>0</v>
      </c>
      <c r="PX38" s="740">
        <f t="shared" si="82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3"/>
        <v>0</v>
      </c>
      <c r="QK38" s="740">
        <f t="shared" si="84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5"/>
        <v>0</v>
      </c>
      <c r="QX38" s="740">
        <f t="shared" si="86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7"/>
        <v>0</v>
      </c>
      <c r="RK38" s="740">
        <f t="shared" si="88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90"/>
        <v>0</v>
      </c>
      <c r="RS38" s="594">
        <f t="shared" ca="1" si="91"/>
        <v>0</v>
      </c>
      <c r="RU38" s="725"/>
    </row>
    <row r="39" spans="1:489" s="625" customFormat="1" ht="15" x14ac:dyDescent="0.25">
      <c r="A39" s="865">
        <f t="shared" ca="1" si="432"/>
        <v>13</v>
      </c>
      <c r="B39" s="719">
        <f ca="1">IF(B38="","",IF(B38+1=DATE(Aufzeichnungsjahr,$C$3+1,1),"",B38+1))</f>
        <v>43919</v>
      </c>
      <c r="C39" s="720">
        <f ca="1">IF(B39="",1,NETWORKDAYS(B39,B39,Feiertage))</f>
        <v>0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43919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 t="str">
        <f t="shared" ca="1" si="2"/>
        <v/>
      </c>
      <c r="Q39" s="725" t="str">
        <f t="shared" ca="1" si="3"/>
        <v/>
      </c>
      <c r="R39" s="725" t="str">
        <f t="shared" ca="1" si="431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6"/>
        <v/>
      </c>
      <c r="AD39" s="714"/>
      <c r="AE39" s="752" t="str">
        <f t="shared" si="7"/>
        <v/>
      </c>
      <c r="AF39" s="729" t="str">
        <f t="shared" si="96"/>
        <v/>
      </c>
      <c r="AG39" s="730" t="str">
        <f t="shared" si="97"/>
        <v/>
      </c>
      <c r="AH39" s="731" t="str">
        <f t="shared" si="8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9"/>
        <v>0</v>
      </c>
      <c r="AM39" s="596">
        <f t="shared" si="9"/>
        <v>0</v>
      </c>
      <c r="AN39" s="596">
        <f t="shared" si="9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10"/>
        <v>0</v>
      </c>
      <c r="AS39" s="733">
        <f t="shared" si="11"/>
        <v>0</v>
      </c>
      <c r="AT39" s="635">
        <f t="shared" si="12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3"/>
        <v>0</v>
      </c>
      <c r="AY39" s="596">
        <f t="shared" si="14"/>
        <v>0</v>
      </c>
      <c r="AZ39" s="596">
        <f t="shared" si="15"/>
        <v>0</v>
      </c>
      <c r="BA39" s="596">
        <f t="shared" si="16"/>
        <v>0</v>
      </c>
      <c r="BB39" s="596">
        <f t="shared" si="17"/>
        <v>0</v>
      </c>
      <c r="BC39" s="596">
        <f t="shared" si="425"/>
        <v>0</v>
      </c>
      <c r="BD39" s="636" t="b">
        <f t="shared" si="18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9"/>
        <v>0</v>
      </c>
      <c r="BN39" s="636">
        <f t="shared" si="20"/>
        <v>0</v>
      </c>
      <c r="BO39" s="735">
        <f t="shared" ca="1" si="100"/>
        <v>0</v>
      </c>
      <c r="BP39" s="636">
        <f t="shared" si="21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5"/>
        <v>0</v>
      </c>
      <c r="BY39" s="638">
        <f t="shared" ca="1" si="102"/>
        <v>0</v>
      </c>
      <c r="BZ39" s="736">
        <f ca="1">ROUND(IF(OR(C39=0,B39=""),0,INDIRECT(ADDRESS(MATCH(B39,Soll_AZ,1)+MATCH("Arbeitszeit 1 ab",Stammdaten!B:B,0)-1,WEEKDAY(B39,2)+15,,,Tabellennamen),TRUE)),15)</f>
        <v>0</v>
      </c>
      <c r="CA39" s="954">
        <f t="shared" ca="1" si="26"/>
        <v>0</v>
      </c>
      <c r="CB39" s="736">
        <f t="shared" si="103"/>
        <v>0</v>
      </c>
      <c r="CC39" s="625">
        <f t="shared" si="27"/>
        <v>1</v>
      </c>
      <c r="CD39" s="737">
        <f t="shared" si="28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9"/>
        <v>0</v>
      </c>
      <c r="CR39" s="625">
        <f t="shared" si="115"/>
        <v>1</v>
      </c>
      <c r="CS39" s="738" t="str">
        <f t="shared" si="30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1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2"/>
        <v>0</v>
      </c>
      <c r="DQ39" s="740">
        <f t="shared" si="33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4"/>
        <v>0</v>
      </c>
      <c r="ED39" s="740">
        <f t="shared" si="35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6"/>
        <v>0</v>
      </c>
      <c r="EQ39" s="740">
        <f t="shared" si="37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8"/>
        <v>0</v>
      </c>
      <c r="FD39" s="740">
        <f t="shared" si="39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40"/>
        <v>0</v>
      </c>
      <c r="FQ39" s="740">
        <f t="shared" si="41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2"/>
        <v>0</v>
      </c>
      <c r="GD39" s="740">
        <f t="shared" si="43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4"/>
        <v>0</v>
      </c>
      <c r="GQ39" s="740">
        <f t="shared" si="45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6"/>
        <v>0</v>
      </c>
      <c r="HD39" s="740">
        <f t="shared" si="47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8"/>
        <v>0</v>
      </c>
      <c r="HQ39" s="740">
        <f t="shared" si="49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50"/>
        <v>0</v>
      </c>
      <c r="ID39" s="740">
        <f t="shared" si="51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2"/>
        <v>0</v>
      </c>
      <c r="IQ39" s="740">
        <f t="shared" si="53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4"/>
        <v>0</v>
      </c>
      <c r="JD39" s="740">
        <f t="shared" si="55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6"/>
        <v>0</v>
      </c>
      <c r="JQ39" s="740">
        <f t="shared" si="57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8"/>
        <v>0</v>
      </c>
      <c r="KK39" s="740">
        <f t="shared" si="59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60"/>
        <v>0</v>
      </c>
      <c r="KX39" s="740">
        <f t="shared" si="61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2"/>
        <v>0</v>
      </c>
      <c r="LK39" s="740">
        <f t="shared" si="63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4"/>
        <v>0</v>
      </c>
      <c r="LX39" s="740">
        <f t="shared" si="65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6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7"/>
        <v>0</v>
      </c>
      <c r="MK39" s="740">
        <f t="shared" si="68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9"/>
        <v>0</v>
      </c>
      <c r="MX39" s="740">
        <f t="shared" si="70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1"/>
        <v>0</v>
      </c>
      <c r="NK39" s="740">
        <f t="shared" si="72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3"/>
        <v>0</v>
      </c>
      <c r="NX39" s="740">
        <f t="shared" si="74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5"/>
        <v>0</v>
      </c>
      <c r="OK39" s="740">
        <f t="shared" si="76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7"/>
        <v>0</v>
      </c>
      <c r="OX39" s="740">
        <f t="shared" si="78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9"/>
        <v>0</v>
      </c>
      <c r="PK39" s="740">
        <f t="shared" si="80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1"/>
        <v>0</v>
      </c>
      <c r="PX39" s="740">
        <f t="shared" si="82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3"/>
        <v>0</v>
      </c>
      <c r="QK39" s="740">
        <f t="shared" si="84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5"/>
        <v>0</v>
      </c>
      <c r="QX39" s="740">
        <f t="shared" si="86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7"/>
        <v>0</v>
      </c>
      <c r="RK39" s="740">
        <f t="shared" si="88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90"/>
        <v>0</v>
      </c>
      <c r="RS39" s="594">
        <f t="shared" ca="1" si="91"/>
        <v>0</v>
      </c>
      <c r="RU39" s="725"/>
    </row>
    <row r="40" spans="1:489" s="625" customFormat="1" ht="15" x14ac:dyDescent="0.25">
      <c r="A40" s="866">
        <f t="shared" ca="1" si="432"/>
        <v>13</v>
      </c>
      <c r="B40" s="756">
        <f ca="1">IF(B39="","",IF(B39+1=DATE(Aufzeichnungsjahr,$C$3+1,1),"",B39+1))</f>
        <v>43920</v>
      </c>
      <c r="C40" s="757">
        <f ca="1">IF(B40="",1,NETWORKDAYS(B40,B40,Feiertage))</f>
        <v>0</v>
      </c>
      <c r="D40" s="757" t="str">
        <f t="shared" ca="1" si="418"/>
        <v>Ostersonntag</v>
      </c>
      <c r="E40" s="774" t="str">
        <f t="shared" ca="1" si="419"/>
        <v>Ostersonntag</v>
      </c>
      <c r="F40" s="758">
        <f t="shared" ca="1" si="420"/>
        <v>43920</v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 t="str">
        <f t="shared" ca="1" si="2"/>
        <v/>
      </c>
      <c r="Q40" s="765" t="str">
        <f t="shared" ca="1" si="3"/>
        <v/>
      </c>
      <c r="R40" s="725">
        <f ca="1">IF(B40="","",IF(A40&lt;WEEKNUM(B40+1,21),RS40,""))</f>
        <v>0</v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6"/>
        <v/>
      </c>
      <c r="AD40" s="768"/>
      <c r="AE40" s="770" t="str">
        <f t="shared" si="7"/>
        <v/>
      </c>
      <c r="AF40" s="729" t="str">
        <f t="shared" si="96"/>
        <v/>
      </c>
      <c r="AG40" s="771" t="str">
        <f t="shared" si="97"/>
        <v/>
      </c>
      <c r="AH40" s="731" t="str">
        <f t="shared" si="8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9"/>
        <v>0</v>
      </c>
      <c r="AM40" s="596">
        <f t="shared" si="9"/>
        <v>0</v>
      </c>
      <c r="AN40" s="596">
        <f t="shared" si="9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10"/>
        <v>0</v>
      </c>
      <c r="AS40" s="733">
        <f t="shared" si="11"/>
        <v>0</v>
      </c>
      <c r="AT40" s="635">
        <f t="shared" si="12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3"/>
        <v>0</v>
      </c>
      <c r="AY40" s="596">
        <f t="shared" si="14"/>
        <v>0</v>
      </c>
      <c r="AZ40" s="596">
        <f t="shared" si="15"/>
        <v>0</v>
      </c>
      <c r="BA40" s="596">
        <f t="shared" si="16"/>
        <v>0</v>
      </c>
      <c r="BB40" s="596">
        <f t="shared" si="17"/>
        <v>0</v>
      </c>
      <c r="BC40" s="596">
        <f t="shared" si="425"/>
        <v>0</v>
      </c>
      <c r="BD40" s="636" t="b">
        <f t="shared" si="18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9"/>
        <v>0</v>
      </c>
      <c r="BN40" s="636">
        <f t="shared" si="20"/>
        <v>0</v>
      </c>
      <c r="BO40" s="735">
        <f t="shared" ca="1" si="100"/>
        <v>0</v>
      </c>
      <c r="BP40" s="636">
        <f t="shared" si="21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1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>
        <f ca="1">IF(B40="","",INDIRECT(ADDRESS(MATCH(B40,Soll_AZ,1)+MATCH("Arbeitszeit 1 ab",Stammdaten!B:B,0)-1,4,,,Tabellennamen),TRUE))</f>
        <v>1.6666666666666667</v>
      </c>
      <c r="BX40" s="638">
        <f t="shared" ca="1" si="25"/>
        <v>0</v>
      </c>
      <c r="BY40" s="638">
        <f t="shared" ca="1" si="102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26"/>
        <v>0</v>
      </c>
      <c r="CB40" s="736">
        <f t="shared" si="103"/>
        <v>0</v>
      </c>
      <c r="CC40" s="625">
        <f t="shared" si="27"/>
        <v>1</v>
      </c>
      <c r="CD40" s="737">
        <f t="shared" si="28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9"/>
        <v>0</v>
      </c>
      <c r="CR40" s="625">
        <f t="shared" si="115"/>
        <v>1</v>
      </c>
      <c r="CS40" s="738" t="str">
        <f t="shared" si="30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1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2"/>
        <v>0</v>
      </c>
      <c r="DQ40" s="740">
        <f t="shared" si="33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4"/>
        <v>0</v>
      </c>
      <c r="ED40" s="740">
        <f t="shared" si="35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6"/>
        <v>0</v>
      </c>
      <c r="EQ40" s="740">
        <f t="shared" si="37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8"/>
        <v>0</v>
      </c>
      <c r="FD40" s="740">
        <f t="shared" si="39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40"/>
        <v>0</v>
      </c>
      <c r="FQ40" s="740">
        <f t="shared" si="41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2"/>
        <v>0</v>
      </c>
      <c r="GD40" s="740">
        <f t="shared" si="43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4"/>
        <v>0</v>
      </c>
      <c r="GQ40" s="740">
        <f t="shared" si="45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6"/>
        <v>0</v>
      </c>
      <c r="HD40" s="740">
        <f t="shared" si="47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8"/>
        <v>0</v>
      </c>
      <c r="HQ40" s="740">
        <f t="shared" si="49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50"/>
        <v>0</v>
      </c>
      <c r="ID40" s="740">
        <f t="shared" si="51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2"/>
        <v>0</v>
      </c>
      <c r="IQ40" s="740">
        <f t="shared" si="53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4"/>
        <v>0</v>
      </c>
      <c r="JD40" s="740">
        <f t="shared" si="55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6"/>
        <v>0</v>
      </c>
      <c r="JQ40" s="740">
        <f t="shared" si="57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8"/>
        <v>0</v>
      </c>
      <c r="KK40" s="740">
        <f t="shared" si="59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60"/>
        <v>0</v>
      </c>
      <c r="KX40" s="740">
        <f t="shared" si="61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2"/>
        <v>0</v>
      </c>
      <c r="LK40" s="740">
        <f t="shared" si="63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4"/>
        <v>0</v>
      </c>
      <c r="LX40" s="740">
        <f t="shared" si="65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6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7"/>
        <v>0</v>
      </c>
      <c r="MK40" s="740">
        <f t="shared" si="68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9"/>
        <v>0</v>
      </c>
      <c r="MX40" s="740">
        <f t="shared" si="70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1"/>
        <v>0</v>
      </c>
      <c r="NK40" s="740">
        <f t="shared" si="72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3"/>
        <v>0</v>
      </c>
      <c r="NX40" s="740">
        <f t="shared" si="74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5"/>
        <v>0</v>
      </c>
      <c r="OK40" s="740">
        <f t="shared" si="76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7"/>
        <v>0</v>
      </c>
      <c r="OX40" s="740">
        <f t="shared" si="78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9"/>
        <v>0</v>
      </c>
      <c r="PK40" s="740">
        <f t="shared" si="80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1"/>
        <v>0</v>
      </c>
      <c r="PX40" s="740">
        <f t="shared" si="82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3"/>
        <v>0</v>
      </c>
      <c r="QK40" s="740">
        <f t="shared" si="84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5"/>
        <v>0</v>
      </c>
      <c r="QX40" s="740">
        <f t="shared" si="86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7"/>
        <v>0</v>
      </c>
      <c r="RK40" s="740">
        <f t="shared" si="88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90"/>
        <v>0</v>
      </c>
      <c r="RS40" s="594">
        <f t="shared" ca="1" si="91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März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90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IF(Feb!$R$44="",0,Feb!$R$44)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März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72"/>
      <c r="H44" s="1373"/>
      <c r="I44" s="1373"/>
      <c r="J44" s="1373"/>
      <c r="K44" s="1374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20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ht="18.75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ht="18.75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sMMhFSZhl+6REpD+RsBFwyrknEcnfX9X02HPp/5r/2yg+cMUJwHGW5BB+pcN31cnJEjO/00W1B1Rtr2qhHRpjQ==" saltValue="wCNSnYv1ujdDBDYlwzlZAQ==" spinCount="100000" sheet="1" formatCells="0" selectLockedCells="1"/>
  <mergeCells count="71">
    <mergeCell ref="AB46:AF46"/>
    <mergeCell ref="AB47:AF47"/>
    <mergeCell ref="AB48:AF48"/>
    <mergeCell ref="R7:R8"/>
    <mergeCell ref="AD7:AE7"/>
    <mergeCell ref="T43:X49"/>
    <mergeCell ref="AD41:AF41"/>
    <mergeCell ref="AD42:AF42"/>
    <mergeCell ref="AB44:AF44"/>
    <mergeCell ref="AB45:AF45"/>
    <mergeCell ref="Z7:AA7"/>
    <mergeCell ref="AB7:AC7"/>
    <mergeCell ref="T42:X42"/>
    <mergeCell ref="X7:X8"/>
    <mergeCell ref="T7:T8"/>
    <mergeCell ref="BS3:BS4"/>
    <mergeCell ref="AL6:AQ6"/>
    <mergeCell ref="AR6:AW6"/>
    <mergeCell ref="AX6:BC6"/>
    <mergeCell ref="BM6:BR6"/>
    <mergeCell ref="AG7:AG8"/>
    <mergeCell ref="BM2:BR4"/>
    <mergeCell ref="E2:G2"/>
    <mergeCell ref="H2:I2"/>
    <mergeCell ref="J2:K2"/>
    <mergeCell ref="E3:G3"/>
    <mergeCell ref="H3:I3"/>
    <mergeCell ref="J3:K3"/>
    <mergeCell ref="H7:H8"/>
    <mergeCell ref="I7:I8"/>
    <mergeCell ref="J7:J8"/>
    <mergeCell ref="H6:R6"/>
    <mergeCell ref="U7:W7"/>
    <mergeCell ref="T6:X6"/>
    <mergeCell ref="M2:O2"/>
    <mergeCell ref="S6:S8"/>
    <mergeCell ref="A47:B49"/>
    <mergeCell ref="C47:H49"/>
    <mergeCell ref="J47:K49"/>
    <mergeCell ref="L47:P49"/>
    <mergeCell ref="M42:N44"/>
    <mergeCell ref="O44:P44"/>
    <mergeCell ref="F46:I46"/>
    <mergeCell ref="F45:I45"/>
    <mergeCell ref="O43:P43"/>
    <mergeCell ref="O42:P42"/>
    <mergeCell ref="A44:B44"/>
    <mergeCell ref="I43:J43"/>
    <mergeCell ref="M45:N45"/>
    <mergeCell ref="M46:N46"/>
    <mergeCell ref="G42:H43"/>
    <mergeCell ref="G44:K44"/>
    <mergeCell ref="A6:A8"/>
    <mergeCell ref="B6:B8"/>
    <mergeCell ref="E6:E8"/>
    <mergeCell ref="F6:F8"/>
    <mergeCell ref="G6:G8"/>
    <mergeCell ref="I42:J42"/>
    <mergeCell ref="N7:N8"/>
    <mergeCell ref="O7:O8"/>
    <mergeCell ref="P7:P8"/>
    <mergeCell ref="Q7:Q8"/>
    <mergeCell ref="E4:G4"/>
    <mergeCell ref="J4:K4"/>
    <mergeCell ref="N1:Q1"/>
    <mergeCell ref="Q4:S4"/>
    <mergeCell ref="Q2:S2"/>
    <mergeCell ref="P2:P4"/>
    <mergeCell ref="Q3:S3"/>
    <mergeCell ref="M3:O3"/>
    <mergeCell ref="M4:O4"/>
  </mergeCells>
  <conditionalFormatting sqref="B11:AG40 B10:R10 T10:AG10">
    <cfRule type="expression" dxfId="314" priority="33">
      <formula>OR($C10=0,$P10=0)</formula>
    </cfRule>
  </conditionalFormatting>
  <conditionalFormatting sqref="K10:L41">
    <cfRule type="expression" dxfId="313" priority="29">
      <formula>OR($BE10,$BL10)</formula>
    </cfRule>
  </conditionalFormatting>
  <conditionalFormatting sqref="O10:O40">
    <cfRule type="expression" dxfId="312" priority="30">
      <formula>$BJ10&gt;10/24</formula>
    </cfRule>
    <cfRule type="expression" dxfId="311" priority="31">
      <formula>OR($BE10,$BL10)</formula>
    </cfRule>
  </conditionalFormatting>
  <conditionalFormatting sqref="K8:L8">
    <cfRule type="expression" dxfId="310" priority="26">
      <formula>$BE8+$BL8&gt;0</formula>
    </cfRule>
  </conditionalFormatting>
  <conditionalFormatting sqref="S6:S9 S11:S40">
    <cfRule type="expression" dxfId="309" priority="25">
      <formula>$AM$3=1</formula>
    </cfRule>
  </conditionalFormatting>
  <conditionalFormatting sqref="X6:X9">
    <cfRule type="expression" dxfId="308" priority="24">
      <formula>$AM$3=2</formula>
    </cfRule>
  </conditionalFormatting>
  <conditionalFormatting sqref="S40">
    <cfRule type="expression" dxfId="307" priority="22">
      <formula>$AM$3=1</formula>
    </cfRule>
  </conditionalFormatting>
  <conditionalFormatting sqref="S40">
    <cfRule type="expression" dxfId="306" priority="23">
      <formula>$AM$3=2</formula>
    </cfRule>
  </conditionalFormatting>
  <conditionalFormatting sqref="X40">
    <cfRule type="expression" dxfId="305" priority="21">
      <formula>$AM$3=2</formula>
    </cfRule>
  </conditionalFormatting>
  <conditionalFormatting sqref="T40:X40">
    <cfRule type="expression" dxfId="304" priority="19">
      <formula>$AM$3=2</formula>
    </cfRule>
  </conditionalFormatting>
  <conditionalFormatting sqref="Q10:Q40">
    <cfRule type="expression" dxfId="303" priority="18">
      <formula>$BV10=3</formula>
    </cfRule>
    <cfRule type="expression" dxfId="302" priority="27">
      <formula>$BV10=2</formula>
    </cfRule>
    <cfRule type="expression" dxfId="301" priority="28">
      <formula>$BV10=1</formula>
    </cfRule>
  </conditionalFormatting>
  <conditionalFormatting sqref="N10:N40">
    <cfRule type="expression" dxfId="300" priority="34">
      <formula>AND($BL10,$C10=0)</formula>
    </cfRule>
  </conditionalFormatting>
  <conditionalFormatting sqref="H10:O40 H41:M41">
    <cfRule type="expression" dxfId="299" priority="35">
      <formula>AND($BK10&gt;0,$C10=0,NOT(ISBLANK(H10)))</formula>
    </cfRule>
  </conditionalFormatting>
  <conditionalFormatting sqref="T6:AG50 S41">
    <cfRule type="expression" dxfId="298" priority="20">
      <formula>$AM$3=1</formula>
    </cfRule>
  </conditionalFormatting>
  <conditionalFormatting sqref="Z6:AG50">
    <cfRule type="expression" dxfId="297" priority="32">
      <formula>$AM$3=2</formula>
    </cfRule>
  </conditionalFormatting>
  <conditionalFormatting sqref="A10:A40">
    <cfRule type="expression" dxfId="296" priority="16">
      <formula>OR($C10=0,$P10=0)</formula>
    </cfRule>
  </conditionalFormatting>
  <conditionalFormatting sqref="O41">
    <cfRule type="expression" dxfId="295" priority="13">
      <formula>$BJ41&gt;10/24</formula>
    </cfRule>
    <cfRule type="expression" dxfId="294" priority="14">
      <formula>OR($BE41,$BL41)</formula>
    </cfRule>
  </conditionalFormatting>
  <conditionalFormatting sqref="Q41">
    <cfRule type="expression" dxfId="293" priority="10">
      <formula>$BV41=3</formula>
    </cfRule>
    <cfRule type="expression" dxfId="292" priority="11">
      <formula>$BV41=2</formula>
    </cfRule>
    <cfRule type="expression" dxfId="291" priority="12">
      <formula>$BV41=1</formula>
    </cfRule>
  </conditionalFormatting>
  <conditionalFormatting sqref="N41:O41">
    <cfRule type="expression" dxfId="290" priority="15">
      <formula>AND($BK41&gt;0,$C41=0,NOT(ISBLANK(N41)))</formula>
    </cfRule>
  </conditionalFormatting>
  <conditionalFormatting sqref="S42:S43 R42:R47">
    <cfRule type="expression" dxfId="289" priority="3">
      <formula>OR($AM$3=3,$R$42&gt;0)</formula>
    </cfRule>
  </conditionalFormatting>
  <conditionalFormatting sqref="S10">
    <cfRule type="expression" dxfId="288" priority="2">
      <formula>OR($C10=0,$P10=0)</formula>
    </cfRule>
  </conditionalFormatting>
  <conditionalFormatting sqref="S10">
    <cfRule type="expression" dxfId="287" priority="1">
      <formula>$AM$3=1</formula>
    </cfRule>
  </conditionalFormatting>
  <dataValidations count="16">
    <dataValidation allowBlank="1" showInputMessage="1" showErrorMessage="1" prompt="Beginn der Arbeitszeit (des ersten Arbeitsblocks)_x000a_Eingabeformat: 00:00 (minutengenaue Eingabe möglich)" sqref="H10:H14" xr:uid="{00000000-0002-0000-0400-000000000000}"/>
    <dataValidation allowBlank="1" showInputMessage="1" showErrorMessage="1" prompt="Ende der Arbeitszeit (des ersten Arbeitsblocks)_x000a_Eingabeformat: 00:00 (minutengenaue Eingabe möglich)" sqref="I10:I14" xr:uid="{00000000-0002-0000-0400-000001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400-000002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4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400-000004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400-000005000000}"/>
    <dataValidation allowBlank="1" showInputMessage="1" showErrorMessage="1" prompt="Datum der Erstellung" sqref="E44" xr:uid="{00000000-0002-0000-0400-000006000000}"/>
    <dataValidation allowBlank="1" showInputMessage="1" showErrorMessage="1" prompt="Nur bei Abgabe ans Dezernat Personal relevant." sqref="C47:H49 L47:P49" xr:uid="{00000000-0002-0000-0400-000007000000}"/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400-000008000000}"/>
    <dataValidation allowBlank="1" showInputMessage="1" showErrorMessage="1" prompt="Raum für eigene Anmerkungen/ Kommentare für diesen Tag." sqref="S10:S14" xr:uid="{00000000-0002-0000-0400-000009000000}"/>
    <dataValidation allowBlank="1" showInputMessage="1" showErrorMessage="1" prompt="Beginn der Rufbereitschaft._x000a_Eingabeformat hh:mm." sqref="Z10:Z19" xr:uid="{00000000-0002-0000-0400-00000A000000}"/>
    <dataValidation allowBlank="1" showInputMessage="1" showErrorMessage="1" prompt="Ende der Rufbereitschaft, maximal 24 Stunden. _x000a_Eingabeformat hh:mm." sqref="AA10:AA19" xr:uid="{00000000-0002-0000-0400-00000B000000}"/>
    <dataValidation allowBlank="1" showErrorMessage="1" error="Nur ganze Stunden (hh,0) bzw. halbe Stunden (hh,5) eingeben!_x000a_" sqref="AE10:AE40" xr:uid="{00000000-0002-0000-04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400-00000D000000}"/>
    <dataValidation allowBlank="1" showInputMessage="1" showErrorMessage="1" error="Nur volle Stunden eingeben!" sqref="AC10:AC40" xr:uid="{00000000-0002-0000-0400-00000E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400-00000F000000}"/>
  </dataValidations>
  <pageMargins left="0.11811023622047245" right="0.11811023622047245" top="0.78740157480314965" bottom="0.78740157480314965" header="0.31496062992125984" footer="0.31496062992125984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46" r:id="rId4" name="Option Button 34">
              <controlPr defaultSize="0" autoFill="0" autoLine="0" autoPict="0" altText="Normale Ansicht der ausgewählten Tabelle">
                <anchor moveWithCells="1">
                  <from>
                    <xdr:col>21</xdr:col>
                    <xdr:colOff>609600</xdr:colOff>
                    <xdr:row>1</xdr:row>
                    <xdr:rowOff>295275</xdr:rowOff>
                  </from>
                  <to>
                    <xdr:col>27</xdr:col>
                    <xdr:colOff>390525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7" r:id="rId5" name="Option Button 35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609600</xdr:colOff>
                    <xdr:row>2</xdr:row>
                    <xdr:rowOff>266700</xdr:rowOff>
                  </from>
                  <to>
                    <xdr:col>27</xdr:col>
                    <xdr:colOff>257175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8" r:id="rId6" name="Option Button 36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609600</xdr:colOff>
                    <xdr:row>3</xdr:row>
                    <xdr:rowOff>161925</xdr:rowOff>
                  </from>
                  <to>
                    <xdr:col>24</xdr:col>
                    <xdr:colOff>0</xdr:colOff>
                    <xdr:row>3</xdr:row>
                    <xdr:rowOff>381000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4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4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RU194"/>
  <sheetViews>
    <sheetView topLeftCell="A7" zoomScale="90" zoomScaleNormal="90" workbookViewId="0">
      <selection activeCell="S11" sqref="S11:S39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Mrz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4</v>
      </c>
      <c r="D3" s="557">
        <f ca="1">DATE(Aufzeichnungsjahr,C3,1)</f>
        <v>43921</v>
      </c>
      <c r="E3" s="1333">
        <f ca="1">D3</f>
        <v>43921</v>
      </c>
      <c r="F3" s="1333"/>
      <c r="G3" s="1333"/>
      <c r="H3" s="1334" t="s">
        <v>104</v>
      </c>
      <c r="I3" s="1334"/>
      <c r="J3" s="1328">
        <f ca="1">E3</f>
        <v>43921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Apr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ca="1">WEEKNUM(B10,21)</f>
        <v>14</v>
      </c>
      <c r="B10" s="719">
        <f ca="1">D3</f>
        <v>43921</v>
      </c>
      <c r="C10" s="720">
        <f ca="1">NETWORKDAYS(B10,B10,Feiertage)</f>
        <v>0</v>
      </c>
      <c r="D10" s="720" t="str">
        <f ca="1">IF(ISERROR(VLOOKUP(B10,Feiertage_Liste,3,FALSE)),"",(VLOOKUP(B10,Feiertage_Liste,3,FALSE)))</f>
        <v>Ostermontag</v>
      </c>
      <c r="E10" s="773" t="str">
        <f ca="1">D10</f>
        <v>Ostermontag</v>
      </c>
      <c r="F10" s="721">
        <f ca="1">B10</f>
        <v>43921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 t="str">
        <f t="shared" ref="P10:P40" ca="1" si="2">IF(OR(C10=0,B10=""),"",BZ10)</f>
        <v/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ca="1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1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0</v>
      </c>
      <c r="BZ10" s="736">
        <f ca="1">ROUND(IF(OR(C10=0,B10=""),0,INDIRECT(ADDRESS(MATCH(B10,Soll_AZ,1)+MATCH("Arbeitszeit 1 ab",Stammdaten!B:B,0)-1,WEEKDAY(B10,2)+15,,,Tabellennamen),TRUE)),15)</f>
        <v>0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ht="15" x14ac:dyDescent="0.25">
      <c r="A11" s="865">
        <f t="shared" ref="A11:A36" ca="1" si="91">WEEKNUM(B11,21)</f>
        <v>14</v>
      </c>
      <c r="B11" s="719">
        <f ca="1">B10+1</f>
        <v>43922</v>
      </c>
      <c r="C11" s="720">
        <f ca="1">NETWORKDAYS(B11,B11,Feiertage)</f>
        <v>1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43922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>
        <f t="shared" ca="1" si="2"/>
        <v>0.33333333333333298</v>
      </c>
      <c r="Q11" s="725" t="str">
        <f t="shared" ca="1" si="3"/>
        <v/>
      </c>
      <c r="R11" s="725" t="str">
        <f t="shared" ref="R11:R36" ca="1" si="92">IF(A11&lt;WEEKNUM(B11+1,21),RS11,"")</f>
        <v/>
      </c>
      <c r="S11" s="750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0.33333333333333337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ht="15" x14ac:dyDescent="0.25">
      <c r="A12" s="865">
        <f t="shared" ca="1" si="91"/>
        <v>14</v>
      </c>
      <c r="B12" s="719">
        <f t="shared" ref="B12:B37" ca="1" si="416">B11+1</f>
        <v>43923</v>
      </c>
      <c r="C12" s="720">
        <f t="shared" ref="C12:C37" ca="1" si="417">NETWORKDAYS(B12,B12,Feiertage)</f>
        <v>1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43923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>
        <f t="shared" ca="1" si="2"/>
        <v>0.33333333333333298</v>
      </c>
      <c r="Q12" s="725" t="str">
        <f t="shared" ca="1" si="3"/>
        <v/>
      </c>
      <c r="R12" s="725" t="str">
        <f t="shared" ca="1" si="92"/>
        <v/>
      </c>
      <c r="S12" s="750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0.33333333333333331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1</v>
      </c>
      <c r="BZ12" s="736">
        <f ca="1">ROUND(IF(OR(C12=0,B12=""),0,INDIRECT(ADDRESS(MATCH(B12,Soll_AZ,1)+MATCH("Arbeitszeit 1 ab",Stammdaten!B:B,0)-1,WEEKDAY(B12,2)+15,,,Tabellennamen),TRUE)),15)</f>
        <v>0.33333333333333298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ht="15" x14ac:dyDescent="0.25">
      <c r="A13" s="865">
        <f t="shared" ca="1" si="91"/>
        <v>14</v>
      </c>
      <c r="B13" s="719">
        <f t="shared" ca="1" si="416"/>
        <v>43924</v>
      </c>
      <c r="C13" s="720">
        <f t="shared" ca="1" si="417"/>
        <v>1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43924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92"/>
        <v/>
      </c>
      <c r="S13" s="750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0.33333333333333337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ht="15" x14ac:dyDescent="0.25">
      <c r="A14" s="865">
        <f t="shared" ca="1" si="91"/>
        <v>14</v>
      </c>
      <c r="B14" s="719">
        <f t="shared" ca="1" si="416"/>
        <v>43925</v>
      </c>
      <c r="C14" s="720">
        <f t="shared" ca="1" si="417"/>
        <v>1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43925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92"/>
        <v/>
      </c>
      <c r="S14" s="750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ht="15" x14ac:dyDescent="0.25">
      <c r="A15" s="865">
        <f t="shared" ca="1" si="91"/>
        <v>14</v>
      </c>
      <c r="B15" s="719">
        <f t="shared" ca="1" si="416"/>
        <v>43926</v>
      </c>
      <c r="C15" s="720">
        <f t="shared" ca="1" si="417"/>
        <v>0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43926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 t="str">
        <f t="shared" ca="1" si="2"/>
        <v/>
      </c>
      <c r="Q15" s="725" t="str">
        <f t="shared" ca="1" si="3"/>
        <v/>
      </c>
      <c r="R15" s="725" t="str">
        <f t="shared" ca="1" si="92"/>
        <v/>
      </c>
      <c r="S15" s="750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0</v>
      </c>
      <c r="BZ15" s="736">
        <f ca="1">ROUND(IF(OR(C15=0,B15=""),0,INDIRECT(ADDRESS(MATCH(B15,Soll_AZ,1)+MATCH("Arbeitszeit 1 ab",Stammdaten!B:B,0)-1,WEEKDAY(B15,2)+15,,,Tabellennamen),TRUE)),15)</f>
        <v>0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ht="15" x14ac:dyDescent="0.25">
      <c r="A16" s="865">
        <f t="shared" ca="1" si="91"/>
        <v>14</v>
      </c>
      <c r="B16" s="719">
        <f t="shared" ca="1" si="416"/>
        <v>43927</v>
      </c>
      <c r="C16" s="720">
        <f t="shared" ca="1" si="417"/>
        <v>0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43927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 t="str">
        <f t="shared" ca="1" si="2"/>
        <v/>
      </c>
      <c r="Q16" s="725" t="str">
        <f t="shared" ca="1" si="3"/>
        <v/>
      </c>
      <c r="R16" s="725">
        <f t="shared" ca="1" si="92"/>
        <v>0</v>
      </c>
      <c r="S16" s="750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0</v>
      </c>
      <c r="BZ16" s="736">
        <f ca="1">ROUND(IF(OR(C16=0,B16=""),0,INDIRECT(ADDRESS(MATCH(B16,Soll_AZ,1)+MATCH("Arbeitszeit 1 ab",Stammdaten!B:B,0)-1,WEEKDAY(B16,2)+15,,,Tabellennamen),TRUE)),15)</f>
        <v>0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ht="15" x14ac:dyDescent="0.25">
      <c r="A17" s="865">
        <f t="shared" ca="1" si="91"/>
        <v>15</v>
      </c>
      <c r="B17" s="719">
        <f t="shared" ca="1" si="416"/>
        <v>43928</v>
      </c>
      <c r="C17" s="720">
        <f t="shared" ca="1" si="417"/>
        <v>1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43928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>
        <f t="shared" ca="1" si="2"/>
        <v>0.33333333333333298</v>
      </c>
      <c r="Q17" s="725" t="str">
        <f t="shared" ca="1" si="3"/>
        <v/>
      </c>
      <c r="R17" s="725" t="str">
        <f t="shared" ca="1" si="92"/>
        <v/>
      </c>
      <c r="S17" s="750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0.33333333333333337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ht="15" x14ac:dyDescent="0.25">
      <c r="A18" s="865">
        <f t="shared" ca="1" si="91"/>
        <v>15</v>
      </c>
      <c r="B18" s="719">
        <f t="shared" ca="1" si="416"/>
        <v>43929</v>
      </c>
      <c r="C18" s="720">
        <f t="shared" ca="1" si="417"/>
        <v>1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43929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>
        <f t="shared" ca="1" si="2"/>
        <v>0.33333333333333298</v>
      </c>
      <c r="Q18" s="725" t="str">
        <f t="shared" ca="1" si="3"/>
        <v/>
      </c>
      <c r="R18" s="725" t="str">
        <f t="shared" ca="1" si="92"/>
        <v/>
      </c>
      <c r="S18" s="750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0.33333333333333337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1</v>
      </c>
      <c r="BZ18" s="736">
        <f ca="1">ROUND(IF(OR(C18=0,B18=""),0,INDIRECT(ADDRESS(MATCH(B18,Soll_AZ,1)+MATCH("Arbeitszeit 1 ab",Stammdaten!B:B,0)-1,WEEKDAY(B18,2)+15,,,Tabellennamen),TRUE)),15)</f>
        <v>0.33333333333333298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15</v>
      </c>
      <c r="B19" s="719">
        <f t="shared" ca="1" si="416"/>
        <v>43930</v>
      </c>
      <c r="C19" s="720">
        <f t="shared" ca="1" si="417"/>
        <v>1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43930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>
        <f t="shared" ca="1" si="2"/>
        <v>0.33333333333333298</v>
      </c>
      <c r="Q19" s="725" t="str">
        <f t="shared" ca="1" si="3"/>
        <v/>
      </c>
      <c r="R19" s="725" t="str">
        <f t="shared" ca="1" si="92"/>
        <v/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0.33333333333333331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1</v>
      </c>
      <c r="BZ19" s="736">
        <f ca="1">ROUND(IF(OR(C19=0,B19=""),0,INDIRECT(ADDRESS(MATCH(B19,Soll_AZ,1)+MATCH("Arbeitszeit 1 ab",Stammdaten!B:B,0)-1,WEEKDAY(B19,2)+15,,,Tabellennamen),TRUE)),15)</f>
        <v>0.33333333333333298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15</v>
      </c>
      <c r="B20" s="719">
        <f t="shared" ca="1" si="416"/>
        <v>43931</v>
      </c>
      <c r="C20" s="720">
        <f t="shared" ca="1" si="417"/>
        <v>1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43931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92"/>
        <v/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0.33333333333333337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15</v>
      </c>
      <c r="B21" s="719">
        <f t="shared" ca="1" si="416"/>
        <v>43932</v>
      </c>
      <c r="C21" s="720">
        <f t="shared" ca="1" si="417"/>
        <v>1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43932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92"/>
        <v/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15</v>
      </c>
      <c r="B22" s="719">
        <f t="shared" ca="1" si="416"/>
        <v>43933</v>
      </c>
      <c r="C22" s="720">
        <f t="shared" ca="1" si="417"/>
        <v>0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43933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 t="str">
        <f t="shared" ca="1" si="2"/>
        <v/>
      </c>
      <c r="Q22" s="725" t="str">
        <f t="shared" ca="1" si="3"/>
        <v/>
      </c>
      <c r="R22" s="725" t="str">
        <f t="shared" ca="1" si="92"/>
        <v/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0</v>
      </c>
      <c r="BZ22" s="736">
        <f ca="1">ROUND(IF(OR(C22=0,B22=""),0,INDIRECT(ADDRESS(MATCH(B22,Soll_AZ,1)+MATCH("Arbeitszeit 1 ab",Stammdaten!B:B,0)-1,WEEKDAY(B22,2)+15,,,Tabellennamen),TRUE)),15)</f>
        <v>0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15</v>
      </c>
      <c r="B23" s="719">
        <f t="shared" ca="1" si="416"/>
        <v>43934</v>
      </c>
      <c r="C23" s="720">
        <f t="shared" ca="1" si="417"/>
        <v>0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43934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 t="str">
        <f t="shared" ca="1" si="2"/>
        <v/>
      </c>
      <c r="Q23" s="725" t="str">
        <f t="shared" ca="1" si="3"/>
        <v/>
      </c>
      <c r="R23" s="725">
        <f t="shared" ca="1" si="92"/>
        <v>0</v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0</v>
      </c>
      <c r="BZ23" s="736">
        <f ca="1">ROUND(IF(OR(C23=0,B23=""),0,INDIRECT(ADDRESS(MATCH(B23,Soll_AZ,1)+MATCH("Arbeitszeit 1 ab",Stammdaten!B:B,0)-1,WEEKDAY(B23,2)+15,,,Tabellennamen),TRUE)),15)</f>
        <v>0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16</v>
      </c>
      <c r="B24" s="719">
        <f t="shared" ca="1" si="416"/>
        <v>43935</v>
      </c>
      <c r="C24" s="720">
        <f t="shared" ca="1" si="417"/>
        <v>1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43935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>
        <f t="shared" ca="1" si="2"/>
        <v>0.33333333333333298</v>
      </c>
      <c r="Q24" s="725" t="str">
        <f t="shared" ca="1" si="3"/>
        <v/>
      </c>
      <c r="R24" s="725" t="str">
        <f t="shared" ca="1" si="92"/>
        <v/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0.33333333333333337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16</v>
      </c>
      <c r="B25" s="719">
        <f t="shared" ca="1" si="416"/>
        <v>43936</v>
      </c>
      <c r="C25" s="720">
        <f t="shared" ca="1" si="417"/>
        <v>1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43936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>
        <f t="shared" ca="1" si="2"/>
        <v>0.33333333333333298</v>
      </c>
      <c r="Q25" s="725" t="str">
        <f t="shared" ca="1" si="3"/>
        <v/>
      </c>
      <c r="R25" s="725" t="str">
        <f t="shared" ca="1" si="92"/>
        <v/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0.33333333333333337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16</v>
      </c>
      <c r="B26" s="719">
        <f t="shared" ca="1" si="416"/>
        <v>43937</v>
      </c>
      <c r="C26" s="720">
        <f t="shared" ca="1" si="417"/>
        <v>1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43937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>
        <f t="shared" ca="1" si="2"/>
        <v>0.33333333333333298</v>
      </c>
      <c r="Q26" s="725" t="str">
        <f t="shared" ca="1" si="3"/>
        <v/>
      </c>
      <c r="R26" s="725" t="str">
        <f t="shared" ca="1" si="92"/>
        <v/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0.33333333333333331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1</v>
      </c>
      <c r="BZ26" s="736">
        <f ca="1">ROUND(IF(OR(C26=0,B26=""),0,INDIRECT(ADDRESS(MATCH(B26,Soll_AZ,1)+MATCH("Arbeitszeit 1 ab",Stammdaten!B:B,0)-1,WEEKDAY(B26,2)+15,,,Tabellennamen),TRUE)),15)</f>
        <v>0.33333333333333298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15" x14ac:dyDescent="0.25">
      <c r="A27" s="865">
        <f t="shared" ca="1" si="91"/>
        <v>16</v>
      </c>
      <c r="B27" s="719">
        <f t="shared" ca="1" si="416"/>
        <v>43938</v>
      </c>
      <c r="C27" s="720">
        <f t="shared" ca="1" si="417"/>
        <v>1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43938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92"/>
        <v/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0.33333333333333337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16</v>
      </c>
      <c r="B28" s="719">
        <f t="shared" ca="1" si="416"/>
        <v>43939</v>
      </c>
      <c r="C28" s="720">
        <f t="shared" ca="1" si="417"/>
        <v>1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43939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92"/>
        <v/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ht="15" x14ac:dyDescent="0.25">
      <c r="A29" s="865">
        <f t="shared" ca="1" si="91"/>
        <v>16</v>
      </c>
      <c r="B29" s="719">
        <f t="shared" ca="1" si="416"/>
        <v>43940</v>
      </c>
      <c r="C29" s="720">
        <f t="shared" ca="1" si="417"/>
        <v>0</v>
      </c>
      <c r="D29" s="720" t="str">
        <f t="shared" ca="1" si="418"/>
        <v/>
      </c>
      <c r="E29" s="773" t="str">
        <f t="shared" ca="1" si="419"/>
        <v/>
      </c>
      <c r="F29" s="721">
        <f t="shared" ca="1" si="420"/>
        <v>43940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 t="str">
        <f t="shared" ca="1" si="2"/>
        <v/>
      </c>
      <c r="Q29" s="725" t="str">
        <f t="shared" ca="1" si="3"/>
        <v/>
      </c>
      <c r="R29" s="725" t="str">
        <f t="shared" ca="1" si="92"/>
        <v/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0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0</v>
      </c>
      <c r="BZ29" s="736">
        <f ca="1">ROUND(IF(OR(C29=0,B29=""),0,INDIRECT(ADDRESS(MATCH(B29,Soll_AZ,1)+MATCH("Arbeitszeit 1 ab",Stammdaten!B:B,0)-1,WEEKDAY(B29,2)+15,,,Tabellennamen),TRUE)),15)</f>
        <v>0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ht="15" x14ac:dyDescent="0.25">
      <c r="A30" s="865">
        <f t="shared" ca="1" si="91"/>
        <v>16</v>
      </c>
      <c r="B30" s="719">
        <f t="shared" ca="1" si="416"/>
        <v>43941</v>
      </c>
      <c r="C30" s="720">
        <f t="shared" ca="1" si="417"/>
        <v>0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43941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 t="str">
        <f t="shared" ca="1" si="2"/>
        <v/>
      </c>
      <c r="Q30" s="725" t="str">
        <f t="shared" ca="1" si="3"/>
        <v/>
      </c>
      <c r="R30" s="725">
        <f t="shared" ca="1" si="92"/>
        <v>0</v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0</v>
      </c>
      <c r="BZ30" s="736">
        <f ca="1">ROUND(IF(OR(C30=0,B30=""),0,INDIRECT(ADDRESS(MATCH(B30,Soll_AZ,1)+MATCH("Arbeitszeit 1 ab",Stammdaten!B:B,0)-1,WEEKDAY(B30,2)+15,,,Tabellennamen),TRUE)),15)</f>
        <v>0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ht="15" x14ac:dyDescent="0.25">
      <c r="A31" s="865">
        <f t="shared" ca="1" si="91"/>
        <v>17</v>
      </c>
      <c r="B31" s="719">
        <f t="shared" ca="1" si="416"/>
        <v>43942</v>
      </c>
      <c r="C31" s="720">
        <f t="shared" ca="1" si="417"/>
        <v>1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43942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>
        <f t="shared" ca="1" si="2"/>
        <v>0.33333333333333298</v>
      </c>
      <c r="Q31" s="725" t="str">
        <f t="shared" ca="1" si="3"/>
        <v/>
      </c>
      <c r="R31" s="725" t="str">
        <f t="shared" ca="1" si="92"/>
        <v/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0.33333333333333337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17</v>
      </c>
      <c r="B32" s="719">
        <f t="shared" ca="1" si="416"/>
        <v>43943</v>
      </c>
      <c r="C32" s="720">
        <f t="shared" ca="1" si="417"/>
        <v>1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43943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>
        <f t="shared" ca="1" si="2"/>
        <v>0.33333333333333298</v>
      </c>
      <c r="Q32" s="725" t="str">
        <f t="shared" ca="1" si="3"/>
        <v/>
      </c>
      <c r="R32" s="725" t="str">
        <f t="shared" ca="1" si="92"/>
        <v/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0.33333333333333337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17</v>
      </c>
      <c r="B33" s="719">
        <f t="shared" ca="1" si="416"/>
        <v>43944</v>
      </c>
      <c r="C33" s="720">
        <f t="shared" ca="1" si="417"/>
        <v>1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43944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>
        <f t="shared" ca="1" si="2"/>
        <v>0.33333333333333298</v>
      </c>
      <c r="Q33" s="725" t="str">
        <f t="shared" ca="1" si="3"/>
        <v/>
      </c>
      <c r="R33" s="725" t="str">
        <f t="shared" ca="1" si="92"/>
        <v/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0.33333333333333331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1</v>
      </c>
      <c r="BZ33" s="736">
        <f ca="1">ROUND(IF(OR(C33=0,B33=""),0,INDIRECT(ADDRESS(MATCH(B33,Soll_AZ,1)+MATCH("Arbeitszeit 1 ab",Stammdaten!B:B,0)-1,WEEKDAY(B33,2)+15,,,Tabellennamen),TRUE)),15)</f>
        <v>0.33333333333333298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17</v>
      </c>
      <c r="B34" s="719">
        <f t="shared" ca="1" si="416"/>
        <v>43945</v>
      </c>
      <c r="C34" s="720">
        <f t="shared" ca="1" si="417"/>
        <v>1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43945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>
        <f t="shared" ca="1" si="2"/>
        <v>0.33333333333333298</v>
      </c>
      <c r="Q34" s="725" t="str">
        <f t="shared" ca="1" si="3"/>
        <v/>
      </c>
      <c r="R34" s="725" t="str">
        <f t="shared" ca="1" si="92"/>
        <v/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0.33333333333333337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1</v>
      </c>
      <c r="BZ34" s="736">
        <f ca="1">ROUND(IF(OR(C34=0,B34=""),0,INDIRECT(ADDRESS(MATCH(B34,Soll_AZ,1)+MATCH("Arbeitszeit 1 ab",Stammdaten!B:B,0)-1,WEEKDAY(B34,2)+15,,,Tabellennamen),TRUE)),15)</f>
        <v>0.33333333333333298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17</v>
      </c>
      <c r="B35" s="719">
        <f t="shared" ca="1" si="416"/>
        <v>43946</v>
      </c>
      <c r="C35" s="720">
        <f t="shared" ca="1" si="417"/>
        <v>1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43946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>
        <f t="shared" ca="1" si="2"/>
        <v>0.33333333333333298</v>
      </c>
      <c r="Q35" s="725" t="str">
        <f t="shared" ca="1" si="3"/>
        <v/>
      </c>
      <c r="R35" s="725" t="str">
        <f t="shared" ca="1" si="92"/>
        <v/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0.33333333333333337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17</v>
      </c>
      <c r="B36" s="719">
        <f t="shared" ca="1" si="416"/>
        <v>43947</v>
      </c>
      <c r="C36" s="720">
        <f t="shared" ca="1" si="417"/>
        <v>0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43947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 t="str">
        <f t="shared" ca="1" si="2"/>
        <v/>
      </c>
      <c r="Q36" s="725" t="str">
        <f t="shared" ca="1" si="3"/>
        <v/>
      </c>
      <c r="R36" s="725" t="str">
        <f t="shared" ca="1" si="92"/>
        <v/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0</v>
      </c>
      <c r="BZ36" s="736">
        <f ca="1">ROUND(IF(OR(C36=0,B36=""),0,INDIRECT(ADDRESS(MATCH(B36,Soll_AZ,1)+MATCH("Arbeitszeit 1 ab",Stammdaten!B:B,0)-1,WEEKDAY(B36,2)+15,,,Tabellennamen),TRUE)),15)</f>
        <v>0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17</v>
      </c>
      <c r="B37" s="719">
        <f t="shared" ca="1" si="416"/>
        <v>43948</v>
      </c>
      <c r="C37" s="720">
        <f t="shared" ca="1" si="417"/>
        <v>0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43948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 t="str">
        <f t="shared" ca="1" si="2"/>
        <v/>
      </c>
      <c r="Q37" s="725" t="str">
        <f t="shared" ca="1" si="3"/>
        <v/>
      </c>
      <c r="R37" s="725">
        <f ca="1">IF(B37="","",IF(A37&lt;WEEKNUM(B37+1,21),RS37,""))</f>
        <v>0</v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0</v>
      </c>
      <c r="BZ37" s="736">
        <f ca="1">ROUND(IF(OR(C37=0,B37=""),0,INDIRECT(ADDRESS(MATCH(B37,Soll_AZ,1)+MATCH("Arbeitszeit 1 ab",Stammdaten!B:B,0)-1,WEEKDAY(B37,2)+15,,,Tabellennamen),TRUE)),15)</f>
        <v>0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18</v>
      </c>
      <c r="B38" s="719">
        <f ca="1">IF(B37="","",IF(B37+1=DATE(Aufzeichnungsjahr,$C$3+1,1),"",B37+1))</f>
        <v>43949</v>
      </c>
      <c r="C38" s="720">
        <f ca="1">IF(B38="",1,NETWORKDAYS(B38,B38,Feiertage))</f>
        <v>1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43949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>
        <f t="shared" ca="1" si="2"/>
        <v>0.33333333333333298</v>
      </c>
      <c r="Q38" s="725" t="str">
        <f t="shared" ca="1" si="3"/>
        <v/>
      </c>
      <c r="R38" s="725" t="str">
        <f t="shared" ref="R38:R40" ca="1" si="432">IF(B38="","",IF(A38&lt;WEEKNUM(B38+1,21),RS38,""))</f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0.33333333333333337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1</v>
      </c>
      <c r="BZ38" s="736">
        <f ca="1">ROUND(IF(OR(C38=0,B38=""),0,INDIRECT(ADDRESS(MATCH(B38,Soll_AZ,1)+MATCH("Arbeitszeit 1 ab",Stammdaten!B:B,0)-1,WEEKDAY(B38,2)+15,,,Tabellennamen),TRUE)),15)</f>
        <v>0.33333333333333298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18</v>
      </c>
      <c r="B39" s="719">
        <f ca="1">IF(B38="","",IF(B38+1=DATE(Aufzeichnungsjahr,$C$3+1,1),"",B38+1))</f>
        <v>43950</v>
      </c>
      <c r="C39" s="720">
        <f ca="1">IF(B39="",1,NETWORKDAYS(B39,B39,Feiertage))</f>
        <v>1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43950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>
        <f t="shared" ca="1" si="2"/>
        <v>0.33333333333333298</v>
      </c>
      <c r="Q39" s="725" t="str">
        <f t="shared" ca="1" si="3"/>
        <v/>
      </c>
      <c r="R39" s="725" t="str">
        <f t="shared" ca="1" si="432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0.33333333333333337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1</v>
      </c>
      <c r="BZ39" s="736">
        <f ca="1">ROUND(IF(OR(C39=0,B39=""),0,INDIRECT(ADDRESS(MATCH(B39,Soll_AZ,1)+MATCH("Arbeitszeit 1 ab",Stammdaten!B:B,0)-1,WEEKDAY(B39,2)+15,,,Tabellennamen),TRUE)),15)</f>
        <v>0.33333333333333298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ht="15" x14ac:dyDescent="0.25">
      <c r="A40" s="866" t="str">
        <f t="shared" ca="1" si="431"/>
        <v/>
      </c>
      <c r="B40" s="756" t="str">
        <f ca="1">IF(B39="","",IF(B39+1=DATE(Aufzeichnungsjahr,$C$3+1,1),"",B39+1))</f>
        <v/>
      </c>
      <c r="C40" s="757">
        <f ca="1">IF(B40="",1,NETWORKDAYS(B40,B40,Feiertage))</f>
        <v>1</v>
      </c>
      <c r="D40" s="757" t="str">
        <f t="shared" ca="1" si="418"/>
        <v/>
      </c>
      <c r="E40" s="774" t="str">
        <f t="shared" ca="1" si="419"/>
        <v/>
      </c>
      <c r="F40" s="758" t="str">
        <f t="shared" ca="1" si="420"/>
        <v/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 t="str">
        <f t="shared" ca="1" si="2"/>
        <v/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1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 t="str">
        <f ca="1">IF(B40="","",INDIRECT(ADDRESS(MATCH(B40,Soll_AZ,1)+MATCH("Arbeitszeit 1 ab",Stammdaten!B:B,0)-1,4,,,Tabellennamen),TRUE))</f>
        <v/>
      </c>
      <c r="BX40" s="638">
        <f t="shared" ca="1" si="24"/>
        <v>0</v>
      </c>
      <c r="BY40" s="638">
        <f t="shared" ca="1" si="102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April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732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IF(Mrz!$R$44="",0,Mrz!$R$44)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April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21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ht="18.75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ht="18.75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0sgr6DcjgARo9cwmcy5hB6o3Nyx4eteO2A5XG37joffPnquEWP1EZOzaOCYhrIb+8eMdMQbWmuum3zrYhZ87PA==" saltValue="p33qux2+0NqUhyYvaoUwdg==" spinCount="100000" sheet="1" formatCells="0" selectLockedCells="1"/>
  <mergeCells count="71">
    <mergeCell ref="BS3:BS4"/>
    <mergeCell ref="AL6:AQ6"/>
    <mergeCell ref="AR6:AW6"/>
    <mergeCell ref="AX6:BC6"/>
    <mergeCell ref="BM6:BR6"/>
    <mergeCell ref="Z7:AA7"/>
    <mergeCell ref="AB7:AC7"/>
    <mergeCell ref="AD7:AE7"/>
    <mergeCell ref="AG7:AG8"/>
    <mergeCell ref="BM2:BR4"/>
    <mergeCell ref="AD41:AF41"/>
    <mergeCell ref="AD42:AF42"/>
    <mergeCell ref="T42:X42"/>
    <mergeCell ref="I43:J43"/>
    <mergeCell ref="T43:X49"/>
    <mergeCell ref="AB47:AF47"/>
    <mergeCell ref="AB48:AF48"/>
    <mergeCell ref="AB44:AF44"/>
    <mergeCell ref="M45:N45"/>
    <mergeCell ref="AB45:AF45"/>
    <mergeCell ref="M46:N46"/>
    <mergeCell ref="AB46:AF46"/>
    <mergeCell ref="A47:B49"/>
    <mergeCell ref="C47:H49"/>
    <mergeCell ref="J47:K49"/>
    <mergeCell ref="L47:P49"/>
    <mergeCell ref="M42:N44"/>
    <mergeCell ref="O44:P44"/>
    <mergeCell ref="F46:I46"/>
    <mergeCell ref="F45:I45"/>
    <mergeCell ref="O43:P43"/>
    <mergeCell ref="O42:P42"/>
    <mergeCell ref="A44:B44"/>
    <mergeCell ref="I42:J42"/>
    <mergeCell ref="G42:H43"/>
    <mergeCell ref="G44:K44"/>
    <mergeCell ref="P2:P4"/>
    <mergeCell ref="P7:P8"/>
    <mergeCell ref="Q7:Q8"/>
    <mergeCell ref="H7:H8"/>
    <mergeCell ref="I7:I8"/>
    <mergeCell ref="J7:J8"/>
    <mergeCell ref="M3:O3"/>
    <mergeCell ref="E4:G4"/>
    <mergeCell ref="J4:K4"/>
    <mergeCell ref="M4:O4"/>
    <mergeCell ref="N7:N8"/>
    <mergeCell ref="O7:O8"/>
    <mergeCell ref="N1:Q1"/>
    <mergeCell ref="Q4:S4"/>
    <mergeCell ref="Q2:S2"/>
    <mergeCell ref="A6:A8"/>
    <mergeCell ref="B6:B8"/>
    <mergeCell ref="E6:E8"/>
    <mergeCell ref="F6:F8"/>
    <mergeCell ref="G6:G8"/>
    <mergeCell ref="E2:G2"/>
    <mergeCell ref="H2:I2"/>
    <mergeCell ref="J2:K2"/>
    <mergeCell ref="M2:O2"/>
    <mergeCell ref="E3:G3"/>
    <mergeCell ref="H3:I3"/>
    <mergeCell ref="J3:K3"/>
    <mergeCell ref="H6:R6"/>
    <mergeCell ref="T7:T8"/>
    <mergeCell ref="U7:W7"/>
    <mergeCell ref="X7:X8"/>
    <mergeCell ref="T6:X6"/>
    <mergeCell ref="Q3:S3"/>
    <mergeCell ref="S6:S8"/>
    <mergeCell ref="R7:R8"/>
  </mergeCells>
  <phoneticPr fontId="21" type="noConversion"/>
  <conditionalFormatting sqref="B10:AG40">
    <cfRule type="expression" dxfId="286" priority="31">
      <formula>OR($C10=0,$P10=0)</formula>
    </cfRule>
  </conditionalFormatting>
  <conditionalFormatting sqref="K10:L41">
    <cfRule type="expression" dxfId="285" priority="27">
      <formula>OR($BE10,$BL10)</formula>
    </cfRule>
  </conditionalFormatting>
  <conditionalFormatting sqref="O10:O40">
    <cfRule type="expression" dxfId="284" priority="28">
      <formula>$BJ10&gt;10/24</formula>
    </cfRule>
    <cfRule type="expression" dxfId="283" priority="29">
      <formula>OR($BE10,$BL10)</formula>
    </cfRule>
  </conditionalFormatting>
  <conditionalFormatting sqref="K8:L8">
    <cfRule type="expression" dxfId="282" priority="24">
      <formula>$BE8+$BL8&gt;0</formula>
    </cfRule>
  </conditionalFormatting>
  <conditionalFormatting sqref="S6:S40">
    <cfRule type="expression" dxfId="281" priority="23">
      <formula>$AM$3=1</formula>
    </cfRule>
  </conditionalFormatting>
  <conditionalFormatting sqref="X6:X9">
    <cfRule type="expression" dxfId="280" priority="22">
      <formula>$AM$3=2</formula>
    </cfRule>
  </conditionalFormatting>
  <conditionalFormatting sqref="S40">
    <cfRule type="expression" dxfId="279" priority="20">
      <formula>$AM$3=1</formula>
    </cfRule>
  </conditionalFormatting>
  <conditionalFormatting sqref="S40">
    <cfRule type="expression" dxfId="278" priority="21">
      <formula>$AM$3=2</formula>
    </cfRule>
  </conditionalFormatting>
  <conditionalFormatting sqref="X40">
    <cfRule type="expression" dxfId="277" priority="19">
      <formula>$AM$3=2</formula>
    </cfRule>
  </conditionalFormatting>
  <conditionalFormatting sqref="T40:X40">
    <cfRule type="expression" dxfId="276" priority="17">
      <formula>$AM$3=2</formula>
    </cfRule>
  </conditionalFormatting>
  <conditionalFormatting sqref="Q10:Q40">
    <cfRule type="expression" dxfId="275" priority="16">
      <formula>$BV10=3</formula>
    </cfRule>
    <cfRule type="expression" dxfId="274" priority="25">
      <formula>$BV10=2</formula>
    </cfRule>
    <cfRule type="expression" dxfId="273" priority="26">
      <formula>$BV10=1</formula>
    </cfRule>
  </conditionalFormatting>
  <conditionalFormatting sqref="N10:N40">
    <cfRule type="expression" dxfId="272" priority="32">
      <formula>AND($BL10,$C10=0)</formula>
    </cfRule>
  </conditionalFormatting>
  <conditionalFormatting sqref="H10:O40 H41:M41">
    <cfRule type="expression" dxfId="271" priority="33">
      <formula>AND($BK10&gt;0,$C10=0,NOT(ISBLANK(H10)))</formula>
    </cfRule>
  </conditionalFormatting>
  <conditionalFormatting sqref="T6:AG50 S41">
    <cfRule type="expression" dxfId="270" priority="18">
      <formula>$AM$3=1</formula>
    </cfRule>
  </conditionalFormatting>
  <conditionalFormatting sqref="Z6:AG50">
    <cfRule type="expression" dxfId="269" priority="30">
      <formula>$AM$3=2</formula>
    </cfRule>
  </conditionalFormatting>
  <conditionalFormatting sqref="A10:A40">
    <cfRule type="expression" dxfId="268" priority="14">
      <formula>OR($C10=0,$P10=0)</formula>
    </cfRule>
  </conditionalFormatting>
  <conditionalFormatting sqref="O41">
    <cfRule type="expression" dxfId="267" priority="11">
      <formula>$BJ41&gt;10/24</formula>
    </cfRule>
    <cfRule type="expression" dxfId="266" priority="12">
      <formula>OR($BE41,$BL41)</formula>
    </cfRule>
  </conditionalFormatting>
  <conditionalFormatting sqref="Q41">
    <cfRule type="expression" dxfId="265" priority="8">
      <formula>$BV41=3</formula>
    </cfRule>
    <cfRule type="expression" dxfId="264" priority="9">
      <formula>$BV41=2</formula>
    </cfRule>
    <cfRule type="expression" dxfId="263" priority="10">
      <formula>$BV41=1</formula>
    </cfRule>
  </conditionalFormatting>
  <conditionalFormatting sqref="N41:O41">
    <cfRule type="expression" dxfId="262" priority="13">
      <formula>AND($BK41&gt;0,$C41=0,NOT(ISBLANK(N41)))</formula>
    </cfRule>
  </conditionalFormatting>
  <conditionalFormatting sqref="S42:S43 R42:R47">
    <cfRule type="expression" dxfId="261" priority="1">
      <formula>OR($AM$3=3,$R$42&gt;0)</formula>
    </cfRule>
  </conditionalFormatting>
  <dataValidations count="16"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500-000000000000}"/>
    <dataValidation allowBlank="1" showInputMessage="1" showErrorMessage="1" prompt="Nur bei Abgabe ans Dezernat Personal relevant." sqref="C47:H49 L47:P49" xr:uid="{00000000-0002-0000-0500-000001000000}"/>
    <dataValidation allowBlank="1" showInputMessage="1" showErrorMessage="1" prompt="Datum der Erstellung" sqref="E44" xr:uid="{00000000-0002-0000-0500-000002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5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500-000004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500-000005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500-000006000000}"/>
    <dataValidation allowBlank="1" showInputMessage="1" showErrorMessage="1" prompt="Ende der Arbeitszeit (des ersten Arbeitsblocks)_x000a_Eingabeformat: 00:00 (minutengenaue Eingabe möglich)" sqref="I10:I14" xr:uid="{00000000-0002-0000-0500-000007000000}"/>
    <dataValidation allowBlank="1" showInputMessage="1" showErrorMessage="1" prompt="Beginn der Arbeitszeit (des ersten Arbeitsblocks)_x000a_Eingabeformat: 00:00 (minutengenaue Eingabe möglich)" sqref="H10:H14" xr:uid="{00000000-0002-0000-0500-000008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500-000009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500-00000A000000}"/>
    <dataValidation allowBlank="1" showInputMessage="1" showErrorMessage="1" prompt="Ende der Rufbereitschaft, maximal 24 Stunden. _x000a_Eingabeformat hh:mm." sqref="AA10:AA19" xr:uid="{00000000-0002-0000-0500-00000B000000}"/>
    <dataValidation allowBlank="1" showInputMessage="1" showErrorMessage="1" prompt="Beginn der Rufbereitschaft._x000a_Eingabeformat hh:mm." sqref="Z10:Z19" xr:uid="{00000000-0002-0000-0500-00000C000000}"/>
    <dataValidation allowBlank="1" showInputMessage="1" showErrorMessage="1" prompt="Raum für eigene Anmerkungen/ Kommentare für diesen Tag." sqref="S10:S14" xr:uid="{00000000-0002-0000-0500-00000D000000}"/>
    <dataValidation allowBlank="1" showErrorMessage="1" error="Nur ganze Stunden (hh,0) bzw. halbe Stunden (hh,5) eingeben!_x000a_" sqref="AE10:AE40" xr:uid="{00000000-0002-0000-0500-00000E000000}"/>
    <dataValidation allowBlank="1" showInputMessage="1" showErrorMessage="1" error="Nur volle Stunden eingeben!" sqref="AC10:AC40" xr:uid="{00000000-0002-0000-0500-00000F000000}"/>
  </dataValidations>
  <pageMargins left="0.11811023622047245" right="0.11811023622047245" top="0.78740157480314965" bottom="0.78740157480314965" header="0.31496062992125984" footer="0.31496062992125984"/>
  <pageSetup paperSize="9" scale="4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56" r:id="rId4" name="Option Button 20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7" r:id="rId5" name="Option Button 21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180975</xdr:rowOff>
                  </from>
                  <to>
                    <xdr:col>27</xdr:col>
                    <xdr:colOff>228600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8" r:id="rId6" name="Option Button 22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5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5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RU194"/>
  <sheetViews>
    <sheetView topLeftCell="A7" zoomScale="90" zoomScaleNormal="90" workbookViewId="0">
      <selection activeCell="S12" sqref="S12:S40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Apr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5</v>
      </c>
      <c r="D3" s="557">
        <f ca="1">DATE(Aufzeichnungsjahr,C3,1)</f>
        <v>43951</v>
      </c>
      <c r="E3" s="1333">
        <f ca="1">D3</f>
        <v>43951</v>
      </c>
      <c r="F3" s="1333"/>
      <c r="G3" s="1333"/>
      <c r="H3" s="1334" t="s">
        <v>104</v>
      </c>
      <c r="I3" s="1334"/>
      <c r="J3" s="1328">
        <f ca="1">E3</f>
        <v>43951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Mai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ca="1">WEEKNUM(B10,21)</f>
        <v>18</v>
      </c>
      <c r="B10" s="719">
        <f ca="1">D3</f>
        <v>43951</v>
      </c>
      <c r="C10" s="720">
        <f ca="1">NETWORKDAYS(B10,B10,Feiertage)</f>
        <v>0</v>
      </c>
      <c r="D10" s="720" t="str">
        <f ca="1">IF(ISERROR(VLOOKUP(B10,Feiertage_Liste,3,FALSE)),"",(VLOOKUP(B10,Feiertage_Liste,3,FALSE)))</f>
        <v>Tag der Arbeit</v>
      </c>
      <c r="E10" s="773" t="str">
        <f ca="1">D10</f>
        <v>Tag der Arbeit</v>
      </c>
      <c r="F10" s="721">
        <f ca="1">B10</f>
        <v>43951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 t="str">
        <f t="shared" ref="P10:P40" ca="1" si="2">IF(OR(C10=0,B10=""),"",BZ10)</f>
        <v/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ca="1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1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0</v>
      </c>
      <c r="BZ10" s="736">
        <f ca="1">ROUND(IF(OR(C10=0,B10=""),0,INDIRECT(ADDRESS(MATCH(B10,Soll_AZ,1)+MATCH("Arbeitszeit 1 ab",Stammdaten!B:B,0)-1,WEEKDAY(B10,2)+15,,,Tabellennamen),TRUE)),15)</f>
        <v>0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ht="15" x14ac:dyDescent="0.25">
      <c r="A11" s="865">
        <f t="shared" ref="A11:A36" ca="1" si="91">WEEKNUM(B11,21)</f>
        <v>18</v>
      </c>
      <c r="B11" s="719">
        <f ca="1">B10+1</f>
        <v>43952</v>
      </c>
      <c r="C11" s="720">
        <f ca="1">NETWORKDAYS(B11,B11,Feiertage)</f>
        <v>1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43952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>
        <f t="shared" ca="1" si="2"/>
        <v>0.33333333333333298</v>
      </c>
      <c r="Q11" s="725" t="str">
        <f t="shared" ca="1" si="3"/>
        <v/>
      </c>
      <c r="R11" s="725" t="str">
        <f t="shared" ref="R11:R36" ca="1" si="92">IF(A11&lt;WEEKNUM(B11+1,21),RS11,"")</f>
        <v/>
      </c>
      <c r="S11" s="750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0.33333333333333337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ht="15" x14ac:dyDescent="0.25">
      <c r="A12" s="865">
        <f t="shared" ca="1" si="91"/>
        <v>18</v>
      </c>
      <c r="B12" s="719">
        <f t="shared" ref="B12:B37" ca="1" si="416">B11+1</f>
        <v>43953</v>
      </c>
      <c r="C12" s="720">
        <f t="shared" ref="C12:C37" ca="1" si="417">NETWORKDAYS(B12,B12,Feiertage)</f>
        <v>1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43953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>
        <f t="shared" ca="1" si="2"/>
        <v>0.33333333333333298</v>
      </c>
      <c r="Q12" s="725" t="str">
        <f t="shared" ca="1" si="3"/>
        <v/>
      </c>
      <c r="R12" s="725" t="str">
        <f t="shared" ca="1" si="92"/>
        <v/>
      </c>
      <c r="S12" s="750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0.33333333333333337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1</v>
      </c>
      <c r="BZ12" s="736">
        <f ca="1">ROUND(IF(OR(C12=0,B12=""),0,INDIRECT(ADDRESS(MATCH(B12,Soll_AZ,1)+MATCH("Arbeitszeit 1 ab",Stammdaten!B:B,0)-1,WEEKDAY(B12,2)+15,,,Tabellennamen),TRUE)),15)</f>
        <v>0.33333333333333298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ht="15" x14ac:dyDescent="0.25">
      <c r="A13" s="865">
        <f t="shared" ca="1" si="91"/>
        <v>18</v>
      </c>
      <c r="B13" s="719">
        <f t="shared" ca="1" si="416"/>
        <v>43954</v>
      </c>
      <c r="C13" s="720">
        <f t="shared" ca="1" si="417"/>
        <v>0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43954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 t="str">
        <f t="shared" ca="1" si="2"/>
        <v/>
      </c>
      <c r="Q13" s="725" t="str">
        <f t="shared" ca="1" si="3"/>
        <v/>
      </c>
      <c r="R13" s="725" t="str">
        <f t="shared" ca="1" si="92"/>
        <v/>
      </c>
      <c r="S13" s="750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0</v>
      </c>
      <c r="BZ13" s="736">
        <f ca="1">ROUND(IF(OR(C13=0,B13=""),0,INDIRECT(ADDRESS(MATCH(B13,Soll_AZ,1)+MATCH("Arbeitszeit 1 ab",Stammdaten!B:B,0)-1,WEEKDAY(B13,2)+15,,,Tabellennamen),TRUE)),15)</f>
        <v>0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ht="15" x14ac:dyDescent="0.25">
      <c r="A14" s="865">
        <f t="shared" ca="1" si="91"/>
        <v>18</v>
      </c>
      <c r="B14" s="719">
        <f t="shared" ca="1" si="416"/>
        <v>43955</v>
      </c>
      <c r="C14" s="720">
        <f t="shared" ca="1" si="417"/>
        <v>0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43955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 t="str">
        <f t="shared" ca="1" si="2"/>
        <v/>
      </c>
      <c r="Q14" s="725" t="str">
        <f t="shared" ca="1" si="3"/>
        <v/>
      </c>
      <c r="R14" s="725">
        <f t="shared" ca="1" si="92"/>
        <v>0</v>
      </c>
      <c r="S14" s="750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0</v>
      </c>
      <c r="BZ14" s="736">
        <f ca="1">ROUND(IF(OR(C14=0,B14=""),0,INDIRECT(ADDRESS(MATCH(B14,Soll_AZ,1)+MATCH("Arbeitszeit 1 ab",Stammdaten!B:B,0)-1,WEEKDAY(B14,2)+15,,,Tabellennamen),TRUE)),15)</f>
        <v>0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ht="15" x14ac:dyDescent="0.25">
      <c r="A15" s="865">
        <f t="shared" ca="1" si="91"/>
        <v>19</v>
      </c>
      <c r="B15" s="719">
        <f t="shared" ca="1" si="416"/>
        <v>43956</v>
      </c>
      <c r="C15" s="720">
        <f t="shared" ca="1" si="417"/>
        <v>1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43956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>
        <f t="shared" ca="1" si="2"/>
        <v>0.33333333333333298</v>
      </c>
      <c r="Q15" s="725" t="str">
        <f t="shared" ca="1" si="3"/>
        <v/>
      </c>
      <c r="R15" s="725" t="str">
        <f t="shared" ca="1" si="92"/>
        <v/>
      </c>
      <c r="S15" s="750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0.33333333333333337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1</v>
      </c>
      <c r="BZ15" s="736">
        <f ca="1">ROUND(IF(OR(C15=0,B15=""),0,INDIRECT(ADDRESS(MATCH(B15,Soll_AZ,1)+MATCH("Arbeitszeit 1 ab",Stammdaten!B:B,0)-1,WEEKDAY(B15,2)+15,,,Tabellennamen),TRUE)),15)</f>
        <v>0.33333333333333298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ht="15" x14ac:dyDescent="0.25">
      <c r="A16" s="865">
        <f t="shared" ca="1" si="91"/>
        <v>19</v>
      </c>
      <c r="B16" s="719">
        <f t="shared" ca="1" si="416"/>
        <v>43957</v>
      </c>
      <c r="C16" s="720">
        <f t="shared" ca="1" si="417"/>
        <v>1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43957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>
        <f t="shared" ca="1" si="2"/>
        <v>0.33333333333333298</v>
      </c>
      <c r="Q16" s="725" t="str">
        <f t="shared" ca="1" si="3"/>
        <v/>
      </c>
      <c r="R16" s="725" t="str">
        <f t="shared" ca="1" si="92"/>
        <v/>
      </c>
      <c r="S16" s="750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0.33333333333333337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1</v>
      </c>
      <c r="BZ16" s="736">
        <f ca="1">ROUND(IF(OR(C16=0,B16=""),0,INDIRECT(ADDRESS(MATCH(B16,Soll_AZ,1)+MATCH("Arbeitszeit 1 ab",Stammdaten!B:B,0)-1,WEEKDAY(B16,2)+15,,,Tabellennamen),TRUE)),15)</f>
        <v>0.33333333333333298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ht="15" x14ac:dyDescent="0.25">
      <c r="A17" s="865">
        <f t="shared" ca="1" si="91"/>
        <v>19</v>
      </c>
      <c r="B17" s="719">
        <f t="shared" ca="1" si="416"/>
        <v>43958</v>
      </c>
      <c r="C17" s="720">
        <f t="shared" ca="1" si="417"/>
        <v>1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43958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>
        <f t="shared" ca="1" si="2"/>
        <v>0.33333333333333298</v>
      </c>
      <c r="Q17" s="725" t="str">
        <f t="shared" ca="1" si="3"/>
        <v/>
      </c>
      <c r="R17" s="725" t="str">
        <f t="shared" ca="1" si="92"/>
        <v/>
      </c>
      <c r="S17" s="750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0.33333333333333331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ht="15" x14ac:dyDescent="0.25">
      <c r="A18" s="865">
        <f t="shared" ca="1" si="91"/>
        <v>19</v>
      </c>
      <c r="B18" s="719">
        <f t="shared" ca="1" si="416"/>
        <v>43959</v>
      </c>
      <c r="C18" s="720">
        <f t="shared" ca="1" si="417"/>
        <v>0</v>
      </c>
      <c r="D18" s="720" t="str">
        <f t="shared" ca="1" si="418"/>
        <v>Christi Himmelfahrt</v>
      </c>
      <c r="E18" s="773" t="str">
        <f t="shared" ca="1" si="419"/>
        <v>Christi Himmelfahrt</v>
      </c>
      <c r="F18" s="721">
        <f t="shared" ca="1" si="420"/>
        <v>43959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 t="str">
        <f t="shared" ca="1" si="2"/>
        <v/>
      </c>
      <c r="Q18" s="725" t="str">
        <f t="shared" ca="1" si="3"/>
        <v/>
      </c>
      <c r="R18" s="725" t="str">
        <f t="shared" ca="1" si="92"/>
        <v/>
      </c>
      <c r="S18" s="750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1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0</v>
      </c>
      <c r="BZ18" s="736">
        <f ca="1">ROUND(IF(OR(C18=0,B18=""),0,INDIRECT(ADDRESS(MATCH(B18,Soll_AZ,1)+MATCH("Arbeitszeit 1 ab",Stammdaten!B:B,0)-1,WEEKDAY(B18,2)+15,,,Tabellennamen),TRUE)),15)</f>
        <v>0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19</v>
      </c>
      <c r="B19" s="719">
        <f t="shared" ca="1" si="416"/>
        <v>43960</v>
      </c>
      <c r="C19" s="720">
        <f t="shared" ca="1" si="417"/>
        <v>1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43960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>
        <f t="shared" ca="1" si="2"/>
        <v>0.33333333333333298</v>
      </c>
      <c r="Q19" s="725" t="str">
        <f t="shared" ca="1" si="3"/>
        <v/>
      </c>
      <c r="R19" s="725" t="str">
        <f t="shared" ca="1" si="92"/>
        <v/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0.33333333333333337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1</v>
      </c>
      <c r="BZ19" s="736">
        <f ca="1">ROUND(IF(OR(C19=0,B19=""),0,INDIRECT(ADDRESS(MATCH(B19,Soll_AZ,1)+MATCH("Arbeitszeit 1 ab",Stammdaten!B:B,0)-1,WEEKDAY(B19,2)+15,,,Tabellennamen),TRUE)),15)</f>
        <v>0.33333333333333298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19</v>
      </c>
      <c r="B20" s="719">
        <f t="shared" ca="1" si="416"/>
        <v>43961</v>
      </c>
      <c r="C20" s="720">
        <f t="shared" ca="1" si="417"/>
        <v>0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43961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 t="str">
        <f t="shared" ca="1" si="2"/>
        <v/>
      </c>
      <c r="Q20" s="725" t="str">
        <f t="shared" ca="1" si="3"/>
        <v/>
      </c>
      <c r="R20" s="725" t="str">
        <f t="shared" ca="1" si="92"/>
        <v/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0</v>
      </c>
      <c r="BZ20" s="736">
        <f ca="1">ROUND(IF(OR(C20=0,B20=""),0,INDIRECT(ADDRESS(MATCH(B20,Soll_AZ,1)+MATCH("Arbeitszeit 1 ab",Stammdaten!B:B,0)-1,WEEKDAY(B20,2)+15,,,Tabellennamen),TRUE)),15)</f>
        <v>0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19</v>
      </c>
      <c r="B21" s="719">
        <f t="shared" ca="1" si="416"/>
        <v>43962</v>
      </c>
      <c r="C21" s="720">
        <f t="shared" ca="1" si="417"/>
        <v>0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43962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 t="str">
        <f t="shared" ca="1" si="2"/>
        <v/>
      </c>
      <c r="Q21" s="725" t="str">
        <f t="shared" ca="1" si="3"/>
        <v/>
      </c>
      <c r="R21" s="725">
        <f t="shared" ca="1" si="92"/>
        <v>0</v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0</v>
      </c>
      <c r="BZ21" s="736">
        <f ca="1">ROUND(IF(OR(C21=0,B21=""),0,INDIRECT(ADDRESS(MATCH(B21,Soll_AZ,1)+MATCH("Arbeitszeit 1 ab",Stammdaten!B:B,0)-1,WEEKDAY(B21,2)+15,,,Tabellennamen),TRUE)),15)</f>
        <v>0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20</v>
      </c>
      <c r="B22" s="719">
        <f t="shared" ca="1" si="416"/>
        <v>43963</v>
      </c>
      <c r="C22" s="720">
        <f t="shared" ca="1" si="417"/>
        <v>1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43963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>
        <f t="shared" ca="1" si="2"/>
        <v>0.33333333333333298</v>
      </c>
      <c r="Q22" s="725" t="str">
        <f t="shared" ca="1" si="3"/>
        <v/>
      </c>
      <c r="R22" s="725" t="str">
        <f t="shared" ca="1" si="92"/>
        <v/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0.33333333333333337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1</v>
      </c>
      <c r="BZ22" s="736">
        <f ca="1">ROUND(IF(OR(C22=0,B22=""),0,INDIRECT(ADDRESS(MATCH(B22,Soll_AZ,1)+MATCH("Arbeitszeit 1 ab",Stammdaten!B:B,0)-1,WEEKDAY(B22,2)+15,,,Tabellennamen),TRUE)),15)</f>
        <v>0.33333333333333298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20</v>
      </c>
      <c r="B23" s="719">
        <f t="shared" ca="1" si="416"/>
        <v>43964</v>
      </c>
      <c r="C23" s="720">
        <f t="shared" ca="1" si="417"/>
        <v>1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43964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>
        <f t="shared" ca="1" si="2"/>
        <v>0.33333333333333298</v>
      </c>
      <c r="Q23" s="725" t="str">
        <f t="shared" ca="1" si="3"/>
        <v/>
      </c>
      <c r="R23" s="725" t="str">
        <f t="shared" ca="1" si="92"/>
        <v/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0.33333333333333337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1</v>
      </c>
      <c r="BZ23" s="736">
        <f ca="1">ROUND(IF(OR(C23=0,B23=""),0,INDIRECT(ADDRESS(MATCH(B23,Soll_AZ,1)+MATCH("Arbeitszeit 1 ab",Stammdaten!B:B,0)-1,WEEKDAY(B23,2)+15,,,Tabellennamen),TRUE)),15)</f>
        <v>0.33333333333333298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20</v>
      </c>
      <c r="B24" s="719">
        <f t="shared" ca="1" si="416"/>
        <v>43965</v>
      </c>
      <c r="C24" s="720">
        <f t="shared" ca="1" si="417"/>
        <v>1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43965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>
        <f t="shared" ca="1" si="2"/>
        <v>0.33333333333333298</v>
      </c>
      <c r="Q24" s="725" t="str">
        <f t="shared" ca="1" si="3"/>
        <v/>
      </c>
      <c r="R24" s="725" t="str">
        <f t="shared" ca="1" si="92"/>
        <v/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0.33333333333333331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20</v>
      </c>
      <c r="B25" s="719">
        <f t="shared" ca="1" si="416"/>
        <v>43966</v>
      </c>
      <c r="C25" s="720">
        <f t="shared" ca="1" si="417"/>
        <v>1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43966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>
        <f t="shared" ca="1" si="2"/>
        <v>0.33333333333333298</v>
      </c>
      <c r="Q25" s="725" t="str">
        <f t="shared" ca="1" si="3"/>
        <v/>
      </c>
      <c r="R25" s="725" t="str">
        <f t="shared" ca="1" si="92"/>
        <v/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0.33333333333333337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20</v>
      </c>
      <c r="B26" s="719">
        <f t="shared" ca="1" si="416"/>
        <v>43967</v>
      </c>
      <c r="C26" s="720">
        <f t="shared" ca="1" si="417"/>
        <v>1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43967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>
        <f t="shared" ca="1" si="2"/>
        <v>0.33333333333333298</v>
      </c>
      <c r="Q26" s="725" t="str">
        <f t="shared" ca="1" si="3"/>
        <v/>
      </c>
      <c r="R26" s="725" t="str">
        <f t="shared" ca="1" si="92"/>
        <v/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0.33333333333333337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1</v>
      </c>
      <c r="BZ26" s="736">
        <f ca="1">ROUND(IF(OR(C26=0,B26=""),0,INDIRECT(ADDRESS(MATCH(B26,Soll_AZ,1)+MATCH("Arbeitszeit 1 ab",Stammdaten!B:B,0)-1,WEEKDAY(B26,2)+15,,,Tabellennamen),TRUE)),15)</f>
        <v>0.33333333333333298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30" x14ac:dyDescent="0.25">
      <c r="A27" s="865">
        <f t="shared" ca="1" si="91"/>
        <v>20</v>
      </c>
      <c r="B27" s="719">
        <f t="shared" ca="1" si="416"/>
        <v>43968</v>
      </c>
      <c r="C27" s="720">
        <f t="shared" ca="1" si="417"/>
        <v>0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43968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 t="str">
        <f t="shared" ca="1" si="2"/>
        <v/>
      </c>
      <c r="Q27" s="725" t="str">
        <f t="shared" ca="1" si="3"/>
        <v/>
      </c>
      <c r="R27" s="725" t="str">
        <f t="shared" ca="1" si="92"/>
        <v/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0</v>
      </c>
      <c r="BZ27" s="736">
        <f ca="1">ROUND(IF(OR(C27=0,B27=""),0,INDIRECT(ADDRESS(MATCH(B27,Soll_AZ,1)+MATCH("Arbeitszeit 1 ab",Stammdaten!B:B,0)-1,WEEKDAY(B27,2)+15,,,Tabellennamen),TRUE)),15)</f>
        <v>0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20</v>
      </c>
      <c r="B28" s="719">
        <f t="shared" ca="1" si="416"/>
        <v>43969</v>
      </c>
      <c r="C28" s="720">
        <f t="shared" ca="1" si="417"/>
        <v>0</v>
      </c>
      <c r="D28" s="720" t="str">
        <f t="shared" ca="1" si="418"/>
        <v>Pfingstsonntag</v>
      </c>
      <c r="E28" s="773" t="str">
        <f t="shared" ca="1" si="419"/>
        <v>Pfingstsonntag</v>
      </c>
      <c r="F28" s="721">
        <f t="shared" ca="1" si="420"/>
        <v>43969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 t="str">
        <f t="shared" ca="1" si="2"/>
        <v/>
      </c>
      <c r="Q28" s="725" t="str">
        <f t="shared" ca="1" si="3"/>
        <v/>
      </c>
      <c r="R28" s="725">
        <f t="shared" ca="1" si="92"/>
        <v>0</v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1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0</v>
      </c>
      <c r="BZ28" s="736">
        <f ca="1">ROUND(IF(OR(C28=0,B28=""),0,INDIRECT(ADDRESS(MATCH(B28,Soll_AZ,1)+MATCH("Arbeitszeit 1 ab",Stammdaten!B:B,0)-1,WEEKDAY(B28,2)+15,,,Tabellennamen),TRUE)),15)</f>
        <v>0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ht="15" x14ac:dyDescent="0.25">
      <c r="A29" s="865">
        <f t="shared" ca="1" si="91"/>
        <v>21</v>
      </c>
      <c r="B29" s="719">
        <f t="shared" ca="1" si="416"/>
        <v>43970</v>
      </c>
      <c r="C29" s="720">
        <f t="shared" ca="1" si="417"/>
        <v>0</v>
      </c>
      <c r="D29" s="720" t="str">
        <f t="shared" ca="1" si="418"/>
        <v>Pfingstmontag</v>
      </c>
      <c r="E29" s="773" t="str">
        <f t="shared" ca="1" si="419"/>
        <v>Pfingstmontag</v>
      </c>
      <c r="F29" s="721">
        <f t="shared" ca="1" si="420"/>
        <v>43970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 t="str">
        <f t="shared" ca="1" si="2"/>
        <v/>
      </c>
      <c r="Q29" s="725" t="str">
        <f t="shared" ca="1" si="3"/>
        <v/>
      </c>
      <c r="R29" s="725" t="str">
        <f t="shared" ca="1" si="92"/>
        <v/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1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0</v>
      </c>
      <c r="BZ29" s="736">
        <f ca="1">ROUND(IF(OR(C29=0,B29=""),0,INDIRECT(ADDRESS(MATCH(B29,Soll_AZ,1)+MATCH("Arbeitszeit 1 ab",Stammdaten!B:B,0)-1,WEEKDAY(B29,2)+15,,,Tabellennamen),TRUE)),15)</f>
        <v>0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ht="15" x14ac:dyDescent="0.25">
      <c r="A30" s="865">
        <f t="shared" ca="1" si="91"/>
        <v>21</v>
      </c>
      <c r="B30" s="719">
        <f t="shared" ca="1" si="416"/>
        <v>43971</v>
      </c>
      <c r="C30" s="720">
        <f t="shared" ca="1" si="417"/>
        <v>1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43971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>
        <f t="shared" ca="1" si="2"/>
        <v>0.33333333333333298</v>
      </c>
      <c r="Q30" s="725" t="str">
        <f t="shared" ca="1" si="3"/>
        <v/>
      </c>
      <c r="R30" s="725" t="str">
        <f t="shared" ca="1" si="92"/>
        <v/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0.33333333333333337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1</v>
      </c>
      <c r="BZ30" s="736">
        <f ca="1">ROUND(IF(OR(C30=0,B30=""),0,INDIRECT(ADDRESS(MATCH(B30,Soll_AZ,1)+MATCH("Arbeitszeit 1 ab",Stammdaten!B:B,0)-1,WEEKDAY(B30,2)+15,,,Tabellennamen),TRUE)),15)</f>
        <v>0.33333333333333298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ht="15" x14ac:dyDescent="0.25">
      <c r="A31" s="865">
        <f t="shared" ca="1" si="91"/>
        <v>21</v>
      </c>
      <c r="B31" s="719">
        <f t="shared" ca="1" si="416"/>
        <v>43972</v>
      </c>
      <c r="C31" s="720">
        <f t="shared" ca="1" si="417"/>
        <v>1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43972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>
        <f t="shared" ca="1" si="2"/>
        <v>0.33333333333333298</v>
      </c>
      <c r="Q31" s="725" t="str">
        <f t="shared" ca="1" si="3"/>
        <v/>
      </c>
      <c r="R31" s="725" t="str">
        <f t="shared" ca="1" si="92"/>
        <v/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0.33333333333333331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21</v>
      </c>
      <c r="B32" s="719">
        <f t="shared" ca="1" si="416"/>
        <v>43973</v>
      </c>
      <c r="C32" s="720">
        <f t="shared" ca="1" si="417"/>
        <v>1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43973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>
        <f t="shared" ca="1" si="2"/>
        <v>0.33333333333333298</v>
      </c>
      <c r="Q32" s="725" t="str">
        <f t="shared" ca="1" si="3"/>
        <v/>
      </c>
      <c r="R32" s="725" t="str">
        <f t="shared" ca="1" si="92"/>
        <v/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0.33333333333333337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21</v>
      </c>
      <c r="B33" s="719">
        <f t="shared" ca="1" si="416"/>
        <v>43974</v>
      </c>
      <c r="C33" s="720">
        <f t="shared" ca="1" si="417"/>
        <v>1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43974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>
        <f t="shared" ca="1" si="2"/>
        <v>0.33333333333333298</v>
      </c>
      <c r="Q33" s="725" t="str">
        <f t="shared" ca="1" si="3"/>
        <v/>
      </c>
      <c r="R33" s="725" t="str">
        <f t="shared" ca="1" si="92"/>
        <v/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0.33333333333333337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1</v>
      </c>
      <c r="BZ33" s="736">
        <f ca="1">ROUND(IF(OR(C33=0,B33=""),0,INDIRECT(ADDRESS(MATCH(B33,Soll_AZ,1)+MATCH("Arbeitszeit 1 ab",Stammdaten!B:B,0)-1,WEEKDAY(B33,2)+15,,,Tabellennamen),TRUE)),15)</f>
        <v>0.33333333333333298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21</v>
      </c>
      <c r="B34" s="719">
        <f t="shared" ca="1" si="416"/>
        <v>43975</v>
      </c>
      <c r="C34" s="720">
        <f t="shared" ca="1" si="417"/>
        <v>0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43975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 t="str">
        <f t="shared" ca="1" si="2"/>
        <v/>
      </c>
      <c r="Q34" s="725" t="str">
        <f t="shared" ca="1" si="3"/>
        <v/>
      </c>
      <c r="R34" s="725" t="str">
        <f t="shared" ca="1" si="92"/>
        <v/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0</v>
      </c>
      <c r="BZ34" s="736">
        <f ca="1">ROUND(IF(OR(C34=0,B34=""),0,INDIRECT(ADDRESS(MATCH(B34,Soll_AZ,1)+MATCH("Arbeitszeit 1 ab",Stammdaten!B:B,0)-1,WEEKDAY(B34,2)+15,,,Tabellennamen),TRUE)),15)</f>
        <v>0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21</v>
      </c>
      <c r="B35" s="719">
        <f t="shared" ca="1" si="416"/>
        <v>43976</v>
      </c>
      <c r="C35" s="720">
        <f t="shared" ca="1" si="417"/>
        <v>0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43976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 t="str">
        <f t="shared" ca="1" si="2"/>
        <v/>
      </c>
      <c r="Q35" s="725" t="str">
        <f t="shared" ca="1" si="3"/>
        <v/>
      </c>
      <c r="R35" s="725">
        <f t="shared" ca="1" si="92"/>
        <v>0</v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0</v>
      </c>
      <c r="BZ35" s="736">
        <f ca="1">ROUND(IF(OR(C35=0,B35=""),0,INDIRECT(ADDRESS(MATCH(B35,Soll_AZ,1)+MATCH("Arbeitszeit 1 ab",Stammdaten!B:B,0)-1,WEEKDAY(B35,2)+15,,,Tabellennamen),TRUE)),15)</f>
        <v>0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22</v>
      </c>
      <c r="B36" s="719">
        <f t="shared" ca="1" si="416"/>
        <v>43977</v>
      </c>
      <c r="C36" s="720">
        <f t="shared" ca="1" si="417"/>
        <v>1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43977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>
        <f t="shared" ca="1" si="2"/>
        <v>0.33333333333333298</v>
      </c>
      <c r="Q36" s="725" t="str">
        <f t="shared" ca="1" si="3"/>
        <v/>
      </c>
      <c r="R36" s="725" t="str">
        <f t="shared" ca="1" si="92"/>
        <v/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0.33333333333333337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1</v>
      </c>
      <c r="BZ36" s="736">
        <f ca="1">ROUND(IF(OR(C36=0,B36=""),0,INDIRECT(ADDRESS(MATCH(B36,Soll_AZ,1)+MATCH("Arbeitszeit 1 ab",Stammdaten!B:B,0)-1,WEEKDAY(B36,2)+15,,,Tabellennamen),TRUE)),15)</f>
        <v>0.33333333333333298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22</v>
      </c>
      <c r="B37" s="719">
        <f t="shared" ca="1" si="416"/>
        <v>43978</v>
      </c>
      <c r="C37" s="720">
        <f t="shared" ca="1" si="417"/>
        <v>1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43978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>
        <f t="shared" ca="1" si="2"/>
        <v>0.33333333333333298</v>
      </c>
      <c r="Q37" s="725" t="str">
        <f t="shared" ca="1" si="3"/>
        <v/>
      </c>
      <c r="R37" s="725" t="str">
        <f ca="1">IF(B37="","",IF(A37&lt;WEEKNUM(B37+1,21),RS37,""))</f>
        <v/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0.33333333333333337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1</v>
      </c>
      <c r="BZ37" s="736">
        <f ca="1">ROUND(IF(OR(C37=0,B37=""),0,INDIRECT(ADDRESS(MATCH(B37,Soll_AZ,1)+MATCH("Arbeitszeit 1 ab",Stammdaten!B:B,0)-1,WEEKDAY(B37,2)+15,,,Tabellennamen),TRUE)),15)</f>
        <v>0.33333333333333298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22</v>
      </c>
      <c r="B38" s="719">
        <f ca="1">IF(B37="","",IF(B37+1=DATE(Aufzeichnungsjahr,$C$3+1,1),"",B37+1))</f>
        <v>43979</v>
      </c>
      <c r="C38" s="720">
        <f ca="1">IF(B38="",1,NETWORKDAYS(B38,B38,Feiertage))</f>
        <v>1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43979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>
        <f t="shared" ca="1" si="2"/>
        <v>0.33333333333333298</v>
      </c>
      <c r="Q38" s="725" t="str">
        <f t="shared" ca="1" si="3"/>
        <v/>
      </c>
      <c r="R38" s="725" t="str">
        <f t="shared" ref="R38:R40" ca="1" si="432">IF(B38="","",IF(A38&lt;WEEKNUM(B38+1,21),RS38,""))</f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0.33333333333333331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1</v>
      </c>
      <c r="BZ38" s="736">
        <f ca="1">ROUND(IF(OR(C38=0,B38=""),0,INDIRECT(ADDRESS(MATCH(B38,Soll_AZ,1)+MATCH("Arbeitszeit 1 ab",Stammdaten!B:B,0)-1,WEEKDAY(B38,2)+15,,,Tabellennamen),TRUE)),15)</f>
        <v>0.33333333333333298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22</v>
      </c>
      <c r="B39" s="719">
        <f ca="1">IF(B38="","",IF(B38+1=DATE(Aufzeichnungsjahr,$C$3+1,1),"",B38+1))</f>
        <v>43980</v>
      </c>
      <c r="C39" s="720">
        <f ca="1">IF(B39="",1,NETWORKDAYS(B39,B39,Feiertage))</f>
        <v>1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43980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>
        <f t="shared" ca="1" si="2"/>
        <v>0.33333333333333298</v>
      </c>
      <c r="Q39" s="725" t="str">
        <f t="shared" ca="1" si="3"/>
        <v/>
      </c>
      <c r="R39" s="725" t="str">
        <f t="shared" ca="1" si="432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0.33333333333333337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1</v>
      </c>
      <c r="BZ39" s="736">
        <f ca="1">ROUND(IF(OR(C39=0,B39=""),0,INDIRECT(ADDRESS(MATCH(B39,Soll_AZ,1)+MATCH("Arbeitszeit 1 ab",Stammdaten!B:B,0)-1,WEEKDAY(B39,2)+15,,,Tabellennamen),TRUE)),15)</f>
        <v>0.33333333333333298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x14ac:dyDescent="0.25">
      <c r="A40" s="866">
        <f t="shared" ca="1" si="431"/>
        <v>22</v>
      </c>
      <c r="B40" s="756">
        <f ca="1">IF(B39="","",IF(B39+1=DATE(Aufzeichnungsjahr,$C$3+1,1),"",B39+1))</f>
        <v>43981</v>
      </c>
      <c r="C40" s="757">
        <f ca="1">IF(B40="",1,NETWORKDAYS(B40,B40,Feiertage))</f>
        <v>1</v>
      </c>
      <c r="D40" s="757" t="str">
        <f t="shared" ca="1" si="418"/>
        <v/>
      </c>
      <c r="E40" s="774" t="str">
        <f t="shared" ca="1" si="419"/>
        <v/>
      </c>
      <c r="F40" s="758">
        <f t="shared" ca="1" si="420"/>
        <v>43981</v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>
        <f t="shared" ca="1" si="2"/>
        <v>0.33333333333333298</v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0.33333333333333337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0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>
        <f ca="1">IF(B40="","",INDIRECT(ADDRESS(MATCH(B40,Soll_AZ,1)+MATCH("Arbeitszeit 1 ab",Stammdaten!B:B,0)-1,4,,,Tabellennamen),TRUE))</f>
        <v>1.6666666666666667</v>
      </c>
      <c r="BX40" s="638">
        <f t="shared" ca="1" si="24"/>
        <v>0</v>
      </c>
      <c r="BY40" s="638">
        <f t="shared" ca="1" si="102"/>
        <v>1</v>
      </c>
      <c r="BZ40" s="736">
        <f ca="1">ROUND(IF(OR(C40=0,B40=""),0,INDIRECT(ADDRESS(MATCH(B40,Soll_AZ,1)+MATCH("Arbeitszeit 1 ab",Stammdaten!B:B,0)-1,WEEKDAY(B40,2)+15,,,Tabellennamen),TRUE)),15)</f>
        <v>0.33333333333333298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Mai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IF(Apr!$R$44="",0,Apr!$R$44)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Mai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20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Q47" s="589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ht="18.75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ht="18.75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5f3GOaQYQf+uYm7E/20AwCUjFdtKO4xbFbOIVDmRtIJvNRAETilWAKWv7Uulm8VOxblh8sXFoc2Gr6Pxu3/jKg==" saltValue="munlN0ne7RLptRXviFSHuw==" spinCount="100000" sheet="1" formatCells="0" selectLockedCells="1"/>
  <mergeCells count="71">
    <mergeCell ref="AG7:AG8"/>
    <mergeCell ref="BM2:BR4"/>
    <mergeCell ref="H6:R6"/>
    <mergeCell ref="P2:P4"/>
    <mergeCell ref="Q3:S3"/>
    <mergeCell ref="H7:H8"/>
    <mergeCell ref="T6:X6"/>
    <mergeCell ref="M2:O2"/>
    <mergeCell ref="I7:I8"/>
    <mergeCell ref="T7:T8"/>
    <mergeCell ref="U7:W7"/>
    <mergeCell ref="S6:S8"/>
    <mergeCell ref="N7:N8"/>
    <mergeCell ref="O7:O8"/>
    <mergeCell ref="P7:P8"/>
    <mergeCell ref="Q7:Q8"/>
    <mergeCell ref="BS3:BS4"/>
    <mergeCell ref="AL6:AQ6"/>
    <mergeCell ref="AR6:AW6"/>
    <mergeCell ref="AX6:BC6"/>
    <mergeCell ref="BM6:BR6"/>
    <mergeCell ref="A47:B49"/>
    <mergeCell ref="C47:H49"/>
    <mergeCell ref="J47:K49"/>
    <mergeCell ref="L47:P49"/>
    <mergeCell ref="M42:N44"/>
    <mergeCell ref="O44:P44"/>
    <mergeCell ref="F46:I46"/>
    <mergeCell ref="F45:I45"/>
    <mergeCell ref="O43:P43"/>
    <mergeCell ref="O42:P42"/>
    <mergeCell ref="A44:B44"/>
    <mergeCell ref="I42:J42"/>
    <mergeCell ref="G42:H43"/>
    <mergeCell ref="J7:J8"/>
    <mergeCell ref="R7:R8"/>
    <mergeCell ref="M46:N46"/>
    <mergeCell ref="M45:N45"/>
    <mergeCell ref="Z7:AA7"/>
    <mergeCell ref="G44:K44"/>
    <mergeCell ref="I43:J43"/>
    <mergeCell ref="AB7:AC7"/>
    <mergeCell ref="X7:X8"/>
    <mergeCell ref="T42:X42"/>
    <mergeCell ref="T43:X49"/>
    <mergeCell ref="AB46:AF46"/>
    <mergeCell ref="AD7:AE7"/>
    <mergeCell ref="AB47:AF47"/>
    <mergeCell ref="AB48:AF48"/>
    <mergeCell ref="AD41:AF41"/>
    <mergeCell ref="AD42:AF42"/>
    <mergeCell ref="AB44:AF44"/>
    <mergeCell ref="AB45:AF45"/>
    <mergeCell ref="A6:A8"/>
    <mergeCell ref="B6:B8"/>
    <mergeCell ref="E6:E8"/>
    <mergeCell ref="F6:F8"/>
    <mergeCell ref="G6:G8"/>
    <mergeCell ref="N1:Q1"/>
    <mergeCell ref="Q4:S4"/>
    <mergeCell ref="Q2:S2"/>
    <mergeCell ref="E2:G2"/>
    <mergeCell ref="H2:I2"/>
    <mergeCell ref="J2:K2"/>
    <mergeCell ref="E3:G3"/>
    <mergeCell ref="H3:I3"/>
    <mergeCell ref="J3:K3"/>
    <mergeCell ref="M3:O3"/>
    <mergeCell ref="E4:G4"/>
    <mergeCell ref="J4:K4"/>
    <mergeCell ref="M4:O4"/>
  </mergeCells>
  <conditionalFormatting sqref="B10:Q40 S10:AG40">
    <cfRule type="expression" dxfId="260" priority="32">
      <formula>OR($C10=0,$P10=0)</formula>
    </cfRule>
  </conditionalFormatting>
  <conditionalFormatting sqref="K10:L41">
    <cfRule type="expression" dxfId="259" priority="28">
      <formula>OR($BE10,$BL10)</formula>
    </cfRule>
  </conditionalFormatting>
  <conditionalFormatting sqref="O10:O40">
    <cfRule type="expression" dxfId="258" priority="29">
      <formula>$BJ10&gt;10/24</formula>
    </cfRule>
    <cfRule type="expression" dxfId="257" priority="30">
      <formula>OR($BE10,$BL10)</formula>
    </cfRule>
  </conditionalFormatting>
  <conditionalFormatting sqref="K8:L8">
    <cfRule type="expression" dxfId="256" priority="25">
      <formula>$BE8+$BL8&gt;0</formula>
    </cfRule>
  </conditionalFormatting>
  <conditionalFormatting sqref="S6:S40">
    <cfRule type="expression" dxfId="255" priority="24">
      <formula>$AM$3=1</formula>
    </cfRule>
  </conditionalFormatting>
  <conditionalFormatting sqref="X6:X9">
    <cfRule type="expression" dxfId="254" priority="23">
      <formula>$AM$3=2</formula>
    </cfRule>
  </conditionalFormatting>
  <conditionalFormatting sqref="S40">
    <cfRule type="expression" dxfId="253" priority="21">
      <formula>$AM$3=1</formula>
    </cfRule>
  </conditionalFormatting>
  <conditionalFormatting sqref="S40">
    <cfRule type="expression" dxfId="252" priority="22">
      <formula>$AM$3=2</formula>
    </cfRule>
  </conditionalFormatting>
  <conditionalFormatting sqref="X40">
    <cfRule type="expression" dxfId="251" priority="20">
      <formula>$AM$3=2</formula>
    </cfRule>
  </conditionalFormatting>
  <conditionalFormatting sqref="T40:X40">
    <cfRule type="expression" dxfId="250" priority="18">
      <formula>$AM$3=2</formula>
    </cfRule>
  </conditionalFormatting>
  <conditionalFormatting sqref="Q10:Q40">
    <cfRule type="expression" dxfId="249" priority="17">
      <formula>$BV10=3</formula>
    </cfRule>
    <cfRule type="expression" dxfId="248" priority="26">
      <formula>$BV10=2</formula>
    </cfRule>
    <cfRule type="expression" dxfId="247" priority="27">
      <formula>$BV10=1</formula>
    </cfRule>
  </conditionalFormatting>
  <conditionalFormatting sqref="N10:N40">
    <cfRule type="expression" dxfId="246" priority="33">
      <formula>AND($BL10,$C10=0)</formula>
    </cfRule>
  </conditionalFormatting>
  <conditionalFormatting sqref="H10:O40 H41:M41">
    <cfRule type="expression" dxfId="245" priority="34">
      <formula>AND($BK10&gt;0,$C10=0,NOT(ISBLANK(H10)))</formula>
    </cfRule>
  </conditionalFormatting>
  <conditionalFormatting sqref="T6:AG50 S41">
    <cfRule type="expression" dxfId="244" priority="19">
      <formula>$AM$3=1</formula>
    </cfRule>
  </conditionalFormatting>
  <conditionalFormatting sqref="Z6:AG50">
    <cfRule type="expression" dxfId="243" priority="31">
      <formula>$AM$3=2</formula>
    </cfRule>
  </conditionalFormatting>
  <conditionalFormatting sqref="R10:R40">
    <cfRule type="expression" dxfId="242" priority="15">
      <formula>OR($C10=0,$P10=0)</formula>
    </cfRule>
  </conditionalFormatting>
  <conditionalFormatting sqref="A10:A40">
    <cfRule type="expression" dxfId="241" priority="14">
      <formula>OR($C10=0,$P10=0)</formula>
    </cfRule>
  </conditionalFormatting>
  <conditionalFormatting sqref="O41">
    <cfRule type="expression" dxfId="240" priority="11">
      <formula>$BJ41&gt;10/24</formula>
    </cfRule>
    <cfRule type="expression" dxfId="239" priority="12">
      <formula>OR($BE41,$BL41)</formula>
    </cfRule>
  </conditionalFormatting>
  <conditionalFormatting sqref="Q41">
    <cfRule type="expression" dxfId="238" priority="8">
      <formula>$BV41=3</formula>
    </cfRule>
    <cfRule type="expression" dxfId="237" priority="9">
      <formula>$BV41=2</formula>
    </cfRule>
    <cfRule type="expression" dxfId="236" priority="10">
      <formula>$BV41=1</formula>
    </cfRule>
  </conditionalFormatting>
  <conditionalFormatting sqref="N41:O41">
    <cfRule type="expression" dxfId="235" priority="13">
      <formula>AND($BK41&gt;0,$C41=0,NOT(ISBLANK(N41)))</formula>
    </cfRule>
  </conditionalFormatting>
  <conditionalFormatting sqref="S42:S43 R42:R47">
    <cfRule type="expression" dxfId="234" priority="1">
      <formula>OR($AM$3=3,$R$42&gt;0)</formula>
    </cfRule>
  </conditionalFormatting>
  <dataValidations count="16">
    <dataValidation allowBlank="1" showInputMessage="1" showErrorMessage="1" prompt="Beginn der Arbeitszeit (des ersten Arbeitsblocks)_x000a_Eingabeformat: 00:00 (minutengenaue Eingabe möglich)" sqref="H10:H14" xr:uid="{00000000-0002-0000-0600-000000000000}"/>
    <dataValidation allowBlank="1" showInputMessage="1" showErrorMessage="1" prompt="Ende der Arbeitszeit (des ersten Arbeitsblocks)_x000a_Eingabeformat: 00:00 (minutengenaue Eingabe möglich)" sqref="I10:I14" xr:uid="{00000000-0002-0000-0600-000001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600-000002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6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600-000004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600-000005000000}"/>
    <dataValidation allowBlank="1" showInputMessage="1" showErrorMessage="1" prompt="Datum der Erstellung" sqref="E44" xr:uid="{00000000-0002-0000-0600-000006000000}"/>
    <dataValidation allowBlank="1" showInputMessage="1" showErrorMessage="1" prompt="Nur bei Abgabe ans Dezernat Personal relevant." sqref="C47:H49 L47:P49" xr:uid="{00000000-0002-0000-0600-000007000000}"/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600-000008000000}"/>
    <dataValidation allowBlank="1" showInputMessage="1" showErrorMessage="1" prompt="Raum für eigene Anmerkungen/ Kommentare für diesen Tag." sqref="S10:S14" xr:uid="{00000000-0002-0000-0600-000009000000}"/>
    <dataValidation allowBlank="1" showInputMessage="1" showErrorMessage="1" prompt="Beginn der Rufbereitschaft._x000a_Eingabeformat hh:mm." sqref="Z10:Z19" xr:uid="{00000000-0002-0000-0600-00000A000000}"/>
    <dataValidation allowBlank="1" showInputMessage="1" showErrorMessage="1" prompt="Ende der Rufbereitschaft, maximal 24 Stunden. _x000a_Eingabeformat hh:mm." sqref="AA10:AA19" xr:uid="{00000000-0002-0000-0600-00000B000000}"/>
    <dataValidation allowBlank="1" showErrorMessage="1" error="Nur ganze Stunden (hh,0) bzw. halbe Stunden (hh,5) eingeben!_x000a_" sqref="AE10:AE40" xr:uid="{00000000-0002-0000-06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600-00000D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600-00000E000000}"/>
    <dataValidation allowBlank="1" showInputMessage="1" showErrorMessage="1" error="Nur volle Stunden eingeben!" sqref="AC10:AC40" xr:uid="{00000000-0002-0000-0600-00000F000000}"/>
  </dataValidations>
  <pageMargins left="0.11811023622047245" right="0.11811023622047245" top="0.78740157480314965" bottom="0.78740157480314965" header="0.31496062992125984" footer="0.31496062992125984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7" r:id="rId4" name="Option Button 17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8" r:id="rId5" name="Option Button 18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161925</xdr:rowOff>
                  </from>
                  <to>
                    <xdr:col>27</xdr:col>
                    <xdr:colOff>228600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9" r:id="rId6" name="Option Button 19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6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6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6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RU194"/>
  <sheetViews>
    <sheetView topLeftCell="A13" zoomScale="90" zoomScaleNormal="90" workbookViewId="0">
      <selection activeCell="S12" sqref="S12:S39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Mai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6</v>
      </c>
      <c r="D3" s="557">
        <f ca="1">DATE(Aufzeichnungsjahr,C3,1)</f>
        <v>43982</v>
      </c>
      <c r="E3" s="1333">
        <f ca="1">D3</f>
        <v>43982</v>
      </c>
      <c r="F3" s="1333"/>
      <c r="G3" s="1333"/>
      <c r="H3" s="1334" t="s">
        <v>104</v>
      </c>
      <c r="I3" s="1334"/>
      <c r="J3" s="1328">
        <f ca="1">E3</f>
        <v>43982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Jun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ca="1">WEEKNUM(B10,21)</f>
        <v>22</v>
      </c>
      <c r="B10" s="719">
        <f ca="1">D3</f>
        <v>43982</v>
      </c>
      <c r="C10" s="720">
        <f ca="1">NETWORKDAYS(B10,B10,Feiertage)</f>
        <v>0</v>
      </c>
      <c r="D10" s="720" t="str">
        <f ca="1">IF(ISERROR(VLOOKUP(B10,Feiertage_Liste,3,FALSE)),"",(VLOOKUP(B10,Feiertage_Liste,3,FALSE)))</f>
        <v/>
      </c>
      <c r="E10" s="773" t="str">
        <f ca="1">D10</f>
        <v/>
      </c>
      <c r="F10" s="721">
        <f ca="1">B10</f>
        <v>43982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 t="str">
        <f t="shared" ref="P10:P40" ca="1" si="2">IF(OR(C10=0,B10=""),"",BZ10)</f>
        <v/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ca="1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0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0</v>
      </c>
      <c r="BZ10" s="736">
        <f ca="1">ROUND(IF(OR(C10=0,B10=""),0,INDIRECT(ADDRESS(MATCH(B10,Soll_AZ,1)+MATCH("Arbeitszeit 1 ab",Stammdaten!B:B,0)-1,WEEKDAY(B10,2)+15,,,Tabellennamen),TRUE)),15)</f>
        <v>0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ht="15" x14ac:dyDescent="0.25">
      <c r="A11" s="865">
        <f t="shared" ref="A11:A36" ca="1" si="91">WEEKNUM(B11,21)</f>
        <v>22</v>
      </c>
      <c r="B11" s="719">
        <f ca="1">B10+1</f>
        <v>43983</v>
      </c>
      <c r="C11" s="720">
        <f ca="1">NETWORKDAYS(B11,B11,Feiertage)</f>
        <v>0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43983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 t="str">
        <f t="shared" ca="1" si="2"/>
        <v/>
      </c>
      <c r="Q11" s="725" t="str">
        <f t="shared" ca="1" si="3"/>
        <v/>
      </c>
      <c r="R11" s="725">
        <f t="shared" ref="R11:R36" ca="1" si="92">IF(A11&lt;WEEKNUM(B11+1,21),RS11,"")</f>
        <v>0</v>
      </c>
      <c r="S11" s="750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0</v>
      </c>
      <c r="BZ11" s="736">
        <f ca="1">ROUND(IF(OR(C11=0,B11=""),0,INDIRECT(ADDRESS(MATCH(B11,Soll_AZ,1)+MATCH("Arbeitszeit 1 ab",Stammdaten!B:B,0)-1,WEEKDAY(B11,2)+15,,,Tabellennamen),TRUE)),15)</f>
        <v>0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ht="15" x14ac:dyDescent="0.25">
      <c r="A12" s="865">
        <f t="shared" ca="1" si="91"/>
        <v>23</v>
      </c>
      <c r="B12" s="719">
        <f t="shared" ref="B12:B37" ca="1" si="416">B11+1</f>
        <v>43984</v>
      </c>
      <c r="C12" s="720">
        <f t="shared" ref="C12:C37" ca="1" si="417">NETWORKDAYS(B12,B12,Feiertage)</f>
        <v>1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43984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>
        <f t="shared" ca="1" si="2"/>
        <v>0.33333333333333298</v>
      </c>
      <c r="Q12" s="725" t="str">
        <f t="shared" ca="1" si="3"/>
        <v/>
      </c>
      <c r="R12" s="725" t="str">
        <f t="shared" ca="1" si="92"/>
        <v/>
      </c>
      <c r="S12" s="750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0.33333333333333337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1</v>
      </c>
      <c r="BZ12" s="736">
        <f ca="1">ROUND(IF(OR(C12=0,B12=""),0,INDIRECT(ADDRESS(MATCH(B12,Soll_AZ,1)+MATCH("Arbeitszeit 1 ab",Stammdaten!B:B,0)-1,WEEKDAY(B12,2)+15,,,Tabellennamen),TRUE)),15)</f>
        <v>0.33333333333333298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ht="15" x14ac:dyDescent="0.25">
      <c r="A13" s="865">
        <f t="shared" ca="1" si="91"/>
        <v>23</v>
      </c>
      <c r="B13" s="719">
        <f t="shared" ca="1" si="416"/>
        <v>43985</v>
      </c>
      <c r="C13" s="720">
        <f t="shared" ca="1" si="417"/>
        <v>1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43985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92"/>
        <v/>
      </c>
      <c r="S13" s="750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0.33333333333333337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ht="15" x14ac:dyDescent="0.25">
      <c r="A14" s="865">
        <f t="shared" ca="1" si="91"/>
        <v>23</v>
      </c>
      <c r="B14" s="719">
        <f t="shared" ca="1" si="416"/>
        <v>43986</v>
      </c>
      <c r="C14" s="720">
        <f t="shared" ca="1" si="417"/>
        <v>1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43986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92"/>
        <v/>
      </c>
      <c r="S14" s="750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0.33333333333333331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ht="15" x14ac:dyDescent="0.25">
      <c r="A15" s="865">
        <f t="shared" ca="1" si="91"/>
        <v>23</v>
      </c>
      <c r="B15" s="719">
        <f t="shared" ca="1" si="416"/>
        <v>43987</v>
      </c>
      <c r="C15" s="720">
        <f t="shared" ca="1" si="417"/>
        <v>1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43987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>
        <f t="shared" ca="1" si="2"/>
        <v>0.33333333333333298</v>
      </c>
      <c r="Q15" s="725" t="str">
        <f t="shared" ca="1" si="3"/>
        <v/>
      </c>
      <c r="R15" s="725" t="str">
        <f t="shared" ca="1" si="92"/>
        <v/>
      </c>
      <c r="S15" s="750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0.33333333333333337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1</v>
      </c>
      <c r="BZ15" s="736">
        <f ca="1">ROUND(IF(OR(C15=0,B15=""),0,INDIRECT(ADDRESS(MATCH(B15,Soll_AZ,1)+MATCH("Arbeitszeit 1 ab",Stammdaten!B:B,0)-1,WEEKDAY(B15,2)+15,,,Tabellennamen),TRUE)),15)</f>
        <v>0.33333333333333298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ht="15" x14ac:dyDescent="0.25">
      <c r="A16" s="865">
        <f t="shared" ca="1" si="91"/>
        <v>23</v>
      </c>
      <c r="B16" s="719">
        <f t="shared" ca="1" si="416"/>
        <v>43988</v>
      </c>
      <c r="C16" s="720">
        <f t="shared" ca="1" si="417"/>
        <v>1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43988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>
        <f t="shared" ca="1" si="2"/>
        <v>0.33333333333333298</v>
      </c>
      <c r="Q16" s="725" t="str">
        <f t="shared" ca="1" si="3"/>
        <v/>
      </c>
      <c r="R16" s="725" t="str">
        <f t="shared" ca="1" si="92"/>
        <v/>
      </c>
      <c r="S16" s="750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0.33333333333333337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1</v>
      </c>
      <c r="BZ16" s="736">
        <f ca="1">ROUND(IF(OR(C16=0,B16=""),0,INDIRECT(ADDRESS(MATCH(B16,Soll_AZ,1)+MATCH("Arbeitszeit 1 ab",Stammdaten!B:B,0)-1,WEEKDAY(B16,2)+15,,,Tabellennamen),TRUE)),15)</f>
        <v>0.33333333333333298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ht="15" x14ac:dyDescent="0.25">
      <c r="A17" s="865">
        <f t="shared" ca="1" si="91"/>
        <v>23</v>
      </c>
      <c r="B17" s="719">
        <f t="shared" ca="1" si="416"/>
        <v>43989</v>
      </c>
      <c r="C17" s="720">
        <f t="shared" ca="1" si="417"/>
        <v>0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43989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 t="str">
        <f t="shared" ca="1" si="2"/>
        <v/>
      </c>
      <c r="Q17" s="725" t="str">
        <f t="shared" ca="1" si="3"/>
        <v/>
      </c>
      <c r="R17" s="725" t="str">
        <f t="shared" ca="1" si="92"/>
        <v/>
      </c>
      <c r="S17" s="750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0</v>
      </c>
      <c r="BZ17" s="736">
        <f ca="1">ROUND(IF(OR(C17=0,B17=""),0,INDIRECT(ADDRESS(MATCH(B17,Soll_AZ,1)+MATCH("Arbeitszeit 1 ab",Stammdaten!B:B,0)-1,WEEKDAY(B17,2)+15,,,Tabellennamen),TRUE)),15)</f>
        <v>0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ht="15" x14ac:dyDescent="0.25">
      <c r="A18" s="865">
        <f t="shared" ca="1" si="91"/>
        <v>23</v>
      </c>
      <c r="B18" s="719">
        <f t="shared" ca="1" si="416"/>
        <v>43990</v>
      </c>
      <c r="C18" s="720">
        <f t="shared" ca="1" si="417"/>
        <v>0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43990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 t="str">
        <f t="shared" ca="1" si="2"/>
        <v/>
      </c>
      <c r="Q18" s="725" t="str">
        <f t="shared" ca="1" si="3"/>
        <v/>
      </c>
      <c r="R18" s="725">
        <f t="shared" ca="1" si="92"/>
        <v>0</v>
      </c>
      <c r="S18" s="750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0</v>
      </c>
      <c r="BZ18" s="736">
        <f ca="1">ROUND(IF(OR(C18=0,B18=""),0,INDIRECT(ADDRESS(MATCH(B18,Soll_AZ,1)+MATCH("Arbeitszeit 1 ab",Stammdaten!B:B,0)-1,WEEKDAY(B18,2)+15,,,Tabellennamen),TRUE)),15)</f>
        <v>0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24</v>
      </c>
      <c r="B19" s="719">
        <f t="shared" ca="1" si="416"/>
        <v>43991</v>
      </c>
      <c r="C19" s="720">
        <f t="shared" ca="1" si="417"/>
        <v>1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43991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>
        <f t="shared" ca="1" si="2"/>
        <v>0.33333333333333298</v>
      </c>
      <c r="Q19" s="725" t="str">
        <f t="shared" ca="1" si="3"/>
        <v/>
      </c>
      <c r="R19" s="725" t="str">
        <f t="shared" ca="1" si="92"/>
        <v/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0.33333333333333337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1</v>
      </c>
      <c r="BZ19" s="736">
        <f ca="1">ROUND(IF(OR(C19=0,B19=""),0,INDIRECT(ADDRESS(MATCH(B19,Soll_AZ,1)+MATCH("Arbeitszeit 1 ab",Stammdaten!B:B,0)-1,WEEKDAY(B19,2)+15,,,Tabellennamen),TRUE)),15)</f>
        <v>0.33333333333333298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24</v>
      </c>
      <c r="B20" s="719">
        <f t="shared" ca="1" si="416"/>
        <v>43992</v>
      </c>
      <c r="C20" s="720">
        <f t="shared" ca="1" si="417"/>
        <v>1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43992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92"/>
        <v/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0.33333333333333337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24</v>
      </c>
      <c r="B21" s="719">
        <f t="shared" ca="1" si="416"/>
        <v>43993</v>
      </c>
      <c r="C21" s="720">
        <f t="shared" ca="1" si="417"/>
        <v>1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43993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92"/>
        <v/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0.33333333333333331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24</v>
      </c>
      <c r="B22" s="719">
        <f t="shared" ca="1" si="416"/>
        <v>43994</v>
      </c>
      <c r="C22" s="720">
        <f t="shared" ca="1" si="417"/>
        <v>1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43994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>
        <f t="shared" ca="1" si="2"/>
        <v>0.33333333333333298</v>
      </c>
      <c r="Q22" s="725" t="str">
        <f t="shared" ca="1" si="3"/>
        <v/>
      </c>
      <c r="R22" s="725" t="str">
        <f t="shared" ca="1" si="92"/>
        <v/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0.33333333333333337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1</v>
      </c>
      <c r="BZ22" s="736">
        <f ca="1">ROUND(IF(OR(C22=0,B22=""),0,INDIRECT(ADDRESS(MATCH(B22,Soll_AZ,1)+MATCH("Arbeitszeit 1 ab",Stammdaten!B:B,0)-1,WEEKDAY(B22,2)+15,,,Tabellennamen),TRUE)),15)</f>
        <v>0.33333333333333298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24</v>
      </c>
      <c r="B23" s="719">
        <f t="shared" ca="1" si="416"/>
        <v>43995</v>
      </c>
      <c r="C23" s="720">
        <f t="shared" ca="1" si="417"/>
        <v>1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43995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>
        <f t="shared" ca="1" si="2"/>
        <v>0.33333333333333298</v>
      </c>
      <c r="Q23" s="725" t="str">
        <f t="shared" ca="1" si="3"/>
        <v/>
      </c>
      <c r="R23" s="725" t="str">
        <f t="shared" ca="1" si="92"/>
        <v/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0.33333333333333337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1</v>
      </c>
      <c r="BZ23" s="736">
        <f ca="1">ROUND(IF(OR(C23=0,B23=""),0,INDIRECT(ADDRESS(MATCH(B23,Soll_AZ,1)+MATCH("Arbeitszeit 1 ab",Stammdaten!B:B,0)-1,WEEKDAY(B23,2)+15,,,Tabellennamen),TRUE)),15)</f>
        <v>0.33333333333333298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24</v>
      </c>
      <c r="B24" s="719">
        <f t="shared" ca="1" si="416"/>
        <v>43996</v>
      </c>
      <c r="C24" s="720">
        <f t="shared" ca="1" si="417"/>
        <v>0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43996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 t="str">
        <f t="shared" ca="1" si="2"/>
        <v/>
      </c>
      <c r="Q24" s="725" t="str">
        <f t="shared" ca="1" si="3"/>
        <v/>
      </c>
      <c r="R24" s="725" t="str">
        <f t="shared" ca="1" si="92"/>
        <v/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0</v>
      </c>
      <c r="BZ24" s="736">
        <f ca="1">ROUND(IF(OR(C24=0,B24=""),0,INDIRECT(ADDRESS(MATCH(B24,Soll_AZ,1)+MATCH("Arbeitszeit 1 ab",Stammdaten!B:B,0)-1,WEEKDAY(B24,2)+15,,,Tabellennamen),TRUE)),15)</f>
        <v>0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24</v>
      </c>
      <c r="B25" s="719">
        <f t="shared" ca="1" si="416"/>
        <v>43997</v>
      </c>
      <c r="C25" s="720">
        <f t="shared" ca="1" si="417"/>
        <v>0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43997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 t="str">
        <f t="shared" ca="1" si="2"/>
        <v/>
      </c>
      <c r="Q25" s="725" t="str">
        <f t="shared" ca="1" si="3"/>
        <v/>
      </c>
      <c r="R25" s="725">
        <f t="shared" ca="1" si="92"/>
        <v>0</v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0</v>
      </c>
      <c r="BZ25" s="736">
        <f ca="1">ROUND(IF(OR(C25=0,B25=""),0,INDIRECT(ADDRESS(MATCH(B25,Soll_AZ,1)+MATCH("Arbeitszeit 1 ab",Stammdaten!B:B,0)-1,WEEKDAY(B25,2)+15,,,Tabellennamen),TRUE)),15)</f>
        <v>0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25</v>
      </c>
      <c r="B26" s="719">
        <f t="shared" ca="1" si="416"/>
        <v>43998</v>
      </c>
      <c r="C26" s="720">
        <f t="shared" ca="1" si="417"/>
        <v>1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43998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>
        <f t="shared" ca="1" si="2"/>
        <v>0.33333333333333298</v>
      </c>
      <c r="Q26" s="725" t="str">
        <f t="shared" ca="1" si="3"/>
        <v/>
      </c>
      <c r="R26" s="725" t="str">
        <f t="shared" ca="1" si="92"/>
        <v/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0.33333333333333337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1</v>
      </c>
      <c r="BZ26" s="736">
        <f ca="1">ROUND(IF(OR(C26=0,B26=""),0,INDIRECT(ADDRESS(MATCH(B26,Soll_AZ,1)+MATCH("Arbeitszeit 1 ab",Stammdaten!B:B,0)-1,WEEKDAY(B26,2)+15,,,Tabellennamen),TRUE)),15)</f>
        <v>0.33333333333333298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15" x14ac:dyDescent="0.25">
      <c r="A27" s="865">
        <f t="shared" ca="1" si="91"/>
        <v>25</v>
      </c>
      <c r="B27" s="719">
        <f t="shared" ca="1" si="416"/>
        <v>43999</v>
      </c>
      <c r="C27" s="720">
        <f t="shared" ca="1" si="417"/>
        <v>1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43999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92"/>
        <v/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0.33333333333333337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25</v>
      </c>
      <c r="B28" s="719">
        <f t="shared" ca="1" si="416"/>
        <v>44000</v>
      </c>
      <c r="C28" s="720">
        <f t="shared" ca="1" si="417"/>
        <v>1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44000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92"/>
        <v/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0.33333333333333331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ht="15" x14ac:dyDescent="0.25">
      <c r="A29" s="865">
        <f t="shared" ca="1" si="91"/>
        <v>25</v>
      </c>
      <c r="B29" s="719">
        <f t="shared" ca="1" si="416"/>
        <v>44001</v>
      </c>
      <c r="C29" s="720">
        <f t="shared" ca="1" si="417"/>
        <v>1</v>
      </c>
      <c r="D29" s="720" t="str">
        <f t="shared" ca="1" si="418"/>
        <v/>
      </c>
      <c r="E29" s="773" t="str">
        <f t="shared" ca="1" si="419"/>
        <v/>
      </c>
      <c r="F29" s="721">
        <f t="shared" ca="1" si="420"/>
        <v>44001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>
        <f t="shared" ca="1" si="2"/>
        <v>0.33333333333333298</v>
      </c>
      <c r="Q29" s="725" t="str">
        <f t="shared" ca="1" si="3"/>
        <v/>
      </c>
      <c r="R29" s="725" t="str">
        <f t="shared" ca="1" si="92"/>
        <v/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0.33333333333333337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0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1</v>
      </c>
      <c r="BZ29" s="736">
        <f ca="1">ROUND(IF(OR(C29=0,B29=""),0,INDIRECT(ADDRESS(MATCH(B29,Soll_AZ,1)+MATCH("Arbeitszeit 1 ab",Stammdaten!B:B,0)-1,WEEKDAY(B29,2)+15,,,Tabellennamen),TRUE)),15)</f>
        <v>0.33333333333333298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x14ac:dyDescent="0.25">
      <c r="A30" s="865">
        <f t="shared" ca="1" si="91"/>
        <v>25</v>
      </c>
      <c r="B30" s="719">
        <f t="shared" ca="1" si="416"/>
        <v>44002</v>
      </c>
      <c r="C30" s="720">
        <f t="shared" ca="1" si="417"/>
        <v>1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44002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>
        <f t="shared" ca="1" si="2"/>
        <v>0.33333333333333298</v>
      </c>
      <c r="Q30" s="725" t="str">
        <f t="shared" ca="1" si="3"/>
        <v/>
      </c>
      <c r="R30" s="725" t="str">
        <f t="shared" ca="1" si="92"/>
        <v/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0.33333333333333337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1</v>
      </c>
      <c r="BZ30" s="736">
        <f ca="1">ROUND(IF(OR(C30=0,B30=""),0,INDIRECT(ADDRESS(MATCH(B30,Soll_AZ,1)+MATCH("Arbeitszeit 1 ab",Stammdaten!B:B,0)-1,WEEKDAY(B30,2)+15,,,Tabellennamen),TRUE)),15)</f>
        <v>0.33333333333333298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ht="15" x14ac:dyDescent="0.25">
      <c r="A31" s="865">
        <f t="shared" ca="1" si="91"/>
        <v>25</v>
      </c>
      <c r="B31" s="719">
        <f t="shared" ca="1" si="416"/>
        <v>44003</v>
      </c>
      <c r="C31" s="720">
        <f t="shared" ca="1" si="417"/>
        <v>0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44003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 t="str">
        <f t="shared" ca="1" si="2"/>
        <v/>
      </c>
      <c r="Q31" s="725" t="str">
        <f t="shared" ca="1" si="3"/>
        <v/>
      </c>
      <c r="R31" s="725" t="str">
        <f t="shared" ca="1" si="92"/>
        <v/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0</v>
      </c>
      <c r="BZ31" s="736">
        <f ca="1">ROUND(IF(OR(C31=0,B31=""),0,INDIRECT(ADDRESS(MATCH(B31,Soll_AZ,1)+MATCH("Arbeitszeit 1 ab",Stammdaten!B:B,0)-1,WEEKDAY(B31,2)+15,,,Tabellennamen),TRUE)),15)</f>
        <v>0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25</v>
      </c>
      <c r="B32" s="719">
        <f t="shared" ca="1" si="416"/>
        <v>44004</v>
      </c>
      <c r="C32" s="720">
        <f t="shared" ca="1" si="417"/>
        <v>0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44004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 t="str">
        <f t="shared" ca="1" si="2"/>
        <v/>
      </c>
      <c r="Q32" s="725" t="str">
        <f t="shared" ca="1" si="3"/>
        <v/>
      </c>
      <c r="R32" s="725">
        <f t="shared" ca="1" si="92"/>
        <v>0</v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0</v>
      </c>
      <c r="BZ32" s="736">
        <f ca="1">ROUND(IF(OR(C32=0,B32=""),0,INDIRECT(ADDRESS(MATCH(B32,Soll_AZ,1)+MATCH("Arbeitszeit 1 ab",Stammdaten!B:B,0)-1,WEEKDAY(B32,2)+15,,,Tabellennamen),TRUE)),15)</f>
        <v>0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26</v>
      </c>
      <c r="B33" s="719">
        <f t="shared" ca="1" si="416"/>
        <v>44005</v>
      </c>
      <c r="C33" s="720">
        <f t="shared" ca="1" si="417"/>
        <v>1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44005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>
        <f t="shared" ca="1" si="2"/>
        <v>0.33333333333333298</v>
      </c>
      <c r="Q33" s="725" t="str">
        <f t="shared" ca="1" si="3"/>
        <v/>
      </c>
      <c r="R33" s="725" t="str">
        <f t="shared" ca="1" si="92"/>
        <v/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0.33333333333333337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1</v>
      </c>
      <c r="BZ33" s="736">
        <f ca="1">ROUND(IF(OR(C33=0,B33=""),0,INDIRECT(ADDRESS(MATCH(B33,Soll_AZ,1)+MATCH("Arbeitszeit 1 ab",Stammdaten!B:B,0)-1,WEEKDAY(B33,2)+15,,,Tabellennamen),TRUE)),15)</f>
        <v>0.33333333333333298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26</v>
      </c>
      <c r="B34" s="719">
        <f t="shared" ca="1" si="416"/>
        <v>44006</v>
      </c>
      <c r="C34" s="720">
        <f t="shared" ca="1" si="417"/>
        <v>1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44006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>
        <f t="shared" ca="1" si="2"/>
        <v>0.33333333333333298</v>
      </c>
      <c r="Q34" s="725" t="str">
        <f t="shared" ca="1" si="3"/>
        <v/>
      </c>
      <c r="R34" s="725" t="str">
        <f t="shared" ca="1" si="92"/>
        <v/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0.33333333333333337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1</v>
      </c>
      <c r="BZ34" s="736">
        <f ca="1">ROUND(IF(OR(C34=0,B34=""),0,INDIRECT(ADDRESS(MATCH(B34,Soll_AZ,1)+MATCH("Arbeitszeit 1 ab",Stammdaten!B:B,0)-1,WEEKDAY(B34,2)+15,,,Tabellennamen),TRUE)),15)</f>
        <v>0.33333333333333298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26</v>
      </c>
      <c r="B35" s="719">
        <f t="shared" ca="1" si="416"/>
        <v>44007</v>
      </c>
      <c r="C35" s="720">
        <f t="shared" ca="1" si="417"/>
        <v>1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44007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>
        <f t="shared" ca="1" si="2"/>
        <v>0.33333333333333298</v>
      </c>
      <c r="Q35" s="725" t="str">
        <f t="shared" ca="1" si="3"/>
        <v/>
      </c>
      <c r="R35" s="725" t="str">
        <f t="shared" ca="1" si="92"/>
        <v/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0.33333333333333331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26</v>
      </c>
      <c r="B36" s="719">
        <f t="shared" ca="1" si="416"/>
        <v>44008</v>
      </c>
      <c r="C36" s="720">
        <f t="shared" ca="1" si="417"/>
        <v>1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44008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>
        <f t="shared" ca="1" si="2"/>
        <v>0.33333333333333298</v>
      </c>
      <c r="Q36" s="725" t="str">
        <f t="shared" ca="1" si="3"/>
        <v/>
      </c>
      <c r="R36" s="725" t="str">
        <f t="shared" ca="1" si="92"/>
        <v/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0.33333333333333337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1</v>
      </c>
      <c r="BZ36" s="736">
        <f ca="1">ROUND(IF(OR(C36=0,B36=""),0,INDIRECT(ADDRESS(MATCH(B36,Soll_AZ,1)+MATCH("Arbeitszeit 1 ab",Stammdaten!B:B,0)-1,WEEKDAY(B36,2)+15,,,Tabellennamen),TRUE)),15)</f>
        <v>0.33333333333333298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26</v>
      </c>
      <c r="B37" s="719">
        <f t="shared" ca="1" si="416"/>
        <v>44009</v>
      </c>
      <c r="C37" s="720">
        <f t="shared" ca="1" si="417"/>
        <v>1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44009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>
        <f t="shared" ca="1" si="2"/>
        <v>0.33333333333333298</v>
      </c>
      <c r="Q37" s="725" t="str">
        <f t="shared" ca="1" si="3"/>
        <v/>
      </c>
      <c r="R37" s="725" t="str">
        <f ca="1">IF(B37="","",IF(A37&lt;WEEKNUM(B37+1,21),RS37,""))</f>
        <v/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0.33333333333333337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1</v>
      </c>
      <c r="BZ37" s="736">
        <f ca="1">ROUND(IF(OR(C37=0,B37=""),0,INDIRECT(ADDRESS(MATCH(B37,Soll_AZ,1)+MATCH("Arbeitszeit 1 ab",Stammdaten!B:B,0)-1,WEEKDAY(B37,2)+15,,,Tabellennamen),TRUE)),15)</f>
        <v>0.33333333333333298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26</v>
      </c>
      <c r="B38" s="719">
        <f ca="1">IF(B37="","",IF(B37+1=DATE(Aufzeichnungsjahr,$C$3+1,1),"",B37+1))</f>
        <v>44010</v>
      </c>
      <c r="C38" s="720">
        <f ca="1">IF(B38="",1,NETWORKDAYS(B38,B38,Feiertage))</f>
        <v>0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44010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 t="str">
        <f t="shared" ca="1" si="2"/>
        <v/>
      </c>
      <c r="Q38" s="725" t="str">
        <f t="shared" ca="1" si="3"/>
        <v/>
      </c>
      <c r="R38" s="725" t="str">
        <f t="shared" ref="R38:R40" ca="1" si="432">IF(B38="","",IF(A38&lt;WEEKNUM(B38+1,21),RS38,""))</f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0</v>
      </c>
      <c r="BZ38" s="736">
        <f ca="1">ROUND(IF(OR(C38=0,B38=""),0,INDIRECT(ADDRESS(MATCH(B38,Soll_AZ,1)+MATCH("Arbeitszeit 1 ab",Stammdaten!B:B,0)-1,WEEKDAY(B38,2)+15,,,Tabellennamen),TRUE)),15)</f>
        <v>0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26</v>
      </c>
      <c r="B39" s="719">
        <f ca="1">IF(B38="","",IF(B38+1=DATE(Aufzeichnungsjahr,$C$3+1,1),"",B38+1))</f>
        <v>44011</v>
      </c>
      <c r="C39" s="720">
        <f ca="1">IF(B39="",1,NETWORKDAYS(B39,B39,Feiertage))</f>
        <v>0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44011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 t="str">
        <f t="shared" ca="1" si="2"/>
        <v/>
      </c>
      <c r="Q39" s="725" t="str">
        <f t="shared" ca="1" si="3"/>
        <v/>
      </c>
      <c r="R39" s="725">
        <f t="shared" ca="1" si="432"/>
        <v>0</v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0</v>
      </c>
      <c r="BZ39" s="736">
        <f ca="1">ROUND(IF(OR(C39=0,B39=""),0,INDIRECT(ADDRESS(MATCH(B39,Soll_AZ,1)+MATCH("Arbeitszeit 1 ab",Stammdaten!B:B,0)-1,WEEKDAY(B39,2)+15,,,Tabellennamen),TRUE)),15)</f>
        <v>0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ht="15" x14ac:dyDescent="0.25">
      <c r="A40" s="866" t="str">
        <f t="shared" ca="1" si="431"/>
        <v/>
      </c>
      <c r="B40" s="756" t="str">
        <f ca="1">IF(B39="","",IF(B39+1=DATE(Aufzeichnungsjahr,$C$3+1,1),"",B39+1))</f>
        <v/>
      </c>
      <c r="C40" s="757">
        <f ca="1">IF(B40="",1,NETWORKDAYS(B40,B40,Feiertage))</f>
        <v>1</v>
      </c>
      <c r="D40" s="757" t="str">
        <f t="shared" ca="1" si="418"/>
        <v/>
      </c>
      <c r="E40" s="774" t="str">
        <f t="shared" ca="1" si="419"/>
        <v/>
      </c>
      <c r="F40" s="758" t="str">
        <f t="shared" ca="1" si="420"/>
        <v/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 t="str">
        <f t="shared" ca="1" si="2"/>
        <v/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0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 t="str">
        <f ca="1">IF(B40="","",INDIRECT(ADDRESS(MATCH(B40,Soll_AZ,1)+MATCH("Arbeitszeit 1 ab",Stammdaten!B:B,0)-1,4,,,Tabellennamen),TRUE))</f>
        <v/>
      </c>
      <c r="BX40" s="638">
        <f t="shared" ca="1" si="24"/>
        <v>0</v>
      </c>
      <c r="BY40" s="638">
        <f t="shared" ca="1" si="102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Juni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IF(Mai!$R$44="",0,Mai!$R$44)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Juni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20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ht="15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5diHEVjvlLd10g7fDMs9xQb6A/TOQIJbTbnzPnJJjq6FulNN/1MkacCl/QtmPqN37sZOPVEv8aKuw3ZYUaXYag==" saltValue="68ttPauwgAvymcuntDdP9Q==" spinCount="100000" sheet="1" formatCells="0" selectLockedCells="1"/>
  <mergeCells count="71">
    <mergeCell ref="AG7:AG8"/>
    <mergeCell ref="BM2:BR4"/>
    <mergeCell ref="H6:R6"/>
    <mergeCell ref="P2:P4"/>
    <mergeCell ref="Q3:S3"/>
    <mergeCell ref="H7:H8"/>
    <mergeCell ref="T6:X6"/>
    <mergeCell ref="M2:O2"/>
    <mergeCell ref="I7:I8"/>
    <mergeCell ref="T7:T8"/>
    <mergeCell ref="U7:W7"/>
    <mergeCell ref="S6:S8"/>
    <mergeCell ref="N7:N8"/>
    <mergeCell ref="O7:O8"/>
    <mergeCell ref="P7:P8"/>
    <mergeCell ref="Q7:Q8"/>
    <mergeCell ref="BS3:BS4"/>
    <mergeCell ref="AL6:AQ6"/>
    <mergeCell ref="AR6:AW6"/>
    <mergeCell ref="AX6:BC6"/>
    <mergeCell ref="BM6:BR6"/>
    <mergeCell ref="A47:B49"/>
    <mergeCell ref="C47:H49"/>
    <mergeCell ref="J47:K49"/>
    <mergeCell ref="L47:P49"/>
    <mergeCell ref="M42:N44"/>
    <mergeCell ref="O44:P44"/>
    <mergeCell ref="F46:I46"/>
    <mergeCell ref="F45:I45"/>
    <mergeCell ref="O43:P43"/>
    <mergeCell ref="O42:P42"/>
    <mergeCell ref="A44:B44"/>
    <mergeCell ref="I42:J42"/>
    <mergeCell ref="G42:H43"/>
    <mergeCell ref="J7:J8"/>
    <mergeCell ref="R7:R8"/>
    <mergeCell ref="M46:N46"/>
    <mergeCell ref="M45:N45"/>
    <mergeCell ref="Z7:AA7"/>
    <mergeCell ref="G44:K44"/>
    <mergeCell ref="I43:J43"/>
    <mergeCell ref="AB7:AC7"/>
    <mergeCell ref="X7:X8"/>
    <mergeCell ref="T42:X42"/>
    <mergeCell ref="T43:X49"/>
    <mergeCell ref="AB46:AF46"/>
    <mergeCell ref="AD7:AE7"/>
    <mergeCell ref="AB47:AF47"/>
    <mergeCell ref="AB48:AF48"/>
    <mergeCell ref="AD41:AF41"/>
    <mergeCell ref="AD42:AF42"/>
    <mergeCell ref="AB44:AF44"/>
    <mergeCell ref="AB45:AF45"/>
    <mergeCell ref="A6:A8"/>
    <mergeCell ref="B6:B8"/>
    <mergeCell ref="E6:E8"/>
    <mergeCell ref="F6:F8"/>
    <mergeCell ref="G6:G8"/>
    <mergeCell ref="N1:Q1"/>
    <mergeCell ref="Q4:S4"/>
    <mergeCell ref="Q2:S2"/>
    <mergeCell ref="E2:G2"/>
    <mergeCell ref="H2:I2"/>
    <mergeCell ref="J2:K2"/>
    <mergeCell ref="E3:G3"/>
    <mergeCell ref="H3:I3"/>
    <mergeCell ref="J3:K3"/>
    <mergeCell ref="M3:O3"/>
    <mergeCell ref="E4:G4"/>
    <mergeCell ref="J4:K4"/>
    <mergeCell ref="M4:O4"/>
  </mergeCells>
  <conditionalFormatting sqref="B10:Q40 S10:AG40">
    <cfRule type="expression" dxfId="233" priority="32">
      <formula>OR($C10=0,$P10=0)</formula>
    </cfRule>
  </conditionalFormatting>
  <conditionalFormatting sqref="K10:L41">
    <cfRule type="expression" dxfId="232" priority="28">
      <formula>OR($BE10,$BL10)</formula>
    </cfRule>
  </conditionalFormatting>
  <conditionalFormatting sqref="O10:O40">
    <cfRule type="expression" dxfId="231" priority="29">
      <formula>$BJ10&gt;10/24</formula>
    </cfRule>
    <cfRule type="expression" dxfId="230" priority="30">
      <formula>OR($BE10,$BL10)</formula>
    </cfRule>
  </conditionalFormatting>
  <conditionalFormatting sqref="K8:L8">
    <cfRule type="expression" dxfId="229" priority="25">
      <formula>$BE8+$BL8&gt;0</formula>
    </cfRule>
  </conditionalFormatting>
  <conditionalFormatting sqref="S6:S40">
    <cfRule type="expression" dxfId="228" priority="24">
      <formula>$AM$3=1</formula>
    </cfRule>
  </conditionalFormatting>
  <conditionalFormatting sqref="X6:X9">
    <cfRule type="expression" dxfId="227" priority="23">
      <formula>$AM$3=2</formula>
    </cfRule>
  </conditionalFormatting>
  <conditionalFormatting sqref="S40">
    <cfRule type="expression" dxfId="226" priority="21">
      <formula>$AM$3=1</formula>
    </cfRule>
  </conditionalFormatting>
  <conditionalFormatting sqref="S40">
    <cfRule type="expression" dxfId="225" priority="22">
      <formula>$AM$3=2</formula>
    </cfRule>
  </conditionalFormatting>
  <conditionalFormatting sqref="X40">
    <cfRule type="expression" dxfId="224" priority="20">
      <formula>$AM$3=2</formula>
    </cfRule>
  </conditionalFormatting>
  <conditionalFormatting sqref="T40:X40">
    <cfRule type="expression" dxfId="223" priority="18">
      <formula>$AM$3=2</formula>
    </cfRule>
  </conditionalFormatting>
  <conditionalFormatting sqref="Q10:Q40">
    <cfRule type="expression" dxfId="222" priority="17">
      <formula>$BV10=3</formula>
    </cfRule>
    <cfRule type="expression" dxfId="221" priority="26">
      <formula>$BV10=2</formula>
    </cfRule>
    <cfRule type="expression" dxfId="220" priority="27">
      <formula>$BV10=1</formula>
    </cfRule>
  </conditionalFormatting>
  <conditionalFormatting sqref="N10:N40">
    <cfRule type="expression" dxfId="219" priority="33">
      <formula>AND($BL10,$C10=0)</formula>
    </cfRule>
  </conditionalFormatting>
  <conditionalFormatting sqref="H10:O40 H41:M41">
    <cfRule type="expression" dxfId="218" priority="34">
      <formula>AND($BK10&gt;0,$C10=0,NOT(ISBLANK(H10)))</formula>
    </cfRule>
  </conditionalFormatting>
  <conditionalFormatting sqref="T6:AG50 S41">
    <cfRule type="expression" dxfId="217" priority="19">
      <formula>$AM$3=1</formula>
    </cfRule>
  </conditionalFormatting>
  <conditionalFormatting sqref="Z6:AG50">
    <cfRule type="expression" dxfId="216" priority="31">
      <formula>$AM$3=2</formula>
    </cfRule>
  </conditionalFormatting>
  <conditionalFormatting sqref="R10:R40">
    <cfRule type="expression" dxfId="215" priority="15">
      <formula>OR($C10=0,$P10=0)</formula>
    </cfRule>
  </conditionalFormatting>
  <conditionalFormatting sqref="A10:A40">
    <cfRule type="expression" dxfId="214" priority="14">
      <formula>OR($C10=0,$P10=0)</formula>
    </cfRule>
  </conditionalFormatting>
  <conditionalFormatting sqref="O41">
    <cfRule type="expression" dxfId="213" priority="11">
      <formula>$BJ41&gt;10/24</formula>
    </cfRule>
    <cfRule type="expression" dxfId="212" priority="12">
      <formula>OR($BE41,$BL41)</formula>
    </cfRule>
  </conditionalFormatting>
  <conditionalFormatting sqref="Q41">
    <cfRule type="expression" dxfId="211" priority="8">
      <formula>$BV41=3</formula>
    </cfRule>
    <cfRule type="expression" dxfId="210" priority="9">
      <formula>$BV41=2</formula>
    </cfRule>
    <cfRule type="expression" dxfId="209" priority="10">
      <formula>$BV41=1</formula>
    </cfRule>
  </conditionalFormatting>
  <conditionalFormatting sqref="N41:O41">
    <cfRule type="expression" dxfId="208" priority="13">
      <formula>AND($BK41&gt;0,$C41=0,NOT(ISBLANK(N41)))</formula>
    </cfRule>
  </conditionalFormatting>
  <conditionalFormatting sqref="S42:S43 R42:R47">
    <cfRule type="expression" dxfId="207" priority="1">
      <formula>OR($AM$3=3,$R$42&gt;0)</formula>
    </cfRule>
  </conditionalFormatting>
  <dataValidations count="16"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700-000000000000}"/>
    <dataValidation allowBlank="1" showInputMessage="1" showErrorMessage="1" prompt="Nur bei Abgabe ans Dezernat Personal relevant." sqref="C47:H49 L47:P49" xr:uid="{00000000-0002-0000-0700-000001000000}"/>
    <dataValidation allowBlank="1" showInputMessage="1" showErrorMessage="1" prompt="Datum der Erstellung" sqref="E44" xr:uid="{00000000-0002-0000-0700-000002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7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700-000004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700-000005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700-000006000000}"/>
    <dataValidation allowBlank="1" showInputMessage="1" showErrorMessage="1" prompt="Ende der Arbeitszeit (des ersten Arbeitsblocks)_x000a_Eingabeformat: 00:00 (minutengenaue Eingabe möglich)" sqref="I10:I14" xr:uid="{00000000-0002-0000-0700-000007000000}"/>
    <dataValidation allowBlank="1" showInputMessage="1" showErrorMessage="1" prompt="Beginn der Arbeitszeit (des ersten Arbeitsblocks)_x000a_Eingabeformat: 00:00 (minutengenaue Eingabe möglich)" sqref="H10:H14" xr:uid="{00000000-0002-0000-0700-000008000000}"/>
    <dataValidation allowBlank="1" showInputMessage="1" showErrorMessage="1" prompt="Raum für eigene Anmerkungen/ Kommentare für diesen Tag." sqref="S10:S14" xr:uid="{00000000-0002-0000-0700-000009000000}"/>
    <dataValidation allowBlank="1" showInputMessage="1" showErrorMessage="1" prompt="Beginn der Rufbereitschaft._x000a_Eingabeformat hh:mm." sqref="Z10:Z19" xr:uid="{00000000-0002-0000-0700-00000A000000}"/>
    <dataValidation allowBlank="1" showInputMessage="1" showErrorMessage="1" prompt="Ende der Rufbereitschaft, maximal 24 Stunden. _x000a_Eingabeformat hh:mm." sqref="AA10:AA19" xr:uid="{00000000-0002-0000-0700-00000B000000}"/>
    <dataValidation allowBlank="1" showErrorMessage="1" error="Nur ganze Stunden (hh,0) bzw. halbe Stunden (hh,5) eingeben!_x000a_" sqref="AE10:AE40" xr:uid="{00000000-0002-0000-07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700-00000D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700-00000E000000}"/>
    <dataValidation allowBlank="1" showInputMessage="1" showErrorMessage="1" error="Nur volle Stunden eingeben!" sqref="AC10:AC40" xr:uid="{00000000-0002-0000-0700-00000F000000}"/>
  </dataValidations>
  <pageMargins left="0.11811023622047245" right="0.11811023622047245" top="0.78740157480314965" bottom="0.78740157480314965" header="0.31496062992125984" footer="0.31496062992125984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2003" r:id="rId4" name="Option Button 19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4" r:id="rId5" name="Option Button 20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180975</xdr:rowOff>
                  </from>
                  <to>
                    <xdr:col>27</xdr:col>
                    <xdr:colOff>228600</xdr:colOff>
                    <xdr:row>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5" r:id="rId6" name="Option Button 21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7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7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7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RU194"/>
  <sheetViews>
    <sheetView topLeftCell="A4" zoomScale="90" zoomScaleNormal="90" workbookViewId="0">
      <selection activeCell="S10" sqref="S10:S21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Jun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7</v>
      </c>
      <c r="D3" s="557">
        <f ca="1">DATE(Aufzeichnungsjahr,C3,1)</f>
        <v>44012</v>
      </c>
      <c r="E3" s="1333">
        <f ca="1">D3</f>
        <v>44012</v>
      </c>
      <c r="F3" s="1333"/>
      <c r="G3" s="1333"/>
      <c r="H3" s="1334" t="s">
        <v>104</v>
      </c>
      <c r="I3" s="1334"/>
      <c r="J3" s="1328">
        <f ca="1">E3</f>
        <v>44012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Jul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x14ac:dyDescent="0.25">
      <c r="A10" s="865">
        <f ca="1">WEEKNUM(B10,21)</f>
        <v>27</v>
      </c>
      <c r="B10" s="719">
        <f ca="1">D3</f>
        <v>44012</v>
      </c>
      <c r="C10" s="720">
        <f ca="1">NETWORKDAYS(B10,B10,Feiertage)</f>
        <v>1</v>
      </c>
      <c r="D10" s="720" t="str">
        <f ca="1">IF(ISERROR(VLOOKUP(B10,Feiertage_Liste,3,FALSE)),"",(VLOOKUP(B10,Feiertage_Liste,3,FALSE)))</f>
        <v/>
      </c>
      <c r="E10" s="773" t="str">
        <f ca="1">D10</f>
        <v/>
      </c>
      <c r="F10" s="721">
        <f ca="1">B10</f>
        <v>44012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>
        <f t="shared" ref="P10:P40" ca="1" si="2">IF(OR(C10=0,B10=""),"",BZ10)</f>
        <v>0.33333333333333298</v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ca="1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0.33333333333333337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0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1</v>
      </c>
      <c r="BZ10" s="736">
        <f ca="1">ROUND(IF(OR(C10=0,B10=""),0,INDIRECT(ADDRESS(MATCH(B10,Soll_AZ,1)+MATCH("Arbeitszeit 1 ab",Stammdaten!B:B,0)-1,WEEKDAY(B10,2)+15,,,Tabellennamen),TRUE)),15)</f>
        <v>0.33333333333333298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x14ac:dyDescent="0.25">
      <c r="A11" s="865">
        <f t="shared" ref="A11:A36" ca="1" si="91">WEEKNUM(B11,21)</f>
        <v>27</v>
      </c>
      <c r="B11" s="719">
        <f ca="1">B10+1</f>
        <v>44013</v>
      </c>
      <c r="C11" s="720">
        <f ca="1">NETWORKDAYS(B11,B11,Feiertage)</f>
        <v>1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44013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>
        <f t="shared" ca="1" si="2"/>
        <v>0.33333333333333298</v>
      </c>
      <c r="Q11" s="725" t="str">
        <f t="shared" ca="1" si="3"/>
        <v/>
      </c>
      <c r="R11" s="725" t="str">
        <f t="shared" ref="R11:R36" ca="1" si="92">IF(A11&lt;WEEKNUM(B11+1,21),RS11,"")</f>
        <v/>
      </c>
      <c r="S11" s="827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0.33333333333333337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x14ac:dyDescent="0.25">
      <c r="A12" s="865">
        <f t="shared" ca="1" si="91"/>
        <v>27</v>
      </c>
      <c r="B12" s="719">
        <f t="shared" ref="B12:B37" ca="1" si="416">B11+1</f>
        <v>44014</v>
      </c>
      <c r="C12" s="720">
        <f t="shared" ref="C12:C37" ca="1" si="417">NETWORKDAYS(B12,B12,Feiertage)</f>
        <v>1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44014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>
        <f t="shared" ca="1" si="2"/>
        <v>0.33333333333333298</v>
      </c>
      <c r="Q12" s="725" t="str">
        <f t="shared" ca="1" si="3"/>
        <v/>
      </c>
      <c r="R12" s="725" t="str">
        <f t="shared" ca="1" si="92"/>
        <v/>
      </c>
      <c r="S12" s="827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0.33333333333333331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1</v>
      </c>
      <c r="BZ12" s="736">
        <f ca="1">ROUND(IF(OR(C12=0,B12=""),0,INDIRECT(ADDRESS(MATCH(B12,Soll_AZ,1)+MATCH("Arbeitszeit 1 ab",Stammdaten!B:B,0)-1,WEEKDAY(B12,2)+15,,,Tabellennamen),TRUE)),15)</f>
        <v>0.33333333333333298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x14ac:dyDescent="0.25">
      <c r="A13" s="865">
        <f t="shared" ca="1" si="91"/>
        <v>27</v>
      </c>
      <c r="B13" s="719">
        <f t="shared" ca="1" si="416"/>
        <v>44015</v>
      </c>
      <c r="C13" s="720">
        <f t="shared" ca="1" si="417"/>
        <v>1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44015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92"/>
        <v/>
      </c>
      <c r="S13" s="827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0.33333333333333337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x14ac:dyDescent="0.25">
      <c r="A14" s="865">
        <f t="shared" ca="1" si="91"/>
        <v>27</v>
      </c>
      <c r="B14" s="719">
        <f t="shared" ca="1" si="416"/>
        <v>44016</v>
      </c>
      <c r="C14" s="720">
        <f t="shared" ca="1" si="417"/>
        <v>1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44016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92"/>
        <v/>
      </c>
      <c r="S14" s="827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x14ac:dyDescent="0.25">
      <c r="A15" s="865">
        <f t="shared" ca="1" si="91"/>
        <v>27</v>
      </c>
      <c r="B15" s="719">
        <f t="shared" ca="1" si="416"/>
        <v>44017</v>
      </c>
      <c r="C15" s="720">
        <f t="shared" ca="1" si="417"/>
        <v>0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44017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 t="str">
        <f t="shared" ca="1" si="2"/>
        <v/>
      </c>
      <c r="Q15" s="725" t="str">
        <f t="shared" ca="1" si="3"/>
        <v/>
      </c>
      <c r="R15" s="725" t="str">
        <f t="shared" ca="1" si="92"/>
        <v/>
      </c>
      <c r="S15" s="827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0</v>
      </c>
      <c r="BZ15" s="736">
        <f ca="1">ROUND(IF(OR(C15=0,B15=""),0,INDIRECT(ADDRESS(MATCH(B15,Soll_AZ,1)+MATCH("Arbeitszeit 1 ab",Stammdaten!B:B,0)-1,WEEKDAY(B15,2)+15,,,Tabellennamen),TRUE)),15)</f>
        <v>0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x14ac:dyDescent="0.25">
      <c r="A16" s="865">
        <f t="shared" ca="1" si="91"/>
        <v>27</v>
      </c>
      <c r="B16" s="719">
        <f t="shared" ca="1" si="416"/>
        <v>44018</v>
      </c>
      <c r="C16" s="720">
        <f t="shared" ca="1" si="417"/>
        <v>0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44018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 t="str">
        <f t="shared" ca="1" si="2"/>
        <v/>
      </c>
      <c r="Q16" s="725" t="str">
        <f t="shared" ca="1" si="3"/>
        <v/>
      </c>
      <c r="R16" s="725">
        <f t="shared" ca="1" si="92"/>
        <v>0</v>
      </c>
      <c r="S16" s="827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0</v>
      </c>
      <c r="BZ16" s="736">
        <f ca="1">ROUND(IF(OR(C16=0,B16=""),0,INDIRECT(ADDRESS(MATCH(B16,Soll_AZ,1)+MATCH("Arbeitszeit 1 ab",Stammdaten!B:B,0)-1,WEEKDAY(B16,2)+15,,,Tabellennamen),TRUE)),15)</f>
        <v>0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x14ac:dyDescent="0.25">
      <c r="A17" s="865">
        <f t="shared" ca="1" si="91"/>
        <v>28</v>
      </c>
      <c r="B17" s="719">
        <f t="shared" ca="1" si="416"/>
        <v>44019</v>
      </c>
      <c r="C17" s="720">
        <f t="shared" ca="1" si="417"/>
        <v>1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44019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>
        <f t="shared" ca="1" si="2"/>
        <v>0.33333333333333298</v>
      </c>
      <c r="Q17" s="725" t="str">
        <f t="shared" ca="1" si="3"/>
        <v/>
      </c>
      <c r="R17" s="725" t="str">
        <f t="shared" ca="1" si="92"/>
        <v/>
      </c>
      <c r="S17" s="827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0.33333333333333337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x14ac:dyDescent="0.25">
      <c r="A18" s="865">
        <f t="shared" ca="1" si="91"/>
        <v>28</v>
      </c>
      <c r="B18" s="719">
        <f t="shared" ca="1" si="416"/>
        <v>44020</v>
      </c>
      <c r="C18" s="720">
        <f t="shared" ca="1" si="417"/>
        <v>1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44020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>
        <f t="shared" ca="1" si="2"/>
        <v>0.33333333333333298</v>
      </c>
      <c r="Q18" s="725" t="str">
        <f t="shared" ca="1" si="3"/>
        <v/>
      </c>
      <c r="R18" s="725" t="str">
        <f t="shared" ca="1" si="92"/>
        <v/>
      </c>
      <c r="S18" s="827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0.33333333333333337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1</v>
      </c>
      <c r="BZ18" s="736">
        <f ca="1">ROUND(IF(OR(C18=0,B18=""),0,INDIRECT(ADDRESS(MATCH(B18,Soll_AZ,1)+MATCH("Arbeitszeit 1 ab",Stammdaten!B:B,0)-1,WEEKDAY(B18,2)+15,,,Tabellennamen),TRUE)),15)</f>
        <v>0.33333333333333298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28</v>
      </c>
      <c r="B19" s="719">
        <f t="shared" ca="1" si="416"/>
        <v>44021</v>
      </c>
      <c r="C19" s="720">
        <f t="shared" ca="1" si="417"/>
        <v>1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44021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>
        <f t="shared" ca="1" si="2"/>
        <v>0.33333333333333298</v>
      </c>
      <c r="Q19" s="725" t="str">
        <f t="shared" ca="1" si="3"/>
        <v/>
      </c>
      <c r="R19" s="725" t="str">
        <f t="shared" ca="1" si="92"/>
        <v/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0.33333333333333331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1</v>
      </c>
      <c r="BZ19" s="736">
        <f ca="1">ROUND(IF(OR(C19=0,B19=""),0,INDIRECT(ADDRESS(MATCH(B19,Soll_AZ,1)+MATCH("Arbeitszeit 1 ab",Stammdaten!B:B,0)-1,WEEKDAY(B19,2)+15,,,Tabellennamen),TRUE)),15)</f>
        <v>0.33333333333333298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28</v>
      </c>
      <c r="B20" s="719">
        <f t="shared" ca="1" si="416"/>
        <v>44022</v>
      </c>
      <c r="C20" s="720">
        <f t="shared" ca="1" si="417"/>
        <v>1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44022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92"/>
        <v/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0.33333333333333337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28</v>
      </c>
      <c r="B21" s="719">
        <f t="shared" ca="1" si="416"/>
        <v>44023</v>
      </c>
      <c r="C21" s="720">
        <f t="shared" ca="1" si="417"/>
        <v>1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44023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92"/>
        <v/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28</v>
      </c>
      <c r="B22" s="719">
        <f t="shared" ca="1" si="416"/>
        <v>44024</v>
      </c>
      <c r="C22" s="720">
        <f t="shared" ca="1" si="417"/>
        <v>0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44024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 t="str">
        <f t="shared" ca="1" si="2"/>
        <v/>
      </c>
      <c r="Q22" s="725" t="str">
        <f t="shared" ca="1" si="3"/>
        <v/>
      </c>
      <c r="R22" s="725" t="str">
        <f t="shared" ca="1" si="92"/>
        <v/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0</v>
      </c>
      <c r="BZ22" s="736">
        <f ca="1">ROUND(IF(OR(C22=0,B22=""),0,INDIRECT(ADDRESS(MATCH(B22,Soll_AZ,1)+MATCH("Arbeitszeit 1 ab",Stammdaten!B:B,0)-1,WEEKDAY(B22,2)+15,,,Tabellennamen),TRUE)),15)</f>
        <v>0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28</v>
      </c>
      <c r="B23" s="719">
        <f t="shared" ca="1" si="416"/>
        <v>44025</v>
      </c>
      <c r="C23" s="720">
        <f t="shared" ca="1" si="417"/>
        <v>0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44025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 t="str">
        <f t="shared" ca="1" si="2"/>
        <v/>
      </c>
      <c r="Q23" s="725" t="str">
        <f t="shared" ca="1" si="3"/>
        <v/>
      </c>
      <c r="R23" s="725">
        <f t="shared" ca="1" si="92"/>
        <v>0</v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0</v>
      </c>
      <c r="BZ23" s="736">
        <f ca="1">ROUND(IF(OR(C23=0,B23=""),0,INDIRECT(ADDRESS(MATCH(B23,Soll_AZ,1)+MATCH("Arbeitszeit 1 ab",Stammdaten!B:B,0)-1,WEEKDAY(B23,2)+15,,,Tabellennamen),TRUE)),15)</f>
        <v>0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29</v>
      </c>
      <c r="B24" s="719">
        <f t="shared" ca="1" si="416"/>
        <v>44026</v>
      </c>
      <c r="C24" s="720">
        <f t="shared" ca="1" si="417"/>
        <v>1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44026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>
        <f t="shared" ca="1" si="2"/>
        <v>0.33333333333333298</v>
      </c>
      <c r="Q24" s="725" t="str">
        <f t="shared" ca="1" si="3"/>
        <v/>
      </c>
      <c r="R24" s="725" t="str">
        <f t="shared" ca="1" si="92"/>
        <v/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0.33333333333333337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29</v>
      </c>
      <c r="B25" s="719">
        <f t="shared" ca="1" si="416"/>
        <v>44027</v>
      </c>
      <c r="C25" s="720">
        <f t="shared" ca="1" si="417"/>
        <v>1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44027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>
        <f t="shared" ca="1" si="2"/>
        <v>0.33333333333333298</v>
      </c>
      <c r="Q25" s="725" t="str">
        <f t="shared" ca="1" si="3"/>
        <v/>
      </c>
      <c r="R25" s="725" t="str">
        <f t="shared" ca="1" si="92"/>
        <v/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0.33333333333333337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29</v>
      </c>
      <c r="B26" s="719">
        <f t="shared" ca="1" si="416"/>
        <v>44028</v>
      </c>
      <c r="C26" s="720">
        <f t="shared" ca="1" si="417"/>
        <v>1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44028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>
        <f t="shared" ca="1" si="2"/>
        <v>0.33333333333333298</v>
      </c>
      <c r="Q26" s="725" t="str">
        <f t="shared" ca="1" si="3"/>
        <v/>
      </c>
      <c r="R26" s="725" t="str">
        <f t="shared" ca="1" si="92"/>
        <v/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0.33333333333333331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1</v>
      </c>
      <c r="BZ26" s="736">
        <f ca="1">ROUND(IF(OR(C26=0,B26=""),0,INDIRECT(ADDRESS(MATCH(B26,Soll_AZ,1)+MATCH("Arbeitszeit 1 ab",Stammdaten!B:B,0)-1,WEEKDAY(B26,2)+15,,,Tabellennamen),TRUE)),15)</f>
        <v>0.33333333333333298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15" x14ac:dyDescent="0.25">
      <c r="A27" s="865">
        <f t="shared" ca="1" si="91"/>
        <v>29</v>
      </c>
      <c r="B27" s="719">
        <f t="shared" ca="1" si="416"/>
        <v>44029</v>
      </c>
      <c r="C27" s="720">
        <f t="shared" ca="1" si="417"/>
        <v>1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44029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92"/>
        <v/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0.33333333333333337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29</v>
      </c>
      <c r="B28" s="719">
        <f t="shared" ca="1" si="416"/>
        <v>44030</v>
      </c>
      <c r="C28" s="720">
        <f t="shared" ca="1" si="417"/>
        <v>1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44030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92"/>
        <v/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ht="15" x14ac:dyDescent="0.25">
      <c r="A29" s="865">
        <f t="shared" ca="1" si="91"/>
        <v>29</v>
      </c>
      <c r="B29" s="719">
        <f t="shared" ca="1" si="416"/>
        <v>44031</v>
      </c>
      <c r="C29" s="720">
        <f t="shared" ca="1" si="417"/>
        <v>0</v>
      </c>
      <c r="D29" s="720" t="str">
        <f t="shared" ca="1" si="418"/>
        <v/>
      </c>
      <c r="E29" s="773" t="str">
        <f t="shared" ca="1" si="419"/>
        <v/>
      </c>
      <c r="F29" s="721">
        <f t="shared" ca="1" si="420"/>
        <v>44031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 t="str">
        <f t="shared" ca="1" si="2"/>
        <v/>
      </c>
      <c r="Q29" s="725" t="str">
        <f t="shared" ca="1" si="3"/>
        <v/>
      </c>
      <c r="R29" s="725" t="str">
        <f t="shared" ca="1" si="92"/>
        <v/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0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0</v>
      </c>
      <c r="BZ29" s="736">
        <f ca="1">ROUND(IF(OR(C29=0,B29=""),0,INDIRECT(ADDRESS(MATCH(B29,Soll_AZ,1)+MATCH("Arbeitszeit 1 ab",Stammdaten!B:B,0)-1,WEEKDAY(B29,2)+15,,,Tabellennamen),TRUE)),15)</f>
        <v>0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ht="15" x14ac:dyDescent="0.25">
      <c r="A30" s="865">
        <f t="shared" ca="1" si="91"/>
        <v>29</v>
      </c>
      <c r="B30" s="719">
        <f t="shared" ca="1" si="416"/>
        <v>44032</v>
      </c>
      <c r="C30" s="720">
        <f t="shared" ca="1" si="417"/>
        <v>0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44032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 t="str">
        <f t="shared" ca="1" si="2"/>
        <v/>
      </c>
      <c r="Q30" s="725" t="str">
        <f t="shared" ca="1" si="3"/>
        <v/>
      </c>
      <c r="R30" s="725">
        <f t="shared" ca="1" si="92"/>
        <v>0</v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0</v>
      </c>
      <c r="BZ30" s="736">
        <f ca="1">ROUND(IF(OR(C30=0,B30=""),0,INDIRECT(ADDRESS(MATCH(B30,Soll_AZ,1)+MATCH("Arbeitszeit 1 ab",Stammdaten!B:B,0)-1,WEEKDAY(B30,2)+15,,,Tabellennamen),TRUE)),15)</f>
        <v>0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ht="15" x14ac:dyDescent="0.25">
      <c r="A31" s="865">
        <f t="shared" ca="1" si="91"/>
        <v>30</v>
      </c>
      <c r="B31" s="719">
        <f t="shared" ca="1" si="416"/>
        <v>44033</v>
      </c>
      <c r="C31" s="720">
        <f t="shared" ca="1" si="417"/>
        <v>1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44033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>
        <f t="shared" ca="1" si="2"/>
        <v>0.33333333333333298</v>
      </c>
      <c r="Q31" s="725" t="str">
        <f t="shared" ca="1" si="3"/>
        <v/>
      </c>
      <c r="R31" s="725" t="str">
        <f t="shared" ca="1" si="92"/>
        <v/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0.33333333333333337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30</v>
      </c>
      <c r="B32" s="719">
        <f t="shared" ca="1" si="416"/>
        <v>44034</v>
      </c>
      <c r="C32" s="720">
        <f t="shared" ca="1" si="417"/>
        <v>1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44034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>
        <f t="shared" ca="1" si="2"/>
        <v>0.33333333333333298</v>
      </c>
      <c r="Q32" s="725" t="str">
        <f t="shared" ca="1" si="3"/>
        <v/>
      </c>
      <c r="R32" s="725" t="str">
        <f t="shared" ca="1" si="92"/>
        <v/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0.33333333333333337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30</v>
      </c>
      <c r="B33" s="719">
        <f t="shared" ca="1" si="416"/>
        <v>44035</v>
      </c>
      <c r="C33" s="720">
        <f t="shared" ca="1" si="417"/>
        <v>1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44035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>
        <f t="shared" ca="1" si="2"/>
        <v>0.33333333333333298</v>
      </c>
      <c r="Q33" s="725" t="str">
        <f t="shared" ca="1" si="3"/>
        <v/>
      </c>
      <c r="R33" s="725" t="str">
        <f t="shared" ca="1" si="92"/>
        <v/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0.33333333333333331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1</v>
      </c>
      <c r="BZ33" s="736">
        <f ca="1">ROUND(IF(OR(C33=0,B33=""),0,INDIRECT(ADDRESS(MATCH(B33,Soll_AZ,1)+MATCH("Arbeitszeit 1 ab",Stammdaten!B:B,0)-1,WEEKDAY(B33,2)+15,,,Tabellennamen),TRUE)),15)</f>
        <v>0.33333333333333298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30</v>
      </c>
      <c r="B34" s="719">
        <f t="shared" ca="1" si="416"/>
        <v>44036</v>
      </c>
      <c r="C34" s="720">
        <f t="shared" ca="1" si="417"/>
        <v>1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44036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>
        <f t="shared" ca="1" si="2"/>
        <v>0.33333333333333298</v>
      </c>
      <c r="Q34" s="725" t="str">
        <f t="shared" ca="1" si="3"/>
        <v/>
      </c>
      <c r="R34" s="725" t="str">
        <f t="shared" ca="1" si="92"/>
        <v/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0.33333333333333337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1</v>
      </c>
      <c r="BZ34" s="736">
        <f ca="1">ROUND(IF(OR(C34=0,B34=""),0,INDIRECT(ADDRESS(MATCH(B34,Soll_AZ,1)+MATCH("Arbeitszeit 1 ab",Stammdaten!B:B,0)-1,WEEKDAY(B34,2)+15,,,Tabellennamen),TRUE)),15)</f>
        <v>0.33333333333333298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30</v>
      </c>
      <c r="B35" s="719">
        <f t="shared" ca="1" si="416"/>
        <v>44037</v>
      </c>
      <c r="C35" s="720">
        <f t="shared" ca="1" si="417"/>
        <v>1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44037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>
        <f t="shared" ca="1" si="2"/>
        <v>0.33333333333333298</v>
      </c>
      <c r="Q35" s="725" t="str">
        <f t="shared" ca="1" si="3"/>
        <v/>
      </c>
      <c r="R35" s="725" t="str">
        <f t="shared" ca="1" si="92"/>
        <v/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0.33333333333333337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30</v>
      </c>
      <c r="B36" s="719">
        <f t="shared" ca="1" si="416"/>
        <v>44038</v>
      </c>
      <c r="C36" s="720">
        <f t="shared" ca="1" si="417"/>
        <v>0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44038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 t="str">
        <f t="shared" ca="1" si="2"/>
        <v/>
      </c>
      <c r="Q36" s="725" t="str">
        <f t="shared" ca="1" si="3"/>
        <v/>
      </c>
      <c r="R36" s="725" t="str">
        <f t="shared" ca="1" si="92"/>
        <v/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0</v>
      </c>
      <c r="BZ36" s="736">
        <f ca="1">ROUND(IF(OR(C36=0,B36=""),0,INDIRECT(ADDRESS(MATCH(B36,Soll_AZ,1)+MATCH("Arbeitszeit 1 ab",Stammdaten!B:B,0)-1,WEEKDAY(B36,2)+15,,,Tabellennamen),TRUE)),15)</f>
        <v>0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30</v>
      </c>
      <c r="B37" s="719">
        <f t="shared" ca="1" si="416"/>
        <v>44039</v>
      </c>
      <c r="C37" s="720">
        <f t="shared" ca="1" si="417"/>
        <v>0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44039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 t="str">
        <f t="shared" ca="1" si="2"/>
        <v/>
      </c>
      <c r="Q37" s="725" t="str">
        <f t="shared" ca="1" si="3"/>
        <v/>
      </c>
      <c r="R37" s="725">
        <f ca="1">IF(B37="","",IF(A37&lt;WEEKNUM(B37+1,21),RS37,""))</f>
        <v>0</v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0</v>
      </c>
      <c r="BZ37" s="736">
        <f ca="1">ROUND(IF(OR(C37=0,B37=""),0,INDIRECT(ADDRESS(MATCH(B37,Soll_AZ,1)+MATCH("Arbeitszeit 1 ab",Stammdaten!B:B,0)-1,WEEKDAY(B37,2)+15,,,Tabellennamen),TRUE)),15)</f>
        <v>0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31</v>
      </c>
      <c r="B38" s="719">
        <f ca="1">IF(B37="","",IF(B37+1=DATE(Aufzeichnungsjahr,$C$3+1,1),"",B37+1))</f>
        <v>44040</v>
      </c>
      <c r="C38" s="720">
        <f ca="1">IF(B38="",1,NETWORKDAYS(B38,B38,Feiertage))</f>
        <v>1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44040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>
        <f t="shared" ca="1" si="2"/>
        <v>0.33333333333333298</v>
      </c>
      <c r="Q38" s="725" t="str">
        <f t="shared" ca="1" si="3"/>
        <v/>
      </c>
      <c r="R38" s="725" t="str">
        <f t="shared" ref="R38:R40" ca="1" si="432">IF(B38="","",IF(A38&lt;WEEKNUM(B38+1,21),RS38,""))</f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0.33333333333333337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1</v>
      </c>
      <c r="BZ38" s="736">
        <f ca="1">ROUND(IF(OR(C38=0,B38=""),0,INDIRECT(ADDRESS(MATCH(B38,Soll_AZ,1)+MATCH("Arbeitszeit 1 ab",Stammdaten!B:B,0)-1,WEEKDAY(B38,2)+15,,,Tabellennamen),TRUE)),15)</f>
        <v>0.33333333333333298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31</v>
      </c>
      <c r="B39" s="719">
        <f ca="1">IF(B38="","",IF(B38+1=DATE(Aufzeichnungsjahr,$C$3+1,1),"",B38+1))</f>
        <v>44041</v>
      </c>
      <c r="C39" s="720">
        <f ca="1">IF(B39="",1,NETWORKDAYS(B39,B39,Feiertage))</f>
        <v>1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44041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>
        <f t="shared" ca="1" si="2"/>
        <v>0.33333333333333298</v>
      </c>
      <c r="Q39" s="725" t="str">
        <f t="shared" ca="1" si="3"/>
        <v/>
      </c>
      <c r="R39" s="725" t="str">
        <f t="shared" ca="1" si="432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0.33333333333333337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1</v>
      </c>
      <c r="BZ39" s="736">
        <f ca="1">ROUND(IF(OR(C39=0,B39=""),0,INDIRECT(ADDRESS(MATCH(B39,Soll_AZ,1)+MATCH("Arbeitszeit 1 ab",Stammdaten!B:B,0)-1,WEEKDAY(B39,2)+15,,,Tabellennamen),TRUE)),15)</f>
        <v>0.33333333333333298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ht="15" x14ac:dyDescent="0.25">
      <c r="A40" s="866">
        <f t="shared" ca="1" si="431"/>
        <v>31</v>
      </c>
      <c r="B40" s="756">
        <f ca="1">IF(B39="","",IF(B39+1=DATE(Aufzeichnungsjahr,$C$3+1,1),"",B39+1))</f>
        <v>44042</v>
      </c>
      <c r="C40" s="757">
        <f ca="1">IF(B40="",1,NETWORKDAYS(B40,B40,Feiertage))</f>
        <v>1</v>
      </c>
      <c r="D40" s="757" t="str">
        <f t="shared" ca="1" si="418"/>
        <v/>
      </c>
      <c r="E40" s="774" t="str">
        <f t="shared" ca="1" si="419"/>
        <v/>
      </c>
      <c r="F40" s="758">
        <f t="shared" ca="1" si="420"/>
        <v>44042</v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>
        <f t="shared" ca="1" si="2"/>
        <v>0.33333333333333298</v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0.33333333333333331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0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>
        <f ca="1">IF(B40="","",INDIRECT(ADDRESS(MATCH(B40,Soll_AZ,1)+MATCH("Arbeitszeit 1 ab",Stammdaten!B:B,0)-1,4,,,Tabellennamen),TRUE))</f>
        <v>1.6666666666666667</v>
      </c>
      <c r="BX40" s="638">
        <f t="shared" ca="1" si="24"/>
        <v>0</v>
      </c>
      <c r="BY40" s="638">
        <f t="shared" ca="1" si="102"/>
        <v>1</v>
      </c>
      <c r="BZ40" s="736">
        <f ca="1">ROUND(IF(OR(C40=0,B40=""),0,INDIRECT(ADDRESS(MATCH(B40,Soll_AZ,1)+MATCH("Arbeitszeit 1 ab",Stammdaten!B:B,0)-1,WEEKDAY(B40,2)+15,,,Tabellennamen),TRUE)),15)</f>
        <v>0.33333333333333298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Juli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IF(Jun!$R$44="",0,Jun!$R$44)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Juli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23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ht="18.75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ht="18.75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7fYUBPkSHStr0cAmosSBBeKqKwEPYy+jFQLlRzxGUj8RmuTC9qG50s/0LfF0rP3W+tgs4PgBXlatrXgyCG8t3g==" saltValue="/AjyGgUtzMpqnDAGWCkgDw==" spinCount="100000" sheet="1" formatCells="0" selectLockedCells="1"/>
  <mergeCells count="71">
    <mergeCell ref="AG7:AG8"/>
    <mergeCell ref="BM2:BR4"/>
    <mergeCell ref="H6:R6"/>
    <mergeCell ref="P2:P4"/>
    <mergeCell ref="Q3:S3"/>
    <mergeCell ref="H7:H8"/>
    <mergeCell ref="T6:X6"/>
    <mergeCell ref="M2:O2"/>
    <mergeCell ref="I7:I8"/>
    <mergeCell ref="T7:T8"/>
    <mergeCell ref="U7:W7"/>
    <mergeCell ref="S6:S8"/>
    <mergeCell ref="N7:N8"/>
    <mergeCell ref="O7:O8"/>
    <mergeCell ref="P7:P8"/>
    <mergeCell ref="Q7:Q8"/>
    <mergeCell ref="BS3:BS4"/>
    <mergeCell ref="AL6:AQ6"/>
    <mergeCell ref="AR6:AW6"/>
    <mergeCell ref="AX6:BC6"/>
    <mergeCell ref="BM6:BR6"/>
    <mergeCell ref="A47:B49"/>
    <mergeCell ref="C47:H49"/>
    <mergeCell ref="J47:K49"/>
    <mergeCell ref="L47:P49"/>
    <mergeCell ref="M42:N44"/>
    <mergeCell ref="O44:P44"/>
    <mergeCell ref="F46:I46"/>
    <mergeCell ref="F45:I45"/>
    <mergeCell ref="O43:P43"/>
    <mergeCell ref="O42:P42"/>
    <mergeCell ref="A44:B44"/>
    <mergeCell ref="I42:J42"/>
    <mergeCell ref="G42:H43"/>
    <mergeCell ref="J7:J8"/>
    <mergeCell ref="R7:R8"/>
    <mergeCell ref="M46:N46"/>
    <mergeCell ref="M45:N45"/>
    <mergeCell ref="Z7:AA7"/>
    <mergeCell ref="G44:K44"/>
    <mergeCell ref="I43:J43"/>
    <mergeCell ref="AB7:AC7"/>
    <mergeCell ref="X7:X8"/>
    <mergeCell ref="T42:X42"/>
    <mergeCell ref="T43:X49"/>
    <mergeCell ref="AB46:AF46"/>
    <mergeCell ref="AD7:AE7"/>
    <mergeCell ref="AB47:AF47"/>
    <mergeCell ref="AB48:AF48"/>
    <mergeCell ref="AD41:AF41"/>
    <mergeCell ref="AD42:AF42"/>
    <mergeCell ref="AB44:AF44"/>
    <mergeCell ref="AB45:AF45"/>
    <mergeCell ref="A6:A8"/>
    <mergeCell ref="B6:B8"/>
    <mergeCell ref="E6:E8"/>
    <mergeCell ref="F6:F8"/>
    <mergeCell ref="G6:G8"/>
    <mergeCell ref="N1:Q1"/>
    <mergeCell ref="Q4:S4"/>
    <mergeCell ref="Q2:S2"/>
    <mergeCell ref="E2:G2"/>
    <mergeCell ref="H2:I2"/>
    <mergeCell ref="J2:K2"/>
    <mergeCell ref="E3:G3"/>
    <mergeCell ref="H3:I3"/>
    <mergeCell ref="J3:K3"/>
    <mergeCell ref="M3:O3"/>
    <mergeCell ref="E4:G4"/>
    <mergeCell ref="J4:K4"/>
    <mergeCell ref="M4:O4"/>
  </mergeCells>
  <conditionalFormatting sqref="B10:Q40 S10:AG40">
    <cfRule type="expression" dxfId="206" priority="32">
      <formula>OR($C10=0,$P10=0)</formula>
    </cfRule>
  </conditionalFormatting>
  <conditionalFormatting sqref="K10:L41">
    <cfRule type="expression" dxfId="205" priority="28">
      <formula>OR($BE10,$BL10)</formula>
    </cfRule>
  </conditionalFormatting>
  <conditionalFormatting sqref="O10:O40">
    <cfRule type="expression" dxfId="204" priority="29">
      <formula>$BJ10&gt;10/24</formula>
    </cfRule>
    <cfRule type="expression" dxfId="203" priority="30">
      <formula>OR($BE10,$BL10)</formula>
    </cfRule>
  </conditionalFormatting>
  <conditionalFormatting sqref="K8:L8">
    <cfRule type="expression" dxfId="202" priority="25">
      <formula>$BE8+$BL8&gt;0</formula>
    </cfRule>
  </conditionalFormatting>
  <conditionalFormatting sqref="S6:S40">
    <cfRule type="expression" dxfId="201" priority="24">
      <formula>$AM$3=1</formula>
    </cfRule>
  </conditionalFormatting>
  <conditionalFormatting sqref="X6:X9">
    <cfRule type="expression" dxfId="200" priority="23">
      <formula>$AM$3=2</formula>
    </cfRule>
  </conditionalFormatting>
  <conditionalFormatting sqref="S40">
    <cfRule type="expression" dxfId="199" priority="21">
      <formula>$AM$3=1</formula>
    </cfRule>
  </conditionalFormatting>
  <conditionalFormatting sqref="S40">
    <cfRule type="expression" dxfId="198" priority="22">
      <formula>$AM$3=2</formula>
    </cfRule>
  </conditionalFormatting>
  <conditionalFormatting sqref="X40">
    <cfRule type="expression" dxfId="197" priority="20">
      <formula>$AM$3=2</formula>
    </cfRule>
  </conditionalFormatting>
  <conditionalFormatting sqref="T40:X40">
    <cfRule type="expression" dxfId="196" priority="18">
      <formula>$AM$3=2</formula>
    </cfRule>
  </conditionalFormatting>
  <conditionalFormatting sqref="Q10:Q40">
    <cfRule type="expression" dxfId="195" priority="17">
      <formula>$BV10=3</formula>
    </cfRule>
    <cfRule type="expression" dxfId="194" priority="26">
      <formula>$BV10=2</formula>
    </cfRule>
    <cfRule type="expression" dxfId="193" priority="27">
      <formula>$BV10=1</formula>
    </cfRule>
  </conditionalFormatting>
  <conditionalFormatting sqref="N10:N40">
    <cfRule type="expression" dxfId="192" priority="33">
      <formula>AND($BL10,$C10=0)</formula>
    </cfRule>
  </conditionalFormatting>
  <conditionalFormatting sqref="H10:O40 H41:M41">
    <cfRule type="expression" dxfId="191" priority="34">
      <formula>AND($BK10&gt;0,$C10=0,NOT(ISBLANK(H10)))</formula>
    </cfRule>
  </conditionalFormatting>
  <conditionalFormatting sqref="T6:AG50 S41">
    <cfRule type="expression" dxfId="190" priority="19">
      <formula>$AM$3=1</formula>
    </cfRule>
  </conditionalFormatting>
  <conditionalFormatting sqref="Z6:AG50">
    <cfRule type="expression" dxfId="189" priority="31">
      <formula>$AM$3=2</formula>
    </cfRule>
  </conditionalFormatting>
  <conditionalFormatting sqref="R10:R40">
    <cfRule type="expression" dxfId="188" priority="15">
      <formula>OR($C10=0,$P10=0)</formula>
    </cfRule>
  </conditionalFormatting>
  <conditionalFormatting sqref="A10:A40">
    <cfRule type="expression" dxfId="187" priority="14">
      <formula>OR($C10=0,$P10=0)</formula>
    </cfRule>
  </conditionalFormatting>
  <conditionalFormatting sqref="O41">
    <cfRule type="expression" dxfId="186" priority="11">
      <formula>$BJ41&gt;10/24</formula>
    </cfRule>
    <cfRule type="expression" dxfId="185" priority="12">
      <formula>OR($BE41,$BL41)</formula>
    </cfRule>
  </conditionalFormatting>
  <conditionalFormatting sqref="Q41">
    <cfRule type="expression" dxfId="184" priority="8">
      <formula>$BV41=3</formula>
    </cfRule>
    <cfRule type="expression" dxfId="183" priority="9">
      <formula>$BV41=2</formula>
    </cfRule>
    <cfRule type="expression" dxfId="182" priority="10">
      <formula>$BV41=1</formula>
    </cfRule>
  </conditionalFormatting>
  <conditionalFormatting sqref="N41:O41">
    <cfRule type="expression" dxfId="181" priority="13">
      <formula>AND($BK41&gt;0,$C41=0,NOT(ISBLANK(N41)))</formula>
    </cfRule>
  </conditionalFormatting>
  <conditionalFormatting sqref="S42:S43 R42:R47">
    <cfRule type="expression" dxfId="180" priority="1">
      <formula>OR($AM$3=3,$R$42&gt;0)</formula>
    </cfRule>
  </conditionalFormatting>
  <dataValidations count="16">
    <dataValidation allowBlank="1" showInputMessage="1" showErrorMessage="1" prompt="Beginn der Arbeitszeit (des ersten Arbeitsblocks)_x000a_Eingabeformat: 00:00 (minutengenaue Eingabe möglich)" sqref="H10:H14" xr:uid="{00000000-0002-0000-0800-000000000000}"/>
    <dataValidation allowBlank="1" showInputMessage="1" showErrorMessage="1" prompt="Ende der Arbeitszeit (des ersten Arbeitsblocks)_x000a_Eingabeformat: 00:00 (minutengenaue Eingabe möglich)" sqref="I10:I14" xr:uid="{00000000-0002-0000-0800-000001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800-000002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8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800-000004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800-000005000000}"/>
    <dataValidation allowBlank="1" showInputMessage="1" showErrorMessage="1" prompt="Datum der Erstellung" sqref="E44" xr:uid="{00000000-0002-0000-0800-000006000000}"/>
    <dataValidation allowBlank="1" showInputMessage="1" showErrorMessage="1" prompt="Nur bei Abgabe ans Dezernat Personal relevant." sqref="C47:H49 L47:P49" xr:uid="{00000000-0002-0000-0800-000007000000}"/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800-000008000000}"/>
    <dataValidation allowBlank="1" showInputMessage="1" showErrorMessage="1" prompt="Raum für eigene Anmerkungen/ Kommentare für diesen Tag." sqref="S10:S14" xr:uid="{00000000-0002-0000-0800-000009000000}"/>
    <dataValidation allowBlank="1" showInputMessage="1" showErrorMessage="1" prompt="Beginn der Rufbereitschaft._x000a_Eingabeformat hh:mm." sqref="Z10:Z19" xr:uid="{00000000-0002-0000-0800-00000A000000}"/>
    <dataValidation allowBlank="1" showInputMessage="1" showErrorMessage="1" prompt="Ende der Rufbereitschaft, maximal 24 Stunden. _x000a_Eingabeformat hh:mm." sqref="AA10:AA19" xr:uid="{00000000-0002-0000-0800-00000B000000}"/>
    <dataValidation allowBlank="1" showErrorMessage="1" error="Nur ganze Stunden (hh,0) bzw. halbe Stunden (hh,5) eingeben!_x000a_" sqref="AE10:AE40" xr:uid="{00000000-0002-0000-08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800-00000D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800-00000E000000}"/>
    <dataValidation allowBlank="1" showInputMessage="1" showErrorMessage="1" error="Nur volle Stunden eingeben!" sqref="AC10:AC40" xr:uid="{00000000-0002-0000-0800-00000F000000}"/>
  </dataValidations>
  <pageMargins left="0.11811023622047245" right="0.11811023622047245" top="0.78740157480314965" bottom="0.78740157480314965" header="0.31496062992125984" footer="0.31496062992125984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27" r:id="rId4" name="Option Button 19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8" r:id="rId5" name="Option Button 20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142875</xdr:rowOff>
                  </from>
                  <to>
                    <xdr:col>27</xdr:col>
                    <xdr:colOff>228600</xdr:colOff>
                    <xdr:row>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9" r:id="rId6" name="Option Button 21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8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8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8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>
    <pageSetUpPr fitToPage="1"/>
  </sheetPr>
  <dimension ref="A1:RU194"/>
  <sheetViews>
    <sheetView topLeftCell="A7" zoomScale="90" zoomScaleNormal="90" workbookViewId="0">
      <selection activeCell="S21" sqref="S21:S37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Jul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8</v>
      </c>
      <c r="D3" s="557">
        <f ca="1">DATE(Aufzeichnungsjahr,C3,1)</f>
        <v>44043</v>
      </c>
      <c r="E3" s="1333">
        <f ca="1">D3</f>
        <v>44043</v>
      </c>
      <c r="F3" s="1333"/>
      <c r="G3" s="1333"/>
      <c r="H3" s="1334" t="s">
        <v>104</v>
      </c>
      <c r="I3" s="1334"/>
      <c r="J3" s="1328">
        <f ca="1">E3</f>
        <v>44043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Aug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ca="1">WEEKNUM(B10,21)</f>
        <v>31</v>
      </c>
      <c r="B10" s="719">
        <f ca="1">D3</f>
        <v>44043</v>
      </c>
      <c r="C10" s="720">
        <f ca="1">NETWORKDAYS(B10,B10,Feiertage)</f>
        <v>1</v>
      </c>
      <c r="D10" s="720" t="str">
        <f ca="1">IF(ISERROR(VLOOKUP(B10,Feiertage_Liste,3,FALSE)),"",(VLOOKUP(B10,Feiertage_Liste,3,FALSE)))</f>
        <v/>
      </c>
      <c r="E10" s="773" t="str">
        <f ca="1">D10</f>
        <v/>
      </c>
      <c r="F10" s="721">
        <f ca="1">B10</f>
        <v>44043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>
        <f t="shared" ref="P10:P40" ca="1" si="2">IF(OR(C10=0,B10=""),"",BZ10)</f>
        <v>0.33333333333333298</v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ca="1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0.33333333333333337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0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1</v>
      </c>
      <c r="BZ10" s="736">
        <f ca="1">ROUND(IF(OR(C10=0,B10=""),0,INDIRECT(ADDRESS(MATCH(B10,Soll_AZ,1)+MATCH("Arbeitszeit 1 ab",Stammdaten!B:B,0)-1,WEEKDAY(B10,2)+15,,,Tabellennamen),TRUE)),15)</f>
        <v>0.33333333333333298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ht="15" x14ac:dyDescent="0.25">
      <c r="A11" s="865">
        <f t="shared" ref="A11:A36" ca="1" si="91">WEEKNUM(B11,21)</f>
        <v>31</v>
      </c>
      <c r="B11" s="719">
        <f ca="1">B10+1</f>
        <v>44044</v>
      </c>
      <c r="C11" s="720">
        <f ca="1">NETWORKDAYS(B11,B11,Feiertage)</f>
        <v>1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44044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>
        <f t="shared" ca="1" si="2"/>
        <v>0.33333333333333298</v>
      </c>
      <c r="Q11" s="725" t="str">
        <f t="shared" ca="1" si="3"/>
        <v/>
      </c>
      <c r="R11" s="725" t="str">
        <f t="shared" ref="R11:R36" ca="1" si="92">IF(A11&lt;WEEKNUM(B11+1,21),RS11,"")</f>
        <v/>
      </c>
      <c r="S11" s="750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0.33333333333333337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ht="15" x14ac:dyDescent="0.25">
      <c r="A12" s="865">
        <f t="shared" ca="1" si="91"/>
        <v>31</v>
      </c>
      <c r="B12" s="719">
        <f t="shared" ref="B12:B37" ca="1" si="416">B11+1</f>
        <v>44045</v>
      </c>
      <c r="C12" s="720">
        <f t="shared" ref="C12:C37" ca="1" si="417">NETWORKDAYS(B12,B12,Feiertage)</f>
        <v>0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44045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 t="str">
        <f t="shared" ca="1" si="2"/>
        <v/>
      </c>
      <c r="Q12" s="725" t="str">
        <f t="shared" ca="1" si="3"/>
        <v/>
      </c>
      <c r="R12" s="725" t="str">
        <f t="shared" ca="1" si="92"/>
        <v/>
      </c>
      <c r="S12" s="750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0</v>
      </c>
      <c r="BZ12" s="736">
        <f ca="1">ROUND(IF(OR(C12=0,B12=""),0,INDIRECT(ADDRESS(MATCH(B12,Soll_AZ,1)+MATCH("Arbeitszeit 1 ab",Stammdaten!B:B,0)-1,WEEKDAY(B12,2)+15,,,Tabellennamen),TRUE)),15)</f>
        <v>0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ht="15" x14ac:dyDescent="0.25">
      <c r="A13" s="865">
        <f t="shared" ca="1" si="91"/>
        <v>31</v>
      </c>
      <c r="B13" s="719">
        <f t="shared" ca="1" si="416"/>
        <v>44046</v>
      </c>
      <c r="C13" s="720">
        <f t="shared" ca="1" si="417"/>
        <v>0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44046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 t="str">
        <f t="shared" ca="1" si="2"/>
        <v/>
      </c>
      <c r="Q13" s="725" t="str">
        <f t="shared" ca="1" si="3"/>
        <v/>
      </c>
      <c r="R13" s="725">
        <f t="shared" ca="1" si="92"/>
        <v>0</v>
      </c>
      <c r="S13" s="750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0</v>
      </c>
      <c r="BZ13" s="736">
        <f ca="1">ROUND(IF(OR(C13=0,B13=""),0,INDIRECT(ADDRESS(MATCH(B13,Soll_AZ,1)+MATCH("Arbeitszeit 1 ab",Stammdaten!B:B,0)-1,WEEKDAY(B13,2)+15,,,Tabellennamen),TRUE)),15)</f>
        <v>0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ht="15" x14ac:dyDescent="0.25">
      <c r="A14" s="865">
        <f t="shared" ca="1" si="91"/>
        <v>32</v>
      </c>
      <c r="B14" s="719">
        <f t="shared" ca="1" si="416"/>
        <v>44047</v>
      </c>
      <c r="C14" s="720">
        <f t="shared" ca="1" si="417"/>
        <v>1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44047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92"/>
        <v/>
      </c>
      <c r="S14" s="750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ht="15" x14ac:dyDescent="0.25">
      <c r="A15" s="865">
        <f t="shared" ca="1" si="91"/>
        <v>32</v>
      </c>
      <c r="B15" s="719">
        <f t="shared" ca="1" si="416"/>
        <v>44048</v>
      </c>
      <c r="C15" s="720">
        <f t="shared" ca="1" si="417"/>
        <v>1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44048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>
        <f t="shared" ca="1" si="2"/>
        <v>0.33333333333333298</v>
      </c>
      <c r="Q15" s="725" t="str">
        <f t="shared" ca="1" si="3"/>
        <v/>
      </c>
      <c r="R15" s="725" t="str">
        <f t="shared" ca="1" si="92"/>
        <v/>
      </c>
      <c r="S15" s="750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0.33333333333333337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1</v>
      </c>
      <c r="BZ15" s="736">
        <f ca="1">ROUND(IF(OR(C15=0,B15=""),0,INDIRECT(ADDRESS(MATCH(B15,Soll_AZ,1)+MATCH("Arbeitszeit 1 ab",Stammdaten!B:B,0)-1,WEEKDAY(B15,2)+15,,,Tabellennamen),TRUE)),15)</f>
        <v>0.33333333333333298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ht="15" x14ac:dyDescent="0.25">
      <c r="A16" s="865">
        <f t="shared" ca="1" si="91"/>
        <v>32</v>
      </c>
      <c r="B16" s="719">
        <f t="shared" ca="1" si="416"/>
        <v>44049</v>
      </c>
      <c r="C16" s="720">
        <f t="shared" ca="1" si="417"/>
        <v>1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44049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>
        <f t="shared" ca="1" si="2"/>
        <v>0.33333333333333298</v>
      </c>
      <c r="Q16" s="725" t="str">
        <f t="shared" ca="1" si="3"/>
        <v/>
      </c>
      <c r="R16" s="725" t="str">
        <f t="shared" ca="1" si="92"/>
        <v/>
      </c>
      <c r="S16" s="750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0.33333333333333331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1</v>
      </c>
      <c r="BZ16" s="736">
        <f ca="1">ROUND(IF(OR(C16=0,B16=""),0,INDIRECT(ADDRESS(MATCH(B16,Soll_AZ,1)+MATCH("Arbeitszeit 1 ab",Stammdaten!B:B,0)-1,WEEKDAY(B16,2)+15,,,Tabellennamen),TRUE)),15)</f>
        <v>0.33333333333333298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ht="15" x14ac:dyDescent="0.25">
      <c r="A17" s="865">
        <f t="shared" ca="1" si="91"/>
        <v>32</v>
      </c>
      <c r="B17" s="719">
        <f t="shared" ca="1" si="416"/>
        <v>44050</v>
      </c>
      <c r="C17" s="720">
        <f t="shared" ca="1" si="417"/>
        <v>1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44050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>
        <f t="shared" ca="1" si="2"/>
        <v>0.33333333333333298</v>
      </c>
      <c r="Q17" s="725" t="str">
        <f t="shared" ca="1" si="3"/>
        <v/>
      </c>
      <c r="R17" s="725" t="str">
        <f t="shared" ca="1" si="92"/>
        <v/>
      </c>
      <c r="S17" s="750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0.33333333333333337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ht="15" x14ac:dyDescent="0.25">
      <c r="A18" s="865">
        <f t="shared" ca="1" si="91"/>
        <v>32</v>
      </c>
      <c r="B18" s="719">
        <f t="shared" ca="1" si="416"/>
        <v>44051</v>
      </c>
      <c r="C18" s="720">
        <f t="shared" ca="1" si="417"/>
        <v>1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44051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>
        <f t="shared" ca="1" si="2"/>
        <v>0.33333333333333298</v>
      </c>
      <c r="Q18" s="725" t="str">
        <f t="shared" ca="1" si="3"/>
        <v/>
      </c>
      <c r="R18" s="725" t="str">
        <f t="shared" ca="1" si="92"/>
        <v/>
      </c>
      <c r="S18" s="750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0.33333333333333337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1</v>
      </c>
      <c r="BZ18" s="736">
        <f ca="1">ROUND(IF(OR(C18=0,B18=""),0,INDIRECT(ADDRESS(MATCH(B18,Soll_AZ,1)+MATCH("Arbeitszeit 1 ab",Stammdaten!B:B,0)-1,WEEKDAY(B18,2)+15,,,Tabellennamen),TRUE)),15)</f>
        <v>0.33333333333333298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32</v>
      </c>
      <c r="B19" s="719">
        <f t="shared" ca="1" si="416"/>
        <v>44052</v>
      </c>
      <c r="C19" s="720">
        <f t="shared" ca="1" si="417"/>
        <v>0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44052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 t="str">
        <f t="shared" ca="1" si="2"/>
        <v/>
      </c>
      <c r="Q19" s="725" t="str">
        <f t="shared" ca="1" si="3"/>
        <v/>
      </c>
      <c r="R19" s="725" t="str">
        <f t="shared" ca="1" si="92"/>
        <v/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0</v>
      </c>
      <c r="BZ19" s="736">
        <f ca="1">ROUND(IF(OR(C19=0,B19=""),0,INDIRECT(ADDRESS(MATCH(B19,Soll_AZ,1)+MATCH("Arbeitszeit 1 ab",Stammdaten!B:B,0)-1,WEEKDAY(B19,2)+15,,,Tabellennamen),TRUE)),15)</f>
        <v>0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32</v>
      </c>
      <c r="B20" s="719">
        <f t="shared" ca="1" si="416"/>
        <v>44053</v>
      </c>
      <c r="C20" s="720">
        <f t="shared" ca="1" si="417"/>
        <v>0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44053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 t="str">
        <f t="shared" ca="1" si="2"/>
        <v/>
      </c>
      <c r="Q20" s="725" t="str">
        <f t="shared" ca="1" si="3"/>
        <v/>
      </c>
      <c r="R20" s="725">
        <f t="shared" ca="1" si="92"/>
        <v>0</v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0</v>
      </c>
      <c r="BZ20" s="736">
        <f ca="1">ROUND(IF(OR(C20=0,B20=""),0,INDIRECT(ADDRESS(MATCH(B20,Soll_AZ,1)+MATCH("Arbeitszeit 1 ab",Stammdaten!B:B,0)-1,WEEKDAY(B20,2)+15,,,Tabellennamen),TRUE)),15)</f>
        <v>0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33</v>
      </c>
      <c r="B21" s="719">
        <f t="shared" ca="1" si="416"/>
        <v>44054</v>
      </c>
      <c r="C21" s="720">
        <f t="shared" ca="1" si="417"/>
        <v>1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44054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92"/>
        <v/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33</v>
      </c>
      <c r="B22" s="719">
        <f t="shared" ca="1" si="416"/>
        <v>44055</v>
      </c>
      <c r="C22" s="720">
        <f t="shared" ca="1" si="417"/>
        <v>1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44055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>
        <f t="shared" ca="1" si="2"/>
        <v>0.33333333333333298</v>
      </c>
      <c r="Q22" s="725" t="str">
        <f t="shared" ca="1" si="3"/>
        <v/>
      </c>
      <c r="R22" s="725" t="str">
        <f t="shared" ca="1" si="92"/>
        <v/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0.33333333333333337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1</v>
      </c>
      <c r="BZ22" s="736">
        <f ca="1">ROUND(IF(OR(C22=0,B22=""),0,INDIRECT(ADDRESS(MATCH(B22,Soll_AZ,1)+MATCH("Arbeitszeit 1 ab",Stammdaten!B:B,0)-1,WEEKDAY(B22,2)+15,,,Tabellennamen),TRUE)),15)</f>
        <v>0.33333333333333298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33</v>
      </c>
      <c r="B23" s="719">
        <f t="shared" ca="1" si="416"/>
        <v>44056</v>
      </c>
      <c r="C23" s="720">
        <f t="shared" ca="1" si="417"/>
        <v>1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44056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>
        <f t="shared" ca="1" si="2"/>
        <v>0.33333333333333298</v>
      </c>
      <c r="Q23" s="725" t="str">
        <f t="shared" ca="1" si="3"/>
        <v/>
      </c>
      <c r="R23" s="725" t="str">
        <f t="shared" ca="1" si="92"/>
        <v/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0.33333333333333331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1</v>
      </c>
      <c r="BZ23" s="736">
        <f ca="1">ROUND(IF(OR(C23=0,B23=""),0,INDIRECT(ADDRESS(MATCH(B23,Soll_AZ,1)+MATCH("Arbeitszeit 1 ab",Stammdaten!B:B,0)-1,WEEKDAY(B23,2)+15,,,Tabellennamen),TRUE)),15)</f>
        <v>0.33333333333333298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33</v>
      </c>
      <c r="B24" s="719">
        <f t="shared" ca="1" si="416"/>
        <v>44057</v>
      </c>
      <c r="C24" s="720">
        <f t="shared" ca="1" si="417"/>
        <v>1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44057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>
        <f t="shared" ca="1" si="2"/>
        <v>0.33333333333333298</v>
      </c>
      <c r="Q24" s="725" t="str">
        <f t="shared" ca="1" si="3"/>
        <v/>
      </c>
      <c r="R24" s="725" t="str">
        <f t="shared" ca="1" si="92"/>
        <v/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0.33333333333333337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33</v>
      </c>
      <c r="B25" s="719">
        <f t="shared" ca="1" si="416"/>
        <v>44058</v>
      </c>
      <c r="C25" s="720">
        <f t="shared" ca="1" si="417"/>
        <v>1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44058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>
        <f t="shared" ca="1" si="2"/>
        <v>0.33333333333333298</v>
      </c>
      <c r="Q25" s="725" t="str">
        <f t="shared" ca="1" si="3"/>
        <v/>
      </c>
      <c r="R25" s="725" t="str">
        <f t="shared" ca="1" si="92"/>
        <v/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0.33333333333333337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33</v>
      </c>
      <c r="B26" s="719">
        <f t="shared" ca="1" si="416"/>
        <v>44059</v>
      </c>
      <c r="C26" s="720">
        <f t="shared" ca="1" si="417"/>
        <v>0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44059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 t="str">
        <f t="shared" ca="1" si="2"/>
        <v/>
      </c>
      <c r="Q26" s="725" t="str">
        <f t="shared" ca="1" si="3"/>
        <v/>
      </c>
      <c r="R26" s="725" t="str">
        <f t="shared" ca="1" si="92"/>
        <v/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0</v>
      </c>
      <c r="BZ26" s="736">
        <f ca="1">ROUND(IF(OR(C26=0,B26=""),0,INDIRECT(ADDRESS(MATCH(B26,Soll_AZ,1)+MATCH("Arbeitszeit 1 ab",Stammdaten!B:B,0)-1,WEEKDAY(B26,2)+15,,,Tabellennamen),TRUE)),15)</f>
        <v>0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15" x14ac:dyDescent="0.25">
      <c r="A27" s="865">
        <f t="shared" ca="1" si="91"/>
        <v>33</v>
      </c>
      <c r="B27" s="719">
        <f t="shared" ca="1" si="416"/>
        <v>44060</v>
      </c>
      <c r="C27" s="720">
        <f t="shared" ca="1" si="417"/>
        <v>0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44060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 t="str">
        <f t="shared" ca="1" si="2"/>
        <v/>
      </c>
      <c r="Q27" s="725" t="str">
        <f t="shared" ca="1" si="3"/>
        <v/>
      </c>
      <c r="R27" s="725">
        <f t="shared" ca="1" si="92"/>
        <v>0</v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0</v>
      </c>
      <c r="BZ27" s="736">
        <f ca="1">ROUND(IF(OR(C27=0,B27=""),0,INDIRECT(ADDRESS(MATCH(B27,Soll_AZ,1)+MATCH("Arbeitszeit 1 ab",Stammdaten!B:B,0)-1,WEEKDAY(B27,2)+15,,,Tabellennamen),TRUE)),15)</f>
        <v>0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34</v>
      </c>
      <c r="B28" s="719">
        <f t="shared" ca="1" si="416"/>
        <v>44061</v>
      </c>
      <c r="C28" s="720">
        <f t="shared" ca="1" si="417"/>
        <v>1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44061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92"/>
        <v/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ht="15" x14ac:dyDescent="0.25">
      <c r="A29" s="865">
        <f t="shared" ca="1" si="91"/>
        <v>34</v>
      </c>
      <c r="B29" s="719">
        <f t="shared" ca="1" si="416"/>
        <v>44062</v>
      </c>
      <c r="C29" s="720">
        <f t="shared" ca="1" si="417"/>
        <v>1</v>
      </c>
      <c r="D29" s="720" t="str">
        <f t="shared" ca="1" si="418"/>
        <v/>
      </c>
      <c r="E29" s="773" t="str">
        <f t="shared" ca="1" si="419"/>
        <v/>
      </c>
      <c r="F29" s="721">
        <f t="shared" ca="1" si="420"/>
        <v>44062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>
        <f t="shared" ca="1" si="2"/>
        <v>0.33333333333333298</v>
      </c>
      <c r="Q29" s="725" t="str">
        <f t="shared" ca="1" si="3"/>
        <v/>
      </c>
      <c r="R29" s="725" t="str">
        <f t="shared" ca="1" si="92"/>
        <v/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0.33333333333333337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0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1</v>
      </c>
      <c r="BZ29" s="736">
        <f ca="1">ROUND(IF(OR(C29=0,B29=""),0,INDIRECT(ADDRESS(MATCH(B29,Soll_AZ,1)+MATCH("Arbeitszeit 1 ab",Stammdaten!B:B,0)-1,WEEKDAY(B29,2)+15,,,Tabellennamen),TRUE)),15)</f>
        <v>0.33333333333333298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ht="15" x14ac:dyDescent="0.25">
      <c r="A30" s="865">
        <f t="shared" ca="1" si="91"/>
        <v>34</v>
      </c>
      <c r="B30" s="719">
        <f t="shared" ca="1" si="416"/>
        <v>44063</v>
      </c>
      <c r="C30" s="720">
        <f t="shared" ca="1" si="417"/>
        <v>1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44063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>
        <f t="shared" ca="1" si="2"/>
        <v>0.33333333333333298</v>
      </c>
      <c r="Q30" s="725" t="str">
        <f t="shared" ca="1" si="3"/>
        <v/>
      </c>
      <c r="R30" s="725" t="str">
        <f t="shared" ca="1" si="92"/>
        <v/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0.33333333333333331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1</v>
      </c>
      <c r="BZ30" s="736">
        <f ca="1">ROUND(IF(OR(C30=0,B30=""),0,INDIRECT(ADDRESS(MATCH(B30,Soll_AZ,1)+MATCH("Arbeitszeit 1 ab",Stammdaten!B:B,0)-1,WEEKDAY(B30,2)+15,,,Tabellennamen),TRUE)),15)</f>
        <v>0.33333333333333298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ht="15" x14ac:dyDescent="0.25">
      <c r="A31" s="865">
        <f t="shared" ca="1" si="91"/>
        <v>34</v>
      </c>
      <c r="B31" s="719">
        <f t="shared" ca="1" si="416"/>
        <v>44064</v>
      </c>
      <c r="C31" s="720">
        <f t="shared" ca="1" si="417"/>
        <v>1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44064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>
        <f t="shared" ca="1" si="2"/>
        <v>0.33333333333333298</v>
      </c>
      <c r="Q31" s="725" t="str">
        <f t="shared" ca="1" si="3"/>
        <v/>
      </c>
      <c r="R31" s="725" t="str">
        <f t="shared" ca="1" si="92"/>
        <v/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0.33333333333333337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34</v>
      </c>
      <c r="B32" s="719">
        <f t="shared" ca="1" si="416"/>
        <v>44065</v>
      </c>
      <c r="C32" s="720">
        <f t="shared" ca="1" si="417"/>
        <v>1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44065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>
        <f t="shared" ca="1" si="2"/>
        <v>0.33333333333333298</v>
      </c>
      <c r="Q32" s="725" t="str">
        <f t="shared" ca="1" si="3"/>
        <v/>
      </c>
      <c r="R32" s="725" t="str">
        <f t="shared" ca="1" si="92"/>
        <v/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0.33333333333333337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34</v>
      </c>
      <c r="B33" s="719">
        <f t="shared" ca="1" si="416"/>
        <v>44066</v>
      </c>
      <c r="C33" s="720">
        <f t="shared" ca="1" si="417"/>
        <v>0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44066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 t="str">
        <f t="shared" ca="1" si="2"/>
        <v/>
      </c>
      <c r="Q33" s="725" t="str">
        <f t="shared" ca="1" si="3"/>
        <v/>
      </c>
      <c r="R33" s="725" t="str">
        <f t="shared" ca="1" si="92"/>
        <v/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0</v>
      </c>
      <c r="BZ33" s="736">
        <f ca="1">ROUND(IF(OR(C33=0,B33=""),0,INDIRECT(ADDRESS(MATCH(B33,Soll_AZ,1)+MATCH("Arbeitszeit 1 ab",Stammdaten!B:B,0)-1,WEEKDAY(B33,2)+15,,,Tabellennamen),TRUE)),15)</f>
        <v>0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34</v>
      </c>
      <c r="B34" s="719">
        <f t="shared" ca="1" si="416"/>
        <v>44067</v>
      </c>
      <c r="C34" s="720">
        <f t="shared" ca="1" si="417"/>
        <v>0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44067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 t="str">
        <f t="shared" ca="1" si="2"/>
        <v/>
      </c>
      <c r="Q34" s="725" t="str">
        <f t="shared" ca="1" si="3"/>
        <v/>
      </c>
      <c r="R34" s="725">
        <f t="shared" ca="1" si="92"/>
        <v>0</v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0</v>
      </c>
      <c r="BZ34" s="736">
        <f ca="1">ROUND(IF(OR(C34=0,B34=""),0,INDIRECT(ADDRESS(MATCH(B34,Soll_AZ,1)+MATCH("Arbeitszeit 1 ab",Stammdaten!B:B,0)-1,WEEKDAY(B34,2)+15,,,Tabellennamen),TRUE)),15)</f>
        <v>0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35</v>
      </c>
      <c r="B35" s="719">
        <f t="shared" ca="1" si="416"/>
        <v>44068</v>
      </c>
      <c r="C35" s="720">
        <f t="shared" ca="1" si="417"/>
        <v>1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44068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>
        <f t="shared" ca="1" si="2"/>
        <v>0.33333333333333298</v>
      </c>
      <c r="Q35" s="725" t="str">
        <f t="shared" ca="1" si="3"/>
        <v/>
      </c>
      <c r="R35" s="725" t="str">
        <f t="shared" ca="1" si="92"/>
        <v/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0.33333333333333337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35</v>
      </c>
      <c r="B36" s="719">
        <f t="shared" ca="1" si="416"/>
        <v>44069</v>
      </c>
      <c r="C36" s="720">
        <f t="shared" ca="1" si="417"/>
        <v>1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44069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>
        <f t="shared" ca="1" si="2"/>
        <v>0.33333333333333298</v>
      </c>
      <c r="Q36" s="725" t="str">
        <f t="shared" ca="1" si="3"/>
        <v/>
      </c>
      <c r="R36" s="725" t="str">
        <f t="shared" ca="1" si="92"/>
        <v/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0.33333333333333337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1</v>
      </c>
      <c r="BZ36" s="736">
        <f ca="1">ROUND(IF(OR(C36=0,B36=""),0,INDIRECT(ADDRESS(MATCH(B36,Soll_AZ,1)+MATCH("Arbeitszeit 1 ab",Stammdaten!B:B,0)-1,WEEKDAY(B36,2)+15,,,Tabellennamen),TRUE)),15)</f>
        <v>0.33333333333333298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35</v>
      </c>
      <c r="B37" s="719">
        <f t="shared" ca="1" si="416"/>
        <v>44070</v>
      </c>
      <c r="C37" s="720">
        <f t="shared" ca="1" si="417"/>
        <v>1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44070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>
        <f t="shared" ca="1" si="2"/>
        <v>0.33333333333333298</v>
      </c>
      <c r="Q37" s="725" t="str">
        <f t="shared" ca="1" si="3"/>
        <v/>
      </c>
      <c r="R37" s="725" t="str">
        <f ca="1">IF(B37="","",IF(A37&lt;WEEKNUM(B37+1,21),RS37,""))</f>
        <v/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0.33333333333333331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1</v>
      </c>
      <c r="BZ37" s="736">
        <f ca="1">ROUND(IF(OR(C37=0,B37=""),0,INDIRECT(ADDRESS(MATCH(B37,Soll_AZ,1)+MATCH("Arbeitszeit 1 ab",Stammdaten!B:B,0)-1,WEEKDAY(B37,2)+15,,,Tabellennamen),TRUE)),15)</f>
        <v>0.33333333333333298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35</v>
      </c>
      <c r="B38" s="719">
        <f ca="1">IF(B37="","",IF(B37+1=DATE(Aufzeichnungsjahr,$C$3+1,1),"",B37+1))</f>
        <v>44071</v>
      </c>
      <c r="C38" s="720">
        <f ca="1">IF(B38="",1,NETWORKDAYS(B38,B38,Feiertage))</f>
        <v>1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44071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>
        <f t="shared" ca="1" si="2"/>
        <v>0.33333333333333298</v>
      </c>
      <c r="Q38" s="725" t="str">
        <f t="shared" ca="1" si="3"/>
        <v/>
      </c>
      <c r="R38" s="725" t="str">
        <f t="shared" ref="R38:R40" ca="1" si="432">IF(B38="","",IF(A38&lt;WEEKNUM(B38+1,21),RS38,""))</f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0.33333333333333337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1</v>
      </c>
      <c r="BZ38" s="736">
        <f ca="1">ROUND(IF(OR(C38=0,B38=""),0,INDIRECT(ADDRESS(MATCH(B38,Soll_AZ,1)+MATCH("Arbeitszeit 1 ab",Stammdaten!B:B,0)-1,WEEKDAY(B38,2)+15,,,Tabellennamen),TRUE)),15)</f>
        <v>0.33333333333333298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35</v>
      </c>
      <c r="B39" s="719">
        <f ca="1">IF(B38="","",IF(B38+1=DATE(Aufzeichnungsjahr,$C$3+1,1),"",B38+1))</f>
        <v>44072</v>
      </c>
      <c r="C39" s="720">
        <f ca="1">IF(B39="",1,NETWORKDAYS(B39,B39,Feiertage))</f>
        <v>1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44072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>
        <f t="shared" ca="1" si="2"/>
        <v>0.33333333333333298</v>
      </c>
      <c r="Q39" s="725" t="str">
        <f t="shared" ca="1" si="3"/>
        <v/>
      </c>
      <c r="R39" s="725" t="str">
        <f t="shared" ca="1" si="432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0.33333333333333337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1</v>
      </c>
      <c r="BZ39" s="736">
        <f ca="1">ROUND(IF(OR(C39=0,B39=""),0,INDIRECT(ADDRESS(MATCH(B39,Soll_AZ,1)+MATCH("Arbeitszeit 1 ab",Stammdaten!B:B,0)-1,WEEKDAY(B39,2)+15,,,Tabellennamen),TRUE)),15)</f>
        <v>0.33333333333333298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ht="15" x14ac:dyDescent="0.25">
      <c r="A40" s="866">
        <f t="shared" ca="1" si="431"/>
        <v>35</v>
      </c>
      <c r="B40" s="756">
        <f ca="1">IF(B39="","",IF(B39+1=DATE(Aufzeichnungsjahr,$C$3+1,1),"",B39+1))</f>
        <v>44073</v>
      </c>
      <c r="C40" s="757">
        <f ca="1">IF(B40="",1,NETWORKDAYS(B40,B40,Feiertage))</f>
        <v>0</v>
      </c>
      <c r="D40" s="757" t="str">
        <f t="shared" ca="1" si="418"/>
        <v/>
      </c>
      <c r="E40" s="774" t="str">
        <f t="shared" ca="1" si="419"/>
        <v/>
      </c>
      <c r="F40" s="758">
        <f t="shared" ca="1" si="420"/>
        <v>44073</v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 t="str">
        <f t="shared" ca="1" si="2"/>
        <v/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0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>
        <f ca="1">IF(B40="","",INDIRECT(ADDRESS(MATCH(B40,Soll_AZ,1)+MATCH("Arbeitszeit 1 ab",Stammdaten!B:B,0)-1,4,,,Tabellennamen),TRUE))</f>
        <v>1.6666666666666667</v>
      </c>
      <c r="BX40" s="638">
        <f t="shared" ca="1" si="24"/>
        <v>0</v>
      </c>
      <c r="BY40" s="638">
        <f t="shared" ca="1" si="102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August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IF(Jul!$R$44="",0,Jul!$R$44)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August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22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Q47" s="589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ht="18.75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ht="18.75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+RkJKBGgped5EkgLIKroiZqL9SjCT6OoXG+xAYe0KhdXpqw8WSPwmpyFih6JMgaMG5lrP6zwYLpP8Qmg5kl7TQ==" saltValue="glNMepojbCbhT3alhgp2EA==" spinCount="100000" sheet="1" formatCells="0" selectLockedCells="1"/>
  <mergeCells count="71">
    <mergeCell ref="I42:J42"/>
    <mergeCell ref="G42:H43"/>
    <mergeCell ref="G44:K44"/>
    <mergeCell ref="M42:N44"/>
    <mergeCell ref="BS3:BS4"/>
    <mergeCell ref="AL6:AQ6"/>
    <mergeCell ref="AR6:AW6"/>
    <mergeCell ref="AX6:BC6"/>
    <mergeCell ref="BM6:BR6"/>
    <mergeCell ref="BM2:BR4"/>
    <mergeCell ref="AG7:AG8"/>
    <mergeCell ref="Z7:AA7"/>
    <mergeCell ref="AB7:AC7"/>
    <mergeCell ref="AD7:AE7"/>
    <mergeCell ref="T6:X6"/>
    <mergeCell ref="T7:T8"/>
    <mergeCell ref="U7:W7"/>
    <mergeCell ref="X7:X8"/>
    <mergeCell ref="S6:S8"/>
    <mergeCell ref="N7:N8"/>
    <mergeCell ref="O7:O8"/>
    <mergeCell ref="P7:P8"/>
    <mergeCell ref="Q7:Q8"/>
    <mergeCell ref="R7:R8"/>
    <mergeCell ref="H6:R6"/>
    <mergeCell ref="AD41:AF41"/>
    <mergeCell ref="AD42:AF42"/>
    <mergeCell ref="AB44:AF44"/>
    <mergeCell ref="T42:X42"/>
    <mergeCell ref="T43:X49"/>
    <mergeCell ref="AB47:AF47"/>
    <mergeCell ref="O43:P43"/>
    <mergeCell ref="O42:P42"/>
    <mergeCell ref="AB48:AF48"/>
    <mergeCell ref="M45:N45"/>
    <mergeCell ref="AB45:AF45"/>
    <mergeCell ref="M46:N46"/>
    <mergeCell ref="AB46:AF46"/>
    <mergeCell ref="L47:P49"/>
    <mergeCell ref="O44:P44"/>
    <mergeCell ref="A47:B49"/>
    <mergeCell ref="C47:H49"/>
    <mergeCell ref="J47:K49"/>
    <mergeCell ref="F46:I46"/>
    <mergeCell ref="I43:J43"/>
    <mergeCell ref="F45:I45"/>
    <mergeCell ref="A44:B44"/>
    <mergeCell ref="E2:G2"/>
    <mergeCell ref="H2:I2"/>
    <mergeCell ref="J2:K2"/>
    <mergeCell ref="A6:A8"/>
    <mergeCell ref="B6:B8"/>
    <mergeCell ref="E6:E8"/>
    <mergeCell ref="F6:F8"/>
    <mergeCell ref="G6:G8"/>
    <mergeCell ref="H7:H8"/>
    <mergeCell ref="I7:I8"/>
    <mergeCell ref="J7:J8"/>
    <mergeCell ref="E3:G3"/>
    <mergeCell ref="H3:I3"/>
    <mergeCell ref="J3:K3"/>
    <mergeCell ref="E4:G4"/>
    <mergeCell ref="J4:K4"/>
    <mergeCell ref="N1:Q1"/>
    <mergeCell ref="Q4:S4"/>
    <mergeCell ref="Q2:S2"/>
    <mergeCell ref="M4:O4"/>
    <mergeCell ref="M2:O2"/>
    <mergeCell ref="M3:O3"/>
    <mergeCell ref="Q3:S3"/>
    <mergeCell ref="P2:P4"/>
  </mergeCells>
  <conditionalFormatting sqref="B10:Q40 S10:AG40">
    <cfRule type="expression" dxfId="179" priority="32">
      <formula>OR($C10=0,$P10=0)</formula>
    </cfRule>
  </conditionalFormatting>
  <conditionalFormatting sqref="K10:L41">
    <cfRule type="expression" dxfId="178" priority="28">
      <formula>OR($BE10,$BL10)</formula>
    </cfRule>
  </conditionalFormatting>
  <conditionalFormatting sqref="O10:O40">
    <cfRule type="expression" dxfId="177" priority="29">
      <formula>$BJ10&gt;10/24</formula>
    </cfRule>
    <cfRule type="expression" dxfId="176" priority="30">
      <formula>OR($BE10,$BL10)</formula>
    </cfRule>
  </conditionalFormatting>
  <conditionalFormatting sqref="K8:L8">
    <cfRule type="expression" dxfId="175" priority="25">
      <formula>$BE8+$BL8&gt;0</formula>
    </cfRule>
  </conditionalFormatting>
  <conditionalFormatting sqref="S6:S40">
    <cfRule type="expression" dxfId="174" priority="24">
      <formula>$AM$3=1</formula>
    </cfRule>
  </conditionalFormatting>
  <conditionalFormatting sqref="X6:X9">
    <cfRule type="expression" dxfId="173" priority="23">
      <formula>$AM$3=2</formula>
    </cfRule>
  </conditionalFormatting>
  <conditionalFormatting sqref="S40">
    <cfRule type="expression" dxfId="172" priority="21">
      <formula>$AM$3=1</formula>
    </cfRule>
  </conditionalFormatting>
  <conditionalFormatting sqref="S40">
    <cfRule type="expression" dxfId="171" priority="22">
      <formula>$AM$3=2</formula>
    </cfRule>
  </conditionalFormatting>
  <conditionalFormatting sqref="X40">
    <cfRule type="expression" dxfId="170" priority="20">
      <formula>$AM$3=2</formula>
    </cfRule>
  </conditionalFormatting>
  <conditionalFormatting sqref="T40:X40">
    <cfRule type="expression" dxfId="169" priority="18">
      <formula>$AM$3=2</formula>
    </cfRule>
  </conditionalFormatting>
  <conditionalFormatting sqref="Q10:Q40">
    <cfRule type="expression" dxfId="168" priority="17">
      <formula>$BV10=3</formula>
    </cfRule>
    <cfRule type="expression" dxfId="167" priority="26">
      <formula>$BV10=2</formula>
    </cfRule>
    <cfRule type="expression" dxfId="166" priority="27">
      <formula>$BV10=1</formula>
    </cfRule>
  </conditionalFormatting>
  <conditionalFormatting sqref="N10:N40">
    <cfRule type="expression" dxfId="165" priority="33">
      <formula>AND($BL10,$C10=0)</formula>
    </cfRule>
  </conditionalFormatting>
  <conditionalFormatting sqref="H10:O40 H41:M41">
    <cfRule type="expression" dxfId="164" priority="34">
      <formula>AND($BK10&gt;0,$C10=0,NOT(ISBLANK(H10)))</formula>
    </cfRule>
  </conditionalFormatting>
  <conditionalFormatting sqref="T6:AG50 S41">
    <cfRule type="expression" dxfId="163" priority="19">
      <formula>$AM$3=1</formula>
    </cfRule>
  </conditionalFormatting>
  <conditionalFormatting sqref="Z6:AG50">
    <cfRule type="expression" dxfId="162" priority="31">
      <formula>$AM$3=2</formula>
    </cfRule>
  </conditionalFormatting>
  <conditionalFormatting sqref="R10:R40">
    <cfRule type="expression" dxfId="161" priority="15">
      <formula>OR($C10=0,$P10=0)</formula>
    </cfRule>
  </conditionalFormatting>
  <conditionalFormatting sqref="A10:A40">
    <cfRule type="expression" dxfId="160" priority="14">
      <formula>OR($C10=0,$P10=0)</formula>
    </cfRule>
  </conditionalFormatting>
  <conditionalFormatting sqref="O41">
    <cfRule type="expression" dxfId="159" priority="11">
      <formula>$BJ41&gt;10/24</formula>
    </cfRule>
    <cfRule type="expression" dxfId="158" priority="12">
      <formula>OR($BE41,$BL41)</formula>
    </cfRule>
  </conditionalFormatting>
  <conditionalFormatting sqref="Q41">
    <cfRule type="expression" dxfId="157" priority="8">
      <formula>$BV41=3</formula>
    </cfRule>
    <cfRule type="expression" dxfId="156" priority="9">
      <formula>$BV41=2</formula>
    </cfRule>
    <cfRule type="expression" dxfId="155" priority="10">
      <formula>$BV41=1</formula>
    </cfRule>
  </conditionalFormatting>
  <conditionalFormatting sqref="N41:O41">
    <cfRule type="expression" dxfId="154" priority="13">
      <formula>AND($BK41&gt;0,$C41=0,NOT(ISBLANK(N41)))</formula>
    </cfRule>
  </conditionalFormatting>
  <conditionalFormatting sqref="S42:S43 R42:R47">
    <cfRule type="expression" dxfId="153" priority="1">
      <formula>OR($AM$3=3,$R$42&gt;0)</formula>
    </cfRule>
  </conditionalFormatting>
  <dataValidations count="16"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900-000000000000}"/>
    <dataValidation allowBlank="1" showInputMessage="1" showErrorMessage="1" prompt="Nur bei Abgabe ans Dezernat Personal relevant." sqref="C47:H49 L47:P49" xr:uid="{00000000-0002-0000-0900-000001000000}"/>
    <dataValidation allowBlank="1" showInputMessage="1" showErrorMessage="1" prompt="Datum der Erstellung" sqref="E44" xr:uid="{00000000-0002-0000-0900-000002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9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900-000004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900-000005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900-000006000000}"/>
    <dataValidation allowBlank="1" showInputMessage="1" showErrorMessage="1" prompt="Ende der Arbeitszeit (des ersten Arbeitsblocks)_x000a_Eingabeformat: 00:00 (minutengenaue Eingabe möglich)" sqref="I10:I14" xr:uid="{00000000-0002-0000-0900-000007000000}"/>
    <dataValidation allowBlank="1" showInputMessage="1" showErrorMessage="1" prompt="Beginn der Arbeitszeit (des ersten Arbeitsblocks)_x000a_Eingabeformat: 00:00 (minutengenaue Eingabe möglich)" sqref="H10:H14" xr:uid="{00000000-0002-0000-0900-000008000000}"/>
    <dataValidation allowBlank="1" showInputMessage="1" showErrorMessage="1" prompt="Ende der Rufbereitschaft, maximal 24 Stunden. _x000a_Eingabeformat hh:mm." sqref="AA10:AA19" xr:uid="{00000000-0002-0000-0900-000009000000}"/>
    <dataValidation allowBlank="1" showInputMessage="1" showErrorMessage="1" prompt="Beginn der Rufbereitschaft._x000a_Eingabeformat hh:mm." sqref="Z10:Z19" xr:uid="{00000000-0002-0000-0900-00000A000000}"/>
    <dataValidation allowBlank="1" showInputMessage="1" showErrorMessage="1" prompt="Raum für eigene Anmerkungen/ Kommentare für diesen Tag." sqref="S10:S14" xr:uid="{00000000-0002-0000-0900-00000B000000}"/>
    <dataValidation allowBlank="1" showErrorMessage="1" error="Nur ganze Stunden (hh,0) bzw. halbe Stunden (hh,5) eingeben!_x000a_" sqref="AE10:AE40" xr:uid="{00000000-0002-0000-09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900-00000D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900-00000E000000}"/>
    <dataValidation allowBlank="1" showInputMessage="1" showErrorMessage="1" error="Nur volle Stunden eingeben!" sqref="AC10:AC40" xr:uid="{00000000-0002-0000-0900-00000F000000}"/>
  </dataValidations>
  <pageMargins left="0.11811023622047245" right="0.11811023622047245" top="0.78740157480314965" bottom="0.78740157480314965" header="0.31496062992125984" footer="0.31496062992125984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51" r:id="rId4" name="Option Button 19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2" r:id="rId5" name="Option Button 20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219075</xdr:rowOff>
                  </from>
                  <to>
                    <xdr:col>27</xdr:col>
                    <xdr:colOff>228600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3" r:id="rId6" name="Option Button 21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9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9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9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pageSetUpPr fitToPage="1"/>
  </sheetPr>
  <dimension ref="A1:RU194"/>
  <sheetViews>
    <sheetView topLeftCell="A7" zoomScale="90" zoomScaleNormal="90" workbookViewId="0">
      <selection activeCell="S10" sqref="S10:S39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Aug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9</v>
      </c>
      <c r="D3" s="557">
        <f ca="1">DATE(Aufzeichnungsjahr,C3,1)</f>
        <v>44074</v>
      </c>
      <c r="E3" s="1333">
        <f ca="1">D3</f>
        <v>44074</v>
      </c>
      <c r="F3" s="1333"/>
      <c r="G3" s="1333"/>
      <c r="H3" s="1334" t="s">
        <v>104</v>
      </c>
      <c r="I3" s="1334"/>
      <c r="J3" s="1328">
        <f ca="1">E3</f>
        <v>44074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Sep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x14ac:dyDescent="0.25">
      <c r="A10" s="865">
        <f ca="1">WEEKNUM(B10,21)</f>
        <v>35</v>
      </c>
      <c r="B10" s="719">
        <f ca="1">D3</f>
        <v>44074</v>
      </c>
      <c r="C10" s="720">
        <f ca="1">NETWORKDAYS(B10,B10,Feiertage)</f>
        <v>0</v>
      </c>
      <c r="D10" s="720" t="str">
        <f ca="1">IF(ISERROR(VLOOKUP(B10,Feiertage_Liste,3,FALSE)),"",(VLOOKUP(B10,Feiertage_Liste,3,FALSE)))</f>
        <v/>
      </c>
      <c r="E10" s="773" t="str">
        <f ca="1">D10</f>
        <v/>
      </c>
      <c r="F10" s="721">
        <f ca="1">B10</f>
        <v>44074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 t="str">
        <f t="shared" ref="P10:P40" ca="1" si="2">IF(OR(C10=0,B10=""),"",BZ10)</f>
        <v/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>
        <f ca="1">IF(A10&lt;WEEKNUM(B10+1,21),RS10,"")</f>
        <v>0</v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0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0</v>
      </c>
      <c r="BZ10" s="736">
        <f ca="1">ROUND(IF(OR(C10=0,B10=""),0,INDIRECT(ADDRESS(MATCH(B10,Soll_AZ,1)+MATCH("Arbeitszeit 1 ab",Stammdaten!B:B,0)-1,WEEKDAY(B10,2)+15,,,Tabellennamen),TRUE)),15)</f>
        <v>0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ht="15" x14ac:dyDescent="0.25">
      <c r="A11" s="865">
        <f t="shared" ref="A11:A36" ca="1" si="91">WEEKNUM(B11,21)</f>
        <v>36</v>
      </c>
      <c r="B11" s="719">
        <f ca="1">B10+1</f>
        <v>44075</v>
      </c>
      <c r="C11" s="720">
        <f ca="1">NETWORKDAYS(B11,B11,Feiertage)</f>
        <v>1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44075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>
        <f t="shared" ca="1" si="2"/>
        <v>0.33333333333333298</v>
      </c>
      <c r="Q11" s="725" t="str">
        <f t="shared" ca="1" si="3"/>
        <v/>
      </c>
      <c r="R11" s="725" t="str">
        <f t="shared" ref="R11:R36" ca="1" si="92">IF(A11&lt;WEEKNUM(B11+1,21),RS11,"")</f>
        <v/>
      </c>
      <c r="S11" s="750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0.33333333333333337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ht="15" x14ac:dyDescent="0.25">
      <c r="A12" s="865">
        <f t="shared" ca="1" si="91"/>
        <v>36</v>
      </c>
      <c r="B12" s="719">
        <f t="shared" ref="B12:B37" ca="1" si="416">B11+1</f>
        <v>44076</v>
      </c>
      <c r="C12" s="720">
        <f t="shared" ref="C12:C37" ca="1" si="417">NETWORKDAYS(B12,B12,Feiertage)</f>
        <v>1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44076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>
        <f t="shared" ca="1" si="2"/>
        <v>0.33333333333333298</v>
      </c>
      <c r="Q12" s="725" t="str">
        <f t="shared" ca="1" si="3"/>
        <v/>
      </c>
      <c r="R12" s="725" t="str">
        <f t="shared" ca="1" si="92"/>
        <v/>
      </c>
      <c r="S12" s="750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0.33333333333333337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1</v>
      </c>
      <c r="BZ12" s="736">
        <f ca="1">ROUND(IF(OR(C12=0,B12=""),0,INDIRECT(ADDRESS(MATCH(B12,Soll_AZ,1)+MATCH("Arbeitszeit 1 ab",Stammdaten!B:B,0)-1,WEEKDAY(B12,2)+15,,,Tabellennamen),TRUE)),15)</f>
        <v>0.33333333333333298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ht="15" x14ac:dyDescent="0.25">
      <c r="A13" s="865">
        <f t="shared" ca="1" si="91"/>
        <v>36</v>
      </c>
      <c r="B13" s="719">
        <f t="shared" ca="1" si="416"/>
        <v>44077</v>
      </c>
      <c r="C13" s="720">
        <f t="shared" ca="1" si="417"/>
        <v>1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44077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92"/>
        <v/>
      </c>
      <c r="S13" s="750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0.33333333333333331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ht="15" x14ac:dyDescent="0.25">
      <c r="A14" s="865">
        <f t="shared" ca="1" si="91"/>
        <v>36</v>
      </c>
      <c r="B14" s="719">
        <f t="shared" ca="1" si="416"/>
        <v>44078</v>
      </c>
      <c r="C14" s="720">
        <f t="shared" ca="1" si="417"/>
        <v>1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44078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92"/>
        <v/>
      </c>
      <c r="S14" s="750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ht="15" x14ac:dyDescent="0.25">
      <c r="A15" s="865">
        <f t="shared" ca="1" si="91"/>
        <v>36</v>
      </c>
      <c r="B15" s="719">
        <f t="shared" ca="1" si="416"/>
        <v>44079</v>
      </c>
      <c r="C15" s="720">
        <f t="shared" ca="1" si="417"/>
        <v>1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44079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>
        <f t="shared" ca="1" si="2"/>
        <v>0.33333333333333298</v>
      </c>
      <c r="Q15" s="725" t="str">
        <f t="shared" ca="1" si="3"/>
        <v/>
      </c>
      <c r="R15" s="725" t="str">
        <f t="shared" ca="1" si="92"/>
        <v/>
      </c>
      <c r="S15" s="750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0.33333333333333337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1</v>
      </c>
      <c r="BZ15" s="736">
        <f ca="1">ROUND(IF(OR(C15=0,B15=""),0,INDIRECT(ADDRESS(MATCH(B15,Soll_AZ,1)+MATCH("Arbeitszeit 1 ab",Stammdaten!B:B,0)-1,WEEKDAY(B15,2)+15,,,Tabellennamen),TRUE)),15)</f>
        <v>0.33333333333333298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ht="15" x14ac:dyDescent="0.25">
      <c r="A16" s="865">
        <f t="shared" ca="1" si="91"/>
        <v>36</v>
      </c>
      <c r="B16" s="719">
        <f t="shared" ca="1" si="416"/>
        <v>44080</v>
      </c>
      <c r="C16" s="720">
        <f t="shared" ca="1" si="417"/>
        <v>0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44080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 t="str">
        <f t="shared" ca="1" si="2"/>
        <v/>
      </c>
      <c r="Q16" s="725" t="str">
        <f t="shared" ca="1" si="3"/>
        <v/>
      </c>
      <c r="R16" s="725" t="str">
        <f t="shared" ca="1" si="92"/>
        <v/>
      </c>
      <c r="S16" s="750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0</v>
      </c>
      <c r="BZ16" s="736">
        <f ca="1">ROUND(IF(OR(C16=0,B16=""),0,INDIRECT(ADDRESS(MATCH(B16,Soll_AZ,1)+MATCH("Arbeitszeit 1 ab",Stammdaten!B:B,0)-1,WEEKDAY(B16,2)+15,,,Tabellennamen),TRUE)),15)</f>
        <v>0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ht="15" x14ac:dyDescent="0.25">
      <c r="A17" s="865">
        <f t="shared" ca="1" si="91"/>
        <v>36</v>
      </c>
      <c r="B17" s="719">
        <f t="shared" ca="1" si="416"/>
        <v>44081</v>
      </c>
      <c r="C17" s="720">
        <f t="shared" ca="1" si="417"/>
        <v>0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44081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 t="str">
        <f t="shared" ca="1" si="2"/>
        <v/>
      </c>
      <c r="Q17" s="725" t="str">
        <f t="shared" ca="1" si="3"/>
        <v/>
      </c>
      <c r="R17" s="725">
        <f t="shared" ca="1" si="92"/>
        <v>0</v>
      </c>
      <c r="S17" s="750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0</v>
      </c>
      <c r="BZ17" s="736">
        <f ca="1">ROUND(IF(OR(C17=0,B17=""),0,INDIRECT(ADDRESS(MATCH(B17,Soll_AZ,1)+MATCH("Arbeitszeit 1 ab",Stammdaten!B:B,0)-1,WEEKDAY(B17,2)+15,,,Tabellennamen),TRUE)),15)</f>
        <v>0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ht="15" x14ac:dyDescent="0.25">
      <c r="A18" s="865">
        <f t="shared" ca="1" si="91"/>
        <v>37</v>
      </c>
      <c r="B18" s="719">
        <f t="shared" ca="1" si="416"/>
        <v>44082</v>
      </c>
      <c r="C18" s="720">
        <f t="shared" ca="1" si="417"/>
        <v>1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44082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>
        <f t="shared" ca="1" si="2"/>
        <v>0.33333333333333298</v>
      </c>
      <c r="Q18" s="725" t="str">
        <f t="shared" ca="1" si="3"/>
        <v/>
      </c>
      <c r="R18" s="725" t="str">
        <f t="shared" ca="1" si="92"/>
        <v/>
      </c>
      <c r="S18" s="750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0.33333333333333337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1</v>
      </c>
      <c r="BZ18" s="736">
        <f ca="1">ROUND(IF(OR(C18=0,B18=""),0,INDIRECT(ADDRESS(MATCH(B18,Soll_AZ,1)+MATCH("Arbeitszeit 1 ab",Stammdaten!B:B,0)-1,WEEKDAY(B18,2)+15,,,Tabellennamen),TRUE)),15)</f>
        <v>0.33333333333333298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37</v>
      </c>
      <c r="B19" s="719">
        <f t="shared" ca="1" si="416"/>
        <v>44083</v>
      </c>
      <c r="C19" s="720">
        <f t="shared" ca="1" si="417"/>
        <v>1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44083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>
        <f t="shared" ca="1" si="2"/>
        <v>0.33333333333333298</v>
      </c>
      <c r="Q19" s="725" t="str">
        <f t="shared" ca="1" si="3"/>
        <v/>
      </c>
      <c r="R19" s="725" t="str">
        <f t="shared" ca="1" si="92"/>
        <v/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0.33333333333333337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1</v>
      </c>
      <c r="BZ19" s="736">
        <f ca="1">ROUND(IF(OR(C19=0,B19=""),0,INDIRECT(ADDRESS(MATCH(B19,Soll_AZ,1)+MATCH("Arbeitszeit 1 ab",Stammdaten!B:B,0)-1,WEEKDAY(B19,2)+15,,,Tabellennamen),TRUE)),15)</f>
        <v>0.33333333333333298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37</v>
      </c>
      <c r="B20" s="719">
        <f t="shared" ca="1" si="416"/>
        <v>44084</v>
      </c>
      <c r="C20" s="720">
        <f t="shared" ca="1" si="417"/>
        <v>1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44084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92"/>
        <v/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0.33333333333333331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37</v>
      </c>
      <c r="B21" s="719">
        <f t="shared" ca="1" si="416"/>
        <v>44085</v>
      </c>
      <c r="C21" s="720">
        <f t="shared" ca="1" si="417"/>
        <v>1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44085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92"/>
        <v/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37</v>
      </c>
      <c r="B22" s="719">
        <f t="shared" ca="1" si="416"/>
        <v>44086</v>
      </c>
      <c r="C22" s="720">
        <f t="shared" ca="1" si="417"/>
        <v>1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44086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>
        <f t="shared" ca="1" si="2"/>
        <v>0.33333333333333298</v>
      </c>
      <c r="Q22" s="725" t="str">
        <f t="shared" ca="1" si="3"/>
        <v/>
      </c>
      <c r="R22" s="725" t="str">
        <f t="shared" ca="1" si="92"/>
        <v/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0.33333333333333337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1</v>
      </c>
      <c r="BZ22" s="736">
        <f ca="1">ROUND(IF(OR(C22=0,B22=""),0,INDIRECT(ADDRESS(MATCH(B22,Soll_AZ,1)+MATCH("Arbeitszeit 1 ab",Stammdaten!B:B,0)-1,WEEKDAY(B22,2)+15,,,Tabellennamen),TRUE)),15)</f>
        <v>0.33333333333333298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37</v>
      </c>
      <c r="B23" s="719">
        <f t="shared" ca="1" si="416"/>
        <v>44087</v>
      </c>
      <c r="C23" s="720">
        <f t="shared" ca="1" si="417"/>
        <v>0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44087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 t="str">
        <f t="shared" ca="1" si="2"/>
        <v/>
      </c>
      <c r="Q23" s="725" t="str">
        <f t="shared" ca="1" si="3"/>
        <v/>
      </c>
      <c r="R23" s="725" t="str">
        <f t="shared" ca="1" si="92"/>
        <v/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0</v>
      </c>
      <c r="BZ23" s="736">
        <f ca="1">ROUND(IF(OR(C23=0,B23=""),0,INDIRECT(ADDRESS(MATCH(B23,Soll_AZ,1)+MATCH("Arbeitszeit 1 ab",Stammdaten!B:B,0)-1,WEEKDAY(B23,2)+15,,,Tabellennamen),TRUE)),15)</f>
        <v>0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37</v>
      </c>
      <c r="B24" s="719">
        <f t="shared" ca="1" si="416"/>
        <v>44088</v>
      </c>
      <c r="C24" s="720">
        <f t="shared" ca="1" si="417"/>
        <v>0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44088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 t="str">
        <f t="shared" ca="1" si="2"/>
        <v/>
      </c>
      <c r="Q24" s="725" t="str">
        <f t="shared" ca="1" si="3"/>
        <v/>
      </c>
      <c r="R24" s="725">
        <f t="shared" ca="1" si="92"/>
        <v>0</v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0</v>
      </c>
      <c r="BZ24" s="736">
        <f ca="1">ROUND(IF(OR(C24=0,B24=""),0,INDIRECT(ADDRESS(MATCH(B24,Soll_AZ,1)+MATCH("Arbeitszeit 1 ab",Stammdaten!B:B,0)-1,WEEKDAY(B24,2)+15,,,Tabellennamen),TRUE)),15)</f>
        <v>0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38</v>
      </c>
      <c r="B25" s="719">
        <f t="shared" ca="1" si="416"/>
        <v>44089</v>
      </c>
      <c r="C25" s="720">
        <f t="shared" ca="1" si="417"/>
        <v>1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44089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>
        <f t="shared" ca="1" si="2"/>
        <v>0.33333333333333298</v>
      </c>
      <c r="Q25" s="725" t="str">
        <f t="shared" ca="1" si="3"/>
        <v/>
      </c>
      <c r="R25" s="725" t="str">
        <f t="shared" ca="1" si="92"/>
        <v/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0.33333333333333337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38</v>
      </c>
      <c r="B26" s="719">
        <f t="shared" ca="1" si="416"/>
        <v>44090</v>
      </c>
      <c r="C26" s="720">
        <f t="shared" ca="1" si="417"/>
        <v>1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44090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>
        <f t="shared" ca="1" si="2"/>
        <v>0.33333333333333298</v>
      </c>
      <c r="Q26" s="725" t="str">
        <f t="shared" ca="1" si="3"/>
        <v/>
      </c>
      <c r="R26" s="725" t="str">
        <f t="shared" ca="1" si="92"/>
        <v/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0.33333333333333337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1</v>
      </c>
      <c r="BZ26" s="736">
        <f ca="1">ROUND(IF(OR(C26=0,B26=""),0,INDIRECT(ADDRESS(MATCH(B26,Soll_AZ,1)+MATCH("Arbeitszeit 1 ab",Stammdaten!B:B,0)-1,WEEKDAY(B26,2)+15,,,Tabellennamen),TRUE)),15)</f>
        <v>0.33333333333333298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15" x14ac:dyDescent="0.25">
      <c r="A27" s="865">
        <f t="shared" ca="1" si="91"/>
        <v>38</v>
      </c>
      <c r="B27" s="719">
        <f t="shared" ca="1" si="416"/>
        <v>44091</v>
      </c>
      <c r="C27" s="720">
        <f t="shared" ca="1" si="417"/>
        <v>1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44091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92"/>
        <v/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0.33333333333333331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38</v>
      </c>
      <c r="B28" s="719">
        <f t="shared" ca="1" si="416"/>
        <v>44092</v>
      </c>
      <c r="C28" s="720">
        <f t="shared" ca="1" si="417"/>
        <v>1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44092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92"/>
        <v/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ht="15" x14ac:dyDescent="0.25">
      <c r="A29" s="865">
        <f t="shared" ca="1" si="91"/>
        <v>38</v>
      </c>
      <c r="B29" s="719">
        <f t="shared" ca="1" si="416"/>
        <v>44093</v>
      </c>
      <c r="C29" s="720">
        <f t="shared" ca="1" si="417"/>
        <v>1</v>
      </c>
      <c r="D29" s="720" t="str">
        <f t="shared" ca="1" si="418"/>
        <v/>
      </c>
      <c r="E29" s="773" t="str">
        <f t="shared" ca="1" si="419"/>
        <v/>
      </c>
      <c r="F29" s="721">
        <f t="shared" ca="1" si="420"/>
        <v>44093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>
        <f t="shared" ca="1" si="2"/>
        <v>0.33333333333333298</v>
      </c>
      <c r="Q29" s="725" t="str">
        <f t="shared" ca="1" si="3"/>
        <v/>
      </c>
      <c r="R29" s="725" t="str">
        <f t="shared" ca="1" si="92"/>
        <v/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0.33333333333333337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0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1</v>
      </c>
      <c r="BZ29" s="736">
        <f ca="1">ROUND(IF(OR(C29=0,B29=""),0,INDIRECT(ADDRESS(MATCH(B29,Soll_AZ,1)+MATCH("Arbeitszeit 1 ab",Stammdaten!B:B,0)-1,WEEKDAY(B29,2)+15,,,Tabellennamen),TRUE)),15)</f>
        <v>0.33333333333333298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ht="15" x14ac:dyDescent="0.25">
      <c r="A30" s="865">
        <f t="shared" ca="1" si="91"/>
        <v>38</v>
      </c>
      <c r="B30" s="719">
        <f t="shared" ca="1" si="416"/>
        <v>44094</v>
      </c>
      <c r="C30" s="720">
        <f t="shared" ca="1" si="417"/>
        <v>0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44094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 t="str">
        <f t="shared" ca="1" si="2"/>
        <v/>
      </c>
      <c r="Q30" s="725" t="str">
        <f t="shared" ca="1" si="3"/>
        <v/>
      </c>
      <c r="R30" s="725" t="str">
        <f t="shared" ca="1" si="92"/>
        <v/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0</v>
      </c>
      <c r="BZ30" s="736">
        <f ca="1">ROUND(IF(OR(C30=0,B30=""),0,INDIRECT(ADDRESS(MATCH(B30,Soll_AZ,1)+MATCH("Arbeitszeit 1 ab",Stammdaten!B:B,0)-1,WEEKDAY(B30,2)+15,,,Tabellennamen),TRUE)),15)</f>
        <v>0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ht="15" x14ac:dyDescent="0.25">
      <c r="A31" s="865">
        <f t="shared" ca="1" si="91"/>
        <v>38</v>
      </c>
      <c r="B31" s="719">
        <f t="shared" ca="1" si="416"/>
        <v>44095</v>
      </c>
      <c r="C31" s="720">
        <f t="shared" ca="1" si="417"/>
        <v>0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44095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 t="str">
        <f t="shared" ca="1" si="2"/>
        <v/>
      </c>
      <c r="Q31" s="725" t="str">
        <f t="shared" ca="1" si="3"/>
        <v/>
      </c>
      <c r="R31" s="725">
        <f t="shared" ca="1" si="92"/>
        <v>0</v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0</v>
      </c>
      <c r="BZ31" s="736">
        <f ca="1">ROUND(IF(OR(C31=0,B31=""),0,INDIRECT(ADDRESS(MATCH(B31,Soll_AZ,1)+MATCH("Arbeitszeit 1 ab",Stammdaten!B:B,0)-1,WEEKDAY(B31,2)+15,,,Tabellennamen),TRUE)),15)</f>
        <v>0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39</v>
      </c>
      <c r="B32" s="719">
        <f t="shared" ca="1" si="416"/>
        <v>44096</v>
      </c>
      <c r="C32" s="720">
        <f t="shared" ca="1" si="417"/>
        <v>1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44096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>
        <f t="shared" ca="1" si="2"/>
        <v>0.33333333333333298</v>
      </c>
      <c r="Q32" s="725" t="str">
        <f t="shared" ca="1" si="3"/>
        <v/>
      </c>
      <c r="R32" s="725" t="str">
        <f t="shared" ca="1" si="92"/>
        <v/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0.33333333333333337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39</v>
      </c>
      <c r="B33" s="719">
        <f t="shared" ca="1" si="416"/>
        <v>44097</v>
      </c>
      <c r="C33" s="720">
        <f t="shared" ca="1" si="417"/>
        <v>1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44097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>
        <f t="shared" ca="1" si="2"/>
        <v>0.33333333333333298</v>
      </c>
      <c r="Q33" s="725" t="str">
        <f t="shared" ca="1" si="3"/>
        <v/>
      </c>
      <c r="R33" s="725" t="str">
        <f t="shared" ca="1" si="92"/>
        <v/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0.33333333333333337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1</v>
      </c>
      <c r="BZ33" s="736">
        <f ca="1">ROUND(IF(OR(C33=0,B33=""),0,INDIRECT(ADDRESS(MATCH(B33,Soll_AZ,1)+MATCH("Arbeitszeit 1 ab",Stammdaten!B:B,0)-1,WEEKDAY(B33,2)+15,,,Tabellennamen),TRUE)),15)</f>
        <v>0.33333333333333298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39</v>
      </c>
      <c r="B34" s="719">
        <f t="shared" ca="1" si="416"/>
        <v>44098</v>
      </c>
      <c r="C34" s="720">
        <f t="shared" ca="1" si="417"/>
        <v>1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44098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>
        <f t="shared" ca="1" si="2"/>
        <v>0.33333333333333298</v>
      </c>
      <c r="Q34" s="725" t="str">
        <f t="shared" ca="1" si="3"/>
        <v/>
      </c>
      <c r="R34" s="725" t="str">
        <f t="shared" ca="1" si="92"/>
        <v/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0.33333333333333331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1</v>
      </c>
      <c r="BZ34" s="736">
        <f ca="1">ROUND(IF(OR(C34=0,B34=""),0,INDIRECT(ADDRESS(MATCH(B34,Soll_AZ,1)+MATCH("Arbeitszeit 1 ab",Stammdaten!B:B,0)-1,WEEKDAY(B34,2)+15,,,Tabellennamen),TRUE)),15)</f>
        <v>0.33333333333333298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39</v>
      </c>
      <c r="B35" s="719">
        <f t="shared" ca="1" si="416"/>
        <v>44099</v>
      </c>
      <c r="C35" s="720">
        <f t="shared" ca="1" si="417"/>
        <v>1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44099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>
        <f t="shared" ca="1" si="2"/>
        <v>0.33333333333333298</v>
      </c>
      <c r="Q35" s="725" t="str">
        <f t="shared" ca="1" si="3"/>
        <v/>
      </c>
      <c r="R35" s="725" t="str">
        <f t="shared" ca="1" si="92"/>
        <v/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0.33333333333333337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39</v>
      </c>
      <c r="B36" s="719">
        <f t="shared" ca="1" si="416"/>
        <v>44100</v>
      </c>
      <c r="C36" s="720">
        <f t="shared" ca="1" si="417"/>
        <v>1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44100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>
        <f t="shared" ca="1" si="2"/>
        <v>0.33333333333333298</v>
      </c>
      <c r="Q36" s="725" t="str">
        <f t="shared" ca="1" si="3"/>
        <v/>
      </c>
      <c r="R36" s="725" t="str">
        <f t="shared" ca="1" si="92"/>
        <v/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0.33333333333333337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1</v>
      </c>
      <c r="BZ36" s="736">
        <f ca="1">ROUND(IF(OR(C36=0,B36=""),0,INDIRECT(ADDRESS(MATCH(B36,Soll_AZ,1)+MATCH("Arbeitszeit 1 ab",Stammdaten!B:B,0)-1,WEEKDAY(B36,2)+15,,,Tabellennamen),TRUE)),15)</f>
        <v>0.33333333333333298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39</v>
      </c>
      <c r="B37" s="719">
        <f t="shared" ca="1" si="416"/>
        <v>44101</v>
      </c>
      <c r="C37" s="720">
        <f t="shared" ca="1" si="417"/>
        <v>0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44101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 t="str">
        <f t="shared" ca="1" si="2"/>
        <v/>
      </c>
      <c r="Q37" s="725" t="str">
        <f t="shared" ca="1" si="3"/>
        <v/>
      </c>
      <c r="R37" s="725" t="str">
        <f ca="1">IF(B37="","",IF(A37&lt;WEEKNUM(B37+1,21),RS37,""))</f>
        <v/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0</v>
      </c>
      <c r="BZ37" s="736">
        <f ca="1">ROUND(IF(OR(C37=0,B37=""),0,INDIRECT(ADDRESS(MATCH(B37,Soll_AZ,1)+MATCH("Arbeitszeit 1 ab",Stammdaten!B:B,0)-1,WEEKDAY(B37,2)+15,,,Tabellennamen),TRUE)),15)</f>
        <v>0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39</v>
      </c>
      <c r="B38" s="719">
        <f ca="1">IF(B37="","",IF(B37+1=DATE(Aufzeichnungsjahr,$C$3+1,1),"",B37+1))</f>
        <v>44102</v>
      </c>
      <c r="C38" s="720">
        <f ca="1">IF(B38="",1,NETWORKDAYS(B38,B38,Feiertage))</f>
        <v>0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44102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 t="str">
        <f t="shared" ca="1" si="2"/>
        <v/>
      </c>
      <c r="Q38" s="725" t="str">
        <f t="shared" ca="1" si="3"/>
        <v/>
      </c>
      <c r="R38" s="725">
        <f t="shared" ref="R38:R40" ca="1" si="432">IF(B38="","",IF(A38&lt;WEEKNUM(B38+1,21),RS38,""))</f>
        <v>0</v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0</v>
      </c>
      <c r="BZ38" s="736">
        <f ca="1">ROUND(IF(OR(C38=0,B38=""),0,INDIRECT(ADDRESS(MATCH(B38,Soll_AZ,1)+MATCH("Arbeitszeit 1 ab",Stammdaten!B:B,0)-1,WEEKDAY(B38,2)+15,,,Tabellennamen),TRUE)),15)</f>
        <v>0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40</v>
      </c>
      <c r="B39" s="719">
        <f ca="1">IF(B38="","",IF(B38+1=DATE(Aufzeichnungsjahr,$C$3+1,1),"",B38+1))</f>
        <v>44103</v>
      </c>
      <c r="C39" s="720">
        <f ca="1">IF(B39="",1,NETWORKDAYS(B39,B39,Feiertage))</f>
        <v>1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44103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>
        <f t="shared" ca="1" si="2"/>
        <v>0.33333333333333298</v>
      </c>
      <c r="Q39" s="725" t="str">
        <f t="shared" ca="1" si="3"/>
        <v/>
      </c>
      <c r="R39" s="725" t="str">
        <f t="shared" ca="1" si="432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0.33333333333333337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1</v>
      </c>
      <c r="BZ39" s="736">
        <f ca="1">ROUND(IF(OR(C39=0,B39=""),0,INDIRECT(ADDRESS(MATCH(B39,Soll_AZ,1)+MATCH("Arbeitszeit 1 ab",Stammdaten!B:B,0)-1,WEEKDAY(B39,2)+15,,,Tabellennamen),TRUE)),15)</f>
        <v>0.33333333333333298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ht="15" x14ac:dyDescent="0.25">
      <c r="A40" s="866" t="str">
        <f t="shared" ca="1" si="431"/>
        <v/>
      </c>
      <c r="B40" s="756" t="str">
        <f ca="1">IF(B39="","",IF(B39+1=DATE(Aufzeichnungsjahr,$C$3+1,1),"",B39+1))</f>
        <v/>
      </c>
      <c r="C40" s="757">
        <f ca="1">IF(B40="",1,NETWORKDAYS(B40,B40,Feiertage))</f>
        <v>1</v>
      </c>
      <c r="D40" s="757" t="str">
        <f t="shared" ca="1" si="418"/>
        <v/>
      </c>
      <c r="E40" s="774" t="str">
        <f t="shared" ca="1" si="419"/>
        <v/>
      </c>
      <c r="F40" s="758" t="str">
        <f t="shared" ca="1" si="420"/>
        <v/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 t="str">
        <f t="shared" ca="1" si="2"/>
        <v/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0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 t="str">
        <f ca="1">IF(B40="","",INDIRECT(ADDRESS(MATCH(B40,Soll_AZ,1)+MATCH("Arbeitszeit 1 ab",Stammdaten!B:B,0)-1,4,,,Tabellennamen),TRUE))</f>
        <v/>
      </c>
      <c r="BX40" s="638">
        <f t="shared" ca="1" si="24"/>
        <v>0</v>
      </c>
      <c r="BY40" s="638">
        <f t="shared" ca="1" si="102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September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 t="e">
        <f ca="1">IF(ISERROR(VLOOKUP(B37+4+1,Feiertage_Liste,2,FALSE)),0,VLOOKUP(B37+4,Feiertage_Liste,2,FALSE))</f>
        <v>#N/A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IF(Aug!$R$44="",0,Aug!$R$44)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September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21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ht="18.75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ht="18.75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AG+jF+8ocK7c68E5bhIn9GtbRxjAiGQmDmTKSjBnb8b9E4mSxZcfRbYmrnM7727KUCog8+TSxKnaSZpRTEC5fQ==" saltValue="jIj+ORi5X3XfCJALc2OFmw==" spinCount="100000" sheet="1" formatCells="0" selectLockedCells="1"/>
  <mergeCells count="71">
    <mergeCell ref="AB47:AF47"/>
    <mergeCell ref="AB48:AF48"/>
    <mergeCell ref="AB44:AF44"/>
    <mergeCell ref="M45:N45"/>
    <mergeCell ref="AB45:AF45"/>
    <mergeCell ref="M46:N46"/>
    <mergeCell ref="AB46:AF46"/>
    <mergeCell ref="AD7:AE7"/>
    <mergeCell ref="AD41:AF41"/>
    <mergeCell ref="AD42:AF42"/>
    <mergeCell ref="BS3:BS4"/>
    <mergeCell ref="AL6:AQ6"/>
    <mergeCell ref="AR6:AW6"/>
    <mergeCell ref="AX6:BC6"/>
    <mergeCell ref="BM6:BR6"/>
    <mergeCell ref="AG7:AG8"/>
    <mergeCell ref="BM2:BR4"/>
    <mergeCell ref="A44:B44"/>
    <mergeCell ref="O44:P44"/>
    <mergeCell ref="I42:J42"/>
    <mergeCell ref="M42:N44"/>
    <mergeCell ref="T42:X42"/>
    <mergeCell ref="I43:J43"/>
    <mergeCell ref="T43:X49"/>
    <mergeCell ref="F45:I45"/>
    <mergeCell ref="O43:P43"/>
    <mergeCell ref="O42:P42"/>
    <mergeCell ref="A47:B49"/>
    <mergeCell ref="C47:H49"/>
    <mergeCell ref="J47:K49"/>
    <mergeCell ref="L47:P49"/>
    <mergeCell ref="E4:G4"/>
    <mergeCell ref="J4:K4"/>
    <mergeCell ref="Z7:AA7"/>
    <mergeCell ref="AB7:AC7"/>
    <mergeCell ref="F46:I46"/>
    <mergeCell ref="G42:H43"/>
    <mergeCell ref="G44:K44"/>
    <mergeCell ref="U7:W7"/>
    <mergeCell ref="X7:X8"/>
    <mergeCell ref="T6:X6"/>
    <mergeCell ref="T7:T8"/>
    <mergeCell ref="E2:G2"/>
    <mergeCell ref="H2:I2"/>
    <mergeCell ref="J2:K2"/>
    <mergeCell ref="M2:O2"/>
    <mergeCell ref="E3:G3"/>
    <mergeCell ref="H3:I3"/>
    <mergeCell ref="J3:K3"/>
    <mergeCell ref="M3:O3"/>
    <mergeCell ref="A6:A8"/>
    <mergeCell ref="B6:B8"/>
    <mergeCell ref="E6:E8"/>
    <mergeCell ref="F6:F8"/>
    <mergeCell ref="G6:G8"/>
    <mergeCell ref="Q3:S3"/>
    <mergeCell ref="S6:S8"/>
    <mergeCell ref="R7:R8"/>
    <mergeCell ref="N1:Q1"/>
    <mergeCell ref="Q4:S4"/>
    <mergeCell ref="Q2:S2"/>
    <mergeCell ref="M4:O4"/>
    <mergeCell ref="H6:R6"/>
    <mergeCell ref="P2:P4"/>
    <mergeCell ref="N7:N8"/>
    <mergeCell ref="O7:O8"/>
    <mergeCell ref="P7:P8"/>
    <mergeCell ref="Q7:Q8"/>
    <mergeCell ref="H7:H8"/>
    <mergeCell ref="I7:I8"/>
    <mergeCell ref="J7:J8"/>
  </mergeCells>
  <conditionalFormatting sqref="B10:Q40 S10:AG40">
    <cfRule type="expression" dxfId="152" priority="32">
      <formula>OR($C10=0,$P10=0)</formula>
    </cfRule>
  </conditionalFormatting>
  <conditionalFormatting sqref="K10:L41">
    <cfRule type="expression" dxfId="151" priority="28">
      <formula>OR($BE10,$BL10)</formula>
    </cfRule>
  </conditionalFormatting>
  <conditionalFormatting sqref="O10:O40">
    <cfRule type="expression" dxfId="150" priority="29">
      <formula>$BJ10&gt;10/24</formula>
    </cfRule>
    <cfRule type="expression" dxfId="149" priority="30">
      <formula>OR($BE10,$BL10)</formula>
    </cfRule>
  </conditionalFormatting>
  <conditionalFormatting sqref="K8:L8">
    <cfRule type="expression" dxfId="148" priority="25">
      <formula>$BE8+$BL8&gt;0</formula>
    </cfRule>
  </conditionalFormatting>
  <conditionalFormatting sqref="S6:S40">
    <cfRule type="expression" dxfId="147" priority="24">
      <formula>$AM$3=1</formula>
    </cfRule>
  </conditionalFormatting>
  <conditionalFormatting sqref="X6:X9">
    <cfRule type="expression" dxfId="146" priority="23">
      <formula>$AM$3=2</formula>
    </cfRule>
  </conditionalFormatting>
  <conditionalFormatting sqref="S40">
    <cfRule type="expression" dxfId="145" priority="21">
      <formula>$AM$3=1</formula>
    </cfRule>
  </conditionalFormatting>
  <conditionalFormatting sqref="S40">
    <cfRule type="expression" dxfId="144" priority="22">
      <formula>$AM$3=2</formula>
    </cfRule>
  </conditionalFormatting>
  <conditionalFormatting sqref="X40">
    <cfRule type="expression" dxfId="143" priority="20">
      <formula>$AM$3=2</formula>
    </cfRule>
  </conditionalFormatting>
  <conditionalFormatting sqref="T40:X40">
    <cfRule type="expression" dxfId="142" priority="18">
      <formula>$AM$3=2</formula>
    </cfRule>
  </conditionalFormatting>
  <conditionalFormatting sqref="Q10:Q40">
    <cfRule type="expression" dxfId="141" priority="17">
      <formula>$BV10=3</formula>
    </cfRule>
    <cfRule type="expression" dxfId="140" priority="26">
      <formula>$BV10=2</formula>
    </cfRule>
    <cfRule type="expression" dxfId="139" priority="27">
      <formula>$BV10=1</formula>
    </cfRule>
  </conditionalFormatting>
  <conditionalFormatting sqref="N10:N40">
    <cfRule type="expression" dxfId="138" priority="33">
      <formula>AND($BL10,$C10=0)</formula>
    </cfRule>
  </conditionalFormatting>
  <conditionalFormatting sqref="H10:O40 H41:M41">
    <cfRule type="expression" dxfId="137" priority="34">
      <formula>AND($BK10&gt;0,$C10=0,NOT(ISBLANK(H10)))</formula>
    </cfRule>
  </conditionalFormatting>
  <conditionalFormatting sqref="T6:AG50 S41">
    <cfRule type="expression" dxfId="136" priority="19">
      <formula>$AM$3=1</formula>
    </cfRule>
  </conditionalFormatting>
  <conditionalFormatting sqref="Z6:AG50">
    <cfRule type="expression" dxfId="135" priority="31">
      <formula>$AM$3=2</formula>
    </cfRule>
  </conditionalFormatting>
  <conditionalFormatting sqref="R10:R40">
    <cfRule type="expression" dxfId="134" priority="15">
      <formula>OR($C10=0,$P10=0)</formula>
    </cfRule>
  </conditionalFormatting>
  <conditionalFormatting sqref="A10:A40">
    <cfRule type="expression" dxfId="133" priority="14">
      <formula>OR($C10=0,$P10=0)</formula>
    </cfRule>
  </conditionalFormatting>
  <conditionalFormatting sqref="O41">
    <cfRule type="expression" dxfId="132" priority="11">
      <formula>$BJ41&gt;10/24</formula>
    </cfRule>
    <cfRule type="expression" dxfId="131" priority="12">
      <formula>OR($BE41,$BL41)</formula>
    </cfRule>
  </conditionalFormatting>
  <conditionalFormatting sqref="Q41">
    <cfRule type="expression" dxfId="130" priority="8">
      <formula>$BV41=3</formula>
    </cfRule>
    <cfRule type="expression" dxfId="129" priority="9">
      <formula>$BV41=2</formula>
    </cfRule>
    <cfRule type="expression" dxfId="128" priority="10">
      <formula>$BV41=1</formula>
    </cfRule>
  </conditionalFormatting>
  <conditionalFormatting sqref="N41:O41">
    <cfRule type="expression" dxfId="127" priority="13">
      <formula>AND($BK41&gt;0,$C41=0,NOT(ISBLANK(N41)))</formula>
    </cfRule>
  </conditionalFormatting>
  <conditionalFormatting sqref="S42:S43 R42:R47">
    <cfRule type="expression" dxfId="126" priority="1">
      <formula>OR($AM$3=3,$R$42&gt;0)</formula>
    </cfRule>
  </conditionalFormatting>
  <dataValidations count="16">
    <dataValidation allowBlank="1" showInputMessage="1" showErrorMessage="1" prompt="Beginn der Arbeitszeit (des ersten Arbeitsblocks)_x000a_Eingabeformat: 00:00 (minutengenaue Eingabe möglich)" sqref="H10:H14" xr:uid="{00000000-0002-0000-0A00-000000000000}"/>
    <dataValidation allowBlank="1" showInputMessage="1" showErrorMessage="1" prompt="Ende der Arbeitszeit (des ersten Arbeitsblocks)_x000a_Eingabeformat: 00:00 (minutengenaue Eingabe möglich)" sqref="I10:I14" xr:uid="{00000000-0002-0000-0A00-000001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A00-000002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A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A00-000004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A00-000005000000}"/>
    <dataValidation allowBlank="1" showInputMessage="1" showErrorMessage="1" prompt="Datum der Erstellung" sqref="E44" xr:uid="{00000000-0002-0000-0A00-000006000000}"/>
    <dataValidation allowBlank="1" showInputMessage="1" showErrorMessage="1" prompt="Nur bei Abgabe ans Dezernat Personal relevant." sqref="C47:H49 L47:P49" xr:uid="{00000000-0002-0000-0A00-000007000000}"/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A00-000008000000}"/>
    <dataValidation allowBlank="1" showInputMessage="1" showErrorMessage="1" prompt="Ende der Rufbereitschaft, maximal 24 Stunden. _x000a_Eingabeformat hh:mm." sqref="AA10:AA19" xr:uid="{00000000-0002-0000-0A00-000009000000}"/>
    <dataValidation allowBlank="1" showInputMessage="1" showErrorMessage="1" prompt="Beginn der Rufbereitschaft._x000a_Eingabeformat hh:mm." sqref="Z10:Z19" xr:uid="{00000000-0002-0000-0A00-00000A000000}"/>
    <dataValidation allowBlank="1" showInputMessage="1" showErrorMessage="1" prompt="Raum für eigene Anmerkungen/ Kommentare für diesen Tag." sqref="S10:S14" xr:uid="{00000000-0002-0000-0A00-00000B000000}"/>
    <dataValidation allowBlank="1" showErrorMessage="1" error="Nur ganze Stunden (hh,0) bzw. halbe Stunden (hh,5) eingeben!_x000a_" sqref="AE10:AE40" xr:uid="{00000000-0002-0000-0A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A00-00000D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A00-00000E000000}"/>
    <dataValidation allowBlank="1" showInputMessage="1" showErrorMessage="1" error="Nur volle Stunden eingeben!" sqref="AC10:AC40" xr:uid="{00000000-0002-0000-0A00-00000F000000}"/>
  </dataValidations>
  <pageMargins left="0.11811023622047245" right="0.11811023622047245" top="0.78740157480314965" bottom="0.78740157480314965" header="0.31496062992125984" footer="0.31496062992125984"/>
  <pageSetup paperSize="9" scale="5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5075" r:id="rId4" name="Option Button 19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6" r:id="rId5" name="Option Button 20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200025</xdr:rowOff>
                  </from>
                  <to>
                    <xdr:col>27</xdr:col>
                    <xdr:colOff>228600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7" r:id="rId6" name="Option Button 21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A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A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>
    <pageSetUpPr fitToPage="1"/>
  </sheetPr>
  <dimension ref="A1:RU194"/>
  <sheetViews>
    <sheetView topLeftCell="A13" zoomScale="90" zoomScaleNormal="90" workbookViewId="0">
      <selection activeCell="S30" sqref="S30:S39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Sep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10</v>
      </c>
      <c r="D3" s="557">
        <f ca="1">DATE(Aufzeichnungsjahr,C3,1)</f>
        <v>44104</v>
      </c>
      <c r="E3" s="1333">
        <f ca="1">D3</f>
        <v>44104</v>
      </c>
      <c r="F3" s="1333"/>
      <c r="G3" s="1333"/>
      <c r="H3" s="1334" t="s">
        <v>104</v>
      </c>
      <c r="I3" s="1334"/>
      <c r="J3" s="1328">
        <f ca="1">E3</f>
        <v>44104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Okt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ca="1">WEEKNUM(B10,21)</f>
        <v>40</v>
      </c>
      <c r="B10" s="719">
        <f ca="1">D3</f>
        <v>44104</v>
      </c>
      <c r="C10" s="720">
        <f ca="1">NETWORKDAYS(B10,B10,Feiertage)</f>
        <v>1</v>
      </c>
      <c r="D10" s="720" t="str">
        <f ca="1">IF(ISERROR(VLOOKUP(B10,Feiertage_Liste,3,FALSE)),"",(VLOOKUP(B10,Feiertage_Liste,3,FALSE)))</f>
        <v/>
      </c>
      <c r="E10" s="773" t="str">
        <f ca="1">D10</f>
        <v/>
      </c>
      <c r="F10" s="721">
        <f ca="1">B10</f>
        <v>44104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>
        <f t="shared" ref="P10:P40" ca="1" si="2">IF(OR(C10=0,B10=""),"",BZ10)</f>
        <v>0.33333333333333298</v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ca="1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0.33333333333333337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0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1</v>
      </c>
      <c r="BZ10" s="736">
        <f ca="1">ROUND(IF(OR(C10=0,B10=""),0,INDIRECT(ADDRESS(MATCH(B10,Soll_AZ,1)+MATCH("Arbeitszeit 1 ab",Stammdaten!B:B,0)-1,WEEKDAY(B10,2)+15,,,Tabellennamen),TRUE)),15)</f>
        <v>0.33333333333333298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ht="15" x14ac:dyDescent="0.25">
      <c r="A11" s="865">
        <f t="shared" ref="A11:A36" ca="1" si="91">WEEKNUM(B11,21)</f>
        <v>40</v>
      </c>
      <c r="B11" s="719">
        <f ca="1">B10+1</f>
        <v>44105</v>
      </c>
      <c r="C11" s="720">
        <f ca="1">NETWORKDAYS(B11,B11,Feiertage)</f>
        <v>1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44105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>
        <f t="shared" ca="1" si="2"/>
        <v>0.33333333333333298</v>
      </c>
      <c r="Q11" s="725" t="str">
        <f t="shared" ca="1" si="3"/>
        <v/>
      </c>
      <c r="R11" s="725" t="str">
        <f t="shared" ref="R11:R36" ca="1" si="92">IF(A11&lt;WEEKNUM(B11+1,21),RS11,"")</f>
        <v/>
      </c>
      <c r="S11" s="750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0.33333333333333331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ht="39" customHeight="1" x14ac:dyDescent="0.25">
      <c r="A12" s="865">
        <f t="shared" ca="1" si="91"/>
        <v>40</v>
      </c>
      <c r="B12" s="719">
        <f t="shared" ref="B12:B37" ca="1" si="416">B11+1</f>
        <v>44106</v>
      </c>
      <c r="C12" s="720">
        <f t="shared" ref="C12:C37" ca="1" si="417">NETWORKDAYS(B12,B12,Feiertage)</f>
        <v>0</v>
      </c>
      <c r="D12" s="720" t="str">
        <f t="shared" ref="D12:D40" ca="1" si="418">IF(ISERROR(VLOOKUP(B12,Feiertage_Liste,3,FALSE)),"",(VLOOKUP(B12,Feiertage_Liste,3,FALSE)))</f>
        <v>Tag der Deutschen Einheit</v>
      </c>
      <c r="E12" s="773" t="str">
        <f t="shared" ref="E12:E40" ca="1" si="419">D12</f>
        <v>Tag der Deutschen Einheit</v>
      </c>
      <c r="F12" s="721">
        <f t="shared" ref="F12:F40" ca="1" si="420">B12</f>
        <v>44106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 t="str">
        <f t="shared" ca="1" si="2"/>
        <v/>
      </c>
      <c r="Q12" s="725" t="str">
        <f t="shared" ca="1" si="3"/>
        <v/>
      </c>
      <c r="R12" s="725" t="str">
        <f t="shared" ca="1" si="92"/>
        <v/>
      </c>
      <c r="S12" s="750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1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0</v>
      </c>
      <c r="BZ12" s="736">
        <f ca="1">ROUND(IF(OR(C12=0,B12=""),0,INDIRECT(ADDRESS(MATCH(B12,Soll_AZ,1)+MATCH("Arbeitszeit 1 ab",Stammdaten!B:B,0)-1,WEEKDAY(B12,2)+15,,,Tabellennamen),TRUE)),15)</f>
        <v>0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ht="15" x14ac:dyDescent="0.25">
      <c r="A13" s="865">
        <f t="shared" ca="1" si="91"/>
        <v>40</v>
      </c>
      <c r="B13" s="719">
        <f t="shared" ca="1" si="416"/>
        <v>44107</v>
      </c>
      <c r="C13" s="720">
        <f t="shared" ca="1" si="417"/>
        <v>1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44107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92"/>
        <v/>
      </c>
      <c r="S13" s="750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0.33333333333333337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ht="15" x14ac:dyDescent="0.25">
      <c r="A14" s="865">
        <f t="shared" ca="1" si="91"/>
        <v>40</v>
      </c>
      <c r="B14" s="719">
        <f t="shared" ca="1" si="416"/>
        <v>44108</v>
      </c>
      <c r="C14" s="720">
        <f t="shared" ca="1" si="417"/>
        <v>0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44108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 t="str">
        <f t="shared" ca="1" si="2"/>
        <v/>
      </c>
      <c r="Q14" s="725" t="str">
        <f t="shared" ca="1" si="3"/>
        <v/>
      </c>
      <c r="R14" s="725" t="str">
        <f t="shared" ca="1" si="92"/>
        <v/>
      </c>
      <c r="S14" s="750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0</v>
      </c>
      <c r="BZ14" s="736">
        <f ca="1">ROUND(IF(OR(C14=0,B14=""),0,INDIRECT(ADDRESS(MATCH(B14,Soll_AZ,1)+MATCH("Arbeitszeit 1 ab",Stammdaten!B:B,0)-1,WEEKDAY(B14,2)+15,,,Tabellennamen),TRUE)),15)</f>
        <v>0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ht="15" x14ac:dyDescent="0.25">
      <c r="A15" s="865">
        <f t="shared" ca="1" si="91"/>
        <v>40</v>
      </c>
      <c r="B15" s="719">
        <f t="shared" ca="1" si="416"/>
        <v>44109</v>
      </c>
      <c r="C15" s="720">
        <f t="shared" ca="1" si="417"/>
        <v>0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44109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 t="str">
        <f t="shared" ca="1" si="2"/>
        <v/>
      </c>
      <c r="Q15" s="725" t="str">
        <f t="shared" ca="1" si="3"/>
        <v/>
      </c>
      <c r="R15" s="725">
        <f t="shared" ca="1" si="92"/>
        <v>0</v>
      </c>
      <c r="S15" s="750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0</v>
      </c>
      <c r="BZ15" s="736">
        <f ca="1">ROUND(IF(OR(C15=0,B15=""),0,INDIRECT(ADDRESS(MATCH(B15,Soll_AZ,1)+MATCH("Arbeitszeit 1 ab",Stammdaten!B:B,0)-1,WEEKDAY(B15,2)+15,,,Tabellennamen),TRUE)),15)</f>
        <v>0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ht="15" x14ac:dyDescent="0.25">
      <c r="A16" s="865">
        <f t="shared" ca="1" si="91"/>
        <v>41</v>
      </c>
      <c r="B16" s="719">
        <f t="shared" ca="1" si="416"/>
        <v>44110</v>
      </c>
      <c r="C16" s="720">
        <f t="shared" ca="1" si="417"/>
        <v>1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44110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>
        <f t="shared" ca="1" si="2"/>
        <v>0.33333333333333298</v>
      </c>
      <c r="Q16" s="725" t="str">
        <f t="shared" ca="1" si="3"/>
        <v/>
      </c>
      <c r="R16" s="725" t="str">
        <f t="shared" ca="1" si="92"/>
        <v/>
      </c>
      <c r="S16" s="750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0.33333333333333337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1</v>
      </c>
      <c r="BZ16" s="736">
        <f ca="1">ROUND(IF(OR(C16=0,B16=""),0,INDIRECT(ADDRESS(MATCH(B16,Soll_AZ,1)+MATCH("Arbeitszeit 1 ab",Stammdaten!B:B,0)-1,WEEKDAY(B16,2)+15,,,Tabellennamen),TRUE)),15)</f>
        <v>0.33333333333333298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ht="15" x14ac:dyDescent="0.25">
      <c r="A17" s="865">
        <f t="shared" ca="1" si="91"/>
        <v>41</v>
      </c>
      <c r="B17" s="719">
        <f t="shared" ca="1" si="416"/>
        <v>44111</v>
      </c>
      <c r="C17" s="720">
        <f t="shared" ca="1" si="417"/>
        <v>1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44111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>
        <f t="shared" ca="1" si="2"/>
        <v>0.33333333333333298</v>
      </c>
      <c r="Q17" s="725" t="str">
        <f t="shared" ca="1" si="3"/>
        <v/>
      </c>
      <c r="R17" s="725" t="str">
        <f t="shared" ca="1" si="92"/>
        <v/>
      </c>
      <c r="S17" s="750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0.33333333333333337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ht="15" x14ac:dyDescent="0.25">
      <c r="A18" s="865">
        <f t="shared" ca="1" si="91"/>
        <v>41</v>
      </c>
      <c r="B18" s="719">
        <f t="shared" ca="1" si="416"/>
        <v>44112</v>
      </c>
      <c r="C18" s="720">
        <f t="shared" ca="1" si="417"/>
        <v>1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44112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>
        <f t="shared" ca="1" si="2"/>
        <v>0.33333333333333298</v>
      </c>
      <c r="Q18" s="725" t="str">
        <f t="shared" ca="1" si="3"/>
        <v/>
      </c>
      <c r="R18" s="725" t="str">
        <f t="shared" ca="1" si="92"/>
        <v/>
      </c>
      <c r="S18" s="750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0.33333333333333331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1</v>
      </c>
      <c r="BZ18" s="736">
        <f ca="1">ROUND(IF(OR(C18=0,B18=""),0,INDIRECT(ADDRESS(MATCH(B18,Soll_AZ,1)+MATCH("Arbeitszeit 1 ab",Stammdaten!B:B,0)-1,WEEKDAY(B18,2)+15,,,Tabellennamen),TRUE)),15)</f>
        <v>0.33333333333333298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41</v>
      </c>
      <c r="B19" s="719">
        <f t="shared" ca="1" si="416"/>
        <v>44113</v>
      </c>
      <c r="C19" s="720">
        <f t="shared" ca="1" si="417"/>
        <v>1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44113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>
        <f t="shared" ca="1" si="2"/>
        <v>0.33333333333333298</v>
      </c>
      <c r="Q19" s="725" t="str">
        <f t="shared" ca="1" si="3"/>
        <v/>
      </c>
      <c r="R19" s="725" t="str">
        <f t="shared" ca="1" si="92"/>
        <v/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0.33333333333333337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1</v>
      </c>
      <c r="BZ19" s="736">
        <f ca="1">ROUND(IF(OR(C19=0,B19=""),0,INDIRECT(ADDRESS(MATCH(B19,Soll_AZ,1)+MATCH("Arbeitszeit 1 ab",Stammdaten!B:B,0)-1,WEEKDAY(B19,2)+15,,,Tabellennamen),TRUE)),15)</f>
        <v>0.33333333333333298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41</v>
      </c>
      <c r="B20" s="719">
        <f t="shared" ca="1" si="416"/>
        <v>44114</v>
      </c>
      <c r="C20" s="720">
        <f t="shared" ca="1" si="417"/>
        <v>1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44114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92"/>
        <v/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0.33333333333333337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41</v>
      </c>
      <c r="B21" s="719">
        <f t="shared" ca="1" si="416"/>
        <v>44115</v>
      </c>
      <c r="C21" s="720">
        <f t="shared" ca="1" si="417"/>
        <v>0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44115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 t="str">
        <f t="shared" ca="1" si="2"/>
        <v/>
      </c>
      <c r="Q21" s="725" t="str">
        <f t="shared" ca="1" si="3"/>
        <v/>
      </c>
      <c r="R21" s="725" t="str">
        <f t="shared" ca="1" si="92"/>
        <v/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0</v>
      </c>
      <c r="BZ21" s="736">
        <f ca="1">ROUND(IF(OR(C21=0,B21=""),0,INDIRECT(ADDRESS(MATCH(B21,Soll_AZ,1)+MATCH("Arbeitszeit 1 ab",Stammdaten!B:B,0)-1,WEEKDAY(B21,2)+15,,,Tabellennamen),TRUE)),15)</f>
        <v>0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41</v>
      </c>
      <c r="B22" s="719">
        <f t="shared" ca="1" si="416"/>
        <v>44116</v>
      </c>
      <c r="C22" s="720">
        <f t="shared" ca="1" si="417"/>
        <v>0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44116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 t="str">
        <f t="shared" ca="1" si="2"/>
        <v/>
      </c>
      <c r="Q22" s="725" t="str">
        <f t="shared" ca="1" si="3"/>
        <v/>
      </c>
      <c r="R22" s="725">
        <f t="shared" ca="1" si="92"/>
        <v>0</v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0</v>
      </c>
      <c r="BZ22" s="736">
        <f ca="1">ROUND(IF(OR(C22=0,B22=""),0,INDIRECT(ADDRESS(MATCH(B22,Soll_AZ,1)+MATCH("Arbeitszeit 1 ab",Stammdaten!B:B,0)-1,WEEKDAY(B22,2)+15,,,Tabellennamen),TRUE)),15)</f>
        <v>0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42</v>
      </c>
      <c r="B23" s="719">
        <f t="shared" ca="1" si="416"/>
        <v>44117</v>
      </c>
      <c r="C23" s="720">
        <f t="shared" ca="1" si="417"/>
        <v>1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44117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>
        <f t="shared" ca="1" si="2"/>
        <v>0.33333333333333298</v>
      </c>
      <c r="Q23" s="725" t="str">
        <f t="shared" ca="1" si="3"/>
        <v/>
      </c>
      <c r="R23" s="725" t="str">
        <f t="shared" ca="1" si="92"/>
        <v/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0.33333333333333337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1</v>
      </c>
      <c r="BZ23" s="736">
        <f ca="1">ROUND(IF(OR(C23=0,B23=""),0,INDIRECT(ADDRESS(MATCH(B23,Soll_AZ,1)+MATCH("Arbeitszeit 1 ab",Stammdaten!B:B,0)-1,WEEKDAY(B23,2)+15,,,Tabellennamen),TRUE)),15)</f>
        <v>0.33333333333333298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42</v>
      </c>
      <c r="B24" s="719">
        <f t="shared" ca="1" si="416"/>
        <v>44118</v>
      </c>
      <c r="C24" s="720">
        <f t="shared" ca="1" si="417"/>
        <v>1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44118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>
        <f t="shared" ca="1" si="2"/>
        <v>0.33333333333333298</v>
      </c>
      <c r="Q24" s="725" t="str">
        <f t="shared" ca="1" si="3"/>
        <v/>
      </c>
      <c r="R24" s="725" t="str">
        <f t="shared" ca="1" si="92"/>
        <v/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0.33333333333333337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42</v>
      </c>
      <c r="B25" s="719">
        <f t="shared" ca="1" si="416"/>
        <v>44119</v>
      </c>
      <c r="C25" s="720">
        <f t="shared" ca="1" si="417"/>
        <v>1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44119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>
        <f t="shared" ca="1" si="2"/>
        <v>0.33333333333333298</v>
      </c>
      <c r="Q25" s="725" t="str">
        <f t="shared" ca="1" si="3"/>
        <v/>
      </c>
      <c r="R25" s="725" t="str">
        <f t="shared" ca="1" si="92"/>
        <v/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0.33333333333333331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42</v>
      </c>
      <c r="B26" s="719">
        <f t="shared" ca="1" si="416"/>
        <v>44120</v>
      </c>
      <c r="C26" s="720">
        <f t="shared" ca="1" si="417"/>
        <v>1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44120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>
        <f t="shared" ca="1" si="2"/>
        <v>0.33333333333333298</v>
      </c>
      <c r="Q26" s="725" t="str">
        <f t="shared" ca="1" si="3"/>
        <v/>
      </c>
      <c r="R26" s="725" t="str">
        <f t="shared" ca="1" si="92"/>
        <v/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0.33333333333333337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1</v>
      </c>
      <c r="BZ26" s="736">
        <f ca="1">ROUND(IF(OR(C26=0,B26=""),0,INDIRECT(ADDRESS(MATCH(B26,Soll_AZ,1)+MATCH("Arbeitszeit 1 ab",Stammdaten!B:B,0)-1,WEEKDAY(B26,2)+15,,,Tabellennamen),TRUE)),15)</f>
        <v>0.33333333333333298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15" x14ac:dyDescent="0.25">
      <c r="A27" s="865">
        <f t="shared" ca="1" si="91"/>
        <v>42</v>
      </c>
      <c r="B27" s="719">
        <f t="shared" ca="1" si="416"/>
        <v>44121</v>
      </c>
      <c r="C27" s="720">
        <f t="shared" ca="1" si="417"/>
        <v>1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44121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92"/>
        <v/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0.33333333333333337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42</v>
      </c>
      <c r="B28" s="719">
        <f t="shared" ca="1" si="416"/>
        <v>44122</v>
      </c>
      <c r="C28" s="720">
        <f t="shared" ca="1" si="417"/>
        <v>0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44122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 t="str">
        <f t="shared" ca="1" si="2"/>
        <v/>
      </c>
      <c r="Q28" s="725" t="str">
        <f t="shared" ca="1" si="3"/>
        <v/>
      </c>
      <c r="R28" s="725" t="str">
        <f t="shared" ca="1" si="92"/>
        <v/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0</v>
      </c>
      <c r="BZ28" s="736">
        <f ca="1">ROUND(IF(OR(C28=0,B28=""),0,INDIRECT(ADDRESS(MATCH(B28,Soll_AZ,1)+MATCH("Arbeitszeit 1 ab",Stammdaten!B:B,0)-1,WEEKDAY(B28,2)+15,,,Tabellennamen),TRUE)),15)</f>
        <v>0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ht="15" x14ac:dyDescent="0.25">
      <c r="A29" s="865">
        <f t="shared" ca="1" si="91"/>
        <v>42</v>
      </c>
      <c r="B29" s="719">
        <f t="shared" ca="1" si="416"/>
        <v>44123</v>
      </c>
      <c r="C29" s="720">
        <f t="shared" ca="1" si="417"/>
        <v>0</v>
      </c>
      <c r="D29" s="720" t="str">
        <f t="shared" ca="1" si="418"/>
        <v/>
      </c>
      <c r="E29" s="773" t="str">
        <f t="shared" ca="1" si="419"/>
        <v/>
      </c>
      <c r="F29" s="721">
        <f t="shared" ca="1" si="420"/>
        <v>44123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 t="str">
        <f t="shared" ca="1" si="2"/>
        <v/>
      </c>
      <c r="Q29" s="725" t="str">
        <f t="shared" ca="1" si="3"/>
        <v/>
      </c>
      <c r="R29" s="725">
        <f t="shared" ca="1" si="92"/>
        <v>0</v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0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0</v>
      </c>
      <c r="BZ29" s="736">
        <f ca="1">ROUND(IF(OR(C29=0,B29=""),0,INDIRECT(ADDRESS(MATCH(B29,Soll_AZ,1)+MATCH("Arbeitszeit 1 ab",Stammdaten!B:B,0)-1,WEEKDAY(B29,2)+15,,,Tabellennamen),TRUE)),15)</f>
        <v>0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ht="15" x14ac:dyDescent="0.25">
      <c r="A30" s="865">
        <f t="shared" ca="1" si="91"/>
        <v>43</v>
      </c>
      <c r="B30" s="719">
        <f t="shared" ca="1" si="416"/>
        <v>44124</v>
      </c>
      <c r="C30" s="720">
        <f t="shared" ca="1" si="417"/>
        <v>1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44124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>
        <f t="shared" ca="1" si="2"/>
        <v>0.33333333333333298</v>
      </c>
      <c r="Q30" s="725" t="str">
        <f t="shared" ca="1" si="3"/>
        <v/>
      </c>
      <c r="R30" s="725" t="str">
        <f t="shared" ca="1" si="92"/>
        <v/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0.33333333333333337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1</v>
      </c>
      <c r="BZ30" s="736">
        <f ca="1">ROUND(IF(OR(C30=0,B30=""),0,INDIRECT(ADDRESS(MATCH(B30,Soll_AZ,1)+MATCH("Arbeitszeit 1 ab",Stammdaten!B:B,0)-1,WEEKDAY(B30,2)+15,,,Tabellennamen),TRUE)),15)</f>
        <v>0.33333333333333298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ht="15" x14ac:dyDescent="0.25">
      <c r="A31" s="865">
        <f t="shared" ca="1" si="91"/>
        <v>43</v>
      </c>
      <c r="B31" s="719">
        <f t="shared" ca="1" si="416"/>
        <v>44125</v>
      </c>
      <c r="C31" s="720">
        <f t="shared" ca="1" si="417"/>
        <v>1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44125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>
        <f t="shared" ca="1" si="2"/>
        <v>0.33333333333333298</v>
      </c>
      <c r="Q31" s="725" t="str">
        <f t="shared" ca="1" si="3"/>
        <v/>
      </c>
      <c r="R31" s="725" t="str">
        <f t="shared" ca="1" si="92"/>
        <v/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0.33333333333333337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43</v>
      </c>
      <c r="B32" s="719">
        <f t="shared" ca="1" si="416"/>
        <v>44126</v>
      </c>
      <c r="C32" s="720">
        <f t="shared" ca="1" si="417"/>
        <v>1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44126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>
        <f t="shared" ca="1" si="2"/>
        <v>0.33333333333333298</v>
      </c>
      <c r="Q32" s="725" t="str">
        <f t="shared" ca="1" si="3"/>
        <v/>
      </c>
      <c r="R32" s="725" t="str">
        <f t="shared" ca="1" si="92"/>
        <v/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0.33333333333333331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43</v>
      </c>
      <c r="B33" s="719">
        <f t="shared" ca="1" si="416"/>
        <v>44127</v>
      </c>
      <c r="C33" s="720">
        <f t="shared" ca="1" si="417"/>
        <v>1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44127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>
        <f t="shared" ca="1" si="2"/>
        <v>0.33333333333333298</v>
      </c>
      <c r="Q33" s="725" t="str">
        <f t="shared" ca="1" si="3"/>
        <v/>
      </c>
      <c r="R33" s="725" t="str">
        <f t="shared" ca="1" si="92"/>
        <v/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0.33333333333333337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1</v>
      </c>
      <c r="BZ33" s="736">
        <f ca="1">ROUND(IF(OR(C33=0,B33=""),0,INDIRECT(ADDRESS(MATCH(B33,Soll_AZ,1)+MATCH("Arbeitszeit 1 ab",Stammdaten!B:B,0)-1,WEEKDAY(B33,2)+15,,,Tabellennamen),TRUE)),15)</f>
        <v>0.33333333333333298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43</v>
      </c>
      <c r="B34" s="719">
        <f t="shared" ca="1" si="416"/>
        <v>44128</v>
      </c>
      <c r="C34" s="720">
        <f t="shared" ca="1" si="417"/>
        <v>1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44128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>
        <f t="shared" ca="1" si="2"/>
        <v>0.33333333333333298</v>
      </c>
      <c r="Q34" s="725" t="str">
        <f t="shared" ca="1" si="3"/>
        <v/>
      </c>
      <c r="R34" s="725" t="str">
        <f t="shared" ca="1" si="92"/>
        <v/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0.33333333333333337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1</v>
      </c>
      <c r="BZ34" s="736">
        <f ca="1">ROUND(IF(OR(C34=0,B34=""),0,INDIRECT(ADDRESS(MATCH(B34,Soll_AZ,1)+MATCH("Arbeitszeit 1 ab",Stammdaten!B:B,0)-1,WEEKDAY(B34,2)+15,,,Tabellennamen),TRUE)),15)</f>
        <v>0.33333333333333298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43</v>
      </c>
      <c r="B35" s="719">
        <f t="shared" ca="1" si="416"/>
        <v>44129</v>
      </c>
      <c r="C35" s="720">
        <f t="shared" ca="1" si="417"/>
        <v>0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44129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 t="str">
        <f t="shared" ca="1" si="2"/>
        <v/>
      </c>
      <c r="Q35" s="725" t="str">
        <f t="shared" ca="1" si="3"/>
        <v/>
      </c>
      <c r="R35" s="725" t="str">
        <f t="shared" ca="1" si="92"/>
        <v/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0</v>
      </c>
      <c r="BZ35" s="736">
        <f ca="1">ROUND(IF(OR(C35=0,B35=""),0,INDIRECT(ADDRESS(MATCH(B35,Soll_AZ,1)+MATCH("Arbeitszeit 1 ab",Stammdaten!B:B,0)-1,WEEKDAY(B35,2)+15,,,Tabellennamen),TRUE)),15)</f>
        <v>0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43</v>
      </c>
      <c r="B36" s="719">
        <f t="shared" ca="1" si="416"/>
        <v>44130</v>
      </c>
      <c r="C36" s="720">
        <f t="shared" ca="1" si="417"/>
        <v>0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44130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 t="str">
        <f t="shared" ca="1" si="2"/>
        <v/>
      </c>
      <c r="Q36" s="725" t="str">
        <f t="shared" ca="1" si="3"/>
        <v/>
      </c>
      <c r="R36" s="725">
        <f t="shared" ca="1" si="92"/>
        <v>0</v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0</v>
      </c>
      <c r="BZ36" s="736">
        <f ca="1">ROUND(IF(OR(C36=0,B36=""),0,INDIRECT(ADDRESS(MATCH(B36,Soll_AZ,1)+MATCH("Arbeitszeit 1 ab",Stammdaten!B:B,0)-1,WEEKDAY(B36,2)+15,,,Tabellennamen),TRUE)),15)</f>
        <v>0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44</v>
      </c>
      <c r="B37" s="719">
        <f t="shared" ca="1" si="416"/>
        <v>44131</v>
      </c>
      <c r="C37" s="720">
        <f t="shared" ca="1" si="417"/>
        <v>1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44131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>
        <f t="shared" ca="1" si="2"/>
        <v>0.33333333333333298</v>
      </c>
      <c r="Q37" s="725" t="str">
        <f t="shared" ca="1" si="3"/>
        <v/>
      </c>
      <c r="R37" s="725" t="str">
        <f ca="1">IF(B37="","",IF(A37&lt;WEEKNUM(B37+1,21),RS37,""))</f>
        <v/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0.33333333333333337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1</v>
      </c>
      <c r="BZ37" s="736">
        <f ca="1">ROUND(IF(OR(C37=0,B37=""),0,INDIRECT(ADDRESS(MATCH(B37,Soll_AZ,1)+MATCH("Arbeitszeit 1 ab",Stammdaten!B:B,0)-1,WEEKDAY(B37,2)+15,,,Tabellennamen),TRUE)),15)</f>
        <v>0.33333333333333298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44</v>
      </c>
      <c r="B38" s="719">
        <f ca="1">IF(B37="","",IF(B37+1=DATE(Aufzeichnungsjahr,$C$3+1,1),"",B37+1))</f>
        <v>44132</v>
      </c>
      <c r="C38" s="720">
        <f ca="1">IF(B38="",1,NETWORKDAYS(B38,B38,Feiertage))</f>
        <v>1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44132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>
        <f t="shared" ca="1" si="2"/>
        <v>0.33333333333333298</v>
      </c>
      <c r="Q38" s="725" t="str">
        <f t="shared" ca="1" si="3"/>
        <v/>
      </c>
      <c r="R38" s="725" t="str">
        <f t="shared" ref="R38:R40" ca="1" si="432">IF(B38="","",IF(A38&lt;WEEKNUM(B38+1,21),RS38,""))</f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0.33333333333333337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1</v>
      </c>
      <c r="BZ38" s="736">
        <f ca="1">ROUND(IF(OR(C38=0,B38=""),0,INDIRECT(ADDRESS(MATCH(B38,Soll_AZ,1)+MATCH("Arbeitszeit 1 ab",Stammdaten!B:B,0)-1,WEEKDAY(B38,2)+15,,,Tabellennamen),TRUE)),15)</f>
        <v>0.33333333333333298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44</v>
      </c>
      <c r="B39" s="719">
        <f ca="1">IF(B38="","",IF(B38+1=DATE(Aufzeichnungsjahr,$C$3+1,1),"",B38+1))</f>
        <v>44133</v>
      </c>
      <c r="C39" s="720">
        <f ca="1">IF(B39="",1,NETWORKDAYS(B39,B39,Feiertage))</f>
        <v>1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44133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>
        <f t="shared" ca="1" si="2"/>
        <v>0.33333333333333298</v>
      </c>
      <c r="Q39" s="725" t="str">
        <f t="shared" ca="1" si="3"/>
        <v/>
      </c>
      <c r="R39" s="725" t="str">
        <f t="shared" ca="1" si="432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0.33333333333333331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1</v>
      </c>
      <c r="BZ39" s="736">
        <f ca="1">ROUND(IF(OR(C39=0,B39=""),0,INDIRECT(ADDRESS(MATCH(B39,Soll_AZ,1)+MATCH("Arbeitszeit 1 ab",Stammdaten!B:B,0)-1,WEEKDAY(B39,2)+15,,,Tabellennamen),TRUE)),15)</f>
        <v>0.33333333333333298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ht="15" x14ac:dyDescent="0.25">
      <c r="A40" s="866">
        <f t="shared" ca="1" si="431"/>
        <v>44</v>
      </c>
      <c r="B40" s="756">
        <f ca="1">IF(B39="","",IF(B39+1=DATE(Aufzeichnungsjahr,$C$3+1,1),"",B39+1))</f>
        <v>44134</v>
      </c>
      <c r="C40" s="757">
        <f ca="1">IF(B40="",1,NETWORKDAYS(B40,B40,Feiertage))</f>
        <v>0</v>
      </c>
      <c r="D40" s="757" t="str">
        <f t="shared" ca="1" si="418"/>
        <v>Reformationstag</v>
      </c>
      <c r="E40" s="774" t="str">
        <f t="shared" ca="1" si="419"/>
        <v>Reformationstag</v>
      </c>
      <c r="F40" s="758">
        <f t="shared" ca="1" si="420"/>
        <v>44134</v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 t="str">
        <f t="shared" ca="1" si="2"/>
        <v/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1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>
        <f ca="1">IF(B40="","",INDIRECT(ADDRESS(MATCH(B40,Soll_AZ,1)+MATCH("Arbeitszeit 1 ab",Stammdaten!B:B,0)-1,4,,,Tabellennamen),TRUE))</f>
        <v>1.6666666666666667</v>
      </c>
      <c r="BX40" s="638">
        <f t="shared" ca="1" si="24"/>
        <v>0</v>
      </c>
      <c r="BY40" s="638">
        <f t="shared" ca="1" si="102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Oktober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IF(Sep!$R$44="",0,Sep!$R$44)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Oktober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21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ht="15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M204C7kivcMpM/3FFTELPr9jfZ8Iu7qngiSFOK4L2wkD84alNxUSWhpSqh7ctnI/bGuMBZZKUQdUUHpbLK1p/g==" saltValue="WRKlyHiqW7BJgtpJBazvYQ==" spinCount="100000" sheet="1" formatCells="0" selectLockedCells="1"/>
  <mergeCells count="71">
    <mergeCell ref="AB47:AF47"/>
    <mergeCell ref="AB48:AF48"/>
    <mergeCell ref="AB44:AF44"/>
    <mergeCell ref="M45:N45"/>
    <mergeCell ref="AB45:AF45"/>
    <mergeCell ref="M46:N46"/>
    <mergeCell ref="AB46:AF46"/>
    <mergeCell ref="AD7:AE7"/>
    <mergeCell ref="AD41:AF41"/>
    <mergeCell ref="AD42:AF42"/>
    <mergeCell ref="BS3:BS4"/>
    <mergeCell ref="AL6:AQ6"/>
    <mergeCell ref="AR6:AW6"/>
    <mergeCell ref="AX6:BC6"/>
    <mergeCell ref="BM6:BR6"/>
    <mergeCell ref="AG7:AG8"/>
    <mergeCell ref="BM2:BR4"/>
    <mergeCell ref="A44:B44"/>
    <mergeCell ref="O44:P44"/>
    <mergeCell ref="I42:J42"/>
    <mergeCell ref="M42:N44"/>
    <mergeCell ref="T42:X42"/>
    <mergeCell ref="I43:J43"/>
    <mergeCell ref="T43:X49"/>
    <mergeCell ref="F45:I45"/>
    <mergeCell ref="O43:P43"/>
    <mergeCell ref="O42:P42"/>
    <mergeCell ref="A47:B49"/>
    <mergeCell ref="C47:H49"/>
    <mergeCell ref="J47:K49"/>
    <mergeCell ref="L47:P49"/>
    <mergeCell ref="E4:G4"/>
    <mergeCell ref="J4:K4"/>
    <mergeCell ref="Z7:AA7"/>
    <mergeCell ref="AB7:AC7"/>
    <mergeCell ref="F46:I46"/>
    <mergeCell ref="G42:H43"/>
    <mergeCell ref="G44:K44"/>
    <mergeCell ref="U7:W7"/>
    <mergeCell ref="X7:X8"/>
    <mergeCell ref="T6:X6"/>
    <mergeCell ref="T7:T8"/>
    <mergeCell ref="E2:G2"/>
    <mergeCell ref="H2:I2"/>
    <mergeCell ref="J2:K2"/>
    <mergeCell ref="M2:O2"/>
    <mergeCell ref="E3:G3"/>
    <mergeCell ref="H3:I3"/>
    <mergeCell ref="J3:K3"/>
    <mergeCell ref="M3:O3"/>
    <mergeCell ref="A6:A8"/>
    <mergeCell ref="B6:B8"/>
    <mergeCell ref="E6:E8"/>
    <mergeCell ref="F6:F8"/>
    <mergeCell ref="G6:G8"/>
    <mergeCell ref="Q3:S3"/>
    <mergeCell ref="S6:S8"/>
    <mergeCell ref="R7:R8"/>
    <mergeCell ref="N1:Q1"/>
    <mergeCell ref="Q4:S4"/>
    <mergeCell ref="Q2:S2"/>
    <mergeCell ref="M4:O4"/>
    <mergeCell ref="H6:R6"/>
    <mergeCell ref="P2:P4"/>
    <mergeCell ref="N7:N8"/>
    <mergeCell ref="O7:O8"/>
    <mergeCell ref="P7:P8"/>
    <mergeCell ref="Q7:Q8"/>
    <mergeCell ref="H7:H8"/>
    <mergeCell ref="I7:I8"/>
    <mergeCell ref="J7:J8"/>
  </mergeCells>
  <conditionalFormatting sqref="B10:Q40 S10:AG40">
    <cfRule type="expression" dxfId="125" priority="32">
      <formula>OR($C10=0,$P10=0)</formula>
    </cfRule>
  </conditionalFormatting>
  <conditionalFormatting sqref="K10:L41">
    <cfRule type="expression" dxfId="124" priority="28">
      <formula>OR($BE10,$BL10)</formula>
    </cfRule>
  </conditionalFormatting>
  <conditionalFormatting sqref="O10:O40">
    <cfRule type="expression" dxfId="123" priority="29">
      <formula>$BJ10&gt;10/24</formula>
    </cfRule>
    <cfRule type="expression" dxfId="122" priority="30">
      <formula>OR($BE10,$BL10)</formula>
    </cfRule>
  </conditionalFormatting>
  <conditionalFormatting sqref="K8:L8">
    <cfRule type="expression" dxfId="121" priority="25">
      <formula>$BE8+$BL8&gt;0</formula>
    </cfRule>
  </conditionalFormatting>
  <conditionalFormatting sqref="S6:S40">
    <cfRule type="expression" dxfId="120" priority="24">
      <formula>$AM$3=1</formula>
    </cfRule>
  </conditionalFormatting>
  <conditionalFormatting sqref="X6:X9">
    <cfRule type="expression" dxfId="119" priority="23">
      <formula>$AM$3=2</formula>
    </cfRule>
  </conditionalFormatting>
  <conditionalFormatting sqref="S40">
    <cfRule type="expression" dxfId="118" priority="21">
      <formula>$AM$3=1</formula>
    </cfRule>
  </conditionalFormatting>
  <conditionalFormatting sqref="S40">
    <cfRule type="expression" dxfId="117" priority="22">
      <formula>$AM$3=2</formula>
    </cfRule>
  </conditionalFormatting>
  <conditionalFormatting sqref="X40">
    <cfRule type="expression" dxfId="116" priority="20">
      <formula>$AM$3=2</formula>
    </cfRule>
  </conditionalFormatting>
  <conditionalFormatting sqref="T40:X40">
    <cfRule type="expression" dxfId="115" priority="18">
      <formula>$AM$3=2</formula>
    </cfRule>
  </conditionalFormatting>
  <conditionalFormatting sqref="Q10:Q40">
    <cfRule type="expression" dxfId="114" priority="17">
      <formula>$BV10=3</formula>
    </cfRule>
    <cfRule type="expression" dxfId="113" priority="26">
      <formula>$BV10=2</formula>
    </cfRule>
    <cfRule type="expression" dxfId="112" priority="27">
      <formula>$BV10=1</formula>
    </cfRule>
  </conditionalFormatting>
  <conditionalFormatting sqref="N10:N40">
    <cfRule type="expression" dxfId="111" priority="33">
      <formula>AND($BL10,$C10=0)</formula>
    </cfRule>
  </conditionalFormatting>
  <conditionalFormatting sqref="H10:O40 H41:M41">
    <cfRule type="expression" dxfId="110" priority="34">
      <formula>AND($BK10&gt;0,$C10=0,NOT(ISBLANK(H10)))</formula>
    </cfRule>
  </conditionalFormatting>
  <conditionalFormatting sqref="T6:AG50 S41">
    <cfRule type="expression" dxfId="109" priority="19">
      <formula>$AM$3=1</formula>
    </cfRule>
  </conditionalFormatting>
  <conditionalFormatting sqref="Z6:AG50">
    <cfRule type="expression" dxfId="108" priority="31">
      <formula>$AM$3=2</formula>
    </cfRule>
  </conditionalFormatting>
  <conditionalFormatting sqref="R10:R40">
    <cfRule type="expression" dxfId="107" priority="15">
      <formula>OR($C10=0,$P10=0)</formula>
    </cfRule>
  </conditionalFormatting>
  <conditionalFormatting sqref="A10:A40">
    <cfRule type="expression" dxfId="106" priority="14">
      <formula>OR($C10=0,$P10=0)</formula>
    </cfRule>
  </conditionalFormatting>
  <conditionalFormatting sqref="O41">
    <cfRule type="expression" dxfId="105" priority="11">
      <formula>$BJ41&gt;10/24</formula>
    </cfRule>
    <cfRule type="expression" dxfId="104" priority="12">
      <formula>OR($BE41,$BL41)</formula>
    </cfRule>
  </conditionalFormatting>
  <conditionalFormatting sqref="Q41">
    <cfRule type="expression" dxfId="103" priority="8">
      <formula>$BV41=3</formula>
    </cfRule>
    <cfRule type="expression" dxfId="102" priority="9">
      <formula>$BV41=2</formula>
    </cfRule>
    <cfRule type="expression" dxfId="101" priority="10">
      <formula>$BV41=1</formula>
    </cfRule>
  </conditionalFormatting>
  <conditionalFormatting sqref="N41:O41">
    <cfRule type="expression" dxfId="100" priority="13">
      <formula>AND($BK41&gt;0,$C41=0,NOT(ISBLANK(N41)))</formula>
    </cfRule>
  </conditionalFormatting>
  <conditionalFormatting sqref="S42:S43 R42:R47">
    <cfRule type="expression" dxfId="99" priority="1">
      <formula>OR($AM$3=3,$R$42&gt;0)</formula>
    </cfRule>
  </conditionalFormatting>
  <dataValidations count="16"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B00-000000000000}"/>
    <dataValidation allowBlank="1" showInputMessage="1" showErrorMessage="1" prompt="Nur bei Abgabe ans Dezernat Personal relevant." sqref="C47:H49 L47:P49" xr:uid="{00000000-0002-0000-0B00-000001000000}"/>
    <dataValidation allowBlank="1" showInputMessage="1" showErrorMessage="1" prompt="Datum der Erstellung" sqref="E44" xr:uid="{00000000-0002-0000-0B00-000002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B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B00-000004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B00-000005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B00-000006000000}"/>
    <dataValidation allowBlank="1" showInputMessage="1" showErrorMessage="1" prompt="Ende der Arbeitszeit (des ersten Arbeitsblocks)_x000a_Eingabeformat: 00:00 (minutengenaue Eingabe möglich)" sqref="I10:I14" xr:uid="{00000000-0002-0000-0B00-000007000000}"/>
    <dataValidation allowBlank="1" showInputMessage="1" showErrorMessage="1" prompt="Beginn der Arbeitszeit (des ersten Arbeitsblocks)_x000a_Eingabeformat: 00:00 (minutengenaue Eingabe möglich)" sqref="H10:H14" xr:uid="{00000000-0002-0000-0B00-000008000000}"/>
    <dataValidation allowBlank="1" showInputMessage="1" showErrorMessage="1" prompt="Ende der Rufbereitschaft, maximal 24 Stunden. _x000a_Eingabeformat hh:mm." sqref="AA10:AA19" xr:uid="{00000000-0002-0000-0B00-000009000000}"/>
    <dataValidation allowBlank="1" showInputMessage="1" showErrorMessage="1" prompt="Beginn der Rufbereitschaft._x000a_Eingabeformat hh:mm." sqref="Z10:Z19" xr:uid="{00000000-0002-0000-0B00-00000A000000}"/>
    <dataValidation allowBlank="1" showInputMessage="1" showErrorMessage="1" prompt="Raum für eigene Anmerkungen/ Kommentare für diesen Tag." sqref="S10:S14" xr:uid="{00000000-0002-0000-0B00-00000B000000}"/>
    <dataValidation allowBlank="1" showErrorMessage="1" error="Nur ganze Stunden (hh,0) bzw. halbe Stunden (hh,5) eingeben!_x000a_" sqref="AE10:AE40" xr:uid="{00000000-0002-0000-0B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B00-00000D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B00-00000E000000}"/>
    <dataValidation allowBlank="1" showInputMessage="1" showErrorMessage="1" error="Nur volle Stunden eingeben!" sqref="AC10:AC40" xr:uid="{00000000-0002-0000-0B00-00000F000000}"/>
  </dataValidations>
  <pageMargins left="0.11811023622047245" right="0.11811023622047245" top="0.78740157480314965" bottom="0.78740157480314965" header="0.31496062992125984" footer="0.31496062992125984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98" r:id="rId4" name="Option Button 18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9" r:id="rId5" name="Option Button 19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180975</xdr:rowOff>
                  </from>
                  <to>
                    <xdr:col>27</xdr:col>
                    <xdr:colOff>228600</xdr:colOff>
                    <xdr:row>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0" r:id="rId6" name="Option Button 20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B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B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fitToPage="1"/>
  </sheetPr>
  <dimension ref="A1:RU194"/>
  <sheetViews>
    <sheetView topLeftCell="A4" zoomScale="90" zoomScaleNormal="90" workbookViewId="0">
      <selection activeCell="L36" sqref="L36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Okt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11</v>
      </c>
      <c r="D3" s="557">
        <f ca="1">DATE(Aufzeichnungsjahr,C3,1)</f>
        <v>44135</v>
      </c>
      <c r="E3" s="1333">
        <f ca="1">D3</f>
        <v>44135</v>
      </c>
      <c r="F3" s="1333"/>
      <c r="G3" s="1333"/>
      <c r="H3" s="1334" t="s">
        <v>104</v>
      </c>
      <c r="I3" s="1334"/>
      <c r="J3" s="1328">
        <f ca="1">E3</f>
        <v>44135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Nov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ht="15" x14ac:dyDescent="0.25">
      <c r="A10" s="865">
        <f ca="1">WEEKNUM(B10,21)</f>
        <v>44</v>
      </c>
      <c r="B10" s="719">
        <f ca="1">D3</f>
        <v>44135</v>
      </c>
      <c r="C10" s="720">
        <f ca="1">NETWORKDAYS(B10,B10,Feiertage)</f>
        <v>1</v>
      </c>
      <c r="D10" s="720" t="str">
        <f ca="1">IF(ISERROR(VLOOKUP(B10,Feiertage_Liste,3,FALSE)),"",(VLOOKUP(B10,Feiertage_Liste,3,FALSE)))</f>
        <v/>
      </c>
      <c r="E10" s="773" t="str">
        <f ca="1">D10</f>
        <v/>
      </c>
      <c r="F10" s="721">
        <f ca="1">B10</f>
        <v>44135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>
        <f t="shared" ref="P10:P40" ca="1" si="2">IF(OR(C10=0,B10=""),"",BZ10)</f>
        <v>0.33333333333333298</v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 t="str">
        <f ca="1">IF(A10&lt;WEEKNUM(B10+1,21),RS10,"")</f>
        <v/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0.33333333333333337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0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1</v>
      </c>
      <c r="BZ10" s="736">
        <f ca="1">ROUND(IF(OR(C10=0,B10=""),0,INDIRECT(ADDRESS(MATCH(B10,Soll_AZ,1)+MATCH("Arbeitszeit 1 ab",Stammdaten!B:B,0)-1,WEEKDAY(B10,2)+15,,,Tabellennamen),TRUE)),15)</f>
        <v>0.33333333333333298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ht="15" x14ac:dyDescent="0.25">
      <c r="A11" s="865">
        <f t="shared" ref="A11:A36" ca="1" si="91">WEEKNUM(B11,21)</f>
        <v>44</v>
      </c>
      <c r="B11" s="719">
        <f ca="1">B10+1</f>
        <v>44136</v>
      </c>
      <c r="C11" s="720">
        <f ca="1">NETWORKDAYS(B11,B11,Feiertage)</f>
        <v>0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44136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 t="str">
        <f t="shared" ca="1" si="2"/>
        <v/>
      </c>
      <c r="Q11" s="725" t="str">
        <f t="shared" ca="1" si="3"/>
        <v/>
      </c>
      <c r="R11" s="725" t="str">
        <f t="shared" ref="R11:R36" ca="1" si="92">IF(A11&lt;WEEKNUM(B11+1,21),RS11,"")</f>
        <v/>
      </c>
      <c r="S11" s="750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0</v>
      </c>
      <c r="BZ11" s="736">
        <f ca="1">ROUND(IF(OR(C11=0,B11=""),0,INDIRECT(ADDRESS(MATCH(B11,Soll_AZ,1)+MATCH("Arbeitszeit 1 ab",Stammdaten!B:B,0)-1,WEEKDAY(B11,2)+15,,,Tabellennamen),TRUE)),15)</f>
        <v>0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ht="15" x14ac:dyDescent="0.25">
      <c r="A12" s="865">
        <f t="shared" ca="1" si="91"/>
        <v>44</v>
      </c>
      <c r="B12" s="719">
        <f t="shared" ref="B12:B37" ca="1" si="416">B11+1</f>
        <v>44137</v>
      </c>
      <c r="C12" s="720">
        <f t="shared" ref="C12:C37" ca="1" si="417">NETWORKDAYS(B12,B12,Feiertage)</f>
        <v>0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44137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 t="str">
        <f t="shared" ca="1" si="2"/>
        <v/>
      </c>
      <c r="Q12" s="725" t="str">
        <f t="shared" ca="1" si="3"/>
        <v/>
      </c>
      <c r="R12" s="725">
        <f t="shared" ca="1" si="92"/>
        <v>0</v>
      </c>
      <c r="S12" s="750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0</v>
      </c>
      <c r="BZ12" s="736">
        <f ca="1">ROUND(IF(OR(C12=0,B12=""),0,INDIRECT(ADDRESS(MATCH(B12,Soll_AZ,1)+MATCH("Arbeitszeit 1 ab",Stammdaten!B:B,0)-1,WEEKDAY(B12,2)+15,,,Tabellennamen),TRUE)),15)</f>
        <v>0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ht="15" x14ac:dyDescent="0.25">
      <c r="A13" s="865">
        <f t="shared" ca="1" si="91"/>
        <v>45</v>
      </c>
      <c r="B13" s="719">
        <f t="shared" ca="1" si="416"/>
        <v>44138</v>
      </c>
      <c r="C13" s="720">
        <f t="shared" ca="1" si="417"/>
        <v>1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44138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92"/>
        <v/>
      </c>
      <c r="S13" s="750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0.33333333333333337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ht="15" x14ac:dyDescent="0.25">
      <c r="A14" s="865">
        <f t="shared" ca="1" si="91"/>
        <v>45</v>
      </c>
      <c r="B14" s="719">
        <f t="shared" ca="1" si="416"/>
        <v>44139</v>
      </c>
      <c r="C14" s="720">
        <f t="shared" ca="1" si="417"/>
        <v>1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44139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92"/>
        <v/>
      </c>
      <c r="S14" s="750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ht="15" x14ac:dyDescent="0.25">
      <c r="A15" s="865">
        <f t="shared" ca="1" si="91"/>
        <v>45</v>
      </c>
      <c r="B15" s="719">
        <f t="shared" ca="1" si="416"/>
        <v>44140</v>
      </c>
      <c r="C15" s="720">
        <f t="shared" ca="1" si="417"/>
        <v>1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44140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>
        <f t="shared" ca="1" si="2"/>
        <v>0.33333333333333298</v>
      </c>
      <c r="Q15" s="725" t="str">
        <f t="shared" ca="1" si="3"/>
        <v/>
      </c>
      <c r="R15" s="725" t="str">
        <f t="shared" ca="1" si="92"/>
        <v/>
      </c>
      <c r="S15" s="750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0.33333333333333331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1</v>
      </c>
      <c r="BZ15" s="736">
        <f ca="1">ROUND(IF(OR(C15=0,B15=""),0,INDIRECT(ADDRESS(MATCH(B15,Soll_AZ,1)+MATCH("Arbeitszeit 1 ab",Stammdaten!B:B,0)-1,WEEKDAY(B15,2)+15,,,Tabellennamen),TRUE)),15)</f>
        <v>0.33333333333333298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ht="15" x14ac:dyDescent="0.25">
      <c r="A16" s="865">
        <f t="shared" ca="1" si="91"/>
        <v>45</v>
      </c>
      <c r="B16" s="719">
        <f t="shared" ca="1" si="416"/>
        <v>44141</v>
      </c>
      <c r="C16" s="720">
        <f t="shared" ca="1" si="417"/>
        <v>1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44141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>
        <f t="shared" ca="1" si="2"/>
        <v>0.33333333333333298</v>
      </c>
      <c r="Q16" s="725" t="str">
        <f t="shared" ca="1" si="3"/>
        <v/>
      </c>
      <c r="R16" s="725" t="str">
        <f t="shared" ca="1" si="92"/>
        <v/>
      </c>
      <c r="S16" s="750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0.33333333333333337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1</v>
      </c>
      <c r="BZ16" s="736">
        <f ca="1">ROUND(IF(OR(C16=0,B16=""),0,INDIRECT(ADDRESS(MATCH(B16,Soll_AZ,1)+MATCH("Arbeitszeit 1 ab",Stammdaten!B:B,0)-1,WEEKDAY(B16,2)+15,,,Tabellennamen),TRUE)),15)</f>
        <v>0.33333333333333298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ht="15" x14ac:dyDescent="0.25">
      <c r="A17" s="865">
        <f t="shared" ca="1" si="91"/>
        <v>45</v>
      </c>
      <c r="B17" s="719">
        <f t="shared" ca="1" si="416"/>
        <v>44142</v>
      </c>
      <c r="C17" s="720">
        <f t="shared" ca="1" si="417"/>
        <v>1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44142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>
        <f t="shared" ca="1" si="2"/>
        <v>0.33333333333333298</v>
      </c>
      <c r="Q17" s="725" t="str">
        <f t="shared" ca="1" si="3"/>
        <v/>
      </c>
      <c r="R17" s="725" t="str">
        <f t="shared" ca="1" si="92"/>
        <v/>
      </c>
      <c r="S17" s="750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0.33333333333333337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1</v>
      </c>
      <c r="BZ17" s="736">
        <f ca="1">ROUND(IF(OR(C17=0,B17=""),0,INDIRECT(ADDRESS(MATCH(B17,Soll_AZ,1)+MATCH("Arbeitszeit 1 ab",Stammdaten!B:B,0)-1,WEEKDAY(B17,2)+15,,,Tabellennamen),TRUE)),15)</f>
        <v>0.33333333333333298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ht="15" x14ac:dyDescent="0.25">
      <c r="A18" s="865">
        <f t="shared" ca="1" si="91"/>
        <v>45</v>
      </c>
      <c r="B18" s="719">
        <f t="shared" ca="1" si="416"/>
        <v>44143</v>
      </c>
      <c r="C18" s="720">
        <f t="shared" ca="1" si="417"/>
        <v>0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44143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 t="str">
        <f t="shared" ca="1" si="2"/>
        <v/>
      </c>
      <c r="Q18" s="725" t="str">
        <f t="shared" ca="1" si="3"/>
        <v/>
      </c>
      <c r="R18" s="725" t="str">
        <f t="shared" ca="1" si="92"/>
        <v/>
      </c>
      <c r="S18" s="750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0</v>
      </c>
      <c r="BZ18" s="736">
        <f ca="1">ROUND(IF(OR(C18=0,B18=""),0,INDIRECT(ADDRESS(MATCH(B18,Soll_AZ,1)+MATCH("Arbeitszeit 1 ab",Stammdaten!B:B,0)-1,WEEKDAY(B18,2)+15,,,Tabellennamen),TRUE)),15)</f>
        <v>0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45</v>
      </c>
      <c r="B19" s="719">
        <f t="shared" ca="1" si="416"/>
        <v>44144</v>
      </c>
      <c r="C19" s="720">
        <f t="shared" ca="1" si="417"/>
        <v>0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44144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 t="str">
        <f t="shared" ca="1" si="2"/>
        <v/>
      </c>
      <c r="Q19" s="725" t="str">
        <f t="shared" ca="1" si="3"/>
        <v/>
      </c>
      <c r="R19" s="725">
        <f t="shared" ca="1" si="92"/>
        <v>0</v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0</v>
      </c>
      <c r="BZ19" s="736">
        <f ca="1">ROUND(IF(OR(C19=0,B19=""),0,INDIRECT(ADDRESS(MATCH(B19,Soll_AZ,1)+MATCH("Arbeitszeit 1 ab",Stammdaten!B:B,0)-1,WEEKDAY(B19,2)+15,,,Tabellennamen),TRUE)),15)</f>
        <v>0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46</v>
      </c>
      <c r="B20" s="719">
        <f t="shared" ca="1" si="416"/>
        <v>44145</v>
      </c>
      <c r="C20" s="720">
        <f t="shared" ca="1" si="417"/>
        <v>1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44145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92"/>
        <v/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0.33333333333333337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46</v>
      </c>
      <c r="B21" s="719">
        <f t="shared" ca="1" si="416"/>
        <v>44146</v>
      </c>
      <c r="C21" s="720">
        <f t="shared" ca="1" si="417"/>
        <v>1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44146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92"/>
        <v/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46</v>
      </c>
      <c r="B22" s="719">
        <f t="shared" ca="1" si="416"/>
        <v>44147</v>
      </c>
      <c r="C22" s="720">
        <f t="shared" ca="1" si="417"/>
        <v>1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44147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>
        <f t="shared" ca="1" si="2"/>
        <v>0.33333333333333298</v>
      </c>
      <c r="Q22" s="725" t="str">
        <f t="shared" ca="1" si="3"/>
        <v/>
      </c>
      <c r="R22" s="725" t="str">
        <f t="shared" ca="1" si="92"/>
        <v/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0.33333333333333331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1</v>
      </c>
      <c r="BZ22" s="736">
        <f ca="1">ROUND(IF(OR(C22=0,B22=""),0,INDIRECT(ADDRESS(MATCH(B22,Soll_AZ,1)+MATCH("Arbeitszeit 1 ab",Stammdaten!B:B,0)-1,WEEKDAY(B22,2)+15,,,Tabellennamen),TRUE)),15)</f>
        <v>0.33333333333333298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46</v>
      </c>
      <c r="B23" s="719">
        <f t="shared" ca="1" si="416"/>
        <v>44148</v>
      </c>
      <c r="C23" s="720">
        <f t="shared" ca="1" si="417"/>
        <v>1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44148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>
        <f t="shared" ca="1" si="2"/>
        <v>0.33333333333333298</v>
      </c>
      <c r="Q23" s="725" t="str">
        <f t="shared" ca="1" si="3"/>
        <v/>
      </c>
      <c r="R23" s="725" t="str">
        <f t="shared" ca="1" si="92"/>
        <v/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0.33333333333333337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1</v>
      </c>
      <c r="BZ23" s="736">
        <f ca="1">ROUND(IF(OR(C23=0,B23=""),0,INDIRECT(ADDRESS(MATCH(B23,Soll_AZ,1)+MATCH("Arbeitszeit 1 ab",Stammdaten!B:B,0)-1,WEEKDAY(B23,2)+15,,,Tabellennamen),TRUE)),15)</f>
        <v>0.33333333333333298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46</v>
      </c>
      <c r="B24" s="719">
        <f t="shared" ca="1" si="416"/>
        <v>44149</v>
      </c>
      <c r="C24" s="720">
        <f t="shared" ca="1" si="417"/>
        <v>1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44149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>
        <f t="shared" ca="1" si="2"/>
        <v>0.33333333333333298</v>
      </c>
      <c r="Q24" s="725" t="str">
        <f t="shared" ca="1" si="3"/>
        <v/>
      </c>
      <c r="R24" s="725" t="str">
        <f t="shared" ca="1" si="92"/>
        <v/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0.33333333333333337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1</v>
      </c>
      <c r="BZ24" s="736">
        <f ca="1">ROUND(IF(OR(C24=0,B24=""),0,INDIRECT(ADDRESS(MATCH(B24,Soll_AZ,1)+MATCH("Arbeitszeit 1 ab",Stammdaten!B:B,0)-1,WEEKDAY(B24,2)+15,,,Tabellennamen),TRUE)),15)</f>
        <v>0.33333333333333298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46</v>
      </c>
      <c r="B25" s="719">
        <f t="shared" ca="1" si="416"/>
        <v>44150</v>
      </c>
      <c r="C25" s="720">
        <f t="shared" ca="1" si="417"/>
        <v>0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44150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 t="str">
        <f t="shared" ca="1" si="2"/>
        <v/>
      </c>
      <c r="Q25" s="725" t="str">
        <f t="shared" ca="1" si="3"/>
        <v/>
      </c>
      <c r="R25" s="725" t="str">
        <f t="shared" ca="1" si="92"/>
        <v/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0</v>
      </c>
      <c r="BZ25" s="736">
        <f ca="1">ROUND(IF(OR(C25=0,B25=""),0,INDIRECT(ADDRESS(MATCH(B25,Soll_AZ,1)+MATCH("Arbeitszeit 1 ab",Stammdaten!B:B,0)-1,WEEKDAY(B25,2)+15,,,Tabellennamen),TRUE)),15)</f>
        <v>0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46</v>
      </c>
      <c r="B26" s="719">
        <f t="shared" ca="1" si="416"/>
        <v>44151</v>
      </c>
      <c r="C26" s="720">
        <f t="shared" ca="1" si="417"/>
        <v>0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44151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 t="str">
        <f t="shared" ca="1" si="2"/>
        <v/>
      </c>
      <c r="Q26" s="725" t="str">
        <f t="shared" ca="1" si="3"/>
        <v/>
      </c>
      <c r="R26" s="725">
        <f t="shared" ca="1" si="92"/>
        <v>0</v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0</v>
      </c>
      <c r="BZ26" s="736">
        <f ca="1">ROUND(IF(OR(C26=0,B26=""),0,INDIRECT(ADDRESS(MATCH(B26,Soll_AZ,1)+MATCH("Arbeitszeit 1 ab",Stammdaten!B:B,0)-1,WEEKDAY(B26,2)+15,,,Tabellennamen),TRUE)),15)</f>
        <v>0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15" x14ac:dyDescent="0.25">
      <c r="A27" s="865">
        <f t="shared" ca="1" si="91"/>
        <v>47</v>
      </c>
      <c r="B27" s="719">
        <f t="shared" ca="1" si="416"/>
        <v>44152</v>
      </c>
      <c r="C27" s="720">
        <f t="shared" ca="1" si="417"/>
        <v>1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44152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92"/>
        <v/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0.33333333333333337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47</v>
      </c>
      <c r="B28" s="719">
        <f t="shared" ca="1" si="416"/>
        <v>44153</v>
      </c>
      <c r="C28" s="720">
        <f t="shared" ca="1" si="417"/>
        <v>1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44153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92"/>
        <v/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x14ac:dyDescent="0.25">
      <c r="A29" s="865">
        <f t="shared" ca="1" si="91"/>
        <v>47</v>
      </c>
      <c r="B29" s="719">
        <f t="shared" ca="1" si="416"/>
        <v>44154</v>
      </c>
      <c r="C29" s="720">
        <f t="shared" ca="1" si="417"/>
        <v>0</v>
      </c>
      <c r="D29" s="720" t="str">
        <f t="shared" ca="1" si="418"/>
        <v>Buß- und Bettag</v>
      </c>
      <c r="E29" s="773" t="str">
        <f t="shared" ca="1" si="419"/>
        <v>Buß- und Bettag</v>
      </c>
      <c r="F29" s="721">
        <f t="shared" ca="1" si="420"/>
        <v>44154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 t="str">
        <f t="shared" ca="1" si="2"/>
        <v/>
      </c>
      <c r="Q29" s="725" t="str">
        <f t="shared" ca="1" si="3"/>
        <v/>
      </c>
      <c r="R29" s="725" t="str">
        <f t="shared" ca="1" si="92"/>
        <v/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1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0</v>
      </c>
      <c r="BZ29" s="736">
        <f ca="1">ROUND(IF(OR(C29=0,B29=""),0,INDIRECT(ADDRESS(MATCH(B29,Soll_AZ,1)+MATCH("Arbeitszeit 1 ab",Stammdaten!B:B,0)-1,WEEKDAY(B29,2)+15,,,Tabellennamen),TRUE)),15)</f>
        <v>0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ht="15" x14ac:dyDescent="0.25">
      <c r="A30" s="865">
        <f t="shared" ca="1" si="91"/>
        <v>47</v>
      </c>
      <c r="B30" s="719">
        <f t="shared" ca="1" si="416"/>
        <v>44155</v>
      </c>
      <c r="C30" s="720">
        <f t="shared" ca="1" si="417"/>
        <v>1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44155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>
        <f t="shared" ca="1" si="2"/>
        <v>0.33333333333333298</v>
      </c>
      <c r="Q30" s="725" t="str">
        <f t="shared" ca="1" si="3"/>
        <v/>
      </c>
      <c r="R30" s="725" t="str">
        <f t="shared" ca="1" si="92"/>
        <v/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0.33333333333333337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1</v>
      </c>
      <c r="BZ30" s="736">
        <f ca="1">ROUND(IF(OR(C30=0,B30=""),0,INDIRECT(ADDRESS(MATCH(B30,Soll_AZ,1)+MATCH("Arbeitszeit 1 ab",Stammdaten!B:B,0)-1,WEEKDAY(B30,2)+15,,,Tabellennamen),TRUE)),15)</f>
        <v>0.33333333333333298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x14ac:dyDescent="0.25">
      <c r="A31" s="865">
        <f t="shared" ca="1" si="91"/>
        <v>47</v>
      </c>
      <c r="B31" s="719">
        <f t="shared" ca="1" si="416"/>
        <v>44156</v>
      </c>
      <c r="C31" s="720">
        <f t="shared" ca="1" si="417"/>
        <v>1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44156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>
        <f t="shared" ca="1" si="2"/>
        <v>0.33333333333333298</v>
      </c>
      <c r="Q31" s="725" t="str">
        <f t="shared" ca="1" si="3"/>
        <v/>
      </c>
      <c r="R31" s="725" t="str">
        <f t="shared" ca="1" si="92"/>
        <v/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0.33333333333333337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1</v>
      </c>
      <c r="BZ31" s="736">
        <f ca="1">ROUND(IF(OR(C31=0,B31=""),0,INDIRECT(ADDRESS(MATCH(B31,Soll_AZ,1)+MATCH("Arbeitszeit 1 ab",Stammdaten!B:B,0)-1,WEEKDAY(B31,2)+15,,,Tabellennamen),TRUE)),15)</f>
        <v>0.33333333333333298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47</v>
      </c>
      <c r="B32" s="719">
        <f t="shared" ca="1" si="416"/>
        <v>44157</v>
      </c>
      <c r="C32" s="720">
        <f t="shared" ca="1" si="417"/>
        <v>0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44157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 t="str">
        <f t="shared" ca="1" si="2"/>
        <v/>
      </c>
      <c r="Q32" s="725" t="str">
        <f t="shared" ca="1" si="3"/>
        <v/>
      </c>
      <c r="R32" s="725" t="str">
        <f t="shared" ca="1" si="92"/>
        <v/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0</v>
      </c>
      <c r="BZ32" s="736">
        <f ca="1">ROUND(IF(OR(C32=0,B32=""),0,INDIRECT(ADDRESS(MATCH(B32,Soll_AZ,1)+MATCH("Arbeitszeit 1 ab",Stammdaten!B:B,0)-1,WEEKDAY(B32,2)+15,,,Tabellennamen),TRUE)),15)</f>
        <v>0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47</v>
      </c>
      <c r="B33" s="719">
        <f t="shared" ca="1" si="416"/>
        <v>44158</v>
      </c>
      <c r="C33" s="720">
        <f t="shared" ca="1" si="417"/>
        <v>0</v>
      </c>
      <c r="D33" s="720" t="str">
        <f t="shared" ca="1" si="418"/>
        <v/>
      </c>
      <c r="E33" s="773" t="str">
        <f t="shared" ca="1" si="419"/>
        <v/>
      </c>
      <c r="F33" s="721">
        <f t="shared" ca="1" si="420"/>
        <v>44158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 t="str">
        <f t="shared" ca="1" si="2"/>
        <v/>
      </c>
      <c r="Q33" s="725" t="str">
        <f t="shared" ca="1" si="3"/>
        <v/>
      </c>
      <c r="R33" s="725">
        <f t="shared" ca="1" si="92"/>
        <v>0</v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0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0</v>
      </c>
      <c r="BZ33" s="736">
        <f ca="1">ROUND(IF(OR(C33=0,B33=""),0,INDIRECT(ADDRESS(MATCH(B33,Soll_AZ,1)+MATCH("Arbeitszeit 1 ab",Stammdaten!B:B,0)-1,WEEKDAY(B33,2)+15,,,Tabellennamen),TRUE)),15)</f>
        <v>0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48</v>
      </c>
      <c r="B34" s="719">
        <f t="shared" ca="1" si="416"/>
        <v>44159</v>
      </c>
      <c r="C34" s="720">
        <f t="shared" ca="1" si="417"/>
        <v>1</v>
      </c>
      <c r="D34" s="720" t="str">
        <f t="shared" ca="1" si="418"/>
        <v/>
      </c>
      <c r="E34" s="773" t="str">
        <f t="shared" ca="1" si="419"/>
        <v/>
      </c>
      <c r="F34" s="721">
        <f t="shared" ca="1" si="420"/>
        <v>44159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>
        <f t="shared" ca="1" si="2"/>
        <v>0.33333333333333298</v>
      </c>
      <c r="Q34" s="725" t="str">
        <f t="shared" ca="1" si="3"/>
        <v/>
      </c>
      <c r="R34" s="725" t="str">
        <f t="shared" ca="1" si="92"/>
        <v/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0.33333333333333337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0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1</v>
      </c>
      <c r="BZ34" s="736">
        <f ca="1">ROUND(IF(OR(C34=0,B34=""),0,INDIRECT(ADDRESS(MATCH(B34,Soll_AZ,1)+MATCH("Arbeitszeit 1 ab",Stammdaten!B:B,0)-1,WEEKDAY(B34,2)+15,,,Tabellennamen),TRUE)),15)</f>
        <v>0.33333333333333298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48</v>
      </c>
      <c r="B35" s="719">
        <f t="shared" ca="1" si="416"/>
        <v>44160</v>
      </c>
      <c r="C35" s="720">
        <f t="shared" ca="1" si="417"/>
        <v>1</v>
      </c>
      <c r="D35" s="720" t="str">
        <f t="shared" ca="1" si="418"/>
        <v/>
      </c>
      <c r="E35" s="773" t="str">
        <f t="shared" ca="1" si="419"/>
        <v/>
      </c>
      <c r="F35" s="721">
        <f t="shared" ca="1" si="420"/>
        <v>44160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>
        <f t="shared" ca="1" si="2"/>
        <v>0.33333333333333298</v>
      </c>
      <c r="Q35" s="725" t="str">
        <f t="shared" ca="1" si="3"/>
        <v/>
      </c>
      <c r="R35" s="725" t="str">
        <f t="shared" ca="1" si="92"/>
        <v/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0.33333333333333337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0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1</v>
      </c>
      <c r="BZ35" s="736">
        <f ca="1">ROUND(IF(OR(C35=0,B35=""),0,INDIRECT(ADDRESS(MATCH(B35,Soll_AZ,1)+MATCH("Arbeitszeit 1 ab",Stammdaten!B:B,0)-1,WEEKDAY(B35,2)+15,,,Tabellennamen),TRUE)),15)</f>
        <v>0.33333333333333298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48</v>
      </c>
      <c r="B36" s="719">
        <f t="shared" ca="1" si="416"/>
        <v>44161</v>
      </c>
      <c r="C36" s="720">
        <f t="shared" ca="1" si="417"/>
        <v>1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44161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>
        <f t="shared" ca="1" si="2"/>
        <v>0.33333333333333298</v>
      </c>
      <c r="Q36" s="725" t="str">
        <f t="shared" ca="1" si="3"/>
        <v/>
      </c>
      <c r="R36" s="725" t="str">
        <f t="shared" ca="1" si="92"/>
        <v/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0.33333333333333331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1</v>
      </c>
      <c r="BZ36" s="736">
        <f ca="1">ROUND(IF(OR(C36=0,B36=""),0,INDIRECT(ADDRESS(MATCH(B36,Soll_AZ,1)+MATCH("Arbeitszeit 1 ab",Stammdaten!B:B,0)-1,WEEKDAY(B36,2)+15,,,Tabellennamen),TRUE)),15)</f>
        <v>0.33333333333333298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48</v>
      </c>
      <c r="B37" s="719">
        <f t="shared" ca="1" si="416"/>
        <v>44162</v>
      </c>
      <c r="C37" s="720">
        <f t="shared" ca="1" si="417"/>
        <v>1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44162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>
        <f t="shared" ca="1" si="2"/>
        <v>0.33333333333333298</v>
      </c>
      <c r="Q37" s="725" t="str">
        <f t="shared" ca="1" si="3"/>
        <v/>
      </c>
      <c r="R37" s="725" t="str">
        <f ca="1">IF(B37="","",IF(A37&lt;WEEKNUM(B37+1,21),RS37,""))</f>
        <v/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0.33333333333333337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1</v>
      </c>
      <c r="BZ37" s="736">
        <f ca="1">ROUND(IF(OR(C37=0,B37=""),0,INDIRECT(ADDRESS(MATCH(B37,Soll_AZ,1)+MATCH("Arbeitszeit 1 ab",Stammdaten!B:B,0)-1,WEEKDAY(B37,2)+15,,,Tabellennamen),TRUE)),15)</f>
        <v>0.33333333333333298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48</v>
      </c>
      <c r="B38" s="719">
        <f ca="1">IF(B37="","",IF(B37+1=DATE(Aufzeichnungsjahr,$C$3+1,1),"",B37+1))</f>
        <v>44163</v>
      </c>
      <c r="C38" s="720">
        <f ca="1">IF(B38="",1,NETWORKDAYS(B38,B38,Feiertage))</f>
        <v>1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44163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>
        <f t="shared" ca="1" si="2"/>
        <v>0.33333333333333298</v>
      </c>
      <c r="Q38" s="725" t="str">
        <f t="shared" ca="1" si="3"/>
        <v/>
      </c>
      <c r="R38" s="725" t="str">
        <f t="shared" ref="R38:R40" ca="1" si="432">IF(B38="","",IF(A38&lt;WEEKNUM(B38+1,21),RS38,""))</f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0.33333333333333337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1</v>
      </c>
      <c r="BZ38" s="736">
        <f ca="1">ROUND(IF(OR(C38=0,B38=""),0,INDIRECT(ADDRESS(MATCH(B38,Soll_AZ,1)+MATCH("Arbeitszeit 1 ab",Stammdaten!B:B,0)-1,WEEKDAY(B38,2)+15,,,Tabellennamen),TRUE)),15)</f>
        <v>0.33333333333333298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48</v>
      </c>
      <c r="B39" s="719">
        <f ca="1">IF(B38="","",IF(B38+1=DATE(Aufzeichnungsjahr,$C$3+1,1),"",B38+1))</f>
        <v>44164</v>
      </c>
      <c r="C39" s="720">
        <f ca="1">IF(B39="",1,NETWORKDAYS(B39,B39,Feiertage))</f>
        <v>0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44164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 t="str">
        <f t="shared" ca="1" si="2"/>
        <v/>
      </c>
      <c r="Q39" s="725" t="str">
        <f t="shared" ca="1" si="3"/>
        <v/>
      </c>
      <c r="R39" s="725" t="str">
        <f t="shared" ca="1" si="432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0</v>
      </c>
      <c r="BZ39" s="736">
        <f ca="1">ROUND(IF(OR(C39=0,B39=""),0,INDIRECT(ADDRESS(MATCH(B39,Soll_AZ,1)+MATCH("Arbeitszeit 1 ab",Stammdaten!B:B,0)-1,WEEKDAY(B39,2)+15,,,Tabellennamen),TRUE)),15)</f>
        <v>0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ht="15" x14ac:dyDescent="0.25">
      <c r="A40" s="866" t="str">
        <f t="shared" ca="1" si="431"/>
        <v/>
      </c>
      <c r="B40" s="756" t="str">
        <f ca="1">IF(B39="","",IF(B39+1=DATE(Aufzeichnungsjahr,$C$3+1,1),"",B39+1))</f>
        <v/>
      </c>
      <c r="C40" s="757">
        <f ca="1">IF(B40="",1,NETWORKDAYS(B40,B40,Feiertage))</f>
        <v>1</v>
      </c>
      <c r="D40" s="757" t="str">
        <f t="shared" ca="1" si="418"/>
        <v/>
      </c>
      <c r="E40" s="774" t="str">
        <f t="shared" ca="1" si="419"/>
        <v/>
      </c>
      <c r="F40" s="758" t="str">
        <f t="shared" ca="1" si="420"/>
        <v/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 t="str">
        <f t="shared" ca="1" si="2"/>
        <v/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0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 t="str">
        <f ca="1">IF(B40="","",INDIRECT(ADDRESS(MATCH(B40,Soll_AZ,1)+MATCH("Arbeitszeit 1 ab",Stammdaten!B:B,0)-1,4,,,Tabellennamen),TRUE))</f>
        <v/>
      </c>
      <c r="BX40" s="638">
        <f t="shared" ca="1" si="24"/>
        <v>0</v>
      </c>
      <c r="BY40" s="638">
        <f t="shared" ca="1" si="102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November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IF(Okt!$R$44="",0,Okt!$R$44)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November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20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ht="18.75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ht="18.75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gF8mGHDkbSzaMCyB2bVX9lV1YhsmmVU35E4nlwTgs598x/A++sDGo98FAhGUhIVYPxl9MawEJuJuRxSa66ssKQ==" saltValue="J5dW0dpz9sB6+7VxuwmTTA==" spinCount="100000" sheet="1" formatCells="0" selectLockedCells="1"/>
  <mergeCells count="71">
    <mergeCell ref="AB47:AF47"/>
    <mergeCell ref="AB48:AF48"/>
    <mergeCell ref="AB44:AF44"/>
    <mergeCell ref="M45:N45"/>
    <mergeCell ref="AB45:AF45"/>
    <mergeCell ref="M46:N46"/>
    <mergeCell ref="AB46:AF46"/>
    <mergeCell ref="AD7:AE7"/>
    <mergeCell ref="AD41:AF41"/>
    <mergeCell ref="AD42:AF42"/>
    <mergeCell ref="BS3:BS4"/>
    <mergeCell ref="AL6:AQ6"/>
    <mergeCell ref="AR6:AW6"/>
    <mergeCell ref="AX6:BC6"/>
    <mergeCell ref="BM6:BR6"/>
    <mergeCell ref="AG7:AG8"/>
    <mergeCell ref="BM2:BR4"/>
    <mergeCell ref="A44:B44"/>
    <mergeCell ref="O44:P44"/>
    <mergeCell ref="I42:J42"/>
    <mergeCell ref="M42:N44"/>
    <mergeCell ref="T42:X42"/>
    <mergeCell ref="I43:J43"/>
    <mergeCell ref="T43:X49"/>
    <mergeCell ref="F45:I45"/>
    <mergeCell ref="O43:P43"/>
    <mergeCell ref="O42:P42"/>
    <mergeCell ref="A47:B49"/>
    <mergeCell ref="C47:H49"/>
    <mergeCell ref="J47:K49"/>
    <mergeCell ref="L47:P49"/>
    <mergeCell ref="E4:G4"/>
    <mergeCell ref="J4:K4"/>
    <mergeCell ref="Z7:AA7"/>
    <mergeCell ref="AB7:AC7"/>
    <mergeCell ref="F46:I46"/>
    <mergeCell ref="G42:H43"/>
    <mergeCell ref="G44:K44"/>
    <mergeCell ref="U7:W7"/>
    <mergeCell ref="X7:X8"/>
    <mergeCell ref="T6:X6"/>
    <mergeCell ref="T7:T8"/>
    <mergeCell ref="E2:G2"/>
    <mergeCell ref="H2:I2"/>
    <mergeCell ref="J2:K2"/>
    <mergeCell ref="M2:O2"/>
    <mergeCell ref="E3:G3"/>
    <mergeCell ref="H3:I3"/>
    <mergeCell ref="J3:K3"/>
    <mergeCell ref="M3:O3"/>
    <mergeCell ref="A6:A8"/>
    <mergeCell ref="B6:B8"/>
    <mergeCell ref="E6:E8"/>
    <mergeCell ref="F6:F8"/>
    <mergeCell ref="G6:G8"/>
    <mergeCell ref="Q3:S3"/>
    <mergeCell ref="S6:S8"/>
    <mergeCell ref="R7:R8"/>
    <mergeCell ref="N1:Q1"/>
    <mergeCell ref="Q4:S4"/>
    <mergeCell ref="Q2:S2"/>
    <mergeCell ref="M4:O4"/>
    <mergeCell ref="H6:R6"/>
    <mergeCell ref="P2:P4"/>
    <mergeCell ref="N7:N8"/>
    <mergeCell ref="O7:O8"/>
    <mergeCell ref="P7:P8"/>
    <mergeCell ref="Q7:Q8"/>
    <mergeCell ref="H7:H8"/>
    <mergeCell ref="I7:I8"/>
    <mergeCell ref="J7:J8"/>
  </mergeCells>
  <conditionalFormatting sqref="B10:Q40 S10:AG40">
    <cfRule type="expression" dxfId="98" priority="32">
      <formula>OR($C10=0,$P10=0)</formula>
    </cfRule>
  </conditionalFormatting>
  <conditionalFormatting sqref="K10:L41">
    <cfRule type="expression" dxfId="97" priority="28">
      <formula>OR($BE10,$BL10)</formula>
    </cfRule>
  </conditionalFormatting>
  <conditionalFormatting sqref="O10:O40">
    <cfRule type="expression" dxfId="96" priority="29">
      <formula>$BJ10&gt;10/24</formula>
    </cfRule>
    <cfRule type="expression" dxfId="95" priority="30">
      <formula>OR($BE10,$BL10)</formula>
    </cfRule>
  </conditionalFormatting>
  <conditionalFormatting sqref="K8:L8">
    <cfRule type="expression" dxfId="94" priority="25">
      <formula>$BE8+$BL8&gt;0</formula>
    </cfRule>
  </conditionalFormatting>
  <conditionalFormatting sqref="S6:S40">
    <cfRule type="expression" dxfId="93" priority="24">
      <formula>$AM$3=1</formula>
    </cfRule>
  </conditionalFormatting>
  <conditionalFormatting sqref="X6:X9">
    <cfRule type="expression" dxfId="92" priority="23">
      <formula>$AM$3=2</formula>
    </cfRule>
  </conditionalFormatting>
  <conditionalFormatting sqref="S40">
    <cfRule type="expression" dxfId="91" priority="21">
      <formula>$AM$3=1</formula>
    </cfRule>
  </conditionalFormatting>
  <conditionalFormatting sqref="S40">
    <cfRule type="expression" dxfId="90" priority="22">
      <formula>$AM$3=2</formula>
    </cfRule>
  </conditionalFormatting>
  <conditionalFormatting sqref="X40">
    <cfRule type="expression" dxfId="89" priority="20">
      <formula>$AM$3=2</formula>
    </cfRule>
  </conditionalFormatting>
  <conditionalFormatting sqref="T40:X40">
    <cfRule type="expression" dxfId="88" priority="18">
      <formula>$AM$3=2</formula>
    </cfRule>
  </conditionalFormatting>
  <conditionalFormatting sqref="Q10:Q40">
    <cfRule type="expression" dxfId="87" priority="17">
      <formula>$BV10=3</formula>
    </cfRule>
    <cfRule type="expression" dxfId="86" priority="26">
      <formula>$BV10=2</formula>
    </cfRule>
    <cfRule type="expression" dxfId="85" priority="27">
      <formula>$BV10=1</formula>
    </cfRule>
  </conditionalFormatting>
  <conditionalFormatting sqref="N10:N40">
    <cfRule type="expression" dxfId="84" priority="33">
      <formula>AND($BL10,$C10=0)</formula>
    </cfRule>
  </conditionalFormatting>
  <conditionalFormatting sqref="H10:O40 H41:M41">
    <cfRule type="expression" dxfId="83" priority="34">
      <formula>AND($BK10&gt;0,$C10=0,NOT(ISBLANK(H10)))</formula>
    </cfRule>
  </conditionalFormatting>
  <conditionalFormatting sqref="T6:AG50 S41">
    <cfRule type="expression" dxfId="82" priority="19">
      <formula>$AM$3=1</formula>
    </cfRule>
  </conditionalFormatting>
  <conditionalFormatting sqref="Z6:AG50">
    <cfRule type="expression" dxfId="81" priority="31">
      <formula>$AM$3=2</formula>
    </cfRule>
  </conditionalFormatting>
  <conditionalFormatting sqref="R10:R40">
    <cfRule type="expression" dxfId="80" priority="15">
      <formula>OR($C10=0,$P10=0)</formula>
    </cfRule>
  </conditionalFormatting>
  <conditionalFormatting sqref="A10:A40">
    <cfRule type="expression" dxfId="79" priority="14">
      <formula>OR($C10=0,$P10=0)</formula>
    </cfRule>
  </conditionalFormatting>
  <conditionalFormatting sqref="O41">
    <cfRule type="expression" dxfId="78" priority="11">
      <formula>$BJ41&gt;10/24</formula>
    </cfRule>
    <cfRule type="expression" dxfId="77" priority="12">
      <formula>OR($BE41,$BL41)</formula>
    </cfRule>
  </conditionalFormatting>
  <conditionalFormatting sqref="Q41">
    <cfRule type="expression" dxfId="76" priority="8">
      <formula>$BV41=3</formula>
    </cfRule>
    <cfRule type="expression" dxfId="75" priority="9">
      <formula>$BV41=2</formula>
    </cfRule>
    <cfRule type="expression" dxfId="74" priority="10">
      <formula>$BV41=1</formula>
    </cfRule>
  </conditionalFormatting>
  <conditionalFormatting sqref="N41:O41">
    <cfRule type="expression" dxfId="73" priority="13">
      <formula>AND($BK41&gt;0,$C41=0,NOT(ISBLANK(N41)))</formula>
    </cfRule>
  </conditionalFormatting>
  <conditionalFormatting sqref="S42:S43 R42:R47">
    <cfRule type="expression" dxfId="72" priority="1">
      <formula>OR($AM$3=3,$R$42&gt;0)</formula>
    </cfRule>
  </conditionalFormatting>
  <dataValidations count="16">
    <dataValidation allowBlank="1" showInputMessage="1" showErrorMessage="1" prompt="Beginn der Arbeitszeit (des ersten Arbeitsblocks)_x000a_Eingabeformat: 00:00 (minutengenaue Eingabe möglich)" sqref="H10:H14" xr:uid="{00000000-0002-0000-0C00-000000000000}"/>
    <dataValidation allowBlank="1" showInputMessage="1" showErrorMessage="1" prompt="Ende der Arbeitszeit (des ersten Arbeitsblocks)_x000a_Eingabeformat: 00:00 (minutengenaue Eingabe möglich)" sqref="I10:I14" xr:uid="{00000000-0002-0000-0C00-000001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C00-000002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C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C00-000004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C00-000005000000}"/>
    <dataValidation allowBlank="1" showInputMessage="1" showErrorMessage="1" prompt="Datum der Erstellung" sqref="E44" xr:uid="{00000000-0002-0000-0C00-000006000000}"/>
    <dataValidation allowBlank="1" showInputMessage="1" showErrorMessage="1" prompt="Nur bei Abgabe ans Dezernat Personal relevant." sqref="C47:H49 L47:P49" xr:uid="{00000000-0002-0000-0C00-000007000000}"/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C00-000008000000}"/>
    <dataValidation allowBlank="1" showInputMessage="1" showErrorMessage="1" prompt="Ende der Rufbereitschaft, maximal 24 Stunden. _x000a_Eingabeformat hh:mm." sqref="AA10:AA19" xr:uid="{00000000-0002-0000-0C00-000009000000}"/>
    <dataValidation allowBlank="1" showInputMessage="1" showErrorMessage="1" prompt="Beginn der Rufbereitschaft._x000a_Eingabeformat hh:mm." sqref="Z10:Z19" xr:uid="{00000000-0002-0000-0C00-00000A000000}"/>
    <dataValidation allowBlank="1" showInputMessage="1" showErrorMessage="1" prompt="Raum für eigene Anmerkungen/ Kommentare für diesen Tag." sqref="S10:S14" xr:uid="{00000000-0002-0000-0C00-00000B000000}"/>
    <dataValidation allowBlank="1" showErrorMessage="1" error="Nur ganze Stunden (hh,0) bzw. halbe Stunden (hh,5) eingeben!_x000a_" sqref="AE10:AE40" xr:uid="{00000000-0002-0000-0C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C00-00000D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C00-00000E000000}"/>
    <dataValidation allowBlank="1" showInputMessage="1" showErrorMessage="1" error="Nur volle Stunden eingeben!" sqref="AC10:AC40" xr:uid="{00000000-0002-0000-0C00-00000F000000}"/>
  </dataValidations>
  <pageMargins left="0.11811023622047245" right="0.11811023622047245" top="0.78740157480314965" bottom="0.78740157480314965" header="0.31496062992125984" footer="0.31496062992125984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23" r:id="rId4" name="Option Button 19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342900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4" r:id="rId5" name="Option Button 20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47625</xdr:rowOff>
                  </from>
                  <to>
                    <xdr:col>27</xdr:col>
                    <xdr:colOff>200025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5" r:id="rId6" name="Option Button 21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C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C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C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>
    <pageSetUpPr fitToPage="1"/>
  </sheetPr>
  <dimension ref="A1:RU194"/>
  <sheetViews>
    <sheetView topLeftCell="A13" zoomScale="90" zoomScaleNormal="90" workbookViewId="0">
      <selection activeCell="S10" sqref="S10:S31"/>
    </sheetView>
  </sheetViews>
  <sheetFormatPr baseColWidth="10" defaultColWidth="0" defaultRowHeight="16.5" customHeight="1" zeroHeight="1" x14ac:dyDescent="0.25"/>
  <cols>
    <col min="1" max="1" width="5.28515625" style="85" customWidth="1"/>
    <col min="2" max="2" width="13" style="85" customWidth="1"/>
    <col min="3" max="3" width="13.7109375" style="88" hidden="1" customWidth="1"/>
    <col min="4" max="4" width="11.42578125" style="88" hidden="1" customWidth="1"/>
    <col min="5" max="5" width="16.28515625" style="85" customWidth="1"/>
    <col min="6" max="6" width="5.42578125" style="112" customWidth="1"/>
    <col min="7" max="7" width="7.7109375" style="112" customWidth="1"/>
    <col min="8" max="17" width="11.7109375" style="112" customWidth="1"/>
    <col min="18" max="18" width="17.140625" style="112" customWidth="1"/>
    <col min="19" max="19" width="18.85546875" style="85" customWidth="1"/>
    <col min="20" max="21" width="9.7109375" style="85" customWidth="1"/>
    <col min="22" max="24" width="9.7109375" style="112" customWidth="1"/>
    <col min="25" max="25" width="9.7109375" style="112" hidden="1" customWidth="1"/>
    <col min="26" max="27" width="9.7109375" style="112" customWidth="1"/>
    <col min="28" max="28" width="15.7109375" style="112" customWidth="1"/>
    <col min="29" max="29" width="16.28515625" style="112" customWidth="1"/>
    <col min="30" max="30" width="15.7109375" style="112" customWidth="1"/>
    <col min="31" max="31" width="17.28515625" style="112" customWidth="1"/>
    <col min="32" max="32" width="9" style="112" customWidth="1"/>
    <col min="33" max="33" width="11.7109375" style="112" customWidth="1"/>
    <col min="34" max="35" width="9" style="552" hidden="1" customWidth="1"/>
    <col min="36" max="37" width="11.28515625" style="552" hidden="1" customWidth="1"/>
    <col min="38" max="41" width="11.42578125" style="88" hidden="1" customWidth="1"/>
    <col min="42" max="42" width="11.85546875" style="95" hidden="1" customWidth="1"/>
    <col min="43" max="43" width="36.7109375" style="88" hidden="1" customWidth="1"/>
    <col min="44" max="47" width="11.42578125" style="96" hidden="1" customWidth="1"/>
    <col min="48" max="48" width="11.42578125" style="95" hidden="1" customWidth="1"/>
    <col min="49" max="49" width="11.42578125" style="96" hidden="1" customWidth="1"/>
    <col min="50" max="55" width="11.42578125" style="88" hidden="1" customWidth="1"/>
    <col min="56" max="57" width="11.42578125" style="97" hidden="1" customWidth="1"/>
    <col min="58" max="58" width="24" style="96" hidden="1" customWidth="1"/>
    <col min="59" max="60" width="11.42578125" style="96" hidden="1" customWidth="1"/>
    <col min="61" max="61" width="12.7109375" style="96" hidden="1" customWidth="1"/>
    <col min="62" max="62" width="11.42578125" style="97" hidden="1" customWidth="1"/>
    <col min="63" max="63" width="22.28515625" style="97" hidden="1" customWidth="1"/>
    <col min="64" max="70" width="11.42578125" style="97" hidden="1" customWidth="1"/>
    <col min="71" max="71" width="26.42578125" style="97" hidden="1" customWidth="1"/>
    <col min="72" max="72" width="11.42578125" style="98" hidden="1" customWidth="1"/>
    <col min="73" max="73" width="14.140625" style="96" hidden="1" customWidth="1"/>
    <col min="74" max="74" width="25.28515625" style="96" hidden="1" customWidth="1"/>
    <col min="75" max="77" width="11.42578125" style="96" hidden="1" customWidth="1"/>
    <col min="78" max="78" width="13.7109375" style="85" hidden="1" customWidth="1"/>
    <col min="79" max="79" width="11.85546875" style="85" hidden="1" customWidth="1"/>
    <col min="80" max="80" width="11.42578125" style="85" hidden="1" customWidth="1"/>
    <col min="81" max="81" width="11.85546875" style="85" hidden="1" customWidth="1"/>
    <col min="82" max="82" width="13.85546875" style="574" hidden="1" customWidth="1"/>
    <col min="83" max="83" width="13.42578125" style="574" hidden="1" customWidth="1"/>
    <col min="84" max="84" width="11.7109375" style="85" hidden="1" customWidth="1"/>
    <col min="85" max="86" width="12" style="85" hidden="1" customWidth="1"/>
    <col min="87" max="87" width="15" style="85" hidden="1" customWidth="1"/>
    <col min="88" max="88" width="11.85546875" style="85" hidden="1" customWidth="1"/>
    <col min="89" max="89" width="12.85546875" style="85" hidden="1" customWidth="1"/>
    <col min="90" max="90" width="11.85546875" style="85" hidden="1" customWidth="1"/>
    <col min="91" max="95" width="14.28515625" style="85" hidden="1" customWidth="1"/>
    <col min="96" max="96" width="11.85546875" style="85" hidden="1" customWidth="1"/>
    <col min="97" max="97" width="11.42578125" style="85" hidden="1" customWidth="1"/>
    <col min="98" max="101" width="11.85546875" style="85" hidden="1" customWidth="1"/>
    <col min="102" max="102" width="12.85546875" style="85" hidden="1" customWidth="1"/>
    <col min="103" max="103" width="11.85546875" style="85" hidden="1" customWidth="1"/>
    <col min="104" max="108" width="14.28515625" style="85" hidden="1" customWidth="1"/>
    <col min="109" max="109" width="11.85546875" style="85" hidden="1" customWidth="1"/>
    <col min="110" max="110" width="11.42578125" style="85" hidden="1" customWidth="1"/>
    <col min="111" max="114" width="11.85546875" style="85" hidden="1" customWidth="1"/>
    <col min="115" max="115" width="12.85546875" style="85" hidden="1" customWidth="1"/>
    <col min="116" max="116" width="11.85546875" style="85" hidden="1" customWidth="1"/>
    <col min="117" max="121" width="14.28515625" style="85" hidden="1" customWidth="1"/>
    <col min="122" max="122" width="11.85546875" style="85" hidden="1" customWidth="1"/>
    <col min="123" max="123" width="11.42578125" style="85" hidden="1" customWidth="1"/>
    <col min="124" max="127" width="11.85546875" style="85" hidden="1" customWidth="1"/>
    <col min="128" max="128" width="12.85546875" style="85" hidden="1" customWidth="1"/>
    <col min="129" max="129" width="11.85546875" style="85" hidden="1" customWidth="1"/>
    <col min="130" max="134" width="14.28515625" style="85" hidden="1" customWidth="1"/>
    <col min="135" max="135" width="11.85546875" style="85" hidden="1" customWidth="1"/>
    <col min="136" max="136" width="11.42578125" style="85" hidden="1" customWidth="1"/>
    <col min="137" max="140" width="11.85546875" style="85" hidden="1" customWidth="1"/>
    <col min="141" max="141" width="12.85546875" style="85" hidden="1" customWidth="1"/>
    <col min="142" max="142" width="11.85546875" style="85" hidden="1" customWidth="1"/>
    <col min="143" max="147" width="14.28515625" style="85" hidden="1" customWidth="1"/>
    <col min="148" max="148" width="11.85546875" style="85" hidden="1" customWidth="1"/>
    <col min="149" max="149" width="11.42578125" style="85" hidden="1" customWidth="1"/>
    <col min="150" max="153" width="11.85546875" style="85" hidden="1" customWidth="1"/>
    <col min="154" max="154" width="12.85546875" style="85" hidden="1" customWidth="1"/>
    <col min="155" max="155" width="11.85546875" style="85" hidden="1" customWidth="1"/>
    <col min="156" max="160" width="14.28515625" style="85" hidden="1" customWidth="1"/>
    <col min="161" max="161" width="11.85546875" style="85" hidden="1" customWidth="1"/>
    <col min="162" max="162" width="11.42578125" style="85" hidden="1" customWidth="1"/>
    <col min="163" max="166" width="11.85546875" style="85" hidden="1" customWidth="1"/>
    <col min="167" max="167" width="12.85546875" style="85" hidden="1" customWidth="1"/>
    <col min="168" max="168" width="11.85546875" style="85" hidden="1" customWidth="1"/>
    <col min="169" max="173" width="14.28515625" style="85" hidden="1" customWidth="1"/>
    <col min="174" max="174" width="11.85546875" style="85" hidden="1" customWidth="1"/>
    <col min="175" max="175" width="11.42578125" style="85" hidden="1" customWidth="1"/>
    <col min="176" max="179" width="11.85546875" style="85" hidden="1" customWidth="1"/>
    <col min="180" max="180" width="12.85546875" style="85" hidden="1" customWidth="1"/>
    <col min="181" max="181" width="11.85546875" style="85" hidden="1" customWidth="1"/>
    <col min="182" max="186" width="14.28515625" style="85" hidden="1" customWidth="1"/>
    <col min="187" max="187" width="11.85546875" style="85" hidden="1" customWidth="1"/>
    <col min="188" max="188" width="11.42578125" style="85" hidden="1" customWidth="1"/>
    <col min="189" max="192" width="11.85546875" style="85" hidden="1" customWidth="1"/>
    <col min="193" max="193" width="12.85546875" style="85" hidden="1" customWidth="1"/>
    <col min="194" max="194" width="11.85546875" style="85" hidden="1" customWidth="1"/>
    <col min="195" max="199" width="14.28515625" style="85" hidden="1" customWidth="1"/>
    <col min="200" max="200" width="11.85546875" style="85" hidden="1" customWidth="1"/>
    <col min="201" max="201" width="11.42578125" style="85" hidden="1" customWidth="1"/>
    <col min="202" max="205" width="11.85546875" style="85" hidden="1" customWidth="1"/>
    <col min="206" max="206" width="12.85546875" style="85" hidden="1" customWidth="1"/>
    <col min="207" max="207" width="11.85546875" style="85" hidden="1" customWidth="1"/>
    <col min="208" max="212" width="14.28515625" style="85" hidden="1" customWidth="1"/>
    <col min="213" max="213" width="11.85546875" style="85" hidden="1" customWidth="1"/>
    <col min="214" max="214" width="11.42578125" style="85" hidden="1" customWidth="1"/>
    <col min="215" max="218" width="11.85546875" style="85" hidden="1" customWidth="1"/>
    <col min="219" max="219" width="12.85546875" style="85" hidden="1" customWidth="1"/>
    <col min="220" max="220" width="11.85546875" style="85" hidden="1" customWidth="1"/>
    <col min="221" max="224" width="14.28515625" style="85" hidden="1" customWidth="1"/>
    <col min="225" max="225" width="14.28515625" style="571" hidden="1" customWidth="1"/>
    <col min="226" max="226" width="11.85546875" style="571" hidden="1" customWidth="1"/>
    <col min="227" max="227" width="14.28515625" style="571" hidden="1" customWidth="1"/>
    <col min="228" max="229" width="11.85546875" style="571" hidden="1" customWidth="1"/>
    <col min="230" max="231" width="11.85546875" style="85" hidden="1" customWidth="1"/>
    <col min="232" max="232" width="12.85546875" style="85" hidden="1" customWidth="1"/>
    <col min="233" max="233" width="11.85546875" style="85" hidden="1" customWidth="1"/>
    <col min="234" max="234" width="14.28515625" style="85" hidden="1" customWidth="1"/>
    <col min="235" max="235" width="10.85546875" style="85" hidden="1" customWidth="1"/>
    <col min="236" max="236" width="15.7109375" style="85" hidden="1" customWidth="1"/>
    <col min="237" max="238" width="14.28515625" style="85" hidden="1" customWidth="1"/>
    <col min="239" max="239" width="11.85546875" style="85" hidden="1" customWidth="1"/>
    <col min="240" max="240" width="11.42578125" style="85" hidden="1" customWidth="1"/>
    <col min="241" max="244" width="11.85546875" style="85" hidden="1" customWidth="1"/>
    <col min="245" max="245" width="15.7109375" style="85" hidden="1" customWidth="1"/>
    <col min="246" max="246" width="11.85546875" style="85" hidden="1" customWidth="1"/>
    <col min="247" max="251" width="14.28515625" style="85" hidden="1" customWidth="1"/>
    <col min="252" max="252" width="11.85546875" style="85" hidden="1" customWidth="1"/>
    <col min="253" max="253" width="11.42578125" style="85" hidden="1" customWidth="1"/>
    <col min="254" max="257" width="11.85546875" style="85" hidden="1" customWidth="1"/>
    <col min="258" max="258" width="12.85546875" style="85" hidden="1" customWidth="1"/>
    <col min="259" max="259" width="11.85546875" style="85" hidden="1" customWidth="1"/>
    <col min="260" max="261" width="14.28515625" style="85" hidden="1" customWidth="1"/>
    <col min="262" max="266" width="14.140625" style="85" hidden="1" customWidth="1"/>
    <col min="267" max="270" width="11.85546875" style="85" hidden="1" customWidth="1"/>
    <col min="271" max="271" width="12.85546875" style="571" hidden="1" customWidth="1"/>
    <col min="272" max="274" width="14.28515625" style="571" hidden="1" customWidth="1"/>
    <col min="275" max="278" width="14.28515625" style="85" hidden="1" customWidth="1"/>
    <col min="279" max="279" width="11.85546875" style="85" hidden="1" customWidth="1"/>
    <col min="280" max="280" width="10.42578125" style="85" hidden="1" customWidth="1"/>
    <col min="281" max="281" width="15.7109375" style="85" hidden="1" customWidth="1"/>
    <col min="282" max="283" width="14.28515625" style="85" hidden="1" customWidth="1"/>
    <col min="284" max="284" width="11.42578125" style="85" hidden="1" customWidth="1"/>
    <col min="285" max="285" width="11.85546875" style="85" hidden="1" customWidth="1"/>
    <col min="286" max="286" width="11.42578125" style="85" hidden="1" customWidth="1"/>
    <col min="287" max="289" width="11.85546875" style="85" hidden="1" customWidth="1"/>
    <col min="290" max="290" width="15.7109375" style="85" hidden="1" customWidth="1"/>
    <col min="291" max="291" width="12.85546875" style="85" hidden="1" customWidth="1"/>
    <col min="292" max="292" width="11.85546875" style="85" hidden="1" customWidth="1"/>
    <col min="293" max="297" width="14.28515625" style="85" hidden="1" customWidth="1"/>
    <col min="298" max="298" width="11.85546875" style="85" hidden="1" customWidth="1"/>
    <col min="299" max="299" width="11.42578125" style="85" hidden="1" customWidth="1"/>
    <col min="300" max="303" width="11.85546875" style="85" hidden="1" customWidth="1"/>
    <col min="304" max="304" width="12.85546875" style="85" hidden="1" customWidth="1"/>
    <col min="305" max="305" width="11.85546875" style="85" hidden="1" customWidth="1"/>
    <col min="306" max="310" width="14.28515625" style="85" hidden="1" customWidth="1"/>
    <col min="311" max="315" width="14.140625" style="85" hidden="1" customWidth="1"/>
    <col min="316" max="316" width="11.85546875" style="85" hidden="1" customWidth="1"/>
    <col min="317" max="317" width="12.85546875" style="85" hidden="1" customWidth="1"/>
    <col min="318" max="318" width="11.85546875" style="85" hidden="1" customWidth="1"/>
    <col min="319" max="319" width="14.28515625" style="85" hidden="1" customWidth="1"/>
    <col min="320" max="323" width="14.28515625" style="571" hidden="1" customWidth="1"/>
    <col min="324" max="324" width="11.85546875" style="85" hidden="1" customWidth="1"/>
    <col min="325" max="325" width="11.42578125" style="85" hidden="1" customWidth="1"/>
    <col min="326" max="328" width="11.85546875" style="85" hidden="1" customWidth="1"/>
    <col min="329" max="329" width="8.140625" style="85" hidden="1" customWidth="1"/>
    <col min="330" max="330" width="15.7109375" style="85" hidden="1" customWidth="1"/>
    <col min="331" max="331" width="11.85546875" style="85" hidden="1" customWidth="1"/>
    <col min="332" max="336" width="14.28515625" style="85" hidden="1" customWidth="1"/>
    <col min="337" max="337" width="11.85546875" style="85" hidden="1" customWidth="1"/>
    <col min="338" max="338" width="11.42578125" style="85" hidden="1" customWidth="1"/>
    <col min="339" max="339" width="15.7109375" style="85" hidden="1" customWidth="1"/>
    <col min="340" max="342" width="11.85546875" style="85" hidden="1" customWidth="1"/>
    <col min="343" max="343" width="12.85546875" style="85" hidden="1" customWidth="1"/>
    <col min="344" max="344" width="11.85546875" style="85" hidden="1" customWidth="1"/>
    <col min="345" max="349" width="14.28515625" style="85" hidden="1" customWidth="1"/>
    <col min="350" max="350" width="11.85546875" style="85" hidden="1" customWidth="1"/>
    <col min="351" max="351" width="11.42578125" style="85" hidden="1" customWidth="1"/>
    <col min="352" max="355" width="11.85546875" style="85" hidden="1" customWidth="1"/>
    <col min="356" max="360" width="14.140625" style="85" hidden="1" customWidth="1"/>
    <col min="361" max="362" width="14.28515625" style="85" hidden="1" customWidth="1"/>
    <col min="363" max="363" width="11.85546875" style="85" hidden="1" customWidth="1"/>
    <col min="364" max="364" width="11.42578125" style="85" hidden="1" customWidth="1"/>
    <col min="365" max="368" width="11.85546875" style="85" hidden="1" customWidth="1"/>
    <col min="369" max="369" width="12.85546875" style="85" hidden="1" customWidth="1"/>
    <col min="370" max="370" width="11.85546875" style="85" hidden="1" customWidth="1"/>
    <col min="371" max="375" width="14.28515625" style="85" hidden="1" customWidth="1"/>
    <col min="376" max="376" width="11.85546875" style="85" hidden="1" customWidth="1"/>
    <col min="377" max="377" width="11.42578125" style="85" hidden="1" customWidth="1"/>
    <col min="378" max="381" width="11.85546875" style="85" hidden="1" customWidth="1"/>
    <col min="382" max="382" width="12.85546875" style="85" hidden="1" customWidth="1"/>
    <col min="383" max="383" width="11.85546875" style="85" hidden="1" customWidth="1"/>
    <col min="384" max="388" width="14.28515625" style="85" hidden="1" customWidth="1"/>
    <col min="389" max="389" width="11.85546875" style="85" hidden="1" customWidth="1"/>
    <col min="390" max="390" width="11.42578125" style="85" hidden="1" customWidth="1"/>
    <col min="391" max="394" width="11.85546875" style="85" hidden="1" customWidth="1"/>
    <col min="395" max="395" width="12.85546875" style="85" hidden="1" customWidth="1"/>
    <col min="396" max="396" width="11.85546875" style="85" hidden="1" customWidth="1"/>
    <col min="397" max="401" width="14.28515625" style="85" hidden="1" customWidth="1"/>
    <col min="402" max="402" width="11.85546875" style="85" hidden="1" customWidth="1"/>
    <col min="403" max="403" width="11.42578125" style="85" hidden="1" customWidth="1"/>
    <col min="404" max="407" width="11.85546875" style="85" hidden="1" customWidth="1"/>
    <col min="408" max="408" width="12.85546875" style="85" hidden="1" customWidth="1"/>
    <col min="409" max="409" width="11.85546875" style="85" hidden="1" customWidth="1"/>
    <col min="410" max="414" width="14.28515625" style="85" hidden="1" customWidth="1"/>
    <col min="415" max="415" width="11.85546875" style="85" hidden="1" customWidth="1"/>
    <col min="416" max="416" width="11.42578125" style="85" hidden="1" customWidth="1"/>
    <col min="417" max="420" width="11.85546875" style="85" hidden="1" customWidth="1"/>
    <col min="421" max="421" width="12.85546875" style="85" hidden="1" customWidth="1"/>
    <col min="422" max="422" width="11.85546875" style="85" hidden="1" customWidth="1"/>
    <col min="423" max="427" width="14.28515625" style="85" hidden="1" customWidth="1"/>
    <col min="428" max="428" width="11.85546875" style="85" hidden="1" customWidth="1"/>
    <col min="429" max="429" width="11.42578125" style="85" hidden="1" customWidth="1"/>
    <col min="430" max="433" width="11.85546875" style="85" hidden="1" customWidth="1"/>
    <col min="434" max="434" width="12.85546875" style="85" hidden="1" customWidth="1"/>
    <col min="435" max="435" width="11.85546875" style="85" hidden="1" customWidth="1"/>
    <col min="436" max="440" width="14.28515625" style="85" hidden="1" customWidth="1"/>
    <col min="441" max="441" width="11.85546875" style="85" hidden="1" customWidth="1"/>
    <col min="442" max="442" width="11.42578125" style="85" hidden="1" customWidth="1"/>
    <col min="443" max="446" width="11.85546875" style="85" hidden="1" customWidth="1"/>
    <col min="447" max="447" width="12.85546875" style="85" hidden="1" customWidth="1"/>
    <col min="448" max="448" width="11.85546875" style="85" hidden="1" customWidth="1"/>
    <col min="449" max="453" width="14.28515625" style="85" hidden="1" customWidth="1"/>
    <col min="454" max="454" width="11.85546875" style="85" hidden="1" customWidth="1"/>
    <col min="455" max="455" width="11.42578125" style="85" hidden="1" customWidth="1"/>
    <col min="456" max="459" width="11.85546875" style="85" hidden="1" customWidth="1"/>
    <col min="460" max="460" width="12.85546875" style="85" hidden="1" customWidth="1"/>
    <col min="461" max="461" width="11.85546875" style="85" hidden="1" customWidth="1"/>
    <col min="462" max="466" width="14.28515625" style="85" hidden="1" customWidth="1"/>
    <col min="467" max="467" width="11.85546875" style="85" hidden="1" customWidth="1"/>
    <col min="468" max="468" width="11.42578125" style="85" hidden="1" customWidth="1"/>
    <col min="469" max="472" width="11.85546875" style="85" hidden="1" customWidth="1"/>
    <col min="473" max="473" width="12.85546875" style="85" hidden="1" customWidth="1"/>
    <col min="474" max="474" width="11.85546875" style="85" hidden="1" customWidth="1"/>
    <col min="475" max="480" width="14.28515625" style="85" hidden="1" customWidth="1"/>
    <col min="481" max="481" width="11.85546875" style="85" hidden="1" customWidth="1"/>
    <col min="482" max="485" width="14.28515625" style="85" hidden="1" customWidth="1"/>
    <col min="486" max="487" width="11.42578125" style="88" hidden="1" customWidth="1"/>
    <col min="488" max="488" width="31.42578125" style="85" hidden="1" customWidth="1"/>
    <col min="489" max="489" width="0" style="85" hidden="1" customWidth="1"/>
    <col min="490" max="16384" width="11.42578125" style="85" hidden="1"/>
  </cols>
  <sheetData>
    <row r="1" spans="1:489" s="22" customFormat="1" ht="14.25" customHeight="1" thickBot="1" x14ac:dyDescent="0.3">
      <c r="A1" s="161"/>
      <c r="B1" s="164"/>
      <c r="C1" s="168"/>
      <c r="D1" s="168"/>
      <c r="E1" s="165"/>
      <c r="F1" s="169"/>
      <c r="G1" s="169"/>
      <c r="H1" s="575"/>
      <c r="I1" s="575"/>
      <c r="J1" s="575"/>
      <c r="K1" s="575"/>
      <c r="L1" s="160"/>
      <c r="M1" s="575"/>
      <c r="N1" s="1330"/>
      <c r="O1" s="1330"/>
      <c r="P1" s="1330"/>
      <c r="Q1" s="1330"/>
      <c r="R1" s="575"/>
      <c r="S1" s="165"/>
      <c r="T1" s="242"/>
      <c r="U1" s="159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549"/>
      <c r="AI1" s="549"/>
      <c r="AJ1" s="549"/>
      <c r="AK1" s="549"/>
      <c r="AL1" s="100"/>
      <c r="AM1" s="100"/>
      <c r="AN1" s="100"/>
      <c r="AO1" s="100"/>
      <c r="AP1" s="84"/>
      <c r="AQ1" s="100"/>
      <c r="AR1" s="80"/>
      <c r="AS1" s="80"/>
      <c r="AT1" s="80"/>
      <c r="AU1" s="80"/>
      <c r="AV1" s="84"/>
      <c r="AW1" s="80"/>
      <c r="AX1" s="100"/>
      <c r="AY1" s="100"/>
      <c r="AZ1" s="100"/>
      <c r="BA1" s="100"/>
      <c r="BB1" s="100"/>
      <c r="BC1" s="100"/>
      <c r="BD1" s="81"/>
      <c r="BE1" s="81"/>
      <c r="BF1" s="80"/>
      <c r="BG1" s="80"/>
      <c r="BH1" s="80"/>
      <c r="BI1" s="80"/>
      <c r="BJ1" s="81"/>
      <c r="BK1" s="81"/>
      <c r="BL1" s="81"/>
      <c r="BM1" s="101"/>
      <c r="BN1" s="81"/>
      <c r="BO1" s="81"/>
      <c r="BP1" s="81" t="str">
        <f ca="1">Tabellennamen</f>
        <v>Stammdaten</v>
      </c>
      <c r="BQ1" s="81"/>
      <c r="BR1" s="81"/>
      <c r="BS1" s="102"/>
      <c r="BT1" s="82" t="s">
        <v>512</v>
      </c>
      <c r="BU1" s="80"/>
      <c r="BV1" s="80" t="s">
        <v>209</v>
      </c>
      <c r="BW1" s="80"/>
      <c r="BX1" s="105"/>
      <c r="BY1" s="105"/>
      <c r="BZ1" s="86"/>
      <c r="CD1" s="573"/>
      <c r="CE1" s="573"/>
      <c r="HQ1" s="570"/>
      <c r="HR1" s="570"/>
      <c r="HS1" s="570"/>
      <c r="HT1" s="570"/>
      <c r="HU1" s="570"/>
      <c r="JK1" s="570"/>
      <c r="JL1" s="570"/>
      <c r="JM1" s="570"/>
      <c r="JN1" s="570"/>
      <c r="LH1" s="570"/>
      <c r="LI1" s="570"/>
      <c r="LJ1" s="570"/>
      <c r="LK1" s="570"/>
      <c r="RR1" s="802"/>
      <c r="RS1" s="802"/>
    </row>
    <row r="2" spans="1:489" s="22" customFormat="1" ht="27" customHeight="1" x14ac:dyDescent="0.25">
      <c r="A2" s="167"/>
      <c r="B2" s="113" t="s">
        <v>1</v>
      </c>
      <c r="C2" s="114"/>
      <c r="D2" s="114"/>
      <c r="E2" s="1331">
        <f>Name</f>
        <v>0</v>
      </c>
      <c r="F2" s="1331"/>
      <c r="G2" s="1331"/>
      <c r="H2" s="1332" t="s">
        <v>435</v>
      </c>
      <c r="I2" s="1332"/>
      <c r="J2" s="1340">
        <f>ZIH_Login</f>
        <v>0</v>
      </c>
      <c r="K2" s="1341"/>
      <c r="L2" s="175" t="s">
        <v>217</v>
      </c>
      <c r="M2" s="1343" t="s">
        <v>103</v>
      </c>
      <c r="N2" s="1343"/>
      <c r="O2" s="1343"/>
      <c r="P2" s="1337" t="s">
        <v>257</v>
      </c>
      <c r="Q2" s="1335" t="str">
        <f>Informationen!V3</f>
        <v>in eigener Verantwortung</v>
      </c>
      <c r="R2" s="1335"/>
      <c r="S2" s="1335"/>
      <c r="T2" s="176" t="s">
        <v>242</v>
      </c>
      <c r="U2" s="162"/>
      <c r="V2" s="160"/>
      <c r="W2" s="160" t="s">
        <v>256</v>
      </c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549"/>
      <c r="AI2" s="549"/>
      <c r="AJ2" s="549"/>
      <c r="AK2" s="549"/>
      <c r="AL2" s="100"/>
      <c r="AM2" s="345">
        <v>1</v>
      </c>
      <c r="AN2" s="100"/>
      <c r="AO2" s="100"/>
      <c r="AP2" s="84"/>
      <c r="AQ2" s="100"/>
      <c r="AR2" s="80"/>
      <c r="AS2" s="80"/>
      <c r="AT2" s="80"/>
      <c r="AU2" s="80"/>
      <c r="AV2" s="84"/>
      <c r="AW2" s="80"/>
      <c r="AX2" s="100"/>
      <c r="AY2" s="100"/>
      <c r="AZ2" s="100"/>
      <c r="BA2" s="100"/>
      <c r="BB2" s="100"/>
      <c r="BC2" s="100"/>
      <c r="BD2" s="81"/>
      <c r="BE2" s="81"/>
      <c r="BF2" s="80"/>
      <c r="BG2" s="80"/>
      <c r="BH2" s="80"/>
      <c r="BI2" s="80"/>
      <c r="BJ2" s="81"/>
      <c r="BK2" s="81"/>
      <c r="BL2" s="81"/>
      <c r="BM2" s="1292"/>
      <c r="BN2" s="1292"/>
      <c r="BO2" s="1292"/>
      <c r="BP2" s="1292"/>
      <c r="BQ2" s="1292"/>
      <c r="BR2" s="1292"/>
      <c r="BS2" s="102" t="s">
        <v>47</v>
      </c>
      <c r="BT2" s="82" t="str">
        <f ca="1">VLOOKUP(C3-1,Informationen!$U$33:$V$44,2,FALSE)</f>
        <v>Nov</v>
      </c>
      <c r="BU2" s="80"/>
      <c r="BV2" s="106"/>
      <c r="BW2" s="80"/>
      <c r="BX2" s="105"/>
      <c r="BY2" s="105"/>
      <c r="BZ2" s="86"/>
      <c r="CD2" s="573"/>
      <c r="CE2" s="573"/>
      <c r="HQ2" s="570"/>
      <c r="HR2" s="570"/>
      <c r="HS2" s="570"/>
      <c r="HT2" s="570"/>
      <c r="HU2" s="570"/>
      <c r="JK2" s="570"/>
      <c r="JL2" s="570"/>
      <c r="JM2" s="570"/>
      <c r="JN2" s="570"/>
      <c r="LH2" s="570"/>
      <c r="LI2" s="570"/>
      <c r="LJ2" s="570"/>
      <c r="LK2" s="570"/>
      <c r="RR2" s="802"/>
      <c r="RS2" s="802"/>
    </row>
    <row r="3" spans="1:489" s="22" customFormat="1" ht="32.25" customHeight="1" thickBot="1" x14ac:dyDescent="0.3">
      <c r="A3" s="167"/>
      <c r="B3" s="213" t="s">
        <v>106</v>
      </c>
      <c r="C3" s="556">
        <f ca="1">VLOOKUP(C7,Informationen!$T$33:$U$44,2,FALSE)</f>
        <v>12</v>
      </c>
      <c r="D3" s="557">
        <f ca="1">DATE(Aufzeichnungsjahr,C3,1)</f>
        <v>44165</v>
      </c>
      <c r="E3" s="1333">
        <f ca="1">D3</f>
        <v>44165</v>
      </c>
      <c r="F3" s="1333"/>
      <c r="G3" s="1333"/>
      <c r="H3" s="1334" t="s">
        <v>104</v>
      </c>
      <c r="I3" s="1334"/>
      <c r="J3" s="1328">
        <f ca="1">E3</f>
        <v>44165</v>
      </c>
      <c r="K3" s="1328"/>
      <c r="L3" s="175" t="s">
        <v>218</v>
      </c>
      <c r="M3" s="1344" t="s">
        <v>105</v>
      </c>
      <c r="N3" s="1344"/>
      <c r="O3" s="1344"/>
      <c r="P3" s="1338"/>
      <c r="Q3" s="1336" t="str">
        <f>Informationen!V4</f>
        <v>Information an den Vorgesetzten</v>
      </c>
      <c r="R3" s="1336"/>
      <c r="S3" s="1336"/>
      <c r="T3" s="176" t="s">
        <v>218</v>
      </c>
      <c r="U3" s="162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549"/>
      <c r="AI3" s="549"/>
      <c r="AJ3" s="549"/>
      <c r="AK3" s="549"/>
      <c r="AL3" s="100" t="s">
        <v>256</v>
      </c>
      <c r="AM3" s="345">
        <f ca="1">MAX(AK10:AK40,AM2)</f>
        <v>1</v>
      </c>
      <c r="AN3" s="100" t="str">
        <f ca="1">CHOOSE(AM3,"A1:S50","A1:AA50","A1:AG50")</f>
        <v>A1:S50</v>
      </c>
      <c r="AO3" s="100"/>
      <c r="AP3" s="84"/>
      <c r="AQ3" s="100"/>
      <c r="AR3" s="80"/>
      <c r="AS3" s="80"/>
      <c r="AT3" s="80"/>
      <c r="AU3" s="80"/>
      <c r="AV3" s="84"/>
      <c r="AW3" s="80"/>
      <c r="AX3" s="100"/>
      <c r="AY3" s="100"/>
      <c r="AZ3" s="100"/>
      <c r="BA3" s="100"/>
      <c r="BB3" s="100"/>
      <c r="BC3" s="100"/>
      <c r="BD3" s="81"/>
      <c r="BE3" s="81"/>
      <c r="BF3" s="80"/>
      <c r="BG3" s="80"/>
      <c r="BH3" s="80"/>
      <c r="BI3" s="80"/>
      <c r="BJ3" s="81"/>
      <c r="BK3" s="81"/>
      <c r="BL3" s="81"/>
      <c r="BM3" s="1292"/>
      <c r="BN3" s="1292"/>
      <c r="BO3" s="1292"/>
      <c r="BP3" s="1292"/>
      <c r="BQ3" s="1292"/>
      <c r="BR3" s="1292"/>
      <c r="BS3" s="1293" t="s">
        <v>207</v>
      </c>
      <c r="BT3" s="82"/>
      <c r="BU3" s="80"/>
      <c r="BV3" s="106" t="s">
        <v>210</v>
      </c>
      <c r="BW3" s="155">
        <f ca="1">INDIRECT(BT2&amp;"!BW5")</f>
        <v>0</v>
      </c>
      <c r="BX3" s="105">
        <f ca="1">BV10</f>
        <v>1</v>
      </c>
      <c r="BY3" s="881" t="s">
        <v>529</v>
      </c>
      <c r="BZ3" s="882"/>
      <c r="CD3" s="573"/>
      <c r="CE3" s="573"/>
      <c r="HQ3" s="570"/>
      <c r="HR3" s="570"/>
      <c r="HS3" s="570"/>
      <c r="HT3" s="570"/>
      <c r="HU3" s="570"/>
      <c r="JK3" s="570"/>
      <c r="JL3" s="570"/>
      <c r="JM3" s="570"/>
      <c r="JN3" s="570"/>
      <c r="LH3" s="570"/>
      <c r="LI3" s="570"/>
      <c r="LJ3" s="570"/>
      <c r="LK3" s="570"/>
      <c r="RR3" s="802"/>
      <c r="RS3" s="802"/>
    </row>
    <row r="4" spans="1:489" s="22" customFormat="1" ht="32.1" customHeight="1" x14ac:dyDescent="0.25">
      <c r="A4" s="167"/>
      <c r="B4" s="211"/>
      <c r="C4" s="212"/>
      <c r="D4" s="212"/>
      <c r="E4" s="1342"/>
      <c r="F4" s="1342"/>
      <c r="G4" s="1342"/>
      <c r="H4" s="577"/>
      <c r="I4" s="577"/>
      <c r="J4" s="1329"/>
      <c r="K4" s="1329"/>
      <c r="L4" s="210" t="s">
        <v>219</v>
      </c>
      <c r="M4" s="1345" t="s">
        <v>107</v>
      </c>
      <c r="N4" s="1345"/>
      <c r="O4" s="1345"/>
      <c r="P4" s="1338"/>
      <c r="Q4" s="1339" t="str">
        <f>Informationen!V5</f>
        <v>nur nach Genehmigung durch D2 und PR möglich</v>
      </c>
      <c r="R4" s="1339"/>
      <c r="S4" s="1339"/>
      <c r="T4" s="177" t="s">
        <v>219</v>
      </c>
      <c r="U4" s="159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549"/>
      <c r="AI4" s="549"/>
      <c r="AJ4" s="549"/>
      <c r="AK4" s="549"/>
      <c r="AL4" s="100"/>
      <c r="AM4" s="100"/>
      <c r="AN4" s="100"/>
      <c r="AO4" s="100"/>
      <c r="AP4" s="84"/>
      <c r="AQ4" s="100"/>
      <c r="AR4" s="80"/>
      <c r="AS4" s="80"/>
      <c r="AT4" s="80"/>
      <c r="AU4" s="80"/>
      <c r="AV4" s="84"/>
      <c r="AW4" s="80"/>
      <c r="AX4" s="100"/>
      <c r="AY4" s="100"/>
      <c r="AZ4" s="100"/>
      <c r="BA4" s="100"/>
      <c r="BB4" s="100"/>
      <c r="BC4" s="100"/>
      <c r="BD4" s="81"/>
      <c r="BE4" s="81"/>
      <c r="BF4" s="80"/>
      <c r="BG4" s="80"/>
      <c r="BH4" s="80"/>
      <c r="BI4" s="80"/>
      <c r="BJ4" s="81"/>
      <c r="BK4" s="81"/>
      <c r="BL4" s="81"/>
      <c r="BM4" s="1292"/>
      <c r="BN4" s="1292"/>
      <c r="BO4" s="1292"/>
      <c r="BP4" s="1292"/>
      <c r="BQ4" s="1292"/>
      <c r="BR4" s="1292"/>
      <c r="BS4" s="1293"/>
      <c r="BT4" s="83">
        <f ca="1">INDIRECT(BT2&amp;"!BT6")</f>
        <v>0</v>
      </c>
      <c r="BU4" s="80"/>
      <c r="BV4" s="106" t="str">
        <f>"Zeitschuld/-Guthaben für "&amp;MONTH(E4)</f>
        <v>Zeitschuld/-Guthaben für 1</v>
      </c>
      <c r="BW4" s="107">
        <f ca="1">BW5-BW3</f>
        <v>0</v>
      </c>
      <c r="BX4" s="105"/>
      <c r="BY4" s="881" t="b">
        <f>Informationen!$U$12</f>
        <v>0</v>
      </c>
      <c r="BZ4" s="882">
        <f>Q41</f>
        <v>0</v>
      </c>
      <c r="CD4" s="573"/>
      <c r="CE4" s="573"/>
      <c r="HQ4" s="570"/>
      <c r="HR4" s="570"/>
      <c r="HS4" s="570"/>
      <c r="HT4" s="570"/>
      <c r="HU4" s="570"/>
      <c r="JK4" s="570"/>
      <c r="JL4" s="570"/>
      <c r="JM4" s="570"/>
      <c r="JN4" s="570"/>
      <c r="LH4" s="570"/>
      <c r="LI4" s="570"/>
      <c r="LJ4" s="570"/>
      <c r="LK4" s="570"/>
      <c r="RR4" s="802"/>
      <c r="RS4" s="802"/>
    </row>
    <row r="5" spans="1:489" s="22" customFormat="1" ht="14.1" customHeight="1" x14ac:dyDescent="0.25">
      <c r="A5" s="163"/>
      <c r="B5" s="170"/>
      <c r="C5" s="171"/>
      <c r="D5" s="171"/>
      <c r="E5" s="172"/>
      <c r="F5" s="173"/>
      <c r="G5" s="173"/>
      <c r="H5" s="174"/>
      <c r="I5" s="174"/>
      <c r="J5" s="174"/>
      <c r="K5" s="174"/>
      <c r="L5" s="575"/>
      <c r="M5" s="174"/>
      <c r="N5" s="174"/>
      <c r="O5" s="174"/>
      <c r="P5" s="174"/>
      <c r="Q5" s="174"/>
      <c r="R5" s="174"/>
      <c r="S5" s="178"/>
      <c r="T5" s="166"/>
      <c r="U5" s="166"/>
      <c r="V5" s="575"/>
      <c r="W5" s="575"/>
      <c r="X5" s="575"/>
      <c r="Y5" s="575"/>
      <c r="Z5" s="174"/>
      <c r="AA5" s="174"/>
      <c r="AB5" s="174"/>
      <c r="AC5" s="174"/>
      <c r="AD5" s="174"/>
      <c r="AE5" s="174"/>
      <c r="AF5" s="174"/>
      <c r="AG5" s="174"/>
      <c r="AH5" s="549"/>
      <c r="AI5" s="549"/>
      <c r="AJ5" s="549"/>
      <c r="AK5" s="549"/>
      <c r="AL5" s="179" t="s">
        <v>255</v>
      </c>
      <c r="AM5" s="100"/>
      <c r="AN5" s="100"/>
      <c r="AO5" s="100"/>
      <c r="AP5" s="84"/>
      <c r="AQ5" s="100"/>
      <c r="AR5" s="80"/>
      <c r="AS5" s="80"/>
      <c r="AT5" s="80"/>
      <c r="AU5" s="80"/>
      <c r="AV5" s="84"/>
      <c r="AW5" s="80"/>
      <c r="AX5" s="100"/>
      <c r="AY5" s="100"/>
      <c r="AZ5" s="100"/>
      <c r="BA5" s="100"/>
      <c r="BB5" s="100"/>
      <c r="BC5" s="100"/>
      <c r="BD5" s="81"/>
      <c r="BE5" s="81"/>
      <c r="BF5" s="80"/>
      <c r="BG5" s="80"/>
      <c r="BH5" s="80"/>
      <c r="BI5" s="80"/>
      <c r="BJ5" s="81"/>
      <c r="BK5" s="81"/>
      <c r="BL5" s="81"/>
      <c r="BM5" s="576"/>
      <c r="BN5" s="576"/>
      <c r="BO5" s="576"/>
      <c r="BP5" s="576"/>
      <c r="BQ5" s="576"/>
      <c r="BR5" s="576"/>
      <c r="BS5" s="103" t="str">
        <f>"Verbrauch in "&amp; MONTH(E4)</f>
        <v>Verbrauch in 1</v>
      </c>
      <c r="BT5" s="82">
        <f ca="1">SUM(BT10:BT40)*-1</f>
        <v>0</v>
      </c>
      <c r="BU5" s="80"/>
      <c r="BV5" s="106" t="s">
        <v>211</v>
      </c>
      <c r="BW5" s="883">
        <f ca="1">IF(R43+R42-S43&lt;0,IF(BY4,BU40+BZ4,BU40),IF(BY4,BU40+BZ4,BU40)+S43)</f>
        <v>0</v>
      </c>
      <c r="BX5" s="105">
        <f ca="1">BV40</f>
        <v>1</v>
      </c>
      <c r="BY5" s="105"/>
      <c r="BZ5" s="86"/>
      <c r="CD5" s="573"/>
      <c r="CE5" s="573"/>
      <c r="HQ5" s="570"/>
      <c r="HR5" s="570"/>
      <c r="HS5" s="570"/>
      <c r="HT5" s="570"/>
      <c r="HU5" s="570"/>
      <c r="JK5" s="570"/>
      <c r="JL5" s="570"/>
      <c r="JM5" s="570"/>
      <c r="JN5" s="570"/>
      <c r="LH5" s="570"/>
      <c r="LI5" s="570"/>
      <c r="LJ5" s="570"/>
      <c r="LK5" s="570"/>
      <c r="RR5" s="802"/>
      <c r="RS5" s="802"/>
    </row>
    <row r="6" spans="1:489" s="112" customFormat="1" ht="19.5" customHeight="1" x14ac:dyDescent="0.25">
      <c r="A6" s="1139" t="s">
        <v>114</v>
      </c>
      <c r="B6" s="1140" t="s">
        <v>64</v>
      </c>
      <c r="C6" s="657" t="s">
        <v>109</v>
      </c>
      <c r="D6" s="657" t="s">
        <v>65</v>
      </c>
      <c r="E6" s="1139" t="s">
        <v>115</v>
      </c>
      <c r="F6" s="1141" t="s">
        <v>110</v>
      </c>
      <c r="G6" s="1142" t="str">
        <f>Stammdaten!B51</f>
        <v>Status</v>
      </c>
      <c r="H6" s="1154" t="s">
        <v>111</v>
      </c>
      <c r="I6" s="1155"/>
      <c r="J6" s="1155"/>
      <c r="K6" s="1155"/>
      <c r="L6" s="1155"/>
      <c r="M6" s="1155"/>
      <c r="N6" s="1155"/>
      <c r="O6" s="1155"/>
      <c r="P6" s="1155"/>
      <c r="Q6" s="1155"/>
      <c r="R6" s="1156"/>
      <c r="S6" s="1000" t="s">
        <v>426</v>
      </c>
      <c r="T6" s="1002" t="s">
        <v>282</v>
      </c>
      <c r="U6" s="1003"/>
      <c r="V6" s="1003"/>
      <c r="W6" s="1003"/>
      <c r="X6" s="1004"/>
      <c r="Y6" s="799"/>
      <c r="Z6" s="658"/>
      <c r="AA6" s="658"/>
      <c r="AB6" s="658"/>
      <c r="AC6" s="658"/>
      <c r="AD6" s="658"/>
      <c r="AE6" s="658"/>
      <c r="AF6" s="658"/>
      <c r="AG6" s="659"/>
      <c r="AH6" s="660"/>
      <c r="AI6" s="660"/>
      <c r="AJ6" s="660"/>
      <c r="AK6" s="660"/>
      <c r="AL6" s="1294" t="s">
        <v>166</v>
      </c>
      <c r="AM6" s="1294"/>
      <c r="AN6" s="1294"/>
      <c r="AO6" s="1294"/>
      <c r="AP6" s="1294"/>
      <c r="AQ6" s="1294"/>
      <c r="AR6" s="1295" t="s">
        <v>172</v>
      </c>
      <c r="AS6" s="1295"/>
      <c r="AT6" s="1295"/>
      <c r="AU6" s="1295"/>
      <c r="AV6" s="1295"/>
      <c r="AW6" s="1295"/>
      <c r="AX6" s="1294" t="s">
        <v>190</v>
      </c>
      <c r="AY6" s="1294"/>
      <c r="AZ6" s="1294"/>
      <c r="BA6" s="1294"/>
      <c r="BB6" s="1294"/>
      <c r="BC6" s="1294"/>
      <c r="BD6" s="661"/>
      <c r="BE6" s="661"/>
      <c r="BF6" s="662"/>
      <c r="BG6" s="662"/>
      <c r="BH6" s="662"/>
      <c r="BI6" s="662"/>
      <c r="BJ6" s="661"/>
      <c r="BK6" s="661"/>
      <c r="BL6" s="661"/>
      <c r="BM6" s="1296" t="s">
        <v>112</v>
      </c>
      <c r="BN6" s="1296"/>
      <c r="BO6" s="1296"/>
      <c r="BP6" s="1296"/>
      <c r="BQ6" s="1296"/>
      <c r="BR6" s="1296"/>
      <c r="BS6" s="663" t="s">
        <v>208</v>
      </c>
      <c r="BT6" s="664">
        <f ca="1">BT5+BT4</f>
        <v>0</v>
      </c>
      <c r="BU6" s="665" t="s">
        <v>113</v>
      </c>
      <c r="BV6" s="666"/>
      <c r="BW6" s="665"/>
      <c r="BX6" s="667"/>
      <c r="BY6" s="667"/>
      <c r="BZ6" s="668"/>
      <c r="CD6" s="669"/>
      <c r="CE6" s="669"/>
      <c r="CF6" s="670" t="s">
        <v>414</v>
      </c>
      <c r="CG6" s="670" t="s">
        <v>416</v>
      </c>
      <c r="CH6" s="670" t="s">
        <v>417</v>
      </c>
      <c r="CI6" s="670" t="s">
        <v>415</v>
      </c>
      <c r="HQ6" s="671"/>
      <c r="HR6" s="671"/>
      <c r="HS6" s="671"/>
      <c r="HT6" s="671"/>
      <c r="HU6" s="671"/>
      <c r="JK6" s="671"/>
      <c r="JL6" s="671"/>
      <c r="JM6" s="671"/>
      <c r="JN6" s="671"/>
      <c r="LH6" s="671"/>
      <c r="LI6" s="671"/>
      <c r="LJ6" s="671"/>
      <c r="LK6" s="671"/>
      <c r="NC6" s="672"/>
      <c r="RR6" s="803"/>
      <c r="RS6" s="803"/>
    </row>
    <row r="7" spans="1:489" s="672" customFormat="1" ht="52.5" customHeight="1" thickBot="1" x14ac:dyDescent="0.3">
      <c r="A7" s="1139"/>
      <c r="B7" s="1140"/>
      <c r="C7" s="673" t="str">
        <f ca="1">MID(CELL("filename",A1),SEARCH("]",CELL("filename",A1))+1,31)</f>
        <v>Dez</v>
      </c>
      <c r="D7" s="673"/>
      <c r="E7" s="1139"/>
      <c r="F7" s="1141"/>
      <c r="G7" s="1143"/>
      <c r="H7" s="988" t="s">
        <v>253</v>
      </c>
      <c r="I7" s="1149" t="s">
        <v>252</v>
      </c>
      <c r="J7" s="1151" t="s">
        <v>429</v>
      </c>
      <c r="K7" s="775" t="s">
        <v>116</v>
      </c>
      <c r="L7" s="776" t="s">
        <v>285</v>
      </c>
      <c r="M7" s="777" t="s">
        <v>117</v>
      </c>
      <c r="N7" s="1153" t="s">
        <v>244</v>
      </c>
      <c r="O7" s="1153" t="s">
        <v>245</v>
      </c>
      <c r="P7" s="1153" t="s">
        <v>249</v>
      </c>
      <c r="Q7" s="996" t="s">
        <v>248</v>
      </c>
      <c r="R7" s="996" t="s">
        <v>518</v>
      </c>
      <c r="S7" s="1001"/>
      <c r="T7" s="998" t="s">
        <v>246</v>
      </c>
      <c r="U7" s="1005" t="s">
        <v>247</v>
      </c>
      <c r="V7" s="1006"/>
      <c r="W7" s="1007"/>
      <c r="X7" s="998" t="s">
        <v>254</v>
      </c>
      <c r="Y7" s="800"/>
      <c r="Z7" s="1362" t="s">
        <v>298</v>
      </c>
      <c r="AA7" s="1363"/>
      <c r="AB7" s="1364" t="s">
        <v>300</v>
      </c>
      <c r="AC7" s="1362"/>
      <c r="AD7" s="1362" t="s">
        <v>301</v>
      </c>
      <c r="AE7" s="1363"/>
      <c r="AF7" s="674"/>
      <c r="AG7" s="1153" t="s">
        <v>425</v>
      </c>
      <c r="AH7" s="675"/>
      <c r="AI7" s="675"/>
      <c r="AJ7" s="675"/>
      <c r="AK7" s="675"/>
      <c r="AL7" s="676" t="s">
        <v>167</v>
      </c>
      <c r="AM7" s="677" t="s">
        <v>168</v>
      </c>
      <c r="AN7" s="677" t="s">
        <v>169</v>
      </c>
      <c r="AO7" s="677" t="s">
        <v>170</v>
      </c>
      <c r="AP7" s="678" t="s">
        <v>183</v>
      </c>
      <c r="AQ7" s="677" t="s">
        <v>171</v>
      </c>
      <c r="AR7" s="679" t="s">
        <v>178</v>
      </c>
      <c r="AS7" s="679" t="s">
        <v>179</v>
      </c>
      <c r="AT7" s="679" t="s">
        <v>180</v>
      </c>
      <c r="AU7" s="679" t="s">
        <v>181</v>
      </c>
      <c r="AV7" s="678" t="s">
        <v>183</v>
      </c>
      <c r="AW7" s="679" t="s">
        <v>182</v>
      </c>
      <c r="AX7" s="677" t="s">
        <v>167</v>
      </c>
      <c r="AY7" s="677" t="s">
        <v>179</v>
      </c>
      <c r="AZ7" s="677" t="s">
        <v>191</v>
      </c>
      <c r="BA7" s="677" t="s">
        <v>192</v>
      </c>
      <c r="BB7" s="677" t="s">
        <v>183</v>
      </c>
      <c r="BC7" s="677" t="s">
        <v>193</v>
      </c>
      <c r="BD7" s="680" t="s">
        <v>197</v>
      </c>
      <c r="BE7" s="680" t="s">
        <v>202</v>
      </c>
      <c r="BF7" s="681" t="s">
        <v>199</v>
      </c>
      <c r="BG7" s="681" t="s">
        <v>223</v>
      </c>
      <c r="BH7" s="681" t="s">
        <v>118</v>
      </c>
      <c r="BI7" s="681" t="s">
        <v>7</v>
      </c>
      <c r="BJ7" s="680" t="s">
        <v>205</v>
      </c>
      <c r="BK7" s="680" t="s">
        <v>214</v>
      </c>
      <c r="BL7" s="680" t="s">
        <v>203</v>
      </c>
      <c r="BM7" s="682" t="s">
        <v>119</v>
      </c>
      <c r="BN7" s="683" t="s">
        <v>120</v>
      </c>
      <c r="BO7" s="683" t="s">
        <v>65</v>
      </c>
      <c r="BP7" s="683" t="s">
        <v>121</v>
      </c>
      <c r="BQ7" s="884" t="s">
        <v>122</v>
      </c>
      <c r="BR7" s="683" t="s">
        <v>32</v>
      </c>
      <c r="BS7" s="663" t="s">
        <v>418</v>
      </c>
      <c r="BT7" s="684" t="s">
        <v>47</v>
      </c>
      <c r="BU7" s="666" t="s">
        <v>99</v>
      </c>
      <c r="BV7" s="666" t="s">
        <v>123</v>
      </c>
      <c r="BW7" s="666" t="s">
        <v>124</v>
      </c>
      <c r="BX7" s="685" t="s">
        <v>125</v>
      </c>
      <c r="BY7" s="685" t="s">
        <v>126</v>
      </c>
      <c r="BZ7" s="668" t="s">
        <v>226</v>
      </c>
      <c r="CA7" s="668" t="s">
        <v>228</v>
      </c>
      <c r="CB7" s="668" t="s">
        <v>506</v>
      </c>
      <c r="CC7" s="668"/>
      <c r="CD7" s="686"/>
      <c r="CE7" s="686"/>
      <c r="CF7" s="687">
        <f>21/24</f>
        <v>0.875</v>
      </c>
      <c r="CG7" s="687">
        <f>6/24+1</f>
        <v>1.25</v>
      </c>
      <c r="CH7" s="687">
        <f>6/24</f>
        <v>0.25</v>
      </c>
      <c r="CI7" s="687">
        <f>13/24</f>
        <v>0.54166666666666663</v>
      </c>
      <c r="CJ7" s="668"/>
      <c r="CK7" s="668"/>
      <c r="CL7" s="668"/>
      <c r="CP7" s="668"/>
      <c r="CQ7" s="668"/>
      <c r="CR7" s="668"/>
      <c r="CS7" s="668"/>
      <c r="CT7" s="668"/>
      <c r="CU7" s="668"/>
      <c r="CV7" s="668"/>
      <c r="CW7" s="668"/>
      <c r="CX7" s="668"/>
      <c r="CY7" s="668"/>
      <c r="CZ7" s="668"/>
      <c r="DA7" s="668"/>
      <c r="DB7" s="668"/>
      <c r="DC7" s="668"/>
      <c r="DD7" s="668"/>
      <c r="DE7" s="668"/>
      <c r="DF7" s="668"/>
      <c r="DG7" s="668"/>
      <c r="DH7" s="668"/>
      <c r="DI7" s="668"/>
      <c r="DJ7" s="668"/>
      <c r="DK7" s="668"/>
      <c r="DL7" s="668"/>
      <c r="DM7" s="668"/>
      <c r="DN7" s="668"/>
      <c r="DO7" s="668"/>
      <c r="DP7" s="668"/>
      <c r="DQ7" s="668"/>
      <c r="DR7" s="668"/>
      <c r="DS7" s="668"/>
      <c r="DT7" s="668"/>
      <c r="DU7" s="668"/>
      <c r="DV7" s="668"/>
      <c r="DW7" s="668"/>
      <c r="DX7" s="668"/>
      <c r="DY7" s="668"/>
      <c r="DZ7" s="668"/>
      <c r="EA7" s="668"/>
      <c r="EB7" s="668"/>
      <c r="EC7" s="668"/>
      <c r="ED7" s="668"/>
      <c r="EE7" s="668"/>
      <c r="EF7" s="668"/>
      <c r="EG7" s="668"/>
      <c r="EH7" s="668"/>
      <c r="EI7" s="668"/>
      <c r="EJ7" s="668"/>
      <c r="EK7" s="668"/>
      <c r="EL7" s="668"/>
      <c r="EM7" s="668"/>
      <c r="EN7" s="668"/>
      <c r="EO7" s="668"/>
      <c r="EP7" s="668"/>
      <c r="EQ7" s="668"/>
      <c r="ER7" s="668"/>
      <c r="ES7" s="668"/>
      <c r="ET7" s="668"/>
      <c r="EU7" s="668"/>
      <c r="EV7" s="668"/>
      <c r="EW7" s="668"/>
      <c r="EX7" s="668"/>
      <c r="EY7" s="668"/>
      <c r="EZ7" s="668"/>
      <c r="FA7" s="668"/>
      <c r="FB7" s="668"/>
      <c r="FC7" s="668"/>
      <c r="FD7" s="668"/>
      <c r="FE7" s="668"/>
      <c r="FF7" s="668"/>
      <c r="FG7" s="668"/>
      <c r="FH7" s="668"/>
      <c r="FI7" s="668"/>
      <c r="FJ7" s="668"/>
      <c r="FK7" s="668"/>
      <c r="FL7" s="668"/>
      <c r="FM7" s="668"/>
      <c r="FN7" s="668"/>
      <c r="FO7" s="668"/>
      <c r="FP7" s="668"/>
      <c r="FQ7" s="668"/>
      <c r="FR7" s="668"/>
      <c r="FS7" s="668"/>
      <c r="FT7" s="668"/>
      <c r="FU7" s="668"/>
      <c r="FV7" s="668"/>
      <c r="FW7" s="668"/>
      <c r="FX7" s="668"/>
      <c r="FY7" s="668"/>
      <c r="FZ7" s="668"/>
      <c r="GA7" s="668"/>
      <c r="GB7" s="668"/>
      <c r="GC7" s="668"/>
      <c r="GD7" s="668"/>
      <c r="GE7" s="668"/>
      <c r="GF7" s="668"/>
      <c r="GG7" s="668"/>
      <c r="GH7" s="668"/>
      <c r="GI7" s="668"/>
      <c r="GJ7" s="668"/>
      <c r="GK7" s="668"/>
      <c r="GL7" s="668"/>
      <c r="GM7" s="668"/>
      <c r="GN7" s="668"/>
      <c r="GO7" s="668"/>
      <c r="GP7" s="668"/>
      <c r="GQ7" s="668"/>
      <c r="GR7" s="668"/>
      <c r="GS7" s="668"/>
      <c r="GT7" s="668"/>
      <c r="GU7" s="668"/>
      <c r="GV7" s="668"/>
      <c r="GW7" s="668"/>
      <c r="GX7" s="668"/>
      <c r="GY7" s="668"/>
      <c r="GZ7" s="668"/>
      <c r="HA7" s="668"/>
      <c r="HB7" s="668"/>
      <c r="HC7" s="668"/>
      <c r="HD7" s="668"/>
      <c r="HE7" s="668"/>
      <c r="HF7" s="668"/>
      <c r="HG7" s="668"/>
      <c r="HH7" s="668"/>
      <c r="HI7" s="668"/>
      <c r="HJ7" s="668"/>
      <c r="HK7" s="668"/>
      <c r="HL7" s="668"/>
      <c r="HM7" s="668"/>
      <c r="HN7" s="668"/>
      <c r="HO7" s="668"/>
      <c r="HP7" s="668"/>
      <c r="HQ7" s="688"/>
      <c r="HR7" s="688"/>
      <c r="HS7" s="688"/>
      <c r="HT7" s="688"/>
      <c r="HU7" s="688"/>
      <c r="JK7" s="688"/>
      <c r="JL7" s="688"/>
      <c r="JM7" s="688"/>
      <c r="JN7" s="688"/>
      <c r="KB7" s="689"/>
      <c r="LH7" s="688"/>
      <c r="LI7" s="688"/>
      <c r="LJ7" s="688"/>
      <c r="LK7" s="688"/>
      <c r="RR7" s="804"/>
      <c r="RS7" s="804"/>
    </row>
    <row r="8" spans="1:489" s="713" customFormat="1" ht="97.5" customHeight="1" thickTop="1" thickBot="1" x14ac:dyDescent="0.3">
      <c r="A8" s="1139"/>
      <c r="B8" s="1140"/>
      <c r="C8" s="673"/>
      <c r="D8" s="673"/>
      <c r="E8" s="1139"/>
      <c r="F8" s="1141"/>
      <c r="G8" s="1144"/>
      <c r="H8" s="989"/>
      <c r="I8" s="1150"/>
      <c r="J8" s="1152"/>
      <c r="K8" s="690" t="s">
        <v>250</v>
      </c>
      <c r="L8" s="691" t="s">
        <v>251</v>
      </c>
      <c r="M8" s="693"/>
      <c r="N8" s="999"/>
      <c r="O8" s="999"/>
      <c r="P8" s="999"/>
      <c r="Q8" s="997"/>
      <c r="R8" s="997"/>
      <c r="S8" s="997"/>
      <c r="T8" s="999"/>
      <c r="U8" s="692" t="s">
        <v>31</v>
      </c>
      <c r="V8" s="692" t="s">
        <v>32</v>
      </c>
      <c r="W8" s="692" t="s">
        <v>65</v>
      </c>
      <c r="X8" s="999"/>
      <c r="Y8" s="801"/>
      <c r="Z8" s="693" t="s">
        <v>302</v>
      </c>
      <c r="AA8" s="693" t="s">
        <v>69</v>
      </c>
      <c r="AB8" s="693" t="s">
        <v>299</v>
      </c>
      <c r="AC8" s="693" t="s">
        <v>319</v>
      </c>
      <c r="AD8" s="693" t="s">
        <v>299</v>
      </c>
      <c r="AE8" s="693" t="s">
        <v>312</v>
      </c>
      <c r="AF8" s="693" t="s">
        <v>508</v>
      </c>
      <c r="AG8" s="999"/>
      <c r="AH8" s="694"/>
      <c r="AI8" s="694"/>
      <c r="AJ8" s="694"/>
      <c r="AK8" s="694" t="s">
        <v>423</v>
      </c>
      <c r="AL8" s="695"/>
      <c r="AM8" s="696"/>
      <c r="AN8" s="696"/>
      <c r="AO8" s="696"/>
      <c r="AP8" s="697"/>
      <c r="AQ8" s="696"/>
      <c r="AR8" s="698"/>
      <c r="AS8" s="698"/>
      <c r="AT8" s="698"/>
      <c r="AU8" s="698"/>
      <c r="AV8" s="697"/>
      <c r="AW8" s="698"/>
      <c r="AX8" s="696"/>
      <c r="AY8" s="696"/>
      <c r="AZ8" s="696"/>
      <c r="BA8" s="696"/>
      <c r="BB8" s="696"/>
      <c r="BC8" s="696"/>
      <c r="BD8" s="699">
        <f>max_Unterbrechung</f>
        <v>0.12569444444444444</v>
      </c>
      <c r="BE8" s="699">
        <f>COUNTIF(BE10:BE40,TRUE)</f>
        <v>0</v>
      </c>
      <c r="BF8" s="700"/>
      <c r="BG8" s="700" t="s">
        <v>50</v>
      </c>
      <c r="BH8" s="700"/>
      <c r="BI8" s="788" t="s">
        <v>430</v>
      </c>
      <c r="BJ8" s="699"/>
      <c r="BK8" s="699"/>
      <c r="BL8" s="699">
        <f>COUNTIF(BL10:BL40,TRUE)</f>
        <v>0</v>
      </c>
      <c r="BM8" s="701"/>
      <c r="BN8" s="699"/>
      <c r="BO8" s="699"/>
      <c r="BP8" s="699"/>
      <c r="BQ8" s="699"/>
      <c r="BR8" s="699"/>
      <c r="BS8" s="702"/>
      <c r="BT8" s="703"/>
      <c r="BU8" s="797" t="s">
        <v>503</v>
      </c>
      <c r="BV8" s="700"/>
      <c r="BW8" s="700"/>
      <c r="BX8" s="704"/>
      <c r="BY8" s="704"/>
      <c r="BZ8" s="705"/>
      <c r="CA8" s="705"/>
      <c r="CB8" s="705"/>
      <c r="CC8" s="672" t="s">
        <v>336</v>
      </c>
      <c r="CD8" s="706" t="s">
        <v>412</v>
      </c>
      <c r="CE8" s="706" t="s">
        <v>413</v>
      </c>
      <c r="CF8" s="688" t="s">
        <v>393</v>
      </c>
      <c r="CG8" s="707" t="s">
        <v>340</v>
      </c>
      <c r="CH8" s="708" t="s">
        <v>342</v>
      </c>
      <c r="CI8" s="709" t="s">
        <v>341</v>
      </c>
      <c r="CJ8" s="709" t="s">
        <v>343</v>
      </c>
      <c r="CK8" s="709" t="s">
        <v>344</v>
      </c>
      <c r="CL8" s="709" t="s">
        <v>345</v>
      </c>
      <c r="CM8" s="709" t="s">
        <v>346</v>
      </c>
      <c r="CN8" s="709" t="s">
        <v>408</v>
      </c>
      <c r="CO8" s="709" t="s">
        <v>409</v>
      </c>
      <c r="CP8" s="709" t="s">
        <v>410</v>
      </c>
      <c r="CQ8" s="709" t="s">
        <v>411</v>
      </c>
      <c r="CR8" s="672" t="s">
        <v>336</v>
      </c>
      <c r="CS8" s="672" t="s">
        <v>394</v>
      </c>
      <c r="CT8" s="707" t="s">
        <v>340</v>
      </c>
      <c r="CU8" s="708" t="s">
        <v>348</v>
      </c>
      <c r="CV8" s="709" t="s">
        <v>349</v>
      </c>
      <c r="CW8" s="709" t="s">
        <v>343</v>
      </c>
      <c r="CX8" s="709" t="s">
        <v>344</v>
      </c>
      <c r="CY8" s="709" t="s">
        <v>345</v>
      </c>
      <c r="CZ8" s="709" t="s">
        <v>346</v>
      </c>
      <c r="DA8" s="709" t="s">
        <v>408</v>
      </c>
      <c r="DB8" s="709" t="s">
        <v>409</v>
      </c>
      <c r="DC8" s="709" t="s">
        <v>410</v>
      </c>
      <c r="DD8" s="709" t="s">
        <v>411</v>
      </c>
      <c r="DE8" s="672" t="s">
        <v>336</v>
      </c>
      <c r="DF8" s="672" t="s">
        <v>395</v>
      </c>
      <c r="DG8" s="707" t="s">
        <v>340</v>
      </c>
      <c r="DH8" s="708" t="s">
        <v>351</v>
      </c>
      <c r="DI8" s="709" t="s">
        <v>352</v>
      </c>
      <c r="DJ8" s="709" t="s">
        <v>343</v>
      </c>
      <c r="DK8" s="709" t="s">
        <v>344</v>
      </c>
      <c r="DL8" s="709" t="s">
        <v>345</v>
      </c>
      <c r="DM8" s="709" t="s">
        <v>346</v>
      </c>
      <c r="DN8" s="709" t="s">
        <v>408</v>
      </c>
      <c r="DO8" s="709" t="s">
        <v>409</v>
      </c>
      <c r="DP8" s="709" t="s">
        <v>410</v>
      </c>
      <c r="DQ8" s="709" t="s">
        <v>411</v>
      </c>
      <c r="DR8" s="672" t="s">
        <v>336</v>
      </c>
      <c r="DS8" s="672" t="s">
        <v>396</v>
      </c>
      <c r="DT8" s="707" t="s">
        <v>340</v>
      </c>
      <c r="DU8" s="708" t="s">
        <v>354</v>
      </c>
      <c r="DV8" s="709" t="s">
        <v>355</v>
      </c>
      <c r="DW8" s="709" t="s">
        <v>343</v>
      </c>
      <c r="DX8" s="709" t="s">
        <v>344</v>
      </c>
      <c r="DY8" s="709" t="s">
        <v>345</v>
      </c>
      <c r="DZ8" s="709" t="s">
        <v>346</v>
      </c>
      <c r="EA8" s="709" t="s">
        <v>408</v>
      </c>
      <c r="EB8" s="709" t="s">
        <v>409</v>
      </c>
      <c r="EC8" s="709" t="s">
        <v>410</v>
      </c>
      <c r="ED8" s="709" t="s">
        <v>411</v>
      </c>
      <c r="EE8" s="672" t="s">
        <v>336</v>
      </c>
      <c r="EF8" s="672" t="s">
        <v>397</v>
      </c>
      <c r="EG8" s="707" t="s">
        <v>340</v>
      </c>
      <c r="EH8" s="708" t="s">
        <v>358</v>
      </c>
      <c r="EI8" s="709" t="s">
        <v>357</v>
      </c>
      <c r="EJ8" s="709" t="s">
        <v>343</v>
      </c>
      <c r="EK8" s="709" t="s">
        <v>344</v>
      </c>
      <c r="EL8" s="709" t="s">
        <v>345</v>
      </c>
      <c r="EM8" s="709" t="s">
        <v>346</v>
      </c>
      <c r="EN8" s="709" t="s">
        <v>408</v>
      </c>
      <c r="EO8" s="709" t="s">
        <v>409</v>
      </c>
      <c r="EP8" s="709" t="s">
        <v>410</v>
      </c>
      <c r="EQ8" s="709" t="s">
        <v>411</v>
      </c>
      <c r="ER8" s="672" t="s">
        <v>336</v>
      </c>
      <c r="ES8" s="688" t="s">
        <v>398</v>
      </c>
      <c r="ET8" s="707" t="s">
        <v>340</v>
      </c>
      <c r="EU8" s="708" t="s">
        <v>361</v>
      </c>
      <c r="EV8" s="709" t="s">
        <v>360</v>
      </c>
      <c r="EW8" s="709" t="s">
        <v>343</v>
      </c>
      <c r="EX8" s="709" t="s">
        <v>344</v>
      </c>
      <c r="EY8" s="709" t="s">
        <v>345</v>
      </c>
      <c r="EZ8" s="709" t="s">
        <v>346</v>
      </c>
      <c r="FA8" s="709" t="s">
        <v>408</v>
      </c>
      <c r="FB8" s="709" t="s">
        <v>409</v>
      </c>
      <c r="FC8" s="709" t="s">
        <v>410</v>
      </c>
      <c r="FD8" s="709" t="s">
        <v>411</v>
      </c>
      <c r="FE8" s="672" t="s">
        <v>336</v>
      </c>
      <c r="FF8" s="672" t="s">
        <v>399</v>
      </c>
      <c r="FG8" s="707" t="s">
        <v>340</v>
      </c>
      <c r="FH8" s="708" t="s">
        <v>363</v>
      </c>
      <c r="FI8" s="709" t="s">
        <v>364</v>
      </c>
      <c r="FJ8" s="709" t="s">
        <v>343</v>
      </c>
      <c r="FK8" s="709" t="s">
        <v>344</v>
      </c>
      <c r="FL8" s="709" t="s">
        <v>345</v>
      </c>
      <c r="FM8" s="709" t="s">
        <v>346</v>
      </c>
      <c r="FN8" s="709" t="s">
        <v>408</v>
      </c>
      <c r="FO8" s="709" t="s">
        <v>409</v>
      </c>
      <c r="FP8" s="709" t="s">
        <v>410</v>
      </c>
      <c r="FQ8" s="709" t="s">
        <v>411</v>
      </c>
      <c r="FR8" s="672" t="s">
        <v>336</v>
      </c>
      <c r="FS8" s="672" t="s">
        <v>400</v>
      </c>
      <c r="FT8" s="707" t="s">
        <v>340</v>
      </c>
      <c r="FU8" s="708" t="s">
        <v>366</v>
      </c>
      <c r="FV8" s="709" t="s">
        <v>367</v>
      </c>
      <c r="FW8" s="709" t="s">
        <v>343</v>
      </c>
      <c r="FX8" s="709" t="s">
        <v>344</v>
      </c>
      <c r="FY8" s="709" t="s">
        <v>345</v>
      </c>
      <c r="FZ8" s="709" t="s">
        <v>346</v>
      </c>
      <c r="GA8" s="709" t="s">
        <v>408</v>
      </c>
      <c r="GB8" s="709" t="s">
        <v>409</v>
      </c>
      <c r="GC8" s="709" t="s">
        <v>410</v>
      </c>
      <c r="GD8" s="709" t="s">
        <v>411</v>
      </c>
      <c r="GE8" s="672" t="s">
        <v>336</v>
      </c>
      <c r="GF8" s="672" t="s">
        <v>401</v>
      </c>
      <c r="GG8" s="707" t="s">
        <v>340</v>
      </c>
      <c r="GH8" s="708" t="s">
        <v>369</v>
      </c>
      <c r="GI8" s="709" t="s">
        <v>370</v>
      </c>
      <c r="GJ8" s="709" t="s">
        <v>343</v>
      </c>
      <c r="GK8" s="709" t="s">
        <v>344</v>
      </c>
      <c r="GL8" s="709" t="s">
        <v>345</v>
      </c>
      <c r="GM8" s="709" t="s">
        <v>346</v>
      </c>
      <c r="GN8" s="709" t="s">
        <v>408</v>
      </c>
      <c r="GO8" s="709" t="s">
        <v>409</v>
      </c>
      <c r="GP8" s="709" t="s">
        <v>410</v>
      </c>
      <c r="GQ8" s="709" t="s">
        <v>411</v>
      </c>
      <c r="GR8" s="672" t="s">
        <v>336</v>
      </c>
      <c r="GS8" s="672" t="s">
        <v>402</v>
      </c>
      <c r="GT8" s="707" t="s">
        <v>340</v>
      </c>
      <c r="GU8" s="708" t="s">
        <v>372</v>
      </c>
      <c r="GV8" s="709" t="s">
        <v>373</v>
      </c>
      <c r="GW8" s="709" t="s">
        <v>343</v>
      </c>
      <c r="GX8" s="709" t="s">
        <v>344</v>
      </c>
      <c r="GY8" s="709" t="s">
        <v>345</v>
      </c>
      <c r="GZ8" s="709" t="s">
        <v>346</v>
      </c>
      <c r="HA8" s="709" t="s">
        <v>408</v>
      </c>
      <c r="HB8" s="709" t="s">
        <v>409</v>
      </c>
      <c r="HC8" s="709" t="s">
        <v>410</v>
      </c>
      <c r="HD8" s="709" t="s">
        <v>411</v>
      </c>
      <c r="HE8" s="672" t="s">
        <v>336</v>
      </c>
      <c r="HF8" s="688" t="s">
        <v>403</v>
      </c>
      <c r="HG8" s="707" t="s">
        <v>340</v>
      </c>
      <c r="HH8" s="708" t="s">
        <v>375</v>
      </c>
      <c r="HI8" s="709" t="s">
        <v>376</v>
      </c>
      <c r="HJ8" s="709" t="s">
        <v>343</v>
      </c>
      <c r="HK8" s="709" t="s">
        <v>344</v>
      </c>
      <c r="HL8" s="709" t="s">
        <v>345</v>
      </c>
      <c r="HM8" s="709" t="s">
        <v>346</v>
      </c>
      <c r="HN8" s="709" t="s">
        <v>408</v>
      </c>
      <c r="HO8" s="709" t="s">
        <v>409</v>
      </c>
      <c r="HP8" s="709" t="s">
        <v>410</v>
      </c>
      <c r="HQ8" s="709" t="s">
        <v>411</v>
      </c>
      <c r="HR8" s="672" t="s">
        <v>336</v>
      </c>
      <c r="HS8" s="672" t="s">
        <v>404</v>
      </c>
      <c r="HT8" s="707" t="s">
        <v>340</v>
      </c>
      <c r="HU8" s="708" t="s">
        <v>378</v>
      </c>
      <c r="HV8" s="709" t="s">
        <v>379</v>
      </c>
      <c r="HW8" s="709" t="s">
        <v>343</v>
      </c>
      <c r="HX8" s="709" t="s">
        <v>344</v>
      </c>
      <c r="HY8" s="709" t="s">
        <v>345</v>
      </c>
      <c r="HZ8" s="709" t="s">
        <v>346</v>
      </c>
      <c r="IA8" s="709" t="s">
        <v>408</v>
      </c>
      <c r="IB8" s="709" t="s">
        <v>409</v>
      </c>
      <c r="IC8" s="709" t="s">
        <v>410</v>
      </c>
      <c r="ID8" s="709" t="s">
        <v>411</v>
      </c>
      <c r="IE8" s="672" t="s">
        <v>336</v>
      </c>
      <c r="IF8" s="672" t="s">
        <v>405</v>
      </c>
      <c r="IG8" s="707" t="s">
        <v>340</v>
      </c>
      <c r="IH8" s="708" t="s">
        <v>381</v>
      </c>
      <c r="II8" s="709" t="s">
        <v>382</v>
      </c>
      <c r="IJ8" s="709" t="s">
        <v>343</v>
      </c>
      <c r="IK8" s="709" t="s">
        <v>344</v>
      </c>
      <c r="IL8" s="709" t="s">
        <v>345</v>
      </c>
      <c r="IM8" s="709" t="s">
        <v>346</v>
      </c>
      <c r="IN8" s="709" t="s">
        <v>408</v>
      </c>
      <c r="IO8" s="709" t="s">
        <v>409</v>
      </c>
      <c r="IP8" s="709" t="s">
        <v>410</v>
      </c>
      <c r="IQ8" s="709" t="s">
        <v>411</v>
      </c>
      <c r="IR8" s="672" t="s">
        <v>336</v>
      </c>
      <c r="IS8" s="672" t="s">
        <v>406</v>
      </c>
      <c r="IT8" s="707" t="s">
        <v>340</v>
      </c>
      <c r="IU8" s="708" t="s">
        <v>384</v>
      </c>
      <c r="IV8" s="709" t="s">
        <v>385</v>
      </c>
      <c r="IW8" s="709" t="s">
        <v>343</v>
      </c>
      <c r="IX8" s="709" t="s">
        <v>344</v>
      </c>
      <c r="IY8" s="709" t="s">
        <v>345</v>
      </c>
      <c r="IZ8" s="709" t="s">
        <v>346</v>
      </c>
      <c r="JA8" s="709" t="s">
        <v>408</v>
      </c>
      <c r="JB8" s="709" t="s">
        <v>409</v>
      </c>
      <c r="JC8" s="709" t="s">
        <v>410</v>
      </c>
      <c r="JD8" s="709" t="s">
        <v>411</v>
      </c>
      <c r="JE8" s="672" t="s">
        <v>336</v>
      </c>
      <c r="JF8" s="672" t="s">
        <v>407</v>
      </c>
      <c r="JG8" s="707" t="s">
        <v>340</v>
      </c>
      <c r="JH8" s="708" t="s">
        <v>387</v>
      </c>
      <c r="JI8" s="709" t="s">
        <v>388</v>
      </c>
      <c r="JJ8" s="709" t="s">
        <v>343</v>
      </c>
      <c r="JK8" s="709" t="s">
        <v>344</v>
      </c>
      <c r="JL8" s="709" t="s">
        <v>345</v>
      </c>
      <c r="JM8" s="709" t="s">
        <v>346</v>
      </c>
      <c r="JN8" s="709" t="s">
        <v>408</v>
      </c>
      <c r="JO8" s="709" t="s">
        <v>409</v>
      </c>
      <c r="JP8" s="709" t="s">
        <v>410</v>
      </c>
      <c r="JQ8" s="709" t="s">
        <v>411</v>
      </c>
      <c r="JR8" s="710" t="s">
        <v>392</v>
      </c>
      <c r="JS8" s="711" t="s">
        <v>391</v>
      </c>
      <c r="JT8" s="710" t="s">
        <v>419</v>
      </c>
      <c r="JU8" s="710" t="s">
        <v>420</v>
      </c>
      <c r="JV8" s="710" t="s">
        <v>421</v>
      </c>
      <c r="JW8" s="710" t="s">
        <v>422</v>
      </c>
      <c r="JX8" s="712"/>
      <c r="JY8" s="672" t="s">
        <v>336</v>
      </c>
      <c r="JZ8" s="688" t="s">
        <v>339</v>
      </c>
      <c r="KA8" s="707" t="s">
        <v>340</v>
      </c>
      <c r="KB8" s="708" t="s">
        <v>342</v>
      </c>
      <c r="KC8" s="709" t="s">
        <v>341</v>
      </c>
      <c r="KD8" s="709" t="s">
        <v>343</v>
      </c>
      <c r="KE8" s="709" t="s">
        <v>344</v>
      </c>
      <c r="KF8" s="709" t="s">
        <v>345</v>
      </c>
      <c r="KG8" s="709" t="s">
        <v>346</v>
      </c>
      <c r="KH8" s="709" t="s">
        <v>408</v>
      </c>
      <c r="KI8" s="709" t="s">
        <v>409</v>
      </c>
      <c r="KJ8" s="709" t="s">
        <v>410</v>
      </c>
      <c r="KK8" s="709" t="s">
        <v>411</v>
      </c>
      <c r="KL8" s="672" t="s">
        <v>336</v>
      </c>
      <c r="KM8" s="672" t="s">
        <v>347</v>
      </c>
      <c r="KN8" s="707" t="s">
        <v>340</v>
      </c>
      <c r="KO8" s="708" t="s">
        <v>348</v>
      </c>
      <c r="KP8" s="709" t="s">
        <v>349</v>
      </c>
      <c r="KQ8" s="709" t="s">
        <v>343</v>
      </c>
      <c r="KR8" s="709" t="s">
        <v>344</v>
      </c>
      <c r="KS8" s="709" t="s">
        <v>345</v>
      </c>
      <c r="KT8" s="709" t="s">
        <v>346</v>
      </c>
      <c r="KU8" s="709" t="s">
        <v>408</v>
      </c>
      <c r="KV8" s="709" t="s">
        <v>409</v>
      </c>
      <c r="KW8" s="709" t="s">
        <v>410</v>
      </c>
      <c r="KX8" s="709" t="s">
        <v>411</v>
      </c>
      <c r="KY8" s="672" t="s">
        <v>336</v>
      </c>
      <c r="KZ8" s="672" t="s">
        <v>350</v>
      </c>
      <c r="LA8" s="707" t="s">
        <v>340</v>
      </c>
      <c r="LB8" s="708" t="s">
        <v>351</v>
      </c>
      <c r="LC8" s="709" t="s">
        <v>352</v>
      </c>
      <c r="LD8" s="709" t="s">
        <v>343</v>
      </c>
      <c r="LE8" s="709" t="s">
        <v>344</v>
      </c>
      <c r="LF8" s="709" t="s">
        <v>345</v>
      </c>
      <c r="LG8" s="709" t="s">
        <v>346</v>
      </c>
      <c r="LH8" s="709" t="s">
        <v>408</v>
      </c>
      <c r="LI8" s="709" t="s">
        <v>409</v>
      </c>
      <c r="LJ8" s="709" t="s">
        <v>410</v>
      </c>
      <c r="LK8" s="709" t="s">
        <v>411</v>
      </c>
      <c r="LL8" s="672" t="s">
        <v>336</v>
      </c>
      <c r="LM8" s="672" t="s">
        <v>353</v>
      </c>
      <c r="LN8" s="707" t="s">
        <v>340</v>
      </c>
      <c r="LO8" s="708" t="s">
        <v>354</v>
      </c>
      <c r="LP8" s="709" t="s">
        <v>355</v>
      </c>
      <c r="LQ8" s="709" t="s">
        <v>343</v>
      </c>
      <c r="LR8" s="709" t="s">
        <v>344</v>
      </c>
      <c r="LS8" s="709" t="s">
        <v>345</v>
      </c>
      <c r="LT8" s="709" t="s">
        <v>346</v>
      </c>
      <c r="LU8" s="709" t="s">
        <v>408</v>
      </c>
      <c r="LV8" s="709" t="s">
        <v>409</v>
      </c>
      <c r="LW8" s="709" t="s">
        <v>410</v>
      </c>
      <c r="LX8" s="709" t="s">
        <v>411</v>
      </c>
      <c r="LY8" s="672" t="s">
        <v>336</v>
      </c>
      <c r="LZ8" s="672" t="s">
        <v>356</v>
      </c>
      <c r="MA8" s="707" t="s">
        <v>340</v>
      </c>
      <c r="MB8" s="708" t="s">
        <v>358</v>
      </c>
      <c r="MC8" s="709" t="s">
        <v>357</v>
      </c>
      <c r="MD8" s="709" t="s">
        <v>343</v>
      </c>
      <c r="ME8" s="709" t="s">
        <v>344</v>
      </c>
      <c r="MF8" s="709" t="s">
        <v>345</v>
      </c>
      <c r="MG8" s="709" t="s">
        <v>346</v>
      </c>
      <c r="MH8" s="709" t="s">
        <v>408</v>
      </c>
      <c r="MI8" s="709" t="s">
        <v>409</v>
      </c>
      <c r="MJ8" s="709" t="s">
        <v>410</v>
      </c>
      <c r="MK8" s="709" t="s">
        <v>411</v>
      </c>
      <c r="ML8" s="672" t="s">
        <v>336</v>
      </c>
      <c r="MM8" s="688" t="s">
        <v>359</v>
      </c>
      <c r="MN8" s="707" t="s">
        <v>340</v>
      </c>
      <c r="MO8" s="708" t="s">
        <v>361</v>
      </c>
      <c r="MP8" s="709" t="s">
        <v>360</v>
      </c>
      <c r="MQ8" s="709" t="s">
        <v>343</v>
      </c>
      <c r="MR8" s="709" t="s">
        <v>344</v>
      </c>
      <c r="MS8" s="709" t="s">
        <v>345</v>
      </c>
      <c r="MT8" s="709" t="s">
        <v>346</v>
      </c>
      <c r="MU8" s="709" t="s">
        <v>408</v>
      </c>
      <c r="MV8" s="709" t="s">
        <v>409</v>
      </c>
      <c r="MW8" s="709" t="s">
        <v>410</v>
      </c>
      <c r="MX8" s="709" t="s">
        <v>411</v>
      </c>
      <c r="MY8" s="672" t="s">
        <v>336</v>
      </c>
      <c r="MZ8" s="672" t="s">
        <v>362</v>
      </c>
      <c r="NA8" s="707" t="s">
        <v>340</v>
      </c>
      <c r="NB8" s="708" t="s">
        <v>363</v>
      </c>
      <c r="NC8" s="709" t="s">
        <v>364</v>
      </c>
      <c r="ND8" s="709" t="s">
        <v>343</v>
      </c>
      <c r="NE8" s="709" t="s">
        <v>344</v>
      </c>
      <c r="NF8" s="709" t="s">
        <v>345</v>
      </c>
      <c r="NG8" s="709" t="s">
        <v>346</v>
      </c>
      <c r="NH8" s="709" t="s">
        <v>408</v>
      </c>
      <c r="NI8" s="709" t="s">
        <v>409</v>
      </c>
      <c r="NJ8" s="709" t="s">
        <v>410</v>
      </c>
      <c r="NK8" s="709" t="s">
        <v>411</v>
      </c>
      <c r="NL8" s="672" t="s">
        <v>336</v>
      </c>
      <c r="NM8" s="672" t="s">
        <v>365</v>
      </c>
      <c r="NN8" s="707" t="s">
        <v>340</v>
      </c>
      <c r="NO8" s="708" t="s">
        <v>366</v>
      </c>
      <c r="NP8" s="709" t="s">
        <v>367</v>
      </c>
      <c r="NQ8" s="709" t="s">
        <v>343</v>
      </c>
      <c r="NR8" s="709" t="s">
        <v>344</v>
      </c>
      <c r="NS8" s="709" t="s">
        <v>345</v>
      </c>
      <c r="NT8" s="709" t="s">
        <v>346</v>
      </c>
      <c r="NU8" s="709" t="s">
        <v>408</v>
      </c>
      <c r="NV8" s="709" t="s">
        <v>409</v>
      </c>
      <c r="NW8" s="709" t="s">
        <v>410</v>
      </c>
      <c r="NX8" s="709" t="s">
        <v>411</v>
      </c>
      <c r="NY8" s="672" t="s">
        <v>336</v>
      </c>
      <c r="NZ8" s="672" t="s">
        <v>368</v>
      </c>
      <c r="OA8" s="707" t="s">
        <v>340</v>
      </c>
      <c r="OB8" s="708" t="s">
        <v>369</v>
      </c>
      <c r="OC8" s="709" t="s">
        <v>370</v>
      </c>
      <c r="OD8" s="709" t="s">
        <v>343</v>
      </c>
      <c r="OE8" s="709" t="s">
        <v>344</v>
      </c>
      <c r="OF8" s="709" t="s">
        <v>345</v>
      </c>
      <c r="OG8" s="709" t="s">
        <v>346</v>
      </c>
      <c r="OH8" s="709" t="s">
        <v>408</v>
      </c>
      <c r="OI8" s="709" t="s">
        <v>409</v>
      </c>
      <c r="OJ8" s="709" t="s">
        <v>410</v>
      </c>
      <c r="OK8" s="709" t="s">
        <v>411</v>
      </c>
      <c r="OL8" s="672" t="s">
        <v>336</v>
      </c>
      <c r="OM8" s="672" t="s">
        <v>371</v>
      </c>
      <c r="ON8" s="707" t="s">
        <v>340</v>
      </c>
      <c r="OO8" s="708" t="s">
        <v>372</v>
      </c>
      <c r="OP8" s="709" t="s">
        <v>373</v>
      </c>
      <c r="OQ8" s="709" t="s">
        <v>343</v>
      </c>
      <c r="OR8" s="709" t="s">
        <v>344</v>
      </c>
      <c r="OS8" s="709" t="s">
        <v>345</v>
      </c>
      <c r="OT8" s="709" t="s">
        <v>346</v>
      </c>
      <c r="OU8" s="709" t="s">
        <v>408</v>
      </c>
      <c r="OV8" s="709" t="s">
        <v>409</v>
      </c>
      <c r="OW8" s="709" t="s">
        <v>410</v>
      </c>
      <c r="OX8" s="709" t="s">
        <v>411</v>
      </c>
      <c r="OY8" s="672" t="s">
        <v>336</v>
      </c>
      <c r="OZ8" s="688" t="s">
        <v>374</v>
      </c>
      <c r="PA8" s="707" t="s">
        <v>340</v>
      </c>
      <c r="PB8" s="708" t="s">
        <v>375</v>
      </c>
      <c r="PC8" s="709" t="s">
        <v>376</v>
      </c>
      <c r="PD8" s="709" t="s">
        <v>343</v>
      </c>
      <c r="PE8" s="709" t="s">
        <v>344</v>
      </c>
      <c r="PF8" s="709" t="s">
        <v>345</v>
      </c>
      <c r="PG8" s="709" t="s">
        <v>346</v>
      </c>
      <c r="PH8" s="709" t="s">
        <v>408</v>
      </c>
      <c r="PI8" s="709" t="s">
        <v>409</v>
      </c>
      <c r="PJ8" s="709" t="s">
        <v>410</v>
      </c>
      <c r="PK8" s="709" t="s">
        <v>411</v>
      </c>
      <c r="PL8" s="672" t="s">
        <v>336</v>
      </c>
      <c r="PM8" s="672" t="s">
        <v>377</v>
      </c>
      <c r="PN8" s="707" t="s">
        <v>340</v>
      </c>
      <c r="PO8" s="708" t="s">
        <v>378</v>
      </c>
      <c r="PP8" s="709" t="s">
        <v>379</v>
      </c>
      <c r="PQ8" s="709" t="s">
        <v>343</v>
      </c>
      <c r="PR8" s="709" t="s">
        <v>344</v>
      </c>
      <c r="PS8" s="709" t="s">
        <v>345</v>
      </c>
      <c r="PT8" s="709" t="s">
        <v>346</v>
      </c>
      <c r="PU8" s="709" t="s">
        <v>408</v>
      </c>
      <c r="PV8" s="709" t="s">
        <v>409</v>
      </c>
      <c r="PW8" s="709" t="s">
        <v>410</v>
      </c>
      <c r="PX8" s="709" t="s">
        <v>411</v>
      </c>
      <c r="PY8" s="672" t="s">
        <v>336</v>
      </c>
      <c r="PZ8" s="672" t="s">
        <v>380</v>
      </c>
      <c r="QA8" s="707" t="s">
        <v>340</v>
      </c>
      <c r="QB8" s="708" t="s">
        <v>381</v>
      </c>
      <c r="QC8" s="709" t="s">
        <v>382</v>
      </c>
      <c r="QD8" s="709" t="s">
        <v>343</v>
      </c>
      <c r="QE8" s="709" t="s">
        <v>344</v>
      </c>
      <c r="QF8" s="709" t="s">
        <v>345</v>
      </c>
      <c r="QG8" s="709" t="s">
        <v>346</v>
      </c>
      <c r="QH8" s="709" t="s">
        <v>408</v>
      </c>
      <c r="QI8" s="709" t="s">
        <v>409</v>
      </c>
      <c r="QJ8" s="709" t="s">
        <v>410</v>
      </c>
      <c r="QK8" s="709" t="s">
        <v>411</v>
      </c>
      <c r="QL8" s="672" t="s">
        <v>336</v>
      </c>
      <c r="QM8" s="672" t="s">
        <v>383</v>
      </c>
      <c r="QN8" s="707" t="s">
        <v>340</v>
      </c>
      <c r="QO8" s="708" t="s">
        <v>384</v>
      </c>
      <c r="QP8" s="709" t="s">
        <v>385</v>
      </c>
      <c r="QQ8" s="709" t="s">
        <v>343</v>
      </c>
      <c r="QR8" s="709" t="s">
        <v>344</v>
      </c>
      <c r="QS8" s="709" t="s">
        <v>345</v>
      </c>
      <c r="QT8" s="709" t="s">
        <v>346</v>
      </c>
      <c r="QU8" s="709" t="s">
        <v>408</v>
      </c>
      <c r="QV8" s="709" t="s">
        <v>409</v>
      </c>
      <c r="QW8" s="709" t="s">
        <v>410</v>
      </c>
      <c r="QX8" s="709" t="s">
        <v>411</v>
      </c>
      <c r="QY8" s="672" t="s">
        <v>336</v>
      </c>
      <c r="QZ8" s="672" t="s">
        <v>386</v>
      </c>
      <c r="RA8" s="707" t="s">
        <v>340</v>
      </c>
      <c r="RB8" s="708" t="s">
        <v>387</v>
      </c>
      <c r="RC8" s="709" t="s">
        <v>388</v>
      </c>
      <c r="RD8" s="709" t="s">
        <v>343</v>
      </c>
      <c r="RE8" s="709" t="s">
        <v>344</v>
      </c>
      <c r="RF8" s="709" t="s">
        <v>345</v>
      </c>
      <c r="RG8" s="709" t="s">
        <v>346</v>
      </c>
      <c r="RH8" s="709" t="s">
        <v>408</v>
      </c>
      <c r="RI8" s="709" t="s">
        <v>409</v>
      </c>
      <c r="RJ8" s="709" t="s">
        <v>410</v>
      </c>
      <c r="RK8" s="709" t="s">
        <v>411</v>
      </c>
      <c r="RL8" s="710" t="s">
        <v>389</v>
      </c>
      <c r="RM8" s="711" t="s">
        <v>390</v>
      </c>
      <c r="RN8" s="710" t="s">
        <v>419</v>
      </c>
      <c r="RO8" s="710" t="s">
        <v>420</v>
      </c>
      <c r="RP8" s="710" t="s">
        <v>421</v>
      </c>
      <c r="RQ8" s="710" t="s">
        <v>422</v>
      </c>
      <c r="RR8" s="805" t="s">
        <v>504</v>
      </c>
      <c r="RS8" s="805" t="s">
        <v>505</v>
      </c>
    </row>
    <row r="9" spans="1:489" s="108" customFormat="1" ht="126" hidden="1" customHeight="1" thickBot="1" x14ac:dyDescent="0.3">
      <c r="A9" s="617" t="s">
        <v>129</v>
      </c>
      <c r="B9" s="618" t="s">
        <v>130</v>
      </c>
      <c r="C9" s="108" t="s">
        <v>131</v>
      </c>
      <c r="D9" s="108" t="s">
        <v>132</v>
      </c>
      <c r="E9" s="108" t="s">
        <v>133</v>
      </c>
      <c r="F9" s="108" t="s">
        <v>134</v>
      </c>
      <c r="G9" s="108" t="s">
        <v>135</v>
      </c>
      <c r="H9" s="108" t="s">
        <v>136</v>
      </c>
      <c r="I9" s="108" t="s">
        <v>137</v>
      </c>
      <c r="J9" s="108" t="s">
        <v>138</v>
      </c>
      <c r="K9" s="108" t="s">
        <v>139</v>
      </c>
      <c r="L9" s="108" t="s">
        <v>140</v>
      </c>
      <c r="M9" s="108" t="s">
        <v>141</v>
      </c>
      <c r="N9" s="108" t="s">
        <v>145</v>
      </c>
      <c r="O9" s="108" t="s">
        <v>144</v>
      </c>
      <c r="P9" s="108" t="s">
        <v>146</v>
      </c>
      <c r="Q9" s="109" t="s">
        <v>147</v>
      </c>
      <c r="R9" s="109" t="s">
        <v>519</v>
      </c>
      <c r="S9" s="109" t="s">
        <v>149</v>
      </c>
      <c r="T9" s="108" t="s">
        <v>215</v>
      </c>
      <c r="U9" s="108" t="s">
        <v>216</v>
      </c>
      <c r="V9" s="108" t="s">
        <v>159</v>
      </c>
      <c r="W9" s="108" t="s">
        <v>160</v>
      </c>
      <c r="X9" s="108" t="s">
        <v>161</v>
      </c>
      <c r="Y9" s="619"/>
      <c r="Z9" s="553" t="s">
        <v>303</v>
      </c>
      <c r="AA9" s="553" t="s">
        <v>304</v>
      </c>
      <c r="AB9" s="572" t="s">
        <v>310</v>
      </c>
      <c r="AC9" s="553" t="s">
        <v>311</v>
      </c>
      <c r="AD9" s="553" t="s">
        <v>305</v>
      </c>
      <c r="AE9" s="553" t="s">
        <v>306</v>
      </c>
      <c r="AF9" s="553"/>
      <c r="AG9" s="554" t="s">
        <v>307</v>
      </c>
      <c r="AH9" s="550" t="s">
        <v>308</v>
      </c>
      <c r="AI9" s="550" t="s">
        <v>309</v>
      </c>
      <c r="AJ9" s="550"/>
      <c r="AK9" s="550"/>
      <c r="AL9" s="620" t="s">
        <v>173</v>
      </c>
      <c r="AM9" s="621" t="s">
        <v>174</v>
      </c>
      <c r="AN9" s="621" t="s">
        <v>175</v>
      </c>
      <c r="AO9" s="621" t="s">
        <v>176</v>
      </c>
      <c r="AP9" s="622" t="s">
        <v>212</v>
      </c>
      <c r="AQ9" s="621" t="s">
        <v>177</v>
      </c>
      <c r="AR9" s="623" t="s">
        <v>185</v>
      </c>
      <c r="AS9" s="623" t="s">
        <v>186</v>
      </c>
      <c r="AT9" s="623" t="s">
        <v>187</v>
      </c>
      <c r="AU9" s="623" t="s">
        <v>188</v>
      </c>
      <c r="AV9" s="622" t="s">
        <v>213</v>
      </c>
      <c r="AW9" s="623" t="s">
        <v>189</v>
      </c>
      <c r="AX9" s="621" t="s">
        <v>173</v>
      </c>
      <c r="AY9" s="621" t="s">
        <v>224</v>
      </c>
      <c r="AZ9" s="621" t="s">
        <v>194</v>
      </c>
      <c r="BA9" s="621" t="s">
        <v>195</v>
      </c>
      <c r="BB9" s="621" t="s">
        <v>184</v>
      </c>
      <c r="BC9" s="621" t="s">
        <v>196</v>
      </c>
      <c r="BD9" s="550" t="s">
        <v>198</v>
      </c>
      <c r="BE9" s="550" t="s">
        <v>221</v>
      </c>
      <c r="BF9" s="606" t="s">
        <v>200</v>
      </c>
      <c r="BG9" s="606" t="s">
        <v>201</v>
      </c>
      <c r="BH9" s="606" t="s">
        <v>204</v>
      </c>
      <c r="BI9" s="606" t="s">
        <v>225</v>
      </c>
      <c r="BJ9" s="550" t="s">
        <v>206</v>
      </c>
      <c r="BK9" s="550" t="s">
        <v>222</v>
      </c>
      <c r="BL9" s="550" t="s">
        <v>220</v>
      </c>
      <c r="BM9" s="607" t="s">
        <v>153</v>
      </c>
      <c r="BN9" s="550" t="s">
        <v>154</v>
      </c>
      <c r="BO9" s="550" t="s">
        <v>155</v>
      </c>
      <c r="BP9" s="550" t="s">
        <v>156</v>
      </c>
      <c r="BQ9" s="550" t="s">
        <v>157</v>
      </c>
      <c r="BR9" s="550" t="s">
        <v>158</v>
      </c>
      <c r="BS9" s="605" t="s">
        <v>150</v>
      </c>
      <c r="BT9" s="608" t="s">
        <v>152</v>
      </c>
      <c r="BU9" s="624" t="s">
        <v>151</v>
      </c>
      <c r="BV9" s="606" t="s">
        <v>162</v>
      </c>
      <c r="BW9" s="606" t="s">
        <v>163</v>
      </c>
      <c r="BX9" s="606" t="s">
        <v>164</v>
      </c>
      <c r="BY9" s="606" t="s">
        <v>165</v>
      </c>
      <c r="BZ9" s="108" t="s">
        <v>227</v>
      </c>
      <c r="CA9" s="108" t="s">
        <v>229</v>
      </c>
      <c r="CC9" s="116"/>
      <c r="CD9" s="609"/>
      <c r="CE9" s="609"/>
      <c r="CF9" s="610"/>
      <c r="CG9" s="611"/>
      <c r="CH9" s="612"/>
      <c r="CI9" s="613"/>
      <c r="CJ9" s="613"/>
      <c r="CK9" s="613"/>
      <c r="CL9" s="613"/>
      <c r="CM9" s="613"/>
      <c r="CN9" s="613"/>
      <c r="CO9" s="613"/>
      <c r="CP9" s="613"/>
      <c r="CQ9" s="613"/>
      <c r="CR9" s="116"/>
      <c r="CS9" s="116"/>
      <c r="CT9" s="611"/>
      <c r="CU9" s="612"/>
      <c r="CV9" s="613"/>
      <c r="CW9" s="613"/>
      <c r="CX9" s="613"/>
      <c r="CY9" s="613"/>
      <c r="CZ9" s="613"/>
      <c r="DA9" s="116"/>
      <c r="DB9" s="116"/>
      <c r="DC9" s="611"/>
      <c r="DD9" s="612"/>
      <c r="DE9" s="613"/>
      <c r="DF9" s="613"/>
      <c r="DG9" s="613"/>
      <c r="DH9" s="613"/>
      <c r="DI9" s="613"/>
      <c r="DJ9" s="116"/>
      <c r="DK9" s="116"/>
      <c r="DL9" s="611"/>
      <c r="DM9" s="612"/>
      <c r="DN9" s="613"/>
      <c r="DO9" s="613"/>
      <c r="DP9" s="613"/>
      <c r="DQ9" s="613"/>
      <c r="DR9" s="613"/>
      <c r="DS9" s="116"/>
      <c r="DT9" s="116"/>
      <c r="DU9" s="611"/>
      <c r="DV9" s="612"/>
      <c r="DW9" s="613"/>
      <c r="DX9" s="613"/>
      <c r="DY9" s="613"/>
      <c r="DZ9" s="613"/>
      <c r="EA9" s="613"/>
      <c r="EB9" s="116"/>
      <c r="EC9" s="610"/>
      <c r="ED9" s="611"/>
      <c r="EE9" s="612"/>
      <c r="EF9" s="613"/>
      <c r="EG9" s="613"/>
      <c r="EH9" s="613"/>
      <c r="EI9" s="613"/>
      <c r="EJ9" s="613"/>
      <c r="EK9" s="116"/>
      <c r="EL9" s="116"/>
      <c r="EM9" s="611"/>
      <c r="EN9" s="612"/>
      <c r="EO9" s="613"/>
      <c r="EP9" s="613"/>
      <c r="EQ9" s="613"/>
      <c r="ER9" s="613"/>
      <c r="ES9" s="613"/>
      <c r="ET9" s="116"/>
      <c r="EU9" s="116"/>
      <c r="EV9" s="611"/>
      <c r="EW9" s="612"/>
      <c r="EX9" s="613"/>
      <c r="EY9" s="613"/>
      <c r="EZ9" s="613"/>
      <c r="FA9" s="613"/>
      <c r="FB9" s="613"/>
      <c r="FC9" s="116"/>
      <c r="FD9" s="116"/>
      <c r="FE9" s="611"/>
      <c r="FF9" s="612"/>
      <c r="FG9" s="613"/>
      <c r="FH9" s="613"/>
      <c r="FI9" s="613"/>
      <c r="FJ9" s="613"/>
      <c r="FK9" s="613"/>
      <c r="FL9" s="116"/>
      <c r="FM9" s="116"/>
      <c r="FN9" s="611"/>
      <c r="FO9" s="612"/>
      <c r="FP9" s="613"/>
      <c r="FQ9" s="613"/>
      <c r="FR9" s="613"/>
      <c r="FS9" s="613"/>
      <c r="FT9" s="613"/>
      <c r="FU9" s="116"/>
      <c r="FV9" s="610"/>
      <c r="FW9" s="611"/>
      <c r="FX9" s="612"/>
      <c r="FY9" s="613"/>
      <c r="FZ9" s="613"/>
      <c r="GA9" s="613"/>
      <c r="GB9" s="613"/>
      <c r="GC9" s="613"/>
      <c r="GD9" s="116"/>
      <c r="GE9" s="116"/>
      <c r="GF9" s="611"/>
      <c r="GG9" s="612"/>
      <c r="GH9" s="613"/>
      <c r="GI9" s="613"/>
      <c r="GJ9" s="613"/>
      <c r="GK9" s="613"/>
      <c r="GL9" s="613"/>
      <c r="GM9" s="116"/>
      <c r="GN9" s="116"/>
      <c r="GO9" s="611"/>
      <c r="GP9" s="612"/>
      <c r="GQ9" s="613"/>
      <c r="GR9" s="613"/>
      <c r="GS9" s="613"/>
      <c r="GT9" s="613"/>
      <c r="GU9" s="613"/>
      <c r="GV9" s="116"/>
      <c r="GW9" s="116"/>
      <c r="GX9" s="611"/>
      <c r="GY9" s="612"/>
      <c r="GZ9" s="613"/>
      <c r="HA9" s="613"/>
      <c r="HB9" s="613"/>
      <c r="HC9" s="613"/>
      <c r="HD9" s="613"/>
      <c r="HE9" s="116"/>
      <c r="HF9" s="116"/>
      <c r="HG9" s="611"/>
      <c r="HH9" s="612"/>
      <c r="HI9" s="613"/>
      <c r="HJ9" s="613"/>
      <c r="HK9" s="613"/>
      <c r="HL9" s="613"/>
      <c r="HM9" s="613"/>
      <c r="HN9" s="614"/>
      <c r="HO9" s="615"/>
      <c r="HQ9" s="616" t="s">
        <v>335</v>
      </c>
      <c r="HR9" s="625" t="s">
        <v>336</v>
      </c>
      <c r="HS9" s="626" t="s">
        <v>338</v>
      </c>
      <c r="HT9" s="627"/>
      <c r="HU9" s="616"/>
      <c r="HV9" s="628"/>
      <c r="HW9" s="628"/>
      <c r="HX9" s="628"/>
      <c r="HY9" s="628"/>
      <c r="HZ9" s="628"/>
      <c r="IA9" s="625"/>
      <c r="IB9" s="625" t="s">
        <v>338</v>
      </c>
      <c r="IC9" s="627"/>
      <c r="ID9" s="616"/>
      <c r="IE9" s="628"/>
      <c r="IF9" s="628"/>
      <c r="IG9" s="628"/>
      <c r="IH9" s="628"/>
      <c r="II9" s="628"/>
      <c r="IJ9" s="625" t="s">
        <v>337</v>
      </c>
      <c r="IK9" s="625" t="s">
        <v>338</v>
      </c>
      <c r="IL9" s="627"/>
      <c r="IM9" s="616"/>
      <c r="IN9" s="628"/>
      <c r="IO9" s="628"/>
      <c r="IP9" s="628"/>
      <c r="IQ9" s="628"/>
      <c r="IR9" s="628"/>
      <c r="IS9" s="625"/>
      <c r="IT9" s="625" t="s">
        <v>338</v>
      </c>
      <c r="IU9" s="627"/>
      <c r="IV9" s="616"/>
      <c r="IW9" s="628"/>
      <c r="IX9" s="628" t="s">
        <v>313</v>
      </c>
      <c r="IY9" s="628"/>
      <c r="IZ9" s="628"/>
      <c r="JA9" s="628"/>
      <c r="JB9" s="625"/>
      <c r="JC9" s="625"/>
      <c r="JD9" s="611" t="s">
        <v>340</v>
      </c>
      <c r="JE9" s="612" t="s">
        <v>358</v>
      </c>
      <c r="JF9" s="613" t="s">
        <v>357</v>
      </c>
      <c r="JG9" s="613" t="s">
        <v>343</v>
      </c>
      <c r="JH9" s="613" t="s">
        <v>344</v>
      </c>
      <c r="JI9" s="613" t="s">
        <v>345</v>
      </c>
      <c r="JJ9" s="613" t="s">
        <v>346</v>
      </c>
      <c r="JK9" s="116" t="s">
        <v>336</v>
      </c>
      <c r="JL9" s="610" t="s">
        <v>362</v>
      </c>
      <c r="JM9" s="611" t="s">
        <v>340</v>
      </c>
      <c r="JN9" s="612" t="s">
        <v>361</v>
      </c>
      <c r="JO9" s="613" t="s">
        <v>360</v>
      </c>
      <c r="JP9" s="613" t="s">
        <v>343</v>
      </c>
      <c r="JQ9" s="613" t="s">
        <v>344</v>
      </c>
      <c r="JR9" s="613" t="s">
        <v>345</v>
      </c>
      <c r="JS9" s="613" t="s">
        <v>346</v>
      </c>
      <c r="JT9" s="116" t="s">
        <v>336</v>
      </c>
      <c r="JU9" s="116" t="s">
        <v>365</v>
      </c>
      <c r="JV9" s="627"/>
      <c r="JW9" s="616"/>
      <c r="JX9" s="628"/>
      <c r="JY9" s="628"/>
      <c r="JZ9" s="628"/>
      <c r="KA9" s="628"/>
      <c r="KB9" s="628"/>
      <c r="KC9" s="625" t="s">
        <v>337</v>
      </c>
      <c r="KD9" s="625" t="s">
        <v>338</v>
      </c>
      <c r="KE9" s="627"/>
      <c r="KF9" s="616"/>
      <c r="KG9" s="628"/>
      <c r="KH9" s="628"/>
      <c r="KI9" s="628"/>
      <c r="KJ9" s="628"/>
      <c r="KK9" s="628"/>
      <c r="KL9" s="628"/>
      <c r="KM9" s="628"/>
      <c r="KN9" s="628"/>
      <c r="KO9" s="628"/>
      <c r="KP9" s="625"/>
      <c r="KQ9" s="625" t="s">
        <v>338</v>
      </c>
      <c r="KR9" s="627"/>
      <c r="KS9" s="616"/>
      <c r="KT9" s="628"/>
      <c r="KU9" s="628" t="s">
        <v>313</v>
      </c>
      <c r="KV9" s="628"/>
      <c r="KW9" s="628"/>
      <c r="KX9" s="628"/>
      <c r="KY9" s="625"/>
      <c r="KZ9" s="625"/>
      <c r="LA9" s="627"/>
      <c r="LB9" s="616"/>
      <c r="LC9" s="628"/>
      <c r="LD9" s="628"/>
      <c r="LE9" s="628"/>
      <c r="LF9" s="628"/>
      <c r="LG9" s="628"/>
      <c r="LH9" s="625" t="s">
        <v>336</v>
      </c>
      <c r="LI9" s="626" t="s">
        <v>338</v>
      </c>
      <c r="LJ9" s="627"/>
      <c r="LK9" s="616"/>
      <c r="LL9" s="628"/>
      <c r="LM9" s="628"/>
      <c r="LN9" s="628"/>
      <c r="LO9" s="628"/>
      <c r="LP9" s="628"/>
      <c r="LQ9" s="625"/>
      <c r="LR9" s="625" t="s">
        <v>338</v>
      </c>
      <c r="LS9" s="627"/>
      <c r="LT9" s="616"/>
      <c r="LU9" s="628"/>
      <c r="LV9" s="628"/>
      <c r="LW9" s="628"/>
      <c r="LX9" s="628"/>
      <c r="LY9" s="628"/>
      <c r="LZ9" s="625" t="s">
        <v>337</v>
      </c>
      <c r="MA9" s="625" t="s">
        <v>338</v>
      </c>
      <c r="MB9" s="627"/>
      <c r="MC9" s="616"/>
      <c r="MD9" s="628"/>
      <c r="ME9" s="628"/>
      <c r="MF9" s="628"/>
      <c r="MG9" s="628"/>
      <c r="MH9" s="628"/>
      <c r="MI9" s="625"/>
      <c r="MJ9" s="625" t="s">
        <v>338</v>
      </c>
      <c r="MK9" s="627"/>
      <c r="ML9" s="616"/>
      <c r="MM9" s="628"/>
      <c r="MN9" s="628" t="s">
        <v>313</v>
      </c>
      <c r="MO9" s="628"/>
      <c r="MP9" s="628"/>
      <c r="MQ9" s="628"/>
      <c r="MR9" s="625"/>
      <c r="MS9" s="625"/>
      <c r="MT9" s="627"/>
      <c r="MU9" s="616"/>
      <c r="MV9" s="628"/>
      <c r="MW9" s="628"/>
      <c r="MX9" s="628"/>
      <c r="MY9" s="628"/>
      <c r="MZ9" s="628"/>
      <c r="NA9" s="628"/>
    </row>
    <row r="10" spans="1:489" s="625" customFormat="1" x14ac:dyDescent="0.25">
      <c r="A10" s="865">
        <f ca="1">WEEKNUM(B10,21)</f>
        <v>48</v>
      </c>
      <c r="B10" s="719">
        <f ca="1">D3</f>
        <v>44165</v>
      </c>
      <c r="C10" s="720">
        <f ca="1">NETWORKDAYS(B10,B10,Feiertage)</f>
        <v>0</v>
      </c>
      <c r="D10" s="720" t="str">
        <f ca="1">IF(ISERROR(VLOOKUP(B10,Feiertage_Liste,3,FALSE)),"",(VLOOKUP(B10,Feiertage_Liste,3,FALSE)))</f>
        <v/>
      </c>
      <c r="E10" s="773" t="str">
        <f ca="1">D10</f>
        <v/>
      </c>
      <c r="F10" s="721">
        <f ca="1">B10</f>
        <v>44165</v>
      </c>
      <c r="G10" s="716"/>
      <c r="H10" s="717"/>
      <c r="I10" s="717"/>
      <c r="J10" s="717"/>
      <c r="K10" s="717"/>
      <c r="L10" s="717"/>
      <c r="M10" s="718"/>
      <c r="N10" s="722" t="str">
        <f t="shared" ref="N10:N40" si="0">IF(BK10=0,"",BK10)</f>
        <v/>
      </c>
      <c r="O10" s="723" t="str">
        <f t="shared" ref="O10:O40" si="1">IF(BJ10=0,"",BJ10)</f>
        <v/>
      </c>
      <c r="P10" s="724" t="str">
        <f t="shared" ref="P10:P40" ca="1" si="2">IF(OR(C10=0,B10=""),"",BZ10)</f>
        <v/>
      </c>
      <c r="Q10" s="725" t="str">
        <f t="shared" ref="Q10:Q40" ca="1" si="3">IF(OR(AND(BJ10&gt;0,B10&lt;&gt;"",G10=""),VLOOKUP((G10),Code_Liste,5,FALSE)=1),IF(ROUND(BJ10-BZ10,15)=0,"",ROUND(+BJ10-BZ10,15)),IF(AND(VLOOKUP(G10,Code_Liste,5,FALSE)=2,ROUND(+BJ10-BZ10,15)&gt;0),ROUND(+BJ10-BZ10,15),""))</f>
        <v/>
      </c>
      <c r="R10" s="725">
        <f ca="1">IF(A10&lt;WEEKNUM(B10+1,21),RS10,"")</f>
        <v>0</v>
      </c>
      <c r="S10" s="827"/>
      <c r="T10" s="723" t="str">
        <f>IF(BM10+BN10+RN10+JT10&lt;=0,"",BM10+BN10+RN10+JT10)</f>
        <v/>
      </c>
      <c r="U10" s="723" t="str">
        <f t="shared" ref="U10:U37" ca="1" si="4">IF(OR(RO10+JU10&gt;0,AND(WEEKDAY(B10,2)=6,BP10+BQ10&gt;0)),BP10+BQ10+RO10+JU10,"")</f>
        <v/>
      </c>
      <c r="V10" s="723" t="str">
        <f ca="1">IF(BR10+RP10+JV10&gt;0,BR10+RP10+JV10,"")</f>
        <v/>
      </c>
      <c r="W10" s="723" t="str">
        <f ca="1">IF(BO10+RQ10+JW10&gt;0,BO10+RQ10+JW10,"")</f>
        <v/>
      </c>
      <c r="X10" s="723" t="str">
        <f ca="1">IF(AND(UPPER(G10)=Stammdaten!$D$47,Q10&gt;0),Q10,"")</f>
        <v/>
      </c>
      <c r="Y10" s="726"/>
      <c r="Z10" s="715"/>
      <c r="AA10" s="715"/>
      <c r="AB10" s="715"/>
      <c r="AC10" s="727" t="str">
        <f t="shared" ref="AC10:AC40" si="5">IF(JS10=0,"",JS10)</f>
        <v/>
      </c>
      <c r="AD10" s="579"/>
      <c r="AE10" s="728" t="str">
        <f t="shared" ref="AE10:AE40" si="6">IF(RM10=0,"",RM10)</f>
        <v/>
      </c>
      <c r="AF10" s="729" t="str">
        <f>IF(AJ10=0,"",AJ10)</f>
        <v/>
      </c>
      <c r="AG10" s="730" t="str">
        <f>AH10</f>
        <v/>
      </c>
      <c r="AH10" s="731" t="str">
        <f t="shared" ref="AH10:AH40" si="7">IF(AI10=0,"",IF(AI10&lt;12/24,ROUND(AI10*0.125,15),IF(C10=0,4/24,2/24)))</f>
        <v/>
      </c>
      <c r="AI10" s="731">
        <f>IF(AND(ISBLANK(Z10),ISBLANK(AA10)),0,IF(AA10-Z10&lt;=0,AA10+1-Z10,AA10-Z10))</f>
        <v>0</v>
      </c>
      <c r="AJ10" s="731">
        <f>SUM(AE10,AC10)/24</f>
        <v>0</v>
      </c>
      <c r="AK10" s="732">
        <f ca="1">IF(G10=Stammdaten!$I$59,3,IF(AND(OR(C10=0,WEEKDAY(B10,2)&gt;=6),Q10&lt;&gt;""),2,0))</f>
        <v>0</v>
      </c>
      <c r="AL10" s="596">
        <f t="shared" ref="AL10:AN40" si="8">H10</f>
        <v>0</v>
      </c>
      <c r="AM10" s="596">
        <f t="shared" si="8"/>
        <v>0</v>
      </c>
      <c r="AN10" s="596">
        <f t="shared" si="8"/>
        <v>0</v>
      </c>
      <c r="AO10" s="596">
        <f>AM10-AL10</f>
        <v>0</v>
      </c>
      <c r="AP10" s="633">
        <v>0</v>
      </c>
      <c r="AQ10" s="596">
        <f>IF(OR(AO10-AN10-AP10&lt;=6/24,AND(AO10-AN10-AP10&lt;=9/24, AN10+AP10&gt;=0.5/24),AN10+AP10&gt;=0.75/24),AO10-AN10-AP10,IF(AND(AO10-AN10-AP10&lt;=9/24,AN10+AP10&lt;0.5/24),AO10-0.5/24,IF(AND(AO10-AN10-AP10&gt;9/24,AN10+AP10&lt;0.75/24),AO10-0.75/24,"Fehler NettoStundenBerechnung")))</f>
        <v>0</v>
      </c>
      <c r="AR10" s="634">
        <f t="shared" ref="AR10:AR40" si="9">IF(AND(BE10,K10&gt;AL10),AL10,K10)</f>
        <v>0</v>
      </c>
      <c r="AS10" s="733">
        <f t="shared" ref="AS10:AS40" si="10">IF(AND(BE10,L10&lt;AM10,NOT(ISBLANK(K10))),AM10,L10)</f>
        <v>0</v>
      </c>
      <c r="AT10" s="635">
        <f t="shared" ref="AT10:AT40" si="11">M10</f>
        <v>0</v>
      </c>
      <c r="AU10" s="635">
        <f>AS10-AR10</f>
        <v>0</v>
      </c>
      <c r="AV10" s="633">
        <v>0</v>
      </c>
      <c r="AW10" s="635">
        <f>IF(OR(AU10-AT10-AV10&lt;=6/24,AND(AU10-AT10-AV10&lt;=9/24, AT10+AV10&gt;=0.5/24),AT10+AV10&gt;=0.75/24),AU10-AT10-AV10,IF(AND(AU10-AT10-AV10&lt;=9/24,AT10+AV10&lt;0.5/24),AU10-0.5/24,IF(AND(AU10-AT10-AV10&gt;9/24,AT10+AV10&lt;0.75/24),AU10-0.75/24,"Fehler NettoStundenBerechnung")))</f>
        <v>0</v>
      </c>
      <c r="AX10" s="596">
        <f t="shared" ref="AX10:AX40" si="12">H10</f>
        <v>0</v>
      </c>
      <c r="AY10" s="596">
        <f t="shared" ref="AY10:AY40" si="13">IF(ISBLANK(L10),I10,L10)</f>
        <v>0</v>
      </c>
      <c r="AZ10" s="596">
        <f t="shared" ref="AZ10:AZ40" si="14">J10+M10</f>
        <v>0</v>
      </c>
      <c r="BA10" s="596">
        <f t="shared" ref="BA10:BA40" si="15">AY10-AX10</f>
        <v>0</v>
      </c>
      <c r="BB10" s="596">
        <f t="shared" ref="BB10:BB40" si="16">IF(K10&gt;=I10,K10-I10,0)</f>
        <v>0</v>
      </c>
      <c r="BC10" s="596">
        <f>IF(OR(BA10-AZ10-BB10&lt;=6/24,AND(BA10-AZ10-BB10&lt;=9/24, AZ10+BB10&gt;=0.5/24),AZ10+BB10&gt;=0.75/24),BA10-AZ10-BB10,IF(AND(BA10-AZ10-BB10&lt;=9/24,AZ10+BB10&lt;0.5/24),BA10-0.5/24,IF(AND(BA10-AZ10-BB10&gt;9/24,AZ10+BB10&lt;0.75/24),BA10-0.75/24,"Fehler NettoStundenBerechnung")))</f>
        <v>0</v>
      </c>
      <c r="BD10" s="636" t="b">
        <f t="shared" ref="BD10:BD40" si="17">IF(BB10&gt;=max_Unterbrechung, FALSE,TRUE)</f>
        <v>1</v>
      </c>
      <c r="BE10" s="636" t="b">
        <f>IF(UPPER(G10)=Stammdaten!$D$40,TRUE,FALSE)</f>
        <v>0</v>
      </c>
      <c r="BF10" s="635">
        <f>IF(BE10,AQ10,IF(BD10,BC10,AW10+AQ10))</f>
        <v>0</v>
      </c>
      <c r="BG10" s="635">
        <f>IF(UPPER(G10)=Stammdaten!$D$39,IF(C10=0,AU10/2,IF(AU10&gt;=10/24,10/24,AU10)),0)</f>
        <v>0</v>
      </c>
      <c r="BH10" s="635">
        <f ca="1">IF(OR(C10=0,B10=""),0,INDIRECT(ADDRESS(MATCH(B10,Soll_AZ,1)+MATCH("Arbeitszeit 1 ab",Stammdaten!B:B,0)-1,WEEKDAY(B10,2)+15,,,Tabellennamen),TRUE))</f>
        <v>0</v>
      </c>
      <c r="BI10" s="635">
        <f>IF(G10=Stammdaten!$D$48,BH10,0)</f>
        <v>0</v>
      </c>
      <c r="BJ10" s="734">
        <f>ROUND(IF(BI10&gt;0,BI10,IF(UPPER(G10)=Stammdaten!$D$39,BG10,IF(UPPER(G10)=Stammdaten!$D$40,IF(AO10+AU10=0,P10,IF(AND(AU10&gt;0,AU10-AO10+AQ10&lt;=10/24),AU10-AO10+AQ10,IF(OR(AU10=0,AQ10&gt;=10/24),AQ10,10/24))),BF10))),15)</f>
        <v>0</v>
      </c>
      <c r="BK10" s="636">
        <f>IF(BL10,"nur RZ",IF(BE10,AO10,IF(BD10,BA10,AU10+AO10)))</f>
        <v>0</v>
      </c>
      <c r="BL10" s="636" t="b">
        <f>IF(UPPER(G10)=Stammdaten!$D$39,TRUE,FALSE)</f>
        <v>0</v>
      </c>
      <c r="BM10" s="636">
        <f t="shared" ref="BM10:BM40" si="18">IF(OR(AND(H10&lt;6/24,I10-J10&lt;=6/24),AND(I10&gt;21/24,H10+J10&gt;=21/24)),I10-H10-J10,IF(H10&lt;6/24,IF(I10&gt;21/24,6/24-H10+I10-21/24,6/24-H10),IF(I10&gt;21/24,I10-21/24,0)))</f>
        <v>0</v>
      </c>
      <c r="BN10" s="636">
        <f t="shared" ref="BN10:BN40" si="19">IF(OR(AND(K10&lt;6/24,L10-M10&lt;=6/24),AND(L10&gt;21/24,K10+M10&gt;=21/24)),L10-K10-M10,IF(K10&lt;6/24,IF(L10&gt;21/24,6/24-K10+L10-21/24,6/24-K10),IF(L10&gt;21/24,L10-21/24,0)))</f>
        <v>0</v>
      </c>
      <c r="BO10" s="735">
        <f ca="1">IF(BS10=1,BJ10,0)</f>
        <v>0</v>
      </c>
      <c r="BP10" s="636">
        <f t="shared" ref="BP10:BP40" si="20">IF(OR(I10&lt;=13/24,H10&gt;=21/24),0,IF(H10&lt;=13/24,IF(I10&lt;=21/24,I10-13/24,21/24-13/24),IF(I10&lt;=21/24,I10-H10,21/24-H10)))</f>
        <v>0</v>
      </c>
      <c r="BQ10" s="636">
        <f>IF(OR(L10&lt;=13/24,K10&gt;=21/24),0,IF(K10&lt;=13/24,IF(L10&lt;=21/24,L10-13/24,21/24-13/24),IF(L10&lt;=21/24,L10-K10,21/24-K10)))</f>
        <v>0</v>
      </c>
      <c r="BR10" s="636">
        <f t="shared" ref="BR10:BR36" ca="1" si="21">IF(WEEKDAY(B10,2)=7,BJ10,0)</f>
        <v>0</v>
      </c>
      <c r="BS10" s="549">
        <f t="shared" ref="BS10:BS37" ca="1" si="22">IF(ISERROR(VLOOKUP(B10,Feiertage_Liste,2,FALSE)),0,VLOOKUP(B10,Feiertage_Liste,2,FALSE))</f>
        <v>0</v>
      </c>
      <c r="BT10" s="637">
        <f ca="1">IF(AND($G10="U",BY10=1),1,0)</f>
        <v>0</v>
      </c>
      <c r="BU10" s="635">
        <f ca="1">BW3+CA10</f>
        <v>0</v>
      </c>
      <c r="BV10" s="638">
        <f t="shared" ref="BV10:BV37" ca="1" si="23">IF(OR(AND(BU10&gt;=0,BU10&lt;=(grün_plus*BW10/100%)),AND(BU10&lt;=0,BU10&gt;=(grün_minus*BW10/100%))),1,IF(OR(AND(BU10&gt;0,BU10&lt;=(rot_plus*BW10/100%)),AND(BU10&lt;0,BU10&gt;=(rot_minus*BW10/100%))),2,3))</f>
        <v>1</v>
      </c>
      <c r="BW10" s="635">
        <f ca="1">IF(B10="","",INDIRECT(ADDRESS(MATCH(B10,Soll_AZ,1)+MATCH("Arbeitszeit 1 ab",Stammdaten!B:B,0)-1,4,,,Tabellennamen),TRUE))</f>
        <v>1.6666666666666667</v>
      </c>
      <c r="BX10" s="638">
        <f t="shared" ref="BX10:BX40" ca="1" si="24">IF(AND(B10&lt;=TODAY(),OR(IF(ISERROR(VLOOKUP(UPPER(G10),Code_Liste,3,FALSE)),FALSE,VLOOKUP(UPPER(G10),Code_Liste,5,FALSE)=1),BJ10&gt;0)),1,0)</f>
        <v>0</v>
      </c>
      <c r="BY10" s="638">
        <f ca="1">IF(OR(C10=0,B10=""),0,IF(BZ10&gt;0,1,0))</f>
        <v>0</v>
      </c>
      <c r="BZ10" s="736">
        <f ca="1">ROUND(IF(OR(C10=0,B10=""),0,INDIRECT(ADDRESS(MATCH(B10,Soll_AZ,1)+MATCH("Arbeitszeit 1 ab",Stammdaten!B:B,0)-1,WEEKDAY(B10,2)+15,,,Tabellennamen),TRUE)),15)</f>
        <v>0</v>
      </c>
      <c r="CA10" s="954">
        <f t="shared" ref="CA10:CA40" ca="1" si="25">IF(OR(AND(BJ10&gt;0,B10&lt;&gt;"",G10=""),VLOOKUP((G10),Code_Liste,5,FALSE)=1,AND(VLOOKUP((G10),Code_Liste,5,FALSE)=2,BJ10-BZ10&gt;=0)),BJ10-BZ10,0)</f>
        <v>0</v>
      </c>
      <c r="CB10" s="736">
        <f>AJ10</f>
        <v>0</v>
      </c>
      <c r="CC10" s="625">
        <f t="shared" ref="CC10:CC40" si="26">IF(ISERROR(FIND(";",$AB10,1)),LEN($AB10)+1,FIND(";",$AB10,1))</f>
        <v>1</v>
      </c>
      <c r="CD10" s="737">
        <f t="shared" ref="CD10:CD40" si="27">Z10</f>
        <v>0</v>
      </c>
      <c r="CE10" s="737">
        <f>IF($Z10&gt;=$AA10,$AA10+1,$AA10)</f>
        <v>1</v>
      </c>
      <c r="CF10" s="738" t="str">
        <f>IF(OR(ISBLANK($AB10),ISERR(MID($AB10,1,CC10-1))),"00:00-00:00",MID($AB10,1,CC10-1))</f>
        <v>00:00-00:00</v>
      </c>
      <c r="CG10" s="739">
        <f>IF(CI10-CH10&lt;0,CI10-CH10+1,CI10-CH10)</f>
        <v>1</v>
      </c>
      <c r="CH10" s="738">
        <f>IF(_xlfn.NUMBERVALUE(LEFT(CF10,FIND("-",CF10)))&lt;$CD10,_xlfn.NUMBERVALUE(LEFT(CF10,FIND("-",CF10)))+1,_xlfn.NUMBERVALUE(LEFT(CF10,FIND("-",CF10))))</f>
        <v>0</v>
      </c>
      <c r="CI10" s="738">
        <f>IF(_xlfn.NUMBERVALUE(RIGHT(CF10,LEN(CF10)-FIND("-",CF10)))&lt;=CH10,_xlfn.NUMBERVALUE(RIGHT(CF10,LEN(CF10)-FIND("-",CF10)))+1,_xlfn.NUMBERVALUE(RIGHT(CF10,LEN(CF10)-FIND("-",CF10))))</f>
        <v>1</v>
      </c>
      <c r="CJ10" s="737" t="b">
        <f>IF((CH10&gt;=$CD10)*(CH10&lt;$CE10),TRUE,FALSE)</f>
        <v>1</v>
      </c>
      <c r="CK10" s="737" t="b">
        <f>IF((CI10&gt;=$CD10)*(CI10&lt;$CE10),TRUE,FALSE)</f>
        <v>0</v>
      </c>
      <c r="CL10" s="737" t="b">
        <f>IF((CH10&lt;=$CD10)*(CI10&gt;=$CE10),TRUE,FALSE)</f>
        <v>1</v>
      </c>
      <c r="CM10" s="628">
        <f>ROUNDUP(IF(CJ10*CK10,CG10,
IF(NOT(CJ10)*CK10,CI10-$CD10,
IF(CJ10*NOT(CK10),$CE10-CH10,
IF(CL10,$CE10-$CD10,0))))/(1/24),0)/24</f>
        <v>1</v>
      </c>
      <c r="CN10" s="737">
        <f>IF(OR(CM10&gt;=1,CM10&lt;=0),0,
IF(OR(CH10&gt;=$CG$7,CI10&lt;=$CF$7),0,
IF(CH10&lt;$CH$7,
              IF(CI10&lt;=$CH$7,CI10-CH10,$CH$7-CH10),
              IF(CH10&lt;$CF$7,
IF(CI10&lt;$CG$7,CI10-$CF$7,$CG$7-$CF$7),
IF(CI10&lt;$CG$7,CI10-CH10,$CG$7-CH10)))))</f>
        <v>0</v>
      </c>
      <c r="CO10" s="737">
        <f>IF(AND(CM10&lt;1,CM10&gt;0),
IF(WEEKDAY($B10,2)=6,
IF(CH10&lt;$CI$7,
IF(CI10&lt;=$CI$7,
0,
IF(CI10&lt;=$CF$7,
CI10-$CI$7,
$CF$7-$CI$7)),
IF(CI10&lt;=$CF$7,
CI10-CH10,
IF($CF$7-CH10&lt;=0,
0,
 $CF$7-CH10))),
IF(WEEKDAY($B10+1,2)=6,
IF(CH10&lt;$CI$7+1,
IF(CI10&lt;=$CI$7+1,
0,
IF(CI10&lt;=$CF$7+1,
CI10-$CI$7+1,
$CF$7-$CI$7)),
IF(CI10&lt;=$CF$7+1,
CI10-CH10,
IF($CF$7+1-CH10&lt;=0,
0,
$CF$7+1-CH10))),
0)),
0)</f>
        <v>0</v>
      </c>
      <c r="CP10" s="737">
        <f>IF(AND(CM10&lt;1,CM10&gt;0),IF(WEEKDAY($B10,2)=7,IF(CH10&lt;1,IF(CI10&lt;=1,CI10-CH10,1-CH10),0),IF(WEEKDAY($B10+1,2)=7,IF(CI10&lt;1,0,IF(CH10&lt;1,CI10-1,CI10-CH10)),0)),0)</f>
        <v>0</v>
      </c>
      <c r="CQ10" s="740">
        <f t="shared" ref="CQ10:CQ40" si="28">IF(AND(CM10&lt;1,CM10&gt;0),IF($BS10=1,IF(AND(CH10&lt;=1,CI10&lt;=1),CG10,IF(AND(CH10&lt;1,CI10&gt;=1),1-CH10,0)),IF($BS11=1,IF(AND(CH10&lt;=1,CI10&gt;1),CI10-1,IF(AND(CH10&gt;1,CI10&gt;1),CI10-CH10,0)),0)),0)</f>
        <v>0</v>
      </c>
      <c r="CR10" s="625">
        <f>IF(ISERROR(FIND(";",$AB10,CC10+1)),LEN($AB10)+1,FIND(";",$AB10,CC10+1))</f>
        <v>1</v>
      </c>
      <c r="CS10" s="738" t="str">
        <f t="shared" ref="CS10:CS40" si="29">IF(ISERR(MID($AB10,CC10+1,CR10-CC10-1)),"00:00-00:00",MID($AB10,CC10+1,CR10-CC10-1))</f>
        <v>00:00-00:00</v>
      </c>
      <c r="CT10" s="739">
        <f>IF(CV10-CU10&lt;0,CV10-CU10+1,CV10-CU10)</f>
        <v>1</v>
      </c>
      <c r="CU10" s="738">
        <f>IF(_xlfn.NUMBERVALUE(LEFT(CS10,FIND("-",CS10)))&lt;$CD10,_xlfn.NUMBERVALUE(LEFT(CS10,FIND("-",CS10)))+1,_xlfn.NUMBERVALUE(LEFT(CS10,FIND("-",CS10))))</f>
        <v>0</v>
      </c>
      <c r="CV10" s="738">
        <f>IF(_xlfn.NUMBERVALUE(RIGHT(CS10,LEN(CS10)-FIND("-",CS10)))&lt;=CU10,_xlfn.NUMBERVALUE(RIGHT(CS10,LEN(CS10)-FIND("-",CS10)))+1,_xlfn.NUMBERVALUE(RIGHT(CS10,LEN(CS10)-FIND("-",CS10))))</f>
        <v>1</v>
      </c>
      <c r="CW10" s="737" t="b">
        <f>IF((CU10&gt;=$CD10)*(CU10&lt;$CE10),TRUE,FALSE)</f>
        <v>1</v>
      </c>
      <c r="CX10" s="737" t="b">
        <f>IF((CV10&gt;=$CD10)*(CV10&lt;$CE10),TRUE,FALSE)</f>
        <v>0</v>
      </c>
      <c r="CY10" s="737" t="b">
        <f>IF((CU10&lt;=$CD10)*(CV10&gt;=$CE10),TRUE,FALSE)</f>
        <v>1</v>
      </c>
      <c r="CZ10" s="628">
        <f>ROUNDUP(IF(CW10*CX10,CT10,
IF(NOT(CW10)*CX10,CV10-$CD10,
IF(CW10*NOT(CX10),$CE10-CU10,
IF(CY10,$CE10-$CD10,0))))/(1/24),0)/24</f>
        <v>1</v>
      </c>
      <c r="DA10" s="737">
        <f>IF(OR(CZ10&gt;=1,CZ10&lt;=0),0,
IF(OR(CU10&gt;=$CG$7,CV10&lt;=$CF$7),0,
IF(CU10&lt;$CH$7,
              IF(CV10&lt;=$CH$7,CV10-CU10,$CH$7-CU10),
              IF(CU10&lt;$CF$7,
IF(CV10&lt;$CG$7,CV10-$CF$7,$CG$7-$CF$7),
IF(CV10&lt;$CG$7,CV10-CU10,$CG$7-CU10)))))</f>
        <v>0</v>
      </c>
      <c r="DB10" s="737">
        <f>IF(AND(CZ10&lt;1,CZ10&gt;0),
IF(WEEKDAY($B10,2)=6,
IF(CU10&lt;$CI$7,
IF(CV10&lt;=$CI$7,
0,
IF(CV10&lt;=$CF$7,
CV10-$CI$7,
$CF$7-$CI$7)),
IF(CV10&lt;=$CF$7,
CV10-CU10,
IF($CF$7-CU10&lt;=0,
0,
 $CF$7-CU10))),
IF(WEEKDAY($B10+1,2)=6,
IF(CU10&lt;$CI$7+1,
IF(CV10&lt;=$CI$7+1,
0,
IF(CV10&lt;=$CF$7+1,
CV10-$CI$7+1,
$CF$7-$CI$7)),
IF(CV10&lt;=$CF$7+1,
CV10-CU10,
IF($CF$7+1-CU10&lt;=0,
0,
$CF$7+1-CU10))),
0)),
0)</f>
        <v>0</v>
      </c>
      <c r="DC10" s="737">
        <f>IF(AND(CZ10&lt;1,CZ10&gt;0),IF(WEEKDAY($B10,2)=7,IF(CU10&lt;1,IF(CV10&lt;=1,CV10-CU10,1-CU10),0),IF(WEEKDAY($B10+1,2)=7,IF(CV10&lt;1,0,IF(CU10&lt;1,CV10-1,CV10-CU10)),0)),0)</f>
        <v>0</v>
      </c>
      <c r="DD10" s="740">
        <f t="shared" ref="DD10:DD40" si="30">IF(AND(CZ10&lt;1,CZ10&gt;0),IF($BS10=1,IF(AND(CU10&lt;=1,CV10&lt;=1),CT10,IF(AND(CU10&lt;1,CV10&gt;=1),1-CU10,0)),IF($BS11=1,IF(AND(CU10&lt;=1,CV10&gt;1),CV10-1,IF(AND(CU10&gt;1,CV10&gt;1),CV10-CU10,0)),0)),0)</f>
        <v>0</v>
      </c>
      <c r="DE10" s="625">
        <f>IF(ISERROR(FIND(";",$AB10,CR10+1)),LEN($AB10)+1,FIND(";",$AB10,CR10+1))</f>
        <v>1</v>
      </c>
      <c r="DF10" s="738" t="str">
        <f>IF(ISERR(MID($AB10,CR10+1,DE10-CR10-1)),"00:00-00:00",MID($AB10,CR10+1,DE10-CR10-1))</f>
        <v>00:00-00:00</v>
      </c>
      <c r="DG10" s="739">
        <f>IF(DI10-DH10&lt;0,DI10-DH10+1,DI10-DH10)</f>
        <v>1</v>
      </c>
      <c r="DH10" s="738">
        <f>IF(_xlfn.NUMBERVALUE(LEFT(DF10,FIND("-",DF10)))&lt;$CD10,_xlfn.NUMBERVALUE(LEFT(DF10,FIND("-",DF10)))+1,_xlfn.NUMBERVALUE(LEFT(DF10,FIND("-",DF10))))</f>
        <v>0</v>
      </c>
      <c r="DI10" s="738">
        <f>IF(_xlfn.NUMBERVALUE(RIGHT(DF10,LEN(DF10)-FIND("-",DF10)))&lt;=DH10,_xlfn.NUMBERVALUE(RIGHT(DF10,LEN(DF10)-FIND("-",DF10)))+1,_xlfn.NUMBERVALUE(RIGHT(DF10,LEN(DF10)-FIND("-",DF10))))</f>
        <v>1</v>
      </c>
      <c r="DJ10" s="737" t="b">
        <f>IF((DH10&gt;=$CD10)*(DH10&lt;$CE10),TRUE,FALSE)</f>
        <v>1</v>
      </c>
      <c r="DK10" s="737" t="b">
        <f>IF((DI10&gt;=$CD10)*(DI10&lt;$CE10),TRUE,FALSE)</f>
        <v>0</v>
      </c>
      <c r="DL10" s="737" t="b">
        <f>IF((DH10&lt;=$CD10)*(DI10&gt;=$CE10),TRUE,FALSE)</f>
        <v>1</v>
      </c>
      <c r="DM10" s="628">
        <f>ROUNDUP(IF(DJ10*DK10,DG10,
IF(NOT(DJ10)*DK10,DI10-$CD10,
IF(DJ10*NOT(DK10),$CE10-DH10,
IF(DL10,$CE10-$CD10,0))))/(1/24),0)/24</f>
        <v>1</v>
      </c>
      <c r="DN10" s="737">
        <f>IF(OR(DM10&gt;=1,DM10&lt;=0),0,
IF(OR(DH10&gt;=$CG$7,DI10&lt;=$CF$7),0,
IF(DH10&lt;$CH$7,
              IF(DI10&lt;=$CH$7,DI10-DH10,$CH$7-DH10),
              IF(DH10&lt;$CF$7,
IF(DI10&lt;$CG$7,DI10-$CF$7,$CG$7-$CF$7),
IF(DI10&lt;$CG$7,DI10-DH10,$CG$7-DH10)))))</f>
        <v>0</v>
      </c>
      <c r="DO10" s="737">
        <f>IF(AND(DM10&lt;1,DM10&gt;0),
IF(WEEKDAY($B10,2)=6,
IF(DH10&lt;$CI$7,
IF(DI10&lt;=$CI$7,
0,
IF(DI10&lt;=$CF$7,
DI10-$CI$7,
$CF$7-$CI$7)),
IF(DI10&lt;=$CF$7,
DI10-DH10,
IF($CF$7-DH10&lt;=0,
0,
 $CF$7-DH10))),
IF(WEEKDAY($B10+1,2)=6,
IF(DH10&lt;$CI$7+1,
IF(DI10&lt;=$CI$7+1,
0,
IF(DI10&lt;=$CF$7+1,
DI10-$CI$7+1,
$CF$7-$CI$7)),
IF(DI10&lt;=$CF$7+1,
DI10-DH10,
IF($CF$7+1-DH10&lt;=0,
0,
$CF$7+1-DH10))),
0)),
0)</f>
        <v>0</v>
      </c>
      <c r="DP10" s="737">
        <f t="shared" ref="DP10:DP40" si="31">IF(AND(DM10&lt;1,DM10&gt;0),IF(WEEKDAY($B10,2)=7,IF(DH10&lt;1,IF(DI10&lt;=1,DI10-DH10,1-DH10),0),IF(WEEKDAY($B10+1,2)=7,IF(DI10&lt;1,0,IF(DH10&lt;1,DI10-1,DI10-DH10)),0)),0)</f>
        <v>0</v>
      </c>
      <c r="DQ10" s="740">
        <f t="shared" ref="DQ10:DQ40" si="32">IF(AND(DM10&lt;1,DM10&gt;0),IF($BS10=1,IF(AND(DH10&lt;=1,DI10&lt;=1),DG10,IF(AND(DH10&lt;1,DI10&gt;=1),1-DH10,0)),IF($BS11=1,IF(AND(DH10&lt;=1,DI10&gt;1),DI10-1,IF(AND(DH10&gt;1,DI10&gt;1),DI10-DH10,0)),0)),0)</f>
        <v>0</v>
      </c>
      <c r="DR10" s="625">
        <f>IF(ISERROR(FIND(";",$AB10,DE10+1)),LEN($AB10)+1,FIND(";",$AB10,DE10+1))</f>
        <v>1</v>
      </c>
      <c r="DS10" s="738" t="str">
        <f>IF(ISERR(MID($AB10,DE10+1,DR10-DE10-1)),"00:00-00:00",MID($AB10,DE10+1,DR10-DE10-1))</f>
        <v>00:00-00:00</v>
      </c>
      <c r="DT10" s="739">
        <f>IF(DV10-DU10&lt;0,DV10-DU10+1,DV10-DU10)</f>
        <v>1</v>
      </c>
      <c r="DU10" s="738">
        <f>IF(_xlfn.NUMBERVALUE(LEFT(DS10,FIND("-",DS10)))&lt;$CD10,_xlfn.NUMBERVALUE(LEFT(DS10,FIND("-",DS10)))+1,_xlfn.NUMBERVALUE(LEFT(DS10,FIND("-",DS10))))</f>
        <v>0</v>
      </c>
      <c r="DV10" s="738">
        <f>IF(_xlfn.NUMBERVALUE(RIGHT(DS10,LEN(DS10)-FIND("-",DS10)))&lt;=DU10,_xlfn.NUMBERVALUE(RIGHT(DS10,LEN(DS10)-FIND("-",DS10)))+1,_xlfn.NUMBERVALUE(RIGHT(DS10,LEN(DS10)-FIND("-",DS10))))</f>
        <v>1</v>
      </c>
      <c r="DW10" s="737" t="b">
        <f>IF((DU10&gt;=$CD10)*(DU10&lt;$CE10),TRUE,FALSE)</f>
        <v>1</v>
      </c>
      <c r="DX10" s="737" t="b">
        <f>IF((DV10&gt;=$CD10)*(DV10&lt;$CE10),TRUE,FALSE)</f>
        <v>0</v>
      </c>
      <c r="DY10" s="737" t="b">
        <f>IF((DU10&lt;=$CD10)*(DV10&gt;=$CE10),TRUE,FALSE)</f>
        <v>1</v>
      </c>
      <c r="DZ10" s="628">
        <f>ROUNDUP(IF(DW10*DX10,DT10,
IF(NOT(DW10)*DX10,DV10-$CD10,
IF(DW10*NOT(DX10),$CE10-DU10,
IF(DY10,$CE10-$CD10,0))))/(1/24),0)/24</f>
        <v>1</v>
      </c>
      <c r="EA10" s="737">
        <f>IF(OR(DZ10&gt;=1,DZ10&lt;=0),0,
IF(OR(DU10&gt;=$CG$7,DV10&lt;=$CF$7),0,
IF(DU10&lt;$CH$7,
              IF(DV10&lt;=$CH$7,DV10-DU10,$CH$7-DU10),
              IF(DU10&lt;$CF$7,
IF(DV10&lt;$CG$7,DV10-$CF$7,$CG$7-$CF$7),
IF(DV10&lt;$CG$7,DV10-DU10,$CG$7-DU10)))))</f>
        <v>0</v>
      </c>
      <c r="EB10" s="737">
        <f>IF(AND(DZ10&lt;1,DZ10&gt;0),
IF(WEEKDAY($B10,2)=6,
IF(DU10&lt;$CI$7,
IF(DV10&lt;=$CI$7,
0,
IF(DV10&lt;=$CF$7,
DV10-$CI$7,
$CF$7-$CI$7)),
IF(DV10&lt;=$CF$7,
DV10-DU10,
IF($CF$7-DU10&lt;=0,
0,
 $CF$7-DU10))),
IF(WEEKDAY($B10+1,2)=6,
IF(DU10&lt;$CI$7+1,
IF(DV10&lt;=$CI$7+1,
0,
IF(DV10&lt;=$CF$7+1,
DV10-$CI$7+1,
$CF$7-$CI$7)),
IF(DV10&lt;=$CF$7+1,
DV10-DU10,
IF($CF$7+1-DU10&lt;=0,
0,
$CF$7+1-DU10))),
0)),
0)</f>
        <v>0</v>
      </c>
      <c r="EC10" s="737">
        <f t="shared" ref="EC10:EC40" si="33">IF(AND(DZ10&lt;1,DZ10&gt;0),IF(WEEKDAY($B10,2)=7,IF(DU10&lt;1,IF(DV10&lt;=1,DV10-DU10,1-DU10),0),IF(WEEKDAY($B10+1,2)=7,IF(DV10&lt;1,0,IF(DU10&lt;1,DV10-1,DV10-DU10)),0)),0)</f>
        <v>0</v>
      </c>
      <c r="ED10" s="740">
        <f t="shared" ref="ED10:ED40" si="34">IF(AND(DZ10&lt;1,DZ10&gt;0),IF($BS10=1,IF(AND(DU10&lt;=1,DV10&lt;=1),DT10,IF(AND(DU10&lt;1,DV10&gt;=1),1-DU10,0)),IF($BS11=1,IF(AND(DU10&lt;=1,DV10&gt;1),DV10-1,IF(AND(DU10&gt;1,DV10&gt;1),DV10-DU10,0)),0)),0)</f>
        <v>0</v>
      </c>
      <c r="EE10" s="741">
        <f>IF(ISERROR(FIND(";",$AB10,DR10+1)),LEN($AB10)+1,FIND(";",$AB10,DR10+1))</f>
        <v>1</v>
      </c>
      <c r="EF10" s="742" t="str">
        <f>IF(ISERR(MID($AB10,DR10+1,EE10-DR10-1)),"00:00-00:00",MID($AB10,DR10+1,EE10-DR10-1))</f>
        <v>00:00-00:00</v>
      </c>
      <c r="EG10" s="743">
        <f>IF(EI10-EH10&lt;0,EI10-EH10+1,EI10-EH10)</f>
        <v>1</v>
      </c>
      <c r="EH10" s="742">
        <f>IF(_xlfn.NUMBERVALUE(LEFT(EF10,FIND("-",EF10)))&lt;$CD10,_xlfn.NUMBERVALUE(LEFT(EF10,FIND("-",EF10)))+1,_xlfn.NUMBERVALUE(LEFT(EF10,FIND("-",EF10))))</f>
        <v>0</v>
      </c>
      <c r="EI10" s="742">
        <f>IF(_xlfn.NUMBERVALUE(RIGHT(EF10,LEN(EF10)-FIND("-",EF10)))&lt;=EH10,_xlfn.NUMBERVALUE(RIGHT(EF10,LEN(EF10)-FIND("-",EF10)))+1,_xlfn.NUMBERVALUE(RIGHT(EF10,LEN(EF10)-FIND("-",EF10))))</f>
        <v>1</v>
      </c>
      <c r="EJ10" s="742" t="b">
        <f>IF((EH10&gt;=$CD10)*(EH10&lt;$CE10),TRUE,FALSE)</f>
        <v>1</v>
      </c>
      <c r="EK10" s="742" t="b">
        <f>IF((EI10&gt;=$CD10)*(EI10&lt;$CE10),TRUE,FALSE)</f>
        <v>0</v>
      </c>
      <c r="EL10" s="742" t="b">
        <f>IF((EH10&lt;=$CD10)*(EI10&gt;=$CE10),TRUE,FALSE)</f>
        <v>1</v>
      </c>
      <c r="EM10" s="628">
        <f>ROUNDUP(IF(EJ10*EK10,EG10,
IF(NOT(EJ10)*EK10,EI10-$CD10,
IF(EJ10*NOT(EK10),$CE10-EH10,
IF(EL10,$CE10-$CD10,0))))/(1/24),0)/24</f>
        <v>1</v>
      </c>
      <c r="EN10" s="737">
        <f>IF(OR(EM10&gt;=1,EM10&lt;=0),0,
IF(OR(EH10&gt;=$CG$7,EI10&lt;=$CF$7),0,
IF(EH10&lt;$CH$7,
              IF(EI10&lt;=$CH$7,EI10-EH10,$CH$7-EH10),
              IF(EH10&lt;$CF$7,
IF(EI10&lt;$CG$7,EI10-$CF$7,$CG$7-$CF$7),
IF(EI10&lt;$CG$7,EI10-EH10,$CG$7-EH10)))))</f>
        <v>0</v>
      </c>
      <c r="EO10" s="737">
        <f>IF(AND(EM10&lt;1,EM10&gt;0),
IF(WEEKDAY($B10,2)=6,
IF(EH10&lt;$CI$7,
IF(EI10&lt;=$CI$7,
0,
IF(EI10&lt;=$CF$7,
EI10-$CI$7,
$CF$7-$CI$7)),
IF(EI10&lt;=$CF$7,
EI10-EH10,
IF($CF$7-EH10&lt;=0,
0,
 $CF$7-EH10))),
IF(WEEKDAY($B10+1,2)=6,
IF(EH10&lt;$CI$7+1,
IF(EI10&lt;=$CI$7+1,
0,
IF(EI10&lt;=$CF$7+1,
EI10-$CI$7+1,
$CF$7-$CI$7)),
IF(EI10&lt;=$CF$7+1,
EI10-EH10,
IF($CF$7+1-EH10&lt;=0,
0,
$CF$7+1-EH10))),
0)),
0)</f>
        <v>0</v>
      </c>
      <c r="EP10" s="737">
        <f t="shared" ref="EP10:EP40" si="35">IF(AND(EM10&lt;1,EM10&gt;0),IF(WEEKDAY($B10,2)=7,IF(EH10&lt;1,IF(EI10&lt;=1,EI10-EH10,1-EH10),0),IF(WEEKDAY($B10+1,2)=7,IF(EI10&lt;1,0,IF(EH10&lt;1,EI10-1,EI10-EH10)),0)),0)</f>
        <v>0</v>
      </c>
      <c r="EQ10" s="740">
        <f t="shared" ref="EQ10:EQ40" si="36">IF(AND(EM10&lt;1,EM10&gt;0),IF($BS10=1,IF(AND(EH10&lt;=1,EI10&lt;=1),EG10,IF(AND(EH10&lt;1,EI10&gt;=1),1-EH10,0)),IF($BS11=1,IF(AND(EH10&lt;=1,EI10&gt;1),EI10-1,IF(AND(EH10&gt;1,EI10&gt;1),EI10-EH10,0)),0)),0)</f>
        <v>0</v>
      </c>
      <c r="ER10" s="741">
        <f>IF(ISERROR(FIND(";",$AB10,EE10+1)),LEN($AB10)+1,FIND(";",$AB10,EE10+1))</f>
        <v>1</v>
      </c>
      <c r="ES10" s="742" t="str">
        <f>IF(ISERR(MID($AB10,EE10+1,ER10-EE10-1)),"00:00-00:00",MID($AB10,EE10+1,ER10-EE10-1))</f>
        <v>00:00-00:00</v>
      </c>
      <c r="ET10" s="739">
        <f>IF(EV10-EU10&lt;0,EV10-EU10+1,EV10-EU10)</f>
        <v>1</v>
      </c>
      <c r="EU10" s="738">
        <f>IF(_xlfn.NUMBERVALUE(LEFT(ES10,FIND("-",ES10)))&lt;$CD10,_xlfn.NUMBERVALUE(LEFT(ES10,FIND("-",ES10)))+1,_xlfn.NUMBERVALUE(LEFT(ES10,FIND("-",ES10))))</f>
        <v>0</v>
      </c>
      <c r="EV10" s="738">
        <f>IF(_xlfn.NUMBERVALUE(RIGHT(ES10,LEN(ES10)-FIND("-",ES10)))&lt;=EU10,_xlfn.NUMBERVALUE(RIGHT(ES10,LEN(ES10)-FIND("-",ES10)))+1,_xlfn.NUMBERVALUE(RIGHT(ES10,LEN(ES10)-FIND("-",ES10))))</f>
        <v>1</v>
      </c>
      <c r="EW10" s="737" t="b">
        <f>IF((EU10&gt;=$CD10)*(EU10&lt;$CE10),TRUE,FALSE)</f>
        <v>1</v>
      </c>
      <c r="EX10" s="737" t="b">
        <f>IF((EV10&gt;=$CD10)*(EV10&lt;$CE10),TRUE,FALSE)</f>
        <v>0</v>
      </c>
      <c r="EY10" s="737" t="b">
        <f>IF((EU10&lt;=$CD10)*(EV10&gt;=$CE10),TRUE,FALSE)</f>
        <v>1</v>
      </c>
      <c r="EZ10" s="628">
        <f>ROUNDUP(IF(EW10*EX10,ET10,
IF(NOT(EW10)*EX10,EV10-$CD10,
IF(EW10*NOT(EX10),$CE10-EU10,
IF(EY10,$CE10-$CD10,0))))/(1/24),0)/24</f>
        <v>1</v>
      </c>
      <c r="FA10" s="737">
        <f>IF(OR(EZ10&gt;=1,EZ10&lt;=0),0,
IF(OR(EU10&gt;=$CG$7,EV10&lt;=$CF$7),0,
IF(EU10&lt;$CH$7,
              IF(EV10&lt;=$CH$7,EV10-EU10,$CH$7-EU10),
              IF(EU10&lt;$CF$7,
IF(EV10&lt;$CG$7,EV10-$CF$7,$CG$7-$CF$7),
IF(EV10&lt;$CG$7,EV10-EU10,$CG$7-EU10)))))</f>
        <v>0</v>
      </c>
      <c r="FB10" s="737">
        <f>IF(AND(EZ10&lt;1,EZ10&gt;0),
IF(WEEKDAY($B10,2)=6,
IF(EU10&lt;$CI$7,
IF(EV10&lt;=$CI$7,
0,
IF(EV10&lt;=$CF$7,
EV10-$CI$7,
$CF$7-$CI$7)),
IF(EV10&lt;=$CF$7,
EV10-EU10,
IF($CF$7-EU10&lt;=0,
0,
 $CF$7-EU10))),
IF(WEEKDAY($B10+1,2)=6,
IF(EU10&lt;$CI$7+1,
IF(EV10&lt;=$CI$7+1,
0,
IF(EV10&lt;=$CF$7+1,
EV10-$CI$7+1,
$CF$7-$CI$7)),
IF(EV10&lt;=$CF$7+1,
EV10-EU10,
IF($CF$7+1-EU10&lt;=0,
0,
$CF$7+1-EU10))),
0)),
0)</f>
        <v>0</v>
      </c>
      <c r="FC10" s="737">
        <f t="shared" ref="FC10:FC40" si="37">IF(AND(EZ10&lt;1,EZ10&gt;0),IF(WEEKDAY($B10,2)=7,IF(EU10&lt;1,IF(EV10&lt;=1,EV10-EU10,1-EU10),0),IF(WEEKDAY($B10+1,2)=7,IF(EV10&lt;1,0,IF(EU10&lt;1,EV10-1,EV10-EU10)),0)),0)</f>
        <v>0</v>
      </c>
      <c r="FD10" s="740">
        <f t="shared" ref="FD10:FD40" si="38">IF(AND(EZ10&lt;1,EZ10&gt;0),IF($BS10=1,IF(AND(EU10&lt;=1,EV10&lt;=1),ET10,IF(AND(EU10&lt;1,EV10&gt;=1),1-EU10,0)),IF($BS11=1,IF(AND(EU10&lt;=1,EV10&gt;1),EV10-1,IF(AND(EU10&gt;1,EV10&gt;1),EV10-EU10,0)),0)),0)</f>
        <v>0</v>
      </c>
      <c r="FE10" s="625">
        <f>IF(ISERROR(FIND(";",$AB10,ER10+1)),LEN($AB10)+1,FIND(";",$AB10,ER10+1))</f>
        <v>1</v>
      </c>
      <c r="FF10" s="738" t="str">
        <f>IF(ISERR(MID($AB10,ER10+1,FE10-ER10-1)),"00:00-00:00",MID($AB10,ER10+1,FE10-ER10-1))</f>
        <v>00:00-00:00</v>
      </c>
      <c r="FG10" s="739">
        <f>IF(FI10-FH10&lt;0,FI10-FH10+1,FI10-FH10)</f>
        <v>1</v>
      </c>
      <c r="FH10" s="738">
        <f>IF(_xlfn.NUMBERVALUE(LEFT(FF10,FIND("-",FF10)))&lt;$CD10,_xlfn.NUMBERVALUE(LEFT(FF10,FIND("-",FF10)))+1,_xlfn.NUMBERVALUE(LEFT(FF10,FIND("-",FF10))))</f>
        <v>0</v>
      </c>
      <c r="FI10" s="738">
        <f>IF(_xlfn.NUMBERVALUE(RIGHT(FF10,LEN(FF10)-FIND("-",FF10)))&lt;=FH10,_xlfn.NUMBERVALUE(RIGHT(FF10,LEN(FF10)-FIND("-",FF10)))+1,_xlfn.NUMBERVALUE(RIGHT(FF10,LEN(FF10)-FIND("-",FF10))))</f>
        <v>1</v>
      </c>
      <c r="FJ10" s="737" t="b">
        <f>IF((FH10&gt;=$CD10)*(FH10&lt;$CE10),TRUE,FALSE)</f>
        <v>1</v>
      </c>
      <c r="FK10" s="737" t="b">
        <f>IF((FI10&gt;=$CD10)*(FI10&lt;$CE10),TRUE,FALSE)</f>
        <v>0</v>
      </c>
      <c r="FL10" s="737" t="b">
        <f>IF((FH10&lt;=$CD10)*(FI10&gt;=$CE10),TRUE,FALSE)</f>
        <v>1</v>
      </c>
      <c r="FM10" s="628">
        <f>ROUNDUP(IF(FJ10*FK10,FG10,
IF(NOT(FJ10)*FK10,FI10-$CD10,
IF(FJ10*NOT(FK10),$CE10-FH10,
IF(FL10,$CE10-$CD10,0))))/(1/24),0)/24</f>
        <v>1</v>
      </c>
      <c r="FN10" s="737">
        <f>IF(OR(FM10&gt;=1,FM10&lt;=0),0,
IF(OR(FH10&gt;=$CG$7,FI10&lt;=$CF$7),0,
IF(FH10&lt;$CH$7,
              IF(FI10&lt;=$CH$7,FI10-FH10,$CH$7-FH10),
              IF(FH10&lt;$CF$7,
IF(FI10&lt;$CG$7,FI10-$CF$7,$CG$7-$CF$7),
IF(FI10&lt;$CG$7,FI10-FH10,$CG$7-FH10)))))</f>
        <v>0</v>
      </c>
      <c r="FO10" s="737">
        <f>IF(AND(FM10&lt;1,FM10&gt;0),
IF(WEEKDAY($B10,2)=6,
IF(FH10&lt;$CI$7,
IF(FI10&lt;=$CI$7,
0,
IF(FI10&lt;=$CF$7,
FI10-$CI$7,
$CF$7-$CI$7)),
IF(FI10&lt;=$CF$7,
FI10-FH10,
IF($CF$7-FH10&lt;=0,
0,
 $CF$7-FH10))),
IF(WEEKDAY($B10+1,2)=6,
IF(FH10&lt;$CI$7+1,
IF(FI10&lt;=$CI$7+1,
0,
IF(FI10&lt;=$CF$7+1,
FI10-$CI$7+1,
$CF$7-$CI$7)),
IF(FI10&lt;=$CF$7+1,
FI10-FH10,
IF($CF$7+1-FH10&lt;=0,
0,
$CF$7+1-FH10))),
0)),
0)</f>
        <v>0</v>
      </c>
      <c r="FP10" s="737">
        <f t="shared" ref="FP10:FP40" si="39">IF(AND(FM10&lt;1,FM10&gt;0),IF(WEEKDAY($B10,2)=7,IF(FH10&lt;1,IF(FI10&lt;=1,FI10-FH10,1-FH10),0),IF(WEEKDAY($B10+1,2)=7,IF(FI10&lt;1,0,IF(FH10&lt;1,FI10-1,FI10-FH10)),0)),0)</f>
        <v>0</v>
      </c>
      <c r="FQ10" s="740">
        <f t="shared" ref="FQ10:FQ40" si="40">IF(AND(FM10&lt;1,FM10&gt;0),IF($BS10=1,IF(AND(FH10&lt;=1,FI10&lt;=1),FG10,IF(AND(FH10&lt;1,FI10&gt;=1),1-FH10,0)),IF($BS11=1,IF(AND(FH10&lt;=1,FI10&gt;1),FI10-1,IF(AND(FH10&gt;1,FI10&gt;1),FI10-FH10,0)),0)),0)</f>
        <v>0</v>
      </c>
      <c r="FR10" s="625">
        <f>IF(ISERROR(FIND(";",$AB10,FE10+1)),LEN($AB10)+1,FIND(";",$AB10,FE10+1))</f>
        <v>1</v>
      </c>
      <c r="FS10" s="738" t="str">
        <f>IF(ISERR(MID($AB10,FE10+1,FR10-FE10-1)),"00:00-00:00",MID($AB10,FE10+1,FR10-FE10-1))</f>
        <v>00:00-00:00</v>
      </c>
      <c r="FT10" s="739">
        <f>IF(FV10-FU10&lt;0,FV10-FU10+1,FV10-FU10)</f>
        <v>1</v>
      </c>
      <c r="FU10" s="738">
        <f>IF(_xlfn.NUMBERVALUE(LEFT(FS10,FIND("-",FS10)))&lt;$CD10,_xlfn.NUMBERVALUE(LEFT(FS10,FIND("-",FS10)))+1,_xlfn.NUMBERVALUE(LEFT(FS10,FIND("-",FS10))))</f>
        <v>0</v>
      </c>
      <c r="FV10" s="738">
        <f>IF(_xlfn.NUMBERVALUE(RIGHT(FS10,LEN(FS10)-FIND("-",FS10)))&lt;=FU10,_xlfn.NUMBERVALUE(RIGHT(FS10,LEN(FS10)-FIND("-",FS10)))+1,_xlfn.NUMBERVALUE(RIGHT(FS10,LEN(FS10)-FIND("-",FS10))))</f>
        <v>1</v>
      </c>
      <c r="FW10" s="737" t="b">
        <f>IF((FU10&gt;=$CD10)*(FU10&lt;$CE10),TRUE,FALSE)</f>
        <v>1</v>
      </c>
      <c r="FX10" s="737" t="b">
        <f>IF((FV10&gt;=$CD10)*(FV10&lt;$CE10),TRUE,FALSE)</f>
        <v>0</v>
      </c>
      <c r="FY10" s="737" t="b">
        <f>IF((FU10&lt;=$CD10)*(FV10&gt;=$CE10),TRUE,FALSE)</f>
        <v>1</v>
      </c>
      <c r="FZ10" s="628">
        <f>ROUNDUP(IF(FW10*FX10,FT10,
IF(NOT(FW10)*FX10,FV10-$CD10,
IF(FW10*NOT(FX10),$CE10-FU10,
IF(FY10,$CE10-$CD10,0))))/(1/24),0)/24</f>
        <v>1</v>
      </c>
      <c r="GA10" s="737">
        <f>IF(OR(FZ10&gt;=1,FZ10&lt;=0),0,
IF(OR(FU10&gt;=$CG$7,FV10&lt;=$CF$7),0,
IF(FU10&lt;$CH$7,
              IF(FV10&lt;=$CH$7,FV10-FU10,$CH$7-FU10),
              IF(FU10&lt;$CF$7,
IF(FV10&lt;$CG$7,FV10-$CF$7,$CG$7-$CF$7),
IF(FV10&lt;$CG$7,FV10-FU10,$CG$7-FU10)))))</f>
        <v>0</v>
      </c>
      <c r="GB10" s="737">
        <f>IF(AND(FZ10&lt;1,FZ10&gt;0),
IF(WEEKDAY($B10,2)=6,
IF(FU10&lt;$CI$7,
IF(FV10&lt;=$CI$7,
0,
IF(FV10&lt;=$CF$7,
FV10-$CI$7,
$CF$7-$CI$7)),
IF(FV10&lt;=$CF$7,
FV10-FU10,
IF($CF$7-FU10&lt;=0,
0,
 $CF$7-FU10))),
IF(WEEKDAY($B10+1,2)=6,
IF(FU10&lt;$CI$7+1,
IF(FV10&lt;=$CI$7+1,
0,
IF(FV10&lt;=$CF$7+1,
FV10-$CI$7+1,
$CF$7-$CI$7)),
IF(FV10&lt;=$CF$7+1,
FV10-FU10,
IF($CF$7+1-FU10&lt;=0,
0,
$CF$7+1-FU10))),
0)),
0)</f>
        <v>0</v>
      </c>
      <c r="GC10" s="737">
        <f t="shared" ref="GC10:GC40" si="41">IF(AND(FZ10&lt;1,FZ10&gt;0),IF(WEEKDAY($B10,2)=7,IF(FU10&lt;1,IF(FV10&lt;=1,FV10-FU10,1-FU10),0),IF(WEEKDAY($B10+1,2)=7,IF(FV10&lt;1,0,IF(FU10&lt;1,FV10-1,FV10-FU10)),0)),0)</f>
        <v>0</v>
      </c>
      <c r="GD10" s="740">
        <f t="shared" ref="GD10:GD40" si="42">IF(AND(FZ10&lt;1,FZ10&gt;0),IF($BS10=1,IF(AND(FU10&lt;=1,FV10&lt;=1),FT10,IF(AND(FU10&lt;1,FV10&gt;=1),1-FU10,0)),IF($BS11=1,IF(AND(FU10&lt;=1,FV10&gt;1),FV10-1,IF(AND(FU10&gt;1,FV10&gt;1),FV10-FU10,0)),0)),0)</f>
        <v>0</v>
      </c>
      <c r="GE10" s="625">
        <f>IF(ISERROR(FIND(";",$AB10,FR10+1)),LEN($AB10)+1,FIND(";",$AB10,FR10+1))</f>
        <v>1</v>
      </c>
      <c r="GF10" s="738" t="str">
        <f>IF(ISERR(MID($AB10,FR10+1,GE10-FR10-1)),"00:00-00:00",MID($AB10,FR10+1,GE10-FR10-1))</f>
        <v>00:00-00:00</v>
      </c>
      <c r="GG10" s="739">
        <f>IF(GI10-GH10&lt;0,GI10-GH10+1,GI10-GH10)</f>
        <v>1</v>
      </c>
      <c r="GH10" s="738">
        <f>IF(_xlfn.NUMBERVALUE(LEFT(GF10,FIND("-",GF10)))&lt;$CD10,_xlfn.NUMBERVALUE(LEFT(GF10,FIND("-",GF10)))+1,_xlfn.NUMBERVALUE(LEFT(GF10,FIND("-",GF10))))</f>
        <v>0</v>
      </c>
      <c r="GI10" s="738">
        <f>IF(_xlfn.NUMBERVALUE(RIGHT(GF10,LEN(GF10)-FIND("-",GF10)))&lt;=GH10,_xlfn.NUMBERVALUE(RIGHT(GF10,LEN(GF10)-FIND("-",GF10)))+1,_xlfn.NUMBERVALUE(RIGHT(GF10,LEN(GF10)-FIND("-",GF10))))</f>
        <v>1</v>
      </c>
      <c r="GJ10" s="737" t="b">
        <f>IF((GH10&gt;=$CD10)*(GH10&lt;$CE10),TRUE,FALSE)</f>
        <v>1</v>
      </c>
      <c r="GK10" s="737" t="b">
        <f>IF((GI10&gt;=$CD10)*(GI10&lt;$CE10),TRUE,FALSE)</f>
        <v>0</v>
      </c>
      <c r="GL10" s="737" t="b">
        <f>IF((GH10&lt;=$CD10)*(GI10&gt;=$CE10),TRUE,FALSE)</f>
        <v>1</v>
      </c>
      <c r="GM10" s="628">
        <f>ROUNDUP(IF(GJ10*GK10,GG10,
IF(NOT(GJ10)*GK10,GI10-$CD10,
IF(GJ10*NOT(GK10),$CE10-GH10,
IF(GL10,$CE10-$CD10,0))))/(1/24),0)/24</f>
        <v>1</v>
      </c>
      <c r="GN10" s="737">
        <f>IF(OR(GM10&gt;=1,GM10&lt;=0),0,
IF(OR(GH10&gt;=$CG$7,GI10&lt;=$CF$7),0,
IF(GH10&lt;$CH$7,
              IF(GI10&lt;=$CH$7,GI10-GH10,$CH$7-GH10),
              IF(GH10&lt;$CF$7,
IF(GI10&lt;$CG$7,GI10-$CF$7,$CG$7-$CF$7),
IF(GI10&lt;$CG$7,GI10-GH10,$CG$7-GH10)))))</f>
        <v>0</v>
      </c>
      <c r="GO10" s="737">
        <f>IF(AND(GM10&lt;1,GM10&gt;0),
IF(WEEKDAY($B10,2)=6,
IF(GH10&lt;$CI$7,
IF(GI10&lt;=$CI$7,
0,
IF(GI10&lt;=$CF$7,
GI10-$CI$7,
$CF$7-$CI$7)),
IF(GI10&lt;=$CF$7,
GI10-GH10,
IF($CF$7-GH10&lt;=0,
0,
 $CF$7-GH10))),
IF(WEEKDAY($B10+1,2)=6,
IF(GH10&lt;$CI$7+1,
IF(GI10&lt;=$CI$7+1,
0,
IF(GI10&lt;=$CF$7+1,
GI10-$CI$7+1,
$CF$7-$CI$7)),
IF(GI10&lt;=$CF$7+1,
GI10-GH10,
IF($CF$7+1-GH10&lt;=0,
0,
$CF$7+1-GH10))),
0)),
0)</f>
        <v>0</v>
      </c>
      <c r="GP10" s="737">
        <f t="shared" ref="GP10:GP40" si="43">IF(AND(GM10&lt;1,GM10&gt;0),IF(WEEKDAY($B10,2)=7,IF(GH10&lt;1,IF(GI10&lt;=1,GI10-GH10,1-GH10),0),IF(WEEKDAY($B10+1,2)=7,IF(GI10&lt;1,0,IF(GH10&lt;1,GI10-1,GI10-GH10)),0)),0)</f>
        <v>0</v>
      </c>
      <c r="GQ10" s="740">
        <f t="shared" ref="GQ10:GQ40" si="44">IF(AND(GM10&lt;1,GM10&gt;0),IF($BS10=1,IF(AND(GH10&lt;=1,GI10&lt;=1),GG10,IF(AND(GH10&lt;1,GI10&gt;=1),1-GH10,0)),IF($BS11=1,IF(AND(GH10&lt;=1,GI10&gt;1),GI10-1,IF(AND(GH10&gt;1,GI10&gt;1),GI10-GH10,0)),0)),0)</f>
        <v>0</v>
      </c>
      <c r="GR10" s="625">
        <f>IF(ISERROR(FIND(";",$AB10,GE10+1)),LEN($AB10)+1,FIND(";",$AB10,GE10+1))</f>
        <v>1</v>
      </c>
      <c r="GS10" s="738" t="str">
        <f>IF(ISERR(MID($AB10,GE10+1,GR10-GE10-1)),"00:00-00:00",MID($AB10,GE10+1,GR10-GE10-1))</f>
        <v>00:00-00:00</v>
      </c>
      <c r="GT10" s="739">
        <f>IF(GV10-GU10&lt;0,GV10-GU10+1,GV10-GU10)</f>
        <v>1</v>
      </c>
      <c r="GU10" s="738">
        <f>IF(_xlfn.NUMBERVALUE(LEFT(GS10,FIND("-",GS10)))&lt;$CD10,_xlfn.NUMBERVALUE(LEFT(GS10,FIND("-",GS10)))+1,_xlfn.NUMBERVALUE(LEFT(GS10,FIND("-",GS10))))</f>
        <v>0</v>
      </c>
      <c r="GV10" s="738">
        <f>IF(_xlfn.NUMBERVALUE(RIGHT(GS10,LEN(GS10)-FIND("-",GS10)))&lt;=GU10,_xlfn.NUMBERVALUE(RIGHT(GS10,LEN(GS10)-FIND("-",GS10)))+1,_xlfn.NUMBERVALUE(RIGHT(GS10,LEN(GS10)-FIND("-",GS10))))</f>
        <v>1</v>
      </c>
      <c r="GW10" s="737" t="b">
        <f>IF((GU10&gt;=$CD10)*(GU10&lt;$CE10),TRUE,FALSE)</f>
        <v>1</v>
      </c>
      <c r="GX10" s="737" t="b">
        <f>IF((GV10&gt;=$CD10)*(GV10&lt;$CE10),TRUE,FALSE)</f>
        <v>0</v>
      </c>
      <c r="GY10" s="737" t="b">
        <f>IF((GU10&lt;=$CD10)*(GV10&gt;=$CE10),TRUE,FALSE)</f>
        <v>1</v>
      </c>
      <c r="GZ10" s="628">
        <f>ROUNDUP(IF(GW10*GX10,GT10,
IF(NOT(GW10)*GX10,GV10-$CD10,
IF(GW10*NOT(GX10),$CE10-GU10,
IF(GY10,$CE10-$CD10,0))))/(1/24),0)/24</f>
        <v>1</v>
      </c>
      <c r="HA10" s="737">
        <f>IF(OR(GZ10&gt;=1,GZ10&lt;=0),0,
IF(OR(GU10&gt;=$CG$7,GV10&lt;=$CF$7),0,
IF(GU10&lt;$CH$7,
              IF(GV10&lt;=$CH$7,GV10-GU10,$CH$7-GU10),
              IF(GU10&lt;$CF$7,
IF(GV10&lt;$CG$7,GV10-$CF$7,$CG$7-$CF$7),
IF(GV10&lt;$CG$7,GV10-GU10,$CG$7-GU10)))))</f>
        <v>0</v>
      </c>
      <c r="HB10" s="737">
        <f>IF(AND(GZ10&lt;1,GZ10&gt;0),
IF(WEEKDAY($B10,2)=6,
IF(GU10&lt;$CI$7,
IF(GV10&lt;=$CI$7,
0,
IF(GV10&lt;=$CF$7,
GV10-$CI$7,
$CF$7-$CI$7)),
IF(GV10&lt;=$CF$7,
GV10-GU10,
IF($CF$7-GU10&lt;=0,
0,
 $CF$7-GU10))),
IF(WEEKDAY($B10+1,2)=6,
IF(GU10&lt;$CI$7+1,
IF(GV10&lt;=$CI$7+1,
0,
IF(GV10&lt;=$CF$7+1,
GV10-$CI$7+1,
$CF$7-$CI$7)),
IF(GV10&lt;=$CF$7+1,
GV10-GU10,
IF($CF$7+1-GU10&lt;=0,
0,
$CF$7+1-GU10))),
0)),
0)</f>
        <v>0</v>
      </c>
      <c r="HC10" s="737">
        <f t="shared" ref="HC10:HC40" si="45">IF(AND(GZ10&lt;1,GZ10&gt;0),IF(WEEKDAY($B10,2)=7,IF(GU10&lt;1,IF(GV10&lt;=1,GV10-GU10,1-GU10),0),IF(WEEKDAY($B10+1,2)=7,IF(GV10&lt;1,0,IF(GU10&lt;1,GV10-1,GV10-GU10)),0)),0)</f>
        <v>0</v>
      </c>
      <c r="HD10" s="740">
        <f t="shared" ref="HD10:HD40" si="46">IF(AND(GZ10&lt;1,GZ10&gt;0),IF($BS10=1,IF(AND(GU10&lt;=1,GV10&lt;=1),GT10,IF(AND(GU10&lt;1,GV10&gt;=1),1-GU10,0)),IF($BS11=1,IF(AND(GU10&lt;=1,GV10&gt;1),GV10-1,IF(AND(GU10&gt;1,GV10&gt;1),GV10-GU10,0)),0)),0)</f>
        <v>0</v>
      </c>
      <c r="HE10" s="625">
        <f>IF(ISERROR(FIND(";",$AB10,GR10+1)),LEN($AB10)+1,FIND(";",$AB10,GR10+1))</f>
        <v>1</v>
      </c>
      <c r="HF10" s="738" t="str">
        <f>IF(ISERR(MID($AB10,GR10+1,HE10-GR10-1)),"00:00-00:00",MID($AB10,GR10+1,HE10-GR10-1))</f>
        <v>00:00-00:00</v>
      </c>
      <c r="HG10" s="739">
        <f>IF(HI10-HH10&lt;0,HI10-HH10+1,HI10-HH10)</f>
        <v>1</v>
      </c>
      <c r="HH10" s="738">
        <f>IF(_xlfn.NUMBERVALUE(LEFT(HF10,FIND("-",HF10)))&lt;$CD10,_xlfn.NUMBERVALUE(LEFT(HF10,FIND("-",HF10)))+1,_xlfn.NUMBERVALUE(LEFT(HF10,FIND("-",HF10))))</f>
        <v>0</v>
      </c>
      <c r="HI10" s="738">
        <f>IF(_xlfn.NUMBERVALUE(RIGHT(HF10,LEN(HF10)-FIND("-",HF10)))&lt;=HH10,_xlfn.NUMBERVALUE(RIGHT(HF10,LEN(HF10)-FIND("-",HF10)))+1,_xlfn.NUMBERVALUE(RIGHT(HF10,LEN(HF10)-FIND("-",HF10))))</f>
        <v>1</v>
      </c>
      <c r="HJ10" s="737" t="b">
        <f>IF((HH10&gt;=$CD10)*(HH10&lt;$CE10),TRUE,FALSE)</f>
        <v>1</v>
      </c>
      <c r="HK10" s="737" t="b">
        <f>IF((HI10&gt;=$CD10)*(HI10&lt;$CE10),TRUE,FALSE)</f>
        <v>0</v>
      </c>
      <c r="HL10" s="737" t="b">
        <f>IF((HH10&lt;=$CD10)*(HI10&gt;=$CE10),TRUE,FALSE)</f>
        <v>1</v>
      </c>
      <c r="HM10" s="628">
        <f>ROUNDUP(IF(HJ10*HK10,HG10,
IF(NOT(HJ10)*HK10,HI10-$CD10,
IF(HJ10*NOT(HK10),$CE10-HH10,
IF(HL10,$CE10-$CD10,0))))/(1/24),0)/24</f>
        <v>1</v>
      </c>
      <c r="HN10" s="737">
        <f>IF(OR(HM10&gt;=1,HM10&lt;=0),0,
IF(OR(HH10&gt;=$CG$7,HI10&lt;=$CF$7),0,
IF(HH10&lt;$CH$7,
              IF(HI10&lt;=$CH$7,HI10-HH10,$CH$7-HH10),
              IF(HH10&lt;$CF$7,
IF(HI10&lt;$CG$7,HI10-$CF$7,$CG$7-$CF$7),
IF(HI10&lt;$CG$7,HI10-HH10,$CG$7-HH10)))))</f>
        <v>0</v>
      </c>
      <c r="HO10" s="737">
        <f>IF(AND(HM10&lt;1,HM10&gt;0),
IF(WEEKDAY($B10,2)=6,
IF(HH10&lt;$CI$7,
IF(HI10&lt;=$CI$7,
0,
IF(HI10&lt;=$CF$7,
HI10-$CI$7,
$CF$7-$CI$7)),
IF(HI10&lt;=$CF$7,
HI10-HH10,
IF($CF$7-HH10&lt;=0,
0,
 $CF$7-HH10))),
IF(WEEKDAY($B10+1,2)=6,
IF(HH10&lt;$CI$7+1,
IF(HI10&lt;=$CI$7+1,
0,
IF(HI10&lt;=$CF$7+1,
HI10-$CI$7+1,
$CF$7-$CI$7)),
IF(HI10&lt;=$CF$7+1,
HI10-HH10,
IF($CF$7+1-HH10&lt;=0,
0,
$CF$7+1-HH10))),
0)),
0)</f>
        <v>0</v>
      </c>
      <c r="HP10" s="737">
        <f t="shared" ref="HP10:HP40" si="47">IF(AND(HM10&lt;1,HM10&gt;0),IF(WEEKDAY($B10,2)=7,IF(HH10&lt;1,IF(HI10&lt;=1,HI10-HH10,1-HH10),0),IF(WEEKDAY($B10+1,2)=7,IF(HI10&lt;1,0,IF(HH10&lt;1,HI10-1,HI10-HH10)),0)),0)</f>
        <v>0</v>
      </c>
      <c r="HQ10" s="740">
        <f t="shared" ref="HQ10:HQ40" si="48">IF(AND(HM10&lt;1,HM10&gt;0),IF($BS10=1,IF(AND(HH10&lt;=1,HI10&lt;=1),HG10,IF(AND(HH10&lt;1,HI10&gt;=1),1-HH10,0)),IF($BS11=1,IF(AND(HH10&lt;=1,HI10&gt;1),HI10-1,IF(AND(HH10&gt;1,HI10&gt;1),HI10-HH10,0)),0)),0)</f>
        <v>0</v>
      </c>
      <c r="HR10" s="625">
        <f>IF(ISERROR(FIND(";",$AB10,HE10+1)),LEN($AB10)+1,FIND(";",$AB10,HE10+1))</f>
        <v>1</v>
      </c>
      <c r="HS10" s="738" t="str">
        <f>IF(ISERR(MID($AB10,HE10+1,HR10-HE10-1)),"00:00-00:00",MID($AB10,HE10+1,HR10-HE10-1))</f>
        <v>00:00-00:00</v>
      </c>
      <c r="HT10" s="739">
        <f>IF(HV10-HU10&lt;0,HV10-HU10+1,HV10-HU10)</f>
        <v>1</v>
      </c>
      <c r="HU10" s="738">
        <f>IF(_xlfn.NUMBERVALUE(LEFT(HS10,FIND("-",HS10)))&lt;$CD10,_xlfn.NUMBERVALUE(LEFT(HS10,FIND("-",HS10)))+1,_xlfn.NUMBERVALUE(LEFT(HS10,FIND("-",HS10))))</f>
        <v>0</v>
      </c>
      <c r="HV10" s="738">
        <f>IF(_xlfn.NUMBERVALUE(RIGHT(HS10,LEN(HS10)-FIND("-",HS10)))&lt;=HU10,_xlfn.NUMBERVALUE(RIGHT(HS10,LEN(HS10)-FIND("-",HS10)))+1,_xlfn.NUMBERVALUE(RIGHT(HS10,LEN(HS10)-FIND("-",HS10))))</f>
        <v>1</v>
      </c>
      <c r="HW10" s="737" t="b">
        <f>IF((HU10&gt;=$CD10)*(HU10&lt;$CE10),TRUE,FALSE)</f>
        <v>1</v>
      </c>
      <c r="HX10" s="737" t="b">
        <f>IF((HV10&gt;=$CD10)*(HV10&lt;$CE10),TRUE,FALSE)</f>
        <v>0</v>
      </c>
      <c r="HY10" s="737" t="b">
        <f>IF((HU10&lt;=$CD10)*(HV10&gt;=$CE10),TRUE,FALSE)</f>
        <v>1</v>
      </c>
      <c r="HZ10" s="628">
        <f>ROUNDUP(IF(HW10*HX10,HT10,
IF(NOT(HW10)*HX10,HV10-$CD10,
IF(HW10*NOT(HX10),$CE10-HU10,
IF(HY10,$CE10-$CD10,0))))/(1/24),0)/24</f>
        <v>1</v>
      </c>
      <c r="IA10" s="737">
        <f>IF(OR(HZ10&gt;=1,HZ10&lt;=0),0,
IF(OR(HU10&gt;=$CG$7,HV10&lt;=$CF$7),0,
IF(HU10&lt;$CH$7,
              IF(HV10&lt;=$CH$7,HV10-HU10,$CH$7-HU10),
              IF(HU10&lt;$CF$7,
IF(HV10&lt;$CG$7,HV10-$CF$7,$CG$7-$CF$7),
IF(HV10&lt;$CG$7,HV10-HU10,$CG$7-HU10)))))</f>
        <v>0</v>
      </c>
      <c r="IB10" s="737">
        <f>IF(AND(HZ10&lt;1,HZ10&gt;0),
IF(WEEKDAY($B10,2)=6,
IF(HU10&lt;$CI$7,
IF(HV10&lt;=$CI$7,
0,
IF(HV10&lt;=$CF$7,
HV10-$CI$7,
$CF$7-$CI$7)),
IF(HV10&lt;=$CF$7,
HV10-HU10,
IF($CF$7-HU10&lt;=0,
0,
 $CF$7-HU10))),
IF(WEEKDAY($B10+1,2)=6,
IF(HU10&lt;$CI$7+1,
IF(HV10&lt;=$CI$7+1,
0,
IF(HV10&lt;=$CF$7+1,
HV10-$CI$7+1,
$CF$7-$CI$7)),
IF(HV10&lt;=$CF$7+1,
HV10-HU10,
IF($CF$7+1-HU10&lt;=0,
0,
$CF$7+1-HU10))),
0)),
0)</f>
        <v>0</v>
      </c>
      <c r="IC10" s="737">
        <f t="shared" ref="IC10:IC40" si="49">IF(AND(HZ10&lt;1,HZ10&gt;0),IF(WEEKDAY($B10,2)=7,IF(HU10&lt;1,IF(HV10&lt;=1,HV10-HU10,1-HU10),0),IF(WEEKDAY($B10+1,2)=7,IF(HV10&lt;1,0,IF(HU10&lt;1,HV10-1,HV10-HU10)),0)),0)</f>
        <v>0</v>
      </c>
      <c r="ID10" s="740">
        <f t="shared" ref="ID10:ID40" si="50">IF(AND(HZ10&lt;1,HZ10&gt;0),IF($BS10=1,IF(AND(HU10&lt;=1,HV10&lt;=1),HT10,IF(AND(HU10&lt;1,HV10&gt;=1),1-HU10,0)),IF($BS11=1,IF(AND(HU10&lt;=1,HV10&gt;1),HV10-1,IF(AND(HU10&gt;1,HV10&gt;1),HV10-HU10,0)),0)),0)</f>
        <v>0</v>
      </c>
      <c r="IE10" s="625">
        <f>IF(ISERROR(FIND(";",$AB10,HR10+1)),LEN($AB10)+1,FIND(";",$AB10,HR10+1))</f>
        <v>1</v>
      </c>
      <c r="IF10" s="738" t="str">
        <f>IF(ISERR(MID($AB10,HR10+1,IE10-HR10-1)),"00:00-00:00",MID($AB10,HR10+1,IE10-HR10-1))</f>
        <v>00:00-00:00</v>
      </c>
      <c r="IG10" s="739">
        <f>IF(II10-IH10&lt;0,II10-IH10+1,II10-IH10)</f>
        <v>1</v>
      </c>
      <c r="IH10" s="738">
        <f>IF(_xlfn.NUMBERVALUE(LEFT(IF10,FIND("-",IF10)))&lt;$CD10,_xlfn.NUMBERVALUE(LEFT(IF10,FIND("-",IF10)))+1,_xlfn.NUMBERVALUE(LEFT(IF10,FIND("-",IF10))))</f>
        <v>0</v>
      </c>
      <c r="II10" s="738">
        <f>IF(_xlfn.NUMBERVALUE(RIGHT(IF10,LEN(IF10)-FIND("-",IF10)))&lt;=IH10,_xlfn.NUMBERVALUE(RIGHT(IF10,LEN(IF10)-FIND("-",IF10)))+1,_xlfn.NUMBERVALUE(RIGHT(IF10,LEN(IF10)-FIND("-",IF10))))</f>
        <v>1</v>
      </c>
      <c r="IJ10" s="737" t="b">
        <f>IF((IH10&gt;=$CD10)*(IH10&lt;$CE10),TRUE,FALSE)</f>
        <v>1</v>
      </c>
      <c r="IK10" s="737" t="b">
        <f>IF((II10&gt;=$CD10)*(II10&lt;$CE10),TRUE,FALSE)</f>
        <v>0</v>
      </c>
      <c r="IL10" s="737" t="b">
        <f>IF((IH10&lt;=$CD10)*(II10&gt;=$CE10),TRUE,FALSE)</f>
        <v>1</v>
      </c>
      <c r="IM10" s="628">
        <f>ROUNDUP(IF(IJ10*IK10,IG10,
IF(NOT(IJ10)*IK10,II10-$CD10,
IF(IJ10*NOT(IK10),$CE10-IH10,
IF(IL10,$CE10-$CD10,0))))/(1/24),0)/24</f>
        <v>1</v>
      </c>
      <c r="IN10" s="737">
        <f>IF(OR(IM10&gt;=1,IM10&lt;=0),0,
IF(OR(IH10&gt;=$CG$7,II10&lt;=$CF$7),0,
IF(IH10&lt;$CH$7,
              IF(II10&lt;=$CH$7,II10-IH10,$CH$7-IH10),
              IF(IH10&lt;$CF$7,
IF(II10&lt;$CG$7,II10-$CF$7,$CG$7-$CF$7),
IF(II10&lt;$CG$7,II10-IH10,$CG$7-IH10)))))</f>
        <v>0</v>
      </c>
      <c r="IO10" s="737">
        <f>IF(AND(IM10&lt;1,IM10&gt;0),
IF(WEEKDAY($B10,2)=6,
IF(IH10&lt;$CI$7,
IF(II10&lt;=$CI$7,
0,
IF(II10&lt;=$CF$7,
II10-$CI$7,
$CF$7-$CI$7)),
IF(II10&lt;=$CF$7,
II10-IH10,
IF($CF$7-IH10&lt;=0,
0,
 $CF$7-IH10))),
IF(WEEKDAY($B10+1,2)=6,
IF(IH10&lt;$CI$7+1,
IF(II10&lt;=$CI$7+1,
0,
IF(II10&lt;=$CF$7+1,
II10-$CI$7+1,
$CF$7-$CI$7)),
IF(II10&lt;=$CF$7+1,
II10-IH10,
IF($CF$7+1-IH10&lt;=0,
0,
$CF$7+1-IH10))),
0)),
0)</f>
        <v>0</v>
      </c>
      <c r="IP10" s="737">
        <f t="shared" ref="IP10:IP40" si="51">IF(AND(IM10&lt;1,IM10&gt;0),IF(WEEKDAY($B10,2)=7,IF(IH10&lt;1,IF(II10&lt;=1,II10-IH10,1-IH10),0),IF(WEEKDAY($B10+1,2)=7,IF(II10&lt;1,0,IF(IH10&lt;1,II10-1,II10-IH10)),0)),0)</f>
        <v>0</v>
      </c>
      <c r="IQ10" s="740">
        <f t="shared" ref="IQ10:IQ40" si="52">IF(AND(IM10&lt;1,IM10&gt;0),IF($BS10=1,IF(AND(IH10&lt;=1,II10&lt;=1),IG10,IF(AND(IH10&lt;1,II10&gt;=1),1-IH10,0)),IF($BS11=1,IF(AND(IH10&lt;=1,II10&gt;1),II10-1,IF(AND(IH10&gt;1,II10&gt;1),II10-IH10,0)),0)),0)</f>
        <v>0</v>
      </c>
      <c r="IR10" s="625">
        <f>IF(ISERROR(FIND(";",$AB10,IE10+1)),LEN($AB10)+1,FIND(";",$AB10,IE10+1))</f>
        <v>1</v>
      </c>
      <c r="IS10" s="738" t="str">
        <f>IF(ISERR(MID($AB10,IE10+1,IR10-IE10-1)),"00:00-00:00",MID($AB10,IE10+1,IR10-IE10-1))</f>
        <v>00:00-00:00</v>
      </c>
      <c r="IT10" s="739">
        <f>IF(IV10-IU10&lt;0,IV10-IU10+1,IV10-IU10)</f>
        <v>1</v>
      </c>
      <c r="IU10" s="738">
        <f>IF(_xlfn.NUMBERVALUE(LEFT(IS10,FIND("-",IS10)))&lt;$CD10,_xlfn.NUMBERVALUE(LEFT(IS10,FIND("-",IS10)))+1,_xlfn.NUMBERVALUE(LEFT(IS10,FIND("-",IS10))))</f>
        <v>0</v>
      </c>
      <c r="IV10" s="738">
        <f>IF(_xlfn.NUMBERVALUE(RIGHT(IS10,LEN(IS10)-FIND("-",IS10)))&lt;=IU10,_xlfn.NUMBERVALUE(RIGHT(IS10,LEN(IS10)-FIND("-",IS10)))+1,_xlfn.NUMBERVALUE(RIGHT(IS10,LEN(IS10)-FIND("-",IS10))))</f>
        <v>1</v>
      </c>
      <c r="IW10" s="737" t="b">
        <f>IF((IU10&gt;=$CD10)*(IU10&lt;$CE10),TRUE,FALSE)</f>
        <v>1</v>
      </c>
      <c r="IX10" s="737" t="b">
        <f>IF((IV10&gt;=$CD10)*(IV10&lt;$CE10),TRUE,FALSE)</f>
        <v>0</v>
      </c>
      <c r="IY10" s="737" t="b">
        <f>IF((IU10&lt;=$CD10)*(IV10&gt;=$CE10),TRUE,FALSE)</f>
        <v>1</v>
      </c>
      <c r="IZ10" s="628">
        <f>ROUNDUP(IF(IW10*IX10,IT10,
IF(NOT(IW10)*IX10,IV10-$CD10,
IF(IW10*NOT(IX10),$CE10-IU10,
IF(IY10,$CE10-$CD10,0))))/(1/24),0)/24</f>
        <v>1</v>
      </c>
      <c r="JA10" s="737">
        <f>IF(OR(IZ10&gt;=1,IZ10&lt;=0),0,
IF(OR(IU10&gt;=$CG$7,IV10&lt;=$CF$7),0,
IF(IU10&lt;$CH$7,
              IF(IV10&lt;=$CH$7,IV10-IU10,$CH$7-IU10),
              IF(IU10&lt;$CF$7,
IF(IV10&lt;$CG$7,IV10-$CF$7,$CG$7-$CF$7),
IF(IV10&lt;$CG$7,IV10-IU10,$CG$7-IU10)))))</f>
        <v>0</v>
      </c>
      <c r="JB10" s="737">
        <f>IF(AND(IZ10&lt;1,IZ10&gt;0),
IF(WEEKDAY($B10,2)=6,
IF(IU10&lt;$CI$7,
IF(IV10&lt;=$CI$7,
0,
IF(IV10&lt;=$CF$7,
IV10-$CI$7,
$CF$7-$CI$7)),
IF(IV10&lt;=$CF$7,
IV10-IU10,
IF($CF$7-IU10&lt;=0,
0,
 $CF$7-IU10))),
IF(WEEKDAY($B10+1,2)=6,
IF(IU10&lt;$CI$7+1,
IF(IV10&lt;=$CI$7+1,
0,
IF(IV10&lt;=$CF$7+1,
IV10-$CI$7+1,
$CF$7-$CI$7)),
IF(IV10&lt;=$CF$7+1,
IV10-IU10,
IF($CF$7+1-IU10&lt;=0,
0,
$CF$7+1-IU10))),
0)),
0)</f>
        <v>0</v>
      </c>
      <c r="JC10" s="737">
        <f t="shared" ref="JC10:JC40" si="53">IF(AND(IZ10&lt;1,IZ10&gt;0),IF(WEEKDAY($B10,2)=7,IF(IU10&lt;1,IF(IV10&lt;=1,IV10-IU10,1-IU10),0),IF(WEEKDAY($B10+1,2)=7,IF(IV10&lt;1,0,IF(IU10&lt;1,IV10-1,IV10-IU10)),0)),0)</f>
        <v>0</v>
      </c>
      <c r="JD10" s="740">
        <f t="shared" ref="JD10:JD40" si="54">IF(AND(IZ10&lt;1,IZ10&gt;0),IF($BS10=1,IF(AND(IU10&lt;=1,IV10&lt;=1),IT10,IF(AND(IU10&lt;1,IV10&gt;=1),1-IU10,0)),IF($BS11=1,IF(AND(IU10&lt;=1,IV10&gt;1),IV10-1,IF(AND(IU10&gt;1,IV10&gt;1),IV10-IU10,0)),0)),0)</f>
        <v>0</v>
      </c>
      <c r="JE10" s="625">
        <f>IF(ISERROR(FIND(";",$AB10,IR10+1)),LEN($AB10)+1,FIND(";",$AB10,IR10+1))</f>
        <v>1</v>
      </c>
      <c r="JF10" s="738" t="str">
        <f>IF(ISERR(MID($AB10,IR10+1,JE10-IR10-1)),"00:00-00:00",MID($AB10,IR10+1,JE10-IR10-1))</f>
        <v>00:00-00:00</v>
      </c>
      <c r="JG10" s="739">
        <f>IF(JI10-JH10&lt;0,JI10-JH10+1,JI10-JH10)</f>
        <v>1</v>
      </c>
      <c r="JH10" s="738">
        <f>IF(_xlfn.NUMBERVALUE(LEFT(JF10,FIND("-",JF10)))&lt;$CD10,_xlfn.NUMBERVALUE(LEFT(JF10,FIND("-",JF10)))+1,_xlfn.NUMBERVALUE(LEFT(JF10,FIND("-",JF10))))</f>
        <v>0</v>
      </c>
      <c r="JI10" s="738">
        <f>IF(_xlfn.NUMBERVALUE(RIGHT(JF10,LEN(JF10)-FIND("-",JF10)))&lt;=JH10,_xlfn.NUMBERVALUE(RIGHT(JF10,LEN(JF10)-FIND("-",JF10)))+1,_xlfn.NUMBERVALUE(RIGHT(JF10,LEN(JF10)-FIND("-",JF10))))</f>
        <v>1</v>
      </c>
      <c r="JJ10" s="737" t="b">
        <f>IF((JH10&gt;=$CD10)*(JH10&lt;$CE10),TRUE,FALSE)</f>
        <v>1</v>
      </c>
      <c r="JK10" s="737" t="b">
        <f>IF((JI10&gt;=$CD10)*(JI10&lt;$CE10),TRUE,FALSE)</f>
        <v>0</v>
      </c>
      <c r="JL10" s="737" t="b">
        <f>IF((JH10&lt;=$CD10)*(JI10&gt;=$CE10),TRUE,FALSE)</f>
        <v>1</v>
      </c>
      <c r="JM10" s="628">
        <f>ROUNDUP(IF(JJ10*JK10,JG10,
IF(NOT(JJ10)*JK10,JI10-$CD10,
IF(JJ10*NOT(JK10),$CE10-JH10,
IF(JL10,$CE10-$CD10,0))))/(1/24),0)/24</f>
        <v>1</v>
      </c>
      <c r="JN10" s="737">
        <f>IF(OR(JM10&gt;=1,JM10&lt;=0),0,
IF(OR(JH10&gt;=$CG$7,JI10&lt;=$CF$7),0,
IF(JH10&lt;$CH$7,
              IF(JI10&lt;=$CH$7,JI10-JH10,$CH$7-JH10),
              IF(JH10&lt;$CF$7,
IF(JI10&lt;$CG$7,JI10-$CF$7,$CG$7-$CF$7),
IF(JI10&lt;$CG$7,JI10-JH10,$CG$7-JH10)))))</f>
        <v>0</v>
      </c>
      <c r="JO10" s="737">
        <f>IF(AND(JM10&lt;1,JM10&gt;0),
IF(WEEKDAY($B10,2)=6,
IF(JH10&lt;$CI$7,
IF(JI10&lt;=$CI$7,
0,
IF(JI10&lt;=$CF$7,
JI10-$CI$7,
$CF$7-$CI$7)),
IF(JI10&lt;=$CF$7,
JI10-JH10,
IF($CF$7-JH10&lt;=0,
0,
 $CF$7-JH10))),
IF(WEEKDAY($B10+1,2)=6,
IF(JH10&lt;$CI$7+1,
IF(JI10&lt;=$CI$7+1,
0,
IF(JI10&lt;=$CF$7+1,
JI10-$CI$7+1,
$CF$7-$CI$7)),
IF(JI10&lt;=$CF$7+1,
JI10-JH10,
IF($CF$7+1-JH10&lt;=0,
0,
$CF$7+1-JH10))),
0)),
0)</f>
        <v>0</v>
      </c>
      <c r="JP10" s="737">
        <f t="shared" ref="JP10:JP40" si="55">IF(AND(JM10&lt;1,JM10&gt;0),IF(WEEKDAY($B10,2)=7,IF(JH10&lt;1,IF(JI10&lt;=1,JI10-JH10,1-JH10),0),IF(WEEKDAY($B10+1,2)=7,IF(JI10&lt;1,0,IF(JH10&lt;1,JI10-1,JI10-JH10)),0)),0)</f>
        <v>0</v>
      </c>
      <c r="JQ10" s="740">
        <f t="shared" ref="JQ10:JQ40" si="56">IF(AND(JM10&lt;1,JM10&gt;0),IF($BS10=1,IF(AND(JH10&lt;=1,JI10&lt;=1),JG10,IF(AND(JH10&lt;1,JI10&gt;=1),1-JH10,0)),IF($BS11=1,IF(AND(JH10&lt;=1,JI10&gt;1),JI10-1,IF(AND(JH10&gt;1,JI10&gt;1),JI10-JH10,0)),0)),0)</f>
        <v>0</v>
      </c>
      <c r="JR10" s="744">
        <f>IF(AND(ISBLANK(Z10),ISBLANK(AA10)),0,SUM(JM10,IZ10,HZ10,IM10,HM10,GZ10,GM10,FZ10,FM10,EZ10,EM10,DZ10,DM10,CZ10,CM10))</f>
        <v>0</v>
      </c>
      <c r="JS10" s="745">
        <f>JR10*24</f>
        <v>0</v>
      </c>
      <c r="JT10" s="744">
        <f>IF(AND(ISBLANK(Z10),ISBLANK(AA10)),0,SUM(JN10,JA10,IA10,IN10,HN10,HA10,GN10,GA10,FN10,FA10,EN10,EA10,DN10,DA10,CN10))</f>
        <v>0</v>
      </c>
      <c r="JU10" s="744">
        <f>IF(AND(ISBLANK(Z10),ISBLANK(AA10)),0,SUM(JO10,JB10,IB10,IO10,HO10,HB10,GO10,GB10,FO10,FB10,EO10,EB10,DO10,DB10,CO10))</f>
        <v>0</v>
      </c>
      <c r="JV10" s="744">
        <f>IF(AND(ISBLANK(Z10),ISBLANK(AA10)),0,SUM(JP10,JC10,IC10,IP10,HP10,HC10,GP10,GC10,FP10,FC10,EP10,EC10,DP10,DC10,CP10))</f>
        <v>0</v>
      </c>
      <c r="JW10" s="744">
        <f>IF(AND(ISBLANK(Z10),ISBLANK(AA10)),0,SUM(JQ10,JD10,ID10,IQ10,HQ10,HD10,GQ10,GD10,FQ10,FD10,EQ10,ED10,DQ10,DD10,CQ10))</f>
        <v>0</v>
      </c>
      <c r="JX10" s="616"/>
      <c r="JY10" s="625">
        <f>IF(ISERROR(FIND(";",$AD10,1)),LEN($AD10)+1,FIND(";",$AD10,1))</f>
        <v>1</v>
      </c>
      <c r="JZ10" s="626" t="str">
        <f>IF(OR(ISBLANK($AD10),ISERR(MID($AD10,1,JY10-1))),"00:00-00:00",MID($AD10,1,JY10-1))</f>
        <v>00:00-00:00</v>
      </c>
      <c r="KA10" s="627">
        <f>IF(KC10-KB10&lt;0,KC10-KB10+1,KC10-KB10)</f>
        <v>1</v>
      </c>
      <c r="KB10" s="738">
        <f>IF(_xlfn.NUMBERVALUE(LEFT(JZ10,FIND("-",JZ10)))&lt;$CD10,_xlfn.NUMBERVALUE(LEFT(JZ10,FIND("-",JZ10)))+1,_xlfn.NUMBERVALUE(LEFT(JZ10,FIND("-",JZ10))))</f>
        <v>0</v>
      </c>
      <c r="KC10" s="738">
        <f>IF(_xlfn.NUMBERVALUE(RIGHT(JZ10,LEN(JZ10)-FIND("-",JZ10)))&lt;=KB10,_xlfn.NUMBERVALUE(RIGHT(JZ10,LEN(JZ10)-FIND("-",JZ10)))+1,_xlfn.NUMBERVALUE(RIGHT(JZ10,LEN(JZ10)-FIND("-",JZ10))))</f>
        <v>1</v>
      </c>
      <c r="KD10" s="628" t="b">
        <f>IF((KB10&gt;=$CD10)*(KB10&lt;$CE10),TRUE,FALSE)</f>
        <v>1</v>
      </c>
      <c r="KE10" s="628" t="b">
        <f>IF((KC10&gt;=$CD10)*(KC10&lt;$CE10),TRUE,FALSE)</f>
        <v>0</v>
      </c>
      <c r="KF10" s="628" t="b">
        <f>IF((KB10&lt;=$CD10)*(KC10&gt;=$CE10),TRUE,FALSE)</f>
        <v>1</v>
      </c>
      <c r="KG10" s="628">
        <f>IF(KD10*KE10,KA10,
IF(NOT(KD10)*KE10,KC10-$CD10,
IF(KD10*NOT(KE10),$CE10-KB10,
IF(KF10,$CE10-$CD10,0))))</f>
        <v>1</v>
      </c>
      <c r="KH10" s="737">
        <f>IF(OR(KG10&gt;=1,KG10&lt;=0),0,
IF(OR(KB10&gt;=$CG$7,KC10&lt;=$CF$7),0,
IF(KB10&lt;$CH$7,
              IF(KC10&lt;=$CH$7,KC10-KB10,$CH$7-KB10),
              IF(KB10&lt;$CF$7,
IF(KC10&lt;$CG$7,KC10-$CF$7,$CG$7-$CF$7),
IF(KC10&lt;$CG$7,KC10-KB10,$CG$7-KB10)))))</f>
        <v>0</v>
      </c>
      <c r="KI10" s="737">
        <f>IF(AND(KG10&lt;1,KG10&gt;0),
IF(WEEKDAY($B10,2)=6,
IF(KB10&lt;$CI$7,
IF(KC10&lt;=$CI$7,
0,
IF(KC10&lt;=$CF$7,
KC10-$CI$7,
$CF$7-$CI$7)),
IF(KC10&lt;=$CF$7,
KC10-KB10,
IF($CF$7-KB10&lt;=0,
0,
 $CF$7-KB10))),
IF(WEEKDAY($B10+1,2)=6,
IF(KB10&lt;$CI$7+1,
IF(KC10&lt;=$CI$7+1,
0,
IF(KC10&lt;=$CF$7+1,
KC10-$CI$7+1,
$CF$7-$CI$7)),
IF(KC10&lt;=$CF$7+1,
KC10-KB10,
IF($CF$7+1-KB10&lt;=0,
0,
$CF$7+1-KB10))),
0)),
0)</f>
        <v>0</v>
      </c>
      <c r="KJ10" s="737">
        <f t="shared" ref="KJ10:KJ40" si="57">IF(AND(KG10&lt;1,KG10&gt;0),IF(WEEKDAY($B10,2)=7,IF(KB10&lt;1,IF(KC10&lt;=1,KC10-KB10,1-KB10),0),IF(WEEKDAY($B10+1,2)=7,IF(KC10&lt;1,0,IF(KB10&lt;1,KC10-1,KC10-KB10)),0)),0)</f>
        <v>0</v>
      </c>
      <c r="KK10" s="740">
        <f t="shared" ref="KK10:KK40" si="58">IF(AND(KG10&lt;1,KG10&gt;0),IF($BS10=1,IF(AND(KB10&lt;=1,KC10&lt;=1),KA10,IF(AND(KB10&lt;1,KC10&gt;=1),1-KB10,0)),IF($BS11=1,IF(AND(KB10&lt;=1,KC10&gt;1),KC10-1,IF(AND(KB10&gt;1,KC10&gt;1),KC10-KB10,0)),0)),0)</f>
        <v>0</v>
      </c>
      <c r="KL10" s="625">
        <f>IF(ISERROR(FIND(";",$AD10,JY10+1)),LEN($AD10)+1,FIND(";",$AD10,JY10+1))</f>
        <v>1</v>
      </c>
      <c r="KM10" s="625" t="str">
        <f>IF(ISERR(MID($AD10,JY10+1,KL10-JY10-1)),"00:00-00:00",MID($AD10,JY10+1,KL10-JY10-1))</f>
        <v>00:00-00:00</v>
      </c>
      <c r="KN10" s="627">
        <f>IF(KP10-KO10&lt;0,KP10-KO10+1,KP10-KO10)</f>
        <v>1</v>
      </c>
      <c r="KO10" s="738">
        <f>IF(_xlfn.NUMBERVALUE(LEFT(KM10,FIND("-",KM10)))&lt;$CD10,_xlfn.NUMBERVALUE(LEFT(KM10,FIND("-",KM10)))+1,_xlfn.NUMBERVALUE(LEFT(KM10,FIND("-",KM10))))</f>
        <v>0</v>
      </c>
      <c r="KP10" s="738">
        <f>IF(_xlfn.NUMBERVALUE(RIGHT(KM10,LEN(KM10)-FIND("-",KM10)))&lt;=KO10,_xlfn.NUMBERVALUE(RIGHT(KM10,LEN(KM10)-FIND("-",KM10)))+1,_xlfn.NUMBERVALUE(RIGHT(KM10,LEN(KM10)-FIND("-",KM10))))</f>
        <v>1</v>
      </c>
      <c r="KQ10" s="628" t="b">
        <f>IF((KO10&gt;=$CD10)*(KO10&lt;$CE10),TRUE,FALSE)</f>
        <v>1</v>
      </c>
      <c r="KR10" s="628" t="b">
        <f>IF((KP10&gt;=$CD10)*(KP10&lt;$CE10),TRUE,FALSE)</f>
        <v>0</v>
      </c>
      <c r="KS10" s="628" t="b">
        <f>IF((KO10&lt;=$CD10)*(KP10&gt;=$CE10),TRUE,FALSE)</f>
        <v>1</v>
      </c>
      <c r="KT10" s="628">
        <f>IF(KQ10*KR10,KN10,
IF(NOT(KQ10)*KR10,KP10-$CD10,
IF(KQ10*NOT(KR10),$CE10-KO10,
IF(KS10,$CE10-$CD10,0))))</f>
        <v>1</v>
      </c>
      <c r="KU10" s="737">
        <f>IF(OR(KT10&gt;=1,KT10&lt;=0),0,
IF(OR(KO10&gt;=$CG$7,KP10&lt;=$CF$7),0,
IF(KO10&lt;$CH$7,
              IF(KP10&lt;=$CH$7,KP10-KO10,$CH$7-KO10),
              IF(KO10&lt;$CF$7,
IF(KP10&lt;$CG$7,KP10-$CF$7,$CG$7-$CF$7),
IF(KP10&lt;$CG$7,KP10-KO10,$CG$7-KO10)))))</f>
        <v>0</v>
      </c>
      <c r="KV10" s="737">
        <f>IF(AND(KT10&lt;1,KT10&gt;0),
IF(WEEKDAY($B10,2)=6,
IF(KO10&lt;$CI$7,
IF(KP10&lt;=$CI$7,
0,
IF(KP10&lt;=$CF$7,
KP10-$CI$7,
$CF$7-$CI$7)),
IF(KP10&lt;=$CF$7,
KP10-KO10,
IF($CF$7-KO10&lt;=0,
0,
 $CF$7-KO10))),
IF(WEEKDAY($B10+1,2)=6,
IF(KO10&lt;$CI$7+1,
IF(KP10&lt;=$CI$7+1,
0,
IF(KP10&lt;=$CF$7+1,
KP10-$CI$7+1,
$CF$7-$CI$7)),
IF(KP10&lt;=$CF$7+1,
KP10-KO10,
IF($CF$7+1-KO10&lt;=0,
0,
$CF$7+1-KO10))),
0)),
0)</f>
        <v>0</v>
      </c>
      <c r="KW10" s="737">
        <f t="shared" ref="KW10:KW40" si="59">IF(AND(KT10&lt;1,KT10&gt;0),IF(WEEKDAY($B10,2)=7,IF(KO10&lt;1,IF(KP10&lt;=1,KP10-KO10,1-KO10),0),IF(WEEKDAY($B10+1,2)=7,IF(KP10&lt;1,0,IF(KO10&lt;1,KP10-1,KP10-KO10)),0)),0)</f>
        <v>0</v>
      </c>
      <c r="KX10" s="740">
        <f t="shared" ref="KX10:KX40" si="60">IF(AND(KT10&lt;1,KT10&gt;0),IF($BS10=1,IF(AND(KO10&lt;=1,KP10&lt;=1),KN10,IF(AND(KO10&lt;1,KP10&gt;=1),1-KO10,0)),IF($BS11=1,IF(AND(KO10&lt;=1,KP10&gt;1),KP10-1,IF(AND(KO10&gt;1,KP10&gt;1),KP10-KO10,0)),0)),0)</f>
        <v>0</v>
      </c>
      <c r="KY10" s="625">
        <f>IF(ISERROR(FIND(";",$AD10,KL10+1)),LEN($AD10)+1,FIND(";",$AD10,KL10+1))</f>
        <v>1</v>
      </c>
      <c r="KZ10" s="625" t="str">
        <f>IF(ISERR(MID($AD10,KL10+1,KY10-KL10-1)),"00:00-00:00",MID($AD10,KL10+1,KY10-KL10-1))</f>
        <v>00:00-00:00</v>
      </c>
      <c r="LA10" s="627">
        <f>IF(LC10-LB10&lt;0,LC10-LB10+1,LC10-LB10)</f>
        <v>1</v>
      </c>
      <c r="LB10" s="738">
        <f>IF(_xlfn.NUMBERVALUE(LEFT(KZ10,FIND("-",KZ10)))&lt;$CD10,_xlfn.NUMBERVALUE(LEFT(KZ10,FIND("-",KZ10)))+1,_xlfn.NUMBERVALUE(LEFT(KZ10,FIND("-",KZ10))))</f>
        <v>0</v>
      </c>
      <c r="LC10" s="738">
        <f>IF(_xlfn.NUMBERVALUE(RIGHT(KZ10,LEN(KZ10)-FIND("-",KZ10)))&lt;=LB10,_xlfn.NUMBERVALUE(RIGHT(KZ10,LEN(KZ10)-FIND("-",KZ10)))+1,_xlfn.NUMBERVALUE(RIGHT(KZ10,LEN(KZ10)-FIND("-",KZ10))))</f>
        <v>1</v>
      </c>
      <c r="LD10" s="628" t="b">
        <f>IF((LB10&gt;=$CD10)*(LB10&lt;$CE10),TRUE,FALSE)</f>
        <v>1</v>
      </c>
      <c r="LE10" s="628" t="b">
        <f>IF((LC10&gt;=$CD10)*(LC10&lt;$CE10),TRUE,FALSE)</f>
        <v>0</v>
      </c>
      <c r="LF10" s="628" t="b">
        <f>IF((LB10&lt;=$CD10)*(LC10&gt;=$CE10),TRUE,FALSE)</f>
        <v>1</v>
      </c>
      <c r="LG10" s="628">
        <f>IF(LD10*LE10,LA10,
IF(NOT(LD10)*LE10,LC10-$CD10,
IF(LD10*NOT(LE10),$CE10-LB10,
IF(LF10,$CE10-$CD10,0))))</f>
        <v>1</v>
      </c>
      <c r="LH10" s="737">
        <f>IF(OR(LG10&gt;=1,LG10&lt;=0),0,
IF(OR(LB10&gt;=$CG$7,LC10&lt;=$CF$7),0,
IF(LB10&lt;$CH$7,
              IF(LC10&lt;=$CH$7,LC10-LB10,$CH$7-LB10),
              IF(LB10&lt;$CF$7,
IF(LC10&lt;$CG$7,LC10-$CF$7,$CG$7-$CF$7),
IF(LC10&lt;$CG$7,LC10-LB10,$CG$7-LB10)))))</f>
        <v>0</v>
      </c>
      <c r="LI10" s="737">
        <f>IF(AND(LG10&lt;1,LG10&gt;0),
IF(WEEKDAY($B10,2)=6,
IF(LB10&lt;$CI$7,
IF(LC10&lt;=$CI$7,
0,
IF(LC10&lt;=$CF$7,
LC10-$CI$7,
$CF$7-$CI$7)),
IF(LC10&lt;=$CF$7,
LC10-LB10,
IF($CF$7-LB10&lt;=0,
0,
 $CF$7-LB10))),
IF(WEEKDAY($B10+1,2)=6,
IF(LB10&lt;$CI$7+1,
IF(LC10&lt;=$CI$7+1,
0,
IF(LC10&lt;=$CF$7+1,
LC10-$CI$7+1,
$CF$7-$CI$7)),
IF(LC10&lt;=$CF$7+1,
LC10-LB10,
IF($CF$7+1-LB10&lt;=0,
0,
$CF$7+1-LB10))),
0)),
0)</f>
        <v>0</v>
      </c>
      <c r="LJ10" s="737">
        <f t="shared" ref="LJ10:LJ40" si="61">IF(AND(LG10&lt;1,LG10&gt;0),IF(WEEKDAY($B10,2)=7,IF(LB10&lt;1,IF(LC10&lt;=1,LC10-LB10,1-LB10),0),IF(WEEKDAY($B10+1,2)=7,IF(LC10&lt;1,0,IF(LB10&lt;1,LC10-1,LC10-LB10)),0)),0)</f>
        <v>0</v>
      </c>
      <c r="LK10" s="740">
        <f t="shared" ref="LK10:LK40" si="62">IF(AND(LG10&lt;1,LG10&gt;0),IF($BS10=1,IF(AND(LB10&lt;=1,LC10&lt;=1),LA10,IF(AND(LB10&lt;1,LC10&gt;=1),1-LB10,0)),IF($BS11=1,IF(AND(LB10&lt;=1,LC10&gt;1),LC10-1,IF(AND(LB10&gt;1,LC10&gt;1),LC10-LB10,0)),0)),0)</f>
        <v>0</v>
      </c>
      <c r="LL10" s="625">
        <f>IF(ISERROR(FIND(";",$AD10,KY10+1)),LEN($AD10)+1,FIND(";",$AD10,KY10+1))</f>
        <v>1</v>
      </c>
      <c r="LM10" s="625" t="str">
        <f>IF(ISERR(MID($AD10,KY10+1,LL10-KY10-1)),"00:00-00:00",MID($AD10,KY10+1,LL10-KY10-1))</f>
        <v>00:00-00:00</v>
      </c>
      <c r="LN10" s="627">
        <f>IF(LP10-LO10&lt;0,LP10-LO10+1,LP10-LO10)</f>
        <v>1</v>
      </c>
      <c r="LO10" s="738">
        <f>IF(_xlfn.NUMBERVALUE(LEFT(LM10,FIND("-",LM10)))&lt;$CD10,_xlfn.NUMBERVALUE(LEFT(LM10,FIND("-",LM10)))+1,_xlfn.NUMBERVALUE(LEFT(LM10,FIND("-",LM10))))</f>
        <v>0</v>
      </c>
      <c r="LP10" s="738">
        <f>IF(_xlfn.NUMBERVALUE(RIGHT(LM10,LEN(LM10)-FIND("-",LM10)))&lt;=LO10,_xlfn.NUMBERVALUE(RIGHT(LM10,LEN(LM10)-FIND("-",LM10)))+1,_xlfn.NUMBERVALUE(RIGHT(LM10,LEN(LM10)-FIND("-",LM10))))</f>
        <v>1</v>
      </c>
      <c r="LQ10" s="628" t="b">
        <f>IF((LO10&gt;=$CD10)*(LO10&lt;$CE10),TRUE,FALSE)</f>
        <v>1</v>
      </c>
      <c r="LR10" s="628" t="b">
        <f>IF((LP10&gt;=$CD10)*(LP10&lt;$CE10),TRUE,FALSE)</f>
        <v>0</v>
      </c>
      <c r="LS10" s="628" t="b">
        <f>IF((LO10&lt;=$CD10)*(LP10&gt;=$CE10),TRUE,FALSE)</f>
        <v>1</v>
      </c>
      <c r="LT10" s="628">
        <f>IF(LQ10*LR10,LN10,
IF(NOT(LQ10)*LR10,LP10-$CD10,
IF(LQ10*NOT(LR10),$CE10-LO10,
IF(LS10,$CE10-$CD10,0))))</f>
        <v>1</v>
      </c>
      <c r="LU10" s="737">
        <f>IF(OR(LT10&gt;=1,LT10&lt;=0),0,
IF(OR(LO10&gt;=$CG$7,LP10&lt;=$CF$7),0,
IF(LO10&lt;$CH$7,
              IF(LP10&lt;=$CH$7,LP10-LO10,$CH$7-LO10),
              IF(LO10&lt;$CF$7,
IF(LP10&lt;$CG$7,LP10-$CF$7,$CG$7-$CF$7),
IF(LP10&lt;$CG$7,LP10-LO10,$CG$7-LO10)))))</f>
        <v>0</v>
      </c>
      <c r="LV10" s="737">
        <f>IF(AND(LT10&lt;1,LT10&gt;0),
IF(WEEKDAY($B10,2)=6,
IF(LO10&lt;$CI$7,
IF(LP10&lt;=$CI$7,
0,
IF(LP10&lt;=$CF$7,
LP10-$CI$7,
$CF$7-$CI$7)),
IF(LP10&lt;=$CF$7,
LP10-LO10,
IF($CF$7-LO10&lt;=0,
0,
 $CF$7-LO10))),
IF(WEEKDAY($B10+1,2)=6,
IF(LO10&lt;$CI$7+1,
IF(LP10&lt;=$CI$7+1,
0,
IF(LP10&lt;=$CF$7+1,
LP10-$CI$7+1,
$CF$7-$CI$7)),
IF(LP10&lt;=$CF$7+1,
LP10-LO10,
IF($CF$7+1-LO10&lt;=0,
0,
$CF$7+1-LO10))),
0)),
0)</f>
        <v>0</v>
      </c>
      <c r="LW10" s="737">
        <f t="shared" ref="LW10:LW40" si="63">IF(AND(LT10&lt;1,LT10&gt;0),IF(WEEKDAY($B10,2)=7,IF(LO10&lt;1,IF(LP10&lt;=1,LP10-LO10,1-LO10),0),IF(WEEKDAY($B10+1,2)=7,IF(LP10&lt;1,0,IF(LO10&lt;1,LP10-1,LP10-LO10)),0)),0)</f>
        <v>0</v>
      </c>
      <c r="LX10" s="740">
        <f t="shared" ref="LX10:LX40" si="64">IF(AND(LT10&lt;1,LT10&gt;0),IF($BS10=1,IF(AND(LO10&lt;=1,LP10&lt;=1),LN10,IF(AND(LO10&lt;1,LP10&gt;=1),1-LO10,0)),IF($BS11=1,IF(AND(LO10&lt;=1,LP10&gt;1),LP10-1,IF(AND(LO10&gt;1,LP10&gt;1),LP10-LO10,0)),0)),0)</f>
        <v>0</v>
      </c>
      <c r="LY10" s="625">
        <f>IF(ISERROR(FIND(";",$AD10,LL10+1)),LEN($AD10)+1,FIND(";",$AD10,LL10+1))</f>
        <v>1</v>
      </c>
      <c r="LZ10" s="625" t="str">
        <f>IF(ISERR(MID($AD10,LL10+1,LY10-LL10-1)),"00:00-00:00",MID($AD10,LL10+1,LY10-LL10-1))</f>
        <v>00:00-00:00</v>
      </c>
      <c r="MA10" s="627">
        <f>IF(MC10-MB10&lt;0,MC10-MB10+1,MC10-MB10)</f>
        <v>1</v>
      </c>
      <c r="MB10" s="738">
        <f>IF(_xlfn.NUMBERVALUE(LEFT(LZ10,FIND("-",LZ10)))&lt;$CD10,_xlfn.NUMBERVALUE(LEFT(LZ10,FIND("-",LZ10)))+1,_xlfn.NUMBERVALUE(LEFT(LZ10,FIND("-",LZ10))))</f>
        <v>0</v>
      </c>
      <c r="MC10" s="738">
        <f>IF(_xlfn.NUMBERVALUE(RIGHT(LZ10,LEN(LZ10)-FIND("-",LZ10)))&lt;=MB10,_xlfn.NUMBERVALUE(RIGHT(LZ10,LEN(LZ10)-FIND("-",LZ10)))+1,_xlfn.NUMBERVALUE(RIGHT(LZ10,LEN(LZ10)-FIND("-",LZ10))))</f>
        <v>1</v>
      </c>
      <c r="MD10" s="628" t="b">
        <f>IF((MB10&gt;=$CD10)*(MB10&lt;$CE10),TRUE,FALSE)</f>
        <v>1</v>
      </c>
      <c r="ME10" s="628" t="b">
        <f t="shared" ref="ME10:ME40" si="65">IF((MC10&gt;=$CD10)*(MC10&lt;$CE10),TRUE,FALSE)</f>
        <v>0</v>
      </c>
      <c r="MF10" s="628" t="b">
        <f>IF((MB10&lt;=$CD10)*(MC10&gt;=$CE10),TRUE,FALSE)</f>
        <v>1</v>
      </c>
      <c r="MG10" s="628">
        <f>IF(MD10*ME10,MA10,
IF(NOT(MD10)*ME10,MC10-$CD10,
IF(MD10*NOT(ME10),$CE10-MB10,
IF(MF10,$CE10-$CD10,0))))</f>
        <v>1</v>
      </c>
      <c r="MH10" s="737">
        <f>IF(OR(MG10&gt;=1,MG10&lt;=0),0,
IF(OR(MB10&gt;=$CG$7,MC10&lt;=$CF$7),0,
IF(MB10&lt;$CH$7,
              IF(MC10&lt;=$CH$7,MC10-MB10,$CH$7-MB10),
              IF(MB10&lt;$CF$7,
IF(MC10&lt;$CG$7,MC10-$CF$7,$CG$7-$CF$7),
IF(MC10&lt;$CG$7,MC10-MB10,$CG$7-MB10)))))</f>
        <v>0</v>
      </c>
      <c r="MI10" s="737">
        <f>IF(AND(MG10&lt;1,MG10&gt;0),
IF(WEEKDAY($B10,2)=6,
IF(MB10&lt;$CI$7,
IF(MC10&lt;=$CI$7,
0,
IF(MC10&lt;=$CF$7,
MC10-$CI$7,
$CF$7-$CI$7)),
IF(MC10&lt;=$CF$7,
MC10-MB10,
IF($CF$7-MB10&lt;=0,
0,
 $CF$7-MB10))),
IF(WEEKDAY($B10+1,2)=6,
IF(MB10&lt;$CI$7+1,
IF(MC10&lt;=$CI$7+1,
0,
IF(MC10&lt;=$CF$7+1,
MC10-$CI$7+1,
$CF$7-$CI$7)),
IF(MC10&lt;=$CF$7+1,
MC10-MB10,
IF($CF$7+1-MB10&lt;=0,
0,
$CF$7+1-MB10))),
0)),
0)</f>
        <v>0</v>
      </c>
      <c r="MJ10" s="737">
        <f t="shared" ref="MJ10:MJ40" si="66">IF(AND(MG10&lt;1,MG10&gt;0),IF(WEEKDAY($B10,2)=7,IF(MB10&lt;1,IF(MC10&lt;=1,MC10-MB10,1-MB10),0),IF(WEEKDAY($B10+1,2)=7,IF(MC10&lt;1,0,IF(MB10&lt;1,MC10-1,MC10-MB10)),0)),0)</f>
        <v>0</v>
      </c>
      <c r="MK10" s="740">
        <f t="shared" ref="MK10:MK40" si="67">IF(AND(MG10&lt;1,MG10&gt;0),IF($BS10=1,IF(AND(MB10&lt;=1,MC10&lt;=1),MA10,IF(AND(MB10&lt;1,MC10&gt;=1),1-MB10,0)),IF($BS11=1,IF(AND(MB10&lt;=1,MC10&gt;1),MC10-1,IF(AND(MB10&gt;1,MC10&gt;1),MC10-MB10,0)),0)),0)</f>
        <v>0</v>
      </c>
      <c r="ML10" s="625">
        <f>IF(ISERROR(FIND(";",$AD10,LY10+1)),LEN($AD10)+1,FIND(";",$AD10,LY10+1))</f>
        <v>1</v>
      </c>
      <c r="MM10" s="625" t="str">
        <f>IF(ISERR(MID($AD10,LY10+1,ML10-LY10-1)),"00:00-00:00",MID($AD10,LY10+1,ML10-LY10-1))</f>
        <v>00:00-00:00</v>
      </c>
      <c r="MN10" s="627">
        <f>IF(MP10-MO10&lt;0,MP10-MO10+1,MP10-MO10)</f>
        <v>1</v>
      </c>
      <c r="MO10" s="738">
        <f>IF(_xlfn.NUMBERVALUE(LEFT(MM10,FIND("-",MM10)))&lt;$CD10,_xlfn.NUMBERVALUE(LEFT(MM10,FIND("-",MM10)))+1,_xlfn.NUMBERVALUE(LEFT(MM10,FIND("-",MM10))))</f>
        <v>0</v>
      </c>
      <c r="MP10" s="738">
        <f>IF(_xlfn.NUMBERVALUE(RIGHT(MM10,LEN(MM10)-FIND("-",MM10)))&lt;=MO10,_xlfn.NUMBERVALUE(RIGHT(MM10,LEN(MM10)-FIND("-",MM10)))+1,_xlfn.NUMBERVALUE(RIGHT(MM10,LEN(MM10)-FIND("-",MM10))))</f>
        <v>1</v>
      </c>
      <c r="MQ10" s="628" t="b">
        <f>IF((MO10&gt;=$CD10)*(MO10&lt;$CE10),TRUE,FALSE)</f>
        <v>1</v>
      </c>
      <c r="MR10" s="628" t="b">
        <f>IF((MP10&gt;=$CD10)*(MP10&lt;$CE10),TRUE,FALSE)</f>
        <v>0</v>
      </c>
      <c r="MS10" s="628" t="b">
        <f>IF((MO10&lt;=$CD10)*(MP10&gt;=$CE10),TRUE,FALSE)</f>
        <v>1</v>
      </c>
      <c r="MT10" s="628">
        <f>IF(MQ10*MR10,MN10,
IF(NOT(MQ10)*MR10,MP10-$CD10,
IF(MQ10*NOT(MR10),$CE10-MO10,
IF(MS10,$CE10-$CD10,0))))</f>
        <v>1</v>
      </c>
      <c r="MU10" s="737">
        <f>IF(OR(MT10&gt;=1,MT10&lt;=0),0,
IF(OR(MO10&gt;=$CG$7,MP10&lt;=$CF$7),0,
IF(MO10&lt;$CH$7,
              IF(MP10&lt;=$CH$7,MP10-MO10,$CH$7-MO10),
              IF(MO10&lt;$CF$7,
IF(MP10&lt;$CG$7,MP10-$CF$7,$CG$7-$CF$7),
IF(MP10&lt;$CG$7,MP10-MO10,$CG$7-MO10)))))</f>
        <v>0</v>
      </c>
      <c r="MV10" s="737">
        <f>IF(AND(MT10&lt;1,MT10&gt;0),
IF(WEEKDAY($B10,2)=6,
IF(MO10&lt;$CI$7,
IF(MP10&lt;=$CI$7,
0,
IF(MP10&lt;=$CF$7,
MP10-$CI$7,
$CF$7-$CI$7)),
IF(MP10&lt;=$CF$7,
MP10-MO10,
IF($CF$7-MO10&lt;=0,
0,
 $CF$7-MO10))),
IF(WEEKDAY($B10+1,2)=6,
IF(MO10&lt;$CI$7+1,
IF(MP10&lt;=$CI$7+1,
0,
IF(MP10&lt;=$CF$7+1,
MP10-$CI$7+1,
$CF$7-$CI$7)),
IF(MP10&lt;=$CF$7+1,
MP10-MO10,
IF($CF$7+1-MO10&lt;=0,
0,
$CF$7+1-MO10))),
0)),
0)</f>
        <v>0</v>
      </c>
      <c r="MW10" s="737">
        <f t="shared" ref="MW10:MW40" si="68">IF(AND(MT10&lt;1,MT10&gt;0),IF(WEEKDAY($B10,2)=7,IF(MO10&lt;1,IF(MP10&lt;=1,MP10-MO10,1-MO10),0),IF(WEEKDAY($B10+1,2)=7,IF(MP10&lt;1,0,IF(MO10&lt;1,MP10-1,MP10-MO10)),0)),0)</f>
        <v>0</v>
      </c>
      <c r="MX10" s="740">
        <f t="shared" ref="MX10:MX40" si="69">IF(AND(MT10&lt;1,MT10&gt;0),IF($BS10=1,IF(AND(MO10&lt;=1,MP10&lt;=1),MN10,IF(AND(MO10&lt;1,MP10&gt;=1),1-MO10,0)),IF($BS11=1,IF(AND(MO10&lt;=1,MP10&gt;1),MP10-1,IF(AND(MO10&gt;1,MP10&gt;1),MP10-MO10,0)),0)),0)</f>
        <v>0</v>
      </c>
      <c r="MY10" s="625">
        <f>IF(ISERROR(FIND(";",$AD10,ML10+1)),LEN($AD10)+1,FIND(";",$AD10,ML10+1))</f>
        <v>1</v>
      </c>
      <c r="MZ10" s="625" t="str">
        <f>IF(ISERR(MID($AD10,ML10+1,MY10-ML10-1)),"00:00-00:00",MID($AD10,ML10+1,MY10-ML10-1))</f>
        <v>00:00-00:00</v>
      </c>
      <c r="NA10" s="627">
        <f>IF(NC10-NB10&lt;0,NC10-NB10+1,NC10-NB10)</f>
        <v>1</v>
      </c>
      <c r="NB10" s="738">
        <f>IF(_xlfn.NUMBERVALUE(LEFT(MZ10,FIND("-",MZ10)))&lt;$CD10,_xlfn.NUMBERVALUE(LEFT(MZ10,FIND("-",MZ10)))+1,_xlfn.NUMBERVALUE(LEFT(MZ10,FIND("-",MZ10))))</f>
        <v>0</v>
      </c>
      <c r="NC10" s="738">
        <f>IF(_xlfn.NUMBERVALUE(RIGHT(MZ10,LEN(MZ10)-FIND("-",MZ10)))&lt;=NB10,_xlfn.NUMBERVALUE(RIGHT(MZ10,LEN(MZ10)-FIND("-",MZ10)))+1,_xlfn.NUMBERVALUE(RIGHT(MZ10,LEN(MZ10)-FIND("-",MZ10))))</f>
        <v>1</v>
      </c>
      <c r="ND10" s="628" t="b">
        <f>IF((NB10&gt;=$CD10)*(NB10&lt;$CE10),TRUE,FALSE)</f>
        <v>1</v>
      </c>
      <c r="NE10" s="628" t="b">
        <f>IF((NC10&gt;=$CD10)*(NC10&lt;$CE10),TRUE,FALSE)</f>
        <v>0</v>
      </c>
      <c r="NF10" s="628" t="b">
        <f>IF((NB10&lt;=$CD10)*(NC10&gt;=$CE10),TRUE,FALSE)</f>
        <v>1</v>
      </c>
      <c r="NG10" s="628">
        <f>IF(ND10*NE10,NA10,
IF(NOT(ND10)*NE10,NC10-$CD10,
IF(ND10*NOT(NE10),$CE10-NB10,
IF(NF10,$CE10-$CD10,0))))</f>
        <v>1</v>
      </c>
      <c r="NH10" s="737">
        <f>IF(OR(NG10&gt;=1,NG10&lt;=0),0,
IF(OR(NB10&gt;=$CG$7,NC10&lt;=$CF$7),0,
IF(NB10&lt;$CH$7,
              IF(NC10&lt;=$CH$7,NC10-NB10,$CH$7-NB10),
              IF(NB10&lt;$CF$7,
IF(NC10&lt;$CG$7,NC10-$CF$7,$CG$7-$CF$7),
IF(NC10&lt;$CG$7,NC10-NB10,$CG$7-NB10)))))</f>
        <v>0</v>
      </c>
      <c r="NI10" s="737">
        <f>IF(AND(NG10&lt;1,NG10&gt;0),
IF(WEEKDAY($B10,2)=6,
IF(NB10&lt;$CI$7,
IF(NC10&lt;=$CI$7,
0,
IF(NC10&lt;=$CF$7,
NC10-$CI$7,
$CF$7-$CI$7)),
IF(NC10&lt;=$CF$7,
NC10-NB10,
IF($CF$7-NB10&lt;=0,
0,
 $CF$7-NB10))),
IF(WEEKDAY($B10+1,2)=6,
IF(NB10&lt;$CI$7+1,
IF(NC10&lt;=$CI$7+1,
0,
IF(NC10&lt;=$CF$7+1,
NC10-$CI$7+1,
$CF$7-$CI$7)),
IF(NC10&lt;=$CF$7+1,
NC10-NB10,
IF($CF$7+1-NB10&lt;=0,
0,
$CF$7+1-NB10))),
0)),
0)</f>
        <v>0</v>
      </c>
      <c r="NJ10" s="737">
        <f t="shared" ref="NJ10:NJ40" si="70">IF(AND(NG10&lt;1,NG10&gt;0),IF(WEEKDAY($B10,2)=7,IF(NB10&lt;1,IF(NC10&lt;=1,NC10-NB10,1-NB10),0),IF(WEEKDAY($B10+1,2)=7,IF(NC10&lt;1,0,IF(NB10&lt;1,NC10-1,NC10-NB10)),0)),0)</f>
        <v>0</v>
      </c>
      <c r="NK10" s="740">
        <f t="shared" ref="NK10:NK40" si="71">IF(AND(NG10&lt;1,NG10&gt;0),IF($BS10=1,IF(AND(NB10&lt;=1,NC10&lt;=1),NA10,IF(AND(NB10&lt;1,NC10&gt;=1),1-NB10,0)),IF($BS11=1,IF(AND(NB10&lt;=1,NC10&gt;1),NC10-1,IF(AND(NB10&gt;1,NC10&gt;1),NC10-NB10,0)),0)),0)</f>
        <v>0</v>
      </c>
      <c r="NL10" s="625">
        <f>IF(ISERROR(FIND(";",$AD10,MY10+1)),LEN($AD10)+1,FIND(";",$AD10,MY10+1))</f>
        <v>1</v>
      </c>
      <c r="NM10" s="625" t="str">
        <f>IF(ISERR(MID($AD10,MY10+1,NL10-MY10-1)),"00:00-00:00",MID($AD10,MY10+1,NL10-MY10-1))</f>
        <v>00:00-00:00</v>
      </c>
      <c r="NN10" s="627">
        <f>IF(NP10-NO10&lt;0,NP10-NO10+1,NP10-NO10)</f>
        <v>1</v>
      </c>
      <c r="NO10" s="738">
        <f>IF(_xlfn.NUMBERVALUE(LEFT(NM10,FIND("-",NM10)))&lt;$CD10,_xlfn.NUMBERVALUE(LEFT(NM10,FIND("-",NM10)))+1,_xlfn.NUMBERVALUE(LEFT(NM10,FIND("-",NM10))))</f>
        <v>0</v>
      </c>
      <c r="NP10" s="738">
        <f>IF(_xlfn.NUMBERVALUE(RIGHT(NM10,LEN(NM10)-FIND("-",NM10)))&lt;=NO10,_xlfn.NUMBERVALUE(RIGHT(NM10,LEN(NM10)-FIND("-",NM10)))+1,_xlfn.NUMBERVALUE(RIGHT(NM10,LEN(NM10)-FIND("-",NM10))))</f>
        <v>1</v>
      </c>
      <c r="NQ10" s="628" t="b">
        <f>IF((NO10&gt;=$CD10)*(NO10&lt;$CE10),TRUE,FALSE)</f>
        <v>1</v>
      </c>
      <c r="NR10" s="628" t="b">
        <f>IF((NP10&gt;=$CD10)*(NP10&lt;$CE10),TRUE,FALSE)</f>
        <v>0</v>
      </c>
      <c r="NS10" s="628" t="b">
        <f>IF((NO10&lt;=$CD10)*(NP10&gt;=$CE10),TRUE,FALSE)</f>
        <v>1</v>
      </c>
      <c r="NT10" s="628">
        <f>IF(NQ10*NR10,NN10,
IF(NOT(NQ10)*NR10,NP10-$CD10,
IF(NQ10*NOT(NR10),$CE10-NO10,
IF(NS10,$CE10-$CD10,0))))</f>
        <v>1</v>
      </c>
      <c r="NU10" s="737">
        <f>IF(OR(NT10&gt;=1,NT10&lt;=0),0,
IF(OR(NO10&gt;=$CG$7,NP10&lt;=$CF$7),0,
IF(NO10&lt;$CH$7,
              IF(NP10&lt;=$CH$7,NP10-NO10,$CH$7-NO10),
              IF(NO10&lt;$CF$7,
IF(NP10&lt;$CG$7,NP10-$CF$7,$CG$7-$CF$7),
IF(NP10&lt;$CG$7,NP10-NO10,$CG$7-NO10)))))</f>
        <v>0</v>
      </c>
      <c r="NV10" s="737">
        <f>IF(AND(NT10&lt;1,NT10&gt;0),
IF(WEEKDAY($B10,2)=6,
IF(NO10&lt;$CI$7,
IF(NP10&lt;=$CI$7,
0,
IF(NP10&lt;=$CF$7,
NP10-$CI$7,
$CF$7-$CI$7)),
IF(NP10&lt;=$CF$7,
NP10-NO10,
IF($CF$7-NO10&lt;=0,
0,
 $CF$7-NO10))),
IF(WEEKDAY($B10+1,2)=6,
IF(NO10&lt;$CI$7+1,
IF(NP10&lt;=$CI$7+1,
0,
IF(NP10&lt;=$CF$7+1,
NP10-$CI$7+1,
$CF$7-$CI$7)),
IF(NP10&lt;=$CF$7+1,
NP10-NO10,
IF($CF$7+1-NO10&lt;=0,
0,
$CF$7+1-NO10))),
0)),
0)</f>
        <v>0</v>
      </c>
      <c r="NW10" s="737">
        <f t="shared" ref="NW10:NW40" si="72">IF(AND(NT10&lt;1,NT10&gt;0),IF(WEEKDAY($B10,2)=7,IF(NO10&lt;1,IF(NP10&lt;=1,NP10-NO10,1-NO10),0),IF(WEEKDAY($B10+1,2)=7,IF(NP10&lt;1,0,IF(NO10&lt;1,NP10-1,NP10-NO10)),0)),0)</f>
        <v>0</v>
      </c>
      <c r="NX10" s="740">
        <f t="shared" ref="NX10:NX40" si="73">IF(AND(NT10&lt;1,NT10&gt;0),IF($BS10=1,IF(AND(NO10&lt;=1,NP10&lt;=1),NN10,IF(AND(NO10&lt;1,NP10&gt;=1),1-NO10,0)),IF($BS11=1,IF(AND(NO10&lt;=1,NP10&gt;1),NP10-1,IF(AND(NO10&gt;1,NP10&gt;1),NP10-NO10,0)),0)),0)</f>
        <v>0</v>
      </c>
      <c r="NY10" s="625">
        <f>IF(ISERROR(FIND(";",$AD10,NL10+1)),LEN($AD10)+1,FIND(";",$AD10,NL10+1))</f>
        <v>1</v>
      </c>
      <c r="NZ10" s="625" t="str">
        <f>IF(ISERR(MID($AD10,NL10+1,NY10-NL10-1)),"00:00-00:00",MID($AD10,NL10+1,NY10-NL10-1))</f>
        <v>00:00-00:00</v>
      </c>
      <c r="OA10" s="627">
        <f>IF(OC10-OB10&lt;0,OC10-OB10+1,OC10-OB10)</f>
        <v>1</v>
      </c>
      <c r="OB10" s="738">
        <f>IF(_xlfn.NUMBERVALUE(LEFT(NZ10,FIND("-",NZ10)))&lt;$CD10,_xlfn.NUMBERVALUE(LEFT(NZ10,FIND("-",NZ10)))+1,_xlfn.NUMBERVALUE(LEFT(NZ10,FIND("-",NZ10))))</f>
        <v>0</v>
      </c>
      <c r="OC10" s="738">
        <f>IF(_xlfn.NUMBERVALUE(RIGHT(NZ10,LEN(NZ10)-FIND("-",NZ10)))&lt;=OB10,_xlfn.NUMBERVALUE(RIGHT(NZ10,LEN(NZ10)-FIND("-",NZ10)))+1,_xlfn.NUMBERVALUE(RIGHT(NZ10,LEN(NZ10)-FIND("-",NZ10))))</f>
        <v>1</v>
      </c>
      <c r="OD10" s="628" t="b">
        <f>IF((OB10&gt;=$CD10)*(OB10&lt;$CE10),TRUE,FALSE)</f>
        <v>1</v>
      </c>
      <c r="OE10" s="628" t="b">
        <f>IF((OC10&gt;=$CD10)*(OC10&lt;$CE10),TRUE,FALSE)</f>
        <v>0</v>
      </c>
      <c r="OF10" s="628" t="b">
        <f>IF((OB10&lt;=$CD10)*(OC10&gt;=$CE10),TRUE,FALSE)</f>
        <v>1</v>
      </c>
      <c r="OG10" s="628">
        <f>IF(OD10*OE10,OA10,
IF(NOT(OD10)*OE10,OC10-$CD10,
IF(OD10*NOT(OE10),$CE10-OB10,
IF(OF10,$CE10-$CD10,0))))</f>
        <v>1</v>
      </c>
      <c r="OH10" s="737">
        <f>IF(OR(OG10&gt;=1,OG10&lt;=0),0,
IF(OR(OB10&gt;=$CG$7,OC10&lt;=$CF$7),0,
IF(OB10&lt;$CH$7,
              IF(OC10&lt;=$CH$7,OC10-OB10,$CH$7-OB10),
              IF(OB10&lt;$CF$7,
IF(OC10&lt;$CG$7,OC10-$CF$7,$CG$7-$CF$7),
IF(OC10&lt;$CG$7,OC10-OB10,$CG$7-OB10)))))</f>
        <v>0</v>
      </c>
      <c r="OI10" s="737">
        <f>IF(AND(OG10&lt;1,OG10&gt;0),
IF(WEEKDAY($B10,2)=6,
IF(OB10&lt;$CI$7,
IF(OC10&lt;=$CI$7,
0,
IF(OC10&lt;=$CF$7,
OC10-$CI$7,
$CF$7-$CI$7)),
IF(OC10&lt;=$CF$7,
OC10-OB10,
IF($CF$7-OB10&lt;=0,
0,
 $CF$7-OB10))),
IF(WEEKDAY($B10+1,2)=6,
IF(OB10&lt;$CI$7+1,
IF(OC10&lt;=$CI$7+1,
0,
IF(OC10&lt;=$CF$7+1,
OC10-$CI$7+1,
$CF$7-$CI$7)),
IF(OC10&lt;=$CF$7+1,
OC10-OB10,
IF($CF$7+1-OB10&lt;=0,
0,
$CF$7+1-OB10))),
0)),
0)</f>
        <v>0</v>
      </c>
      <c r="OJ10" s="737">
        <f t="shared" ref="OJ10:OJ40" si="74">IF(AND(OG10&lt;1,OG10&gt;0),IF(WEEKDAY($B10,2)=7,IF(OB10&lt;1,IF(OC10&lt;=1,OC10-OB10,1-OB10),0),IF(WEEKDAY($B10+1,2)=7,IF(OC10&lt;1,0,IF(OB10&lt;1,OC10-1,OC10-OB10)),0)),0)</f>
        <v>0</v>
      </c>
      <c r="OK10" s="740">
        <f t="shared" ref="OK10:OK40" si="75">IF(AND(OG10&lt;1,OG10&gt;0),IF($BS10=1,IF(AND(OB10&lt;=1,OC10&lt;=1),OA10,IF(AND(OB10&lt;1,OC10&gt;=1),1-OB10,0)),IF($BS11=1,IF(AND(OB10&lt;=1,OC10&gt;1),OC10-1,IF(AND(OB10&gt;1,OC10&gt;1),OC10-OB10,0)),0)),0)</f>
        <v>0</v>
      </c>
      <c r="OL10" s="625">
        <f>IF(ISERROR(FIND(";",$AD10,NY10+1)),LEN($AD10)+1,FIND(";",$AD10,NY10+1))</f>
        <v>1</v>
      </c>
      <c r="OM10" s="625" t="str">
        <f>IF(ISERR(MID($AD10,NY10+1,OL10-NY10-1)),"00:00-00:00",MID($AD10,NY10+1,OL10-NY10-1))</f>
        <v>00:00-00:00</v>
      </c>
      <c r="ON10" s="627">
        <f>IF(OP10-OO10&lt;0,OP10-OO10+1,OP10-OO10)</f>
        <v>1</v>
      </c>
      <c r="OO10" s="738">
        <f>IF(_xlfn.NUMBERVALUE(LEFT(OM10,FIND("-",OM10)))&lt;$CD10,_xlfn.NUMBERVALUE(LEFT(OM10,FIND("-",OM10)))+1,_xlfn.NUMBERVALUE(LEFT(OM10,FIND("-",OM10))))</f>
        <v>0</v>
      </c>
      <c r="OP10" s="738">
        <f>IF(_xlfn.NUMBERVALUE(RIGHT(OM10,LEN(OM10)-FIND("-",OM10)))&lt;=OO10,_xlfn.NUMBERVALUE(RIGHT(OM10,LEN(OM10)-FIND("-",OM10)))+1,_xlfn.NUMBERVALUE(RIGHT(OM10,LEN(OM10)-FIND("-",OM10))))</f>
        <v>1</v>
      </c>
      <c r="OQ10" s="628" t="b">
        <f>IF((OO10&gt;=$CD10)*(OO10&lt;$CE10),TRUE,FALSE)</f>
        <v>1</v>
      </c>
      <c r="OR10" s="628" t="b">
        <f>IF((OP10&gt;=$CD10)*(OP10&lt;$CE10),TRUE,FALSE)</f>
        <v>0</v>
      </c>
      <c r="OS10" s="628" t="b">
        <f>IF((OO10&lt;=$CD10)*(OP10&gt;=$CE10),TRUE,FALSE)</f>
        <v>1</v>
      </c>
      <c r="OT10" s="628">
        <f>IF(OQ10*OR10,ON10,
IF(NOT(OQ10)*OR10,OP10-$CD10,
IF(OQ10*NOT(OR10),$CE10-OO10,
IF(OS10,$CE10-$CD10,0))))</f>
        <v>1</v>
      </c>
      <c r="OU10" s="737">
        <f>IF(OR(OT10&gt;=1,OT10&lt;=0),0,
IF(OR(OO10&gt;=$CG$7,OP10&lt;=$CF$7),0,
IF(OO10&lt;$CH$7,
              IF(OP10&lt;=$CH$7,OP10-OO10,$CH$7-OO10),
              IF(OO10&lt;$CF$7,
IF(OP10&lt;$CG$7,OP10-$CF$7,$CG$7-$CF$7),
IF(OP10&lt;$CG$7,OP10-OO10,$CG$7-OO10)))))</f>
        <v>0</v>
      </c>
      <c r="OV10" s="737">
        <f>IF(AND(OT10&lt;1,OT10&gt;0),
IF(WEEKDAY($B10,2)=6,
IF(OO10&lt;$CI$7,
IF(OP10&lt;=$CI$7,
0,
IF(OP10&lt;=$CF$7,
OP10-$CI$7,
$CF$7-$CI$7)),
IF(OP10&lt;=$CF$7,
OP10-OO10,
IF($CF$7-OO10&lt;=0,
0,
 $CF$7-OO10))),
IF(WEEKDAY($B10+1,2)=6,
IF(OO10&lt;$CI$7+1,
IF(OP10&lt;=$CI$7+1,
0,
IF(OP10&lt;=$CF$7+1,
OP10-$CI$7+1,
$CF$7-$CI$7)),
IF(OP10&lt;=$CF$7+1,
OP10-OO10,
IF($CF$7+1-OO10&lt;=0,
0,
$CF$7+1-OO10))),
0)),
0)</f>
        <v>0</v>
      </c>
      <c r="OW10" s="737">
        <f t="shared" ref="OW10:OW40" si="76">IF(AND(OT10&lt;1,OT10&gt;0),IF(WEEKDAY($B10,2)=7,IF(OO10&lt;1,IF(OP10&lt;=1,OP10-OO10,1-OO10),0),IF(WEEKDAY($B10+1,2)=7,IF(OP10&lt;1,0,IF(OO10&lt;1,OP10-1,OP10-OO10)),0)),0)</f>
        <v>0</v>
      </c>
      <c r="OX10" s="740">
        <f t="shared" ref="OX10:OX40" si="77">IF(AND(OT10&lt;1,OT10&gt;0),IF($BS10=1,IF(AND(OO10&lt;=1,OP10&lt;=1),ON10,IF(AND(OO10&lt;1,OP10&gt;=1),1-OO10,0)),IF($BS11=1,IF(AND(OO10&lt;=1,OP10&gt;1),OP10-1,IF(AND(OO10&gt;1,OP10&gt;1),OP10-OO10,0)),0)),0)</f>
        <v>0</v>
      </c>
      <c r="OY10" s="625">
        <f>IF(ISERROR(FIND(";",$AD10,OL10+1)),LEN($AD10)+1,FIND(";",$AD10,OL10+1))</f>
        <v>1</v>
      </c>
      <c r="OZ10" s="625" t="str">
        <f>IF(ISERR(MID($AD10,OL10+1,OY10-OL10-1)),"00:00-00:00",MID($AD10,OL10+1,OY10-OL10-1))</f>
        <v>00:00-00:00</v>
      </c>
      <c r="PA10" s="627">
        <f>IF(PC10-PB10&lt;0,PC10-PB10+1,PC10-PB10)</f>
        <v>1</v>
      </c>
      <c r="PB10" s="738">
        <f>IF(_xlfn.NUMBERVALUE(LEFT(OZ10,FIND("-",OZ10)))&lt;$CD10,_xlfn.NUMBERVALUE(LEFT(OZ10,FIND("-",OZ10)))+1,_xlfn.NUMBERVALUE(LEFT(OZ10,FIND("-",OZ10))))</f>
        <v>0</v>
      </c>
      <c r="PC10" s="738">
        <f>IF(_xlfn.NUMBERVALUE(RIGHT(OZ10,LEN(OZ10)-FIND("-",OZ10)))&lt;=PB10,_xlfn.NUMBERVALUE(RIGHT(OZ10,LEN(OZ10)-FIND("-",OZ10)))+1,_xlfn.NUMBERVALUE(RIGHT(OZ10,LEN(OZ10)-FIND("-",OZ10))))</f>
        <v>1</v>
      </c>
      <c r="PD10" s="628" t="b">
        <f>IF((PB10&gt;=$CD10)*(PB10&lt;$CE10),TRUE,FALSE)</f>
        <v>1</v>
      </c>
      <c r="PE10" s="628" t="b">
        <f>IF((PC10&gt;=$CD10)*(PC10&lt;$CE10),TRUE,FALSE)</f>
        <v>0</v>
      </c>
      <c r="PF10" s="628" t="b">
        <f>IF((PB10&lt;=$CD10)*(PC10&gt;=$CE10),TRUE,FALSE)</f>
        <v>1</v>
      </c>
      <c r="PG10" s="628">
        <f>IF(PD10*PE10,PA10,
IF(NOT(PD10)*PE10,PC10-$CD10,
IF(PD10*NOT(PE10),$CE10-PB10,
IF(PF10,$CE10-$CD10,0))))</f>
        <v>1</v>
      </c>
      <c r="PH10" s="737">
        <f>IF(OR(PG10&gt;=1,PG10&lt;=0),0,
IF(OR(PB10&gt;=$CG$7,PC10&lt;=$CF$7),0,
IF(PB10&lt;$CH$7,
              IF(PC10&lt;=$CH$7,PC10-PB10,$CH$7-PB10),
              IF(PB10&lt;$CF$7,
IF(PC10&lt;$CG$7,PC10-$CF$7,$CG$7-$CF$7),
IF(PC10&lt;$CG$7,PC10-PB10,$CG$7-PB10)))))</f>
        <v>0</v>
      </c>
      <c r="PI10" s="737">
        <f>IF(AND(PG10&lt;1,PG10&gt;0),
IF(WEEKDAY($B10,2)=6,
IF(PB10&lt;$CI$7,
IF(PC10&lt;=$CI$7,
0,
IF(PC10&lt;=$CF$7,
PC10-$CI$7,
$CF$7-$CI$7)),
IF(PC10&lt;=$CF$7,
PC10-PB10,
IF($CF$7-PB10&lt;=0,
0,
 $CF$7-PB10))),
IF(WEEKDAY($B10+1,2)=6,
IF(PB10&lt;$CI$7+1,
IF(PC10&lt;=$CI$7+1,
0,
IF(PC10&lt;=$CF$7+1,
PC10-$CI$7+1,
$CF$7-$CI$7)),
IF(PC10&lt;=$CF$7+1,
PC10-PB10,
IF($CF$7+1-PB10&lt;=0,
0,
$CF$7+1-PB10))),
0)),
0)</f>
        <v>0</v>
      </c>
      <c r="PJ10" s="737">
        <f t="shared" ref="PJ10:PJ40" si="78">IF(AND(PG10&lt;1,PG10&gt;0),IF(WEEKDAY($B10,2)=7,IF(PB10&lt;1,IF(PC10&lt;=1,PC10-PB10,1-PB10),0),IF(WEEKDAY($B10+1,2)=7,IF(PC10&lt;1,0,IF(PB10&lt;1,PC10-1,PC10-PB10)),0)),0)</f>
        <v>0</v>
      </c>
      <c r="PK10" s="740">
        <f t="shared" ref="PK10:PK40" si="79">IF(AND(PG10&lt;1,PG10&gt;0),IF($BS10=1,IF(AND(PB10&lt;=1,PC10&lt;=1),PA10,IF(AND(PB10&lt;1,PC10&gt;=1),1-PB10,0)),IF($BS11=1,IF(AND(PB10&lt;=1,PC10&gt;1),PC10-1,IF(AND(PB10&gt;1,PC10&gt;1),PC10-PB10,0)),0)),0)</f>
        <v>0</v>
      </c>
      <c r="PL10" s="625">
        <f>IF(ISERROR(FIND(";",$AD10,OY10+1)),LEN($AD10)+1,FIND(";",$AD10,OY10+1))</f>
        <v>1</v>
      </c>
      <c r="PM10" s="625" t="str">
        <f>IF(ISERR(MID($AD10,OY10+1,PL10-OY10-1)),"00:00-00:00",MID($AD10,OY10+1,PL10-OY10-1))</f>
        <v>00:00-00:00</v>
      </c>
      <c r="PN10" s="627">
        <f>IF(PP10-PO10&lt;0,PP10-PO10+1,PP10-PO10)</f>
        <v>1</v>
      </c>
      <c r="PO10" s="738">
        <f>IF(_xlfn.NUMBERVALUE(LEFT(PM10,FIND("-",PM10)))&lt;$CD10,_xlfn.NUMBERVALUE(LEFT(PM10,FIND("-",PM10)))+1,_xlfn.NUMBERVALUE(LEFT(PM10,FIND("-",PM10))))</f>
        <v>0</v>
      </c>
      <c r="PP10" s="738">
        <f>IF(_xlfn.NUMBERVALUE(RIGHT(PM10,LEN(PM10)-FIND("-",PM10)))&lt;=PO10,_xlfn.NUMBERVALUE(RIGHT(PM10,LEN(PM10)-FIND("-",PM10)))+1,_xlfn.NUMBERVALUE(RIGHT(PM10,LEN(PM10)-FIND("-",PM10))))</f>
        <v>1</v>
      </c>
      <c r="PQ10" s="628" t="b">
        <f>IF((PO10&gt;=$CD10)*(PO10&lt;$CE10),TRUE,FALSE)</f>
        <v>1</v>
      </c>
      <c r="PR10" s="628" t="b">
        <f>IF((PP10&gt;=$CD10)*(PP10&lt;$CE10),TRUE,FALSE)</f>
        <v>0</v>
      </c>
      <c r="PS10" s="628" t="b">
        <f>IF((PO10&lt;=$CD10)*(PP10&gt;=$CE10),TRUE,FALSE)</f>
        <v>1</v>
      </c>
      <c r="PT10" s="628">
        <f>IF(PQ10*PR10,PN10,
IF(NOT(PQ10)*PR10,PP10-$CD10,
IF(PQ10*NOT(PR10),$CE10-PO10,
IF(PS10,$CE10-$CD10,0))))</f>
        <v>1</v>
      </c>
      <c r="PU10" s="737">
        <f>IF(OR(PT10&gt;=1,PT10&lt;=0),0,
IF(OR(PO10&gt;=$CG$7,PP10&lt;=$CF$7),0,
IF(PO10&lt;$CH$7,
              IF(PP10&lt;=$CH$7,PP10-PO10,$CH$7-PO10),
              IF(PO10&lt;$CF$7,
IF(PP10&lt;$CG$7,PP10-$CF$7,$CG$7-$CF$7),
IF(PP10&lt;$CG$7,PP10-PO10,$CG$7-PO10)))))</f>
        <v>0</v>
      </c>
      <c r="PV10" s="737">
        <f>IF(AND(PT10&lt;1,PT10&gt;0),
IF(WEEKDAY($B10,2)=6,
IF(PO10&lt;$CI$7,
IF(PP10&lt;=$CI$7,
0,
IF(PP10&lt;=$CF$7,
PP10-$CI$7,
$CF$7-$CI$7)),
IF(PP10&lt;=$CF$7,
PP10-PO10,
IF($CF$7-PO10&lt;=0,
0,
 $CF$7-PO10))),
IF(WEEKDAY($B10+1,2)=6,
IF(PO10&lt;$CI$7+1,
IF(PP10&lt;=$CI$7+1,
0,
IF(PP10&lt;=$CF$7+1,
PP10-$CI$7+1,
$CF$7-$CI$7)),
IF(PP10&lt;=$CF$7+1,
PP10-PO10,
IF($CF$7+1-PO10&lt;=0,
0,
$CF$7+1-PO10))),
0)),
0)</f>
        <v>0</v>
      </c>
      <c r="PW10" s="737">
        <f t="shared" ref="PW10:PW40" si="80">IF(AND(PT10&lt;1,PT10&gt;0),IF(WEEKDAY($B10,2)=7,IF(PO10&lt;1,IF(PP10&lt;=1,PP10-PO10,1-PO10),0),IF(WEEKDAY($B10+1,2)=7,IF(PP10&lt;1,0,IF(PO10&lt;1,PP10-1,PP10-PO10)),0)),0)</f>
        <v>0</v>
      </c>
      <c r="PX10" s="740">
        <f t="shared" ref="PX10:PX40" si="81">IF(AND(PT10&lt;1,PT10&gt;0),IF($BS10=1,IF(AND(PO10&lt;=1,PP10&lt;=1),PN10,IF(AND(PO10&lt;1,PP10&gt;=1),1-PO10,0)),IF($BS11=1,IF(AND(PO10&lt;=1,PP10&gt;1),PP10-1,IF(AND(PO10&gt;1,PP10&gt;1),PP10-PO10,0)),0)),0)</f>
        <v>0</v>
      </c>
      <c r="PY10" s="625">
        <f>IF(ISERROR(FIND(";",$AD10,PL10+1)),LEN($AD10)+1,FIND(";",$AD10,PL10+1))</f>
        <v>1</v>
      </c>
      <c r="PZ10" s="625" t="str">
        <f>IF(ISERR(MID($AD10,PL10+1,PY10-PL10-1)),"00:00-00:00",MID($AD10,PL10+1,PY10-PL10-1))</f>
        <v>00:00-00:00</v>
      </c>
      <c r="QA10" s="627">
        <f>IF(QC10-QB10&lt;0,QC10-QB10+1,QC10-QB10)</f>
        <v>1</v>
      </c>
      <c r="QB10" s="738">
        <f>IF(_xlfn.NUMBERVALUE(LEFT(PZ10,FIND("-",PZ10)))&lt;$CD10,_xlfn.NUMBERVALUE(LEFT(PZ10,FIND("-",PZ10)))+1,_xlfn.NUMBERVALUE(LEFT(PZ10,FIND("-",PZ10))))</f>
        <v>0</v>
      </c>
      <c r="QC10" s="738">
        <f>IF(_xlfn.NUMBERVALUE(RIGHT(PZ10,LEN(PZ10)-FIND("-",PZ10)))&lt;=QB10,_xlfn.NUMBERVALUE(RIGHT(PZ10,LEN(PZ10)-FIND("-",PZ10)))+1,_xlfn.NUMBERVALUE(RIGHT(PZ10,LEN(PZ10)-FIND("-",PZ10))))</f>
        <v>1</v>
      </c>
      <c r="QD10" s="628" t="b">
        <f>IF((QB10&gt;=$CD10)*(QB10&lt;$CE10),TRUE,FALSE)</f>
        <v>1</v>
      </c>
      <c r="QE10" s="628" t="b">
        <f>IF((QC10&gt;=$CD10)*(QC10&lt;$CE10),TRUE,FALSE)</f>
        <v>0</v>
      </c>
      <c r="QF10" s="628" t="b">
        <f>IF((QB10&lt;=$CD10)*(QC10&gt;=$CE10),TRUE,FALSE)</f>
        <v>1</v>
      </c>
      <c r="QG10" s="628">
        <f>IF(QD10*QE10,QA10,
IF(NOT(QD10)*QE10,QC10-$CD10,
IF(QD10*NOT(QE10),$CE10-QB10,
IF(QF10,$CE10-$CD10,0))))</f>
        <v>1</v>
      </c>
      <c r="QH10" s="737">
        <f>IF(OR(QG10&gt;=1,QG10&lt;=0),0,
IF(OR(QB10&gt;=$CG$7,QC10&lt;=$CF$7),0,
IF(QB10&lt;$CH$7,
              IF(QC10&lt;=$CH$7,QC10-QB10,$CH$7-QB10),
              IF(QB10&lt;$CF$7,
IF(QC10&lt;$CG$7,QC10-$CF$7,$CG$7-$CF$7),
IF(QC10&lt;$CG$7,QC10-QB10,$CG$7-QB10)))))</f>
        <v>0</v>
      </c>
      <c r="QI10" s="737">
        <f>IF(AND(QG10&lt;1,QG10&gt;0),
IF(WEEKDAY($B10,2)=6,
IF(QB10&lt;$CI$7,
IF(QC10&lt;=$CI$7,
0,
IF(QC10&lt;=$CF$7,
QC10-$CI$7,
$CF$7-$CI$7)),
IF(QC10&lt;=$CF$7,
QC10-QB10,
IF($CF$7-QB10&lt;=0,
0,
 $CF$7-QB10))),
IF(WEEKDAY($B10+1,2)=6,
IF(QB10&lt;$CI$7+1,
IF(QC10&lt;=$CI$7+1,
0,
IF(QC10&lt;=$CF$7+1,
QC10-$CI$7+1,
$CF$7-$CI$7)),
IF(QC10&lt;=$CF$7+1,
QC10-QB10,
IF($CF$7+1-QB10&lt;=0,
0,
$CF$7+1-QB10))),
0)),
0)</f>
        <v>0</v>
      </c>
      <c r="QJ10" s="737">
        <f t="shared" ref="QJ10:QJ40" si="82">IF(AND(QG10&lt;1,QG10&gt;0),IF(WEEKDAY($B10,2)=7,IF(QB10&lt;1,IF(QC10&lt;=1,QC10-QB10,1-QB10),0),IF(WEEKDAY($B10+1,2)=7,IF(QC10&lt;1,0,IF(QB10&lt;1,QC10-1,QC10-QB10)),0)),0)</f>
        <v>0</v>
      </c>
      <c r="QK10" s="740">
        <f t="shared" ref="QK10:QK40" si="83">IF(AND(QG10&lt;1,QG10&gt;0),IF($BS10=1,IF(AND(QB10&lt;=1,QC10&lt;=1),QA10,IF(AND(QB10&lt;1,QC10&gt;=1),1-QB10,0)),IF($BS11=1,IF(AND(QB10&lt;=1,QC10&gt;1),QC10-1,IF(AND(QB10&gt;1,QC10&gt;1),QC10-QB10,0)),0)),0)</f>
        <v>0</v>
      </c>
      <c r="QL10" s="625">
        <f>IF(ISERROR(FIND(";",$AD10,PY10+1)),LEN($AD10)+1,FIND(";",$AD10,PY10+1))</f>
        <v>1</v>
      </c>
      <c r="QM10" s="625" t="str">
        <f>IF(ISERR(MID($AD10,PY10+1,QL10-PY10-1)),"00:00-00:00",MID($AD10,PY10+1,QL10-PY10-1))</f>
        <v>00:00-00:00</v>
      </c>
      <c r="QN10" s="627">
        <f>IF(QP10-QO10&lt;0,QP10-QO10+1,QP10-QO10)</f>
        <v>1</v>
      </c>
      <c r="QO10" s="738">
        <f>IF(_xlfn.NUMBERVALUE(LEFT(QM10,FIND("-",QM10)))&lt;$CD10,_xlfn.NUMBERVALUE(LEFT(QM10,FIND("-",QM10)))+1,_xlfn.NUMBERVALUE(LEFT(QM10,FIND("-",QM10))))</f>
        <v>0</v>
      </c>
      <c r="QP10" s="738">
        <f>IF(_xlfn.NUMBERVALUE(RIGHT(QM10,LEN(QM10)-FIND("-",QM10)))&lt;=QO10,_xlfn.NUMBERVALUE(RIGHT(QM10,LEN(QM10)-FIND("-",QM10)))+1,_xlfn.NUMBERVALUE(RIGHT(QM10,LEN(QM10)-FIND("-",QM10))))</f>
        <v>1</v>
      </c>
      <c r="QQ10" s="628" t="b">
        <f>IF((QO10&gt;=$CD10)*(QO10&lt;$CE10),TRUE,FALSE)</f>
        <v>1</v>
      </c>
      <c r="QR10" s="628" t="b">
        <f>IF((QP10&gt;=$CD10)*(QP10&lt;$CE10),TRUE,FALSE)</f>
        <v>0</v>
      </c>
      <c r="QS10" s="628" t="b">
        <f>IF((QO10&lt;=$CD10)*(QP10&gt;=$CE10),TRUE,FALSE)</f>
        <v>1</v>
      </c>
      <c r="QT10" s="628">
        <f>IF(QQ10*QR10,QN10,
IF(NOT(QQ10)*QR10,QP10-$CD10,
IF(QQ10*NOT(QR10),$CE10-QO10,
IF(QS10,$CE10-$CD10,0))))</f>
        <v>1</v>
      </c>
      <c r="QU10" s="737">
        <f>IF(OR(QT10&gt;=1,QT10&lt;=0),0,
IF(OR(QO10&gt;=$CG$7,QP10&lt;=$CF$7),0,
IF(QO10&lt;$CH$7,
              IF(QP10&lt;=$CH$7,QP10-QO10,$CH$7-QO10),
              IF(QO10&lt;$CF$7,
IF(QP10&lt;$CG$7,QP10-$CF$7,$CG$7-$CF$7),
IF(QP10&lt;$CG$7,QP10-QO10,$CG$7-QO10)))))</f>
        <v>0</v>
      </c>
      <c r="QV10" s="737">
        <f>IF(AND(QT10&lt;1,QT10&gt;0),
IF(WEEKDAY($B10,2)=6,
IF(QO10&lt;$CI$7,
IF(QP10&lt;=$CI$7,
0,
IF(QP10&lt;=$CF$7,
QP10-$CI$7,
$CF$7-$CI$7)),
IF(QP10&lt;=$CF$7,
QP10-QO10,
IF($CF$7-QO10&lt;=0,
0,
 $CF$7-QO10))),
IF(WEEKDAY($B10+1,2)=6,
IF(QO10&lt;$CI$7+1,
IF(QP10&lt;=$CI$7+1,
0,
IF(QP10&lt;=$CF$7+1,
QP10-$CI$7+1,
$CF$7-$CI$7)),
IF(QP10&lt;=$CF$7+1,
QP10-QO10,
IF($CF$7+1-QO10&lt;=0,
0,
$CF$7+1-QO10))),
0)),
0)</f>
        <v>0</v>
      </c>
      <c r="QW10" s="737">
        <f t="shared" ref="QW10:QW40" si="84">IF(AND(QT10&lt;1,QT10&gt;0),IF(WEEKDAY($B10,2)=7,IF(QO10&lt;1,IF(QP10&lt;=1,QP10-QO10,1-QO10),0),IF(WEEKDAY($B10+1,2)=7,IF(QP10&lt;1,0,IF(QO10&lt;1,QP10-1,QP10-QO10)),0)),0)</f>
        <v>0</v>
      </c>
      <c r="QX10" s="740">
        <f t="shared" ref="QX10:QX40" si="85">IF(AND(QT10&lt;1,QT10&gt;0),IF($BS10=1,IF(AND(QO10&lt;=1,QP10&lt;=1),QN10,IF(AND(QO10&lt;1,QP10&gt;=1),1-QO10,0)),IF($BS11=1,IF(AND(QO10&lt;=1,QP10&gt;1),QP10-1,IF(AND(QO10&gt;1,QP10&gt;1),QP10-QO10,0)),0)),0)</f>
        <v>0</v>
      </c>
      <c r="QY10" s="625">
        <f>IF(ISERROR(FIND(";",$AD10,QL10+1)),LEN($AD10)+1,FIND(";",$AD10,QL10+1))</f>
        <v>1</v>
      </c>
      <c r="QZ10" s="625" t="str">
        <f>IF(ISERR(MID($AD10,QL10+1,QY10-QL10-1)),"00:00-00:00",MID($AD10,QL10+1,QY10-QL10-1))</f>
        <v>00:00-00:00</v>
      </c>
      <c r="RA10" s="627">
        <f>IF(RC10-RB10&lt;0,RC10-RB10+1,RC10-RB10)</f>
        <v>1</v>
      </c>
      <c r="RB10" s="738">
        <f>IF(_xlfn.NUMBERVALUE(LEFT(QZ10,FIND("-",QZ10)))&lt;$CD10,_xlfn.NUMBERVALUE(LEFT(QZ10,FIND("-",QZ10)))+1,_xlfn.NUMBERVALUE(LEFT(QZ10,FIND("-",QZ10))))</f>
        <v>0</v>
      </c>
      <c r="RC10" s="738">
        <f>IF(_xlfn.NUMBERVALUE(RIGHT(QZ10,LEN(QZ10)-FIND("-",QZ10)))&lt;=RB10,_xlfn.NUMBERVALUE(RIGHT(QZ10,LEN(QZ10)-FIND("-",QZ10)))+1,_xlfn.NUMBERVALUE(RIGHT(QZ10,LEN(QZ10)-FIND("-",QZ10))))</f>
        <v>1</v>
      </c>
      <c r="RD10" s="628" t="b">
        <f>IF((RB10&gt;=$CD10)*(RB10&lt;$CE10),TRUE,FALSE)</f>
        <v>1</v>
      </c>
      <c r="RE10" s="628" t="b">
        <f>IF((RC10&gt;=$CD10)*(RC10&lt;$CE10),TRUE,FALSE)</f>
        <v>0</v>
      </c>
      <c r="RF10" s="628" t="b">
        <f>IF((RB10&lt;=$CD10)*(RC10&gt;=$CE10),TRUE,FALSE)</f>
        <v>1</v>
      </c>
      <c r="RG10" s="628">
        <f>IF(RD10*RE10,RA10,
IF(NOT(RD10)*RE10,RC10-$CD10,
IF(RD10*NOT(RE10),$CE10-RB10,
IF(RF10,$CE10-$CD10,0))))</f>
        <v>1</v>
      </c>
      <c r="RH10" s="737">
        <f>IF(OR(RG10&gt;=1,RG10&lt;=0),0,
IF(OR(RB10&gt;=$CG$7,RC10&lt;=$CF$7),0,
IF(RB10&lt;$CH$7,
              IF(RC10&lt;=$CH$7,RC10-RB10,$CH$7-RB10),
              IF(RB10&lt;$CF$7,
IF(RC10&lt;$CG$7,RC10-$CF$7,$CG$7-$CF$7),
IF(RC10&lt;$CG$7,RC10-RB10,$CG$7-RB10)))))</f>
        <v>0</v>
      </c>
      <c r="RI10" s="737">
        <f>IF(AND(RG10&lt;1,RG10&gt;0),
IF(WEEKDAY($B10,2)=6,
IF(RB10&lt;$CI$7,
IF(RC10&lt;=$CI$7,
0,
IF(RC10&lt;=$CF$7,
RC10-$CI$7,
$CF$7-$CI$7)),
IF(RC10&lt;=$CF$7,
RC10-RB10,
IF($CF$7-RB10&lt;=0,
0,
 $CF$7-RB10))),
IF(WEEKDAY($B10+1,2)=6,
IF(RB10&lt;$CI$7+1,
IF(RC10&lt;=$CI$7+1,
0,
IF(RC10&lt;=$CF$7+1,
RC10-$CI$7+1,
$CF$7-$CI$7)),
IF(RC10&lt;=$CF$7+1,
RC10-RB10,
IF($CF$7+1-RB10&lt;=0,
0,
$CF$7+1-RB10))),
0)),
0)</f>
        <v>0</v>
      </c>
      <c r="RJ10" s="737">
        <f t="shared" ref="RJ10:RJ40" si="86">IF(AND(RG10&lt;1,RG10&gt;0),IF(WEEKDAY($B10,2)=7,IF(RB10&lt;1,IF(RC10&lt;=1,RC10-RB10,1-RB10),0),IF(WEEKDAY($B10+1,2)=7,IF(RC10&lt;1,0,IF(RB10&lt;1,RC10-1,RC10-RB10)),0)),0)</f>
        <v>0</v>
      </c>
      <c r="RK10" s="740">
        <f t="shared" ref="RK10:RK40" si="87">IF(AND(RG10&lt;1,RG10&gt;0),IF($BS10=1,IF(AND(RB10&lt;=1,RC10&lt;=1),RA10,IF(AND(RB10&lt;1,RC10&gt;=1),1-RB10,0)),IF($BS11=1,IF(AND(RB10&lt;=1,RC10&gt;1),RC10-1,IF(AND(RB10&gt;1,RC10&gt;1),RC10-RB10,0)),0)),0)</f>
        <v>0</v>
      </c>
      <c r="RL10" s="744">
        <f>IF(AND(ISBLANK(Z10),ISBLANK(AA10)),0,SUM(RG10,QT10,PT10,QG10,PG10,OT10,OG10,NT10,NG10,MT10,MG10,LT10,LG10,KT10,KG10))</f>
        <v>0</v>
      </c>
      <c r="RM10" s="746">
        <f t="shared" ref="RM10:RM11" si="88">(IF((ROUND(RL10*24,14)-INT(ROUND(RL10*24,14)))=0,ROUND(RL10*24,14),IF((ROUND(RL10*24,14)-INT(ROUND(RL10*24,14)))&lt;=0.5,INT(ROUND(RL10*24,14))+0.5,INT(ROUND(RL10*24,14))+1)))</f>
        <v>0</v>
      </c>
      <c r="RN10" s="744">
        <f>IF(AND(ISBLANK(Z10),ISBLANK(AA10)),0,SUM(RH10,QU10,PU10,QH10,PH10,OU10,OH10,NU10,NH10,MU10,MH10,LU10,LH10,KU10,KH10))</f>
        <v>0</v>
      </c>
      <c r="RO10" s="744">
        <f>IF(AND(ISBLANK(Z10),ISBLANK(AA10)),0,SUM(RI10,QV10,PV10,QI10,PI10,OV10,OI10,NV10,NI10,MV10,MI10,LV10,LI10,KV10,KI10))</f>
        <v>0</v>
      </c>
      <c r="RP10" s="744">
        <f>IF(AND(ISBLANK(Z10),ISBLANK(AA10)),0,SUM(RJ10,QW10,PW10,QJ10,PJ10,OW10,OJ10,NW10,NJ10,MW10,MJ10,LW10,LJ10,KW10,KJ10))</f>
        <v>0</v>
      </c>
      <c r="RQ10" s="744">
        <f>IF(AND(ISBLANK(Z10),ISBLANK(AA10)),0,SUM(RK10,QX10,PX10,QK10,PK10,OX10,OK10,NX10,NK10,MX10,MK10,LX10,LK10,KX10,KK10))</f>
        <v>0</v>
      </c>
      <c r="RR10" s="594">
        <f t="shared" ref="RR10:RR41" ca="1" si="89">IF(Q10="",0,Q10)</f>
        <v>0</v>
      </c>
      <c r="RS10" s="594">
        <f t="shared" ref="RS10:RS40" ca="1" si="90">IF(A10=A9,RR10+RS9,RR10)</f>
        <v>0</v>
      </c>
      <c r="RU10" s="725"/>
    </row>
    <row r="11" spans="1:489" s="625" customFormat="1" ht="15" x14ac:dyDescent="0.25">
      <c r="A11" s="865">
        <f t="shared" ref="A11:A36" ca="1" si="91">WEEKNUM(B11,21)</f>
        <v>49</v>
      </c>
      <c r="B11" s="719">
        <f ca="1">B10+1</f>
        <v>44166</v>
      </c>
      <c r="C11" s="720">
        <f ca="1">NETWORKDAYS(B11,B11,Feiertage)</f>
        <v>1</v>
      </c>
      <c r="D11" s="720" t="str">
        <f ca="1">IF(ISERROR(VLOOKUP(B11,Feiertage_Liste,3,FALSE)),"",(VLOOKUP(B11,Feiertage_Liste,3,FALSE)))</f>
        <v/>
      </c>
      <c r="E11" s="773" t="str">
        <f ca="1">D11</f>
        <v/>
      </c>
      <c r="F11" s="721">
        <f ca="1">B11</f>
        <v>44166</v>
      </c>
      <c r="G11" s="747"/>
      <c r="H11" s="748"/>
      <c r="I11" s="748"/>
      <c r="J11" s="748"/>
      <c r="K11" s="748"/>
      <c r="L11" s="748"/>
      <c r="M11" s="749"/>
      <c r="N11" s="722" t="str">
        <f t="shared" si="0"/>
        <v/>
      </c>
      <c r="O11" s="723" t="str">
        <f t="shared" si="1"/>
        <v/>
      </c>
      <c r="P11" s="724">
        <f t="shared" ca="1" si="2"/>
        <v>0.33333333333333298</v>
      </c>
      <c r="Q11" s="725" t="str">
        <f t="shared" ca="1" si="3"/>
        <v/>
      </c>
      <c r="R11" s="725" t="str">
        <f t="shared" ref="R11:R36" ca="1" si="92">IF(A11&lt;WEEKNUM(B11+1,21),RS11,"")</f>
        <v/>
      </c>
      <c r="S11" s="750"/>
      <c r="T11" s="723" t="str">
        <f t="shared" ref="T11:T40" si="93">IF(BM11+BN11+RN11+JT11&lt;=0,"",BM11+BN11+RN11+JT11)</f>
        <v/>
      </c>
      <c r="U11" s="723" t="str">
        <f t="shared" ca="1" si="4"/>
        <v/>
      </c>
      <c r="V11" s="723" t="str">
        <f t="shared" ref="V11:V37" ca="1" si="94">IF(BR11+RP11+JV11&gt;0,BR11+RP11+JV11,"")</f>
        <v/>
      </c>
      <c r="W11" s="723" t="str">
        <f t="shared" ref="W11:W40" ca="1" si="95">IF(BO11+RQ11+JW11&gt;0,BO11+RQ11+JW11,"")</f>
        <v/>
      </c>
      <c r="X11" s="723" t="str">
        <f ca="1">IF(AND(UPPER(G11)=Stammdaten!$D$47,Q11&gt;0),Q11,"")</f>
        <v/>
      </c>
      <c r="Y11" s="751"/>
      <c r="Z11" s="714"/>
      <c r="AA11" s="714"/>
      <c r="AB11" s="714"/>
      <c r="AC11" s="727" t="str">
        <f t="shared" si="5"/>
        <v/>
      </c>
      <c r="AD11" s="715"/>
      <c r="AE11" s="728" t="str">
        <f t="shared" si="6"/>
        <v/>
      </c>
      <c r="AF11" s="729" t="str">
        <f t="shared" ref="AF11:AF40" si="96">IF(AJ11=0,"",AJ11)</f>
        <v/>
      </c>
      <c r="AG11" s="730" t="str">
        <f t="shared" ref="AG11:AG40" si="97">AH11</f>
        <v/>
      </c>
      <c r="AH11" s="731" t="str">
        <f t="shared" si="7"/>
        <v/>
      </c>
      <c r="AI11" s="731">
        <f t="shared" ref="AI11:AI40" si="98">IF(AND(ISBLANK(Z11),ISBLANK(AA11)),0,IF(AA11-Z11&lt;=0,AA11+1-Z11,AA11-Z11))</f>
        <v>0</v>
      </c>
      <c r="AJ11" s="731">
        <f t="shared" ref="AJ11:AJ40" si="99">SUM(AE11,AC11)/24</f>
        <v>0</v>
      </c>
      <c r="AK11" s="732">
        <f ca="1">IF(G11=Stammdaten!$I$59,3,IF(AND(OR(C11=0,WEEKDAY(B11,2)&gt;=6),Q11&lt;&gt;""),2,0))</f>
        <v>0</v>
      </c>
      <c r="AL11" s="596">
        <f t="shared" si="8"/>
        <v>0</v>
      </c>
      <c r="AM11" s="596">
        <f t="shared" si="8"/>
        <v>0</v>
      </c>
      <c r="AN11" s="596">
        <f t="shared" si="8"/>
        <v>0</v>
      </c>
      <c r="AO11" s="596">
        <f>AM11-AL11</f>
        <v>0</v>
      </c>
      <c r="AP11" s="633">
        <v>0</v>
      </c>
      <c r="AQ11" s="596">
        <f>IF(OR(AO11-AN11-AP11&lt;=6/24,AND(AO11-AN11-AP11&lt;=9/24, AN11+AP11&gt;=0.5/24),AN11+AP11&gt;=0.75/24),AO11-AN11-AP11,IF(AND(AO11-AN11-AP11&lt;=9/24,AN11+AP11&lt;0.5/24),AO11-0.5/24,IF(AND(AO11-AN11-AP11&gt;9/24,AN11+AP11&lt;0.75/24),AO11-0.75/24,"Fehler NettoStundenBerechnung")))</f>
        <v>0</v>
      </c>
      <c r="AR11" s="634">
        <f t="shared" si="9"/>
        <v>0</v>
      </c>
      <c r="AS11" s="733">
        <f t="shared" si="10"/>
        <v>0</v>
      </c>
      <c r="AT11" s="635">
        <f t="shared" si="11"/>
        <v>0</v>
      </c>
      <c r="AU11" s="635">
        <f>AS11-AR11</f>
        <v>0</v>
      </c>
      <c r="AV11" s="633">
        <v>0</v>
      </c>
      <c r="AW11" s="635">
        <f>IF(OR(AU11-AT11-AV11&lt;=6/24,AND(AU11-AT11-AV11&lt;=9/24, AT11+AV11&gt;=0.5/24),AT11+AV11&gt;=0.75/24),AU11-AT11-AV11,IF(AND(AU11-AT11-AV11&lt;=9/24,AT11+AV11&lt;0.5/24),AU11-0.5/24,IF(AND(AU11-AT11-AV11&gt;9/24,AT11+AV11&lt;0.75/24),AU11-0.75/24,"Fehler NettoStundenBerechnung")))</f>
        <v>0</v>
      </c>
      <c r="AX11" s="596">
        <f t="shared" si="12"/>
        <v>0</v>
      </c>
      <c r="AY11" s="596">
        <f t="shared" si="13"/>
        <v>0</v>
      </c>
      <c r="AZ11" s="596">
        <f t="shared" si="14"/>
        <v>0</v>
      </c>
      <c r="BA11" s="596">
        <f t="shared" si="15"/>
        <v>0</v>
      </c>
      <c r="BB11" s="596">
        <f t="shared" si="16"/>
        <v>0</v>
      </c>
      <c r="BC11" s="596">
        <f>IF(OR(BA11-AZ11-BB11&lt;=6/24,AND(BA11-AZ11-BB11&lt;=9/24, AZ11+BB11&gt;=0.5/24),AZ11+BB11&gt;=0.75/24),BA11-AZ11-BB11,IF(AND(BA11-AZ11-BB11&lt;=9/24,AZ11+BB11&lt;0.5/24),BA11-0.5/24,IF(AND(BA11-AZ11-BB11&gt;9/24,AZ11+BB11&lt;0.75/24),BA11-0.75/24,"Fehler NettoStundenBerechnung")))</f>
        <v>0</v>
      </c>
      <c r="BD11" s="636" t="b">
        <f t="shared" si="17"/>
        <v>1</v>
      </c>
      <c r="BE11" s="636" t="b">
        <f>IF(UPPER(G11)=Stammdaten!$D$40,TRUE,FALSE)</f>
        <v>0</v>
      </c>
      <c r="BF11" s="635">
        <f>IF(BE11,AQ11,IF(BD11,BC11,AW11+AQ11))</f>
        <v>0</v>
      </c>
      <c r="BG11" s="635">
        <f>IF(UPPER(G11)=Stammdaten!$D$39,IF(C11=0,AU11/2,IF(AU11&gt;=10/24,10/24,AU11)),0)</f>
        <v>0</v>
      </c>
      <c r="BH11" s="635">
        <f ca="1">IF(OR(C11=0,B11=""),0,INDIRECT(ADDRESS(MATCH(B11,Soll_AZ,1)+MATCH("Arbeitszeit 1 ab",Stammdaten!B:B,0)-1,WEEKDAY(B11,2)+15,,,Tabellennamen),TRUE))</f>
        <v>0.33333333333333337</v>
      </c>
      <c r="BI11" s="635">
        <f>IF(G11=Stammdaten!$D$48,BH11,0)</f>
        <v>0</v>
      </c>
      <c r="BJ11" s="734">
        <f>ROUND(IF(BI11&gt;0,BI11,IF(UPPER(G11)=Stammdaten!$D$39,BG11,IF(UPPER(G11)=Stammdaten!$D$40,IF(AO11+AU11=0,P11,IF(AND(AU11&gt;0,AU11-AO11+AQ11&lt;=10/24),AU11-AO11+AQ11,IF(OR(AU11=0,AQ11&gt;=10/24),AQ11,10/24))),BF11))),15)</f>
        <v>0</v>
      </c>
      <c r="BK11" s="636">
        <f>IF(BL11,"nur RZ",IF(BE11,AO11,IF(BD11,BA11,AU11+AO11)))</f>
        <v>0</v>
      </c>
      <c r="BL11" s="636" t="b">
        <f>IF(UPPER(G11)=Stammdaten!$D$39,TRUE,FALSE)</f>
        <v>0</v>
      </c>
      <c r="BM11" s="636">
        <f t="shared" si="18"/>
        <v>0</v>
      </c>
      <c r="BN11" s="636">
        <f t="shared" si="19"/>
        <v>0</v>
      </c>
      <c r="BO11" s="735">
        <f t="shared" ref="BO11:BO40" ca="1" si="100">IF(BS11=1,BJ11,0)</f>
        <v>0</v>
      </c>
      <c r="BP11" s="636">
        <f t="shared" si="20"/>
        <v>0</v>
      </c>
      <c r="BQ11" s="636">
        <f t="shared" ref="BQ11:BQ40" si="101">IF(OR(L11&lt;=13/24,K11&gt;=21/24),0,IF(K11&lt;=13/24,IF(L11&lt;=21/24,L11-13/24,21/24-13/24),IF(L11&lt;=21/24,L11-K11,21/24-K11)))</f>
        <v>0</v>
      </c>
      <c r="BR11" s="636">
        <f t="shared" ca="1" si="21"/>
        <v>0</v>
      </c>
      <c r="BS11" s="549">
        <f t="shared" ca="1" si="22"/>
        <v>0</v>
      </c>
      <c r="BT11" s="637">
        <f ca="1">IF(AND($G11="U",BY11=1),1,0)</f>
        <v>0</v>
      </c>
      <c r="BU11" s="635">
        <f ca="1">BU10+CA11</f>
        <v>0</v>
      </c>
      <c r="BV11" s="638">
        <f t="shared" ca="1" si="23"/>
        <v>1</v>
      </c>
      <c r="BW11" s="635">
        <f ca="1">IF(B11="","",INDIRECT(ADDRESS(MATCH(B11,Soll_AZ,1)+MATCH("Arbeitszeit 1 ab",Stammdaten!B:B,0)-1,4,,,Tabellennamen),TRUE))</f>
        <v>1.6666666666666667</v>
      </c>
      <c r="BX11" s="638">
        <f t="shared" ca="1" si="24"/>
        <v>0</v>
      </c>
      <c r="BY11" s="638">
        <f t="shared" ref="BY11:BY40" ca="1" si="102">IF(OR(C11=0,B11=""),0,IF(BZ11&gt;0,1,0))</f>
        <v>1</v>
      </c>
      <c r="BZ11" s="736">
        <f ca="1">ROUND(IF(OR(C11=0,B11=""),0,INDIRECT(ADDRESS(MATCH(B11,Soll_AZ,1)+MATCH("Arbeitszeit 1 ab",Stammdaten!B:B,0)-1,WEEKDAY(B11,2)+15,,,Tabellennamen),TRUE)),15)</f>
        <v>0.33333333333333298</v>
      </c>
      <c r="CA11" s="954">
        <f t="shared" ca="1" si="25"/>
        <v>0</v>
      </c>
      <c r="CB11" s="736">
        <f t="shared" ref="CB11:CB40" si="103">AJ11</f>
        <v>0</v>
      </c>
      <c r="CC11" s="625">
        <f t="shared" si="26"/>
        <v>1</v>
      </c>
      <c r="CD11" s="737">
        <f t="shared" si="27"/>
        <v>0</v>
      </c>
      <c r="CE11" s="737">
        <f t="shared" ref="CE11:CE40" si="104">IF($Z11&gt;=$AA11,$AA11+1,$AA11)</f>
        <v>1</v>
      </c>
      <c r="CF11" s="738" t="str">
        <f t="shared" ref="CF11:CF40" si="105">IF(OR(ISBLANK($AB11),ISERR(MID($AB11,1,CC11-1))),"00:00-00:00",MID($AB11,1,CC11-1))</f>
        <v>00:00-00:00</v>
      </c>
      <c r="CG11" s="739">
        <f t="shared" ref="CG11:CG40" si="106">IF(CI11-CH11&lt;0,CI11-CH11+1,CI11-CH11)</f>
        <v>1</v>
      </c>
      <c r="CH11" s="738">
        <f t="shared" ref="CH11:CH40" si="107">IF(_xlfn.NUMBERVALUE(LEFT(CF11,FIND("-",CF11)))&lt;$CD11,_xlfn.NUMBERVALUE(LEFT(CF11,FIND("-",CF11)))+1,_xlfn.NUMBERVALUE(LEFT(CF11,FIND("-",CF11))))</f>
        <v>0</v>
      </c>
      <c r="CI11" s="738">
        <f t="shared" ref="CI11:CI40" si="108">IF(_xlfn.NUMBERVALUE(RIGHT(CF11,LEN(CF11)-FIND("-",CF11)))&lt;=CH11,_xlfn.NUMBERVALUE(RIGHT(CF11,LEN(CF11)-FIND("-",CF11)))+1,_xlfn.NUMBERVALUE(RIGHT(CF11,LEN(CF11)-FIND("-",CF11))))</f>
        <v>1</v>
      </c>
      <c r="CJ11" s="737" t="b">
        <f t="shared" ref="CJ11:CK40" si="109">IF((CH11&gt;=$CD11)*(CH11&lt;$CE11),TRUE,FALSE)</f>
        <v>1</v>
      </c>
      <c r="CK11" s="737" t="b">
        <f t="shared" si="109"/>
        <v>0</v>
      </c>
      <c r="CL11" s="737" t="b">
        <f t="shared" ref="CL11:CL40" si="110">IF((CH11&lt;=$CD11)*(CI11&gt;=$CE11),TRUE,FALSE)</f>
        <v>1</v>
      </c>
      <c r="CM11" s="628">
        <f t="shared" ref="CM11:CM40" si="111">ROUNDUP(IF(CJ11*CK11,CG11,
IF(NOT(CJ11)*CK11,CI11-$CD11,
IF(CJ11*NOT(CK11),$CE11-CH11,
IF(CL11,$CE11-$CD11,0))))/(1/24),0)/24</f>
        <v>1</v>
      </c>
      <c r="CN11" s="737">
        <f t="shared" ref="CN11:CN40" si="112">IF(OR(CM11&gt;=1,CM11&lt;=0),0,
IF(OR(CH11&gt;=$CG$7,CI11&lt;=$CF$7),0,
IF(CH11&lt;$CH$7,
              IF(CI11&lt;=$CH$7,CI11-CH11,$CH$7-CH11),
              IF(CH11&lt;$CF$7,
IF(CI11&lt;$CG$7,CI11-$CF$7,$CG$7-$CF$7),
IF(CI11&lt;$CG$7,CI11-CH11,$CG$7-CH11)))))</f>
        <v>0</v>
      </c>
      <c r="CO11" s="737">
        <f t="shared" ref="CO11:CO40" si="113">IF(AND(CM11&lt;1,CM11&gt;0),
IF(WEEKDAY($B11,2)=6,
IF(CH11&lt;$CI$7,
IF(CI11&lt;=$CI$7,
0,
IF(CI11&lt;=$CF$7,
CI11-$CI$7,
$CF$7-$CI$7)),
IF(CI11&lt;=$CF$7,
CI11-CH11,
IF($CF$7-CH11&lt;=0,
0,
 $CF$7-CH11))),
IF(WEEKDAY($B11+1,2)=6,
IF(CH11&lt;$CI$7+1,
IF(CI11&lt;=$CI$7+1,
0,
IF(CI11&lt;=$CF$7+1,
CI11-$CI$7+1,
$CF$7-$CI$7)),
IF(CI11&lt;=$CF$7+1,
CI11-CH11,
IF($CF$7+1-CH11&lt;=0,
0,
$CF$7+1-CH11))),
0)),
0)</f>
        <v>0</v>
      </c>
      <c r="CP11" s="737">
        <f t="shared" ref="CP11:CP40" si="114">IF(AND(CM11&lt;1,CM11&gt;0),IF(WEEKDAY($B11,2)=7,IF(CH11&lt;1,IF(CI11&lt;=1,CI11-CH11,1-CH11),0),IF(WEEKDAY($B11+1,2)=7,IF(CI11&lt;1,0,IF(CH11&lt;1,CI11-1,CI11-CH11)),0)),0)</f>
        <v>0</v>
      </c>
      <c r="CQ11" s="740">
        <f t="shared" si="28"/>
        <v>0</v>
      </c>
      <c r="CR11" s="625">
        <f t="shared" ref="CR11:CR40" si="115">IF(ISERROR(FIND(";",$AB11,CC11+1)),LEN($AB11)+1,FIND(";",$AB11,CC11+1))</f>
        <v>1</v>
      </c>
      <c r="CS11" s="738" t="str">
        <f t="shared" si="29"/>
        <v>00:00-00:00</v>
      </c>
      <c r="CT11" s="739">
        <f t="shared" ref="CT11:CT40" si="116">IF(CV11-CU11&lt;0,CV11-CU11+1,CV11-CU11)</f>
        <v>1</v>
      </c>
      <c r="CU11" s="738">
        <f t="shared" ref="CU11:CU40" si="117">IF(_xlfn.NUMBERVALUE(LEFT(CS11,FIND("-",CS11)))&lt;$CD11,_xlfn.NUMBERVALUE(LEFT(CS11,FIND("-",CS11)))+1,_xlfn.NUMBERVALUE(LEFT(CS11,FIND("-",CS11))))</f>
        <v>0</v>
      </c>
      <c r="CV11" s="738">
        <f t="shared" ref="CV11:CV40" si="118">IF(_xlfn.NUMBERVALUE(RIGHT(CS11,LEN(CS11)-FIND("-",CS11)))&lt;=CU11,_xlfn.NUMBERVALUE(RIGHT(CS11,LEN(CS11)-FIND("-",CS11)))+1,_xlfn.NUMBERVALUE(RIGHT(CS11,LEN(CS11)-FIND("-",CS11))))</f>
        <v>1</v>
      </c>
      <c r="CW11" s="737" t="b">
        <f t="shared" ref="CW11:CX40" si="119">IF((CU11&gt;=$CD11)*(CU11&lt;$CE11),TRUE,FALSE)</f>
        <v>1</v>
      </c>
      <c r="CX11" s="737" t="b">
        <f t="shared" si="119"/>
        <v>0</v>
      </c>
      <c r="CY11" s="737" t="b">
        <f t="shared" ref="CY11:CY40" si="120">IF((CU11&lt;=$CD11)*(CV11&gt;=$CE11),TRUE,FALSE)</f>
        <v>1</v>
      </c>
      <c r="CZ11" s="628">
        <f t="shared" ref="CZ11:CZ40" si="121">ROUNDUP(IF(CW11*CX11,CT11,
IF(NOT(CW11)*CX11,CV11-$CD11,
IF(CW11*NOT(CX11),$CE11-CU11,
IF(CY11,$CE11-$CD11,0))))/(1/24),0)/24</f>
        <v>1</v>
      </c>
      <c r="DA11" s="737">
        <f t="shared" ref="DA11:DA40" si="122">IF(OR(CZ11&gt;=1,CZ11&lt;=0),0,
IF(OR(CU11&gt;=$CG$7,CV11&lt;=$CF$7),0,
IF(CU11&lt;$CH$7,
              IF(CV11&lt;=$CH$7,CV11-CU11,$CH$7-CU11),
              IF(CU11&lt;$CF$7,
IF(CV11&lt;$CG$7,CV11-$CF$7,$CG$7-$CF$7),
IF(CV11&lt;$CG$7,CV11-CU11,$CG$7-CU11)))))</f>
        <v>0</v>
      </c>
      <c r="DB11" s="737">
        <f t="shared" ref="DB11:DB40" si="123">IF(AND(CZ11&lt;1,CZ11&gt;0),
IF(WEEKDAY($B11,2)=6,
IF(CU11&lt;$CI$7,
IF(CV11&lt;=$CI$7,
0,
IF(CV11&lt;=$CF$7,
CV11-$CI$7,
$CF$7-$CI$7)),
IF(CV11&lt;=$CF$7,
CV11-CU11,
IF($CF$7-CU11&lt;=0,
0,
 $CF$7-CU11))),
IF(WEEKDAY($B11+1,2)=6,
IF(CU11&lt;$CI$7+1,
IF(CV11&lt;=$CI$7+1,
0,
IF(CV11&lt;=$CF$7+1,
CV11-$CI$7+1,
$CF$7-$CI$7)),
IF(CV11&lt;=$CF$7+1,
CV11-CU11,
IF($CF$7+1-CU11&lt;=0,
0,
$CF$7+1-CU11))),
0)),
0)</f>
        <v>0</v>
      </c>
      <c r="DC11" s="737">
        <f t="shared" ref="DC11:DC40" si="124">IF(AND(CZ11&lt;1,CZ11&gt;0),IF(WEEKDAY($B11,2)=7,IF(CU11&lt;1,IF(CV11&lt;=1,CV11-CU11,1-CU11),0),IF(WEEKDAY($B11+1,2)=7,IF(CV11&lt;1,0,IF(CU11&lt;1,CV11-1,CV11-CU11)),0)),0)</f>
        <v>0</v>
      </c>
      <c r="DD11" s="740">
        <f t="shared" si="30"/>
        <v>0</v>
      </c>
      <c r="DE11" s="625">
        <f t="shared" ref="DE11:DE40" si="125">IF(ISERROR(FIND(";",$AB11,CR11+1)),LEN($AB11)+1,FIND(";",$AB11,CR11+1))</f>
        <v>1</v>
      </c>
      <c r="DF11" s="738" t="str">
        <f t="shared" ref="DF11:DF40" si="126">IF(ISERR(MID($AB11,CR11+1,DE11-CR11-1)),"00:00-00:00",MID($AB11,CR11+1,DE11-CR11-1))</f>
        <v>00:00-00:00</v>
      </c>
      <c r="DG11" s="739">
        <f t="shared" ref="DG11:DG40" si="127">IF(DI11-DH11&lt;0,DI11-DH11+1,DI11-DH11)</f>
        <v>1</v>
      </c>
      <c r="DH11" s="738">
        <f t="shared" ref="DH11:DH40" si="128">IF(_xlfn.NUMBERVALUE(LEFT(DF11,FIND("-",DF11)))&lt;$CD11,_xlfn.NUMBERVALUE(LEFT(DF11,FIND("-",DF11)))+1,_xlfn.NUMBERVALUE(LEFT(DF11,FIND("-",DF11))))</f>
        <v>0</v>
      </c>
      <c r="DI11" s="738">
        <f t="shared" ref="DI11:DI40" si="129">IF(_xlfn.NUMBERVALUE(RIGHT(DF11,LEN(DF11)-FIND("-",DF11)))&lt;=DH11,_xlfn.NUMBERVALUE(RIGHT(DF11,LEN(DF11)-FIND("-",DF11)))+1,_xlfn.NUMBERVALUE(RIGHT(DF11,LEN(DF11)-FIND("-",DF11))))</f>
        <v>1</v>
      </c>
      <c r="DJ11" s="737" t="b">
        <f t="shared" ref="DJ11:DK40" si="130">IF((DH11&gt;=$CD11)*(DH11&lt;$CE11),TRUE,FALSE)</f>
        <v>1</v>
      </c>
      <c r="DK11" s="737" t="b">
        <f t="shared" si="130"/>
        <v>0</v>
      </c>
      <c r="DL11" s="737" t="b">
        <f t="shared" ref="DL11:DL40" si="131">IF((DH11&lt;=$CD11)*(DI11&gt;=$CE11),TRUE,FALSE)</f>
        <v>1</v>
      </c>
      <c r="DM11" s="628">
        <f t="shared" ref="DM11:DM40" si="132">ROUNDUP(IF(DJ11*DK11,DG11,
IF(NOT(DJ11)*DK11,DI11-$CD11,
IF(DJ11*NOT(DK11),$CE11-DH11,
IF(DL11,$CE11-$CD11,0))))/(1/24),0)/24</f>
        <v>1</v>
      </c>
      <c r="DN11" s="737">
        <f t="shared" ref="DN11:DN40" si="133">IF(OR(DM11&gt;=1,DM11&lt;=0),0,
IF(OR(DH11&gt;=$CG$7,DI11&lt;=$CF$7),0,
IF(DH11&lt;$CH$7,
              IF(DI11&lt;=$CH$7,DI11-DH11,$CH$7-DH11),
              IF(DH11&lt;$CF$7,
IF(DI11&lt;$CG$7,DI11-$CF$7,$CG$7-$CF$7),
IF(DI11&lt;$CG$7,DI11-DH11,$CG$7-DH11)))))</f>
        <v>0</v>
      </c>
      <c r="DO11" s="737">
        <f t="shared" ref="DO11:DO40" si="134">IF(AND(DM11&lt;1,DM11&gt;0),
IF(WEEKDAY($B11,2)=6,
IF(DH11&lt;$CI$7,
IF(DI11&lt;=$CI$7,
0,
IF(DI11&lt;=$CF$7,
DI11-$CI$7,
$CF$7-$CI$7)),
IF(DI11&lt;=$CF$7,
DI11-DH11,
IF($CF$7-DH11&lt;=0,
0,
 $CF$7-DH11))),
IF(WEEKDAY($B11+1,2)=6,
IF(DH11&lt;$CI$7+1,
IF(DI11&lt;=$CI$7+1,
0,
IF(DI11&lt;=$CF$7+1,
DI11-$CI$7+1,
$CF$7-$CI$7)),
IF(DI11&lt;=$CF$7+1,
DI11-DH11,
IF($CF$7+1-DH11&lt;=0,
0,
$CF$7+1-DH11))),
0)),
0)</f>
        <v>0</v>
      </c>
      <c r="DP11" s="737">
        <f t="shared" si="31"/>
        <v>0</v>
      </c>
      <c r="DQ11" s="740">
        <f t="shared" si="32"/>
        <v>0</v>
      </c>
      <c r="DR11" s="625">
        <f t="shared" ref="DR11:DR40" si="135">IF(ISERROR(FIND(";",$AB11,DE11+1)),LEN($AB11)+1,FIND(";",$AB11,DE11+1))</f>
        <v>1</v>
      </c>
      <c r="DS11" s="738" t="str">
        <f t="shared" ref="DS11:DS40" si="136">IF(ISERR(MID($AB11,DE11+1,DR11-DE11-1)),"00:00-00:00",MID($AB11,DE11+1,DR11-DE11-1))</f>
        <v>00:00-00:00</v>
      </c>
      <c r="DT11" s="739">
        <f t="shared" ref="DT11:DT40" si="137">IF(DV11-DU11&lt;0,DV11-DU11+1,DV11-DU11)</f>
        <v>1</v>
      </c>
      <c r="DU11" s="738">
        <f t="shared" ref="DU11:DU40" si="138">IF(_xlfn.NUMBERVALUE(LEFT(DS11,FIND("-",DS11)))&lt;$CD11,_xlfn.NUMBERVALUE(LEFT(DS11,FIND("-",DS11)))+1,_xlfn.NUMBERVALUE(LEFT(DS11,FIND("-",DS11))))</f>
        <v>0</v>
      </c>
      <c r="DV11" s="738">
        <f t="shared" ref="DV11:DV40" si="139">IF(_xlfn.NUMBERVALUE(RIGHT(DS11,LEN(DS11)-FIND("-",DS11)))&lt;=DU11,_xlfn.NUMBERVALUE(RIGHT(DS11,LEN(DS11)-FIND("-",DS11)))+1,_xlfn.NUMBERVALUE(RIGHT(DS11,LEN(DS11)-FIND("-",DS11))))</f>
        <v>1</v>
      </c>
      <c r="DW11" s="737" t="b">
        <f t="shared" ref="DW11:DX40" si="140">IF((DU11&gt;=$CD11)*(DU11&lt;$CE11),TRUE,FALSE)</f>
        <v>1</v>
      </c>
      <c r="DX11" s="737" t="b">
        <f t="shared" si="140"/>
        <v>0</v>
      </c>
      <c r="DY11" s="737" t="b">
        <f t="shared" ref="DY11:DY40" si="141">IF((DU11&lt;=$CD11)*(DV11&gt;=$CE11),TRUE,FALSE)</f>
        <v>1</v>
      </c>
      <c r="DZ11" s="628">
        <f t="shared" ref="DZ11:DZ40" si="142">ROUNDUP(IF(DW11*DX11,DT11,
IF(NOT(DW11)*DX11,DV11-$CD11,
IF(DW11*NOT(DX11),$CE11-DU11,
IF(DY11,$CE11-$CD11,0))))/(1/24),0)/24</f>
        <v>1</v>
      </c>
      <c r="EA11" s="737">
        <f t="shared" ref="EA11:EA40" si="143">IF(OR(DZ11&gt;=1,DZ11&lt;=0),0,
IF(OR(DU11&gt;=$CG$7,DV11&lt;=$CF$7),0,
IF(DU11&lt;$CH$7,
              IF(DV11&lt;=$CH$7,DV11-DU11,$CH$7-DU11),
              IF(DU11&lt;$CF$7,
IF(DV11&lt;$CG$7,DV11-$CF$7,$CG$7-$CF$7),
IF(DV11&lt;$CG$7,DV11-DU11,$CG$7-DU11)))))</f>
        <v>0</v>
      </c>
      <c r="EB11" s="737">
        <f t="shared" ref="EB11:EB40" si="144">IF(AND(DZ11&lt;1,DZ11&gt;0),
IF(WEEKDAY($B11,2)=6,
IF(DU11&lt;$CI$7,
IF(DV11&lt;=$CI$7,
0,
IF(DV11&lt;=$CF$7,
DV11-$CI$7,
$CF$7-$CI$7)),
IF(DV11&lt;=$CF$7,
DV11-DU11,
IF($CF$7-DU11&lt;=0,
0,
 $CF$7-DU11))),
IF(WEEKDAY($B11+1,2)=6,
IF(DU11&lt;$CI$7+1,
IF(DV11&lt;=$CI$7+1,
0,
IF(DV11&lt;=$CF$7+1,
DV11-$CI$7+1,
$CF$7-$CI$7)),
IF(DV11&lt;=$CF$7+1,
DV11-DU11,
IF($CF$7+1-DU11&lt;=0,
0,
$CF$7+1-DU11))),
0)),
0)</f>
        <v>0</v>
      </c>
      <c r="EC11" s="737">
        <f t="shared" si="33"/>
        <v>0</v>
      </c>
      <c r="ED11" s="740">
        <f t="shared" si="34"/>
        <v>0</v>
      </c>
      <c r="EE11" s="741">
        <f t="shared" ref="EE11:EE40" si="145">IF(ISERROR(FIND(";",$AB11,DR11+1)),LEN($AB11)+1,FIND(";",$AB11,DR11+1))</f>
        <v>1</v>
      </c>
      <c r="EF11" s="742" t="str">
        <f t="shared" ref="EF11:EF40" si="146">IF(ISERR(MID($AB11,DR11+1,EE11-DR11-1)),"00:00-00:00",MID($AB11,DR11+1,EE11-DR11-1))</f>
        <v>00:00-00:00</v>
      </c>
      <c r="EG11" s="743">
        <f t="shared" ref="EG11:EG40" si="147">IF(EI11-EH11&lt;0,EI11-EH11+1,EI11-EH11)</f>
        <v>1</v>
      </c>
      <c r="EH11" s="742">
        <f t="shared" ref="EH11:EH40" si="148">IF(_xlfn.NUMBERVALUE(LEFT(EF11,FIND("-",EF11)))&lt;$CD11,_xlfn.NUMBERVALUE(LEFT(EF11,FIND("-",EF11)))+1,_xlfn.NUMBERVALUE(LEFT(EF11,FIND("-",EF11))))</f>
        <v>0</v>
      </c>
      <c r="EI11" s="742">
        <f t="shared" ref="EI11:EI40" si="149">IF(_xlfn.NUMBERVALUE(RIGHT(EF11,LEN(EF11)-FIND("-",EF11)))&lt;=EH11,_xlfn.NUMBERVALUE(RIGHT(EF11,LEN(EF11)-FIND("-",EF11)))+1,_xlfn.NUMBERVALUE(RIGHT(EF11,LEN(EF11)-FIND("-",EF11))))</f>
        <v>1</v>
      </c>
      <c r="EJ11" s="742" t="b">
        <f t="shared" ref="EJ11:EK40" si="150">IF((EH11&gt;=$CD11)*(EH11&lt;$CE11),TRUE,FALSE)</f>
        <v>1</v>
      </c>
      <c r="EK11" s="742" t="b">
        <f t="shared" si="150"/>
        <v>0</v>
      </c>
      <c r="EL11" s="742" t="b">
        <f t="shared" ref="EL11:EL40" si="151">IF((EH11&lt;=$CD11)*(EI11&gt;=$CE11),TRUE,FALSE)</f>
        <v>1</v>
      </c>
      <c r="EM11" s="628">
        <f t="shared" ref="EM11:EM40" si="152">ROUNDUP(IF(EJ11*EK11,EG11,
IF(NOT(EJ11)*EK11,EI11-$CD11,
IF(EJ11*NOT(EK11),$CE11-EH11,
IF(EL11,$CE11-$CD11,0))))/(1/24),0)/24</f>
        <v>1</v>
      </c>
      <c r="EN11" s="737">
        <f t="shared" ref="EN11:EN40" si="153">IF(OR(EM11&gt;=1,EM11&lt;=0),0,
IF(OR(EH11&gt;=$CG$7,EI11&lt;=$CF$7),0,
IF(EH11&lt;$CH$7,
              IF(EI11&lt;=$CH$7,EI11-EH11,$CH$7-EH11),
              IF(EH11&lt;$CF$7,
IF(EI11&lt;$CG$7,EI11-$CF$7,$CG$7-$CF$7),
IF(EI11&lt;$CG$7,EI11-EH11,$CG$7-EH11)))))</f>
        <v>0</v>
      </c>
      <c r="EO11" s="737">
        <f t="shared" ref="EO11:EO40" si="154">IF(AND(EM11&lt;1,EM11&gt;0),
IF(WEEKDAY($B11,2)=6,
IF(EH11&lt;$CI$7,
IF(EI11&lt;=$CI$7,
0,
IF(EI11&lt;=$CF$7,
EI11-$CI$7,
$CF$7-$CI$7)),
IF(EI11&lt;=$CF$7,
EI11-EH11,
IF($CF$7-EH11&lt;=0,
0,
 $CF$7-EH11))),
IF(WEEKDAY($B11+1,2)=6,
IF(EH11&lt;$CI$7+1,
IF(EI11&lt;=$CI$7+1,
0,
IF(EI11&lt;=$CF$7+1,
EI11-$CI$7+1,
$CF$7-$CI$7)),
IF(EI11&lt;=$CF$7+1,
EI11-EH11,
IF($CF$7+1-EH11&lt;=0,
0,
$CF$7+1-EH11))),
0)),
0)</f>
        <v>0</v>
      </c>
      <c r="EP11" s="737">
        <f t="shared" si="35"/>
        <v>0</v>
      </c>
      <c r="EQ11" s="740">
        <f t="shared" si="36"/>
        <v>0</v>
      </c>
      <c r="ER11" s="741">
        <f t="shared" ref="ER11:ER40" si="155">IF(ISERROR(FIND(";",$AB11,EE11+1)),LEN($AB11)+1,FIND(";",$AB11,EE11+1))</f>
        <v>1</v>
      </c>
      <c r="ES11" s="742" t="str">
        <f t="shared" ref="ES11:ES40" si="156">IF(ISERR(MID($AB11,EE11+1,ER11-EE11-1)),"00:00-00:00",MID($AB11,EE11+1,ER11-EE11-1))</f>
        <v>00:00-00:00</v>
      </c>
      <c r="ET11" s="739">
        <f t="shared" ref="ET11:ET40" si="157">IF(EV11-EU11&lt;0,EV11-EU11+1,EV11-EU11)</f>
        <v>1</v>
      </c>
      <c r="EU11" s="738">
        <f t="shared" ref="EU11:EU40" si="158">IF(_xlfn.NUMBERVALUE(LEFT(ES11,FIND("-",ES11)))&lt;$CD11,_xlfn.NUMBERVALUE(LEFT(ES11,FIND("-",ES11)))+1,_xlfn.NUMBERVALUE(LEFT(ES11,FIND("-",ES11))))</f>
        <v>0</v>
      </c>
      <c r="EV11" s="738">
        <f t="shared" ref="EV11:EV40" si="159">IF(_xlfn.NUMBERVALUE(RIGHT(ES11,LEN(ES11)-FIND("-",ES11)))&lt;=EU11,_xlfn.NUMBERVALUE(RIGHT(ES11,LEN(ES11)-FIND("-",ES11)))+1,_xlfn.NUMBERVALUE(RIGHT(ES11,LEN(ES11)-FIND("-",ES11))))</f>
        <v>1</v>
      </c>
      <c r="EW11" s="737" t="b">
        <f t="shared" ref="EW11:EX40" si="160">IF((EU11&gt;=$CD11)*(EU11&lt;$CE11),TRUE,FALSE)</f>
        <v>1</v>
      </c>
      <c r="EX11" s="737" t="b">
        <f t="shared" si="160"/>
        <v>0</v>
      </c>
      <c r="EY11" s="737" t="b">
        <f t="shared" ref="EY11:EY40" si="161">IF((EU11&lt;=$CD11)*(EV11&gt;=$CE11),TRUE,FALSE)</f>
        <v>1</v>
      </c>
      <c r="EZ11" s="628">
        <f t="shared" ref="EZ11:EZ40" si="162">ROUNDUP(IF(EW11*EX11,ET11,
IF(NOT(EW11)*EX11,EV11-$CD11,
IF(EW11*NOT(EX11),$CE11-EU11,
IF(EY11,$CE11-$CD11,0))))/(1/24),0)/24</f>
        <v>1</v>
      </c>
      <c r="FA11" s="737">
        <f t="shared" ref="FA11:FA40" si="163">IF(OR(EZ11&gt;=1,EZ11&lt;=0),0,
IF(OR(EU11&gt;=$CG$7,EV11&lt;=$CF$7),0,
IF(EU11&lt;$CH$7,
              IF(EV11&lt;=$CH$7,EV11-EU11,$CH$7-EU11),
              IF(EU11&lt;$CF$7,
IF(EV11&lt;$CG$7,EV11-$CF$7,$CG$7-$CF$7),
IF(EV11&lt;$CG$7,EV11-EU11,$CG$7-EU11)))))</f>
        <v>0</v>
      </c>
      <c r="FB11" s="737">
        <f t="shared" ref="FB11:FB40" si="164">IF(AND(EZ11&lt;1,EZ11&gt;0),
IF(WEEKDAY($B11,2)=6,
IF(EU11&lt;$CI$7,
IF(EV11&lt;=$CI$7,
0,
IF(EV11&lt;=$CF$7,
EV11-$CI$7,
$CF$7-$CI$7)),
IF(EV11&lt;=$CF$7,
EV11-EU11,
IF($CF$7-EU11&lt;=0,
0,
 $CF$7-EU11))),
IF(WEEKDAY($B11+1,2)=6,
IF(EU11&lt;$CI$7+1,
IF(EV11&lt;=$CI$7+1,
0,
IF(EV11&lt;=$CF$7+1,
EV11-$CI$7+1,
$CF$7-$CI$7)),
IF(EV11&lt;=$CF$7+1,
EV11-EU11,
IF($CF$7+1-EU11&lt;=0,
0,
$CF$7+1-EU11))),
0)),
0)</f>
        <v>0</v>
      </c>
      <c r="FC11" s="737">
        <f t="shared" si="37"/>
        <v>0</v>
      </c>
      <c r="FD11" s="740">
        <f t="shared" si="38"/>
        <v>0</v>
      </c>
      <c r="FE11" s="625">
        <f t="shared" ref="FE11:FE40" si="165">IF(ISERROR(FIND(";",$AB11,ER11+1)),LEN($AB11)+1,FIND(";",$AB11,ER11+1))</f>
        <v>1</v>
      </c>
      <c r="FF11" s="738" t="str">
        <f t="shared" ref="FF11:FF40" si="166">IF(ISERR(MID($AB11,ER11+1,FE11-ER11-1)),"00:00-00:00",MID($AB11,ER11+1,FE11-ER11-1))</f>
        <v>00:00-00:00</v>
      </c>
      <c r="FG11" s="739">
        <f t="shared" ref="FG11:FG40" si="167">IF(FI11-FH11&lt;0,FI11-FH11+1,FI11-FH11)</f>
        <v>1</v>
      </c>
      <c r="FH11" s="738">
        <f t="shared" ref="FH11:FH40" si="168">IF(_xlfn.NUMBERVALUE(LEFT(FF11,FIND("-",FF11)))&lt;$CD11,_xlfn.NUMBERVALUE(LEFT(FF11,FIND("-",FF11)))+1,_xlfn.NUMBERVALUE(LEFT(FF11,FIND("-",FF11))))</f>
        <v>0</v>
      </c>
      <c r="FI11" s="738">
        <f t="shared" ref="FI11:FI40" si="169">IF(_xlfn.NUMBERVALUE(RIGHT(FF11,LEN(FF11)-FIND("-",FF11)))&lt;=FH11,_xlfn.NUMBERVALUE(RIGHT(FF11,LEN(FF11)-FIND("-",FF11)))+1,_xlfn.NUMBERVALUE(RIGHT(FF11,LEN(FF11)-FIND("-",FF11))))</f>
        <v>1</v>
      </c>
      <c r="FJ11" s="737" t="b">
        <f t="shared" ref="FJ11:FK40" si="170">IF((FH11&gt;=$CD11)*(FH11&lt;$CE11),TRUE,FALSE)</f>
        <v>1</v>
      </c>
      <c r="FK11" s="737" t="b">
        <f t="shared" si="170"/>
        <v>0</v>
      </c>
      <c r="FL11" s="737" t="b">
        <f t="shared" ref="FL11:FL40" si="171">IF((FH11&lt;=$CD11)*(FI11&gt;=$CE11),TRUE,FALSE)</f>
        <v>1</v>
      </c>
      <c r="FM11" s="628">
        <f t="shared" ref="FM11:FM40" si="172">ROUNDUP(IF(FJ11*FK11,FG11,
IF(NOT(FJ11)*FK11,FI11-$CD11,
IF(FJ11*NOT(FK11),$CE11-FH11,
IF(FL11,$CE11-$CD11,0))))/(1/24),0)/24</f>
        <v>1</v>
      </c>
      <c r="FN11" s="737">
        <f t="shared" ref="FN11:FN40" si="173">IF(OR(FM11&gt;=1,FM11&lt;=0),0,
IF(OR(FH11&gt;=$CG$7,FI11&lt;=$CF$7),0,
IF(FH11&lt;$CH$7,
              IF(FI11&lt;=$CH$7,FI11-FH11,$CH$7-FH11),
              IF(FH11&lt;$CF$7,
IF(FI11&lt;$CG$7,FI11-$CF$7,$CG$7-$CF$7),
IF(FI11&lt;$CG$7,FI11-FH11,$CG$7-FH11)))))</f>
        <v>0</v>
      </c>
      <c r="FO11" s="737">
        <f t="shared" ref="FO11:FO40" si="174">IF(AND(FM11&lt;1,FM11&gt;0),
IF(WEEKDAY($B11,2)=6,
IF(FH11&lt;$CI$7,
IF(FI11&lt;=$CI$7,
0,
IF(FI11&lt;=$CF$7,
FI11-$CI$7,
$CF$7-$CI$7)),
IF(FI11&lt;=$CF$7,
FI11-FH11,
IF($CF$7-FH11&lt;=0,
0,
 $CF$7-FH11))),
IF(WEEKDAY($B11+1,2)=6,
IF(FH11&lt;$CI$7+1,
IF(FI11&lt;=$CI$7+1,
0,
IF(FI11&lt;=$CF$7+1,
FI11-$CI$7+1,
$CF$7-$CI$7)),
IF(FI11&lt;=$CF$7+1,
FI11-FH11,
IF($CF$7+1-FH11&lt;=0,
0,
$CF$7+1-FH11))),
0)),
0)</f>
        <v>0</v>
      </c>
      <c r="FP11" s="737">
        <f t="shared" si="39"/>
        <v>0</v>
      </c>
      <c r="FQ11" s="740">
        <f t="shared" si="40"/>
        <v>0</v>
      </c>
      <c r="FR11" s="625">
        <f t="shared" ref="FR11:FR40" si="175">IF(ISERROR(FIND(";",$AB11,FE11+1)),LEN($AB11)+1,FIND(";",$AB11,FE11+1))</f>
        <v>1</v>
      </c>
      <c r="FS11" s="738" t="str">
        <f t="shared" ref="FS11:FS40" si="176">IF(ISERR(MID($AB11,FE11+1,FR11-FE11-1)),"00:00-00:00",MID($AB11,FE11+1,FR11-FE11-1))</f>
        <v>00:00-00:00</v>
      </c>
      <c r="FT11" s="739">
        <f t="shared" ref="FT11:FT40" si="177">IF(FV11-FU11&lt;0,FV11-FU11+1,FV11-FU11)</f>
        <v>1</v>
      </c>
      <c r="FU11" s="738">
        <f t="shared" ref="FU11:FU40" si="178">IF(_xlfn.NUMBERVALUE(LEFT(FS11,FIND("-",FS11)))&lt;$CD11,_xlfn.NUMBERVALUE(LEFT(FS11,FIND("-",FS11)))+1,_xlfn.NUMBERVALUE(LEFT(FS11,FIND("-",FS11))))</f>
        <v>0</v>
      </c>
      <c r="FV11" s="738">
        <f t="shared" ref="FV11:FV40" si="179">IF(_xlfn.NUMBERVALUE(RIGHT(FS11,LEN(FS11)-FIND("-",FS11)))&lt;=FU11,_xlfn.NUMBERVALUE(RIGHT(FS11,LEN(FS11)-FIND("-",FS11)))+1,_xlfn.NUMBERVALUE(RIGHT(FS11,LEN(FS11)-FIND("-",FS11))))</f>
        <v>1</v>
      </c>
      <c r="FW11" s="737" t="b">
        <f t="shared" ref="FW11:FX40" si="180">IF((FU11&gt;=$CD11)*(FU11&lt;$CE11),TRUE,FALSE)</f>
        <v>1</v>
      </c>
      <c r="FX11" s="737" t="b">
        <f t="shared" si="180"/>
        <v>0</v>
      </c>
      <c r="FY11" s="737" t="b">
        <f t="shared" ref="FY11:FY40" si="181">IF((FU11&lt;=$CD11)*(FV11&gt;=$CE11),TRUE,FALSE)</f>
        <v>1</v>
      </c>
      <c r="FZ11" s="628">
        <f t="shared" ref="FZ11:FZ40" si="182">ROUNDUP(IF(FW11*FX11,FT11,
IF(NOT(FW11)*FX11,FV11-$CD11,
IF(FW11*NOT(FX11),$CE11-FU11,
IF(FY11,$CE11-$CD11,0))))/(1/24),0)/24</f>
        <v>1</v>
      </c>
      <c r="GA11" s="737">
        <f t="shared" ref="GA11:GA40" si="183">IF(OR(FZ11&gt;=1,FZ11&lt;=0),0,
IF(OR(FU11&gt;=$CG$7,FV11&lt;=$CF$7),0,
IF(FU11&lt;$CH$7,
              IF(FV11&lt;=$CH$7,FV11-FU11,$CH$7-FU11),
              IF(FU11&lt;$CF$7,
IF(FV11&lt;$CG$7,FV11-$CF$7,$CG$7-$CF$7),
IF(FV11&lt;$CG$7,FV11-FU11,$CG$7-FU11)))))</f>
        <v>0</v>
      </c>
      <c r="GB11" s="737">
        <f t="shared" ref="GB11:GB40" si="184">IF(AND(FZ11&lt;1,FZ11&gt;0),
IF(WEEKDAY($B11,2)=6,
IF(FU11&lt;$CI$7,
IF(FV11&lt;=$CI$7,
0,
IF(FV11&lt;=$CF$7,
FV11-$CI$7,
$CF$7-$CI$7)),
IF(FV11&lt;=$CF$7,
FV11-FU11,
IF($CF$7-FU11&lt;=0,
0,
 $CF$7-FU11))),
IF(WEEKDAY($B11+1,2)=6,
IF(FU11&lt;$CI$7+1,
IF(FV11&lt;=$CI$7+1,
0,
IF(FV11&lt;=$CF$7+1,
FV11-$CI$7+1,
$CF$7-$CI$7)),
IF(FV11&lt;=$CF$7+1,
FV11-FU11,
IF($CF$7+1-FU11&lt;=0,
0,
$CF$7+1-FU11))),
0)),
0)</f>
        <v>0</v>
      </c>
      <c r="GC11" s="737">
        <f t="shared" si="41"/>
        <v>0</v>
      </c>
      <c r="GD11" s="740">
        <f t="shared" si="42"/>
        <v>0</v>
      </c>
      <c r="GE11" s="625">
        <f t="shared" ref="GE11:GE40" si="185">IF(ISERROR(FIND(";",$AB11,FR11+1)),LEN($AB11)+1,FIND(";",$AB11,FR11+1))</f>
        <v>1</v>
      </c>
      <c r="GF11" s="738" t="str">
        <f t="shared" ref="GF11:GF40" si="186">IF(ISERR(MID($AB11,FR11+1,GE11-FR11-1)),"00:00-00:00",MID($AB11,FR11+1,GE11-FR11-1))</f>
        <v>00:00-00:00</v>
      </c>
      <c r="GG11" s="739">
        <f t="shared" ref="GG11:GG40" si="187">IF(GI11-GH11&lt;0,GI11-GH11+1,GI11-GH11)</f>
        <v>1</v>
      </c>
      <c r="GH11" s="738">
        <f t="shared" ref="GH11:GH40" si="188">IF(_xlfn.NUMBERVALUE(LEFT(GF11,FIND("-",GF11)))&lt;$CD11,_xlfn.NUMBERVALUE(LEFT(GF11,FIND("-",GF11)))+1,_xlfn.NUMBERVALUE(LEFT(GF11,FIND("-",GF11))))</f>
        <v>0</v>
      </c>
      <c r="GI11" s="738">
        <f t="shared" ref="GI11:GI40" si="189">IF(_xlfn.NUMBERVALUE(RIGHT(GF11,LEN(GF11)-FIND("-",GF11)))&lt;=GH11,_xlfn.NUMBERVALUE(RIGHT(GF11,LEN(GF11)-FIND("-",GF11)))+1,_xlfn.NUMBERVALUE(RIGHT(GF11,LEN(GF11)-FIND("-",GF11))))</f>
        <v>1</v>
      </c>
      <c r="GJ11" s="737" t="b">
        <f t="shared" ref="GJ11:GK40" si="190">IF((GH11&gt;=$CD11)*(GH11&lt;$CE11),TRUE,FALSE)</f>
        <v>1</v>
      </c>
      <c r="GK11" s="737" t="b">
        <f t="shared" si="190"/>
        <v>0</v>
      </c>
      <c r="GL11" s="737" t="b">
        <f t="shared" ref="GL11:GL40" si="191">IF((GH11&lt;=$CD11)*(GI11&gt;=$CE11),TRUE,FALSE)</f>
        <v>1</v>
      </c>
      <c r="GM11" s="628">
        <f t="shared" ref="GM11:GM40" si="192">ROUNDUP(IF(GJ11*GK11,GG11,
IF(NOT(GJ11)*GK11,GI11-$CD11,
IF(GJ11*NOT(GK11),$CE11-GH11,
IF(GL11,$CE11-$CD11,0))))/(1/24),0)/24</f>
        <v>1</v>
      </c>
      <c r="GN11" s="737">
        <f t="shared" ref="GN11:GN40" si="193">IF(OR(GM11&gt;=1,GM11&lt;=0),0,
IF(OR(GH11&gt;=$CG$7,GI11&lt;=$CF$7),0,
IF(GH11&lt;$CH$7,
              IF(GI11&lt;=$CH$7,GI11-GH11,$CH$7-GH11),
              IF(GH11&lt;$CF$7,
IF(GI11&lt;$CG$7,GI11-$CF$7,$CG$7-$CF$7),
IF(GI11&lt;$CG$7,GI11-GH11,$CG$7-GH11)))))</f>
        <v>0</v>
      </c>
      <c r="GO11" s="737">
        <f t="shared" ref="GO11:GO40" si="194">IF(AND(GM11&lt;1,GM11&gt;0),
IF(WEEKDAY($B11,2)=6,
IF(GH11&lt;$CI$7,
IF(GI11&lt;=$CI$7,
0,
IF(GI11&lt;=$CF$7,
GI11-$CI$7,
$CF$7-$CI$7)),
IF(GI11&lt;=$CF$7,
GI11-GH11,
IF($CF$7-GH11&lt;=0,
0,
 $CF$7-GH11))),
IF(WEEKDAY($B11+1,2)=6,
IF(GH11&lt;$CI$7+1,
IF(GI11&lt;=$CI$7+1,
0,
IF(GI11&lt;=$CF$7+1,
GI11-$CI$7+1,
$CF$7-$CI$7)),
IF(GI11&lt;=$CF$7+1,
GI11-GH11,
IF($CF$7+1-GH11&lt;=0,
0,
$CF$7+1-GH11))),
0)),
0)</f>
        <v>0</v>
      </c>
      <c r="GP11" s="737">
        <f t="shared" si="43"/>
        <v>0</v>
      </c>
      <c r="GQ11" s="740">
        <f t="shared" si="44"/>
        <v>0</v>
      </c>
      <c r="GR11" s="625">
        <f t="shared" ref="GR11:GR40" si="195">IF(ISERROR(FIND(";",$AB11,GE11+1)),LEN($AB11)+1,FIND(";",$AB11,GE11+1))</f>
        <v>1</v>
      </c>
      <c r="GS11" s="738" t="str">
        <f t="shared" ref="GS11:GS40" si="196">IF(ISERR(MID($AB11,GE11+1,GR11-GE11-1)),"00:00-00:00",MID($AB11,GE11+1,GR11-GE11-1))</f>
        <v>00:00-00:00</v>
      </c>
      <c r="GT11" s="739">
        <f t="shared" ref="GT11:GT40" si="197">IF(GV11-GU11&lt;0,GV11-GU11+1,GV11-GU11)</f>
        <v>1</v>
      </c>
      <c r="GU11" s="738">
        <f t="shared" ref="GU11:GU40" si="198">IF(_xlfn.NUMBERVALUE(LEFT(GS11,FIND("-",GS11)))&lt;$CD11,_xlfn.NUMBERVALUE(LEFT(GS11,FIND("-",GS11)))+1,_xlfn.NUMBERVALUE(LEFT(GS11,FIND("-",GS11))))</f>
        <v>0</v>
      </c>
      <c r="GV11" s="738">
        <f t="shared" ref="GV11:GV40" si="199">IF(_xlfn.NUMBERVALUE(RIGHT(GS11,LEN(GS11)-FIND("-",GS11)))&lt;=GU11,_xlfn.NUMBERVALUE(RIGHT(GS11,LEN(GS11)-FIND("-",GS11)))+1,_xlfn.NUMBERVALUE(RIGHT(GS11,LEN(GS11)-FIND("-",GS11))))</f>
        <v>1</v>
      </c>
      <c r="GW11" s="737" t="b">
        <f t="shared" ref="GW11:GX40" si="200">IF((GU11&gt;=$CD11)*(GU11&lt;$CE11),TRUE,FALSE)</f>
        <v>1</v>
      </c>
      <c r="GX11" s="737" t="b">
        <f t="shared" si="200"/>
        <v>0</v>
      </c>
      <c r="GY11" s="737" t="b">
        <f t="shared" ref="GY11:GY40" si="201">IF((GU11&lt;=$CD11)*(GV11&gt;=$CE11),TRUE,FALSE)</f>
        <v>1</v>
      </c>
      <c r="GZ11" s="628">
        <f t="shared" ref="GZ11:GZ40" si="202">ROUNDUP(IF(GW11*GX11,GT11,
IF(NOT(GW11)*GX11,GV11-$CD11,
IF(GW11*NOT(GX11),$CE11-GU11,
IF(GY11,$CE11-$CD11,0))))/(1/24),0)/24</f>
        <v>1</v>
      </c>
      <c r="HA11" s="737">
        <f t="shared" ref="HA11:HA40" si="203">IF(OR(GZ11&gt;=1,GZ11&lt;=0),0,
IF(OR(GU11&gt;=$CG$7,GV11&lt;=$CF$7),0,
IF(GU11&lt;$CH$7,
              IF(GV11&lt;=$CH$7,GV11-GU11,$CH$7-GU11),
              IF(GU11&lt;$CF$7,
IF(GV11&lt;$CG$7,GV11-$CF$7,$CG$7-$CF$7),
IF(GV11&lt;$CG$7,GV11-GU11,$CG$7-GU11)))))</f>
        <v>0</v>
      </c>
      <c r="HB11" s="737">
        <f t="shared" ref="HB11:HB40" si="204">IF(AND(GZ11&lt;1,GZ11&gt;0),
IF(WEEKDAY($B11,2)=6,
IF(GU11&lt;$CI$7,
IF(GV11&lt;=$CI$7,
0,
IF(GV11&lt;=$CF$7,
GV11-$CI$7,
$CF$7-$CI$7)),
IF(GV11&lt;=$CF$7,
GV11-GU11,
IF($CF$7-GU11&lt;=0,
0,
 $CF$7-GU11))),
IF(WEEKDAY($B11+1,2)=6,
IF(GU11&lt;$CI$7+1,
IF(GV11&lt;=$CI$7+1,
0,
IF(GV11&lt;=$CF$7+1,
GV11-$CI$7+1,
$CF$7-$CI$7)),
IF(GV11&lt;=$CF$7+1,
GV11-GU11,
IF($CF$7+1-GU11&lt;=0,
0,
$CF$7+1-GU11))),
0)),
0)</f>
        <v>0</v>
      </c>
      <c r="HC11" s="737">
        <f t="shared" si="45"/>
        <v>0</v>
      </c>
      <c r="HD11" s="740">
        <f t="shared" si="46"/>
        <v>0</v>
      </c>
      <c r="HE11" s="625">
        <f t="shared" ref="HE11:HE40" si="205">IF(ISERROR(FIND(";",$AB11,GR11+1)),LEN($AB11)+1,FIND(";",$AB11,GR11+1))</f>
        <v>1</v>
      </c>
      <c r="HF11" s="738" t="str">
        <f t="shared" ref="HF11:HF40" si="206">IF(ISERR(MID($AB11,GR11+1,HE11-GR11-1)),"00:00-00:00",MID($AB11,GR11+1,HE11-GR11-1))</f>
        <v>00:00-00:00</v>
      </c>
      <c r="HG11" s="739">
        <f t="shared" ref="HG11:HG40" si="207">IF(HI11-HH11&lt;0,HI11-HH11+1,HI11-HH11)</f>
        <v>1</v>
      </c>
      <c r="HH11" s="738">
        <f t="shared" ref="HH11:HH40" si="208">IF(_xlfn.NUMBERVALUE(LEFT(HF11,FIND("-",HF11)))&lt;$CD11,_xlfn.NUMBERVALUE(LEFT(HF11,FIND("-",HF11)))+1,_xlfn.NUMBERVALUE(LEFT(HF11,FIND("-",HF11))))</f>
        <v>0</v>
      </c>
      <c r="HI11" s="738">
        <f t="shared" ref="HI11:HI40" si="209">IF(_xlfn.NUMBERVALUE(RIGHT(HF11,LEN(HF11)-FIND("-",HF11)))&lt;=HH11,_xlfn.NUMBERVALUE(RIGHT(HF11,LEN(HF11)-FIND("-",HF11)))+1,_xlfn.NUMBERVALUE(RIGHT(HF11,LEN(HF11)-FIND("-",HF11))))</f>
        <v>1</v>
      </c>
      <c r="HJ11" s="737" t="b">
        <f t="shared" ref="HJ11:HK40" si="210">IF((HH11&gt;=$CD11)*(HH11&lt;$CE11),TRUE,FALSE)</f>
        <v>1</v>
      </c>
      <c r="HK11" s="737" t="b">
        <f t="shared" si="210"/>
        <v>0</v>
      </c>
      <c r="HL11" s="737" t="b">
        <f t="shared" ref="HL11:HL40" si="211">IF((HH11&lt;=$CD11)*(HI11&gt;=$CE11),TRUE,FALSE)</f>
        <v>1</v>
      </c>
      <c r="HM11" s="628">
        <f t="shared" ref="HM11:HM40" si="212">ROUNDUP(IF(HJ11*HK11,HG11,
IF(NOT(HJ11)*HK11,HI11-$CD11,
IF(HJ11*NOT(HK11),$CE11-HH11,
IF(HL11,$CE11-$CD11,0))))/(1/24),0)/24</f>
        <v>1</v>
      </c>
      <c r="HN11" s="737">
        <f t="shared" ref="HN11:HN40" si="213">IF(OR(HM11&gt;=1,HM11&lt;=0),0,
IF(OR(HH11&gt;=$CG$7,HI11&lt;=$CF$7),0,
IF(HH11&lt;$CH$7,
              IF(HI11&lt;=$CH$7,HI11-HH11,$CH$7-HH11),
              IF(HH11&lt;$CF$7,
IF(HI11&lt;$CG$7,HI11-$CF$7,$CG$7-$CF$7),
IF(HI11&lt;$CG$7,HI11-HH11,$CG$7-HH11)))))</f>
        <v>0</v>
      </c>
      <c r="HO11" s="737">
        <f t="shared" ref="HO11:HO40" si="214">IF(AND(HM11&lt;1,HM11&gt;0),
IF(WEEKDAY($B11,2)=6,
IF(HH11&lt;$CI$7,
IF(HI11&lt;=$CI$7,
0,
IF(HI11&lt;=$CF$7,
HI11-$CI$7,
$CF$7-$CI$7)),
IF(HI11&lt;=$CF$7,
HI11-HH11,
IF($CF$7-HH11&lt;=0,
0,
 $CF$7-HH11))),
IF(WEEKDAY($B11+1,2)=6,
IF(HH11&lt;$CI$7+1,
IF(HI11&lt;=$CI$7+1,
0,
IF(HI11&lt;=$CF$7+1,
HI11-$CI$7+1,
$CF$7-$CI$7)),
IF(HI11&lt;=$CF$7+1,
HI11-HH11,
IF($CF$7+1-HH11&lt;=0,
0,
$CF$7+1-HH11))),
0)),
0)</f>
        <v>0</v>
      </c>
      <c r="HP11" s="737">
        <f t="shared" si="47"/>
        <v>0</v>
      </c>
      <c r="HQ11" s="740">
        <f t="shared" si="48"/>
        <v>0</v>
      </c>
      <c r="HR11" s="625">
        <f t="shared" ref="HR11:HR40" si="215">IF(ISERROR(FIND(";",$AB11,HE11+1)),LEN($AB11)+1,FIND(";",$AB11,HE11+1))</f>
        <v>1</v>
      </c>
      <c r="HS11" s="738" t="str">
        <f t="shared" ref="HS11:HS40" si="216">IF(ISERR(MID($AB11,HE11+1,HR11-HE11-1)),"00:00-00:00",MID($AB11,HE11+1,HR11-HE11-1))</f>
        <v>00:00-00:00</v>
      </c>
      <c r="HT11" s="739">
        <f t="shared" ref="HT11:HT40" si="217">IF(HV11-HU11&lt;0,HV11-HU11+1,HV11-HU11)</f>
        <v>1</v>
      </c>
      <c r="HU11" s="738">
        <f t="shared" ref="HU11:HU40" si="218">IF(_xlfn.NUMBERVALUE(LEFT(HS11,FIND("-",HS11)))&lt;$CD11,_xlfn.NUMBERVALUE(LEFT(HS11,FIND("-",HS11)))+1,_xlfn.NUMBERVALUE(LEFT(HS11,FIND("-",HS11))))</f>
        <v>0</v>
      </c>
      <c r="HV11" s="738">
        <f t="shared" ref="HV11:HV40" si="219">IF(_xlfn.NUMBERVALUE(RIGHT(HS11,LEN(HS11)-FIND("-",HS11)))&lt;=HU11,_xlfn.NUMBERVALUE(RIGHT(HS11,LEN(HS11)-FIND("-",HS11)))+1,_xlfn.NUMBERVALUE(RIGHT(HS11,LEN(HS11)-FIND("-",HS11))))</f>
        <v>1</v>
      </c>
      <c r="HW11" s="737" t="b">
        <f t="shared" ref="HW11:HX40" si="220">IF((HU11&gt;=$CD11)*(HU11&lt;$CE11),TRUE,FALSE)</f>
        <v>1</v>
      </c>
      <c r="HX11" s="737" t="b">
        <f t="shared" si="220"/>
        <v>0</v>
      </c>
      <c r="HY11" s="737" t="b">
        <f t="shared" ref="HY11:HY40" si="221">IF((HU11&lt;=$CD11)*(HV11&gt;=$CE11),TRUE,FALSE)</f>
        <v>1</v>
      </c>
      <c r="HZ11" s="628">
        <f t="shared" ref="HZ11:HZ40" si="222">ROUNDUP(IF(HW11*HX11,HT11,
IF(NOT(HW11)*HX11,HV11-$CD11,
IF(HW11*NOT(HX11),$CE11-HU11,
IF(HY11,$CE11-$CD11,0))))/(1/24),0)/24</f>
        <v>1</v>
      </c>
      <c r="IA11" s="737">
        <f t="shared" ref="IA11:IA40" si="223">IF(OR(HZ11&gt;=1,HZ11&lt;=0),0,
IF(OR(HU11&gt;=$CG$7,HV11&lt;=$CF$7),0,
IF(HU11&lt;$CH$7,
              IF(HV11&lt;=$CH$7,HV11-HU11,$CH$7-HU11),
              IF(HU11&lt;$CF$7,
IF(HV11&lt;$CG$7,HV11-$CF$7,$CG$7-$CF$7),
IF(HV11&lt;$CG$7,HV11-HU11,$CG$7-HU11)))))</f>
        <v>0</v>
      </c>
      <c r="IB11" s="737">
        <f t="shared" ref="IB11:IB40" si="224">IF(AND(HZ11&lt;1,HZ11&gt;0),
IF(WEEKDAY($B11,2)=6,
IF(HU11&lt;$CI$7,
IF(HV11&lt;=$CI$7,
0,
IF(HV11&lt;=$CF$7,
HV11-$CI$7,
$CF$7-$CI$7)),
IF(HV11&lt;=$CF$7,
HV11-HU11,
IF($CF$7-HU11&lt;=0,
0,
 $CF$7-HU11))),
IF(WEEKDAY($B11+1,2)=6,
IF(HU11&lt;$CI$7+1,
IF(HV11&lt;=$CI$7+1,
0,
IF(HV11&lt;=$CF$7+1,
HV11-$CI$7+1,
$CF$7-$CI$7)),
IF(HV11&lt;=$CF$7+1,
HV11-HU11,
IF($CF$7+1-HU11&lt;=0,
0,
$CF$7+1-HU11))),
0)),
0)</f>
        <v>0</v>
      </c>
      <c r="IC11" s="737">
        <f t="shared" si="49"/>
        <v>0</v>
      </c>
      <c r="ID11" s="740">
        <f t="shared" si="50"/>
        <v>0</v>
      </c>
      <c r="IE11" s="625">
        <f t="shared" ref="IE11:IE40" si="225">IF(ISERROR(FIND(";",$AB11,HR11+1)),LEN($AB11)+1,FIND(";",$AB11,HR11+1))</f>
        <v>1</v>
      </c>
      <c r="IF11" s="738" t="str">
        <f t="shared" ref="IF11:IF40" si="226">IF(ISERR(MID($AB11,HR11+1,IE11-HR11-1)),"00:00-00:00",MID($AB11,HR11+1,IE11-HR11-1))</f>
        <v>00:00-00:00</v>
      </c>
      <c r="IG11" s="739">
        <f t="shared" ref="IG11:IG40" si="227">IF(II11-IH11&lt;0,II11-IH11+1,II11-IH11)</f>
        <v>1</v>
      </c>
      <c r="IH11" s="738">
        <f t="shared" ref="IH11:IH40" si="228">IF(_xlfn.NUMBERVALUE(LEFT(IF11,FIND("-",IF11)))&lt;$CD11,_xlfn.NUMBERVALUE(LEFT(IF11,FIND("-",IF11)))+1,_xlfn.NUMBERVALUE(LEFT(IF11,FIND("-",IF11))))</f>
        <v>0</v>
      </c>
      <c r="II11" s="738">
        <f t="shared" ref="II11:II40" si="229">IF(_xlfn.NUMBERVALUE(RIGHT(IF11,LEN(IF11)-FIND("-",IF11)))&lt;=IH11,_xlfn.NUMBERVALUE(RIGHT(IF11,LEN(IF11)-FIND("-",IF11)))+1,_xlfn.NUMBERVALUE(RIGHT(IF11,LEN(IF11)-FIND("-",IF11))))</f>
        <v>1</v>
      </c>
      <c r="IJ11" s="737" t="b">
        <f t="shared" ref="IJ11:IK40" si="230">IF((IH11&gt;=$CD11)*(IH11&lt;$CE11),TRUE,FALSE)</f>
        <v>1</v>
      </c>
      <c r="IK11" s="737" t="b">
        <f t="shared" si="230"/>
        <v>0</v>
      </c>
      <c r="IL11" s="737" t="b">
        <f t="shared" ref="IL11:IL40" si="231">IF((IH11&lt;=$CD11)*(II11&gt;=$CE11),TRUE,FALSE)</f>
        <v>1</v>
      </c>
      <c r="IM11" s="628">
        <f t="shared" ref="IM11:IM40" si="232">ROUNDUP(IF(IJ11*IK11,IG11,
IF(NOT(IJ11)*IK11,II11-$CD11,
IF(IJ11*NOT(IK11),$CE11-IH11,
IF(IL11,$CE11-$CD11,0))))/(1/24),0)/24</f>
        <v>1</v>
      </c>
      <c r="IN11" s="737">
        <f t="shared" ref="IN11:IN40" si="233">IF(OR(IM11&gt;=1,IM11&lt;=0),0,
IF(OR(IH11&gt;=$CG$7,II11&lt;=$CF$7),0,
IF(IH11&lt;$CH$7,
              IF(II11&lt;=$CH$7,II11-IH11,$CH$7-IH11),
              IF(IH11&lt;$CF$7,
IF(II11&lt;$CG$7,II11-$CF$7,$CG$7-$CF$7),
IF(II11&lt;$CG$7,II11-IH11,$CG$7-IH11)))))</f>
        <v>0</v>
      </c>
      <c r="IO11" s="737">
        <f t="shared" ref="IO11:IO40" si="234">IF(AND(IM11&lt;1,IM11&gt;0),
IF(WEEKDAY($B11,2)=6,
IF(IH11&lt;$CI$7,
IF(II11&lt;=$CI$7,
0,
IF(II11&lt;=$CF$7,
II11-$CI$7,
$CF$7-$CI$7)),
IF(II11&lt;=$CF$7,
II11-IH11,
IF($CF$7-IH11&lt;=0,
0,
 $CF$7-IH11))),
IF(WEEKDAY($B11+1,2)=6,
IF(IH11&lt;$CI$7+1,
IF(II11&lt;=$CI$7+1,
0,
IF(II11&lt;=$CF$7+1,
II11-$CI$7+1,
$CF$7-$CI$7)),
IF(II11&lt;=$CF$7+1,
II11-IH11,
IF($CF$7+1-IH11&lt;=0,
0,
$CF$7+1-IH11))),
0)),
0)</f>
        <v>0</v>
      </c>
      <c r="IP11" s="737">
        <f t="shared" si="51"/>
        <v>0</v>
      </c>
      <c r="IQ11" s="740">
        <f t="shared" si="52"/>
        <v>0</v>
      </c>
      <c r="IR11" s="625">
        <f t="shared" ref="IR11:IR40" si="235">IF(ISERROR(FIND(";",$AB11,IE11+1)),LEN($AB11)+1,FIND(";",$AB11,IE11+1))</f>
        <v>1</v>
      </c>
      <c r="IS11" s="738" t="str">
        <f t="shared" ref="IS11:IS40" si="236">IF(ISERR(MID($AB11,IE11+1,IR11-IE11-1)),"00:00-00:00",MID($AB11,IE11+1,IR11-IE11-1))</f>
        <v>00:00-00:00</v>
      </c>
      <c r="IT11" s="739">
        <f t="shared" ref="IT11:IT40" si="237">IF(IV11-IU11&lt;0,IV11-IU11+1,IV11-IU11)</f>
        <v>1</v>
      </c>
      <c r="IU11" s="738">
        <f t="shared" ref="IU11:IU40" si="238">IF(_xlfn.NUMBERVALUE(LEFT(IS11,FIND("-",IS11)))&lt;$CD11,_xlfn.NUMBERVALUE(LEFT(IS11,FIND("-",IS11)))+1,_xlfn.NUMBERVALUE(LEFT(IS11,FIND("-",IS11))))</f>
        <v>0</v>
      </c>
      <c r="IV11" s="738">
        <f t="shared" ref="IV11:IV40" si="239">IF(_xlfn.NUMBERVALUE(RIGHT(IS11,LEN(IS11)-FIND("-",IS11)))&lt;=IU11,_xlfn.NUMBERVALUE(RIGHT(IS11,LEN(IS11)-FIND("-",IS11)))+1,_xlfn.NUMBERVALUE(RIGHT(IS11,LEN(IS11)-FIND("-",IS11))))</f>
        <v>1</v>
      </c>
      <c r="IW11" s="737" t="b">
        <f t="shared" ref="IW11:IX40" si="240">IF((IU11&gt;=$CD11)*(IU11&lt;$CE11),TRUE,FALSE)</f>
        <v>1</v>
      </c>
      <c r="IX11" s="737" t="b">
        <f t="shared" si="240"/>
        <v>0</v>
      </c>
      <c r="IY11" s="737" t="b">
        <f t="shared" ref="IY11:IY40" si="241">IF((IU11&lt;=$CD11)*(IV11&gt;=$CE11),TRUE,FALSE)</f>
        <v>1</v>
      </c>
      <c r="IZ11" s="628">
        <f t="shared" ref="IZ11:IZ40" si="242">ROUNDUP(IF(IW11*IX11,IT11,
IF(NOT(IW11)*IX11,IV11-$CD11,
IF(IW11*NOT(IX11),$CE11-IU11,
IF(IY11,$CE11-$CD11,0))))/(1/24),0)/24</f>
        <v>1</v>
      </c>
      <c r="JA11" s="737">
        <f t="shared" ref="JA11:JA40" si="243">IF(OR(IZ11&gt;=1,IZ11&lt;=0),0,
IF(OR(IU11&gt;=$CG$7,IV11&lt;=$CF$7),0,
IF(IU11&lt;$CH$7,
              IF(IV11&lt;=$CH$7,IV11-IU11,$CH$7-IU11),
              IF(IU11&lt;$CF$7,
IF(IV11&lt;$CG$7,IV11-$CF$7,$CG$7-$CF$7),
IF(IV11&lt;$CG$7,IV11-IU11,$CG$7-IU11)))))</f>
        <v>0</v>
      </c>
      <c r="JB11" s="737">
        <f t="shared" ref="JB11:JB40" si="244">IF(AND(IZ11&lt;1,IZ11&gt;0),
IF(WEEKDAY($B11,2)=6,
IF(IU11&lt;$CI$7,
IF(IV11&lt;=$CI$7,
0,
IF(IV11&lt;=$CF$7,
IV11-$CI$7,
$CF$7-$CI$7)),
IF(IV11&lt;=$CF$7,
IV11-IU11,
IF($CF$7-IU11&lt;=0,
0,
 $CF$7-IU11))),
IF(WEEKDAY($B11+1,2)=6,
IF(IU11&lt;$CI$7+1,
IF(IV11&lt;=$CI$7+1,
0,
IF(IV11&lt;=$CF$7+1,
IV11-$CI$7+1,
$CF$7-$CI$7)),
IF(IV11&lt;=$CF$7+1,
IV11-IU11,
IF($CF$7+1-IU11&lt;=0,
0,
$CF$7+1-IU11))),
0)),
0)</f>
        <v>0</v>
      </c>
      <c r="JC11" s="737">
        <f t="shared" si="53"/>
        <v>0</v>
      </c>
      <c r="JD11" s="740">
        <f t="shared" si="54"/>
        <v>0</v>
      </c>
      <c r="JE11" s="625">
        <f t="shared" ref="JE11:JE40" si="245">IF(ISERROR(FIND(";",$AB11,IR11+1)),LEN($AB11)+1,FIND(";",$AB11,IR11+1))</f>
        <v>1</v>
      </c>
      <c r="JF11" s="738" t="str">
        <f t="shared" ref="JF11:JF40" si="246">IF(ISERR(MID($AB11,IR11+1,JE11-IR11-1)),"00:00-00:00",MID($AB11,IR11+1,JE11-IR11-1))</f>
        <v>00:00-00:00</v>
      </c>
      <c r="JG11" s="739">
        <f t="shared" ref="JG11:JG40" si="247">IF(JI11-JH11&lt;0,JI11-JH11+1,JI11-JH11)</f>
        <v>1</v>
      </c>
      <c r="JH11" s="738">
        <f t="shared" ref="JH11:JH40" si="248">IF(_xlfn.NUMBERVALUE(LEFT(JF11,FIND("-",JF11)))&lt;$CD11,_xlfn.NUMBERVALUE(LEFT(JF11,FIND("-",JF11)))+1,_xlfn.NUMBERVALUE(LEFT(JF11,FIND("-",JF11))))</f>
        <v>0</v>
      </c>
      <c r="JI11" s="738">
        <f t="shared" ref="JI11:JI40" si="249">IF(_xlfn.NUMBERVALUE(RIGHT(JF11,LEN(JF11)-FIND("-",JF11)))&lt;=JH11,_xlfn.NUMBERVALUE(RIGHT(JF11,LEN(JF11)-FIND("-",JF11)))+1,_xlfn.NUMBERVALUE(RIGHT(JF11,LEN(JF11)-FIND("-",JF11))))</f>
        <v>1</v>
      </c>
      <c r="JJ11" s="737" t="b">
        <f t="shared" ref="JJ11:JK40" si="250">IF((JH11&gt;=$CD11)*(JH11&lt;$CE11),TRUE,FALSE)</f>
        <v>1</v>
      </c>
      <c r="JK11" s="737" t="b">
        <f t="shared" si="250"/>
        <v>0</v>
      </c>
      <c r="JL11" s="737" t="b">
        <f t="shared" ref="JL11:JL40" si="251">IF((JH11&lt;=$CD11)*(JI11&gt;=$CE11),TRUE,FALSE)</f>
        <v>1</v>
      </c>
      <c r="JM11" s="628">
        <f t="shared" ref="JM11:JM40" si="252">ROUNDUP(IF(JJ11*JK11,JG11,
IF(NOT(JJ11)*JK11,JI11-$CD11,
IF(JJ11*NOT(JK11),$CE11-JH11,
IF(JL11,$CE11-$CD11,0))))/(1/24),0)/24</f>
        <v>1</v>
      </c>
      <c r="JN11" s="737">
        <f t="shared" ref="JN11:JN40" si="253">IF(OR(JM11&gt;=1,JM11&lt;=0),0,
IF(OR(JH11&gt;=$CG$7,JI11&lt;=$CF$7),0,
IF(JH11&lt;$CH$7,
              IF(JI11&lt;=$CH$7,JI11-JH11,$CH$7-JH11),
              IF(JH11&lt;$CF$7,
IF(JI11&lt;$CG$7,JI11-$CF$7,$CG$7-$CF$7),
IF(JI11&lt;$CG$7,JI11-JH11,$CG$7-JH11)))))</f>
        <v>0</v>
      </c>
      <c r="JO11" s="737">
        <f t="shared" ref="JO11:JO40" si="254">IF(AND(JM11&lt;1,JM11&gt;0),
IF(WEEKDAY($B11,2)=6,
IF(JH11&lt;$CI$7,
IF(JI11&lt;=$CI$7,
0,
IF(JI11&lt;=$CF$7,
JI11-$CI$7,
$CF$7-$CI$7)),
IF(JI11&lt;=$CF$7,
JI11-JH11,
IF($CF$7-JH11&lt;=0,
0,
 $CF$7-JH11))),
IF(WEEKDAY($B11+1,2)=6,
IF(JH11&lt;$CI$7+1,
IF(JI11&lt;=$CI$7+1,
0,
IF(JI11&lt;=$CF$7+1,
JI11-$CI$7+1,
$CF$7-$CI$7)),
IF(JI11&lt;=$CF$7+1,
JI11-JH11,
IF($CF$7+1-JH11&lt;=0,
0,
$CF$7+1-JH11))),
0)),
0)</f>
        <v>0</v>
      </c>
      <c r="JP11" s="737">
        <f t="shared" si="55"/>
        <v>0</v>
      </c>
      <c r="JQ11" s="740">
        <f t="shared" si="56"/>
        <v>0</v>
      </c>
      <c r="JR11" s="744">
        <f t="shared" ref="JR11:JR40" si="255">IF(AND(ISBLANK(Z11),ISBLANK(AA11)),0,SUM(JM11,IZ11,HZ11,IM11,HM11,GZ11,GM11,FZ11,FM11,EZ11,EM11,DZ11,DM11,CZ11,CM11))</f>
        <v>0</v>
      </c>
      <c r="JS11" s="745">
        <f t="shared" ref="JS11:JS40" si="256">JR11*24</f>
        <v>0</v>
      </c>
      <c r="JT11" s="744">
        <f t="shared" ref="JT11:JT40" si="257">IF(AND(ISBLANK(Z11),ISBLANK(AA11)),0,SUM(JN11,JA11,IA11,IN11,HN11,HA11,GN11,GA11,FN11,FA11,EN11,EA11,DN11,DA11,CN11))</f>
        <v>0</v>
      </c>
      <c r="JU11" s="744">
        <f t="shared" ref="JU11:JU40" si="258">IF(AND(ISBLANK(Z11),ISBLANK(AA11)),0,SUM(JO11,JB11,IB11,IO11,HO11,HB11,GO11,GB11,FO11,FB11,EO11,EB11,DO11,DB11,CO11))</f>
        <v>0</v>
      </c>
      <c r="JV11" s="744">
        <f t="shared" ref="JV11:JV40" si="259">IF(AND(ISBLANK(Z11),ISBLANK(AA11)),0,SUM(JP11,JC11,IC11,IP11,HP11,HC11,GP11,GC11,FP11,FC11,EP11,EC11,DP11,DC11,CP11))</f>
        <v>0</v>
      </c>
      <c r="JW11" s="744">
        <f t="shared" ref="JW11:JW40" si="260">IF(AND(ISBLANK(Z11),ISBLANK(AA11)),0,SUM(JQ11,JD11,ID11,IQ11,HQ11,HD11,GQ11,GD11,FQ11,FD11,EQ11,ED11,DQ11,DD11,CQ11))</f>
        <v>0</v>
      </c>
      <c r="JX11" s="616"/>
      <c r="JY11" s="625">
        <f t="shared" ref="JY11:JY40" si="261">IF(ISERROR(FIND(";",$AD11,1)),LEN($AD11)+1,FIND(";",$AD11,1))</f>
        <v>1</v>
      </c>
      <c r="JZ11" s="626" t="str">
        <f t="shared" ref="JZ11:JZ40" si="262">IF(OR(ISBLANK($AD11),ISERR(MID($AD11,1,JY11-1))),"00:00-00:00",MID($AD11,1,JY11-1))</f>
        <v>00:00-00:00</v>
      </c>
      <c r="KA11" s="627">
        <f t="shared" ref="KA11:KA40" si="263">IF(KC11-KB11&lt;0,KC11-KB11+1,KC11-KB11)</f>
        <v>1</v>
      </c>
      <c r="KB11" s="738">
        <f t="shared" ref="KB11:KB40" si="264">IF(_xlfn.NUMBERVALUE(LEFT(JZ11,FIND("-",JZ11)))&lt;$CD11,_xlfn.NUMBERVALUE(LEFT(JZ11,FIND("-",JZ11)))+1,_xlfn.NUMBERVALUE(LEFT(JZ11,FIND("-",JZ11))))</f>
        <v>0</v>
      </c>
      <c r="KC11" s="738">
        <f t="shared" ref="KC11:KC40" si="265">IF(_xlfn.NUMBERVALUE(RIGHT(JZ11,LEN(JZ11)-FIND("-",JZ11)))&lt;=KB11,_xlfn.NUMBERVALUE(RIGHT(JZ11,LEN(JZ11)-FIND("-",JZ11)))+1,_xlfn.NUMBERVALUE(RIGHT(JZ11,LEN(JZ11)-FIND("-",JZ11))))</f>
        <v>1</v>
      </c>
      <c r="KD11" s="628" t="b">
        <f t="shared" ref="KD11:KE40" si="266">IF((KB11&gt;=$CD11)*(KB11&lt;$CE11),TRUE,FALSE)</f>
        <v>1</v>
      </c>
      <c r="KE11" s="628" t="b">
        <f t="shared" si="266"/>
        <v>0</v>
      </c>
      <c r="KF11" s="628" t="b">
        <f t="shared" ref="KF11:KF40" si="267">IF((KB11&lt;=$CD11)*(KC11&gt;=$CE11),TRUE,FALSE)</f>
        <v>1</v>
      </c>
      <c r="KG11" s="628">
        <f t="shared" ref="KG11:KG40" si="268">IF(KD11*KE11,KA11,
IF(NOT(KD11)*KE11,KC11-$CD11,
IF(KD11*NOT(KE11),$CE11-KB11,
IF(KF11,$CE11-$CD11,0))))</f>
        <v>1</v>
      </c>
      <c r="KH11" s="737">
        <f t="shared" ref="KH11:KH40" si="269">IF(OR(KG11&gt;=1,KG11&lt;=0),0,
IF(OR(KB11&gt;=$CG$7,KC11&lt;=$CF$7),0,
IF(KB11&lt;$CH$7,
              IF(KC11&lt;=$CH$7,KC11-KB11,$CH$7-KB11),
              IF(KB11&lt;$CF$7,
IF(KC11&lt;$CG$7,KC11-$CF$7,$CG$7-$CF$7),
IF(KC11&lt;$CG$7,KC11-KB11,$CG$7-KB11)))))</f>
        <v>0</v>
      </c>
      <c r="KI11" s="737">
        <f t="shared" ref="KI11:KI40" si="270">IF(AND(KG11&lt;1,KG11&gt;0),
IF(WEEKDAY($B11,2)=6,
IF(KB11&lt;$CI$7,
IF(KC11&lt;=$CI$7,
0,
IF(KC11&lt;=$CF$7,
KC11-$CI$7,
$CF$7-$CI$7)),
IF(KC11&lt;=$CF$7,
KC11-KB11,
IF($CF$7-KB11&lt;=0,
0,
 $CF$7-KB11))),
IF(WEEKDAY($B11+1,2)=6,
IF(KB11&lt;$CI$7+1,
IF(KC11&lt;=$CI$7+1,
0,
IF(KC11&lt;=$CF$7+1,
KC11-$CI$7+1,
$CF$7-$CI$7)),
IF(KC11&lt;=$CF$7+1,
KC11-KB11,
IF($CF$7+1-KB11&lt;=0,
0,
$CF$7+1-KB11))),
0)),
0)</f>
        <v>0</v>
      </c>
      <c r="KJ11" s="737">
        <f t="shared" si="57"/>
        <v>0</v>
      </c>
      <c r="KK11" s="740">
        <f t="shared" si="58"/>
        <v>0</v>
      </c>
      <c r="KL11" s="625">
        <f t="shared" ref="KL11:KL40" si="271">IF(ISERROR(FIND(";",$AD11,JY11+1)),LEN($AD11)+1,FIND(";",$AD11,JY11+1))</f>
        <v>1</v>
      </c>
      <c r="KM11" s="625" t="str">
        <f t="shared" ref="KM11:KM40" si="272">IF(ISERR(MID($AD11,JY11+1,KL11-JY11-1)),"00:00-00:00",MID($AD11,JY11+1,KL11-JY11-1))</f>
        <v>00:00-00:00</v>
      </c>
      <c r="KN11" s="627">
        <f t="shared" ref="KN11:KN40" si="273">IF(KP11-KO11&lt;0,KP11-KO11+1,KP11-KO11)</f>
        <v>1</v>
      </c>
      <c r="KO11" s="738">
        <f t="shared" ref="KO11:KO40" si="274">IF(_xlfn.NUMBERVALUE(LEFT(KM11,FIND("-",KM11)))&lt;$CD11,_xlfn.NUMBERVALUE(LEFT(KM11,FIND("-",KM11)))+1,_xlfn.NUMBERVALUE(LEFT(KM11,FIND("-",KM11))))</f>
        <v>0</v>
      </c>
      <c r="KP11" s="738">
        <f t="shared" ref="KP11:KP40" si="275">IF(_xlfn.NUMBERVALUE(RIGHT(KM11,LEN(KM11)-FIND("-",KM11)))&lt;=KO11,_xlfn.NUMBERVALUE(RIGHT(KM11,LEN(KM11)-FIND("-",KM11)))+1,_xlfn.NUMBERVALUE(RIGHT(KM11,LEN(KM11)-FIND("-",KM11))))</f>
        <v>1</v>
      </c>
      <c r="KQ11" s="628" t="b">
        <f t="shared" ref="KQ11:KR40" si="276">IF((KO11&gt;=$CD11)*(KO11&lt;$CE11),TRUE,FALSE)</f>
        <v>1</v>
      </c>
      <c r="KR11" s="628" t="b">
        <f t="shared" si="276"/>
        <v>0</v>
      </c>
      <c r="KS11" s="628" t="b">
        <f t="shared" ref="KS11:KS40" si="277">IF((KO11&lt;=$CD11)*(KP11&gt;=$CE11),TRUE,FALSE)</f>
        <v>1</v>
      </c>
      <c r="KT11" s="628">
        <f t="shared" ref="KT11:KT40" si="278">IF(KQ11*KR11,KN11,
IF(NOT(KQ11)*KR11,KP11-$CD11,
IF(KQ11*NOT(KR11),$CE11-KO11,
IF(KS11,$CE11-$CD11,0))))</f>
        <v>1</v>
      </c>
      <c r="KU11" s="737">
        <f t="shared" ref="KU11:KU40" si="279">IF(OR(KT11&gt;=1,KT11&lt;=0),0,
IF(OR(KO11&gt;=$CG$7,KP11&lt;=$CF$7),0,
IF(KO11&lt;$CH$7,
              IF(KP11&lt;=$CH$7,KP11-KO11,$CH$7-KO11),
              IF(KO11&lt;$CF$7,
IF(KP11&lt;$CG$7,KP11-$CF$7,$CG$7-$CF$7),
IF(KP11&lt;$CG$7,KP11-KO11,$CG$7-KO11)))))</f>
        <v>0</v>
      </c>
      <c r="KV11" s="737">
        <f t="shared" ref="KV11:KV40" si="280">IF(AND(KT11&lt;1,KT11&gt;0),
IF(WEEKDAY($B11,2)=6,
IF(KO11&lt;$CI$7,
IF(KP11&lt;=$CI$7,
0,
IF(KP11&lt;=$CF$7,
KP11-$CI$7,
$CF$7-$CI$7)),
IF(KP11&lt;=$CF$7,
KP11-KO11,
IF($CF$7-KO11&lt;=0,
0,
 $CF$7-KO11))),
IF(WEEKDAY($B11+1,2)=6,
IF(KO11&lt;$CI$7+1,
IF(KP11&lt;=$CI$7+1,
0,
IF(KP11&lt;=$CF$7+1,
KP11-$CI$7+1,
$CF$7-$CI$7)),
IF(KP11&lt;=$CF$7+1,
KP11-KO11,
IF($CF$7+1-KO11&lt;=0,
0,
$CF$7+1-KO11))),
0)),
0)</f>
        <v>0</v>
      </c>
      <c r="KW11" s="737">
        <f t="shared" si="59"/>
        <v>0</v>
      </c>
      <c r="KX11" s="740">
        <f t="shared" si="60"/>
        <v>0</v>
      </c>
      <c r="KY11" s="625">
        <f t="shared" ref="KY11:KY40" si="281">IF(ISERROR(FIND(";",$AD11,KL11+1)),LEN($AD11)+1,FIND(";",$AD11,KL11+1))</f>
        <v>1</v>
      </c>
      <c r="KZ11" s="625" t="str">
        <f t="shared" ref="KZ11:KZ40" si="282">IF(ISERR(MID($AD11,KL11+1,KY11-KL11-1)),"00:00-00:00",MID($AD11,KL11+1,KY11-KL11-1))</f>
        <v>00:00-00:00</v>
      </c>
      <c r="LA11" s="627">
        <f t="shared" ref="LA11:LA40" si="283">IF(LC11-LB11&lt;0,LC11-LB11+1,LC11-LB11)</f>
        <v>1</v>
      </c>
      <c r="LB11" s="738">
        <f t="shared" ref="LB11:LB40" si="284">IF(_xlfn.NUMBERVALUE(LEFT(KZ11,FIND("-",KZ11)))&lt;$CD11,_xlfn.NUMBERVALUE(LEFT(KZ11,FIND("-",KZ11)))+1,_xlfn.NUMBERVALUE(LEFT(KZ11,FIND("-",KZ11))))</f>
        <v>0</v>
      </c>
      <c r="LC11" s="738">
        <f t="shared" ref="LC11:LC40" si="285">IF(_xlfn.NUMBERVALUE(RIGHT(KZ11,LEN(KZ11)-FIND("-",KZ11)))&lt;=LB11,_xlfn.NUMBERVALUE(RIGHT(KZ11,LEN(KZ11)-FIND("-",KZ11)))+1,_xlfn.NUMBERVALUE(RIGHT(KZ11,LEN(KZ11)-FIND("-",KZ11))))</f>
        <v>1</v>
      </c>
      <c r="LD11" s="628" t="b">
        <f t="shared" ref="LD11:LE40" si="286">IF((LB11&gt;=$CD11)*(LB11&lt;$CE11),TRUE,FALSE)</f>
        <v>1</v>
      </c>
      <c r="LE11" s="628" t="b">
        <f t="shared" si="286"/>
        <v>0</v>
      </c>
      <c r="LF11" s="628" t="b">
        <f t="shared" ref="LF11:LF40" si="287">IF((LB11&lt;=$CD11)*(LC11&gt;=$CE11),TRUE,FALSE)</f>
        <v>1</v>
      </c>
      <c r="LG11" s="628">
        <f t="shared" ref="LG11:LG40" si="288">IF(LD11*LE11,LA11,
IF(NOT(LD11)*LE11,LC11-$CD11,
IF(LD11*NOT(LE11),$CE11-LB11,
IF(LF11,$CE11-$CD11,0))))</f>
        <v>1</v>
      </c>
      <c r="LH11" s="737">
        <f t="shared" ref="LH11:LH40" si="289">IF(OR(LG11&gt;=1,LG11&lt;=0),0,
IF(OR(LB11&gt;=$CG$7,LC11&lt;=$CF$7),0,
IF(LB11&lt;$CH$7,
              IF(LC11&lt;=$CH$7,LC11-LB11,$CH$7-LB11),
              IF(LB11&lt;$CF$7,
IF(LC11&lt;$CG$7,LC11-$CF$7,$CG$7-$CF$7),
IF(LC11&lt;$CG$7,LC11-LB11,$CG$7-LB11)))))</f>
        <v>0</v>
      </c>
      <c r="LI11" s="737">
        <f t="shared" ref="LI11:LI40" si="290">IF(AND(LG11&lt;1,LG11&gt;0),
IF(WEEKDAY($B11,2)=6,
IF(LB11&lt;$CI$7,
IF(LC11&lt;=$CI$7,
0,
IF(LC11&lt;=$CF$7,
LC11-$CI$7,
$CF$7-$CI$7)),
IF(LC11&lt;=$CF$7,
LC11-LB11,
IF($CF$7-LB11&lt;=0,
0,
 $CF$7-LB11))),
IF(WEEKDAY($B11+1,2)=6,
IF(LB11&lt;$CI$7+1,
IF(LC11&lt;=$CI$7+1,
0,
IF(LC11&lt;=$CF$7+1,
LC11-$CI$7+1,
$CF$7-$CI$7)),
IF(LC11&lt;=$CF$7+1,
LC11-LB11,
IF($CF$7+1-LB11&lt;=0,
0,
$CF$7+1-LB11))),
0)),
0)</f>
        <v>0</v>
      </c>
      <c r="LJ11" s="737">
        <f t="shared" si="61"/>
        <v>0</v>
      </c>
      <c r="LK11" s="740">
        <f t="shared" si="62"/>
        <v>0</v>
      </c>
      <c r="LL11" s="625">
        <f t="shared" ref="LL11:LL40" si="291">IF(ISERROR(FIND(";",$AD11,KY11+1)),LEN($AD11)+1,FIND(";",$AD11,KY11+1))</f>
        <v>1</v>
      </c>
      <c r="LM11" s="625" t="str">
        <f t="shared" ref="LM11:LM40" si="292">IF(ISERR(MID($AD11,KY11+1,LL11-KY11-1)),"00:00-00:00",MID($AD11,KY11+1,LL11-KY11-1))</f>
        <v>00:00-00:00</v>
      </c>
      <c r="LN11" s="627">
        <f t="shared" ref="LN11:LN40" si="293">IF(LP11-LO11&lt;0,LP11-LO11+1,LP11-LO11)</f>
        <v>1</v>
      </c>
      <c r="LO11" s="738">
        <f t="shared" ref="LO11:LO40" si="294">IF(_xlfn.NUMBERVALUE(LEFT(LM11,FIND("-",LM11)))&lt;$CD11,_xlfn.NUMBERVALUE(LEFT(LM11,FIND("-",LM11)))+1,_xlfn.NUMBERVALUE(LEFT(LM11,FIND("-",LM11))))</f>
        <v>0</v>
      </c>
      <c r="LP11" s="738">
        <f t="shared" ref="LP11:LP40" si="295">IF(_xlfn.NUMBERVALUE(RIGHT(LM11,LEN(LM11)-FIND("-",LM11)))&lt;=LO11,_xlfn.NUMBERVALUE(RIGHT(LM11,LEN(LM11)-FIND("-",LM11)))+1,_xlfn.NUMBERVALUE(RIGHT(LM11,LEN(LM11)-FIND("-",LM11))))</f>
        <v>1</v>
      </c>
      <c r="LQ11" s="628" t="b">
        <f t="shared" ref="LQ11:LR40" si="296">IF((LO11&gt;=$CD11)*(LO11&lt;$CE11),TRUE,FALSE)</f>
        <v>1</v>
      </c>
      <c r="LR11" s="628" t="b">
        <f t="shared" si="296"/>
        <v>0</v>
      </c>
      <c r="LS11" s="628" t="b">
        <f t="shared" ref="LS11:LS40" si="297">IF((LO11&lt;=$CD11)*(LP11&gt;=$CE11),TRUE,FALSE)</f>
        <v>1</v>
      </c>
      <c r="LT11" s="628">
        <f t="shared" ref="LT11:LT40" si="298">IF(LQ11*LR11,LN11,
IF(NOT(LQ11)*LR11,LP11-$CD11,
IF(LQ11*NOT(LR11),$CE11-LO11,
IF(LS11,$CE11-$CD11,0))))</f>
        <v>1</v>
      </c>
      <c r="LU11" s="737">
        <f t="shared" ref="LU11:LU40" si="299">IF(OR(LT11&gt;=1,LT11&lt;=0),0,
IF(OR(LO11&gt;=$CG$7,LP11&lt;=$CF$7),0,
IF(LO11&lt;$CH$7,
              IF(LP11&lt;=$CH$7,LP11-LO11,$CH$7-LO11),
              IF(LO11&lt;$CF$7,
IF(LP11&lt;$CG$7,LP11-$CF$7,$CG$7-$CF$7),
IF(LP11&lt;$CG$7,LP11-LO11,$CG$7-LO11)))))</f>
        <v>0</v>
      </c>
      <c r="LV11" s="737">
        <f t="shared" ref="LV11:LV40" si="300">IF(AND(LT11&lt;1,LT11&gt;0),
IF(WEEKDAY($B11,2)=6,
IF(LO11&lt;$CI$7,
IF(LP11&lt;=$CI$7,
0,
IF(LP11&lt;=$CF$7,
LP11-$CI$7,
$CF$7-$CI$7)),
IF(LP11&lt;=$CF$7,
LP11-LO11,
IF($CF$7-LO11&lt;=0,
0,
 $CF$7-LO11))),
IF(WEEKDAY($B11+1,2)=6,
IF(LO11&lt;$CI$7+1,
IF(LP11&lt;=$CI$7+1,
0,
IF(LP11&lt;=$CF$7+1,
LP11-$CI$7+1,
$CF$7-$CI$7)),
IF(LP11&lt;=$CF$7+1,
LP11-LO11,
IF($CF$7+1-LO11&lt;=0,
0,
$CF$7+1-LO11))),
0)),
0)</f>
        <v>0</v>
      </c>
      <c r="LW11" s="737">
        <f t="shared" si="63"/>
        <v>0</v>
      </c>
      <c r="LX11" s="740">
        <f t="shared" si="64"/>
        <v>0</v>
      </c>
      <c r="LY11" s="625">
        <f t="shared" ref="LY11:LY40" si="301">IF(ISERROR(FIND(";",$AD11,LL11+1)),LEN($AD11)+1,FIND(";",$AD11,LL11+1))</f>
        <v>1</v>
      </c>
      <c r="LZ11" s="625" t="str">
        <f t="shared" ref="LZ11:LZ40" si="302">IF(ISERR(MID($AD11,LL11+1,LY11-LL11-1)),"00:00-00:00",MID($AD11,LL11+1,LY11-LL11-1))</f>
        <v>00:00-00:00</v>
      </c>
      <c r="MA11" s="627">
        <f t="shared" ref="MA11:MA40" si="303">IF(MC11-MB11&lt;0,MC11-MB11+1,MC11-MB11)</f>
        <v>1</v>
      </c>
      <c r="MB11" s="738">
        <f t="shared" ref="MB11:MB40" si="304">IF(_xlfn.NUMBERVALUE(LEFT(LZ11,FIND("-",LZ11)))&lt;$CD11,_xlfn.NUMBERVALUE(LEFT(LZ11,FIND("-",LZ11)))+1,_xlfn.NUMBERVALUE(LEFT(LZ11,FIND("-",LZ11))))</f>
        <v>0</v>
      </c>
      <c r="MC11" s="738">
        <f t="shared" ref="MC11:MC40" si="305">IF(_xlfn.NUMBERVALUE(RIGHT(LZ11,LEN(LZ11)-FIND("-",LZ11)))&lt;=MB11,_xlfn.NUMBERVALUE(RIGHT(LZ11,LEN(LZ11)-FIND("-",LZ11)))+1,_xlfn.NUMBERVALUE(RIGHT(LZ11,LEN(LZ11)-FIND("-",LZ11))))</f>
        <v>1</v>
      </c>
      <c r="MD11" s="628" t="b">
        <f t="shared" ref="MD11:MD40" si="306">IF((MB11&gt;=$CD11)*(MB11&lt;$CE11),TRUE,FALSE)</f>
        <v>1</v>
      </c>
      <c r="ME11" s="628" t="b">
        <f t="shared" si="65"/>
        <v>0</v>
      </c>
      <c r="MF11" s="628" t="b">
        <f t="shared" ref="MF11:MF40" si="307">IF((MB11&lt;=$CD11)*(MC11&gt;=$CE11),TRUE,FALSE)</f>
        <v>1</v>
      </c>
      <c r="MG11" s="628">
        <f t="shared" ref="MG11:MG40" si="308">IF(MD11*ME11,MA11,
IF(NOT(MD11)*ME11,MC11-$CD11,
IF(MD11*NOT(ME11),$CE11-MB11,
IF(MF11,$CE11-$CD11,0))))</f>
        <v>1</v>
      </c>
      <c r="MH11" s="737">
        <f t="shared" ref="MH11:MH40" si="309">IF(OR(MG11&gt;=1,MG11&lt;=0),0,
IF(OR(MB11&gt;=$CG$7,MC11&lt;=$CF$7),0,
IF(MB11&lt;$CH$7,
              IF(MC11&lt;=$CH$7,MC11-MB11,$CH$7-MB11),
              IF(MB11&lt;$CF$7,
IF(MC11&lt;$CG$7,MC11-$CF$7,$CG$7-$CF$7),
IF(MC11&lt;$CG$7,MC11-MB11,$CG$7-MB11)))))</f>
        <v>0</v>
      </c>
      <c r="MI11" s="737">
        <f t="shared" ref="MI11:MI40" si="310">IF(AND(MG11&lt;1,MG11&gt;0),
IF(WEEKDAY($B11,2)=6,
IF(MB11&lt;$CI$7,
IF(MC11&lt;=$CI$7,
0,
IF(MC11&lt;=$CF$7,
MC11-$CI$7,
$CF$7-$CI$7)),
IF(MC11&lt;=$CF$7,
MC11-MB11,
IF($CF$7-MB11&lt;=0,
0,
 $CF$7-MB11))),
IF(WEEKDAY($B11+1,2)=6,
IF(MB11&lt;$CI$7+1,
IF(MC11&lt;=$CI$7+1,
0,
IF(MC11&lt;=$CF$7+1,
MC11-$CI$7+1,
$CF$7-$CI$7)),
IF(MC11&lt;=$CF$7+1,
MC11-MB11,
IF($CF$7+1-MB11&lt;=0,
0,
$CF$7+1-MB11))),
0)),
0)</f>
        <v>0</v>
      </c>
      <c r="MJ11" s="737">
        <f t="shared" si="66"/>
        <v>0</v>
      </c>
      <c r="MK11" s="740">
        <f t="shared" si="67"/>
        <v>0</v>
      </c>
      <c r="ML11" s="625">
        <f t="shared" ref="ML11:ML40" si="311">IF(ISERROR(FIND(";",$AD11,LY11+1)),LEN($AD11)+1,FIND(";",$AD11,LY11+1))</f>
        <v>1</v>
      </c>
      <c r="MM11" s="625" t="str">
        <f t="shared" ref="MM11:MM40" si="312">IF(ISERR(MID($AD11,LY11+1,ML11-LY11-1)),"00:00-00:00",MID($AD11,LY11+1,ML11-LY11-1))</f>
        <v>00:00-00:00</v>
      </c>
      <c r="MN11" s="627">
        <f t="shared" ref="MN11:MN40" si="313">IF(MP11-MO11&lt;0,MP11-MO11+1,MP11-MO11)</f>
        <v>1</v>
      </c>
      <c r="MO11" s="738">
        <f t="shared" ref="MO11:MO40" si="314">IF(_xlfn.NUMBERVALUE(LEFT(MM11,FIND("-",MM11)))&lt;$CD11,_xlfn.NUMBERVALUE(LEFT(MM11,FIND("-",MM11)))+1,_xlfn.NUMBERVALUE(LEFT(MM11,FIND("-",MM11))))</f>
        <v>0</v>
      </c>
      <c r="MP11" s="738">
        <f t="shared" ref="MP11:MP40" si="315">IF(_xlfn.NUMBERVALUE(RIGHT(MM11,LEN(MM11)-FIND("-",MM11)))&lt;=MO11,_xlfn.NUMBERVALUE(RIGHT(MM11,LEN(MM11)-FIND("-",MM11)))+1,_xlfn.NUMBERVALUE(RIGHT(MM11,LEN(MM11)-FIND("-",MM11))))</f>
        <v>1</v>
      </c>
      <c r="MQ11" s="628" t="b">
        <f t="shared" ref="MQ11:MR40" si="316">IF((MO11&gt;=$CD11)*(MO11&lt;$CE11),TRUE,FALSE)</f>
        <v>1</v>
      </c>
      <c r="MR11" s="628" t="b">
        <f t="shared" si="316"/>
        <v>0</v>
      </c>
      <c r="MS11" s="628" t="b">
        <f t="shared" ref="MS11:MS40" si="317">IF((MO11&lt;=$CD11)*(MP11&gt;=$CE11),TRUE,FALSE)</f>
        <v>1</v>
      </c>
      <c r="MT11" s="628">
        <f t="shared" ref="MT11:MT40" si="318">IF(MQ11*MR11,MN11,
IF(NOT(MQ11)*MR11,MP11-$CD11,
IF(MQ11*NOT(MR11),$CE11-MO11,
IF(MS11,$CE11-$CD11,0))))</f>
        <v>1</v>
      </c>
      <c r="MU11" s="737">
        <f t="shared" ref="MU11:MU40" si="319">IF(OR(MT11&gt;=1,MT11&lt;=0),0,
IF(OR(MO11&gt;=$CG$7,MP11&lt;=$CF$7),0,
IF(MO11&lt;$CH$7,
              IF(MP11&lt;=$CH$7,MP11-MO11,$CH$7-MO11),
              IF(MO11&lt;$CF$7,
IF(MP11&lt;$CG$7,MP11-$CF$7,$CG$7-$CF$7),
IF(MP11&lt;$CG$7,MP11-MO11,$CG$7-MO11)))))</f>
        <v>0</v>
      </c>
      <c r="MV11" s="737">
        <f t="shared" ref="MV11:MV40" si="320">IF(AND(MT11&lt;1,MT11&gt;0),
IF(WEEKDAY($B11,2)=6,
IF(MO11&lt;$CI$7,
IF(MP11&lt;=$CI$7,
0,
IF(MP11&lt;=$CF$7,
MP11-$CI$7,
$CF$7-$CI$7)),
IF(MP11&lt;=$CF$7,
MP11-MO11,
IF($CF$7-MO11&lt;=0,
0,
 $CF$7-MO11))),
IF(WEEKDAY($B11+1,2)=6,
IF(MO11&lt;$CI$7+1,
IF(MP11&lt;=$CI$7+1,
0,
IF(MP11&lt;=$CF$7+1,
MP11-$CI$7+1,
$CF$7-$CI$7)),
IF(MP11&lt;=$CF$7+1,
MP11-MO11,
IF($CF$7+1-MO11&lt;=0,
0,
$CF$7+1-MO11))),
0)),
0)</f>
        <v>0</v>
      </c>
      <c r="MW11" s="737">
        <f t="shared" si="68"/>
        <v>0</v>
      </c>
      <c r="MX11" s="740">
        <f t="shared" si="69"/>
        <v>0</v>
      </c>
      <c r="MY11" s="625">
        <f t="shared" ref="MY11:MY40" si="321">IF(ISERROR(FIND(";",$AD11,ML11+1)),LEN($AD11)+1,FIND(";",$AD11,ML11+1))</f>
        <v>1</v>
      </c>
      <c r="MZ11" s="625" t="str">
        <f t="shared" ref="MZ11:MZ40" si="322">IF(ISERR(MID($AD11,ML11+1,MY11-ML11-1)),"00:00-00:00",MID($AD11,ML11+1,MY11-ML11-1))</f>
        <v>00:00-00:00</v>
      </c>
      <c r="NA11" s="627">
        <f t="shared" ref="NA11:NA40" si="323">IF(NC11-NB11&lt;0,NC11-NB11+1,NC11-NB11)</f>
        <v>1</v>
      </c>
      <c r="NB11" s="738">
        <f t="shared" ref="NB11:NB40" si="324">IF(_xlfn.NUMBERVALUE(LEFT(MZ11,FIND("-",MZ11)))&lt;$CD11,_xlfn.NUMBERVALUE(LEFT(MZ11,FIND("-",MZ11)))+1,_xlfn.NUMBERVALUE(LEFT(MZ11,FIND("-",MZ11))))</f>
        <v>0</v>
      </c>
      <c r="NC11" s="738">
        <f t="shared" ref="NC11:NC40" si="325">IF(_xlfn.NUMBERVALUE(RIGHT(MZ11,LEN(MZ11)-FIND("-",MZ11)))&lt;=NB11,_xlfn.NUMBERVALUE(RIGHT(MZ11,LEN(MZ11)-FIND("-",MZ11)))+1,_xlfn.NUMBERVALUE(RIGHT(MZ11,LEN(MZ11)-FIND("-",MZ11))))</f>
        <v>1</v>
      </c>
      <c r="ND11" s="628" t="b">
        <f t="shared" ref="ND11:NE40" si="326">IF((NB11&gt;=$CD11)*(NB11&lt;$CE11),TRUE,FALSE)</f>
        <v>1</v>
      </c>
      <c r="NE11" s="628" t="b">
        <f t="shared" si="326"/>
        <v>0</v>
      </c>
      <c r="NF11" s="628" t="b">
        <f t="shared" ref="NF11:NF40" si="327">IF((NB11&lt;=$CD11)*(NC11&gt;=$CE11),TRUE,FALSE)</f>
        <v>1</v>
      </c>
      <c r="NG11" s="628">
        <f t="shared" ref="NG11:NG40" si="328">IF(ND11*NE11,NA11,
IF(NOT(ND11)*NE11,NC11-$CD11,
IF(ND11*NOT(NE11),$CE11-NB11,
IF(NF11,$CE11-$CD11,0))))</f>
        <v>1</v>
      </c>
      <c r="NH11" s="737">
        <f t="shared" ref="NH11:NH40" si="329">IF(OR(NG11&gt;=1,NG11&lt;=0),0,
IF(OR(NB11&gt;=$CG$7,NC11&lt;=$CF$7),0,
IF(NB11&lt;$CH$7,
              IF(NC11&lt;=$CH$7,NC11-NB11,$CH$7-NB11),
              IF(NB11&lt;$CF$7,
IF(NC11&lt;$CG$7,NC11-$CF$7,$CG$7-$CF$7),
IF(NC11&lt;$CG$7,NC11-NB11,$CG$7-NB11)))))</f>
        <v>0</v>
      </c>
      <c r="NI11" s="737">
        <f t="shared" ref="NI11:NI40" si="330">IF(AND(NG11&lt;1,NG11&gt;0),
IF(WEEKDAY($B11,2)=6,
IF(NB11&lt;$CI$7,
IF(NC11&lt;=$CI$7,
0,
IF(NC11&lt;=$CF$7,
NC11-$CI$7,
$CF$7-$CI$7)),
IF(NC11&lt;=$CF$7,
NC11-NB11,
IF($CF$7-NB11&lt;=0,
0,
 $CF$7-NB11))),
IF(WEEKDAY($B11+1,2)=6,
IF(NB11&lt;$CI$7+1,
IF(NC11&lt;=$CI$7+1,
0,
IF(NC11&lt;=$CF$7+1,
NC11-$CI$7+1,
$CF$7-$CI$7)),
IF(NC11&lt;=$CF$7+1,
NC11-NB11,
IF($CF$7+1-NB11&lt;=0,
0,
$CF$7+1-NB11))),
0)),
0)</f>
        <v>0</v>
      </c>
      <c r="NJ11" s="737">
        <f t="shared" si="70"/>
        <v>0</v>
      </c>
      <c r="NK11" s="740">
        <f t="shared" si="71"/>
        <v>0</v>
      </c>
      <c r="NL11" s="625">
        <f t="shared" ref="NL11:NL40" si="331">IF(ISERROR(FIND(";",$AD11,MY11+1)),LEN($AD11)+1,FIND(";",$AD11,MY11+1))</f>
        <v>1</v>
      </c>
      <c r="NM11" s="625" t="str">
        <f t="shared" ref="NM11:NM40" si="332">IF(ISERR(MID($AD11,MY11+1,NL11-MY11-1)),"00:00-00:00",MID($AD11,MY11+1,NL11-MY11-1))</f>
        <v>00:00-00:00</v>
      </c>
      <c r="NN11" s="627">
        <f t="shared" ref="NN11:NN40" si="333">IF(NP11-NO11&lt;0,NP11-NO11+1,NP11-NO11)</f>
        <v>1</v>
      </c>
      <c r="NO11" s="738">
        <f t="shared" ref="NO11:NO40" si="334">IF(_xlfn.NUMBERVALUE(LEFT(NM11,FIND("-",NM11)))&lt;$CD11,_xlfn.NUMBERVALUE(LEFT(NM11,FIND("-",NM11)))+1,_xlfn.NUMBERVALUE(LEFT(NM11,FIND("-",NM11))))</f>
        <v>0</v>
      </c>
      <c r="NP11" s="738">
        <f t="shared" ref="NP11:NP40" si="335">IF(_xlfn.NUMBERVALUE(RIGHT(NM11,LEN(NM11)-FIND("-",NM11)))&lt;=NO11,_xlfn.NUMBERVALUE(RIGHT(NM11,LEN(NM11)-FIND("-",NM11)))+1,_xlfn.NUMBERVALUE(RIGHT(NM11,LEN(NM11)-FIND("-",NM11))))</f>
        <v>1</v>
      </c>
      <c r="NQ11" s="628" t="b">
        <f t="shared" ref="NQ11:NR40" si="336">IF((NO11&gt;=$CD11)*(NO11&lt;$CE11),TRUE,FALSE)</f>
        <v>1</v>
      </c>
      <c r="NR11" s="628" t="b">
        <f t="shared" si="336"/>
        <v>0</v>
      </c>
      <c r="NS11" s="628" t="b">
        <f t="shared" ref="NS11:NS40" si="337">IF((NO11&lt;=$CD11)*(NP11&gt;=$CE11),TRUE,FALSE)</f>
        <v>1</v>
      </c>
      <c r="NT11" s="628">
        <f t="shared" ref="NT11:NT40" si="338">IF(NQ11*NR11,NN11,
IF(NOT(NQ11)*NR11,NP11-$CD11,
IF(NQ11*NOT(NR11),$CE11-NO11,
IF(NS11,$CE11-$CD11,0))))</f>
        <v>1</v>
      </c>
      <c r="NU11" s="737">
        <f t="shared" ref="NU11:NU40" si="339">IF(OR(NT11&gt;=1,NT11&lt;=0),0,
IF(OR(NO11&gt;=$CG$7,NP11&lt;=$CF$7),0,
IF(NO11&lt;$CH$7,
              IF(NP11&lt;=$CH$7,NP11-NO11,$CH$7-NO11),
              IF(NO11&lt;$CF$7,
IF(NP11&lt;$CG$7,NP11-$CF$7,$CG$7-$CF$7),
IF(NP11&lt;$CG$7,NP11-NO11,$CG$7-NO11)))))</f>
        <v>0</v>
      </c>
      <c r="NV11" s="737">
        <f t="shared" ref="NV11:NV40" si="340">IF(AND(NT11&lt;1,NT11&gt;0),
IF(WEEKDAY($B11,2)=6,
IF(NO11&lt;$CI$7,
IF(NP11&lt;=$CI$7,
0,
IF(NP11&lt;=$CF$7,
NP11-$CI$7,
$CF$7-$CI$7)),
IF(NP11&lt;=$CF$7,
NP11-NO11,
IF($CF$7-NO11&lt;=0,
0,
 $CF$7-NO11))),
IF(WEEKDAY($B11+1,2)=6,
IF(NO11&lt;$CI$7+1,
IF(NP11&lt;=$CI$7+1,
0,
IF(NP11&lt;=$CF$7+1,
NP11-$CI$7+1,
$CF$7-$CI$7)),
IF(NP11&lt;=$CF$7+1,
NP11-NO11,
IF($CF$7+1-NO11&lt;=0,
0,
$CF$7+1-NO11))),
0)),
0)</f>
        <v>0</v>
      </c>
      <c r="NW11" s="737">
        <f t="shared" si="72"/>
        <v>0</v>
      </c>
      <c r="NX11" s="740">
        <f t="shared" si="73"/>
        <v>0</v>
      </c>
      <c r="NY11" s="625">
        <f t="shared" ref="NY11:NY40" si="341">IF(ISERROR(FIND(";",$AD11,NL11+1)),LEN($AD11)+1,FIND(";",$AD11,NL11+1))</f>
        <v>1</v>
      </c>
      <c r="NZ11" s="625" t="str">
        <f t="shared" ref="NZ11:NZ40" si="342">IF(ISERR(MID($AD11,NL11+1,NY11-NL11-1)),"00:00-00:00",MID($AD11,NL11+1,NY11-NL11-1))</f>
        <v>00:00-00:00</v>
      </c>
      <c r="OA11" s="627">
        <f t="shared" ref="OA11:OA40" si="343">IF(OC11-OB11&lt;0,OC11-OB11+1,OC11-OB11)</f>
        <v>1</v>
      </c>
      <c r="OB11" s="738">
        <f t="shared" ref="OB11:OB40" si="344">IF(_xlfn.NUMBERVALUE(LEFT(NZ11,FIND("-",NZ11)))&lt;$CD11,_xlfn.NUMBERVALUE(LEFT(NZ11,FIND("-",NZ11)))+1,_xlfn.NUMBERVALUE(LEFT(NZ11,FIND("-",NZ11))))</f>
        <v>0</v>
      </c>
      <c r="OC11" s="738">
        <f t="shared" ref="OC11:OC40" si="345">IF(_xlfn.NUMBERVALUE(RIGHT(NZ11,LEN(NZ11)-FIND("-",NZ11)))&lt;=OB11,_xlfn.NUMBERVALUE(RIGHT(NZ11,LEN(NZ11)-FIND("-",NZ11)))+1,_xlfn.NUMBERVALUE(RIGHT(NZ11,LEN(NZ11)-FIND("-",NZ11))))</f>
        <v>1</v>
      </c>
      <c r="OD11" s="628" t="b">
        <f t="shared" ref="OD11:OE40" si="346">IF((OB11&gt;=$CD11)*(OB11&lt;$CE11),TRUE,FALSE)</f>
        <v>1</v>
      </c>
      <c r="OE11" s="628" t="b">
        <f t="shared" si="346"/>
        <v>0</v>
      </c>
      <c r="OF11" s="628" t="b">
        <f t="shared" ref="OF11:OF40" si="347">IF((OB11&lt;=$CD11)*(OC11&gt;=$CE11),TRUE,FALSE)</f>
        <v>1</v>
      </c>
      <c r="OG11" s="628">
        <f t="shared" ref="OG11:OG40" si="348">IF(OD11*OE11,OA11,
IF(NOT(OD11)*OE11,OC11-$CD11,
IF(OD11*NOT(OE11),$CE11-OB11,
IF(OF11,$CE11-$CD11,0))))</f>
        <v>1</v>
      </c>
      <c r="OH11" s="737">
        <f t="shared" ref="OH11:OH40" si="349">IF(OR(OG11&gt;=1,OG11&lt;=0),0,
IF(OR(OB11&gt;=$CG$7,OC11&lt;=$CF$7),0,
IF(OB11&lt;$CH$7,
              IF(OC11&lt;=$CH$7,OC11-OB11,$CH$7-OB11),
              IF(OB11&lt;$CF$7,
IF(OC11&lt;$CG$7,OC11-$CF$7,$CG$7-$CF$7),
IF(OC11&lt;$CG$7,OC11-OB11,$CG$7-OB11)))))</f>
        <v>0</v>
      </c>
      <c r="OI11" s="737">
        <f t="shared" ref="OI11:OI40" si="350">IF(AND(OG11&lt;1,OG11&gt;0),
IF(WEEKDAY($B11,2)=6,
IF(OB11&lt;$CI$7,
IF(OC11&lt;=$CI$7,
0,
IF(OC11&lt;=$CF$7,
OC11-$CI$7,
$CF$7-$CI$7)),
IF(OC11&lt;=$CF$7,
OC11-OB11,
IF($CF$7-OB11&lt;=0,
0,
 $CF$7-OB11))),
IF(WEEKDAY($B11+1,2)=6,
IF(OB11&lt;$CI$7+1,
IF(OC11&lt;=$CI$7+1,
0,
IF(OC11&lt;=$CF$7+1,
OC11-$CI$7+1,
$CF$7-$CI$7)),
IF(OC11&lt;=$CF$7+1,
OC11-OB11,
IF($CF$7+1-OB11&lt;=0,
0,
$CF$7+1-OB11))),
0)),
0)</f>
        <v>0</v>
      </c>
      <c r="OJ11" s="737">
        <f t="shared" si="74"/>
        <v>0</v>
      </c>
      <c r="OK11" s="740">
        <f t="shared" si="75"/>
        <v>0</v>
      </c>
      <c r="OL11" s="625">
        <f t="shared" ref="OL11:OL40" si="351">IF(ISERROR(FIND(";",$AD11,NY11+1)),LEN($AD11)+1,FIND(";",$AD11,NY11+1))</f>
        <v>1</v>
      </c>
      <c r="OM11" s="625" t="str">
        <f t="shared" ref="OM11:OM40" si="352">IF(ISERR(MID($AD11,NY11+1,OL11-NY11-1)),"00:00-00:00",MID($AD11,NY11+1,OL11-NY11-1))</f>
        <v>00:00-00:00</v>
      </c>
      <c r="ON11" s="627">
        <f t="shared" ref="ON11:ON40" si="353">IF(OP11-OO11&lt;0,OP11-OO11+1,OP11-OO11)</f>
        <v>1</v>
      </c>
      <c r="OO11" s="738">
        <f t="shared" ref="OO11:OO40" si="354">IF(_xlfn.NUMBERVALUE(LEFT(OM11,FIND("-",OM11)))&lt;$CD11,_xlfn.NUMBERVALUE(LEFT(OM11,FIND("-",OM11)))+1,_xlfn.NUMBERVALUE(LEFT(OM11,FIND("-",OM11))))</f>
        <v>0</v>
      </c>
      <c r="OP11" s="738">
        <f t="shared" ref="OP11:OP40" si="355">IF(_xlfn.NUMBERVALUE(RIGHT(OM11,LEN(OM11)-FIND("-",OM11)))&lt;=OO11,_xlfn.NUMBERVALUE(RIGHT(OM11,LEN(OM11)-FIND("-",OM11)))+1,_xlfn.NUMBERVALUE(RIGHT(OM11,LEN(OM11)-FIND("-",OM11))))</f>
        <v>1</v>
      </c>
      <c r="OQ11" s="628" t="b">
        <f t="shared" ref="OQ11:OR40" si="356">IF((OO11&gt;=$CD11)*(OO11&lt;$CE11),TRUE,FALSE)</f>
        <v>1</v>
      </c>
      <c r="OR11" s="628" t="b">
        <f t="shared" si="356"/>
        <v>0</v>
      </c>
      <c r="OS11" s="628" t="b">
        <f t="shared" ref="OS11:OS40" si="357">IF((OO11&lt;=$CD11)*(OP11&gt;=$CE11),TRUE,FALSE)</f>
        <v>1</v>
      </c>
      <c r="OT11" s="628">
        <f t="shared" ref="OT11:OT40" si="358">IF(OQ11*OR11,ON11,
IF(NOT(OQ11)*OR11,OP11-$CD11,
IF(OQ11*NOT(OR11),$CE11-OO11,
IF(OS11,$CE11-$CD11,0))))</f>
        <v>1</v>
      </c>
      <c r="OU11" s="737">
        <f t="shared" ref="OU11:OU40" si="359">IF(OR(OT11&gt;=1,OT11&lt;=0),0,
IF(OR(OO11&gt;=$CG$7,OP11&lt;=$CF$7),0,
IF(OO11&lt;$CH$7,
              IF(OP11&lt;=$CH$7,OP11-OO11,$CH$7-OO11),
              IF(OO11&lt;$CF$7,
IF(OP11&lt;$CG$7,OP11-$CF$7,$CG$7-$CF$7),
IF(OP11&lt;$CG$7,OP11-OO11,$CG$7-OO11)))))</f>
        <v>0</v>
      </c>
      <c r="OV11" s="737">
        <f t="shared" ref="OV11:OV40" si="360">IF(AND(OT11&lt;1,OT11&gt;0),
IF(WEEKDAY($B11,2)=6,
IF(OO11&lt;$CI$7,
IF(OP11&lt;=$CI$7,
0,
IF(OP11&lt;=$CF$7,
OP11-$CI$7,
$CF$7-$CI$7)),
IF(OP11&lt;=$CF$7,
OP11-OO11,
IF($CF$7-OO11&lt;=0,
0,
 $CF$7-OO11))),
IF(WEEKDAY($B11+1,2)=6,
IF(OO11&lt;$CI$7+1,
IF(OP11&lt;=$CI$7+1,
0,
IF(OP11&lt;=$CF$7+1,
OP11-$CI$7+1,
$CF$7-$CI$7)),
IF(OP11&lt;=$CF$7+1,
OP11-OO11,
IF($CF$7+1-OO11&lt;=0,
0,
$CF$7+1-OO11))),
0)),
0)</f>
        <v>0</v>
      </c>
      <c r="OW11" s="737">
        <f t="shared" si="76"/>
        <v>0</v>
      </c>
      <c r="OX11" s="740">
        <f t="shared" si="77"/>
        <v>0</v>
      </c>
      <c r="OY11" s="625">
        <f t="shared" ref="OY11:OY40" si="361">IF(ISERROR(FIND(";",$AD11,OL11+1)),LEN($AD11)+1,FIND(";",$AD11,OL11+1))</f>
        <v>1</v>
      </c>
      <c r="OZ11" s="625" t="str">
        <f t="shared" ref="OZ11:OZ40" si="362">IF(ISERR(MID($AD11,OL11+1,OY11-OL11-1)),"00:00-00:00",MID($AD11,OL11+1,OY11-OL11-1))</f>
        <v>00:00-00:00</v>
      </c>
      <c r="PA11" s="627">
        <f t="shared" ref="PA11:PA40" si="363">IF(PC11-PB11&lt;0,PC11-PB11+1,PC11-PB11)</f>
        <v>1</v>
      </c>
      <c r="PB11" s="738">
        <f t="shared" ref="PB11:PB40" si="364">IF(_xlfn.NUMBERVALUE(LEFT(OZ11,FIND("-",OZ11)))&lt;$CD11,_xlfn.NUMBERVALUE(LEFT(OZ11,FIND("-",OZ11)))+1,_xlfn.NUMBERVALUE(LEFT(OZ11,FIND("-",OZ11))))</f>
        <v>0</v>
      </c>
      <c r="PC11" s="738">
        <f t="shared" ref="PC11:PC40" si="365">IF(_xlfn.NUMBERVALUE(RIGHT(OZ11,LEN(OZ11)-FIND("-",OZ11)))&lt;=PB11,_xlfn.NUMBERVALUE(RIGHT(OZ11,LEN(OZ11)-FIND("-",OZ11)))+1,_xlfn.NUMBERVALUE(RIGHT(OZ11,LEN(OZ11)-FIND("-",OZ11))))</f>
        <v>1</v>
      </c>
      <c r="PD11" s="628" t="b">
        <f t="shared" ref="PD11:PE40" si="366">IF((PB11&gt;=$CD11)*(PB11&lt;$CE11),TRUE,FALSE)</f>
        <v>1</v>
      </c>
      <c r="PE11" s="628" t="b">
        <f t="shared" si="366"/>
        <v>0</v>
      </c>
      <c r="PF11" s="628" t="b">
        <f t="shared" ref="PF11:PF40" si="367">IF((PB11&lt;=$CD11)*(PC11&gt;=$CE11),TRUE,FALSE)</f>
        <v>1</v>
      </c>
      <c r="PG11" s="628">
        <f t="shared" ref="PG11:PG40" si="368">IF(PD11*PE11,PA11,
IF(NOT(PD11)*PE11,PC11-$CD11,
IF(PD11*NOT(PE11),$CE11-PB11,
IF(PF11,$CE11-$CD11,0))))</f>
        <v>1</v>
      </c>
      <c r="PH11" s="737">
        <f t="shared" ref="PH11:PH40" si="369">IF(OR(PG11&gt;=1,PG11&lt;=0),0,
IF(OR(PB11&gt;=$CG$7,PC11&lt;=$CF$7),0,
IF(PB11&lt;$CH$7,
              IF(PC11&lt;=$CH$7,PC11-PB11,$CH$7-PB11),
              IF(PB11&lt;$CF$7,
IF(PC11&lt;$CG$7,PC11-$CF$7,$CG$7-$CF$7),
IF(PC11&lt;$CG$7,PC11-PB11,$CG$7-PB11)))))</f>
        <v>0</v>
      </c>
      <c r="PI11" s="737">
        <f t="shared" ref="PI11:PI40" si="370">IF(AND(PG11&lt;1,PG11&gt;0),
IF(WEEKDAY($B11,2)=6,
IF(PB11&lt;$CI$7,
IF(PC11&lt;=$CI$7,
0,
IF(PC11&lt;=$CF$7,
PC11-$CI$7,
$CF$7-$CI$7)),
IF(PC11&lt;=$CF$7,
PC11-PB11,
IF($CF$7-PB11&lt;=0,
0,
 $CF$7-PB11))),
IF(WEEKDAY($B11+1,2)=6,
IF(PB11&lt;$CI$7+1,
IF(PC11&lt;=$CI$7+1,
0,
IF(PC11&lt;=$CF$7+1,
PC11-$CI$7+1,
$CF$7-$CI$7)),
IF(PC11&lt;=$CF$7+1,
PC11-PB11,
IF($CF$7+1-PB11&lt;=0,
0,
$CF$7+1-PB11))),
0)),
0)</f>
        <v>0</v>
      </c>
      <c r="PJ11" s="737">
        <f t="shared" si="78"/>
        <v>0</v>
      </c>
      <c r="PK11" s="740">
        <f t="shared" si="79"/>
        <v>0</v>
      </c>
      <c r="PL11" s="625">
        <f t="shared" ref="PL11:PL40" si="371">IF(ISERROR(FIND(";",$AD11,OY11+1)),LEN($AD11)+1,FIND(";",$AD11,OY11+1))</f>
        <v>1</v>
      </c>
      <c r="PM11" s="625" t="str">
        <f t="shared" ref="PM11:PM40" si="372">IF(ISERR(MID($AD11,OY11+1,PL11-OY11-1)),"00:00-00:00",MID($AD11,OY11+1,PL11-OY11-1))</f>
        <v>00:00-00:00</v>
      </c>
      <c r="PN11" s="627">
        <f t="shared" ref="PN11:PN40" si="373">IF(PP11-PO11&lt;0,PP11-PO11+1,PP11-PO11)</f>
        <v>1</v>
      </c>
      <c r="PO11" s="738">
        <f t="shared" ref="PO11:PO40" si="374">IF(_xlfn.NUMBERVALUE(LEFT(PM11,FIND("-",PM11)))&lt;$CD11,_xlfn.NUMBERVALUE(LEFT(PM11,FIND("-",PM11)))+1,_xlfn.NUMBERVALUE(LEFT(PM11,FIND("-",PM11))))</f>
        <v>0</v>
      </c>
      <c r="PP11" s="738">
        <f t="shared" ref="PP11:PP40" si="375">IF(_xlfn.NUMBERVALUE(RIGHT(PM11,LEN(PM11)-FIND("-",PM11)))&lt;=PO11,_xlfn.NUMBERVALUE(RIGHT(PM11,LEN(PM11)-FIND("-",PM11)))+1,_xlfn.NUMBERVALUE(RIGHT(PM11,LEN(PM11)-FIND("-",PM11))))</f>
        <v>1</v>
      </c>
      <c r="PQ11" s="628" t="b">
        <f t="shared" ref="PQ11:PR40" si="376">IF((PO11&gt;=$CD11)*(PO11&lt;$CE11),TRUE,FALSE)</f>
        <v>1</v>
      </c>
      <c r="PR11" s="628" t="b">
        <f t="shared" si="376"/>
        <v>0</v>
      </c>
      <c r="PS11" s="628" t="b">
        <f t="shared" ref="PS11:PS40" si="377">IF((PO11&lt;=$CD11)*(PP11&gt;=$CE11),TRUE,FALSE)</f>
        <v>1</v>
      </c>
      <c r="PT11" s="628">
        <f t="shared" ref="PT11:PT40" si="378">IF(PQ11*PR11,PN11,
IF(NOT(PQ11)*PR11,PP11-$CD11,
IF(PQ11*NOT(PR11),$CE11-PO11,
IF(PS11,$CE11-$CD11,0))))</f>
        <v>1</v>
      </c>
      <c r="PU11" s="737">
        <f t="shared" ref="PU11:PU40" si="379">IF(OR(PT11&gt;=1,PT11&lt;=0),0,
IF(OR(PO11&gt;=$CG$7,PP11&lt;=$CF$7),0,
IF(PO11&lt;$CH$7,
              IF(PP11&lt;=$CH$7,PP11-PO11,$CH$7-PO11),
              IF(PO11&lt;$CF$7,
IF(PP11&lt;$CG$7,PP11-$CF$7,$CG$7-$CF$7),
IF(PP11&lt;$CG$7,PP11-PO11,$CG$7-PO11)))))</f>
        <v>0</v>
      </c>
      <c r="PV11" s="737">
        <f t="shared" ref="PV11:PV40" si="380">IF(AND(PT11&lt;1,PT11&gt;0),
IF(WEEKDAY($B11,2)=6,
IF(PO11&lt;$CI$7,
IF(PP11&lt;=$CI$7,
0,
IF(PP11&lt;=$CF$7,
PP11-$CI$7,
$CF$7-$CI$7)),
IF(PP11&lt;=$CF$7,
PP11-PO11,
IF($CF$7-PO11&lt;=0,
0,
 $CF$7-PO11))),
IF(WEEKDAY($B11+1,2)=6,
IF(PO11&lt;$CI$7+1,
IF(PP11&lt;=$CI$7+1,
0,
IF(PP11&lt;=$CF$7+1,
PP11-$CI$7+1,
$CF$7-$CI$7)),
IF(PP11&lt;=$CF$7+1,
PP11-PO11,
IF($CF$7+1-PO11&lt;=0,
0,
$CF$7+1-PO11))),
0)),
0)</f>
        <v>0</v>
      </c>
      <c r="PW11" s="737">
        <f t="shared" si="80"/>
        <v>0</v>
      </c>
      <c r="PX11" s="740">
        <f t="shared" si="81"/>
        <v>0</v>
      </c>
      <c r="PY11" s="625">
        <f t="shared" ref="PY11:PY40" si="381">IF(ISERROR(FIND(";",$AD11,PL11+1)),LEN($AD11)+1,FIND(";",$AD11,PL11+1))</f>
        <v>1</v>
      </c>
      <c r="PZ11" s="625" t="str">
        <f t="shared" ref="PZ11:PZ40" si="382">IF(ISERR(MID($AD11,PL11+1,PY11-PL11-1)),"00:00-00:00",MID($AD11,PL11+1,PY11-PL11-1))</f>
        <v>00:00-00:00</v>
      </c>
      <c r="QA11" s="627">
        <f t="shared" ref="QA11:QA40" si="383">IF(QC11-QB11&lt;0,QC11-QB11+1,QC11-QB11)</f>
        <v>1</v>
      </c>
      <c r="QB11" s="738">
        <f t="shared" ref="QB11:QB40" si="384">IF(_xlfn.NUMBERVALUE(LEFT(PZ11,FIND("-",PZ11)))&lt;$CD11,_xlfn.NUMBERVALUE(LEFT(PZ11,FIND("-",PZ11)))+1,_xlfn.NUMBERVALUE(LEFT(PZ11,FIND("-",PZ11))))</f>
        <v>0</v>
      </c>
      <c r="QC11" s="738">
        <f t="shared" ref="QC11:QC40" si="385">IF(_xlfn.NUMBERVALUE(RIGHT(PZ11,LEN(PZ11)-FIND("-",PZ11)))&lt;=QB11,_xlfn.NUMBERVALUE(RIGHT(PZ11,LEN(PZ11)-FIND("-",PZ11)))+1,_xlfn.NUMBERVALUE(RIGHT(PZ11,LEN(PZ11)-FIND("-",PZ11))))</f>
        <v>1</v>
      </c>
      <c r="QD11" s="628" t="b">
        <f t="shared" ref="QD11:QE40" si="386">IF((QB11&gt;=$CD11)*(QB11&lt;$CE11),TRUE,FALSE)</f>
        <v>1</v>
      </c>
      <c r="QE11" s="628" t="b">
        <f t="shared" si="386"/>
        <v>0</v>
      </c>
      <c r="QF11" s="628" t="b">
        <f t="shared" ref="QF11:QF40" si="387">IF((QB11&lt;=$CD11)*(QC11&gt;=$CE11),TRUE,FALSE)</f>
        <v>1</v>
      </c>
      <c r="QG11" s="628">
        <f t="shared" ref="QG11:QG40" si="388">IF(QD11*QE11,QA11,
IF(NOT(QD11)*QE11,QC11-$CD11,
IF(QD11*NOT(QE11),$CE11-QB11,
IF(QF11,$CE11-$CD11,0))))</f>
        <v>1</v>
      </c>
      <c r="QH11" s="737">
        <f t="shared" ref="QH11:QH40" si="389">IF(OR(QG11&gt;=1,QG11&lt;=0),0,
IF(OR(QB11&gt;=$CG$7,QC11&lt;=$CF$7),0,
IF(QB11&lt;$CH$7,
              IF(QC11&lt;=$CH$7,QC11-QB11,$CH$7-QB11),
              IF(QB11&lt;$CF$7,
IF(QC11&lt;$CG$7,QC11-$CF$7,$CG$7-$CF$7),
IF(QC11&lt;$CG$7,QC11-QB11,$CG$7-QB11)))))</f>
        <v>0</v>
      </c>
      <c r="QI11" s="737">
        <f t="shared" ref="QI11:QI40" si="390">IF(AND(QG11&lt;1,QG11&gt;0),
IF(WEEKDAY($B11,2)=6,
IF(QB11&lt;$CI$7,
IF(QC11&lt;=$CI$7,
0,
IF(QC11&lt;=$CF$7,
QC11-$CI$7,
$CF$7-$CI$7)),
IF(QC11&lt;=$CF$7,
QC11-QB11,
IF($CF$7-QB11&lt;=0,
0,
 $CF$7-QB11))),
IF(WEEKDAY($B11+1,2)=6,
IF(QB11&lt;$CI$7+1,
IF(QC11&lt;=$CI$7+1,
0,
IF(QC11&lt;=$CF$7+1,
QC11-$CI$7+1,
$CF$7-$CI$7)),
IF(QC11&lt;=$CF$7+1,
QC11-QB11,
IF($CF$7+1-QB11&lt;=0,
0,
$CF$7+1-QB11))),
0)),
0)</f>
        <v>0</v>
      </c>
      <c r="QJ11" s="737">
        <f t="shared" si="82"/>
        <v>0</v>
      </c>
      <c r="QK11" s="740">
        <f t="shared" si="83"/>
        <v>0</v>
      </c>
      <c r="QL11" s="625">
        <f t="shared" ref="QL11:QL40" si="391">IF(ISERROR(FIND(";",$AD11,PY11+1)),LEN($AD11)+1,FIND(";",$AD11,PY11+1))</f>
        <v>1</v>
      </c>
      <c r="QM11" s="625" t="str">
        <f t="shared" ref="QM11:QM40" si="392">IF(ISERR(MID($AD11,PY11+1,QL11-PY11-1)),"00:00-00:00",MID($AD11,PY11+1,QL11-PY11-1))</f>
        <v>00:00-00:00</v>
      </c>
      <c r="QN11" s="627">
        <f t="shared" ref="QN11:QN40" si="393">IF(QP11-QO11&lt;0,QP11-QO11+1,QP11-QO11)</f>
        <v>1</v>
      </c>
      <c r="QO11" s="738">
        <f t="shared" ref="QO11:QO40" si="394">IF(_xlfn.NUMBERVALUE(LEFT(QM11,FIND("-",QM11)))&lt;$CD11,_xlfn.NUMBERVALUE(LEFT(QM11,FIND("-",QM11)))+1,_xlfn.NUMBERVALUE(LEFT(QM11,FIND("-",QM11))))</f>
        <v>0</v>
      </c>
      <c r="QP11" s="738">
        <f t="shared" ref="QP11:QP40" si="395">IF(_xlfn.NUMBERVALUE(RIGHT(QM11,LEN(QM11)-FIND("-",QM11)))&lt;=QO11,_xlfn.NUMBERVALUE(RIGHT(QM11,LEN(QM11)-FIND("-",QM11)))+1,_xlfn.NUMBERVALUE(RIGHT(QM11,LEN(QM11)-FIND("-",QM11))))</f>
        <v>1</v>
      </c>
      <c r="QQ11" s="628" t="b">
        <f t="shared" ref="QQ11:QR40" si="396">IF((QO11&gt;=$CD11)*(QO11&lt;$CE11),TRUE,FALSE)</f>
        <v>1</v>
      </c>
      <c r="QR11" s="628" t="b">
        <f t="shared" si="396"/>
        <v>0</v>
      </c>
      <c r="QS11" s="628" t="b">
        <f t="shared" ref="QS11:QS40" si="397">IF((QO11&lt;=$CD11)*(QP11&gt;=$CE11),TRUE,FALSE)</f>
        <v>1</v>
      </c>
      <c r="QT11" s="628">
        <f t="shared" ref="QT11:QT40" si="398">IF(QQ11*QR11,QN11,
IF(NOT(QQ11)*QR11,QP11-$CD11,
IF(QQ11*NOT(QR11),$CE11-QO11,
IF(QS11,$CE11-$CD11,0))))</f>
        <v>1</v>
      </c>
      <c r="QU11" s="737">
        <f t="shared" ref="QU11:QU40" si="399">IF(OR(QT11&gt;=1,QT11&lt;=0),0,
IF(OR(QO11&gt;=$CG$7,QP11&lt;=$CF$7),0,
IF(QO11&lt;$CH$7,
              IF(QP11&lt;=$CH$7,QP11-QO11,$CH$7-QO11),
              IF(QO11&lt;$CF$7,
IF(QP11&lt;$CG$7,QP11-$CF$7,$CG$7-$CF$7),
IF(QP11&lt;$CG$7,QP11-QO11,$CG$7-QO11)))))</f>
        <v>0</v>
      </c>
      <c r="QV11" s="737">
        <f t="shared" ref="QV11:QV40" si="400">IF(AND(QT11&lt;1,QT11&gt;0),
IF(WEEKDAY($B11,2)=6,
IF(QO11&lt;$CI$7,
IF(QP11&lt;=$CI$7,
0,
IF(QP11&lt;=$CF$7,
QP11-$CI$7,
$CF$7-$CI$7)),
IF(QP11&lt;=$CF$7,
QP11-QO11,
IF($CF$7-QO11&lt;=0,
0,
 $CF$7-QO11))),
IF(WEEKDAY($B11+1,2)=6,
IF(QO11&lt;$CI$7+1,
IF(QP11&lt;=$CI$7+1,
0,
IF(QP11&lt;=$CF$7+1,
QP11-$CI$7+1,
$CF$7-$CI$7)),
IF(QP11&lt;=$CF$7+1,
QP11-QO11,
IF($CF$7+1-QO11&lt;=0,
0,
$CF$7+1-QO11))),
0)),
0)</f>
        <v>0</v>
      </c>
      <c r="QW11" s="737">
        <f t="shared" si="84"/>
        <v>0</v>
      </c>
      <c r="QX11" s="740">
        <f t="shared" si="85"/>
        <v>0</v>
      </c>
      <c r="QY11" s="625">
        <f t="shared" ref="QY11:QY40" si="401">IF(ISERROR(FIND(";",$AD11,QL11+1)),LEN($AD11)+1,FIND(";",$AD11,QL11+1))</f>
        <v>1</v>
      </c>
      <c r="QZ11" s="625" t="str">
        <f t="shared" ref="QZ11:QZ40" si="402">IF(ISERR(MID($AD11,QL11+1,QY11-QL11-1)),"00:00-00:00",MID($AD11,QL11+1,QY11-QL11-1))</f>
        <v>00:00-00:00</v>
      </c>
      <c r="RA11" s="627">
        <f t="shared" ref="RA11:RA40" si="403">IF(RC11-RB11&lt;0,RC11-RB11+1,RC11-RB11)</f>
        <v>1</v>
      </c>
      <c r="RB11" s="738">
        <f t="shared" ref="RB11:RB40" si="404">IF(_xlfn.NUMBERVALUE(LEFT(QZ11,FIND("-",QZ11)))&lt;$CD11,_xlfn.NUMBERVALUE(LEFT(QZ11,FIND("-",QZ11)))+1,_xlfn.NUMBERVALUE(LEFT(QZ11,FIND("-",QZ11))))</f>
        <v>0</v>
      </c>
      <c r="RC11" s="738">
        <f t="shared" ref="RC11:RC40" si="405">IF(_xlfn.NUMBERVALUE(RIGHT(QZ11,LEN(QZ11)-FIND("-",QZ11)))&lt;=RB11,_xlfn.NUMBERVALUE(RIGHT(QZ11,LEN(QZ11)-FIND("-",QZ11)))+1,_xlfn.NUMBERVALUE(RIGHT(QZ11,LEN(QZ11)-FIND("-",QZ11))))</f>
        <v>1</v>
      </c>
      <c r="RD11" s="628" t="b">
        <f t="shared" ref="RD11:RE40" si="406">IF((RB11&gt;=$CD11)*(RB11&lt;$CE11),TRUE,FALSE)</f>
        <v>1</v>
      </c>
      <c r="RE11" s="628" t="b">
        <f t="shared" si="406"/>
        <v>0</v>
      </c>
      <c r="RF11" s="628" t="b">
        <f t="shared" ref="RF11:RF40" si="407">IF((RB11&lt;=$CD11)*(RC11&gt;=$CE11),TRUE,FALSE)</f>
        <v>1</v>
      </c>
      <c r="RG11" s="628">
        <f t="shared" ref="RG11:RG40" si="408">IF(RD11*RE11,RA11,
IF(NOT(RD11)*RE11,RC11-$CD11,
IF(RD11*NOT(RE11),$CE11-RB11,
IF(RF11,$CE11-$CD11,0))))</f>
        <v>1</v>
      </c>
      <c r="RH11" s="737">
        <f t="shared" ref="RH11:RH40" si="409">IF(OR(RG11&gt;=1,RG11&lt;=0),0,
IF(OR(RB11&gt;=$CG$7,RC11&lt;=$CF$7),0,
IF(RB11&lt;$CH$7,
              IF(RC11&lt;=$CH$7,RC11-RB11,$CH$7-RB11),
              IF(RB11&lt;$CF$7,
IF(RC11&lt;$CG$7,RC11-$CF$7,$CG$7-$CF$7),
IF(RC11&lt;$CG$7,RC11-RB11,$CG$7-RB11)))))</f>
        <v>0</v>
      </c>
      <c r="RI11" s="737">
        <f t="shared" ref="RI11:RI40" si="410">IF(AND(RG11&lt;1,RG11&gt;0),
IF(WEEKDAY($B11,2)=6,
IF(RB11&lt;$CI$7,
IF(RC11&lt;=$CI$7,
0,
IF(RC11&lt;=$CF$7,
RC11-$CI$7,
$CF$7-$CI$7)),
IF(RC11&lt;=$CF$7,
RC11-RB11,
IF($CF$7-RB11&lt;=0,
0,
 $CF$7-RB11))),
IF(WEEKDAY($B11+1,2)=6,
IF(RB11&lt;$CI$7+1,
IF(RC11&lt;=$CI$7+1,
0,
IF(RC11&lt;=$CF$7+1,
RC11-$CI$7+1,
$CF$7-$CI$7)),
IF(RC11&lt;=$CF$7+1,
RC11-RB11,
IF($CF$7+1-RB11&lt;=0,
0,
$CF$7+1-RB11))),
0)),
0)</f>
        <v>0</v>
      </c>
      <c r="RJ11" s="737">
        <f t="shared" si="86"/>
        <v>0</v>
      </c>
      <c r="RK11" s="740">
        <f t="shared" si="87"/>
        <v>0</v>
      </c>
      <c r="RL11" s="744">
        <f t="shared" ref="RL11:RL40" si="411">IF(AND(ISBLANK(Z11),ISBLANK(AA11)),0,SUM(RG11,QT11,PT11,QG11,PG11,OT11,OG11,NT11,NG11,MT11,MG11,LT11,LG11,KT11,KG11))</f>
        <v>0</v>
      </c>
      <c r="RM11" s="746">
        <f t="shared" si="88"/>
        <v>0</v>
      </c>
      <c r="RN11" s="744">
        <f t="shared" ref="RN11:RN40" si="412">IF(AND(ISBLANK(Z11),ISBLANK(AA11)),0,SUM(RH11,QU11,PU11,QH11,PH11,OU11,OH11,NU11,NH11,MU11,MH11,LU11,LH11,KU11,KH11))</f>
        <v>0</v>
      </c>
      <c r="RO11" s="744">
        <f t="shared" ref="RO11:RO40" si="413">IF(AND(ISBLANK(Z11),ISBLANK(AA11)),0,SUM(RI11,QV11,PV11,QI11,PI11,OV11,OI11,NV11,NI11,MV11,MI11,LV11,LI11,KV11,KI11))</f>
        <v>0</v>
      </c>
      <c r="RP11" s="744">
        <f t="shared" ref="RP11:RP40" si="414">IF(AND(ISBLANK(Z11),ISBLANK(AA11)),0,SUM(RJ11,QW11,PW11,QJ11,PJ11,OW11,OJ11,NW11,NJ11,MW11,MJ11,LW11,LJ11,KW11,KJ11))</f>
        <v>0</v>
      </c>
      <c r="RQ11" s="744">
        <f t="shared" ref="RQ11:RQ40" si="415">IF(AND(ISBLANK(Z11),ISBLANK(AA11)),0,SUM(RK11,QX11,PX11,QK11,PK11,OX11,OK11,NX11,NK11,MX11,MK11,LX11,LK11,KX11,KK11))</f>
        <v>0</v>
      </c>
      <c r="RR11" s="594">
        <f t="shared" ca="1" si="89"/>
        <v>0</v>
      </c>
      <c r="RS11" s="594">
        <f t="shared" ca="1" si="90"/>
        <v>0</v>
      </c>
      <c r="RU11" s="725"/>
    </row>
    <row r="12" spans="1:489" s="625" customFormat="1" ht="15" x14ac:dyDescent="0.25">
      <c r="A12" s="865">
        <f t="shared" ca="1" si="91"/>
        <v>49</v>
      </c>
      <c r="B12" s="719">
        <f t="shared" ref="B12:B37" ca="1" si="416">B11+1</f>
        <v>44167</v>
      </c>
      <c r="C12" s="720">
        <f t="shared" ref="C12:C37" ca="1" si="417">NETWORKDAYS(B12,B12,Feiertage)</f>
        <v>1</v>
      </c>
      <c r="D12" s="720" t="str">
        <f t="shared" ref="D12:D40" ca="1" si="418">IF(ISERROR(VLOOKUP(B12,Feiertage_Liste,3,FALSE)),"",(VLOOKUP(B12,Feiertage_Liste,3,FALSE)))</f>
        <v/>
      </c>
      <c r="E12" s="773" t="str">
        <f t="shared" ref="E12:E40" ca="1" si="419">D12</f>
        <v/>
      </c>
      <c r="F12" s="721">
        <f t="shared" ref="F12:F40" ca="1" si="420">B12</f>
        <v>44167</v>
      </c>
      <c r="G12" s="747"/>
      <c r="H12" s="748"/>
      <c r="I12" s="748"/>
      <c r="J12" s="748"/>
      <c r="K12" s="748"/>
      <c r="L12" s="748"/>
      <c r="M12" s="749"/>
      <c r="N12" s="722" t="str">
        <f t="shared" si="0"/>
        <v/>
      </c>
      <c r="O12" s="723" t="str">
        <f t="shared" si="1"/>
        <v/>
      </c>
      <c r="P12" s="724">
        <f t="shared" ca="1" si="2"/>
        <v>0.33333333333333298</v>
      </c>
      <c r="Q12" s="725" t="str">
        <f t="shared" ca="1" si="3"/>
        <v/>
      </c>
      <c r="R12" s="725" t="str">
        <f t="shared" ca="1" si="92"/>
        <v/>
      </c>
      <c r="S12" s="750"/>
      <c r="T12" s="723" t="str">
        <f t="shared" si="93"/>
        <v/>
      </c>
      <c r="U12" s="723" t="str">
        <f t="shared" ca="1" si="4"/>
        <v/>
      </c>
      <c r="V12" s="723" t="str">
        <f t="shared" ca="1" si="94"/>
        <v/>
      </c>
      <c r="W12" s="723" t="str">
        <f t="shared" ca="1" si="95"/>
        <v/>
      </c>
      <c r="X12" s="723" t="str">
        <f ca="1">IF(AND(UPPER(G12)=Stammdaten!$D$47,Q12&gt;0),Q12,"")</f>
        <v/>
      </c>
      <c r="Y12" s="751"/>
      <c r="Z12" s="714"/>
      <c r="AA12" s="714"/>
      <c r="AB12" s="714"/>
      <c r="AC12" s="727" t="str">
        <f t="shared" si="5"/>
        <v/>
      </c>
      <c r="AD12" s="715"/>
      <c r="AE12" s="728" t="str">
        <f t="shared" si="6"/>
        <v/>
      </c>
      <c r="AF12" s="729" t="str">
        <f t="shared" si="96"/>
        <v/>
      </c>
      <c r="AG12" s="730" t="str">
        <f t="shared" si="97"/>
        <v/>
      </c>
      <c r="AH12" s="731" t="str">
        <f t="shared" si="7"/>
        <v/>
      </c>
      <c r="AI12" s="731">
        <f t="shared" si="98"/>
        <v>0</v>
      </c>
      <c r="AJ12" s="731">
        <f t="shared" si="99"/>
        <v>0</v>
      </c>
      <c r="AK12" s="732">
        <f ca="1">IF(G12=Stammdaten!$I$59,3,IF(AND(OR(C12=0,WEEKDAY(B12,2)&gt;=6),Q12&lt;&gt;""),2,0))</f>
        <v>0</v>
      </c>
      <c r="AL12" s="596">
        <f t="shared" si="8"/>
        <v>0</v>
      </c>
      <c r="AM12" s="596">
        <f t="shared" si="8"/>
        <v>0</v>
      </c>
      <c r="AN12" s="596">
        <f t="shared" si="8"/>
        <v>0</v>
      </c>
      <c r="AO12" s="596">
        <f t="shared" ref="AO12:AO40" si="421">AM12-AL12</f>
        <v>0</v>
      </c>
      <c r="AP12" s="633">
        <v>0</v>
      </c>
      <c r="AQ12" s="596">
        <f t="shared" ref="AQ12:AQ40" si="422">IF(OR(AO12-AN12-AP12&lt;=6/24,AND(AO12-AN12-AP12&lt;=9/24, AN12+AP12&gt;=0.5/24),AN12+AP12&gt;=0.75/24),AO12-AN12-AP12,IF(AND(AO12-AN12-AP12&lt;=9/24,AN12+AP12&lt;0.5/24),AO12-0.5/24,IF(AND(AO12-AN12-AP12&gt;9/24,AN12+AP12&lt;0.75/24),AO12-0.75/24,"Fehler NettoStundenBerechnung")))</f>
        <v>0</v>
      </c>
      <c r="AR12" s="634">
        <f t="shared" si="9"/>
        <v>0</v>
      </c>
      <c r="AS12" s="733">
        <f t="shared" si="10"/>
        <v>0</v>
      </c>
      <c r="AT12" s="635">
        <f t="shared" si="11"/>
        <v>0</v>
      </c>
      <c r="AU12" s="635">
        <f t="shared" ref="AU12:AU40" si="423">AS12-AR12</f>
        <v>0</v>
      </c>
      <c r="AV12" s="633">
        <v>0</v>
      </c>
      <c r="AW12" s="635">
        <f t="shared" ref="AW12:AW40" si="424">IF(OR(AU12-AT12-AV12&lt;=6/24,AND(AU12-AT12-AV12&lt;=9/24, AT12+AV12&gt;=0.5/24),AT12+AV12&gt;=0.75/24),AU12-AT12-AV12,IF(AND(AU12-AT12-AV12&lt;=9/24,AT12+AV12&lt;0.5/24),AU12-0.5/24,IF(AND(AU12-AT12-AV12&gt;9/24,AT12+AV12&lt;0.75/24),AU12-0.75/24,"Fehler NettoStundenBerechnung")))</f>
        <v>0</v>
      </c>
      <c r="AX12" s="596">
        <f t="shared" si="12"/>
        <v>0</v>
      </c>
      <c r="AY12" s="596">
        <f t="shared" si="13"/>
        <v>0</v>
      </c>
      <c r="AZ12" s="596">
        <f t="shared" si="14"/>
        <v>0</v>
      </c>
      <c r="BA12" s="596">
        <f t="shared" si="15"/>
        <v>0</v>
      </c>
      <c r="BB12" s="596">
        <f t="shared" si="16"/>
        <v>0</v>
      </c>
      <c r="BC12" s="596">
        <f t="shared" ref="BC12:BC40" si="425">IF(OR(BA12-AZ12-BB12&lt;=6/24,AND(BA12-AZ12-BB12&lt;=9/24, AZ12+BB12&gt;=0.5/24),AZ12+BB12&gt;=0.75/24),BA12-AZ12-BB12,IF(AND(BA12-AZ12-BB12&lt;=9/24,AZ12+BB12&lt;0.5/24),BA12-0.5/24,IF(AND(BA12-AZ12-BB12&gt;9/24,AZ12+BB12&lt;0.75/24),BA12-0.75/24,"Fehler NettoStundenBerechnung")))</f>
        <v>0</v>
      </c>
      <c r="BD12" s="636" t="b">
        <f t="shared" si="17"/>
        <v>1</v>
      </c>
      <c r="BE12" s="636" t="b">
        <f>IF(UPPER(G12)=Stammdaten!$D$40,TRUE,FALSE)</f>
        <v>0</v>
      </c>
      <c r="BF12" s="635">
        <f t="shared" ref="BF12:BF40" si="426">IF(BE12,AQ12,IF(BD12,BC12,AW12+AQ12))</f>
        <v>0</v>
      </c>
      <c r="BG12" s="635">
        <f>IF(UPPER(G12)=Stammdaten!$D$39,IF(C12=0,AU12/2,IF(AU12&gt;=10/24,10/24,AU12)),0)</f>
        <v>0</v>
      </c>
      <c r="BH12" s="635">
        <f ca="1">IF(OR(C12=0,B12=""),0,INDIRECT(ADDRESS(MATCH(B12,Soll_AZ,1)+MATCH("Arbeitszeit 1 ab",Stammdaten!B:B,0)-1,WEEKDAY(B12,2)+15,,,Tabellennamen),TRUE))</f>
        <v>0.33333333333333337</v>
      </c>
      <c r="BI12" s="635">
        <f>IF(G12=Stammdaten!$D$48,BH12,0)</f>
        <v>0</v>
      </c>
      <c r="BJ12" s="734">
        <f>ROUND(IF(BI12&gt;0,BI12,IF(UPPER(G12)=Stammdaten!$D$39,BG12,IF(UPPER(G12)=Stammdaten!$D$40,IF(AO12+AU12=0,P12,IF(AND(AU12&gt;0,AU12-AO12+AQ12&lt;=10/24),AU12-AO12+AQ12,IF(OR(AU12=0,AQ12&gt;=10/24),AQ12,10/24))),BF12))),15)</f>
        <v>0</v>
      </c>
      <c r="BK12" s="636">
        <f t="shared" ref="BK12:BK40" si="427">IF(BL12,"nur RZ",IF(BE12,AO12,IF(BD12,BA12,AU12+AO12)))</f>
        <v>0</v>
      </c>
      <c r="BL12" s="636" t="b">
        <f>IF(UPPER(G12)=Stammdaten!$D$39,TRUE,FALSE)</f>
        <v>0</v>
      </c>
      <c r="BM12" s="636">
        <f t="shared" si="18"/>
        <v>0</v>
      </c>
      <c r="BN12" s="636">
        <f t="shared" si="19"/>
        <v>0</v>
      </c>
      <c r="BO12" s="735">
        <f t="shared" ca="1" si="100"/>
        <v>0</v>
      </c>
      <c r="BP12" s="636">
        <f t="shared" si="20"/>
        <v>0</v>
      </c>
      <c r="BQ12" s="636">
        <f t="shared" si="101"/>
        <v>0</v>
      </c>
      <c r="BR12" s="636">
        <f t="shared" ca="1" si="21"/>
        <v>0</v>
      </c>
      <c r="BS12" s="549">
        <f t="shared" ca="1" si="22"/>
        <v>0</v>
      </c>
      <c r="BT12" s="637">
        <f t="shared" ref="BT12:BT40" ca="1" si="428">IF(AND($G12="U",BY12=1),1,0)</f>
        <v>0</v>
      </c>
      <c r="BU12" s="635">
        <f t="shared" ref="BU12:BU40" ca="1" si="429">BU11+CA12</f>
        <v>0</v>
      </c>
      <c r="BV12" s="638">
        <f t="shared" ca="1" si="23"/>
        <v>1</v>
      </c>
      <c r="BW12" s="635">
        <f ca="1">IF(B12="","",INDIRECT(ADDRESS(MATCH(B12,Soll_AZ,1)+MATCH("Arbeitszeit 1 ab",Stammdaten!B:B,0)-1,4,,,Tabellennamen),TRUE))</f>
        <v>1.6666666666666667</v>
      </c>
      <c r="BX12" s="638">
        <f t="shared" ca="1" si="24"/>
        <v>0</v>
      </c>
      <c r="BY12" s="638">
        <f t="shared" ca="1" si="102"/>
        <v>1</v>
      </c>
      <c r="BZ12" s="736">
        <f ca="1">ROUND(IF(OR(C12=0,B12=""),0,INDIRECT(ADDRESS(MATCH(B12,Soll_AZ,1)+MATCH("Arbeitszeit 1 ab",Stammdaten!B:B,0)-1,WEEKDAY(B12,2)+15,,,Tabellennamen),TRUE)),15)</f>
        <v>0.33333333333333298</v>
      </c>
      <c r="CA12" s="954">
        <f t="shared" ca="1" si="25"/>
        <v>0</v>
      </c>
      <c r="CB12" s="736">
        <f t="shared" si="103"/>
        <v>0</v>
      </c>
      <c r="CC12" s="625">
        <f t="shared" si="26"/>
        <v>1</v>
      </c>
      <c r="CD12" s="737">
        <f t="shared" si="27"/>
        <v>0</v>
      </c>
      <c r="CE12" s="737">
        <f t="shared" si="104"/>
        <v>1</v>
      </c>
      <c r="CF12" s="738" t="str">
        <f t="shared" si="105"/>
        <v>00:00-00:00</v>
      </c>
      <c r="CG12" s="739">
        <f t="shared" si="106"/>
        <v>1</v>
      </c>
      <c r="CH12" s="738">
        <f t="shared" si="107"/>
        <v>0</v>
      </c>
      <c r="CI12" s="738">
        <f t="shared" si="108"/>
        <v>1</v>
      </c>
      <c r="CJ12" s="737" t="b">
        <f t="shared" si="109"/>
        <v>1</v>
      </c>
      <c r="CK12" s="737" t="b">
        <f t="shared" si="109"/>
        <v>0</v>
      </c>
      <c r="CL12" s="737" t="b">
        <f t="shared" si="110"/>
        <v>1</v>
      </c>
      <c r="CM12" s="628">
        <f t="shared" si="111"/>
        <v>1</v>
      </c>
      <c r="CN12" s="737">
        <f t="shared" si="112"/>
        <v>0</v>
      </c>
      <c r="CO12" s="737">
        <f t="shared" si="113"/>
        <v>0</v>
      </c>
      <c r="CP12" s="737">
        <f t="shared" si="114"/>
        <v>0</v>
      </c>
      <c r="CQ12" s="740">
        <f t="shared" si="28"/>
        <v>0</v>
      </c>
      <c r="CR12" s="625">
        <f t="shared" si="115"/>
        <v>1</v>
      </c>
      <c r="CS12" s="738" t="str">
        <f t="shared" si="29"/>
        <v>00:00-00:00</v>
      </c>
      <c r="CT12" s="739">
        <f t="shared" si="116"/>
        <v>1</v>
      </c>
      <c r="CU12" s="738">
        <f t="shared" si="117"/>
        <v>0</v>
      </c>
      <c r="CV12" s="738">
        <f t="shared" si="118"/>
        <v>1</v>
      </c>
      <c r="CW12" s="737" t="b">
        <f t="shared" si="119"/>
        <v>1</v>
      </c>
      <c r="CX12" s="737" t="b">
        <f t="shared" si="119"/>
        <v>0</v>
      </c>
      <c r="CY12" s="737" t="b">
        <f t="shared" si="120"/>
        <v>1</v>
      </c>
      <c r="CZ12" s="628">
        <f t="shared" si="121"/>
        <v>1</v>
      </c>
      <c r="DA12" s="737">
        <f t="shared" si="122"/>
        <v>0</v>
      </c>
      <c r="DB12" s="737">
        <f t="shared" si="123"/>
        <v>0</v>
      </c>
      <c r="DC12" s="737">
        <f t="shared" si="124"/>
        <v>0</v>
      </c>
      <c r="DD12" s="740">
        <f t="shared" si="30"/>
        <v>0</v>
      </c>
      <c r="DE12" s="625">
        <f t="shared" si="125"/>
        <v>1</v>
      </c>
      <c r="DF12" s="738" t="str">
        <f t="shared" si="126"/>
        <v>00:00-00:00</v>
      </c>
      <c r="DG12" s="739">
        <f t="shared" si="127"/>
        <v>1</v>
      </c>
      <c r="DH12" s="738">
        <f t="shared" si="128"/>
        <v>0</v>
      </c>
      <c r="DI12" s="738">
        <f t="shared" si="129"/>
        <v>1</v>
      </c>
      <c r="DJ12" s="737" t="b">
        <f t="shared" si="130"/>
        <v>1</v>
      </c>
      <c r="DK12" s="737" t="b">
        <f t="shared" si="130"/>
        <v>0</v>
      </c>
      <c r="DL12" s="737" t="b">
        <f t="shared" si="131"/>
        <v>1</v>
      </c>
      <c r="DM12" s="628">
        <f t="shared" si="132"/>
        <v>1</v>
      </c>
      <c r="DN12" s="737">
        <f t="shared" si="133"/>
        <v>0</v>
      </c>
      <c r="DO12" s="737">
        <f t="shared" si="134"/>
        <v>0</v>
      </c>
      <c r="DP12" s="737">
        <f t="shared" si="31"/>
        <v>0</v>
      </c>
      <c r="DQ12" s="740">
        <f t="shared" si="32"/>
        <v>0</v>
      </c>
      <c r="DR12" s="625">
        <f t="shared" si="135"/>
        <v>1</v>
      </c>
      <c r="DS12" s="738" t="str">
        <f t="shared" si="136"/>
        <v>00:00-00:00</v>
      </c>
      <c r="DT12" s="739">
        <f t="shared" si="137"/>
        <v>1</v>
      </c>
      <c r="DU12" s="738">
        <f t="shared" si="138"/>
        <v>0</v>
      </c>
      <c r="DV12" s="738">
        <f t="shared" si="139"/>
        <v>1</v>
      </c>
      <c r="DW12" s="737" t="b">
        <f t="shared" si="140"/>
        <v>1</v>
      </c>
      <c r="DX12" s="737" t="b">
        <f t="shared" si="140"/>
        <v>0</v>
      </c>
      <c r="DY12" s="737" t="b">
        <f t="shared" si="141"/>
        <v>1</v>
      </c>
      <c r="DZ12" s="628">
        <f t="shared" si="142"/>
        <v>1</v>
      </c>
      <c r="EA12" s="737">
        <f t="shared" si="143"/>
        <v>0</v>
      </c>
      <c r="EB12" s="737">
        <f t="shared" si="144"/>
        <v>0</v>
      </c>
      <c r="EC12" s="737">
        <f t="shared" si="33"/>
        <v>0</v>
      </c>
      <c r="ED12" s="740">
        <f t="shared" si="34"/>
        <v>0</v>
      </c>
      <c r="EE12" s="741">
        <f t="shared" si="145"/>
        <v>1</v>
      </c>
      <c r="EF12" s="742" t="str">
        <f t="shared" si="146"/>
        <v>00:00-00:00</v>
      </c>
      <c r="EG12" s="743">
        <f t="shared" si="147"/>
        <v>1</v>
      </c>
      <c r="EH12" s="742">
        <f t="shared" si="148"/>
        <v>0</v>
      </c>
      <c r="EI12" s="742">
        <f t="shared" si="149"/>
        <v>1</v>
      </c>
      <c r="EJ12" s="742" t="b">
        <f t="shared" si="150"/>
        <v>1</v>
      </c>
      <c r="EK12" s="742" t="b">
        <f t="shared" si="150"/>
        <v>0</v>
      </c>
      <c r="EL12" s="742" t="b">
        <f t="shared" si="151"/>
        <v>1</v>
      </c>
      <c r="EM12" s="628">
        <f t="shared" si="152"/>
        <v>1</v>
      </c>
      <c r="EN12" s="737">
        <f t="shared" si="153"/>
        <v>0</v>
      </c>
      <c r="EO12" s="737">
        <f t="shared" si="154"/>
        <v>0</v>
      </c>
      <c r="EP12" s="737">
        <f t="shared" si="35"/>
        <v>0</v>
      </c>
      <c r="EQ12" s="740">
        <f t="shared" si="36"/>
        <v>0</v>
      </c>
      <c r="ER12" s="741">
        <f t="shared" si="155"/>
        <v>1</v>
      </c>
      <c r="ES12" s="742" t="str">
        <f t="shared" si="156"/>
        <v>00:00-00:00</v>
      </c>
      <c r="ET12" s="739">
        <f t="shared" si="157"/>
        <v>1</v>
      </c>
      <c r="EU12" s="738">
        <f t="shared" si="158"/>
        <v>0</v>
      </c>
      <c r="EV12" s="738">
        <f t="shared" si="159"/>
        <v>1</v>
      </c>
      <c r="EW12" s="737" t="b">
        <f t="shared" si="160"/>
        <v>1</v>
      </c>
      <c r="EX12" s="737" t="b">
        <f t="shared" si="160"/>
        <v>0</v>
      </c>
      <c r="EY12" s="737" t="b">
        <f t="shared" si="161"/>
        <v>1</v>
      </c>
      <c r="EZ12" s="628">
        <f t="shared" si="162"/>
        <v>1</v>
      </c>
      <c r="FA12" s="737">
        <f t="shared" si="163"/>
        <v>0</v>
      </c>
      <c r="FB12" s="737">
        <f t="shared" si="164"/>
        <v>0</v>
      </c>
      <c r="FC12" s="737">
        <f t="shared" si="37"/>
        <v>0</v>
      </c>
      <c r="FD12" s="740">
        <f t="shared" si="38"/>
        <v>0</v>
      </c>
      <c r="FE12" s="625">
        <f t="shared" si="165"/>
        <v>1</v>
      </c>
      <c r="FF12" s="738" t="str">
        <f t="shared" si="166"/>
        <v>00:00-00:00</v>
      </c>
      <c r="FG12" s="739">
        <f t="shared" si="167"/>
        <v>1</v>
      </c>
      <c r="FH12" s="738">
        <f t="shared" si="168"/>
        <v>0</v>
      </c>
      <c r="FI12" s="738">
        <f t="shared" si="169"/>
        <v>1</v>
      </c>
      <c r="FJ12" s="737" t="b">
        <f t="shared" si="170"/>
        <v>1</v>
      </c>
      <c r="FK12" s="737" t="b">
        <f t="shared" si="170"/>
        <v>0</v>
      </c>
      <c r="FL12" s="737" t="b">
        <f t="shared" si="171"/>
        <v>1</v>
      </c>
      <c r="FM12" s="628">
        <f t="shared" si="172"/>
        <v>1</v>
      </c>
      <c r="FN12" s="737">
        <f t="shared" si="173"/>
        <v>0</v>
      </c>
      <c r="FO12" s="737">
        <f t="shared" si="174"/>
        <v>0</v>
      </c>
      <c r="FP12" s="737">
        <f t="shared" si="39"/>
        <v>0</v>
      </c>
      <c r="FQ12" s="740">
        <f t="shared" si="40"/>
        <v>0</v>
      </c>
      <c r="FR12" s="625">
        <f t="shared" si="175"/>
        <v>1</v>
      </c>
      <c r="FS12" s="738" t="str">
        <f t="shared" si="176"/>
        <v>00:00-00:00</v>
      </c>
      <c r="FT12" s="739">
        <f t="shared" si="177"/>
        <v>1</v>
      </c>
      <c r="FU12" s="738">
        <f t="shared" si="178"/>
        <v>0</v>
      </c>
      <c r="FV12" s="738">
        <f t="shared" si="179"/>
        <v>1</v>
      </c>
      <c r="FW12" s="737" t="b">
        <f t="shared" si="180"/>
        <v>1</v>
      </c>
      <c r="FX12" s="737" t="b">
        <f t="shared" si="180"/>
        <v>0</v>
      </c>
      <c r="FY12" s="737" t="b">
        <f t="shared" si="181"/>
        <v>1</v>
      </c>
      <c r="FZ12" s="628">
        <f t="shared" si="182"/>
        <v>1</v>
      </c>
      <c r="GA12" s="737">
        <f t="shared" si="183"/>
        <v>0</v>
      </c>
      <c r="GB12" s="737">
        <f t="shared" si="184"/>
        <v>0</v>
      </c>
      <c r="GC12" s="737">
        <f t="shared" si="41"/>
        <v>0</v>
      </c>
      <c r="GD12" s="740">
        <f t="shared" si="42"/>
        <v>0</v>
      </c>
      <c r="GE12" s="625">
        <f t="shared" si="185"/>
        <v>1</v>
      </c>
      <c r="GF12" s="738" t="str">
        <f t="shared" si="186"/>
        <v>00:00-00:00</v>
      </c>
      <c r="GG12" s="739">
        <f t="shared" si="187"/>
        <v>1</v>
      </c>
      <c r="GH12" s="738">
        <f t="shared" si="188"/>
        <v>0</v>
      </c>
      <c r="GI12" s="738">
        <f t="shared" si="189"/>
        <v>1</v>
      </c>
      <c r="GJ12" s="737" t="b">
        <f t="shared" si="190"/>
        <v>1</v>
      </c>
      <c r="GK12" s="737" t="b">
        <f t="shared" si="190"/>
        <v>0</v>
      </c>
      <c r="GL12" s="737" t="b">
        <f t="shared" si="191"/>
        <v>1</v>
      </c>
      <c r="GM12" s="628">
        <f t="shared" si="192"/>
        <v>1</v>
      </c>
      <c r="GN12" s="737">
        <f t="shared" si="193"/>
        <v>0</v>
      </c>
      <c r="GO12" s="737">
        <f t="shared" si="194"/>
        <v>0</v>
      </c>
      <c r="GP12" s="737">
        <f t="shared" si="43"/>
        <v>0</v>
      </c>
      <c r="GQ12" s="740">
        <f t="shared" si="44"/>
        <v>0</v>
      </c>
      <c r="GR12" s="625">
        <f t="shared" si="195"/>
        <v>1</v>
      </c>
      <c r="GS12" s="738" t="str">
        <f t="shared" si="196"/>
        <v>00:00-00:00</v>
      </c>
      <c r="GT12" s="739">
        <f t="shared" si="197"/>
        <v>1</v>
      </c>
      <c r="GU12" s="738">
        <f t="shared" si="198"/>
        <v>0</v>
      </c>
      <c r="GV12" s="738">
        <f t="shared" si="199"/>
        <v>1</v>
      </c>
      <c r="GW12" s="737" t="b">
        <f t="shared" si="200"/>
        <v>1</v>
      </c>
      <c r="GX12" s="737" t="b">
        <f t="shared" si="200"/>
        <v>0</v>
      </c>
      <c r="GY12" s="737" t="b">
        <f t="shared" si="201"/>
        <v>1</v>
      </c>
      <c r="GZ12" s="628">
        <f t="shared" si="202"/>
        <v>1</v>
      </c>
      <c r="HA12" s="737">
        <f t="shared" si="203"/>
        <v>0</v>
      </c>
      <c r="HB12" s="737">
        <f t="shared" si="204"/>
        <v>0</v>
      </c>
      <c r="HC12" s="737">
        <f t="shared" si="45"/>
        <v>0</v>
      </c>
      <c r="HD12" s="740">
        <f t="shared" si="46"/>
        <v>0</v>
      </c>
      <c r="HE12" s="625">
        <f t="shared" si="205"/>
        <v>1</v>
      </c>
      <c r="HF12" s="738" t="str">
        <f t="shared" si="206"/>
        <v>00:00-00:00</v>
      </c>
      <c r="HG12" s="739">
        <f t="shared" si="207"/>
        <v>1</v>
      </c>
      <c r="HH12" s="738">
        <f t="shared" si="208"/>
        <v>0</v>
      </c>
      <c r="HI12" s="738">
        <f t="shared" si="209"/>
        <v>1</v>
      </c>
      <c r="HJ12" s="737" t="b">
        <f t="shared" si="210"/>
        <v>1</v>
      </c>
      <c r="HK12" s="737" t="b">
        <f t="shared" si="210"/>
        <v>0</v>
      </c>
      <c r="HL12" s="737" t="b">
        <f t="shared" si="211"/>
        <v>1</v>
      </c>
      <c r="HM12" s="628">
        <f t="shared" si="212"/>
        <v>1</v>
      </c>
      <c r="HN12" s="737">
        <f t="shared" si="213"/>
        <v>0</v>
      </c>
      <c r="HO12" s="737">
        <f t="shared" si="214"/>
        <v>0</v>
      </c>
      <c r="HP12" s="737">
        <f t="shared" si="47"/>
        <v>0</v>
      </c>
      <c r="HQ12" s="740">
        <f t="shared" si="48"/>
        <v>0</v>
      </c>
      <c r="HR12" s="625">
        <f t="shared" si="215"/>
        <v>1</v>
      </c>
      <c r="HS12" s="738" t="str">
        <f t="shared" si="216"/>
        <v>00:00-00:00</v>
      </c>
      <c r="HT12" s="739">
        <f t="shared" si="217"/>
        <v>1</v>
      </c>
      <c r="HU12" s="738">
        <f t="shared" si="218"/>
        <v>0</v>
      </c>
      <c r="HV12" s="738">
        <f t="shared" si="219"/>
        <v>1</v>
      </c>
      <c r="HW12" s="737" t="b">
        <f t="shared" si="220"/>
        <v>1</v>
      </c>
      <c r="HX12" s="737" t="b">
        <f t="shared" si="220"/>
        <v>0</v>
      </c>
      <c r="HY12" s="737" t="b">
        <f t="shared" si="221"/>
        <v>1</v>
      </c>
      <c r="HZ12" s="628">
        <f t="shared" si="222"/>
        <v>1</v>
      </c>
      <c r="IA12" s="737">
        <f t="shared" si="223"/>
        <v>0</v>
      </c>
      <c r="IB12" s="737">
        <f t="shared" si="224"/>
        <v>0</v>
      </c>
      <c r="IC12" s="737">
        <f t="shared" si="49"/>
        <v>0</v>
      </c>
      <c r="ID12" s="740">
        <f t="shared" si="50"/>
        <v>0</v>
      </c>
      <c r="IE12" s="625">
        <f t="shared" si="225"/>
        <v>1</v>
      </c>
      <c r="IF12" s="738" t="str">
        <f t="shared" si="226"/>
        <v>00:00-00:00</v>
      </c>
      <c r="IG12" s="739">
        <f t="shared" si="227"/>
        <v>1</v>
      </c>
      <c r="IH12" s="738">
        <f t="shared" si="228"/>
        <v>0</v>
      </c>
      <c r="II12" s="738">
        <f t="shared" si="229"/>
        <v>1</v>
      </c>
      <c r="IJ12" s="737" t="b">
        <f t="shared" si="230"/>
        <v>1</v>
      </c>
      <c r="IK12" s="737" t="b">
        <f t="shared" si="230"/>
        <v>0</v>
      </c>
      <c r="IL12" s="737" t="b">
        <f t="shared" si="231"/>
        <v>1</v>
      </c>
      <c r="IM12" s="628">
        <f t="shared" si="232"/>
        <v>1</v>
      </c>
      <c r="IN12" s="737">
        <f t="shared" si="233"/>
        <v>0</v>
      </c>
      <c r="IO12" s="737">
        <f t="shared" si="234"/>
        <v>0</v>
      </c>
      <c r="IP12" s="737">
        <f t="shared" si="51"/>
        <v>0</v>
      </c>
      <c r="IQ12" s="740">
        <f t="shared" si="52"/>
        <v>0</v>
      </c>
      <c r="IR12" s="625">
        <f t="shared" si="235"/>
        <v>1</v>
      </c>
      <c r="IS12" s="738" t="str">
        <f t="shared" si="236"/>
        <v>00:00-00:00</v>
      </c>
      <c r="IT12" s="739">
        <f t="shared" si="237"/>
        <v>1</v>
      </c>
      <c r="IU12" s="738">
        <f t="shared" si="238"/>
        <v>0</v>
      </c>
      <c r="IV12" s="738">
        <f t="shared" si="239"/>
        <v>1</v>
      </c>
      <c r="IW12" s="737" t="b">
        <f t="shared" si="240"/>
        <v>1</v>
      </c>
      <c r="IX12" s="737" t="b">
        <f t="shared" si="240"/>
        <v>0</v>
      </c>
      <c r="IY12" s="737" t="b">
        <f t="shared" si="241"/>
        <v>1</v>
      </c>
      <c r="IZ12" s="628">
        <f t="shared" si="242"/>
        <v>1</v>
      </c>
      <c r="JA12" s="737">
        <f t="shared" si="243"/>
        <v>0</v>
      </c>
      <c r="JB12" s="737">
        <f t="shared" si="244"/>
        <v>0</v>
      </c>
      <c r="JC12" s="737">
        <f t="shared" si="53"/>
        <v>0</v>
      </c>
      <c r="JD12" s="740">
        <f t="shared" si="54"/>
        <v>0</v>
      </c>
      <c r="JE12" s="625">
        <f t="shared" si="245"/>
        <v>1</v>
      </c>
      <c r="JF12" s="738" t="str">
        <f t="shared" si="246"/>
        <v>00:00-00:00</v>
      </c>
      <c r="JG12" s="739">
        <f t="shared" si="247"/>
        <v>1</v>
      </c>
      <c r="JH12" s="738">
        <f t="shared" si="248"/>
        <v>0</v>
      </c>
      <c r="JI12" s="738">
        <f t="shared" si="249"/>
        <v>1</v>
      </c>
      <c r="JJ12" s="737" t="b">
        <f t="shared" si="250"/>
        <v>1</v>
      </c>
      <c r="JK12" s="737" t="b">
        <f t="shared" si="250"/>
        <v>0</v>
      </c>
      <c r="JL12" s="737" t="b">
        <f t="shared" si="251"/>
        <v>1</v>
      </c>
      <c r="JM12" s="628">
        <f t="shared" si="252"/>
        <v>1</v>
      </c>
      <c r="JN12" s="737">
        <f t="shared" si="253"/>
        <v>0</v>
      </c>
      <c r="JO12" s="737">
        <f t="shared" si="254"/>
        <v>0</v>
      </c>
      <c r="JP12" s="737">
        <f t="shared" si="55"/>
        <v>0</v>
      </c>
      <c r="JQ12" s="740">
        <f t="shared" si="56"/>
        <v>0</v>
      </c>
      <c r="JR12" s="744">
        <f t="shared" si="255"/>
        <v>0</v>
      </c>
      <c r="JS12" s="745">
        <f t="shared" si="256"/>
        <v>0</v>
      </c>
      <c r="JT12" s="744">
        <f t="shared" si="257"/>
        <v>0</v>
      </c>
      <c r="JU12" s="744">
        <f t="shared" si="258"/>
        <v>0</v>
      </c>
      <c r="JV12" s="744">
        <f t="shared" si="259"/>
        <v>0</v>
      </c>
      <c r="JW12" s="744">
        <f t="shared" si="260"/>
        <v>0</v>
      </c>
      <c r="JX12" s="616"/>
      <c r="JY12" s="625">
        <f t="shared" si="261"/>
        <v>1</v>
      </c>
      <c r="JZ12" s="626" t="str">
        <f t="shared" si="262"/>
        <v>00:00-00:00</v>
      </c>
      <c r="KA12" s="627">
        <f t="shared" si="263"/>
        <v>1</v>
      </c>
      <c r="KB12" s="738">
        <f t="shared" si="264"/>
        <v>0</v>
      </c>
      <c r="KC12" s="738">
        <f t="shared" si="265"/>
        <v>1</v>
      </c>
      <c r="KD12" s="628" t="b">
        <f t="shared" si="266"/>
        <v>1</v>
      </c>
      <c r="KE12" s="628" t="b">
        <f t="shared" si="266"/>
        <v>0</v>
      </c>
      <c r="KF12" s="628" t="b">
        <f t="shared" si="267"/>
        <v>1</v>
      </c>
      <c r="KG12" s="628">
        <f t="shared" si="268"/>
        <v>1</v>
      </c>
      <c r="KH12" s="737">
        <f t="shared" si="269"/>
        <v>0</v>
      </c>
      <c r="KI12" s="737">
        <f t="shared" si="270"/>
        <v>0</v>
      </c>
      <c r="KJ12" s="737">
        <f t="shared" si="57"/>
        <v>0</v>
      </c>
      <c r="KK12" s="740">
        <f t="shared" si="58"/>
        <v>0</v>
      </c>
      <c r="KL12" s="625">
        <f t="shared" si="271"/>
        <v>1</v>
      </c>
      <c r="KM12" s="625" t="str">
        <f t="shared" si="272"/>
        <v>00:00-00:00</v>
      </c>
      <c r="KN12" s="627">
        <f t="shared" si="273"/>
        <v>1</v>
      </c>
      <c r="KO12" s="738">
        <f t="shared" si="274"/>
        <v>0</v>
      </c>
      <c r="KP12" s="738">
        <f t="shared" si="275"/>
        <v>1</v>
      </c>
      <c r="KQ12" s="628" t="b">
        <f t="shared" si="276"/>
        <v>1</v>
      </c>
      <c r="KR12" s="628" t="b">
        <f t="shared" si="276"/>
        <v>0</v>
      </c>
      <c r="KS12" s="628" t="b">
        <f t="shared" si="277"/>
        <v>1</v>
      </c>
      <c r="KT12" s="628">
        <f t="shared" si="278"/>
        <v>1</v>
      </c>
      <c r="KU12" s="737">
        <f t="shared" si="279"/>
        <v>0</v>
      </c>
      <c r="KV12" s="737">
        <f t="shared" si="280"/>
        <v>0</v>
      </c>
      <c r="KW12" s="737">
        <f t="shared" si="59"/>
        <v>0</v>
      </c>
      <c r="KX12" s="740">
        <f t="shared" si="60"/>
        <v>0</v>
      </c>
      <c r="KY12" s="625">
        <f t="shared" si="281"/>
        <v>1</v>
      </c>
      <c r="KZ12" s="625" t="str">
        <f t="shared" si="282"/>
        <v>00:00-00:00</v>
      </c>
      <c r="LA12" s="627">
        <f t="shared" si="283"/>
        <v>1</v>
      </c>
      <c r="LB12" s="738">
        <f t="shared" si="284"/>
        <v>0</v>
      </c>
      <c r="LC12" s="738">
        <f t="shared" si="285"/>
        <v>1</v>
      </c>
      <c r="LD12" s="628" t="b">
        <f t="shared" si="286"/>
        <v>1</v>
      </c>
      <c r="LE12" s="628" t="b">
        <f t="shared" si="286"/>
        <v>0</v>
      </c>
      <c r="LF12" s="628" t="b">
        <f t="shared" si="287"/>
        <v>1</v>
      </c>
      <c r="LG12" s="628">
        <f t="shared" si="288"/>
        <v>1</v>
      </c>
      <c r="LH12" s="737">
        <f t="shared" si="289"/>
        <v>0</v>
      </c>
      <c r="LI12" s="737">
        <f t="shared" si="290"/>
        <v>0</v>
      </c>
      <c r="LJ12" s="737">
        <f t="shared" si="61"/>
        <v>0</v>
      </c>
      <c r="LK12" s="740">
        <f t="shared" si="62"/>
        <v>0</v>
      </c>
      <c r="LL12" s="625">
        <f t="shared" si="291"/>
        <v>1</v>
      </c>
      <c r="LM12" s="625" t="str">
        <f t="shared" si="292"/>
        <v>00:00-00:00</v>
      </c>
      <c r="LN12" s="627">
        <f t="shared" si="293"/>
        <v>1</v>
      </c>
      <c r="LO12" s="738">
        <f t="shared" si="294"/>
        <v>0</v>
      </c>
      <c r="LP12" s="738">
        <f t="shared" si="295"/>
        <v>1</v>
      </c>
      <c r="LQ12" s="628" t="b">
        <f t="shared" si="296"/>
        <v>1</v>
      </c>
      <c r="LR12" s="628" t="b">
        <f t="shared" si="296"/>
        <v>0</v>
      </c>
      <c r="LS12" s="628" t="b">
        <f t="shared" si="297"/>
        <v>1</v>
      </c>
      <c r="LT12" s="628">
        <f t="shared" si="298"/>
        <v>1</v>
      </c>
      <c r="LU12" s="737">
        <f t="shared" si="299"/>
        <v>0</v>
      </c>
      <c r="LV12" s="737">
        <f t="shared" si="300"/>
        <v>0</v>
      </c>
      <c r="LW12" s="737">
        <f t="shared" si="63"/>
        <v>0</v>
      </c>
      <c r="LX12" s="740">
        <f t="shared" si="64"/>
        <v>0</v>
      </c>
      <c r="LY12" s="625">
        <f t="shared" si="301"/>
        <v>1</v>
      </c>
      <c r="LZ12" s="625" t="str">
        <f t="shared" si="302"/>
        <v>00:00-00:00</v>
      </c>
      <c r="MA12" s="627">
        <f t="shared" si="303"/>
        <v>1</v>
      </c>
      <c r="MB12" s="738">
        <f t="shared" si="304"/>
        <v>0</v>
      </c>
      <c r="MC12" s="738">
        <f t="shared" si="305"/>
        <v>1</v>
      </c>
      <c r="MD12" s="628" t="b">
        <f t="shared" si="306"/>
        <v>1</v>
      </c>
      <c r="ME12" s="628" t="b">
        <f t="shared" si="65"/>
        <v>0</v>
      </c>
      <c r="MF12" s="628" t="b">
        <f t="shared" si="307"/>
        <v>1</v>
      </c>
      <c r="MG12" s="628">
        <f t="shared" si="308"/>
        <v>1</v>
      </c>
      <c r="MH12" s="737">
        <f t="shared" si="309"/>
        <v>0</v>
      </c>
      <c r="MI12" s="737">
        <f t="shared" si="310"/>
        <v>0</v>
      </c>
      <c r="MJ12" s="737">
        <f t="shared" si="66"/>
        <v>0</v>
      </c>
      <c r="MK12" s="740">
        <f t="shared" si="67"/>
        <v>0</v>
      </c>
      <c r="ML12" s="625">
        <f t="shared" si="311"/>
        <v>1</v>
      </c>
      <c r="MM12" s="625" t="str">
        <f t="shared" si="312"/>
        <v>00:00-00:00</v>
      </c>
      <c r="MN12" s="627">
        <f t="shared" si="313"/>
        <v>1</v>
      </c>
      <c r="MO12" s="738">
        <f t="shared" si="314"/>
        <v>0</v>
      </c>
      <c r="MP12" s="738">
        <f t="shared" si="315"/>
        <v>1</v>
      </c>
      <c r="MQ12" s="628" t="b">
        <f t="shared" si="316"/>
        <v>1</v>
      </c>
      <c r="MR12" s="628" t="b">
        <f t="shared" si="316"/>
        <v>0</v>
      </c>
      <c r="MS12" s="628" t="b">
        <f t="shared" si="317"/>
        <v>1</v>
      </c>
      <c r="MT12" s="628">
        <f t="shared" si="318"/>
        <v>1</v>
      </c>
      <c r="MU12" s="737">
        <f t="shared" si="319"/>
        <v>0</v>
      </c>
      <c r="MV12" s="737">
        <f t="shared" si="320"/>
        <v>0</v>
      </c>
      <c r="MW12" s="737">
        <f t="shared" si="68"/>
        <v>0</v>
      </c>
      <c r="MX12" s="740">
        <f t="shared" si="69"/>
        <v>0</v>
      </c>
      <c r="MY12" s="625">
        <f t="shared" si="321"/>
        <v>1</v>
      </c>
      <c r="MZ12" s="625" t="str">
        <f t="shared" si="322"/>
        <v>00:00-00:00</v>
      </c>
      <c r="NA12" s="627">
        <f t="shared" si="323"/>
        <v>1</v>
      </c>
      <c r="NB12" s="738">
        <f t="shared" si="324"/>
        <v>0</v>
      </c>
      <c r="NC12" s="738">
        <f t="shared" si="325"/>
        <v>1</v>
      </c>
      <c r="ND12" s="628" t="b">
        <f t="shared" si="326"/>
        <v>1</v>
      </c>
      <c r="NE12" s="628" t="b">
        <f t="shared" si="326"/>
        <v>0</v>
      </c>
      <c r="NF12" s="628" t="b">
        <f t="shared" si="327"/>
        <v>1</v>
      </c>
      <c r="NG12" s="628">
        <f t="shared" si="328"/>
        <v>1</v>
      </c>
      <c r="NH12" s="737">
        <f t="shared" si="329"/>
        <v>0</v>
      </c>
      <c r="NI12" s="737">
        <f t="shared" si="330"/>
        <v>0</v>
      </c>
      <c r="NJ12" s="737">
        <f t="shared" si="70"/>
        <v>0</v>
      </c>
      <c r="NK12" s="740">
        <f t="shared" si="71"/>
        <v>0</v>
      </c>
      <c r="NL12" s="625">
        <f t="shared" si="331"/>
        <v>1</v>
      </c>
      <c r="NM12" s="625" t="str">
        <f t="shared" si="332"/>
        <v>00:00-00:00</v>
      </c>
      <c r="NN12" s="627">
        <f t="shared" si="333"/>
        <v>1</v>
      </c>
      <c r="NO12" s="738">
        <f t="shared" si="334"/>
        <v>0</v>
      </c>
      <c r="NP12" s="738">
        <f t="shared" si="335"/>
        <v>1</v>
      </c>
      <c r="NQ12" s="628" t="b">
        <f t="shared" si="336"/>
        <v>1</v>
      </c>
      <c r="NR12" s="628" t="b">
        <f t="shared" si="336"/>
        <v>0</v>
      </c>
      <c r="NS12" s="628" t="b">
        <f t="shared" si="337"/>
        <v>1</v>
      </c>
      <c r="NT12" s="628">
        <f t="shared" si="338"/>
        <v>1</v>
      </c>
      <c r="NU12" s="737">
        <f t="shared" si="339"/>
        <v>0</v>
      </c>
      <c r="NV12" s="737">
        <f t="shared" si="340"/>
        <v>0</v>
      </c>
      <c r="NW12" s="737">
        <f t="shared" si="72"/>
        <v>0</v>
      </c>
      <c r="NX12" s="740">
        <f t="shared" si="73"/>
        <v>0</v>
      </c>
      <c r="NY12" s="625">
        <f t="shared" si="341"/>
        <v>1</v>
      </c>
      <c r="NZ12" s="625" t="str">
        <f t="shared" si="342"/>
        <v>00:00-00:00</v>
      </c>
      <c r="OA12" s="627">
        <f t="shared" si="343"/>
        <v>1</v>
      </c>
      <c r="OB12" s="738">
        <f t="shared" si="344"/>
        <v>0</v>
      </c>
      <c r="OC12" s="738">
        <f t="shared" si="345"/>
        <v>1</v>
      </c>
      <c r="OD12" s="628" t="b">
        <f t="shared" si="346"/>
        <v>1</v>
      </c>
      <c r="OE12" s="628" t="b">
        <f t="shared" si="346"/>
        <v>0</v>
      </c>
      <c r="OF12" s="628" t="b">
        <f t="shared" si="347"/>
        <v>1</v>
      </c>
      <c r="OG12" s="628">
        <f t="shared" si="348"/>
        <v>1</v>
      </c>
      <c r="OH12" s="737">
        <f t="shared" si="349"/>
        <v>0</v>
      </c>
      <c r="OI12" s="737">
        <f t="shared" si="350"/>
        <v>0</v>
      </c>
      <c r="OJ12" s="737">
        <f t="shared" si="74"/>
        <v>0</v>
      </c>
      <c r="OK12" s="740">
        <f t="shared" si="75"/>
        <v>0</v>
      </c>
      <c r="OL12" s="625">
        <f t="shared" si="351"/>
        <v>1</v>
      </c>
      <c r="OM12" s="625" t="str">
        <f t="shared" si="352"/>
        <v>00:00-00:00</v>
      </c>
      <c r="ON12" s="627">
        <f t="shared" si="353"/>
        <v>1</v>
      </c>
      <c r="OO12" s="738">
        <f t="shared" si="354"/>
        <v>0</v>
      </c>
      <c r="OP12" s="738">
        <f t="shared" si="355"/>
        <v>1</v>
      </c>
      <c r="OQ12" s="628" t="b">
        <f t="shared" si="356"/>
        <v>1</v>
      </c>
      <c r="OR12" s="628" t="b">
        <f t="shared" si="356"/>
        <v>0</v>
      </c>
      <c r="OS12" s="628" t="b">
        <f t="shared" si="357"/>
        <v>1</v>
      </c>
      <c r="OT12" s="628">
        <f t="shared" si="358"/>
        <v>1</v>
      </c>
      <c r="OU12" s="737">
        <f t="shared" si="359"/>
        <v>0</v>
      </c>
      <c r="OV12" s="737">
        <f t="shared" si="360"/>
        <v>0</v>
      </c>
      <c r="OW12" s="737">
        <f t="shared" si="76"/>
        <v>0</v>
      </c>
      <c r="OX12" s="740">
        <f t="shared" si="77"/>
        <v>0</v>
      </c>
      <c r="OY12" s="625">
        <f t="shared" si="361"/>
        <v>1</v>
      </c>
      <c r="OZ12" s="625" t="str">
        <f t="shared" si="362"/>
        <v>00:00-00:00</v>
      </c>
      <c r="PA12" s="627">
        <f t="shared" si="363"/>
        <v>1</v>
      </c>
      <c r="PB12" s="738">
        <f t="shared" si="364"/>
        <v>0</v>
      </c>
      <c r="PC12" s="738">
        <f t="shared" si="365"/>
        <v>1</v>
      </c>
      <c r="PD12" s="628" t="b">
        <f t="shared" si="366"/>
        <v>1</v>
      </c>
      <c r="PE12" s="628" t="b">
        <f t="shared" si="366"/>
        <v>0</v>
      </c>
      <c r="PF12" s="628" t="b">
        <f t="shared" si="367"/>
        <v>1</v>
      </c>
      <c r="PG12" s="628">
        <f t="shared" si="368"/>
        <v>1</v>
      </c>
      <c r="PH12" s="737">
        <f t="shared" si="369"/>
        <v>0</v>
      </c>
      <c r="PI12" s="737">
        <f t="shared" si="370"/>
        <v>0</v>
      </c>
      <c r="PJ12" s="737">
        <f t="shared" si="78"/>
        <v>0</v>
      </c>
      <c r="PK12" s="740">
        <f t="shared" si="79"/>
        <v>0</v>
      </c>
      <c r="PL12" s="625">
        <f t="shared" si="371"/>
        <v>1</v>
      </c>
      <c r="PM12" s="625" t="str">
        <f t="shared" si="372"/>
        <v>00:00-00:00</v>
      </c>
      <c r="PN12" s="627">
        <f t="shared" si="373"/>
        <v>1</v>
      </c>
      <c r="PO12" s="738">
        <f t="shared" si="374"/>
        <v>0</v>
      </c>
      <c r="PP12" s="738">
        <f t="shared" si="375"/>
        <v>1</v>
      </c>
      <c r="PQ12" s="628" t="b">
        <f t="shared" si="376"/>
        <v>1</v>
      </c>
      <c r="PR12" s="628" t="b">
        <f t="shared" si="376"/>
        <v>0</v>
      </c>
      <c r="PS12" s="628" t="b">
        <f t="shared" si="377"/>
        <v>1</v>
      </c>
      <c r="PT12" s="628">
        <f t="shared" si="378"/>
        <v>1</v>
      </c>
      <c r="PU12" s="737">
        <f t="shared" si="379"/>
        <v>0</v>
      </c>
      <c r="PV12" s="737">
        <f t="shared" si="380"/>
        <v>0</v>
      </c>
      <c r="PW12" s="737">
        <f t="shared" si="80"/>
        <v>0</v>
      </c>
      <c r="PX12" s="740">
        <f t="shared" si="81"/>
        <v>0</v>
      </c>
      <c r="PY12" s="625">
        <f t="shared" si="381"/>
        <v>1</v>
      </c>
      <c r="PZ12" s="625" t="str">
        <f t="shared" si="382"/>
        <v>00:00-00:00</v>
      </c>
      <c r="QA12" s="627">
        <f t="shared" si="383"/>
        <v>1</v>
      </c>
      <c r="QB12" s="738">
        <f t="shared" si="384"/>
        <v>0</v>
      </c>
      <c r="QC12" s="738">
        <f t="shared" si="385"/>
        <v>1</v>
      </c>
      <c r="QD12" s="628" t="b">
        <f t="shared" si="386"/>
        <v>1</v>
      </c>
      <c r="QE12" s="628" t="b">
        <f t="shared" si="386"/>
        <v>0</v>
      </c>
      <c r="QF12" s="628" t="b">
        <f t="shared" si="387"/>
        <v>1</v>
      </c>
      <c r="QG12" s="628">
        <f t="shared" si="388"/>
        <v>1</v>
      </c>
      <c r="QH12" s="737">
        <f t="shared" si="389"/>
        <v>0</v>
      </c>
      <c r="QI12" s="737">
        <f t="shared" si="390"/>
        <v>0</v>
      </c>
      <c r="QJ12" s="737">
        <f t="shared" si="82"/>
        <v>0</v>
      </c>
      <c r="QK12" s="740">
        <f t="shared" si="83"/>
        <v>0</v>
      </c>
      <c r="QL12" s="625">
        <f t="shared" si="391"/>
        <v>1</v>
      </c>
      <c r="QM12" s="625" t="str">
        <f t="shared" si="392"/>
        <v>00:00-00:00</v>
      </c>
      <c r="QN12" s="627">
        <f t="shared" si="393"/>
        <v>1</v>
      </c>
      <c r="QO12" s="738">
        <f t="shared" si="394"/>
        <v>0</v>
      </c>
      <c r="QP12" s="738">
        <f t="shared" si="395"/>
        <v>1</v>
      </c>
      <c r="QQ12" s="628" t="b">
        <f t="shared" si="396"/>
        <v>1</v>
      </c>
      <c r="QR12" s="628" t="b">
        <f t="shared" si="396"/>
        <v>0</v>
      </c>
      <c r="QS12" s="628" t="b">
        <f t="shared" si="397"/>
        <v>1</v>
      </c>
      <c r="QT12" s="628">
        <f t="shared" si="398"/>
        <v>1</v>
      </c>
      <c r="QU12" s="737">
        <f t="shared" si="399"/>
        <v>0</v>
      </c>
      <c r="QV12" s="737">
        <f t="shared" si="400"/>
        <v>0</v>
      </c>
      <c r="QW12" s="737">
        <f t="shared" si="84"/>
        <v>0</v>
      </c>
      <c r="QX12" s="740">
        <f t="shared" si="85"/>
        <v>0</v>
      </c>
      <c r="QY12" s="625">
        <f t="shared" si="401"/>
        <v>1</v>
      </c>
      <c r="QZ12" s="625" t="str">
        <f t="shared" si="402"/>
        <v>00:00-00:00</v>
      </c>
      <c r="RA12" s="627">
        <f t="shared" si="403"/>
        <v>1</v>
      </c>
      <c r="RB12" s="738">
        <f t="shared" si="404"/>
        <v>0</v>
      </c>
      <c r="RC12" s="738">
        <f t="shared" si="405"/>
        <v>1</v>
      </c>
      <c r="RD12" s="628" t="b">
        <f t="shared" si="406"/>
        <v>1</v>
      </c>
      <c r="RE12" s="628" t="b">
        <f t="shared" si="406"/>
        <v>0</v>
      </c>
      <c r="RF12" s="628" t="b">
        <f t="shared" si="407"/>
        <v>1</v>
      </c>
      <c r="RG12" s="628">
        <f t="shared" si="408"/>
        <v>1</v>
      </c>
      <c r="RH12" s="737">
        <f t="shared" si="409"/>
        <v>0</v>
      </c>
      <c r="RI12" s="737">
        <f t="shared" si="410"/>
        <v>0</v>
      </c>
      <c r="RJ12" s="737">
        <f t="shared" si="86"/>
        <v>0</v>
      </c>
      <c r="RK12" s="740">
        <f t="shared" si="87"/>
        <v>0</v>
      </c>
      <c r="RL12" s="745">
        <f t="shared" si="411"/>
        <v>0</v>
      </c>
      <c r="RM12" s="746">
        <f>(IF((ROUND(RL12*24,14)-INT(ROUND(RL12*24,14)))=0,ROUND(RL12*24,14),IF((ROUND(RL12*24,14)-INT(ROUND(RL12*24,14)))&lt;=0.5,INT(ROUND(RL12*24,14))+0.5,INT(ROUND(RL12*24,14))+1)))</f>
        <v>0</v>
      </c>
      <c r="RN12" s="744">
        <f t="shared" si="412"/>
        <v>0</v>
      </c>
      <c r="RO12" s="744">
        <f t="shared" si="413"/>
        <v>0</v>
      </c>
      <c r="RP12" s="744">
        <f t="shared" si="414"/>
        <v>0</v>
      </c>
      <c r="RQ12" s="744">
        <f t="shared" si="415"/>
        <v>0</v>
      </c>
      <c r="RR12" s="594">
        <f t="shared" ca="1" si="89"/>
        <v>0</v>
      </c>
      <c r="RS12" s="594">
        <f t="shared" ca="1" si="90"/>
        <v>0</v>
      </c>
      <c r="RU12" s="725"/>
    </row>
    <row r="13" spans="1:489" s="625" customFormat="1" ht="15" x14ac:dyDescent="0.25">
      <c r="A13" s="865">
        <f t="shared" ca="1" si="91"/>
        <v>49</v>
      </c>
      <c r="B13" s="719">
        <f t="shared" ca="1" si="416"/>
        <v>44168</v>
      </c>
      <c r="C13" s="720">
        <f t="shared" ca="1" si="417"/>
        <v>1</v>
      </c>
      <c r="D13" s="720" t="str">
        <f t="shared" ca="1" si="418"/>
        <v/>
      </c>
      <c r="E13" s="773" t="str">
        <f t="shared" ca="1" si="419"/>
        <v/>
      </c>
      <c r="F13" s="721">
        <f t="shared" ca="1" si="420"/>
        <v>44168</v>
      </c>
      <c r="G13" s="747"/>
      <c r="H13" s="748"/>
      <c r="I13" s="748"/>
      <c r="J13" s="748"/>
      <c r="K13" s="748"/>
      <c r="L13" s="748"/>
      <c r="M13" s="749"/>
      <c r="N13" s="722" t="str">
        <f t="shared" si="0"/>
        <v/>
      </c>
      <c r="O13" s="723" t="str">
        <f t="shared" si="1"/>
        <v/>
      </c>
      <c r="P13" s="724">
        <f t="shared" ca="1" si="2"/>
        <v>0.33333333333333298</v>
      </c>
      <c r="Q13" s="725" t="str">
        <f t="shared" ca="1" si="3"/>
        <v/>
      </c>
      <c r="R13" s="725" t="str">
        <f t="shared" ca="1" si="92"/>
        <v/>
      </c>
      <c r="S13" s="750"/>
      <c r="T13" s="723" t="str">
        <f t="shared" si="93"/>
        <v/>
      </c>
      <c r="U13" s="723" t="str">
        <f t="shared" ca="1" si="4"/>
        <v/>
      </c>
      <c r="V13" s="723" t="str">
        <f t="shared" ca="1" si="94"/>
        <v/>
      </c>
      <c r="W13" s="723" t="str">
        <f t="shared" ca="1" si="95"/>
        <v/>
      </c>
      <c r="X13" s="723" t="str">
        <f ca="1">IF(AND(UPPER(G13)=Stammdaten!$D$47,Q13&gt;0),Q13,"")</f>
        <v/>
      </c>
      <c r="Y13" s="751"/>
      <c r="Z13" s="714"/>
      <c r="AA13" s="714"/>
      <c r="AB13" s="714"/>
      <c r="AC13" s="727" t="str">
        <f t="shared" si="5"/>
        <v/>
      </c>
      <c r="AD13" s="772"/>
      <c r="AE13" s="752" t="str">
        <f t="shared" si="6"/>
        <v/>
      </c>
      <c r="AF13" s="729" t="str">
        <f t="shared" si="96"/>
        <v/>
      </c>
      <c r="AG13" s="730" t="str">
        <f t="shared" si="97"/>
        <v/>
      </c>
      <c r="AH13" s="732" t="str">
        <f t="shared" si="7"/>
        <v/>
      </c>
      <c r="AI13" s="732">
        <f t="shared" si="98"/>
        <v>0</v>
      </c>
      <c r="AJ13" s="731">
        <f>SUM(AE13,AC13)/24</f>
        <v>0</v>
      </c>
      <c r="AK13" s="732">
        <f ca="1">IF(G13=Stammdaten!$I$59,3,IF(AND(OR(C13=0,WEEKDAY(B13,2)&gt;=6),Q13&lt;&gt;""),2,0))</f>
        <v>0</v>
      </c>
      <c r="AL13" s="596">
        <f t="shared" si="8"/>
        <v>0</v>
      </c>
      <c r="AM13" s="596">
        <f t="shared" si="8"/>
        <v>0</v>
      </c>
      <c r="AN13" s="596">
        <f t="shared" si="8"/>
        <v>0</v>
      </c>
      <c r="AO13" s="596">
        <f t="shared" si="421"/>
        <v>0</v>
      </c>
      <c r="AP13" s="633">
        <v>0</v>
      </c>
      <c r="AQ13" s="596">
        <f t="shared" si="422"/>
        <v>0</v>
      </c>
      <c r="AR13" s="634">
        <f t="shared" si="9"/>
        <v>0</v>
      </c>
      <c r="AS13" s="733">
        <f t="shared" si="10"/>
        <v>0</v>
      </c>
      <c r="AT13" s="635">
        <f t="shared" si="11"/>
        <v>0</v>
      </c>
      <c r="AU13" s="635">
        <f>AS13-AR13</f>
        <v>0</v>
      </c>
      <c r="AV13" s="633">
        <v>0</v>
      </c>
      <c r="AW13" s="635">
        <f t="shared" si="424"/>
        <v>0</v>
      </c>
      <c r="AX13" s="596">
        <f t="shared" si="12"/>
        <v>0</v>
      </c>
      <c r="AY13" s="596">
        <f t="shared" si="13"/>
        <v>0</v>
      </c>
      <c r="AZ13" s="596">
        <f t="shared" si="14"/>
        <v>0</v>
      </c>
      <c r="BA13" s="596">
        <f t="shared" si="15"/>
        <v>0</v>
      </c>
      <c r="BB13" s="596">
        <f t="shared" si="16"/>
        <v>0</v>
      </c>
      <c r="BC13" s="596">
        <f>IF(OR(BA13-AZ13-BB13&lt;=6/24,AND(BA13-AZ13-BB13&lt;=9/24, AZ13+BB13&gt;=0.5/24),AZ13+BB13&gt;=0.75/24),BA13-AZ13-BB13,IF(AND(BA13-AZ13-BB13&lt;=9/24,AZ13+BB13&lt;0.5/24),BA13-0.5/24,IF(AND(BA13-AZ13-BB13&gt;9/24,AZ13+BB13&lt;0.75/24),BA13-0.75/24,"Fehler NettoStundenBerechnung")))</f>
        <v>0</v>
      </c>
      <c r="BD13" s="636" t="b">
        <f t="shared" si="17"/>
        <v>1</v>
      </c>
      <c r="BE13" s="636" t="b">
        <f>IF(UPPER(G13)=Stammdaten!$D$40,TRUE,FALSE)</f>
        <v>0</v>
      </c>
      <c r="BF13" s="635">
        <f>IF(BE13,AQ13,IF(BD13,BC13,AW13+AQ13))</f>
        <v>0</v>
      </c>
      <c r="BG13" s="635">
        <f>IF(UPPER(G13)=Stammdaten!$D$39,IF(C13=0,AU13/2,IF(AU13&gt;=10/24,10/24,AU13)),0)</f>
        <v>0</v>
      </c>
      <c r="BH13" s="635">
        <f ca="1">IF(OR(C13=0,B13=""),0,INDIRECT(ADDRESS(MATCH(B13,Soll_AZ,1)+MATCH("Arbeitszeit 1 ab",Stammdaten!B:B,0)-1,WEEKDAY(B13,2)+15,,,Tabellennamen),TRUE))</f>
        <v>0.33333333333333331</v>
      </c>
      <c r="BI13" s="635">
        <f>IF(G13=Stammdaten!$D$48,BH13,0)</f>
        <v>0</v>
      </c>
      <c r="BJ13" s="734">
        <f>ROUND(IF(BI13&gt;0,BI13,IF(UPPER(G13)=Stammdaten!$D$39,BG13,IF(UPPER(G13)=Stammdaten!$D$40,IF(AO13+AU13=0,P13,IF(AND(AU13&gt;0,AU13-AO13+AQ13&lt;=10/24),AU13-AO13+AQ13,IF(OR(AU13=0,AQ13&gt;=10/24),AQ13,10/24))),BF13))),15)</f>
        <v>0</v>
      </c>
      <c r="BK13" s="636">
        <f t="shared" si="427"/>
        <v>0</v>
      </c>
      <c r="BL13" s="636" t="b">
        <f>IF(UPPER(G13)=Stammdaten!$D$39,TRUE,FALSE)</f>
        <v>0</v>
      </c>
      <c r="BM13" s="636">
        <f t="shared" si="18"/>
        <v>0</v>
      </c>
      <c r="BN13" s="636">
        <f t="shared" si="19"/>
        <v>0</v>
      </c>
      <c r="BO13" s="735">
        <f t="shared" ca="1" si="100"/>
        <v>0</v>
      </c>
      <c r="BP13" s="636">
        <f t="shared" si="20"/>
        <v>0</v>
      </c>
      <c r="BQ13" s="636">
        <f t="shared" si="101"/>
        <v>0</v>
      </c>
      <c r="BR13" s="636">
        <f t="shared" ca="1" si="21"/>
        <v>0</v>
      </c>
      <c r="BS13" s="549">
        <f t="shared" ca="1" si="22"/>
        <v>0</v>
      </c>
      <c r="BT13" s="637">
        <f t="shared" ca="1" si="428"/>
        <v>0</v>
      </c>
      <c r="BU13" s="635">
        <f t="shared" ca="1" si="429"/>
        <v>0</v>
      </c>
      <c r="BV13" s="638">
        <f t="shared" ca="1" si="23"/>
        <v>1</v>
      </c>
      <c r="BW13" s="635">
        <f ca="1">IF(B13="","",INDIRECT(ADDRESS(MATCH(B13,Soll_AZ,1)+MATCH("Arbeitszeit 1 ab",Stammdaten!B:B,0)-1,4,,,Tabellennamen),TRUE))</f>
        <v>1.6666666666666667</v>
      </c>
      <c r="BX13" s="638">
        <f t="shared" ca="1" si="24"/>
        <v>0</v>
      </c>
      <c r="BY13" s="638">
        <f t="shared" ca="1" si="102"/>
        <v>1</v>
      </c>
      <c r="BZ13" s="736">
        <f ca="1">ROUND(IF(OR(C13=0,B13=""),0,INDIRECT(ADDRESS(MATCH(B13,Soll_AZ,1)+MATCH("Arbeitszeit 1 ab",Stammdaten!B:B,0)-1,WEEKDAY(B13,2)+15,,,Tabellennamen),TRUE)),15)</f>
        <v>0.33333333333333298</v>
      </c>
      <c r="CA13" s="954">
        <f t="shared" ca="1" si="25"/>
        <v>0</v>
      </c>
      <c r="CB13" s="736">
        <f t="shared" si="103"/>
        <v>0</v>
      </c>
      <c r="CC13" s="625">
        <f t="shared" si="26"/>
        <v>1</v>
      </c>
      <c r="CD13" s="737">
        <f t="shared" si="27"/>
        <v>0</v>
      </c>
      <c r="CE13" s="737">
        <f t="shared" si="104"/>
        <v>1</v>
      </c>
      <c r="CF13" s="738" t="str">
        <f t="shared" si="105"/>
        <v>00:00-00:00</v>
      </c>
      <c r="CG13" s="739">
        <f t="shared" si="106"/>
        <v>1</v>
      </c>
      <c r="CH13" s="738">
        <f t="shared" si="107"/>
        <v>0</v>
      </c>
      <c r="CI13" s="738">
        <f t="shared" si="108"/>
        <v>1</v>
      </c>
      <c r="CJ13" s="737" t="b">
        <f t="shared" si="109"/>
        <v>1</v>
      </c>
      <c r="CK13" s="737" t="b">
        <f t="shared" si="109"/>
        <v>0</v>
      </c>
      <c r="CL13" s="737" t="b">
        <f t="shared" si="110"/>
        <v>1</v>
      </c>
      <c r="CM13" s="628">
        <f t="shared" si="111"/>
        <v>1</v>
      </c>
      <c r="CN13" s="737">
        <f t="shared" si="112"/>
        <v>0</v>
      </c>
      <c r="CO13" s="737">
        <f t="shared" si="113"/>
        <v>0</v>
      </c>
      <c r="CP13" s="737">
        <f t="shared" si="114"/>
        <v>0</v>
      </c>
      <c r="CQ13" s="740">
        <f t="shared" si="28"/>
        <v>0</v>
      </c>
      <c r="CR13" s="625">
        <f t="shared" si="115"/>
        <v>1</v>
      </c>
      <c r="CS13" s="738" t="str">
        <f t="shared" si="29"/>
        <v>00:00-00:00</v>
      </c>
      <c r="CT13" s="739">
        <f t="shared" si="116"/>
        <v>1</v>
      </c>
      <c r="CU13" s="738">
        <f t="shared" si="117"/>
        <v>0</v>
      </c>
      <c r="CV13" s="738">
        <f t="shared" si="118"/>
        <v>1</v>
      </c>
      <c r="CW13" s="737" t="b">
        <f t="shared" si="119"/>
        <v>1</v>
      </c>
      <c r="CX13" s="737" t="b">
        <f t="shared" si="119"/>
        <v>0</v>
      </c>
      <c r="CY13" s="737" t="b">
        <f t="shared" si="120"/>
        <v>1</v>
      </c>
      <c r="CZ13" s="628">
        <f t="shared" si="121"/>
        <v>1</v>
      </c>
      <c r="DA13" s="737">
        <f t="shared" si="122"/>
        <v>0</v>
      </c>
      <c r="DB13" s="737">
        <f t="shared" si="123"/>
        <v>0</v>
      </c>
      <c r="DC13" s="737">
        <f t="shared" si="124"/>
        <v>0</v>
      </c>
      <c r="DD13" s="740">
        <f t="shared" si="30"/>
        <v>0</v>
      </c>
      <c r="DE13" s="625">
        <f t="shared" si="125"/>
        <v>1</v>
      </c>
      <c r="DF13" s="738" t="str">
        <f t="shared" si="126"/>
        <v>00:00-00:00</v>
      </c>
      <c r="DG13" s="739">
        <f t="shared" si="127"/>
        <v>1</v>
      </c>
      <c r="DH13" s="738">
        <f t="shared" si="128"/>
        <v>0</v>
      </c>
      <c r="DI13" s="738">
        <f t="shared" si="129"/>
        <v>1</v>
      </c>
      <c r="DJ13" s="737" t="b">
        <f t="shared" si="130"/>
        <v>1</v>
      </c>
      <c r="DK13" s="737" t="b">
        <f t="shared" si="130"/>
        <v>0</v>
      </c>
      <c r="DL13" s="737" t="b">
        <f t="shared" si="131"/>
        <v>1</v>
      </c>
      <c r="DM13" s="628">
        <f t="shared" si="132"/>
        <v>1</v>
      </c>
      <c r="DN13" s="737">
        <f t="shared" si="133"/>
        <v>0</v>
      </c>
      <c r="DO13" s="737">
        <f t="shared" si="134"/>
        <v>0</v>
      </c>
      <c r="DP13" s="737">
        <f t="shared" si="31"/>
        <v>0</v>
      </c>
      <c r="DQ13" s="740">
        <f t="shared" si="32"/>
        <v>0</v>
      </c>
      <c r="DR13" s="625">
        <f t="shared" si="135"/>
        <v>1</v>
      </c>
      <c r="DS13" s="738" t="str">
        <f t="shared" si="136"/>
        <v>00:00-00:00</v>
      </c>
      <c r="DT13" s="739">
        <f t="shared" si="137"/>
        <v>1</v>
      </c>
      <c r="DU13" s="738">
        <f t="shared" si="138"/>
        <v>0</v>
      </c>
      <c r="DV13" s="738">
        <f t="shared" si="139"/>
        <v>1</v>
      </c>
      <c r="DW13" s="737" t="b">
        <f t="shared" si="140"/>
        <v>1</v>
      </c>
      <c r="DX13" s="737" t="b">
        <f t="shared" si="140"/>
        <v>0</v>
      </c>
      <c r="DY13" s="737" t="b">
        <f t="shared" si="141"/>
        <v>1</v>
      </c>
      <c r="DZ13" s="628">
        <f t="shared" si="142"/>
        <v>1</v>
      </c>
      <c r="EA13" s="737">
        <f t="shared" si="143"/>
        <v>0</v>
      </c>
      <c r="EB13" s="737">
        <f t="shared" si="144"/>
        <v>0</v>
      </c>
      <c r="EC13" s="737">
        <f t="shared" si="33"/>
        <v>0</v>
      </c>
      <c r="ED13" s="740">
        <f t="shared" si="34"/>
        <v>0</v>
      </c>
      <c r="EE13" s="741">
        <f t="shared" si="145"/>
        <v>1</v>
      </c>
      <c r="EF13" s="742" t="str">
        <f t="shared" si="146"/>
        <v>00:00-00:00</v>
      </c>
      <c r="EG13" s="743">
        <f t="shared" si="147"/>
        <v>1</v>
      </c>
      <c r="EH13" s="742">
        <f t="shared" si="148"/>
        <v>0</v>
      </c>
      <c r="EI13" s="742">
        <f t="shared" si="149"/>
        <v>1</v>
      </c>
      <c r="EJ13" s="742" t="b">
        <f t="shared" si="150"/>
        <v>1</v>
      </c>
      <c r="EK13" s="742" t="b">
        <f t="shared" si="150"/>
        <v>0</v>
      </c>
      <c r="EL13" s="742" t="b">
        <f t="shared" si="151"/>
        <v>1</v>
      </c>
      <c r="EM13" s="628">
        <f t="shared" si="152"/>
        <v>1</v>
      </c>
      <c r="EN13" s="737">
        <f t="shared" si="153"/>
        <v>0</v>
      </c>
      <c r="EO13" s="737">
        <f t="shared" si="154"/>
        <v>0</v>
      </c>
      <c r="EP13" s="737">
        <f t="shared" si="35"/>
        <v>0</v>
      </c>
      <c r="EQ13" s="740">
        <f t="shared" si="36"/>
        <v>0</v>
      </c>
      <c r="ER13" s="741">
        <f t="shared" si="155"/>
        <v>1</v>
      </c>
      <c r="ES13" s="742" t="str">
        <f t="shared" si="156"/>
        <v>00:00-00:00</v>
      </c>
      <c r="ET13" s="739">
        <f t="shared" si="157"/>
        <v>1</v>
      </c>
      <c r="EU13" s="738">
        <f t="shared" si="158"/>
        <v>0</v>
      </c>
      <c r="EV13" s="738">
        <f t="shared" si="159"/>
        <v>1</v>
      </c>
      <c r="EW13" s="737" t="b">
        <f t="shared" si="160"/>
        <v>1</v>
      </c>
      <c r="EX13" s="737" t="b">
        <f t="shared" si="160"/>
        <v>0</v>
      </c>
      <c r="EY13" s="737" t="b">
        <f t="shared" si="161"/>
        <v>1</v>
      </c>
      <c r="EZ13" s="628">
        <f t="shared" si="162"/>
        <v>1</v>
      </c>
      <c r="FA13" s="737">
        <f t="shared" si="163"/>
        <v>0</v>
      </c>
      <c r="FB13" s="737">
        <f t="shared" si="164"/>
        <v>0</v>
      </c>
      <c r="FC13" s="737">
        <f t="shared" si="37"/>
        <v>0</v>
      </c>
      <c r="FD13" s="740">
        <f t="shared" si="38"/>
        <v>0</v>
      </c>
      <c r="FE13" s="625">
        <f t="shared" si="165"/>
        <v>1</v>
      </c>
      <c r="FF13" s="738" t="str">
        <f t="shared" si="166"/>
        <v>00:00-00:00</v>
      </c>
      <c r="FG13" s="739">
        <f t="shared" si="167"/>
        <v>1</v>
      </c>
      <c r="FH13" s="738">
        <f t="shared" si="168"/>
        <v>0</v>
      </c>
      <c r="FI13" s="738">
        <f t="shared" si="169"/>
        <v>1</v>
      </c>
      <c r="FJ13" s="737" t="b">
        <f t="shared" si="170"/>
        <v>1</v>
      </c>
      <c r="FK13" s="737" t="b">
        <f t="shared" si="170"/>
        <v>0</v>
      </c>
      <c r="FL13" s="737" t="b">
        <f t="shared" si="171"/>
        <v>1</v>
      </c>
      <c r="FM13" s="628">
        <f t="shared" si="172"/>
        <v>1</v>
      </c>
      <c r="FN13" s="737">
        <f t="shared" si="173"/>
        <v>0</v>
      </c>
      <c r="FO13" s="737">
        <f t="shared" si="174"/>
        <v>0</v>
      </c>
      <c r="FP13" s="737">
        <f t="shared" si="39"/>
        <v>0</v>
      </c>
      <c r="FQ13" s="740">
        <f t="shared" si="40"/>
        <v>0</v>
      </c>
      <c r="FR13" s="625">
        <f t="shared" si="175"/>
        <v>1</v>
      </c>
      <c r="FS13" s="738" t="str">
        <f t="shared" si="176"/>
        <v>00:00-00:00</v>
      </c>
      <c r="FT13" s="739">
        <f t="shared" si="177"/>
        <v>1</v>
      </c>
      <c r="FU13" s="738">
        <f t="shared" si="178"/>
        <v>0</v>
      </c>
      <c r="FV13" s="738">
        <f t="shared" si="179"/>
        <v>1</v>
      </c>
      <c r="FW13" s="737" t="b">
        <f t="shared" si="180"/>
        <v>1</v>
      </c>
      <c r="FX13" s="737" t="b">
        <f t="shared" si="180"/>
        <v>0</v>
      </c>
      <c r="FY13" s="737" t="b">
        <f t="shared" si="181"/>
        <v>1</v>
      </c>
      <c r="FZ13" s="628">
        <f t="shared" si="182"/>
        <v>1</v>
      </c>
      <c r="GA13" s="737">
        <f t="shared" si="183"/>
        <v>0</v>
      </c>
      <c r="GB13" s="737">
        <f t="shared" si="184"/>
        <v>0</v>
      </c>
      <c r="GC13" s="737">
        <f t="shared" si="41"/>
        <v>0</v>
      </c>
      <c r="GD13" s="740">
        <f t="shared" si="42"/>
        <v>0</v>
      </c>
      <c r="GE13" s="625">
        <f t="shared" si="185"/>
        <v>1</v>
      </c>
      <c r="GF13" s="738" t="str">
        <f t="shared" si="186"/>
        <v>00:00-00:00</v>
      </c>
      <c r="GG13" s="739">
        <f t="shared" si="187"/>
        <v>1</v>
      </c>
      <c r="GH13" s="738">
        <f t="shared" si="188"/>
        <v>0</v>
      </c>
      <c r="GI13" s="738">
        <f t="shared" si="189"/>
        <v>1</v>
      </c>
      <c r="GJ13" s="737" t="b">
        <f t="shared" si="190"/>
        <v>1</v>
      </c>
      <c r="GK13" s="737" t="b">
        <f t="shared" si="190"/>
        <v>0</v>
      </c>
      <c r="GL13" s="737" t="b">
        <f t="shared" si="191"/>
        <v>1</v>
      </c>
      <c r="GM13" s="628">
        <f t="shared" si="192"/>
        <v>1</v>
      </c>
      <c r="GN13" s="737">
        <f t="shared" si="193"/>
        <v>0</v>
      </c>
      <c r="GO13" s="737">
        <f t="shared" si="194"/>
        <v>0</v>
      </c>
      <c r="GP13" s="737">
        <f t="shared" si="43"/>
        <v>0</v>
      </c>
      <c r="GQ13" s="740">
        <f t="shared" si="44"/>
        <v>0</v>
      </c>
      <c r="GR13" s="625">
        <f t="shared" si="195"/>
        <v>1</v>
      </c>
      <c r="GS13" s="738" t="str">
        <f t="shared" si="196"/>
        <v>00:00-00:00</v>
      </c>
      <c r="GT13" s="739">
        <f t="shared" si="197"/>
        <v>1</v>
      </c>
      <c r="GU13" s="738">
        <f t="shared" si="198"/>
        <v>0</v>
      </c>
      <c r="GV13" s="738">
        <f t="shared" si="199"/>
        <v>1</v>
      </c>
      <c r="GW13" s="737" t="b">
        <f t="shared" si="200"/>
        <v>1</v>
      </c>
      <c r="GX13" s="737" t="b">
        <f t="shared" si="200"/>
        <v>0</v>
      </c>
      <c r="GY13" s="737" t="b">
        <f t="shared" si="201"/>
        <v>1</v>
      </c>
      <c r="GZ13" s="628">
        <f t="shared" si="202"/>
        <v>1</v>
      </c>
      <c r="HA13" s="737">
        <f t="shared" si="203"/>
        <v>0</v>
      </c>
      <c r="HB13" s="737">
        <f t="shared" si="204"/>
        <v>0</v>
      </c>
      <c r="HC13" s="737">
        <f t="shared" si="45"/>
        <v>0</v>
      </c>
      <c r="HD13" s="740">
        <f t="shared" si="46"/>
        <v>0</v>
      </c>
      <c r="HE13" s="625">
        <f t="shared" si="205"/>
        <v>1</v>
      </c>
      <c r="HF13" s="738" t="str">
        <f t="shared" si="206"/>
        <v>00:00-00:00</v>
      </c>
      <c r="HG13" s="739">
        <f t="shared" si="207"/>
        <v>1</v>
      </c>
      <c r="HH13" s="738">
        <f t="shared" si="208"/>
        <v>0</v>
      </c>
      <c r="HI13" s="738">
        <f t="shared" si="209"/>
        <v>1</v>
      </c>
      <c r="HJ13" s="737" t="b">
        <f t="shared" si="210"/>
        <v>1</v>
      </c>
      <c r="HK13" s="737" t="b">
        <f t="shared" si="210"/>
        <v>0</v>
      </c>
      <c r="HL13" s="737" t="b">
        <f t="shared" si="211"/>
        <v>1</v>
      </c>
      <c r="HM13" s="628">
        <f t="shared" si="212"/>
        <v>1</v>
      </c>
      <c r="HN13" s="737">
        <f t="shared" si="213"/>
        <v>0</v>
      </c>
      <c r="HO13" s="737">
        <f t="shared" si="214"/>
        <v>0</v>
      </c>
      <c r="HP13" s="737">
        <f t="shared" si="47"/>
        <v>0</v>
      </c>
      <c r="HQ13" s="740">
        <f t="shared" si="48"/>
        <v>0</v>
      </c>
      <c r="HR13" s="625">
        <f t="shared" si="215"/>
        <v>1</v>
      </c>
      <c r="HS13" s="738" t="str">
        <f t="shared" si="216"/>
        <v>00:00-00:00</v>
      </c>
      <c r="HT13" s="739">
        <f t="shared" si="217"/>
        <v>1</v>
      </c>
      <c r="HU13" s="738">
        <f t="shared" si="218"/>
        <v>0</v>
      </c>
      <c r="HV13" s="738">
        <f t="shared" si="219"/>
        <v>1</v>
      </c>
      <c r="HW13" s="737" t="b">
        <f t="shared" si="220"/>
        <v>1</v>
      </c>
      <c r="HX13" s="737" t="b">
        <f t="shared" si="220"/>
        <v>0</v>
      </c>
      <c r="HY13" s="737" t="b">
        <f t="shared" si="221"/>
        <v>1</v>
      </c>
      <c r="HZ13" s="628">
        <f t="shared" si="222"/>
        <v>1</v>
      </c>
      <c r="IA13" s="737">
        <f t="shared" si="223"/>
        <v>0</v>
      </c>
      <c r="IB13" s="737">
        <f t="shared" si="224"/>
        <v>0</v>
      </c>
      <c r="IC13" s="737">
        <f t="shared" si="49"/>
        <v>0</v>
      </c>
      <c r="ID13" s="740">
        <f t="shared" si="50"/>
        <v>0</v>
      </c>
      <c r="IE13" s="625">
        <f t="shared" si="225"/>
        <v>1</v>
      </c>
      <c r="IF13" s="738" t="str">
        <f t="shared" si="226"/>
        <v>00:00-00:00</v>
      </c>
      <c r="IG13" s="739">
        <f t="shared" si="227"/>
        <v>1</v>
      </c>
      <c r="IH13" s="738">
        <f t="shared" si="228"/>
        <v>0</v>
      </c>
      <c r="II13" s="738">
        <f t="shared" si="229"/>
        <v>1</v>
      </c>
      <c r="IJ13" s="737" t="b">
        <f t="shared" si="230"/>
        <v>1</v>
      </c>
      <c r="IK13" s="737" t="b">
        <f t="shared" si="230"/>
        <v>0</v>
      </c>
      <c r="IL13" s="737" t="b">
        <f t="shared" si="231"/>
        <v>1</v>
      </c>
      <c r="IM13" s="628">
        <f t="shared" si="232"/>
        <v>1</v>
      </c>
      <c r="IN13" s="737">
        <f t="shared" si="233"/>
        <v>0</v>
      </c>
      <c r="IO13" s="737">
        <f t="shared" si="234"/>
        <v>0</v>
      </c>
      <c r="IP13" s="737">
        <f t="shared" si="51"/>
        <v>0</v>
      </c>
      <c r="IQ13" s="740">
        <f t="shared" si="52"/>
        <v>0</v>
      </c>
      <c r="IR13" s="625">
        <f t="shared" si="235"/>
        <v>1</v>
      </c>
      <c r="IS13" s="738" t="str">
        <f t="shared" si="236"/>
        <v>00:00-00:00</v>
      </c>
      <c r="IT13" s="739">
        <f t="shared" si="237"/>
        <v>1</v>
      </c>
      <c r="IU13" s="738">
        <f t="shared" si="238"/>
        <v>0</v>
      </c>
      <c r="IV13" s="738">
        <f t="shared" si="239"/>
        <v>1</v>
      </c>
      <c r="IW13" s="737" t="b">
        <f t="shared" si="240"/>
        <v>1</v>
      </c>
      <c r="IX13" s="737" t="b">
        <f t="shared" si="240"/>
        <v>0</v>
      </c>
      <c r="IY13" s="737" t="b">
        <f t="shared" si="241"/>
        <v>1</v>
      </c>
      <c r="IZ13" s="628">
        <f t="shared" si="242"/>
        <v>1</v>
      </c>
      <c r="JA13" s="737">
        <f t="shared" si="243"/>
        <v>0</v>
      </c>
      <c r="JB13" s="737">
        <f t="shared" si="244"/>
        <v>0</v>
      </c>
      <c r="JC13" s="737">
        <f t="shared" si="53"/>
        <v>0</v>
      </c>
      <c r="JD13" s="740">
        <f t="shared" si="54"/>
        <v>0</v>
      </c>
      <c r="JE13" s="625">
        <f t="shared" si="245"/>
        <v>1</v>
      </c>
      <c r="JF13" s="738" t="str">
        <f t="shared" si="246"/>
        <v>00:00-00:00</v>
      </c>
      <c r="JG13" s="739">
        <f t="shared" si="247"/>
        <v>1</v>
      </c>
      <c r="JH13" s="738">
        <f t="shared" si="248"/>
        <v>0</v>
      </c>
      <c r="JI13" s="738">
        <f t="shared" si="249"/>
        <v>1</v>
      </c>
      <c r="JJ13" s="737" t="b">
        <f t="shared" si="250"/>
        <v>1</v>
      </c>
      <c r="JK13" s="737" t="b">
        <f t="shared" si="250"/>
        <v>0</v>
      </c>
      <c r="JL13" s="737" t="b">
        <f t="shared" si="251"/>
        <v>1</v>
      </c>
      <c r="JM13" s="628">
        <f t="shared" si="252"/>
        <v>1</v>
      </c>
      <c r="JN13" s="737">
        <f t="shared" si="253"/>
        <v>0</v>
      </c>
      <c r="JO13" s="737">
        <f t="shared" si="254"/>
        <v>0</v>
      </c>
      <c r="JP13" s="737">
        <f t="shared" si="55"/>
        <v>0</v>
      </c>
      <c r="JQ13" s="740">
        <f t="shared" si="56"/>
        <v>0</v>
      </c>
      <c r="JR13" s="744">
        <f t="shared" si="255"/>
        <v>0</v>
      </c>
      <c r="JS13" s="745">
        <f t="shared" si="256"/>
        <v>0</v>
      </c>
      <c r="JT13" s="744">
        <f t="shared" si="257"/>
        <v>0</v>
      </c>
      <c r="JU13" s="744">
        <f t="shared" si="258"/>
        <v>0</v>
      </c>
      <c r="JV13" s="744">
        <f t="shared" si="259"/>
        <v>0</v>
      </c>
      <c r="JW13" s="744">
        <f t="shared" si="260"/>
        <v>0</v>
      </c>
      <c r="JX13" s="616"/>
      <c r="JY13" s="625">
        <f t="shared" si="261"/>
        <v>1</v>
      </c>
      <c r="JZ13" s="626" t="str">
        <f t="shared" si="262"/>
        <v>00:00-00:00</v>
      </c>
      <c r="KA13" s="627">
        <f t="shared" si="263"/>
        <v>1</v>
      </c>
      <c r="KB13" s="738">
        <f t="shared" si="264"/>
        <v>0</v>
      </c>
      <c r="KC13" s="738">
        <f t="shared" si="265"/>
        <v>1</v>
      </c>
      <c r="KD13" s="628" t="b">
        <f t="shared" si="266"/>
        <v>1</v>
      </c>
      <c r="KE13" s="628" t="b">
        <f t="shared" si="266"/>
        <v>0</v>
      </c>
      <c r="KF13" s="628" t="b">
        <f t="shared" si="267"/>
        <v>1</v>
      </c>
      <c r="KG13" s="628">
        <f t="shared" si="268"/>
        <v>1</v>
      </c>
      <c r="KH13" s="737">
        <f t="shared" si="269"/>
        <v>0</v>
      </c>
      <c r="KI13" s="737">
        <f t="shared" si="270"/>
        <v>0</v>
      </c>
      <c r="KJ13" s="737">
        <f t="shared" si="57"/>
        <v>0</v>
      </c>
      <c r="KK13" s="740">
        <f t="shared" si="58"/>
        <v>0</v>
      </c>
      <c r="KL13" s="625">
        <f t="shared" si="271"/>
        <v>1</v>
      </c>
      <c r="KM13" s="625" t="str">
        <f t="shared" si="272"/>
        <v>00:00-00:00</v>
      </c>
      <c r="KN13" s="627">
        <f t="shared" si="273"/>
        <v>1</v>
      </c>
      <c r="KO13" s="738">
        <f t="shared" si="274"/>
        <v>0</v>
      </c>
      <c r="KP13" s="738">
        <f t="shared" si="275"/>
        <v>1</v>
      </c>
      <c r="KQ13" s="628" t="b">
        <f t="shared" si="276"/>
        <v>1</v>
      </c>
      <c r="KR13" s="628" t="b">
        <f t="shared" si="276"/>
        <v>0</v>
      </c>
      <c r="KS13" s="628" t="b">
        <f t="shared" si="277"/>
        <v>1</v>
      </c>
      <c r="KT13" s="628">
        <f t="shared" si="278"/>
        <v>1</v>
      </c>
      <c r="KU13" s="737">
        <f t="shared" si="279"/>
        <v>0</v>
      </c>
      <c r="KV13" s="737">
        <f t="shared" si="280"/>
        <v>0</v>
      </c>
      <c r="KW13" s="737">
        <f t="shared" si="59"/>
        <v>0</v>
      </c>
      <c r="KX13" s="740">
        <f t="shared" si="60"/>
        <v>0</v>
      </c>
      <c r="KY13" s="625">
        <f t="shared" si="281"/>
        <v>1</v>
      </c>
      <c r="KZ13" s="625" t="str">
        <f t="shared" si="282"/>
        <v>00:00-00:00</v>
      </c>
      <c r="LA13" s="627">
        <f t="shared" si="283"/>
        <v>1</v>
      </c>
      <c r="LB13" s="738">
        <f t="shared" si="284"/>
        <v>0</v>
      </c>
      <c r="LC13" s="738">
        <f t="shared" si="285"/>
        <v>1</v>
      </c>
      <c r="LD13" s="628" t="b">
        <f t="shared" si="286"/>
        <v>1</v>
      </c>
      <c r="LE13" s="628" t="b">
        <f t="shared" si="286"/>
        <v>0</v>
      </c>
      <c r="LF13" s="628" t="b">
        <f t="shared" si="287"/>
        <v>1</v>
      </c>
      <c r="LG13" s="628">
        <f t="shared" si="288"/>
        <v>1</v>
      </c>
      <c r="LH13" s="737">
        <f t="shared" si="289"/>
        <v>0</v>
      </c>
      <c r="LI13" s="737">
        <f t="shared" si="290"/>
        <v>0</v>
      </c>
      <c r="LJ13" s="737">
        <f t="shared" si="61"/>
        <v>0</v>
      </c>
      <c r="LK13" s="740">
        <f t="shared" si="62"/>
        <v>0</v>
      </c>
      <c r="LL13" s="625">
        <f t="shared" si="291"/>
        <v>1</v>
      </c>
      <c r="LM13" s="625" t="str">
        <f t="shared" si="292"/>
        <v>00:00-00:00</v>
      </c>
      <c r="LN13" s="627">
        <f t="shared" si="293"/>
        <v>1</v>
      </c>
      <c r="LO13" s="738">
        <f t="shared" si="294"/>
        <v>0</v>
      </c>
      <c r="LP13" s="738">
        <f t="shared" si="295"/>
        <v>1</v>
      </c>
      <c r="LQ13" s="628" t="b">
        <f t="shared" si="296"/>
        <v>1</v>
      </c>
      <c r="LR13" s="628" t="b">
        <f t="shared" si="296"/>
        <v>0</v>
      </c>
      <c r="LS13" s="628" t="b">
        <f t="shared" si="297"/>
        <v>1</v>
      </c>
      <c r="LT13" s="628">
        <f t="shared" si="298"/>
        <v>1</v>
      </c>
      <c r="LU13" s="737">
        <f t="shared" si="299"/>
        <v>0</v>
      </c>
      <c r="LV13" s="737">
        <f t="shared" si="300"/>
        <v>0</v>
      </c>
      <c r="LW13" s="737">
        <f t="shared" si="63"/>
        <v>0</v>
      </c>
      <c r="LX13" s="740">
        <f t="shared" si="64"/>
        <v>0</v>
      </c>
      <c r="LY13" s="625">
        <f t="shared" si="301"/>
        <v>1</v>
      </c>
      <c r="LZ13" s="625" t="str">
        <f t="shared" si="302"/>
        <v>00:00-00:00</v>
      </c>
      <c r="MA13" s="627">
        <f t="shared" si="303"/>
        <v>1</v>
      </c>
      <c r="MB13" s="738">
        <f t="shared" si="304"/>
        <v>0</v>
      </c>
      <c r="MC13" s="738">
        <f t="shared" si="305"/>
        <v>1</v>
      </c>
      <c r="MD13" s="628" t="b">
        <f t="shared" si="306"/>
        <v>1</v>
      </c>
      <c r="ME13" s="628" t="b">
        <f t="shared" si="65"/>
        <v>0</v>
      </c>
      <c r="MF13" s="628" t="b">
        <f t="shared" si="307"/>
        <v>1</v>
      </c>
      <c r="MG13" s="628">
        <f t="shared" si="308"/>
        <v>1</v>
      </c>
      <c r="MH13" s="737">
        <f t="shared" si="309"/>
        <v>0</v>
      </c>
      <c r="MI13" s="737">
        <f t="shared" si="310"/>
        <v>0</v>
      </c>
      <c r="MJ13" s="737">
        <f t="shared" si="66"/>
        <v>0</v>
      </c>
      <c r="MK13" s="740">
        <f t="shared" si="67"/>
        <v>0</v>
      </c>
      <c r="ML13" s="625">
        <f t="shared" si="311"/>
        <v>1</v>
      </c>
      <c r="MM13" s="625" t="str">
        <f t="shared" si="312"/>
        <v>00:00-00:00</v>
      </c>
      <c r="MN13" s="627">
        <f t="shared" si="313"/>
        <v>1</v>
      </c>
      <c r="MO13" s="738">
        <f t="shared" si="314"/>
        <v>0</v>
      </c>
      <c r="MP13" s="738">
        <f t="shared" si="315"/>
        <v>1</v>
      </c>
      <c r="MQ13" s="628" t="b">
        <f t="shared" si="316"/>
        <v>1</v>
      </c>
      <c r="MR13" s="628" t="b">
        <f t="shared" si="316"/>
        <v>0</v>
      </c>
      <c r="MS13" s="628" t="b">
        <f t="shared" si="317"/>
        <v>1</v>
      </c>
      <c r="MT13" s="628">
        <f t="shared" si="318"/>
        <v>1</v>
      </c>
      <c r="MU13" s="737">
        <f t="shared" si="319"/>
        <v>0</v>
      </c>
      <c r="MV13" s="737">
        <f t="shared" si="320"/>
        <v>0</v>
      </c>
      <c r="MW13" s="737">
        <f t="shared" si="68"/>
        <v>0</v>
      </c>
      <c r="MX13" s="740">
        <f t="shared" si="69"/>
        <v>0</v>
      </c>
      <c r="MY13" s="625">
        <f t="shared" si="321"/>
        <v>1</v>
      </c>
      <c r="MZ13" s="625" t="str">
        <f t="shared" si="322"/>
        <v>00:00-00:00</v>
      </c>
      <c r="NA13" s="627">
        <f t="shared" si="323"/>
        <v>1</v>
      </c>
      <c r="NB13" s="738">
        <f t="shared" si="324"/>
        <v>0</v>
      </c>
      <c r="NC13" s="738">
        <f t="shared" si="325"/>
        <v>1</v>
      </c>
      <c r="ND13" s="628" t="b">
        <f t="shared" si="326"/>
        <v>1</v>
      </c>
      <c r="NE13" s="628" t="b">
        <f t="shared" si="326"/>
        <v>0</v>
      </c>
      <c r="NF13" s="628" t="b">
        <f t="shared" si="327"/>
        <v>1</v>
      </c>
      <c r="NG13" s="628">
        <f t="shared" si="328"/>
        <v>1</v>
      </c>
      <c r="NH13" s="737">
        <f t="shared" si="329"/>
        <v>0</v>
      </c>
      <c r="NI13" s="737">
        <f t="shared" si="330"/>
        <v>0</v>
      </c>
      <c r="NJ13" s="737">
        <f t="shared" si="70"/>
        <v>0</v>
      </c>
      <c r="NK13" s="740">
        <f t="shared" si="71"/>
        <v>0</v>
      </c>
      <c r="NL13" s="625">
        <f t="shared" si="331"/>
        <v>1</v>
      </c>
      <c r="NM13" s="625" t="str">
        <f t="shared" si="332"/>
        <v>00:00-00:00</v>
      </c>
      <c r="NN13" s="627">
        <f t="shared" si="333"/>
        <v>1</v>
      </c>
      <c r="NO13" s="738">
        <f t="shared" si="334"/>
        <v>0</v>
      </c>
      <c r="NP13" s="738">
        <f t="shared" si="335"/>
        <v>1</v>
      </c>
      <c r="NQ13" s="628" t="b">
        <f t="shared" si="336"/>
        <v>1</v>
      </c>
      <c r="NR13" s="628" t="b">
        <f t="shared" si="336"/>
        <v>0</v>
      </c>
      <c r="NS13" s="628" t="b">
        <f t="shared" si="337"/>
        <v>1</v>
      </c>
      <c r="NT13" s="628">
        <f t="shared" si="338"/>
        <v>1</v>
      </c>
      <c r="NU13" s="737">
        <f t="shared" si="339"/>
        <v>0</v>
      </c>
      <c r="NV13" s="737">
        <f t="shared" si="340"/>
        <v>0</v>
      </c>
      <c r="NW13" s="737">
        <f t="shared" si="72"/>
        <v>0</v>
      </c>
      <c r="NX13" s="740">
        <f t="shared" si="73"/>
        <v>0</v>
      </c>
      <c r="NY13" s="625">
        <f t="shared" si="341"/>
        <v>1</v>
      </c>
      <c r="NZ13" s="625" t="str">
        <f t="shared" si="342"/>
        <v>00:00-00:00</v>
      </c>
      <c r="OA13" s="627">
        <f t="shared" si="343"/>
        <v>1</v>
      </c>
      <c r="OB13" s="738">
        <f t="shared" si="344"/>
        <v>0</v>
      </c>
      <c r="OC13" s="738">
        <f t="shared" si="345"/>
        <v>1</v>
      </c>
      <c r="OD13" s="628" t="b">
        <f t="shared" si="346"/>
        <v>1</v>
      </c>
      <c r="OE13" s="628" t="b">
        <f t="shared" si="346"/>
        <v>0</v>
      </c>
      <c r="OF13" s="628" t="b">
        <f t="shared" si="347"/>
        <v>1</v>
      </c>
      <c r="OG13" s="628">
        <f t="shared" si="348"/>
        <v>1</v>
      </c>
      <c r="OH13" s="737">
        <f t="shared" si="349"/>
        <v>0</v>
      </c>
      <c r="OI13" s="737">
        <f t="shared" si="350"/>
        <v>0</v>
      </c>
      <c r="OJ13" s="737">
        <f t="shared" si="74"/>
        <v>0</v>
      </c>
      <c r="OK13" s="740">
        <f t="shared" si="75"/>
        <v>0</v>
      </c>
      <c r="OL13" s="625">
        <f t="shared" si="351"/>
        <v>1</v>
      </c>
      <c r="OM13" s="625" t="str">
        <f t="shared" si="352"/>
        <v>00:00-00:00</v>
      </c>
      <c r="ON13" s="627">
        <f t="shared" si="353"/>
        <v>1</v>
      </c>
      <c r="OO13" s="738">
        <f t="shared" si="354"/>
        <v>0</v>
      </c>
      <c r="OP13" s="738">
        <f t="shared" si="355"/>
        <v>1</v>
      </c>
      <c r="OQ13" s="628" t="b">
        <f t="shared" si="356"/>
        <v>1</v>
      </c>
      <c r="OR13" s="628" t="b">
        <f t="shared" si="356"/>
        <v>0</v>
      </c>
      <c r="OS13" s="628" t="b">
        <f t="shared" si="357"/>
        <v>1</v>
      </c>
      <c r="OT13" s="628">
        <f t="shared" si="358"/>
        <v>1</v>
      </c>
      <c r="OU13" s="737">
        <f t="shared" si="359"/>
        <v>0</v>
      </c>
      <c r="OV13" s="737">
        <f t="shared" si="360"/>
        <v>0</v>
      </c>
      <c r="OW13" s="737">
        <f t="shared" si="76"/>
        <v>0</v>
      </c>
      <c r="OX13" s="740">
        <f t="shared" si="77"/>
        <v>0</v>
      </c>
      <c r="OY13" s="625">
        <f t="shared" si="361"/>
        <v>1</v>
      </c>
      <c r="OZ13" s="625" t="str">
        <f t="shared" si="362"/>
        <v>00:00-00:00</v>
      </c>
      <c r="PA13" s="627">
        <f t="shared" si="363"/>
        <v>1</v>
      </c>
      <c r="PB13" s="738">
        <f t="shared" si="364"/>
        <v>0</v>
      </c>
      <c r="PC13" s="738">
        <f t="shared" si="365"/>
        <v>1</v>
      </c>
      <c r="PD13" s="628" t="b">
        <f t="shared" si="366"/>
        <v>1</v>
      </c>
      <c r="PE13" s="628" t="b">
        <f t="shared" si="366"/>
        <v>0</v>
      </c>
      <c r="PF13" s="628" t="b">
        <f t="shared" si="367"/>
        <v>1</v>
      </c>
      <c r="PG13" s="628">
        <f t="shared" si="368"/>
        <v>1</v>
      </c>
      <c r="PH13" s="737">
        <f t="shared" si="369"/>
        <v>0</v>
      </c>
      <c r="PI13" s="737">
        <f t="shared" si="370"/>
        <v>0</v>
      </c>
      <c r="PJ13" s="737">
        <f t="shared" si="78"/>
        <v>0</v>
      </c>
      <c r="PK13" s="740">
        <f t="shared" si="79"/>
        <v>0</v>
      </c>
      <c r="PL13" s="625">
        <f t="shared" si="371"/>
        <v>1</v>
      </c>
      <c r="PM13" s="625" t="str">
        <f t="shared" si="372"/>
        <v>00:00-00:00</v>
      </c>
      <c r="PN13" s="627">
        <f t="shared" si="373"/>
        <v>1</v>
      </c>
      <c r="PO13" s="738">
        <f t="shared" si="374"/>
        <v>0</v>
      </c>
      <c r="PP13" s="738">
        <f t="shared" si="375"/>
        <v>1</v>
      </c>
      <c r="PQ13" s="628" t="b">
        <f t="shared" si="376"/>
        <v>1</v>
      </c>
      <c r="PR13" s="628" t="b">
        <f t="shared" si="376"/>
        <v>0</v>
      </c>
      <c r="PS13" s="628" t="b">
        <f t="shared" si="377"/>
        <v>1</v>
      </c>
      <c r="PT13" s="628">
        <f t="shared" si="378"/>
        <v>1</v>
      </c>
      <c r="PU13" s="737">
        <f t="shared" si="379"/>
        <v>0</v>
      </c>
      <c r="PV13" s="737">
        <f t="shared" si="380"/>
        <v>0</v>
      </c>
      <c r="PW13" s="737">
        <f t="shared" si="80"/>
        <v>0</v>
      </c>
      <c r="PX13" s="740">
        <f t="shared" si="81"/>
        <v>0</v>
      </c>
      <c r="PY13" s="625">
        <f t="shared" si="381"/>
        <v>1</v>
      </c>
      <c r="PZ13" s="625" t="str">
        <f t="shared" si="382"/>
        <v>00:00-00:00</v>
      </c>
      <c r="QA13" s="627">
        <f t="shared" si="383"/>
        <v>1</v>
      </c>
      <c r="QB13" s="738">
        <f t="shared" si="384"/>
        <v>0</v>
      </c>
      <c r="QC13" s="738">
        <f t="shared" si="385"/>
        <v>1</v>
      </c>
      <c r="QD13" s="628" t="b">
        <f t="shared" si="386"/>
        <v>1</v>
      </c>
      <c r="QE13" s="628" t="b">
        <f t="shared" si="386"/>
        <v>0</v>
      </c>
      <c r="QF13" s="628" t="b">
        <f t="shared" si="387"/>
        <v>1</v>
      </c>
      <c r="QG13" s="628">
        <f t="shared" si="388"/>
        <v>1</v>
      </c>
      <c r="QH13" s="737">
        <f t="shared" si="389"/>
        <v>0</v>
      </c>
      <c r="QI13" s="737">
        <f t="shared" si="390"/>
        <v>0</v>
      </c>
      <c r="QJ13" s="737">
        <f t="shared" si="82"/>
        <v>0</v>
      </c>
      <c r="QK13" s="740">
        <f t="shared" si="83"/>
        <v>0</v>
      </c>
      <c r="QL13" s="625">
        <f t="shared" si="391"/>
        <v>1</v>
      </c>
      <c r="QM13" s="625" t="str">
        <f t="shared" si="392"/>
        <v>00:00-00:00</v>
      </c>
      <c r="QN13" s="627">
        <f t="shared" si="393"/>
        <v>1</v>
      </c>
      <c r="QO13" s="738">
        <f t="shared" si="394"/>
        <v>0</v>
      </c>
      <c r="QP13" s="738">
        <f t="shared" si="395"/>
        <v>1</v>
      </c>
      <c r="QQ13" s="628" t="b">
        <f t="shared" si="396"/>
        <v>1</v>
      </c>
      <c r="QR13" s="628" t="b">
        <f t="shared" si="396"/>
        <v>0</v>
      </c>
      <c r="QS13" s="628" t="b">
        <f t="shared" si="397"/>
        <v>1</v>
      </c>
      <c r="QT13" s="628">
        <f t="shared" si="398"/>
        <v>1</v>
      </c>
      <c r="QU13" s="737">
        <f t="shared" si="399"/>
        <v>0</v>
      </c>
      <c r="QV13" s="737">
        <f t="shared" si="400"/>
        <v>0</v>
      </c>
      <c r="QW13" s="737">
        <f t="shared" si="84"/>
        <v>0</v>
      </c>
      <c r="QX13" s="740">
        <f t="shared" si="85"/>
        <v>0</v>
      </c>
      <c r="QY13" s="625">
        <f t="shared" si="401"/>
        <v>1</v>
      </c>
      <c r="QZ13" s="625" t="str">
        <f t="shared" si="402"/>
        <v>00:00-00:00</v>
      </c>
      <c r="RA13" s="627">
        <f t="shared" si="403"/>
        <v>1</v>
      </c>
      <c r="RB13" s="738">
        <f t="shared" si="404"/>
        <v>0</v>
      </c>
      <c r="RC13" s="738">
        <f t="shared" si="405"/>
        <v>1</v>
      </c>
      <c r="RD13" s="628" t="b">
        <f t="shared" si="406"/>
        <v>1</v>
      </c>
      <c r="RE13" s="628" t="b">
        <f t="shared" si="406"/>
        <v>0</v>
      </c>
      <c r="RF13" s="628" t="b">
        <f t="shared" si="407"/>
        <v>1</v>
      </c>
      <c r="RG13" s="628">
        <f t="shared" si="408"/>
        <v>1</v>
      </c>
      <c r="RH13" s="737">
        <f t="shared" si="409"/>
        <v>0</v>
      </c>
      <c r="RI13" s="737">
        <f t="shared" si="410"/>
        <v>0</v>
      </c>
      <c r="RJ13" s="737">
        <f t="shared" si="86"/>
        <v>0</v>
      </c>
      <c r="RK13" s="740">
        <f t="shared" si="87"/>
        <v>0</v>
      </c>
      <c r="RL13" s="744">
        <f t="shared" si="411"/>
        <v>0</v>
      </c>
      <c r="RM13" s="746">
        <f t="shared" ref="RM13:RM40" si="430">(IF((ROUND(RL13*24,14)-INT(ROUND(RL13*24,14)))=0,ROUND(RL13*24,14),IF((ROUND(RL13*24,14)-INT(ROUND(RL13*24,14)))&lt;=0.5,INT(ROUND(RL13*24,14))+0.5,INT(ROUND(RL13*24,14))+1)))</f>
        <v>0</v>
      </c>
      <c r="RN13" s="744">
        <f t="shared" si="412"/>
        <v>0</v>
      </c>
      <c r="RO13" s="744">
        <f>IF(AND(ISBLANK(Z13),ISBLANK(AA13)),0,SUM(RI13,QV13,PV13,QI13,PI13,OV13,OI13,NV13,NI13,MV13,MI13,LV13,LI13,KV13,KI13))</f>
        <v>0</v>
      </c>
      <c r="RP13" s="744">
        <f t="shared" si="414"/>
        <v>0</v>
      </c>
      <c r="RQ13" s="744">
        <f t="shared" si="415"/>
        <v>0</v>
      </c>
      <c r="RR13" s="594">
        <f t="shared" ca="1" si="89"/>
        <v>0</v>
      </c>
      <c r="RS13" s="594">
        <f t="shared" ca="1" si="90"/>
        <v>0</v>
      </c>
      <c r="RU13" s="725"/>
    </row>
    <row r="14" spans="1:489" s="625" customFormat="1" ht="15" x14ac:dyDescent="0.25">
      <c r="A14" s="865">
        <f t="shared" ca="1" si="91"/>
        <v>49</v>
      </c>
      <c r="B14" s="719">
        <f t="shared" ca="1" si="416"/>
        <v>44169</v>
      </c>
      <c r="C14" s="720">
        <f t="shared" ca="1" si="417"/>
        <v>1</v>
      </c>
      <c r="D14" s="720" t="str">
        <f t="shared" ca="1" si="418"/>
        <v/>
      </c>
      <c r="E14" s="773" t="str">
        <f t="shared" ca="1" si="419"/>
        <v/>
      </c>
      <c r="F14" s="721">
        <f t="shared" ca="1" si="420"/>
        <v>44169</v>
      </c>
      <c r="G14" s="747"/>
      <c r="H14" s="748"/>
      <c r="I14" s="748"/>
      <c r="J14" s="748"/>
      <c r="K14" s="748"/>
      <c r="L14" s="748"/>
      <c r="M14" s="749"/>
      <c r="N14" s="722" t="str">
        <f t="shared" si="0"/>
        <v/>
      </c>
      <c r="O14" s="723" t="str">
        <f t="shared" si="1"/>
        <v/>
      </c>
      <c r="P14" s="724">
        <f t="shared" ca="1" si="2"/>
        <v>0.33333333333333298</v>
      </c>
      <c r="Q14" s="725" t="str">
        <f t="shared" ca="1" si="3"/>
        <v/>
      </c>
      <c r="R14" s="725" t="str">
        <f t="shared" ca="1" si="92"/>
        <v/>
      </c>
      <c r="S14" s="750"/>
      <c r="T14" s="723" t="str">
        <f t="shared" si="93"/>
        <v/>
      </c>
      <c r="U14" s="723" t="str">
        <f t="shared" ca="1" si="4"/>
        <v/>
      </c>
      <c r="V14" s="723" t="str">
        <f t="shared" ca="1" si="94"/>
        <v/>
      </c>
      <c r="W14" s="723" t="str">
        <f t="shared" ca="1" si="95"/>
        <v/>
      </c>
      <c r="X14" s="723" t="str">
        <f ca="1">IF(AND(UPPER(G14)=Stammdaten!$D$47,Q14&gt;0),Q14,"")</f>
        <v/>
      </c>
      <c r="Y14" s="751"/>
      <c r="Z14" s="714"/>
      <c r="AA14" s="714"/>
      <c r="AB14" s="714"/>
      <c r="AC14" s="727" t="str">
        <f t="shared" si="5"/>
        <v/>
      </c>
      <c r="AD14" s="714"/>
      <c r="AE14" s="752" t="str">
        <f t="shared" si="6"/>
        <v/>
      </c>
      <c r="AF14" s="729" t="str">
        <f t="shared" si="96"/>
        <v/>
      </c>
      <c r="AG14" s="730" t="str">
        <f t="shared" si="97"/>
        <v/>
      </c>
      <c r="AH14" s="732" t="str">
        <f t="shared" si="7"/>
        <v/>
      </c>
      <c r="AI14" s="732">
        <f t="shared" si="98"/>
        <v>0</v>
      </c>
      <c r="AJ14" s="731">
        <f t="shared" si="99"/>
        <v>0</v>
      </c>
      <c r="AK14" s="732">
        <f ca="1">IF(G14=Stammdaten!$I$59,3,IF(AND(OR(C14=0,WEEKDAY(B14,2)&gt;=6),Q14&lt;&gt;""),2,0))</f>
        <v>0</v>
      </c>
      <c r="AL14" s="596">
        <f t="shared" si="8"/>
        <v>0</v>
      </c>
      <c r="AM14" s="596">
        <f t="shared" si="8"/>
        <v>0</v>
      </c>
      <c r="AN14" s="596">
        <f t="shared" si="8"/>
        <v>0</v>
      </c>
      <c r="AO14" s="596">
        <f t="shared" si="421"/>
        <v>0</v>
      </c>
      <c r="AP14" s="633">
        <v>0</v>
      </c>
      <c r="AQ14" s="596">
        <f t="shared" si="422"/>
        <v>0</v>
      </c>
      <c r="AR14" s="634">
        <f t="shared" si="9"/>
        <v>0</v>
      </c>
      <c r="AS14" s="733">
        <f t="shared" si="10"/>
        <v>0</v>
      </c>
      <c r="AT14" s="635">
        <f t="shared" si="11"/>
        <v>0</v>
      </c>
      <c r="AU14" s="635">
        <f t="shared" si="423"/>
        <v>0</v>
      </c>
      <c r="AV14" s="633">
        <v>0</v>
      </c>
      <c r="AW14" s="635">
        <f t="shared" si="424"/>
        <v>0</v>
      </c>
      <c r="AX14" s="596">
        <f t="shared" si="12"/>
        <v>0</v>
      </c>
      <c r="AY14" s="596">
        <f t="shared" si="13"/>
        <v>0</v>
      </c>
      <c r="AZ14" s="596">
        <f t="shared" si="14"/>
        <v>0</v>
      </c>
      <c r="BA14" s="596">
        <f t="shared" si="15"/>
        <v>0</v>
      </c>
      <c r="BB14" s="596">
        <f t="shared" si="16"/>
        <v>0</v>
      </c>
      <c r="BC14" s="596">
        <f t="shared" si="425"/>
        <v>0</v>
      </c>
      <c r="BD14" s="636" t="b">
        <f t="shared" si="17"/>
        <v>1</v>
      </c>
      <c r="BE14" s="636" t="b">
        <f>IF(UPPER(G14)=Stammdaten!$D$40,TRUE,FALSE)</f>
        <v>0</v>
      </c>
      <c r="BF14" s="635">
        <f t="shared" si="426"/>
        <v>0</v>
      </c>
      <c r="BG14" s="635">
        <f>IF(UPPER(G14)=Stammdaten!$D$39,IF(C14=0,AU14/2,IF(AU14&gt;=10/24,10/24,AU14)),0)</f>
        <v>0</v>
      </c>
      <c r="BH14" s="635">
        <f ca="1">IF(OR(C14=0,B14=""),0,INDIRECT(ADDRESS(MATCH(B14,Soll_AZ,1)+MATCH("Arbeitszeit 1 ab",Stammdaten!B:B,0)-1,WEEKDAY(B14,2)+15,,,Tabellennamen),TRUE))</f>
        <v>0.33333333333333337</v>
      </c>
      <c r="BI14" s="635">
        <f>IF(G14=Stammdaten!$D$48,BH14,0)</f>
        <v>0</v>
      </c>
      <c r="BJ14" s="734">
        <f>ROUND(IF(BI14&gt;0,BI14,IF(UPPER(G14)=Stammdaten!$D$39,BG14,IF(UPPER(G14)=Stammdaten!$D$40,IF(AO14+AU14=0,P14,IF(AND(AU14&gt;0,AU14-AO14+AQ14&lt;=10/24),AU14-AO14+AQ14,IF(OR(AU14=0,AQ14&gt;=10/24),AQ14,10/24))),BF14))),15)</f>
        <v>0</v>
      </c>
      <c r="BK14" s="636">
        <f t="shared" si="427"/>
        <v>0</v>
      </c>
      <c r="BL14" s="636" t="b">
        <f>IF(UPPER(G14)=Stammdaten!$D$39,TRUE,FALSE)</f>
        <v>0</v>
      </c>
      <c r="BM14" s="636">
        <f t="shared" si="18"/>
        <v>0</v>
      </c>
      <c r="BN14" s="636">
        <f t="shared" si="19"/>
        <v>0</v>
      </c>
      <c r="BO14" s="735">
        <f t="shared" ca="1" si="100"/>
        <v>0</v>
      </c>
      <c r="BP14" s="636">
        <f t="shared" si="20"/>
        <v>0</v>
      </c>
      <c r="BQ14" s="636">
        <f t="shared" si="101"/>
        <v>0</v>
      </c>
      <c r="BR14" s="636">
        <f t="shared" ca="1" si="21"/>
        <v>0</v>
      </c>
      <c r="BS14" s="549">
        <f t="shared" ca="1" si="22"/>
        <v>0</v>
      </c>
      <c r="BT14" s="637">
        <f t="shared" ca="1" si="428"/>
        <v>0</v>
      </c>
      <c r="BU14" s="635">
        <f t="shared" ca="1" si="429"/>
        <v>0</v>
      </c>
      <c r="BV14" s="638">
        <f t="shared" ca="1" si="23"/>
        <v>1</v>
      </c>
      <c r="BW14" s="635">
        <f ca="1">IF(B14="","",INDIRECT(ADDRESS(MATCH(B14,Soll_AZ,1)+MATCH("Arbeitszeit 1 ab",Stammdaten!B:B,0)-1,4,,,Tabellennamen),TRUE))</f>
        <v>1.6666666666666667</v>
      </c>
      <c r="BX14" s="638">
        <f t="shared" ca="1" si="24"/>
        <v>0</v>
      </c>
      <c r="BY14" s="638">
        <f t="shared" ca="1" si="102"/>
        <v>1</v>
      </c>
      <c r="BZ14" s="736">
        <f ca="1">ROUND(IF(OR(C14=0,B14=""),0,INDIRECT(ADDRESS(MATCH(B14,Soll_AZ,1)+MATCH("Arbeitszeit 1 ab",Stammdaten!B:B,0)-1,WEEKDAY(B14,2)+15,,,Tabellennamen),TRUE)),15)</f>
        <v>0.33333333333333298</v>
      </c>
      <c r="CA14" s="954">
        <f t="shared" ca="1" si="25"/>
        <v>0</v>
      </c>
      <c r="CB14" s="736">
        <f t="shared" si="103"/>
        <v>0</v>
      </c>
      <c r="CC14" s="625">
        <f t="shared" si="26"/>
        <v>1</v>
      </c>
      <c r="CD14" s="737">
        <f t="shared" si="27"/>
        <v>0</v>
      </c>
      <c r="CE14" s="737">
        <f t="shared" si="104"/>
        <v>1</v>
      </c>
      <c r="CF14" s="738" t="str">
        <f t="shared" si="105"/>
        <v>00:00-00:00</v>
      </c>
      <c r="CG14" s="739">
        <f t="shared" si="106"/>
        <v>1</v>
      </c>
      <c r="CH14" s="738">
        <f t="shared" si="107"/>
        <v>0</v>
      </c>
      <c r="CI14" s="738">
        <f t="shared" si="108"/>
        <v>1</v>
      </c>
      <c r="CJ14" s="737" t="b">
        <f t="shared" si="109"/>
        <v>1</v>
      </c>
      <c r="CK14" s="737" t="b">
        <f t="shared" si="109"/>
        <v>0</v>
      </c>
      <c r="CL14" s="737" t="b">
        <f t="shared" si="110"/>
        <v>1</v>
      </c>
      <c r="CM14" s="628">
        <f t="shared" si="111"/>
        <v>1</v>
      </c>
      <c r="CN14" s="737">
        <f t="shared" si="112"/>
        <v>0</v>
      </c>
      <c r="CO14" s="737">
        <f t="shared" si="113"/>
        <v>0</v>
      </c>
      <c r="CP14" s="737">
        <f t="shared" si="114"/>
        <v>0</v>
      </c>
      <c r="CQ14" s="740">
        <f t="shared" si="28"/>
        <v>0</v>
      </c>
      <c r="CR14" s="625">
        <f t="shared" si="115"/>
        <v>1</v>
      </c>
      <c r="CS14" s="738" t="str">
        <f t="shared" si="29"/>
        <v>00:00-00:00</v>
      </c>
      <c r="CT14" s="739">
        <f t="shared" si="116"/>
        <v>1</v>
      </c>
      <c r="CU14" s="738">
        <f t="shared" si="117"/>
        <v>0</v>
      </c>
      <c r="CV14" s="738">
        <f t="shared" si="118"/>
        <v>1</v>
      </c>
      <c r="CW14" s="737" t="b">
        <f t="shared" si="119"/>
        <v>1</v>
      </c>
      <c r="CX14" s="737" t="b">
        <f t="shared" si="119"/>
        <v>0</v>
      </c>
      <c r="CY14" s="737" t="b">
        <f t="shared" si="120"/>
        <v>1</v>
      </c>
      <c r="CZ14" s="628">
        <f t="shared" si="121"/>
        <v>1</v>
      </c>
      <c r="DA14" s="737">
        <f t="shared" si="122"/>
        <v>0</v>
      </c>
      <c r="DB14" s="737">
        <f t="shared" si="123"/>
        <v>0</v>
      </c>
      <c r="DC14" s="737">
        <f t="shared" si="124"/>
        <v>0</v>
      </c>
      <c r="DD14" s="740">
        <f t="shared" si="30"/>
        <v>0</v>
      </c>
      <c r="DE14" s="625">
        <f t="shared" si="125"/>
        <v>1</v>
      </c>
      <c r="DF14" s="738" t="str">
        <f t="shared" si="126"/>
        <v>00:00-00:00</v>
      </c>
      <c r="DG14" s="739">
        <f t="shared" si="127"/>
        <v>1</v>
      </c>
      <c r="DH14" s="738">
        <f t="shared" si="128"/>
        <v>0</v>
      </c>
      <c r="DI14" s="738">
        <f t="shared" si="129"/>
        <v>1</v>
      </c>
      <c r="DJ14" s="737" t="b">
        <f t="shared" si="130"/>
        <v>1</v>
      </c>
      <c r="DK14" s="737" t="b">
        <f t="shared" si="130"/>
        <v>0</v>
      </c>
      <c r="DL14" s="737" t="b">
        <f t="shared" si="131"/>
        <v>1</v>
      </c>
      <c r="DM14" s="628">
        <f t="shared" si="132"/>
        <v>1</v>
      </c>
      <c r="DN14" s="737">
        <f t="shared" si="133"/>
        <v>0</v>
      </c>
      <c r="DO14" s="737">
        <f t="shared" si="134"/>
        <v>0</v>
      </c>
      <c r="DP14" s="737">
        <f t="shared" si="31"/>
        <v>0</v>
      </c>
      <c r="DQ14" s="740">
        <f t="shared" si="32"/>
        <v>0</v>
      </c>
      <c r="DR14" s="625">
        <f t="shared" si="135"/>
        <v>1</v>
      </c>
      <c r="DS14" s="738" t="str">
        <f t="shared" si="136"/>
        <v>00:00-00:00</v>
      </c>
      <c r="DT14" s="739">
        <f t="shared" si="137"/>
        <v>1</v>
      </c>
      <c r="DU14" s="738">
        <f t="shared" si="138"/>
        <v>0</v>
      </c>
      <c r="DV14" s="738">
        <f t="shared" si="139"/>
        <v>1</v>
      </c>
      <c r="DW14" s="737" t="b">
        <f t="shared" si="140"/>
        <v>1</v>
      </c>
      <c r="DX14" s="737" t="b">
        <f t="shared" si="140"/>
        <v>0</v>
      </c>
      <c r="DY14" s="737" t="b">
        <f t="shared" si="141"/>
        <v>1</v>
      </c>
      <c r="DZ14" s="628">
        <f t="shared" si="142"/>
        <v>1</v>
      </c>
      <c r="EA14" s="737">
        <f t="shared" si="143"/>
        <v>0</v>
      </c>
      <c r="EB14" s="737">
        <f t="shared" si="144"/>
        <v>0</v>
      </c>
      <c r="EC14" s="737">
        <f t="shared" si="33"/>
        <v>0</v>
      </c>
      <c r="ED14" s="740">
        <f t="shared" si="34"/>
        <v>0</v>
      </c>
      <c r="EE14" s="741">
        <f t="shared" si="145"/>
        <v>1</v>
      </c>
      <c r="EF14" s="742" t="str">
        <f t="shared" si="146"/>
        <v>00:00-00:00</v>
      </c>
      <c r="EG14" s="743">
        <f t="shared" si="147"/>
        <v>1</v>
      </c>
      <c r="EH14" s="742">
        <f t="shared" si="148"/>
        <v>0</v>
      </c>
      <c r="EI14" s="742">
        <f t="shared" si="149"/>
        <v>1</v>
      </c>
      <c r="EJ14" s="742" t="b">
        <f t="shared" si="150"/>
        <v>1</v>
      </c>
      <c r="EK14" s="742" t="b">
        <f t="shared" si="150"/>
        <v>0</v>
      </c>
      <c r="EL14" s="742" t="b">
        <f t="shared" si="151"/>
        <v>1</v>
      </c>
      <c r="EM14" s="628">
        <f t="shared" si="152"/>
        <v>1</v>
      </c>
      <c r="EN14" s="737">
        <f t="shared" si="153"/>
        <v>0</v>
      </c>
      <c r="EO14" s="737">
        <f t="shared" si="154"/>
        <v>0</v>
      </c>
      <c r="EP14" s="737">
        <f t="shared" si="35"/>
        <v>0</v>
      </c>
      <c r="EQ14" s="740">
        <f t="shared" si="36"/>
        <v>0</v>
      </c>
      <c r="ER14" s="741">
        <f t="shared" si="155"/>
        <v>1</v>
      </c>
      <c r="ES14" s="742" t="str">
        <f t="shared" si="156"/>
        <v>00:00-00:00</v>
      </c>
      <c r="ET14" s="739">
        <f t="shared" si="157"/>
        <v>1</v>
      </c>
      <c r="EU14" s="738">
        <f t="shared" si="158"/>
        <v>0</v>
      </c>
      <c r="EV14" s="738">
        <f t="shared" si="159"/>
        <v>1</v>
      </c>
      <c r="EW14" s="737" t="b">
        <f t="shared" si="160"/>
        <v>1</v>
      </c>
      <c r="EX14" s="737" t="b">
        <f t="shared" si="160"/>
        <v>0</v>
      </c>
      <c r="EY14" s="737" t="b">
        <f t="shared" si="161"/>
        <v>1</v>
      </c>
      <c r="EZ14" s="628">
        <f t="shared" si="162"/>
        <v>1</v>
      </c>
      <c r="FA14" s="737">
        <f t="shared" si="163"/>
        <v>0</v>
      </c>
      <c r="FB14" s="737">
        <f t="shared" si="164"/>
        <v>0</v>
      </c>
      <c r="FC14" s="737">
        <f t="shared" si="37"/>
        <v>0</v>
      </c>
      <c r="FD14" s="740">
        <f t="shared" si="38"/>
        <v>0</v>
      </c>
      <c r="FE14" s="625">
        <f t="shared" si="165"/>
        <v>1</v>
      </c>
      <c r="FF14" s="738" t="str">
        <f t="shared" si="166"/>
        <v>00:00-00:00</v>
      </c>
      <c r="FG14" s="739">
        <f t="shared" si="167"/>
        <v>1</v>
      </c>
      <c r="FH14" s="738">
        <f t="shared" si="168"/>
        <v>0</v>
      </c>
      <c r="FI14" s="738">
        <f t="shared" si="169"/>
        <v>1</v>
      </c>
      <c r="FJ14" s="737" t="b">
        <f t="shared" si="170"/>
        <v>1</v>
      </c>
      <c r="FK14" s="737" t="b">
        <f t="shared" si="170"/>
        <v>0</v>
      </c>
      <c r="FL14" s="737" t="b">
        <f t="shared" si="171"/>
        <v>1</v>
      </c>
      <c r="FM14" s="628">
        <f t="shared" si="172"/>
        <v>1</v>
      </c>
      <c r="FN14" s="737">
        <f t="shared" si="173"/>
        <v>0</v>
      </c>
      <c r="FO14" s="737">
        <f t="shared" si="174"/>
        <v>0</v>
      </c>
      <c r="FP14" s="737">
        <f t="shared" si="39"/>
        <v>0</v>
      </c>
      <c r="FQ14" s="740">
        <f t="shared" si="40"/>
        <v>0</v>
      </c>
      <c r="FR14" s="625">
        <f t="shared" si="175"/>
        <v>1</v>
      </c>
      <c r="FS14" s="738" t="str">
        <f t="shared" si="176"/>
        <v>00:00-00:00</v>
      </c>
      <c r="FT14" s="739">
        <f t="shared" si="177"/>
        <v>1</v>
      </c>
      <c r="FU14" s="738">
        <f t="shared" si="178"/>
        <v>0</v>
      </c>
      <c r="FV14" s="738">
        <f t="shared" si="179"/>
        <v>1</v>
      </c>
      <c r="FW14" s="737" t="b">
        <f t="shared" si="180"/>
        <v>1</v>
      </c>
      <c r="FX14" s="737" t="b">
        <f t="shared" si="180"/>
        <v>0</v>
      </c>
      <c r="FY14" s="737" t="b">
        <f t="shared" si="181"/>
        <v>1</v>
      </c>
      <c r="FZ14" s="628">
        <f t="shared" si="182"/>
        <v>1</v>
      </c>
      <c r="GA14" s="737">
        <f t="shared" si="183"/>
        <v>0</v>
      </c>
      <c r="GB14" s="737">
        <f t="shared" si="184"/>
        <v>0</v>
      </c>
      <c r="GC14" s="737">
        <f t="shared" si="41"/>
        <v>0</v>
      </c>
      <c r="GD14" s="740">
        <f t="shared" si="42"/>
        <v>0</v>
      </c>
      <c r="GE14" s="625">
        <f t="shared" si="185"/>
        <v>1</v>
      </c>
      <c r="GF14" s="738" t="str">
        <f t="shared" si="186"/>
        <v>00:00-00:00</v>
      </c>
      <c r="GG14" s="739">
        <f t="shared" si="187"/>
        <v>1</v>
      </c>
      <c r="GH14" s="738">
        <f t="shared" si="188"/>
        <v>0</v>
      </c>
      <c r="GI14" s="738">
        <f t="shared" si="189"/>
        <v>1</v>
      </c>
      <c r="GJ14" s="737" t="b">
        <f t="shared" si="190"/>
        <v>1</v>
      </c>
      <c r="GK14" s="737" t="b">
        <f t="shared" si="190"/>
        <v>0</v>
      </c>
      <c r="GL14" s="737" t="b">
        <f t="shared" si="191"/>
        <v>1</v>
      </c>
      <c r="GM14" s="628">
        <f t="shared" si="192"/>
        <v>1</v>
      </c>
      <c r="GN14" s="737">
        <f t="shared" si="193"/>
        <v>0</v>
      </c>
      <c r="GO14" s="737">
        <f t="shared" si="194"/>
        <v>0</v>
      </c>
      <c r="GP14" s="737">
        <f t="shared" si="43"/>
        <v>0</v>
      </c>
      <c r="GQ14" s="740">
        <f t="shared" si="44"/>
        <v>0</v>
      </c>
      <c r="GR14" s="625">
        <f t="shared" si="195"/>
        <v>1</v>
      </c>
      <c r="GS14" s="738" t="str">
        <f t="shared" si="196"/>
        <v>00:00-00:00</v>
      </c>
      <c r="GT14" s="739">
        <f t="shared" si="197"/>
        <v>1</v>
      </c>
      <c r="GU14" s="738">
        <f t="shared" si="198"/>
        <v>0</v>
      </c>
      <c r="GV14" s="738">
        <f t="shared" si="199"/>
        <v>1</v>
      </c>
      <c r="GW14" s="737" t="b">
        <f t="shared" si="200"/>
        <v>1</v>
      </c>
      <c r="GX14" s="737" t="b">
        <f t="shared" si="200"/>
        <v>0</v>
      </c>
      <c r="GY14" s="737" t="b">
        <f t="shared" si="201"/>
        <v>1</v>
      </c>
      <c r="GZ14" s="628">
        <f t="shared" si="202"/>
        <v>1</v>
      </c>
      <c r="HA14" s="737">
        <f t="shared" si="203"/>
        <v>0</v>
      </c>
      <c r="HB14" s="737">
        <f t="shared" si="204"/>
        <v>0</v>
      </c>
      <c r="HC14" s="737">
        <f t="shared" si="45"/>
        <v>0</v>
      </c>
      <c r="HD14" s="740">
        <f t="shared" si="46"/>
        <v>0</v>
      </c>
      <c r="HE14" s="625">
        <f t="shared" si="205"/>
        <v>1</v>
      </c>
      <c r="HF14" s="738" t="str">
        <f t="shared" si="206"/>
        <v>00:00-00:00</v>
      </c>
      <c r="HG14" s="739">
        <f t="shared" si="207"/>
        <v>1</v>
      </c>
      <c r="HH14" s="738">
        <f t="shared" si="208"/>
        <v>0</v>
      </c>
      <c r="HI14" s="738">
        <f t="shared" si="209"/>
        <v>1</v>
      </c>
      <c r="HJ14" s="737" t="b">
        <f t="shared" si="210"/>
        <v>1</v>
      </c>
      <c r="HK14" s="737" t="b">
        <f t="shared" si="210"/>
        <v>0</v>
      </c>
      <c r="HL14" s="737" t="b">
        <f t="shared" si="211"/>
        <v>1</v>
      </c>
      <c r="HM14" s="628">
        <f t="shared" si="212"/>
        <v>1</v>
      </c>
      <c r="HN14" s="737">
        <f t="shared" si="213"/>
        <v>0</v>
      </c>
      <c r="HO14" s="737">
        <f t="shared" si="214"/>
        <v>0</v>
      </c>
      <c r="HP14" s="737">
        <f t="shared" si="47"/>
        <v>0</v>
      </c>
      <c r="HQ14" s="740">
        <f t="shared" si="48"/>
        <v>0</v>
      </c>
      <c r="HR14" s="625">
        <f t="shared" si="215"/>
        <v>1</v>
      </c>
      <c r="HS14" s="738" t="str">
        <f t="shared" si="216"/>
        <v>00:00-00:00</v>
      </c>
      <c r="HT14" s="739">
        <f t="shared" si="217"/>
        <v>1</v>
      </c>
      <c r="HU14" s="738">
        <f t="shared" si="218"/>
        <v>0</v>
      </c>
      <c r="HV14" s="738">
        <f t="shared" si="219"/>
        <v>1</v>
      </c>
      <c r="HW14" s="737" t="b">
        <f t="shared" si="220"/>
        <v>1</v>
      </c>
      <c r="HX14" s="737" t="b">
        <f t="shared" si="220"/>
        <v>0</v>
      </c>
      <c r="HY14" s="737" t="b">
        <f t="shared" si="221"/>
        <v>1</v>
      </c>
      <c r="HZ14" s="628">
        <f t="shared" si="222"/>
        <v>1</v>
      </c>
      <c r="IA14" s="737">
        <f t="shared" si="223"/>
        <v>0</v>
      </c>
      <c r="IB14" s="737">
        <f t="shared" si="224"/>
        <v>0</v>
      </c>
      <c r="IC14" s="737">
        <f t="shared" si="49"/>
        <v>0</v>
      </c>
      <c r="ID14" s="740">
        <f t="shared" si="50"/>
        <v>0</v>
      </c>
      <c r="IE14" s="625">
        <f t="shared" si="225"/>
        <v>1</v>
      </c>
      <c r="IF14" s="738" t="str">
        <f t="shared" si="226"/>
        <v>00:00-00:00</v>
      </c>
      <c r="IG14" s="739">
        <f t="shared" si="227"/>
        <v>1</v>
      </c>
      <c r="IH14" s="738">
        <f t="shared" si="228"/>
        <v>0</v>
      </c>
      <c r="II14" s="738">
        <f t="shared" si="229"/>
        <v>1</v>
      </c>
      <c r="IJ14" s="737" t="b">
        <f t="shared" si="230"/>
        <v>1</v>
      </c>
      <c r="IK14" s="737" t="b">
        <f t="shared" si="230"/>
        <v>0</v>
      </c>
      <c r="IL14" s="737" t="b">
        <f t="shared" si="231"/>
        <v>1</v>
      </c>
      <c r="IM14" s="628">
        <f t="shared" si="232"/>
        <v>1</v>
      </c>
      <c r="IN14" s="737">
        <f t="shared" si="233"/>
        <v>0</v>
      </c>
      <c r="IO14" s="737">
        <f t="shared" si="234"/>
        <v>0</v>
      </c>
      <c r="IP14" s="737">
        <f t="shared" si="51"/>
        <v>0</v>
      </c>
      <c r="IQ14" s="740">
        <f t="shared" si="52"/>
        <v>0</v>
      </c>
      <c r="IR14" s="625">
        <f t="shared" si="235"/>
        <v>1</v>
      </c>
      <c r="IS14" s="738" t="str">
        <f t="shared" si="236"/>
        <v>00:00-00:00</v>
      </c>
      <c r="IT14" s="739">
        <f t="shared" si="237"/>
        <v>1</v>
      </c>
      <c r="IU14" s="738">
        <f t="shared" si="238"/>
        <v>0</v>
      </c>
      <c r="IV14" s="738">
        <f t="shared" si="239"/>
        <v>1</v>
      </c>
      <c r="IW14" s="737" t="b">
        <f t="shared" si="240"/>
        <v>1</v>
      </c>
      <c r="IX14" s="737" t="b">
        <f t="shared" si="240"/>
        <v>0</v>
      </c>
      <c r="IY14" s="737" t="b">
        <f t="shared" si="241"/>
        <v>1</v>
      </c>
      <c r="IZ14" s="628">
        <f t="shared" si="242"/>
        <v>1</v>
      </c>
      <c r="JA14" s="737">
        <f t="shared" si="243"/>
        <v>0</v>
      </c>
      <c r="JB14" s="737">
        <f t="shared" si="244"/>
        <v>0</v>
      </c>
      <c r="JC14" s="737">
        <f t="shared" si="53"/>
        <v>0</v>
      </c>
      <c r="JD14" s="740">
        <f t="shared" si="54"/>
        <v>0</v>
      </c>
      <c r="JE14" s="625">
        <f t="shared" si="245"/>
        <v>1</v>
      </c>
      <c r="JF14" s="738" t="str">
        <f t="shared" si="246"/>
        <v>00:00-00:00</v>
      </c>
      <c r="JG14" s="739">
        <f t="shared" si="247"/>
        <v>1</v>
      </c>
      <c r="JH14" s="738">
        <f t="shared" si="248"/>
        <v>0</v>
      </c>
      <c r="JI14" s="738">
        <f t="shared" si="249"/>
        <v>1</v>
      </c>
      <c r="JJ14" s="737" t="b">
        <f t="shared" si="250"/>
        <v>1</v>
      </c>
      <c r="JK14" s="737" t="b">
        <f t="shared" si="250"/>
        <v>0</v>
      </c>
      <c r="JL14" s="737" t="b">
        <f t="shared" si="251"/>
        <v>1</v>
      </c>
      <c r="JM14" s="628">
        <f t="shared" si="252"/>
        <v>1</v>
      </c>
      <c r="JN14" s="737">
        <f t="shared" si="253"/>
        <v>0</v>
      </c>
      <c r="JO14" s="737">
        <f t="shared" si="254"/>
        <v>0</v>
      </c>
      <c r="JP14" s="737">
        <f t="shared" si="55"/>
        <v>0</v>
      </c>
      <c r="JQ14" s="740">
        <f t="shared" si="56"/>
        <v>0</v>
      </c>
      <c r="JR14" s="744">
        <f t="shared" si="255"/>
        <v>0</v>
      </c>
      <c r="JS14" s="745">
        <f t="shared" si="256"/>
        <v>0</v>
      </c>
      <c r="JT14" s="744">
        <f t="shared" si="257"/>
        <v>0</v>
      </c>
      <c r="JU14" s="744">
        <f t="shared" si="258"/>
        <v>0</v>
      </c>
      <c r="JV14" s="744">
        <f t="shared" si="259"/>
        <v>0</v>
      </c>
      <c r="JW14" s="744">
        <f t="shared" si="260"/>
        <v>0</v>
      </c>
      <c r="JX14" s="616"/>
      <c r="JY14" s="625">
        <f t="shared" si="261"/>
        <v>1</v>
      </c>
      <c r="JZ14" s="626" t="str">
        <f t="shared" si="262"/>
        <v>00:00-00:00</v>
      </c>
      <c r="KA14" s="627">
        <f t="shared" si="263"/>
        <v>1</v>
      </c>
      <c r="KB14" s="738">
        <f t="shared" si="264"/>
        <v>0</v>
      </c>
      <c r="KC14" s="738">
        <f t="shared" si="265"/>
        <v>1</v>
      </c>
      <c r="KD14" s="628" t="b">
        <f t="shared" si="266"/>
        <v>1</v>
      </c>
      <c r="KE14" s="628" t="b">
        <f t="shared" si="266"/>
        <v>0</v>
      </c>
      <c r="KF14" s="628" t="b">
        <f t="shared" si="267"/>
        <v>1</v>
      </c>
      <c r="KG14" s="628">
        <f t="shared" si="268"/>
        <v>1</v>
      </c>
      <c r="KH14" s="737">
        <f t="shared" si="269"/>
        <v>0</v>
      </c>
      <c r="KI14" s="737">
        <f t="shared" si="270"/>
        <v>0</v>
      </c>
      <c r="KJ14" s="737">
        <f t="shared" si="57"/>
        <v>0</v>
      </c>
      <c r="KK14" s="740">
        <f t="shared" si="58"/>
        <v>0</v>
      </c>
      <c r="KL14" s="625">
        <f t="shared" si="271"/>
        <v>1</v>
      </c>
      <c r="KM14" s="625" t="str">
        <f t="shared" si="272"/>
        <v>00:00-00:00</v>
      </c>
      <c r="KN14" s="627">
        <f t="shared" si="273"/>
        <v>1</v>
      </c>
      <c r="KO14" s="738">
        <f t="shared" si="274"/>
        <v>0</v>
      </c>
      <c r="KP14" s="738">
        <f t="shared" si="275"/>
        <v>1</v>
      </c>
      <c r="KQ14" s="628" t="b">
        <f t="shared" si="276"/>
        <v>1</v>
      </c>
      <c r="KR14" s="628" t="b">
        <f t="shared" si="276"/>
        <v>0</v>
      </c>
      <c r="KS14" s="628" t="b">
        <f t="shared" si="277"/>
        <v>1</v>
      </c>
      <c r="KT14" s="628">
        <f t="shared" si="278"/>
        <v>1</v>
      </c>
      <c r="KU14" s="737">
        <f t="shared" si="279"/>
        <v>0</v>
      </c>
      <c r="KV14" s="737">
        <f t="shared" si="280"/>
        <v>0</v>
      </c>
      <c r="KW14" s="737">
        <f t="shared" si="59"/>
        <v>0</v>
      </c>
      <c r="KX14" s="740">
        <f t="shared" si="60"/>
        <v>0</v>
      </c>
      <c r="KY14" s="625">
        <f t="shared" si="281"/>
        <v>1</v>
      </c>
      <c r="KZ14" s="625" t="str">
        <f t="shared" si="282"/>
        <v>00:00-00:00</v>
      </c>
      <c r="LA14" s="627">
        <f t="shared" si="283"/>
        <v>1</v>
      </c>
      <c r="LB14" s="738">
        <f t="shared" si="284"/>
        <v>0</v>
      </c>
      <c r="LC14" s="738">
        <f t="shared" si="285"/>
        <v>1</v>
      </c>
      <c r="LD14" s="628" t="b">
        <f t="shared" si="286"/>
        <v>1</v>
      </c>
      <c r="LE14" s="628" t="b">
        <f t="shared" si="286"/>
        <v>0</v>
      </c>
      <c r="LF14" s="628" t="b">
        <f t="shared" si="287"/>
        <v>1</v>
      </c>
      <c r="LG14" s="628">
        <f t="shared" si="288"/>
        <v>1</v>
      </c>
      <c r="LH14" s="737">
        <f t="shared" si="289"/>
        <v>0</v>
      </c>
      <c r="LI14" s="737">
        <f t="shared" si="290"/>
        <v>0</v>
      </c>
      <c r="LJ14" s="737">
        <f t="shared" si="61"/>
        <v>0</v>
      </c>
      <c r="LK14" s="740">
        <f t="shared" si="62"/>
        <v>0</v>
      </c>
      <c r="LL14" s="625">
        <f t="shared" si="291"/>
        <v>1</v>
      </c>
      <c r="LM14" s="625" t="str">
        <f t="shared" si="292"/>
        <v>00:00-00:00</v>
      </c>
      <c r="LN14" s="627">
        <f t="shared" si="293"/>
        <v>1</v>
      </c>
      <c r="LO14" s="738">
        <f t="shared" si="294"/>
        <v>0</v>
      </c>
      <c r="LP14" s="738">
        <f t="shared" si="295"/>
        <v>1</v>
      </c>
      <c r="LQ14" s="628" t="b">
        <f t="shared" si="296"/>
        <v>1</v>
      </c>
      <c r="LR14" s="628" t="b">
        <f t="shared" si="296"/>
        <v>0</v>
      </c>
      <c r="LS14" s="628" t="b">
        <f t="shared" si="297"/>
        <v>1</v>
      </c>
      <c r="LT14" s="628">
        <f t="shared" si="298"/>
        <v>1</v>
      </c>
      <c r="LU14" s="737">
        <f t="shared" si="299"/>
        <v>0</v>
      </c>
      <c r="LV14" s="737">
        <f t="shared" si="300"/>
        <v>0</v>
      </c>
      <c r="LW14" s="737">
        <f t="shared" si="63"/>
        <v>0</v>
      </c>
      <c r="LX14" s="740">
        <f t="shared" si="64"/>
        <v>0</v>
      </c>
      <c r="LY14" s="625">
        <f t="shared" si="301"/>
        <v>1</v>
      </c>
      <c r="LZ14" s="625" t="str">
        <f t="shared" si="302"/>
        <v>00:00-00:00</v>
      </c>
      <c r="MA14" s="627">
        <f t="shared" si="303"/>
        <v>1</v>
      </c>
      <c r="MB14" s="738">
        <f t="shared" si="304"/>
        <v>0</v>
      </c>
      <c r="MC14" s="738">
        <f t="shared" si="305"/>
        <v>1</v>
      </c>
      <c r="MD14" s="628" t="b">
        <f t="shared" si="306"/>
        <v>1</v>
      </c>
      <c r="ME14" s="628" t="b">
        <f t="shared" si="65"/>
        <v>0</v>
      </c>
      <c r="MF14" s="628" t="b">
        <f t="shared" si="307"/>
        <v>1</v>
      </c>
      <c r="MG14" s="628">
        <f t="shared" si="308"/>
        <v>1</v>
      </c>
      <c r="MH14" s="737">
        <f t="shared" si="309"/>
        <v>0</v>
      </c>
      <c r="MI14" s="737">
        <f t="shared" si="310"/>
        <v>0</v>
      </c>
      <c r="MJ14" s="737">
        <f t="shared" si="66"/>
        <v>0</v>
      </c>
      <c r="MK14" s="740">
        <f t="shared" si="67"/>
        <v>0</v>
      </c>
      <c r="ML14" s="625">
        <f t="shared" si="311"/>
        <v>1</v>
      </c>
      <c r="MM14" s="625" t="str">
        <f t="shared" si="312"/>
        <v>00:00-00:00</v>
      </c>
      <c r="MN14" s="627">
        <f t="shared" si="313"/>
        <v>1</v>
      </c>
      <c r="MO14" s="738">
        <f t="shared" si="314"/>
        <v>0</v>
      </c>
      <c r="MP14" s="738">
        <f t="shared" si="315"/>
        <v>1</v>
      </c>
      <c r="MQ14" s="628" t="b">
        <f t="shared" si="316"/>
        <v>1</v>
      </c>
      <c r="MR14" s="628" t="b">
        <f t="shared" si="316"/>
        <v>0</v>
      </c>
      <c r="MS14" s="628" t="b">
        <f t="shared" si="317"/>
        <v>1</v>
      </c>
      <c r="MT14" s="628">
        <f t="shared" si="318"/>
        <v>1</v>
      </c>
      <c r="MU14" s="737">
        <f t="shared" si="319"/>
        <v>0</v>
      </c>
      <c r="MV14" s="737">
        <f t="shared" si="320"/>
        <v>0</v>
      </c>
      <c r="MW14" s="737">
        <f t="shared" si="68"/>
        <v>0</v>
      </c>
      <c r="MX14" s="740">
        <f t="shared" si="69"/>
        <v>0</v>
      </c>
      <c r="MY14" s="625">
        <f t="shared" si="321"/>
        <v>1</v>
      </c>
      <c r="MZ14" s="625" t="str">
        <f t="shared" si="322"/>
        <v>00:00-00:00</v>
      </c>
      <c r="NA14" s="627">
        <f t="shared" si="323"/>
        <v>1</v>
      </c>
      <c r="NB14" s="738">
        <f t="shared" si="324"/>
        <v>0</v>
      </c>
      <c r="NC14" s="738">
        <f t="shared" si="325"/>
        <v>1</v>
      </c>
      <c r="ND14" s="628" t="b">
        <f t="shared" si="326"/>
        <v>1</v>
      </c>
      <c r="NE14" s="628" t="b">
        <f t="shared" si="326"/>
        <v>0</v>
      </c>
      <c r="NF14" s="628" t="b">
        <f t="shared" si="327"/>
        <v>1</v>
      </c>
      <c r="NG14" s="628">
        <f t="shared" si="328"/>
        <v>1</v>
      </c>
      <c r="NH14" s="737">
        <f t="shared" si="329"/>
        <v>0</v>
      </c>
      <c r="NI14" s="737">
        <f t="shared" si="330"/>
        <v>0</v>
      </c>
      <c r="NJ14" s="737">
        <f t="shared" si="70"/>
        <v>0</v>
      </c>
      <c r="NK14" s="740">
        <f t="shared" si="71"/>
        <v>0</v>
      </c>
      <c r="NL14" s="625">
        <f t="shared" si="331"/>
        <v>1</v>
      </c>
      <c r="NM14" s="625" t="str">
        <f t="shared" si="332"/>
        <v>00:00-00:00</v>
      </c>
      <c r="NN14" s="627">
        <f t="shared" si="333"/>
        <v>1</v>
      </c>
      <c r="NO14" s="738">
        <f t="shared" si="334"/>
        <v>0</v>
      </c>
      <c r="NP14" s="738">
        <f t="shared" si="335"/>
        <v>1</v>
      </c>
      <c r="NQ14" s="628" t="b">
        <f t="shared" si="336"/>
        <v>1</v>
      </c>
      <c r="NR14" s="628" t="b">
        <f t="shared" si="336"/>
        <v>0</v>
      </c>
      <c r="NS14" s="628" t="b">
        <f t="shared" si="337"/>
        <v>1</v>
      </c>
      <c r="NT14" s="628">
        <f t="shared" si="338"/>
        <v>1</v>
      </c>
      <c r="NU14" s="737">
        <f t="shared" si="339"/>
        <v>0</v>
      </c>
      <c r="NV14" s="737">
        <f t="shared" si="340"/>
        <v>0</v>
      </c>
      <c r="NW14" s="737">
        <f t="shared" si="72"/>
        <v>0</v>
      </c>
      <c r="NX14" s="740">
        <f t="shared" si="73"/>
        <v>0</v>
      </c>
      <c r="NY14" s="625">
        <f t="shared" si="341"/>
        <v>1</v>
      </c>
      <c r="NZ14" s="625" t="str">
        <f t="shared" si="342"/>
        <v>00:00-00:00</v>
      </c>
      <c r="OA14" s="627">
        <f t="shared" si="343"/>
        <v>1</v>
      </c>
      <c r="OB14" s="738">
        <f t="shared" si="344"/>
        <v>0</v>
      </c>
      <c r="OC14" s="738">
        <f t="shared" si="345"/>
        <v>1</v>
      </c>
      <c r="OD14" s="628" t="b">
        <f t="shared" si="346"/>
        <v>1</v>
      </c>
      <c r="OE14" s="628" t="b">
        <f t="shared" si="346"/>
        <v>0</v>
      </c>
      <c r="OF14" s="628" t="b">
        <f t="shared" si="347"/>
        <v>1</v>
      </c>
      <c r="OG14" s="628">
        <f t="shared" si="348"/>
        <v>1</v>
      </c>
      <c r="OH14" s="737">
        <f t="shared" si="349"/>
        <v>0</v>
      </c>
      <c r="OI14" s="737">
        <f t="shared" si="350"/>
        <v>0</v>
      </c>
      <c r="OJ14" s="737">
        <f t="shared" si="74"/>
        <v>0</v>
      </c>
      <c r="OK14" s="740">
        <f t="shared" si="75"/>
        <v>0</v>
      </c>
      <c r="OL14" s="625">
        <f t="shared" si="351"/>
        <v>1</v>
      </c>
      <c r="OM14" s="625" t="str">
        <f t="shared" si="352"/>
        <v>00:00-00:00</v>
      </c>
      <c r="ON14" s="627">
        <f t="shared" si="353"/>
        <v>1</v>
      </c>
      <c r="OO14" s="738">
        <f t="shared" si="354"/>
        <v>0</v>
      </c>
      <c r="OP14" s="738">
        <f t="shared" si="355"/>
        <v>1</v>
      </c>
      <c r="OQ14" s="628" t="b">
        <f t="shared" si="356"/>
        <v>1</v>
      </c>
      <c r="OR14" s="628" t="b">
        <f t="shared" si="356"/>
        <v>0</v>
      </c>
      <c r="OS14" s="628" t="b">
        <f t="shared" si="357"/>
        <v>1</v>
      </c>
      <c r="OT14" s="628">
        <f t="shared" si="358"/>
        <v>1</v>
      </c>
      <c r="OU14" s="737">
        <f t="shared" si="359"/>
        <v>0</v>
      </c>
      <c r="OV14" s="737">
        <f t="shared" si="360"/>
        <v>0</v>
      </c>
      <c r="OW14" s="737">
        <f t="shared" si="76"/>
        <v>0</v>
      </c>
      <c r="OX14" s="740">
        <f t="shared" si="77"/>
        <v>0</v>
      </c>
      <c r="OY14" s="625">
        <f t="shared" si="361"/>
        <v>1</v>
      </c>
      <c r="OZ14" s="625" t="str">
        <f t="shared" si="362"/>
        <v>00:00-00:00</v>
      </c>
      <c r="PA14" s="627">
        <f t="shared" si="363"/>
        <v>1</v>
      </c>
      <c r="PB14" s="738">
        <f t="shared" si="364"/>
        <v>0</v>
      </c>
      <c r="PC14" s="738">
        <f t="shared" si="365"/>
        <v>1</v>
      </c>
      <c r="PD14" s="628" t="b">
        <f t="shared" si="366"/>
        <v>1</v>
      </c>
      <c r="PE14" s="628" t="b">
        <f t="shared" si="366"/>
        <v>0</v>
      </c>
      <c r="PF14" s="628" t="b">
        <f t="shared" si="367"/>
        <v>1</v>
      </c>
      <c r="PG14" s="628">
        <f t="shared" si="368"/>
        <v>1</v>
      </c>
      <c r="PH14" s="737">
        <f t="shared" si="369"/>
        <v>0</v>
      </c>
      <c r="PI14" s="737">
        <f t="shared" si="370"/>
        <v>0</v>
      </c>
      <c r="PJ14" s="737">
        <f t="shared" si="78"/>
        <v>0</v>
      </c>
      <c r="PK14" s="740">
        <f t="shared" si="79"/>
        <v>0</v>
      </c>
      <c r="PL14" s="625">
        <f t="shared" si="371"/>
        <v>1</v>
      </c>
      <c r="PM14" s="625" t="str">
        <f t="shared" si="372"/>
        <v>00:00-00:00</v>
      </c>
      <c r="PN14" s="627">
        <f t="shared" si="373"/>
        <v>1</v>
      </c>
      <c r="PO14" s="738">
        <f t="shared" si="374"/>
        <v>0</v>
      </c>
      <c r="PP14" s="738">
        <f t="shared" si="375"/>
        <v>1</v>
      </c>
      <c r="PQ14" s="628" t="b">
        <f t="shared" si="376"/>
        <v>1</v>
      </c>
      <c r="PR14" s="628" t="b">
        <f t="shared" si="376"/>
        <v>0</v>
      </c>
      <c r="PS14" s="628" t="b">
        <f t="shared" si="377"/>
        <v>1</v>
      </c>
      <c r="PT14" s="628">
        <f t="shared" si="378"/>
        <v>1</v>
      </c>
      <c r="PU14" s="737">
        <f t="shared" si="379"/>
        <v>0</v>
      </c>
      <c r="PV14" s="737">
        <f t="shared" si="380"/>
        <v>0</v>
      </c>
      <c r="PW14" s="737">
        <f t="shared" si="80"/>
        <v>0</v>
      </c>
      <c r="PX14" s="740">
        <f t="shared" si="81"/>
        <v>0</v>
      </c>
      <c r="PY14" s="625">
        <f t="shared" si="381"/>
        <v>1</v>
      </c>
      <c r="PZ14" s="625" t="str">
        <f t="shared" si="382"/>
        <v>00:00-00:00</v>
      </c>
      <c r="QA14" s="627">
        <f t="shared" si="383"/>
        <v>1</v>
      </c>
      <c r="QB14" s="738">
        <f t="shared" si="384"/>
        <v>0</v>
      </c>
      <c r="QC14" s="738">
        <f t="shared" si="385"/>
        <v>1</v>
      </c>
      <c r="QD14" s="628" t="b">
        <f t="shared" si="386"/>
        <v>1</v>
      </c>
      <c r="QE14" s="628" t="b">
        <f t="shared" si="386"/>
        <v>0</v>
      </c>
      <c r="QF14" s="628" t="b">
        <f t="shared" si="387"/>
        <v>1</v>
      </c>
      <c r="QG14" s="628">
        <f t="shared" si="388"/>
        <v>1</v>
      </c>
      <c r="QH14" s="737">
        <f t="shared" si="389"/>
        <v>0</v>
      </c>
      <c r="QI14" s="737">
        <f t="shared" si="390"/>
        <v>0</v>
      </c>
      <c r="QJ14" s="737">
        <f t="shared" si="82"/>
        <v>0</v>
      </c>
      <c r="QK14" s="740">
        <f t="shared" si="83"/>
        <v>0</v>
      </c>
      <c r="QL14" s="625">
        <f t="shared" si="391"/>
        <v>1</v>
      </c>
      <c r="QM14" s="625" t="str">
        <f t="shared" si="392"/>
        <v>00:00-00:00</v>
      </c>
      <c r="QN14" s="627">
        <f t="shared" si="393"/>
        <v>1</v>
      </c>
      <c r="QO14" s="738">
        <f t="shared" si="394"/>
        <v>0</v>
      </c>
      <c r="QP14" s="738">
        <f t="shared" si="395"/>
        <v>1</v>
      </c>
      <c r="QQ14" s="628" t="b">
        <f t="shared" si="396"/>
        <v>1</v>
      </c>
      <c r="QR14" s="628" t="b">
        <f t="shared" si="396"/>
        <v>0</v>
      </c>
      <c r="QS14" s="628" t="b">
        <f t="shared" si="397"/>
        <v>1</v>
      </c>
      <c r="QT14" s="628">
        <f t="shared" si="398"/>
        <v>1</v>
      </c>
      <c r="QU14" s="737">
        <f t="shared" si="399"/>
        <v>0</v>
      </c>
      <c r="QV14" s="737">
        <f t="shared" si="400"/>
        <v>0</v>
      </c>
      <c r="QW14" s="737">
        <f t="shared" si="84"/>
        <v>0</v>
      </c>
      <c r="QX14" s="740">
        <f t="shared" si="85"/>
        <v>0</v>
      </c>
      <c r="QY14" s="625">
        <f t="shared" si="401"/>
        <v>1</v>
      </c>
      <c r="QZ14" s="625" t="str">
        <f t="shared" si="402"/>
        <v>00:00-00:00</v>
      </c>
      <c r="RA14" s="627">
        <f t="shared" si="403"/>
        <v>1</v>
      </c>
      <c r="RB14" s="738">
        <f t="shared" si="404"/>
        <v>0</v>
      </c>
      <c r="RC14" s="738">
        <f t="shared" si="405"/>
        <v>1</v>
      </c>
      <c r="RD14" s="628" t="b">
        <f t="shared" si="406"/>
        <v>1</v>
      </c>
      <c r="RE14" s="628" t="b">
        <f t="shared" si="406"/>
        <v>0</v>
      </c>
      <c r="RF14" s="628" t="b">
        <f t="shared" si="407"/>
        <v>1</v>
      </c>
      <c r="RG14" s="628">
        <f t="shared" si="408"/>
        <v>1</v>
      </c>
      <c r="RH14" s="737">
        <f t="shared" si="409"/>
        <v>0</v>
      </c>
      <c r="RI14" s="737">
        <f t="shared" si="410"/>
        <v>0</v>
      </c>
      <c r="RJ14" s="737">
        <f t="shared" si="86"/>
        <v>0</v>
      </c>
      <c r="RK14" s="740">
        <f t="shared" si="87"/>
        <v>0</v>
      </c>
      <c r="RL14" s="744">
        <f t="shared" si="411"/>
        <v>0</v>
      </c>
      <c r="RM14" s="746">
        <f t="shared" si="430"/>
        <v>0</v>
      </c>
      <c r="RN14" s="744">
        <f t="shared" si="412"/>
        <v>0</v>
      </c>
      <c r="RO14" s="744">
        <f t="shared" si="413"/>
        <v>0</v>
      </c>
      <c r="RP14" s="744">
        <f t="shared" si="414"/>
        <v>0</v>
      </c>
      <c r="RQ14" s="744">
        <f t="shared" si="415"/>
        <v>0</v>
      </c>
      <c r="RR14" s="594">
        <f t="shared" ca="1" si="89"/>
        <v>0</v>
      </c>
      <c r="RS14" s="594">
        <f t="shared" ca="1" si="90"/>
        <v>0</v>
      </c>
      <c r="RU14" s="725"/>
    </row>
    <row r="15" spans="1:489" s="625" customFormat="1" ht="15" x14ac:dyDescent="0.25">
      <c r="A15" s="865">
        <f t="shared" ca="1" si="91"/>
        <v>49</v>
      </c>
      <c r="B15" s="719">
        <f t="shared" ca="1" si="416"/>
        <v>44170</v>
      </c>
      <c r="C15" s="720">
        <f t="shared" ca="1" si="417"/>
        <v>1</v>
      </c>
      <c r="D15" s="720" t="str">
        <f t="shared" ca="1" si="418"/>
        <v/>
      </c>
      <c r="E15" s="773" t="str">
        <f t="shared" ca="1" si="419"/>
        <v/>
      </c>
      <c r="F15" s="721">
        <f t="shared" ca="1" si="420"/>
        <v>44170</v>
      </c>
      <c r="G15" s="747"/>
      <c r="H15" s="748"/>
      <c r="I15" s="748"/>
      <c r="J15" s="748"/>
      <c r="K15" s="748"/>
      <c r="L15" s="748"/>
      <c r="M15" s="749"/>
      <c r="N15" s="722" t="str">
        <f t="shared" si="0"/>
        <v/>
      </c>
      <c r="O15" s="723" t="str">
        <f t="shared" si="1"/>
        <v/>
      </c>
      <c r="P15" s="724">
        <f t="shared" ca="1" si="2"/>
        <v>0.33333333333333298</v>
      </c>
      <c r="Q15" s="725" t="str">
        <f t="shared" ca="1" si="3"/>
        <v/>
      </c>
      <c r="R15" s="725" t="str">
        <f t="shared" ca="1" si="92"/>
        <v/>
      </c>
      <c r="S15" s="750"/>
      <c r="T15" s="723" t="str">
        <f t="shared" si="93"/>
        <v/>
      </c>
      <c r="U15" s="723" t="str">
        <f t="shared" ca="1" si="4"/>
        <v/>
      </c>
      <c r="V15" s="723" t="str">
        <f t="shared" ca="1" si="94"/>
        <v/>
      </c>
      <c r="W15" s="723" t="str">
        <f t="shared" ca="1" si="95"/>
        <v/>
      </c>
      <c r="X15" s="723" t="str">
        <f ca="1">IF(AND(UPPER(G15)=Stammdaten!$D$47,Q15&gt;0),Q15,"")</f>
        <v/>
      </c>
      <c r="Y15" s="751"/>
      <c r="Z15" s="714"/>
      <c r="AA15" s="714"/>
      <c r="AB15" s="714"/>
      <c r="AC15" s="727" t="str">
        <f t="shared" si="5"/>
        <v/>
      </c>
      <c r="AD15" s="715"/>
      <c r="AE15" s="752" t="str">
        <f t="shared" si="6"/>
        <v/>
      </c>
      <c r="AF15" s="729" t="str">
        <f t="shared" si="96"/>
        <v/>
      </c>
      <c r="AG15" s="730" t="str">
        <f t="shared" si="97"/>
        <v/>
      </c>
      <c r="AH15" s="731" t="str">
        <f t="shared" si="7"/>
        <v/>
      </c>
      <c r="AI15" s="731">
        <f t="shared" si="98"/>
        <v>0</v>
      </c>
      <c r="AJ15" s="731">
        <f t="shared" si="99"/>
        <v>0</v>
      </c>
      <c r="AK15" s="732">
        <f ca="1">IF(G15=Stammdaten!$I$59,3,IF(AND(OR(C15=0,WEEKDAY(B15,2)&gt;=6),Q15&lt;&gt;""),2,0))</f>
        <v>0</v>
      </c>
      <c r="AL15" s="596">
        <f t="shared" si="8"/>
        <v>0</v>
      </c>
      <c r="AM15" s="596">
        <f t="shared" si="8"/>
        <v>0</v>
      </c>
      <c r="AN15" s="596">
        <f t="shared" si="8"/>
        <v>0</v>
      </c>
      <c r="AO15" s="596">
        <f t="shared" si="421"/>
        <v>0</v>
      </c>
      <c r="AP15" s="633">
        <v>0</v>
      </c>
      <c r="AQ15" s="596">
        <f t="shared" si="422"/>
        <v>0</v>
      </c>
      <c r="AR15" s="634">
        <f t="shared" si="9"/>
        <v>0</v>
      </c>
      <c r="AS15" s="733">
        <f t="shared" si="10"/>
        <v>0</v>
      </c>
      <c r="AT15" s="635">
        <f t="shared" si="11"/>
        <v>0</v>
      </c>
      <c r="AU15" s="635">
        <f t="shared" si="423"/>
        <v>0</v>
      </c>
      <c r="AV15" s="633">
        <v>0</v>
      </c>
      <c r="AW15" s="635">
        <f t="shared" si="424"/>
        <v>0</v>
      </c>
      <c r="AX15" s="596">
        <f t="shared" si="12"/>
        <v>0</v>
      </c>
      <c r="AY15" s="596">
        <f t="shared" si="13"/>
        <v>0</v>
      </c>
      <c r="AZ15" s="596">
        <f t="shared" si="14"/>
        <v>0</v>
      </c>
      <c r="BA15" s="596">
        <f t="shared" si="15"/>
        <v>0</v>
      </c>
      <c r="BB15" s="596">
        <f t="shared" si="16"/>
        <v>0</v>
      </c>
      <c r="BC15" s="596">
        <f t="shared" si="425"/>
        <v>0</v>
      </c>
      <c r="BD15" s="636" t="b">
        <f t="shared" si="17"/>
        <v>1</v>
      </c>
      <c r="BE15" s="636" t="b">
        <f>IF(UPPER(G15)=Stammdaten!$D$40,TRUE,FALSE)</f>
        <v>0</v>
      </c>
      <c r="BF15" s="635">
        <f t="shared" si="426"/>
        <v>0</v>
      </c>
      <c r="BG15" s="635">
        <f>IF(UPPER(G15)=Stammdaten!$D$39,IF(C15=0,AU15/2,IF(AU15&gt;=10/24,10/24,AU15)),0)</f>
        <v>0</v>
      </c>
      <c r="BH15" s="635">
        <f ca="1">IF(OR(C15=0,B15=""),0,INDIRECT(ADDRESS(MATCH(B15,Soll_AZ,1)+MATCH("Arbeitszeit 1 ab",Stammdaten!B:B,0)-1,WEEKDAY(B15,2)+15,,,Tabellennamen),TRUE))</f>
        <v>0.33333333333333337</v>
      </c>
      <c r="BI15" s="635">
        <f>IF(G15=Stammdaten!$D$48,BH15,0)</f>
        <v>0</v>
      </c>
      <c r="BJ15" s="734">
        <f>ROUND(IF(BI15&gt;0,BI15,IF(UPPER(G15)=Stammdaten!$D$39,BG15,IF(UPPER(G15)=Stammdaten!$D$40,IF(AO15+AU15=0,P15,IF(AND(AU15&gt;0,AU15-AO15+AQ15&lt;=10/24),AU15-AO15+AQ15,IF(OR(AU15=0,AQ15&gt;=10/24),AQ15,10/24))),BF15))),15)</f>
        <v>0</v>
      </c>
      <c r="BK15" s="636">
        <f t="shared" si="427"/>
        <v>0</v>
      </c>
      <c r="BL15" s="636" t="b">
        <f>IF(UPPER(G15)=Stammdaten!$D$39,TRUE,FALSE)</f>
        <v>0</v>
      </c>
      <c r="BM15" s="636">
        <f t="shared" si="18"/>
        <v>0</v>
      </c>
      <c r="BN15" s="636">
        <f t="shared" si="19"/>
        <v>0</v>
      </c>
      <c r="BO15" s="735">
        <f t="shared" ca="1" si="100"/>
        <v>0</v>
      </c>
      <c r="BP15" s="636">
        <f t="shared" si="20"/>
        <v>0</v>
      </c>
      <c r="BQ15" s="636">
        <f t="shared" si="101"/>
        <v>0</v>
      </c>
      <c r="BR15" s="636">
        <f t="shared" ca="1" si="21"/>
        <v>0</v>
      </c>
      <c r="BS15" s="549">
        <f t="shared" ca="1" si="22"/>
        <v>0</v>
      </c>
      <c r="BT15" s="637">
        <f t="shared" ca="1" si="428"/>
        <v>0</v>
      </c>
      <c r="BU15" s="635">
        <f t="shared" ca="1" si="429"/>
        <v>0</v>
      </c>
      <c r="BV15" s="638">
        <f t="shared" ca="1" si="23"/>
        <v>1</v>
      </c>
      <c r="BW15" s="635">
        <f ca="1">IF(B15="","",INDIRECT(ADDRESS(MATCH(B15,Soll_AZ,1)+MATCH("Arbeitszeit 1 ab",Stammdaten!B:B,0)-1,4,,,Tabellennamen),TRUE))</f>
        <v>1.6666666666666667</v>
      </c>
      <c r="BX15" s="638">
        <f t="shared" ca="1" si="24"/>
        <v>0</v>
      </c>
      <c r="BY15" s="638">
        <f t="shared" ca="1" si="102"/>
        <v>1</v>
      </c>
      <c r="BZ15" s="736">
        <f ca="1">ROUND(IF(OR(C15=0,B15=""),0,INDIRECT(ADDRESS(MATCH(B15,Soll_AZ,1)+MATCH("Arbeitszeit 1 ab",Stammdaten!B:B,0)-1,WEEKDAY(B15,2)+15,,,Tabellennamen),TRUE)),15)</f>
        <v>0.33333333333333298</v>
      </c>
      <c r="CA15" s="954">
        <f t="shared" ca="1" si="25"/>
        <v>0</v>
      </c>
      <c r="CB15" s="736">
        <f t="shared" si="103"/>
        <v>0</v>
      </c>
      <c r="CC15" s="625">
        <f t="shared" si="26"/>
        <v>1</v>
      </c>
      <c r="CD15" s="737">
        <f t="shared" si="27"/>
        <v>0</v>
      </c>
      <c r="CE15" s="737">
        <f t="shared" si="104"/>
        <v>1</v>
      </c>
      <c r="CF15" s="738" t="str">
        <f t="shared" si="105"/>
        <v>00:00-00:00</v>
      </c>
      <c r="CG15" s="739">
        <f t="shared" si="106"/>
        <v>1</v>
      </c>
      <c r="CH15" s="738">
        <f t="shared" si="107"/>
        <v>0</v>
      </c>
      <c r="CI15" s="738">
        <f t="shared" si="108"/>
        <v>1</v>
      </c>
      <c r="CJ15" s="737" t="b">
        <f t="shared" si="109"/>
        <v>1</v>
      </c>
      <c r="CK15" s="737" t="b">
        <f t="shared" si="109"/>
        <v>0</v>
      </c>
      <c r="CL15" s="737" t="b">
        <f t="shared" si="110"/>
        <v>1</v>
      </c>
      <c r="CM15" s="628">
        <f t="shared" si="111"/>
        <v>1</v>
      </c>
      <c r="CN15" s="737">
        <f t="shared" si="112"/>
        <v>0</v>
      </c>
      <c r="CO15" s="737">
        <f t="shared" si="113"/>
        <v>0</v>
      </c>
      <c r="CP15" s="737">
        <f t="shared" si="114"/>
        <v>0</v>
      </c>
      <c r="CQ15" s="740">
        <f t="shared" si="28"/>
        <v>0</v>
      </c>
      <c r="CR15" s="625">
        <f t="shared" si="115"/>
        <v>1</v>
      </c>
      <c r="CS15" s="738" t="str">
        <f t="shared" si="29"/>
        <v>00:00-00:00</v>
      </c>
      <c r="CT15" s="739">
        <f t="shared" si="116"/>
        <v>1</v>
      </c>
      <c r="CU15" s="738">
        <f t="shared" si="117"/>
        <v>0</v>
      </c>
      <c r="CV15" s="738">
        <f t="shared" si="118"/>
        <v>1</v>
      </c>
      <c r="CW15" s="737" t="b">
        <f t="shared" si="119"/>
        <v>1</v>
      </c>
      <c r="CX15" s="737" t="b">
        <f t="shared" si="119"/>
        <v>0</v>
      </c>
      <c r="CY15" s="737" t="b">
        <f t="shared" si="120"/>
        <v>1</v>
      </c>
      <c r="CZ15" s="628">
        <f t="shared" si="121"/>
        <v>1</v>
      </c>
      <c r="DA15" s="737">
        <f t="shared" si="122"/>
        <v>0</v>
      </c>
      <c r="DB15" s="737">
        <f t="shared" si="123"/>
        <v>0</v>
      </c>
      <c r="DC15" s="737">
        <f t="shared" si="124"/>
        <v>0</v>
      </c>
      <c r="DD15" s="740">
        <f t="shared" si="30"/>
        <v>0</v>
      </c>
      <c r="DE15" s="625">
        <f t="shared" si="125"/>
        <v>1</v>
      </c>
      <c r="DF15" s="738" t="str">
        <f t="shared" si="126"/>
        <v>00:00-00:00</v>
      </c>
      <c r="DG15" s="739">
        <f t="shared" si="127"/>
        <v>1</v>
      </c>
      <c r="DH15" s="738">
        <f t="shared" si="128"/>
        <v>0</v>
      </c>
      <c r="DI15" s="738">
        <f t="shared" si="129"/>
        <v>1</v>
      </c>
      <c r="DJ15" s="737" t="b">
        <f t="shared" si="130"/>
        <v>1</v>
      </c>
      <c r="DK15" s="737" t="b">
        <f t="shared" si="130"/>
        <v>0</v>
      </c>
      <c r="DL15" s="737" t="b">
        <f t="shared" si="131"/>
        <v>1</v>
      </c>
      <c r="DM15" s="628">
        <f t="shared" si="132"/>
        <v>1</v>
      </c>
      <c r="DN15" s="737">
        <f t="shared" si="133"/>
        <v>0</v>
      </c>
      <c r="DO15" s="737">
        <f t="shared" si="134"/>
        <v>0</v>
      </c>
      <c r="DP15" s="737">
        <f t="shared" si="31"/>
        <v>0</v>
      </c>
      <c r="DQ15" s="740">
        <f t="shared" si="32"/>
        <v>0</v>
      </c>
      <c r="DR15" s="625">
        <f t="shared" si="135"/>
        <v>1</v>
      </c>
      <c r="DS15" s="738" t="str">
        <f t="shared" si="136"/>
        <v>00:00-00:00</v>
      </c>
      <c r="DT15" s="739">
        <f t="shared" si="137"/>
        <v>1</v>
      </c>
      <c r="DU15" s="738">
        <f t="shared" si="138"/>
        <v>0</v>
      </c>
      <c r="DV15" s="738">
        <f t="shared" si="139"/>
        <v>1</v>
      </c>
      <c r="DW15" s="737" t="b">
        <f t="shared" si="140"/>
        <v>1</v>
      </c>
      <c r="DX15" s="737" t="b">
        <f t="shared" si="140"/>
        <v>0</v>
      </c>
      <c r="DY15" s="737" t="b">
        <f t="shared" si="141"/>
        <v>1</v>
      </c>
      <c r="DZ15" s="628">
        <f t="shared" si="142"/>
        <v>1</v>
      </c>
      <c r="EA15" s="737">
        <f t="shared" si="143"/>
        <v>0</v>
      </c>
      <c r="EB15" s="737">
        <f t="shared" si="144"/>
        <v>0</v>
      </c>
      <c r="EC15" s="737">
        <f t="shared" si="33"/>
        <v>0</v>
      </c>
      <c r="ED15" s="740">
        <f t="shared" si="34"/>
        <v>0</v>
      </c>
      <c r="EE15" s="741">
        <f t="shared" si="145"/>
        <v>1</v>
      </c>
      <c r="EF15" s="742" t="str">
        <f t="shared" si="146"/>
        <v>00:00-00:00</v>
      </c>
      <c r="EG15" s="743">
        <f t="shared" si="147"/>
        <v>1</v>
      </c>
      <c r="EH15" s="742">
        <f t="shared" si="148"/>
        <v>0</v>
      </c>
      <c r="EI15" s="742">
        <f t="shared" si="149"/>
        <v>1</v>
      </c>
      <c r="EJ15" s="742" t="b">
        <f t="shared" si="150"/>
        <v>1</v>
      </c>
      <c r="EK15" s="742" t="b">
        <f t="shared" si="150"/>
        <v>0</v>
      </c>
      <c r="EL15" s="742" t="b">
        <f t="shared" si="151"/>
        <v>1</v>
      </c>
      <c r="EM15" s="628">
        <f t="shared" si="152"/>
        <v>1</v>
      </c>
      <c r="EN15" s="737">
        <f t="shared" si="153"/>
        <v>0</v>
      </c>
      <c r="EO15" s="737">
        <f t="shared" si="154"/>
        <v>0</v>
      </c>
      <c r="EP15" s="737">
        <f t="shared" si="35"/>
        <v>0</v>
      </c>
      <c r="EQ15" s="740">
        <f t="shared" si="36"/>
        <v>0</v>
      </c>
      <c r="ER15" s="741">
        <f t="shared" si="155"/>
        <v>1</v>
      </c>
      <c r="ES15" s="742" t="str">
        <f t="shared" si="156"/>
        <v>00:00-00:00</v>
      </c>
      <c r="ET15" s="739">
        <f t="shared" si="157"/>
        <v>1</v>
      </c>
      <c r="EU15" s="738">
        <f t="shared" si="158"/>
        <v>0</v>
      </c>
      <c r="EV15" s="738">
        <f t="shared" si="159"/>
        <v>1</v>
      </c>
      <c r="EW15" s="737" t="b">
        <f t="shared" si="160"/>
        <v>1</v>
      </c>
      <c r="EX15" s="737" t="b">
        <f t="shared" si="160"/>
        <v>0</v>
      </c>
      <c r="EY15" s="737" t="b">
        <f t="shared" si="161"/>
        <v>1</v>
      </c>
      <c r="EZ15" s="628">
        <f t="shared" si="162"/>
        <v>1</v>
      </c>
      <c r="FA15" s="737">
        <f t="shared" si="163"/>
        <v>0</v>
      </c>
      <c r="FB15" s="737">
        <f t="shared" si="164"/>
        <v>0</v>
      </c>
      <c r="FC15" s="737">
        <f t="shared" si="37"/>
        <v>0</v>
      </c>
      <c r="FD15" s="740">
        <f t="shared" si="38"/>
        <v>0</v>
      </c>
      <c r="FE15" s="625">
        <f t="shared" si="165"/>
        <v>1</v>
      </c>
      <c r="FF15" s="738" t="str">
        <f t="shared" si="166"/>
        <v>00:00-00:00</v>
      </c>
      <c r="FG15" s="739">
        <f t="shared" si="167"/>
        <v>1</v>
      </c>
      <c r="FH15" s="738">
        <f t="shared" si="168"/>
        <v>0</v>
      </c>
      <c r="FI15" s="738">
        <f t="shared" si="169"/>
        <v>1</v>
      </c>
      <c r="FJ15" s="737" t="b">
        <f t="shared" si="170"/>
        <v>1</v>
      </c>
      <c r="FK15" s="737" t="b">
        <f t="shared" si="170"/>
        <v>0</v>
      </c>
      <c r="FL15" s="737" t="b">
        <f t="shared" si="171"/>
        <v>1</v>
      </c>
      <c r="FM15" s="628">
        <f t="shared" si="172"/>
        <v>1</v>
      </c>
      <c r="FN15" s="737">
        <f t="shared" si="173"/>
        <v>0</v>
      </c>
      <c r="FO15" s="737">
        <f t="shared" si="174"/>
        <v>0</v>
      </c>
      <c r="FP15" s="737">
        <f t="shared" si="39"/>
        <v>0</v>
      </c>
      <c r="FQ15" s="740">
        <f t="shared" si="40"/>
        <v>0</v>
      </c>
      <c r="FR15" s="625">
        <f t="shared" si="175"/>
        <v>1</v>
      </c>
      <c r="FS15" s="738" t="str">
        <f t="shared" si="176"/>
        <v>00:00-00:00</v>
      </c>
      <c r="FT15" s="739">
        <f t="shared" si="177"/>
        <v>1</v>
      </c>
      <c r="FU15" s="738">
        <f t="shared" si="178"/>
        <v>0</v>
      </c>
      <c r="FV15" s="738">
        <f t="shared" si="179"/>
        <v>1</v>
      </c>
      <c r="FW15" s="737" t="b">
        <f t="shared" si="180"/>
        <v>1</v>
      </c>
      <c r="FX15" s="737" t="b">
        <f t="shared" si="180"/>
        <v>0</v>
      </c>
      <c r="FY15" s="737" t="b">
        <f t="shared" si="181"/>
        <v>1</v>
      </c>
      <c r="FZ15" s="628">
        <f t="shared" si="182"/>
        <v>1</v>
      </c>
      <c r="GA15" s="737">
        <f t="shared" si="183"/>
        <v>0</v>
      </c>
      <c r="GB15" s="737">
        <f t="shared" si="184"/>
        <v>0</v>
      </c>
      <c r="GC15" s="737">
        <f t="shared" si="41"/>
        <v>0</v>
      </c>
      <c r="GD15" s="740">
        <f t="shared" si="42"/>
        <v>0</v>
      </c>
      <c r="GE15" s="625">
        <f t="shared" si="185"/>
        <v>1</v>
      </c>
      <c r="GF15" s="738" t="str">
        <f t="shared" si="186"/>
        <v>00:00-00:00</v>
      </c>
      <c r="GG15" s="739">
        <f t="shared" si="187"/>
        <v>1</v>
      </c>
      <c r="GH15" s="738">
        <f t="shared" si="188"/>
        <v>0</v>
      </c>
      <c r="GI15" s="738">
        <f t="shared" si="189"/>
        <v>1</v>
      </c>
      <c r="GJ15" s="737" t="b">
        <f t="shared" si="190"/>
        <v>1</v>
      </c>
      <c r="GK15" s="737" t="b">
        <f t="shared" si="190"/>
        <v>0</v>
      </c>
      <c r="GL15" s="737" t="b">
        <f t="shared" si="191"/>
        <v>1</v>
      </c>
      <c r="GM15" s="628">
        <f t="shared" si="192"/>
        <v>1</v>
      </c>
      <c r="GN15" s="737">
        <f t="shared" si="193"/>
        <v>0</v>
      </c>
      <c r="GO15" s="737">
        <f t="shared" si="194"/>
        <v>0</v>
      </c>
      <c r="GP15" s="737">
        <f t="shared" si="43"/>
        <v>0</v>
      </c>
      <c r="GQ15" s="740">
        <f t="shared" si="44"/>
        <v>0</v>
      </c>
      <c r="GR15" s="625">
        <f t="shared" si="195"/>
        <v>1</v>
      </c>
      <c r="GS15" s="738" t="str">
        <f t="shared" si="196"/>
        <v>00:00-00:00</v>
      </c>
      <c r="GT15" s="739">
        <f t="shared" si="197"/>
        <v>1</v>
      </c>
      <c r="GU15" s="738">
        <f t="shared" si="198"/>
        <v>0</v>
      </c>
      <c r="GV15" s="738">
        <f t="shared" si="199"/>
        <v>1</v>
      </c>
      <c r="GW15" s="737" t="b">
        <f t="shared" si="200"/>
        <v>1</v>
      </c>
      <c r="GX15" s="737" t="b">
        <f t="shared" si="200"/>
        <v>0</v>
      </c>
      <c r="GY15" s="737" t="b">
        <f t="shared" si="201"/>
        <v>1</v>
      </c>
      <c r="GZ15" s="628">
        <f t="shared" si="202"/>
        <v>1</v>
      </c>
      <c r="HA15" s="737">
        <f t="shared" si="203"/>
        <v>0</v>
      </c>
      <c r="HB15" s="737">
        <f t="shared" si="204"/>
        <v>0</v>
      </c>
      <c r="HC15" s="737">
        <f t="shared" si="45"/>
        <v>0</v>
      </c>
      <c r="HD15" s="740">
        <f t="shared" si="46"/>
        <v>0</v>
      </c>
      <c r="HE15" s="625">
        <f t="shared" si="205"/>
        <v>1</v>
      </c>
      <c r="HF15" s="738" t="str">
        <f t="shared" si="206"/>
        <v>00:00-00:00</v>
      </c>
      <c r="HG15" s="739">
        <f t="shared" si="207"/>
        <v>1</v>
      </c>
      <c r="HH15" s="738">
        <f t="shared" si="208"/>
        <v>0</v>
      </c>
      <c r="HI15" s="738">
        <f t="shared" si="209"/>
        <v>1</v>
      </c>
      <c r="HJ15" s="737" t="b">
        <f t="shared" si="210"/>
        <v>1</v>
      </c>
      <c r="HK15" s="737" t="b">
        <f t="shared" si="210"/>
        <v>0</v>
      </c>
      <c r="HL15" s="737" t="b">
        <f t="shared" si="211"/>
        <v>1</v>
      </c>
      <c r="HM15" s="628">
        <f t="shared" si="212"/>
        <v>1</v>
      </c>
      <c r="HN15" s="737">
        <f t="shared" si="213"/>
        <v>0</v>
      </c>
      <c r="HO15" s="737">
        <f t="shared" si="214"/>
        <v>0</v>
      </c>
      <c r="HP15" s="737">
        <f t="shared" si="47"/>
        <v>0</v>
      </c>
      <c r="HQ15" s="740">
        <f t="shared" si="48"/>
        <v>0</v>
      </c>
      <c r="HR15" s="625">
        <f t="shared" si="215"/>
        <v>1</v>
      </c>
      <c r="HS15" s="738" t="str">
        <f t="shared" si="216"/>
        <v>00:00-00:00</v>
      </c>
      <c r="HT15" s="739">
        <f t="shared" si="217"/>
        <v>1</v>
      </c>
      <c r="HU15" s="738">
        <f t="shared" si="218"/>
        <v>0</v>
      </c>
      <c r="HV15" s="738">
        <f t="shared" si="219"/>
        <v>1</v>
      </c>
      <c r="HW15" s="737" t="b">
        <f t="shared" si="220"/>
        <v>1</v>
      </c>
      <c r="HX15" s="737" t="b">
        <f t="shared" si="220"/>
        <v>0</v>
      </c>
      <c r="HY15" s="737" t="b">
        <f t="shared" si="221"/>
        <v>1</v>
      </c>
      <c r="HZ15" s="628">
        <f t="shared" si="222"/>
        <v>1</v>
      </c>
      <c r="IA15" s="737">
        <f t="shared" si="223"/>
        <v>0</v>
      </c>
      <c r="IB15" s="737">
        <f t="shared" si="224"/>
        <v>0</v>
      </c>
      <c r="IC15" s="737">
        <f t="shared" si="49"/>
        <v>0</v>
      </c>
      <c r="ID15" s="740">
        <f t="shared" si="50"/>
        <v>0</v>
      </c>
      <c r="IE15" s="625">
        <f t="shared" si="225"/>
        <v>1</v>
      </c>
      <c r="IF15" s="738" t="str">
        <f t="shared" si="226"/>
        <v>00:00-00:00</v>
      </c>
      <c r="IG15" s="739">
        <f t="shared" si="227"/>
        <v>1</v>
      </c>
      <c r="IH15" s="738">
        <f t="shared" si="228"/>
        <v>0</v>
      </c>
      <c r="II15" s="738">
        <f t="shared" si="229"/>
        <v>1</v>
      </c>
      <c r="IJ15" s="737" t="b">
        <f t="shared" si="230"/>
        <v>1</v>
      </c>
      <c r="IK15" s="737" t="b">
        <f t="shared" si="230"/>
        <v>0</v>
      </c>
      <c r="IL15" s="737" t="b">
        <f t="shared" si="231"/>
        <v>1</v>
      </c>
      <c r="IM15" s="628">
        <f t="shared" si="232"/>
        <v>1</v>
      </c>
      <c r="IN15" s="737">
        <f t="shared" si="233"/>
        <v>0</v>
      </c>
      <c r="IO15" s="737">
        <f t="shared" si="234"/>
        <v>0</v>
      </c>
      <c r="IP15" s="737">
        <f t="shared" si="51"/>
        <v>0</v>
      </c>
      <c r="IQ15" s="740">
        <f t="shared" si="52"/>
        <v>0</v>
      </c>
      <c r="IR15" s="625">
        <f t="shared" si="235"/>
        <v>1</v>
      </c>
      <c r="IS15" s="738" t="str">
        <f t="shared" si="236"/>
        <v>00:00-00:00</v>
      </c>
      <c r="IT15" s="739">
        <f t="shared" si="237"/>
        <v>1</v>
      </c>
      <c r="IU15" s="738">
        <f t="shared" si="238"/>
        <v>0</v>
      </c>
      <c r="IV15" s="738">
        <f t="shared" si="239"/>
        <v>1</v>
      </c>
      <c r="IW15" s="737" t="b">
        <f t="shared" si="240"/>
        <v>1</v>
      </c>
      <c r="IX15" s="737" t="b">
        <f t="shared" si="240"/>
        <v>0</v>
      </c>
      <c r="IY15" s="737" t="b">
        <f t="shared" si="241"/>
        <v>1</v>
      </c>
      <c r="IZ15" s="628">
        <f t="shared" si="242"/>
        <v>1</v>
      </c>
      <c r="JA15" s="737">
        <f t="shared" si="243"/>
        <v>0</v>
      </c>
      <c r="JB15" s="737">
        <f t="shared" si="244"/>
        <v>0</v>
      </c>
      <c r="JC15" s="737">
        <f t="shared" si="53"/>
        <v>0</v>
      </c>
      <c r="JD15" s="740">
        <f t="shared" si="54"/>
        <v>0</v>
      </c>
      <c r="JE15" s="625">
        <f t="shared" si="245"/>
        <v>1</v>
      </c>
      <c r="JF15" s="738" t="str">
        <f t="shared" si="246"/>
        <v>00:00-00:00</v>
      </c>
      <c r="JG15" s="739">
        <f t="shared" si="247"/>
        <v>1</v>
      </c>
      <c r="JH15" s="738">
        <f t="shared" si="248"/>
        <v>0</v>
      </c>
      <c r="JI15" s="738">
        <f t="shared" si="249"/>
        <v>1</v>
      </c>
      <c r="JJ15" s="737" t="b">
        <f t="shared" si="250"/>
        <v>1</v>
      </c>
      <c r="JK15" s="737" t="b">
        <f t="shared" si="250"/>
        <v>0</v>
      </c>
      <c r="JL15" s="737" t="b">
        <f t="shared" si="251"/>
        <v>1</v>
      </c>
      <c r="JM15" s="628">
        <f t="shared" si="252"/>
        <v>1</v>
      </c>
      <c r="JN15" s="737">
        <f t="shared" si="253"/>
        <v>0</v>
      </c>
      <c r="JO15" s="737">
        <f t="shared" si="254"/>
        <v>0</v>
      </c>
      <c r="JP15" s="737">
        <f t="shared" si="55"/>
        <v>0</v>
      </c>
      <c r="JQ15" s="740">
        <f t="shared" si="56"/>
        <v>0</v>
      </c>
      <c r="JR15" s="744">
        <f t="shared" si="255"/>
        <v>0</v>
      </c>
      <c r="JS15" s="745">
        <f t="shared" si="256"/>
        <v>0</v>
      </c>
      <c r="JT15" s="744">
        <f t="shared" si="257"/>
        <v>0</v>
      </c>
      <c r="JU15" s="744">
        <f t="shared" si="258"/>
        <v>0</v>
      </c>
      <c r="JV15" s="744">
        <f t="shared" si="259"/>
        <v>0</v>
      </c>
      <c r="JW15" s="744">
        <f t="shared" si="260"/>
        <v>0</v>
      </c>
      <c r="JX15" s="616"/>
      <c r="JY15" s="625">
        <f t="shared" si="261"/>
        <v>1</v>
      </c>
      <c r="JZ15" s="626" t="str">
        <f t="shared" si="262"/>
        <v>00:00-00:00</v>
      </c>
      <c r="KA15" s="627">
        <f t="shared" si="263"/>
        <v>1</v>
      </c>
      <c r="KB15" s="738">
        <f t="shared" si="264"/>
        <v>0</v>
      </c>
      <c r="KC15" s="738">
        <f t="shared" si="265"/>
        <v>1</v>
      </c>
      <c r="KD15" s="628" t="b">
        <f t="shared" si="266"/>
        <v>1</v>
      </c>
      <c r="KE15" s="628" t="b">
        <f t="shared" si="266"/>
        <v>0</v>
      </c>
      <c r="KF15" s="628" t="b">
        <f t="shared" si="267"/>
        <v>1</v>
      </c>
      <c r="KG15" s="628">
        <f t="shared" si="268"/>
        <v>1</v>
      </c>
      <c r="KH15" s="737">
        <f t="shared" si="269"/>
        <v>0</v>
      </c>
      <c r="KI15" s="737">
        <f t="shared" si="270"/>
        <v>0</v>
      </c>
      <c r="KJ15" s="737">
        <f t="shared" si="57"/>
        <v>0</v>
      </c>
      <c r="KK15" s="740">
        <f t="shared" si="58"/>
        <v>0</v>
      </c>
      <c r="KL15" s="625">
        <f t="shared" si="271"/>
        <v>1</v>
      </c>
      <c r="KM15" s="625" t="str">
        <f t="shared" si="272"/>
        <v>00:00-00:00</v>
      </c>
      <c r="KN15" s="627">
        <f t="shared" si="273"/>
        <v>1</v>
      </c>
      <c r="KO15" s="738">
        <f t="shared" si="274"/>
        <v>0</v>
      </c>
      <c r="KP15" s="738">
        <f t="shared" si="275"/>
        <v>1</v>
      </c>
      <c r="KQ15" s="628" t="b">
        <f t="shared" si="276"/>
        <v>1</v>
      </c>
      <c r="KR15" s="628" t="b">
        <f t="shared" si="276"/>
        <v>0</v>
      </c>
      <c r="KS15" s="628" t="b">
        <f t="shared" si="277"/>
        <v>1</v>
      </c>
      <c r="KT15" s="628">
        <f t="shared" si="278"/>
        <v>1</v>
      </c>
      <c r="KU15" s="737">
        <f t="shared" si="279"/>
        <v>0</v>
      </c>
      <c r="KV15" s="737">
        <f t="shared" si="280"/>
        <v>0</v>
      </c>
      <c r="KW15" s="737">
        <f t="shared" si="59"/>
        <v>0</v>
      </c>
      <c r="KX15" s="740">
        <f t="shared" si="60"/>
        <v>0</v>
      </c>
      <c r="KY15" s="625">
        <f t="shared" si="281"/>
        <v>1</v>
      </c>
      <c r="KZ15" s="625" t="str">
        <f t="shared" si="282"/>
        <v>00:00-00:00</v>
      </c>
      <c r="LA15" s="627">
        <f t="shared" si="283"/>
        <v>1</v>
      </c>
      <c r="LB15" s="738">
        <f t="shared" si="284"/>
        <v>0</v>
      </c>
      <c r="LC15" s="738">
        <f t="shared" si="285"/>
        <v>1</v>
      </c>
      <c r="LD15" s="628" t="b">
        <f t="shared" si="286"/>
        <v>1</v>
      </c>
      <c r="LE15" s="628" t="b">
        <f t="shared" si="286"/>
        <v>0</v>
      </c>
      <c r="LF15" s="628" t="b">
        <f t="shared" si="287"/>
        <v>1</v>
      </c>
      <c r="LG15" s="628">
        <f t="shared" si="288"/>
        <v>1</v>
      </c>
      <c r="LH15" s="737">
        <f t="shared" si="289"/>
        <v>0</v>
      </c>
      <c r="LI15" s="737">
        <f t="shared" si="290"/>
        <v>0</v>
      </c>
      <c r="LJ15" s="737">
        <f t="shared" si="61"/>
        <v>0</v>
      </c>
      <c r="LK15" s="740">
        <f t="shared" si="62"/>
        <v>0</v>
      </c>
      <c r="LL15" s="625">
        <f t="shared" si="291"/>
        <v>1</v>
      </c>
      <c r="LM15" s="625" t="str">
        <f t="shared" si="292"/>
        <v>00:00-00:00</v>
      </c>
      <c r="LN15" s="627">
        <f t="shared" si="293"/>
        <v>1</v>
      </c>
      <c r="LO15" s="738">
        <f t="shared" si="294"/>
        <v>0</v>
      </c>
      <c r="LP15" s="738">
        <f t="shared" si="295"/>
        <v>1</v>
      </c>
      <c r="LQ15" s="628" t="b">
        <f t="shared" si="296"/>
        <v>1</v>
      </c>
      <c r="LR15" s="628" t="b">
        <f t="shared" si="296"/>
        <v>0</v>
      </c>
      <c r="LS15" s="628" t="b">
        <f t="shared" si="297"/>
        <v>1</v>
      </c>
      <c r="LT15" s="628">
        <f t="shared" si="298"/>
        <v>1</v>
      </c>
      <c r="LU15" s="737">
        <f t="shared" si="299"/>
        <v>0</v>
      </c>
      <c r="LV15" s="737">
        <f t="shared" si="300"/>
        <v>0</v>
      </c>
      <c r="LW15" s="737">
        <f t="shared" si="63"/>
        <v>0</v>
      </c>
      <c r="LX15" s="740">
        <f t="shared" si="64"/>
        <v>0</v>
      </c>
      <c r="LY15" s="625">
        <f t="shared" si="301"/>
        <v>1</v>
      </c>
      <c r="LZ15" s="625" t="str">
        <f t="shared" si="302"/>
        <v>00:00-00:00</v>
      </c>
      <c r="MA15" s="627">
        <f t="shared" si="303"/>
        <v>1</v>
      </c>
      <c r="MB15" s="738">
        <f t="shared" si="304"/>
        <v>0</v>
      </c>
      <c r="MC15" s="738">
        <f t="shared" si="305"/>
        <v>1</v>
      </c>
      <c r="MD15" s="628" t="b">
        <f t="shared" si="306"/>
        <v>1</v>
      </c>
      <c r="ME15" s="628" t="b">
        <f t="shared" si="65"/>
        <v>0</v>
      </c>
      <c r="MF15" s="628" t="b">
        <f t="shared" si="307"/>
        <v>1</v>
      </c>
      <c r="MG15" s="628">
        <f t="shared" si="308"/>
        <v>1</v>
      </c>
      <c r="MH15" s="737">
        <f t="shared" si="309"/>
        <v>0</v>
      </c>
      <c r="MI15" s="737">
        <f t="shared" si="310"/>
        <v>0</v>
      </c>
      <c r="MJ15" s="737">
        <f t="shared" si="66"/>
        <v>0</v>
      </c>
      <c r="MK15" s="740">
        <f t="shared" si="67"/>
        <v>0</v>
      </c>
      <c r="ML15" s="625">
        <f t="shared" si="311"/>
        <v>1</v>
      </c>
      <c r="MM15" s="625" t="str">
        <f t="shared" si="312"/>
        <v>00:00-00:00</v>
      </c>
      <c r="MN15" s="627">
        <f t="shared" si="313"/>
        <v>1</v>
      </c>
      <c r="MO15" s="738">
        <f t="shared" si="314"/>
        <v>0</v>
      </c>
      <c r="MP15" s="738">
        <f t="shared" si="315"/>
        <v>1</v>
      </c>
      <c r="MQ15" s="628" t="b">
        <f t="shared" si="316"/>
        <v>1</v>
      </c>
      <c r="MR15" s="628" t="b">
        <f t="shared" si="316"/>
        <v>0</v>
      </c>
      <c r="MS15" s="628" t="b">
        <f t="shared" si="317"/>
        <v>1</v>
      </c>
      <c r="MT15" s="628">
        <f t="shared" si="318"/>
        <v>1</v>
      </c>
      <c r="MU15" s="737">
        <f t="shared" si="319"/>
        <v>0</v>
      </c>
      <c r="MV15" s="737">
        <f t="shared" si="320"/>
        <v>0</v>
      </c>
      <c r="MW15" s="737">
        <f t="shared" si="68"/>
        <v>0</v>
      </c>
      <c r="MX15" s="740">
        <f t="shared" si="69"/>
        <v>0</v>
      </c>
      <c r="MY15" s="625">
        <f t="shared" si="321"/>
        <v>1</v>
      </c>
      <c r="MZ15" s="625" t="str">
        <f t="shared" si="322"/>
        <v>00:00-00:00</v>
      </c>
      <c r="NA15" s="627">
        <f t="shared" si="323"/>
        <v>1</v>
      </c>
      <c r="NB15" s="738">
        <f t="shared" si="324"/>
        <v>0</v>
      </c>
      <c r="NC15" s="738">
        <f t="shared" si="325"/>
        <v>1</v>
      </c>
      <c r="ND15" s="628" t="b">
        <f t="shared" si="326"/>
        <v>1</v>
      </c>
      <c r="NE15" s="628" t="b">
        <f t="shared" si="326"/>
        <v>0</v>
      </c>
      <c r="NF15" s="628" t="b">
        <f t="shared" si="327"/>
        <v>1</v>
      </c>
      <c r="NG15" s="628">
        <f t="shared" si="328"/>
        <v>1</v>
      </c>
      <c r="NH15" s="737">
        <f t="shared" si="329"/>
        <v>0</v>
      </c>
      <c r="NI15" s="737">
        <f t="shared" si="330"/>
        <v>0</v>
      </c>
      <c r="NJ15" s="737">
        <f t="shared" si="70"/>
        <v>0</v>
      </c>
      <c r="NK15" s="740">
        <f t="shared" si="71"/>
        <v>0</v>
      </c>
      <c r="NL15" s="625">
        <f t="shared" si="331"/>
        <v>1</v>
      </c>
      <c r="NM15" s="625" t="str">
        <f t="shared" si="332"/>
        <v>00:00-00:00</v>
      </c>
      <c r="NN15" s="627">
        <f t="shared" si="333"/>
        <v>1</v>
      </c>
      <c r="NO15" s="738">
        <f t="shared" si="334"/>
        <v>0</v>
      </c>
      <c r="NP15" s="738">
        <f t="shared" si="335"/>
        <v>1</v>
      </c>
      <c r="NQ15" s="628" t="b">
        <f t="shared" si="336"/>
        <v>1</v>
      </c>
      <c r="NR15" s="628" t="b">
        <f t="shared" si="336"/>
        <v>0</v>
      </c>
      <c r="NS15" s="628" t="b">
        <f t="shared" si="337"/>
        <v>1</v>
      </c>
      <c r="NT15" s="628">
        <f t="shared" si="338"/>
        <v>1</v>
      </c>
      <c r="NU15" s="737">
        <f t="shared" si="339"/>
        <v>0</v>
      </c>
      <c r="NV15" s="737">
        <f t="shared" si="340"/>
        <v>0</v>
      </c>
      <c r="NW15" s="737">
        <f t="shared" si="72"/>
        <v>0</v>
      </c>
      <c r="NX15" s="740">
        <f t="shared" si="73"/>
        <v>0</v>
      </c>
      <c r="NY15" s="625">
        <f t="shared" si="341"/>
        <v>1</v>
      </c>
      <c r="NZ15" s="625" t="str">
        <f t="shared" si="342"/>
        <v>00:00-00:00</v>
      </c>
      <c r="OA15" s="627">
        <f t="shared" si="343"/>
        <v>1</v>
      </c>
      <c r="OB15" s="738">
        <f t="shared" si="344"/>
        <v>0</v>
      </c>
      <c r="OC15" s="738">
        <f t="shared" si="345"/>
        <v>1</v>
      </c>
      <c r="OD15" s="628" t="b">
        <f t="shared" si="346"/>
        <v>1</v>
      </c>
      <c r="OE15" s="628" t="b">
        <f t="shared" si="346"/>
        <v>0</v>
      </c>
      <c r="OF15" s="628" t="b">
        <f t="shared" si="347"/>
        <v>1</v>
      </c>
      <c r="OG15" s="628">
        <f t="shared" si="348"/>
        <v>1</v>
      </c>
      <c r="OH15" s="737">
        <f t="shared" si="349"/>
        <v>0</v>
      </c>
      <c r="OI15" s="737">
        <f t="shared" si="350"/>
        <v>0</v>
      </c>
      <c r="OJ15" s="737">
        <f t="shared" si="74"/>
        <v>0</v>
      </c>
      <c r="OK15" s="740">
        <f t="shared" si="75"/>
        <v>0</v>
      </c>
      <c r="OL15" s="625">
        <f t="shared" si="351"/>
        <v>1</v>
      </c>
      <c r="OM15" s="625" t="str">
        <f t="shared" si="352"/>
        <v>00:00-00:00</v>
      </c>
      <c r="ON15" s="627">
        <f t="shared" si="353"/>
        <v>1</v>
      </c>
      <c r="OO15" s="738">
        <f t="shared" si="354"/>
        <v>0</v>
      </c>
      <c r="OP15" s="738">
        <f t="shared" si="355"/>
        <v>1</v>
      </c>
      <c r="OQ15" s="628" t="b">
        <f t="shared" si="356"/>
        <v>1</v>
      </c>
      <c r="OR15" s="628" t="b">
        <f t="shared" si="356"/>
        <v>0</v>
      </c>
      <c r="OS15" s="628" t="b">
        <f t="shared" si="357"/>
        <v>1</v>
      </c>
      <c r="OT15" s="628">
        <f t="shared" si="358"/>
        <v>1</v>
      </c>
      <c r="OU15" s="737">
        <f t="shared" si="359"/>
        <v>0</v>
      </c>
      <c r="OV15" s="737">
        <f t="shared" si="360"/>
        <v>0</v>
      </c>
      <c r="OW15" s="737">
        <f t="shared" si="76"/>
        <v>0</v>
      </c>
      <c r="OX15" s="740">
        <f t="shared" si="77"/>
        <v>0</v>
      </c>
      <c r="OY15" s="625">
        <f t="shared" si="361"/>
        <v>1</v>
      </c>
      <c r="OZ15" s="625" t="str">
        <f t="shared" si="362"/>
        <v>00:00-00:00</v>
      </c>
      <c r="PA15" s="627">
        <f t="shared" si="363"/>
        <v>1</v>
      </c>
      <c r="PB15" s="738">
        <f t="shared" si="364"/>
        <v>0</v>
      </c>
      <c r="PC15" s="738">
        <f t="shared" si="365"/>
        <v>1</v>
      </c>
      <c r="PD15" s="628" t="b">
        <f t="shared" si="366"/>
        <v>1</v>
      </c>
      <c r="PE15" s="628" t="b">
        <f t="shared" si="366"/>
        <v>0</v>
      </c>
      <c r="PF15" s="628" t="b">
        <f t="shared" si="367"/>
        <v>1</v>
      </c>
      <c r="PG15" s="628">
        <f t="shared" si="368"/>
        <v>1</v>
      </c>
      <c r="PH15" s="737">
        <f t="shared" si="369"/>
        <v>0</v>
      </c>
      <c r="PI15" s="737">
        <f t="shared" si="370"/>
        <v>0</v>
      </c>
      <c r="PJ15" s="737">
        <f t="shared" si="78"/>
        <v>0</v>
      </c>
      <c r="PK15" s="740">
        <f t="shared" si="79"/>
        <v>0</v>
      </c>
      <c r="PL15" s="625">
        <f t="shared" si="371"/>
        <v>1</v>
      </c>
      <c r="PM15" s="625" t="str">
        <f t="shared" si="372"/>
        <v>00:00-00:00</v>
      </c>
      <c r="PN15" s="627">
        <f t="shared" si="373"/>
        <v>1</v>
      </c>
      <c r="PO15" s="738">
        <f t="shared" si="374"/>
        <v>0</v>
      </c>
      <c r="PP15" s="738">
        <f t="shared" si="375"/>
        <v>1</v>
      </c>
      <c r="PQ15" s="628" t="b">
        <f t="shared" si="376"/>
        <v>1</v>
      </c>
      <c r="PR15" s="628" t="b">
        <f t="shared" si="376"/>
        <v>0</v>
      </c>
      <c r="PS15" s="628" t="b">
        <f t="shared" si="377"/>
        <v>1</v>
      </c>
      <c r="PT15" s="628">
        <f t="shared" si="378"/>
        <v>1</v>
      </c>
      <c r="PU15" s="737">
        <f t="shared" si="379"/>
        <v>0</v>
      </c>
      <c r="PV15" s="737">
        <f t="shared" si="380"/>
        <v>0</v>
      </c>
      <c r="PW15" s="737">
        <f t="shared" si="80"/>
        <v>0</v>
      </c>
      <c r="PX15" s="740">
        <f t="shared" si="81"/>
        <v>0</v>
      </c>
      <c r="PY15" s="625">
        <f t="shared" si="381"/>
        <v>1</v>
      </c>
      <c r="PZ15" s="625" t="str">
        <f t="shared" si="382"/>
        <v>00:00-00:00</v>
      </c>
      <c r="QA15" s="627">
        <f t="shared" si="383"/>
        <v>1</v>
      </c>
      <c r="QB15" s="738">
        <f t="shared" si="384"/>
        <v>0</v>
      </c>
      <c r="QC15" s="738">
        <f t="shared" si="385"/>
        <v>1</v>
      </c>
      <c r="QD15" s="628" t="b">
        <f t="shared" si="386"/>
        <v>1</v>
      </c>
      <c r="QE15" s="628" t="b">
        <f t="shared" si="386"/>
        <v>0</v>
      </c>
      <c r="QF15" s="628" t="b">
        <f t="shared" si="387"/>
        <v>1</v>
      </c>
      <c r="QG15" s="628">
        <f t="shared" si="388"/>
        <v>1</v>
      </c>
      <c r="QH15" s="737">
        <f t="shared" si="389"/>
        <v>0</v>
      </c>
      <c r="QI15" s="737">
        <f t="shared" si="390"/>
        <v>0</v>
      </c>
      <c r="QJ15" s="737">
        <f t="shared" si="82"/>
        <v>0</v>
      </c>
      <c r="QK15" s="740">
        <f t="shared" si="83"/>
        <v>0</v>
      </c>
      <c r="QL15" s="625">
        <f t="shared" si="391"/>
        <v>1</v>
      </c>
      <c r="QM15" s="625" t="str">
        <f t="shared" si="392"/>
        <v>00:00-00:00</v>
      </c>
      <c r="QN15" s="627">
        <f t="shared" si="393"/>
        <v>1</v>
      </c>
      <c r="QO15" s="738">
        <f t="shared" si="394"/>
        <v>0</v>
      </c>
      <c r="QP15" s="738">
        <f t="shared" si="395"/>
        <v>1</v>
      </c>
      <c r="QQ15" s="628" t="b">
        <f t="shared" si="396"/>
        <v>1</v>
      </c>
      <c r="QR15" s="628" t="b">
        <f t="shared" si="396"/>
        <v>0</v>
      </c>
      <c r="QS15" s="628" t="b">
        <f t="shared" si="397"/>
        <v>1</v>
      </c>
      <c r="QT15" s="628">
        <f t="shared" si="398"/>
        <v>1</v>
      </c>
      <c r="QU15" s="737">
        <f t="shared" si="399"/>
        <v>0</v>
      </c>
      <c r="QV15" s="737">
        <f t="shared" si="400"/>
        <v>0</v>
      </c>
      <c r="QW15" s="737">
        <f t="shared" si="84"/>
        <v>0</v>
      </c>
      <c r="QX15" s="740">
        <f t="shared" si="85"/>
        <v>0</v>
      </c>
      <c r="QY15" s="625">
        <f t="shared" si="401"/>
        <v>1</v>
      </c>
      <c r="QZ15" s="625" t="str">
        <f t="shared" si="402"/>
        <v>00:00-00:00</v>
      </c>
      <c r="RA15" s="627">
        <f t="shared" si="403"/>
        <v>1</v>
      </c>
      <c r="RB15" s="738">
        <f t="shared" si="404"/>
        <v>0</v>
      </c>
      <c r="RC15" s="738">
        <f t="shared" si="405"/>
        <v>1</v>
      </c>
      <c r="RD15" s="628" t="b">
        <f t="shared" si="406"/>
        <v>1</v>
      </c>
      <c r="RE15" s="628" t="b">
        <f t="shared" si="406"/>
        <v>0</v>
      </c>
      <c r="RF15" s="628" t="b">
        <f t="shared" si="407"/>
        <v>1</v>
      </c>
      <c r="RG15" s="628">
        <f t="shared" si="408"/>
        <v>1</v>
      </c>
      <c r="RH15" s="737">
        <f t="shared" si="409"/>
        <v>0</v>
      </c>
      <c r="RI15" s="737">
        <f t="shared" si="410"/>
        <v>0</v>
      </c>
      <c r="RJ15" s="737">
        <f t="shared" si="86"/>
        <v>0</v>
      </c>
      <c r="RK15" s="740">
        <f t="shared" si="87"/>
        <v>0</v>
      </c>
      <c r="RL15" s="744">
        <f t="shared" si="411"/>
        <v>0</v>
      </c>
      <c r="RM15" s="746">
        <f t="shared" si="430"/>
        <v>0</v>
      </c>
      <c r="RN15" s="744">
        <f t="shared" si="412"/>
        <v>0</v>
      </c>
      <c r="RO15" s="744">
        <f t="shared" si="413"/>
        <v>0</v>
      </c>
      <c r="RP15" s="744">
        <f t="shared" si="414"/>
        <v>0</v>
      </c>
      <c r="RQ15" s="744">
        <f t="shared" si="415"/>
        <v>0</v>
      </c>
      <c r="RR15" s="594">
        <f t="shared" ca="1" si="89"/>
        <v>0</v>
      </c>
      <c r="RS15" s="594">
        <f t="shared" ca="1" si="90"/>
        <v>0</v>
      </c>
      <c r="RU15" s="725"/>
    </row>
    <row r="16" spans="1:489" s="625" customFormat="1" ht="15" x14ac:dyDescent="0.25">
      <c r="A16" s="865">
        <f t="shared" ca="1" si="91"/>
        <v>49</v>
      </c>
      <c r="B16" s="719">
        <f t="shared" ca="1" si="416"/>
        <v>44171</v>
      </c>
      <c r="C16" s="720">
        <f t="shared" ca="1" si="417"/>
        <v>0</v>
      </c>
      <c r="D16" s="720" t="str">
        <f t="shared" ca="1" si="418"/>
        <v/>
      </c>
      <c r="E16" s="773" t="str">
        <f t="shared" ca="1" si="419"/>
        <v/>
      </c>
      <c r="F16" s="721">
        <f t="shared" ca="1" si="420"/>
        <v>44171</v>
      </c>
      <c r="G16" s="747"/>
      <c r="H16" s="748"/>
      <c r="I16" s="748"/>
      <c r="J16" s="748"/>
      <c r="K16" s="748"/>
      <c r="L16" s="748"/>
      <c r="M16" s="749"/>
      <c r="N16" s="722" t="str">
        <f t="shared" si="0"/>
        <v/>
      </c>
      <c r="O16" s="723" t="str">
        <f t="shared" si="1"/>
        <v/>
      </c>
      <c r="P16" s="724" t="str">
        <f t="shared" ca="1" si="2"/>
        <v/>
      </c>
      <c r="Q16" s="725" t="str">
        <f t="shared" ca="1" si="3"/>
        <v/>
      </c>
      <c r="R16" s="725" t="str">
        <f t="shared" ca="1" si="92"/>
        <v/>
      </c>
      <c r="S16" s="750"/>
      <c r="T16" s="723" t="str">
        <f t="shared" si="93"/>
        <v/>
      </c>
      <c r="U16" s="723" t="str">
        <f t="shared" ca="1" si="4"/>
        <v/>
      </c>
      <c r="V16" s="723" t="str">
        <f t="shared" ca="1" si="94"/>
        <v/>
      </c>
      <c r="W16" s="723" t="str">
        <f t="shared" ca="1" si="95"/>
        <v/>
      </c>
      <c r="X16" s="723" t="str">
        <f ca="1">IF(AND(UPPER(G16)=Stammdaten!$D$47,Q16&gt;0),Q16,"")</f>
        <v/>
      </c>
      <c r="Y16" s="751"/>
      <c r="Z16" s="714"/>
      <c r="AA16" s="714"/>
      <c r="AB16" s="714"/>
      <c r="AC16" s="727" t="str">
        <f t="shared" si="5"/>
        <v/>
      </c>
      <c r="AD16" s="715"/>
      <c r="AE16" s="752" t="str">
        <f t="shared" si="6"/>
        <v/>
      </c>
      <c r="AF16" s="729" t="str">
        <f t="shared" si="96"/>
        <v/>
      </c>
      <c r="AG16" s="730" t="str">
        <f t="shared" si="97"/>
        <v/>
      </c>
      <c r="AH16" s="731" t="str">
        <f t="shared" si="7"/>
        <v/>
      </c>
      <c r="AI16" s="731">
        <f t="shared" si="98"/>
        <v>0</v>
      </c>
      <c r="AJ16" s="731">
        <f t="shared" si="99"/>
        <v>0</v>
      </c>
      <c r="AK16" s="732">
        <f ca="1">IF(G16=Stammdaten!$I$59,3,IF(AND(OR(C16=0,WEEKDAY(B16,2)&gt;=6),Q16&lt;&gt;""),2,0))</f>
        <v>0</v>
      </c>
      <c r="AL16" s="596">
        <f t="shared" si="8"/>
        <v>0</v>
      </c>
      <c r="AM16" s="596">
        <f t="shared" si="8"/>
        <v>0</v>
      </c>
      <c r="AN16" s="596">
        <f t="shared" si="8"/>
        <v>0</v>
      </c>
      <c r="AO16" s="596">
        <f t="shared" si="421"/>
        <v>0</v>
      </c>
      <c r="AP16" s="633">
        <v>0</v>
      </c>
      <c r="AQ16" s="596">
        <f t="shared" si="422"/>
        <v>0</v>
      </c>
      <c r="AR16" s="634">
        <f t="shared" si="9"/>
        <v>0</v>
      </c>
      <c r="AS16" s="733">
        <f t="shared" si="10"/>
        <v>0</v>
      </c>
      <c r="AT16" s="635">
        <f t="shared" si="11"/>
        <v>0</v>
      </c>
      <c r="AU16" s="635">
        <f t="shared" si="423"/>
        <v>0</v>
      </c>
      <c r="AV16" s="633">
        <v>0</v>
      </c>
      <c r="AW16" s="635">
        <f t="shared" si="424"/>
        <v>0</v>
      </c>
      <c r="AX16" s="596">
        <f t="shared" si="12"/>
        <v>0</v>
      </c>
      <c r="AY16" s="596">
        <f t="shared" si="13"/>
        <v>0</v>
      </c>
      <c r="AZ16" s="596">
        <f t="shared" si="14"/>
        <v>0</v>
      </c>
      <c r="BA16" s="596">
        <f t="shared" si="15"/>
        <v>0</v>
      </c>
      <c r="BB16" s="596">
        <f t="shared" si="16"/>
        <v>0</v>
      </c>
      <c r="BC16" s="596">
        <f t="shared" si="425"/>
        <v>0</v>
      </c>
      <c r="BD16" s="636" t="b">
        <f t="shared" si="17"/>
        <v>1</v>
      </c>
      <c r="BE16" s="636" t="b">
        <f>IF(UPPER(G16)=Stammdaten!$D$40,TRUE,FALSE)</f>
        <v>0</v>
      </c>
      <c r="BF16" s="635">
        <f t="shared" si="426"/>
        <v>0</v>
      </c>
      <c r="BG16" s="635">
        <f>IF(UPPER(G16)=Stammdaten!$D$39,IF(C16=0,AU16/2,IF(AU16&gt;=10/24,10/24,AU16)),0)</f>
        <v>0</v>
      </c>
      <c r="BH16" s="635">
        <f ca="1">IF(OR(C16=0,B16=""),0,INDIRECT(ADDRESS(MATCH(B16,Soll_AZ,1)+MATCH("Arbeitszeit 1 ab",Stammdaten!B:B,0)-1,WEEKDAY(B16,2)+15,,,Tabellennamen),TRUE))</f>
        <v>0</v>
      </c>
      <c r="BI16" s="635">
        <f>IF(G16=Stammdaten!$D$48,BH16,0)</f>
        <v>0</v>
      </c>
      <c r="BJ16" s="734">
        <f>ROUND(IF(BI16&gt;0,BI16,IF(UPPER(G16)=Stammdaten!$D$39,BG16,IF(UPPER(G16)=Stammdaten!$D$40,IF(AO16+AU16=0,P16,IF(AND(AU16&gt;0,AU16-AO16+AQ16&lt;=10/24),AU16-AO16+AQ16,IF(OR(AU16=0,AQ16&gt;=10/24),AQ16,10/24))),BF16))),15)</f>
        <v>0</v>
      </c>
      <c r="BK16" s="636">
        <f t="shared" si="427"/>
        <v>0</v>
      </c>
      <c r="BL16" s="636" t="b">
        <f>IF(UPPER(G16)=Stammdaten!$D$39,TRUE,FALSE)</f>
        <v>0</v>
      </c>
      <c r="BM16" s="636">
        <f t="shared" si="18"/>
        <v>0</v>
      </c>
      <c r="BN16" s="636">
        <f t="shared" si="19"/>
        <v>0</v>
      </c>
      <c r="BO16" s="735">
        <f t="shared" ca="1" si="100"/>
        <v>0</v>
      </c>
      <c r="BP16" s="636">
        <f t="shared" si="20"/>
        <v>0</v>
      </c>
      <c r="BQ16" s="636">
        <f t="shared" si="101"/>
        <v>0</v>
      </c>
      <c r="BR16" s="636">
        <f t="shared" ca="1" si="21"/>
        <v>0</v>
      </c>
      <c r="BS16" s="549">
        <f t="shared" ca="1" si="22"/>
        <v>0</v>
      </c>
      <c r="BT16" s="637">
        <f t="shared" ca="1" si="428"/>
        <v>0</v>
      </c>
      <c r="BU16" s="635">
        <f t="shared" ca="1" si="429"/>
        <v>0</v>
      </c>
      <c r="BV16" s="638">
        <f t="shared" ca="1" si="23"/>
        <v>1</v>
      </c>
      <c r="BW16" s="635">
        <f ca="1">IF(B16="","",INDIRECT(ADDRESS(MATCH(B16,Soll_AZ,1)+MATCH("Arbeitszeit 1 ab",Stammdaten!B:B,0)-1,4,,,Tabellennamen),TRUE))</f>
        <v>1.6666666666666667</v>
      </c>
      <c r="BX16" s="638">
        <f t="shared" ca="1" si="24"/>
        <v>0</v>
      </c>
      <c r="BY16" s="638">
        <f t="shared" ca="1" si="102"/>
        <v>0</v>
      </c>
      <c r="BZ16" s="736">
        <f ca="1">ROUND(IF(OR(C16=0,B16=""),0,INDIRECT(ADDRESS(MATCH(B16,Soll_AZ,1)+MATCH("Arbeitszeit 1 ab",Stammdaten!B:B,0)-1,WEEKDAY(B16,2)+15,,,Tabellennamen),TRUE)),15)</f>
        <v>0</v>
      </c>
      <c r="CA16" s="954">
        <f t="shared" ca="1" si="25"/>
        <v>0</v>
      </c>
      <c r="CB16" s="736">
        <f t="shared" si="103"/>
        <v>0</v>
      </c>
      <c r="CC16" s="625">
        <f t="shared" si="26"/>
        <v>1</v>
      </c>
      <c r="CD16" s="737">
        <f t="shared" si="27"/>
        <v>0</v>
      </c>
      <c r="CE16" s="737">
        <f t="shared" si="104"/>
        <v>1</v>
      </c>
      <c r="CF16" s="738" t="str">
        <f t="shared" si="105"/>
        <v>00:00-00:00</v>
      </c>
      <c r="CG16" s="739">
        <f t="shared" si="106"/>
        <v>1</v>
      </c>
      <c r="CH16" s="738">
        <f t="shared" si="107"/>
        <v>0</v>
      </c>
      <c r="CI16" s="738">
        <f t="shared" si="108"/>
        <v>1</v>
      </c>
      <c r="CJ16" s="737" t="b">
        <f t="shared" si="109"/>
        <v>1</v>
      </c>
      <c r="CK16" s="737" t="b">
        <f t="shared" si="109"/>
        <v>0</v>
      </c>
      <c r="CL16" s="737" t="b">
        <f t="shared" si="110"/>
        <v>1</v>
      </c>
      <c r="CM16" s="628">
        <f t="shared" si="111"/>
        <v>1</v>
      </c>
      <c r="CN16" s="737">
        <f t="shared" si="112"/>
        <v>0</v>
      </c>
      <c r="CO16" s="737">
        <f t="shared" si="113"/>
        <v>0</v>
      </c>
      <c r="CP16" s="737">
        <f t="shared" si="114"/>
        <v>0</v>
      </c>
      <c r="CQ16" s="740">
        <f t="shared" si="28"/>
        <v>0</v>
      </c>
      <c r="CR16" s="625">
        <f t="shared" si="115"/>
        <v>1</v>
      </c>
      <c r="CS16" s="738" t="str">
        <f t="shared" si="29"/>
        <v>00:00-00:00</v>
      </c>
      <c r="CT16" s="739">
        <f t="shared" si="116"/>
        <v>1</v>
      </c>
      <c r="CU16" s="738">
        <f t="shared" si="117"/>
        <v>0</v>
      </c>
      <c r="CV16" s="738">
        <f t="shared" si="118"/>
        <v>1</v>
      </c>
      <c r="CW16" s="737" t="b">
        <f t="shared" si="119"/>
        <v>1</v>
      </c>
      <c r="CX16" s="737" t="b">
        <f t="shared" si="119"/>
        <v>0</v>
      </c>
      <c r="CY16" s="737" t="b">
        <f t="shared" si="120"/>
        <v>1</v>
      </c>
      <c r="CZ16" s="628">
        <f t="shared" si="121"/>
        <v>1</v>
      </c>
      <c r="DA16" s="737">
        <f t="shared" si="122"/>
        <v>0</v>
      </c>
      <c r="DB16" s="737">
        <f t="shared" si="123"/>
        <v>0</v>
      </c>
      <c r="DC16" s="737">
        <f t="shared" si="124"/>
        <v>0</v>
      </c>
      <c r="DD16" s="740">
        <f t="shared" si="30"/>
        <v>0</v>
      </c>
      <c r="DE16" s="625">
        <f t="shared" si="125"/>
        <v>1</v>
      </c>
      <c r="DF16" s="738" t="str">
        <f t="shared" si="126"/>
        <v>00:00-00:00</v>
      </c>
      <c r="DG16" s="739">
        <f t="shared" si="127"/>
        <v>1</v>
      </c>
      <c r="DH16" s="738">
        <f t="shared" si="128"/>
        <v>0</v>
      </c>
      <c r="DI16" s="738">
        <f t="shared" si="129"/>
        <v>1</v>
      </c>
      <c r="DJ16" s="737" t="b">
        <f t="shared" si="130"/>
        <v>1</v>
      </c>
      <c r="DK16" s="737" t="b">
        <f t="shared" si="130"/>
        <v>0</v>
      </c>
      <c r="DL16" s="737" t="b">
        <f t="shared" si="131"/>
        <v>1</v>
      </c>
      <c r="DM16" s="628">
        <f t="shared" si="132"/>
        <v>1</v>
      </c>
      <c r="DN16" s="737">
        <f t="shared" si="133"/>
        <v>0</v>
      </c>
      <c r="DO16" s="737">
        <f t="shared" si="134"/>
        <v>0</v>
      </c>
      <c r="DP16" s="737">
        <f t="shared" si="31"/>
        <v>0</v>
      </c>
      <c r="DQ16" s="740">
        <f t="shared" si="32"/>
        <v>0</v>
      </c>
      <c r="DR16" s="625">
        <f t="shared" si="135"/>
        <v>1</v>
      </c>
      <c r="DS16" s="738" t="str">
        <f t="shared" si="136"/>
        <v>00:00-00:00</v>
      </c>
      <c r="DT16" s="739">
        <f t="shared" si="137"/>
        <v>1</v>
      </c>
      <c r="DU16" s="738">
        <f t="shared" si="138"/>
        <v>0</v>
      </c>
      <c r="DV16" s="738">
        <f t="shared" si="139"/>
        <v>1</v>
      </c>
      <c r="DW16" s="737" t="b">
        <f t="shared" si="140"/>
        <v>1</v>
      </c>
      <c r="DX16" s="737" t="b">
        <f t="shared" si="140"/>
        <v>0</v>
      </c>
      <c r="DY16" s="737" t="b">
        <f t="shared" si="141"/>
        <v>1</v>
      </c>
      <c r="DZ16" s="628">
        <f t="shared" si="142"/>
        <v>1</v>
      </c>
      <c r="EA16" s="737">
        <f t="shared" si="143"/>
        <v>0</v>
      </c>
      <c r="EB16" s="737">
        <f t="shared" si="144"/>
        <v>0</v>
      </c>
      <c r="EC16" s="737">
        <f t="shared" si="33"/>
        <v>0</v>
      </c>
      <c r="ED16" s="740">
        <f t="shared" si="34"/>
        <v>0</v>
      </c>
      <c r="EE16" s="741">
        <f t="shared" si="145"/>
        <v>1</v>
      </c>
      <c r="EF16" s="742" t="str">
        <f t="shared" si="146"/>
        <v>00:00-00:00</v>
      </c>
      <c r="EG16" s="743">
        <f t="shared" si="147"/>
        <v>1</v>
      </c>
      <c r="EH16" s="742">
        <f t="shared" si="148"/>
        <v>0</v>
      </c>
      <c r="EI16" s="742">
        <f t="shared" si="149"/>
        <v>1</v>
      </c>
      <c r="EJ16" s="742" t="b">
        <f t="shared" si="150"/>
        <v>1</v>
      </c>
      <c r="EK16" s="742" t="b">
        <f t="shared" si="150"/>
        <v>0</v>
      </c>
      <c r="EL16" s="742" t="b">
        <f t="shared" si="151"/>
        <v>1</v>
      </c>
      <c r="EM16" s="628">
        <f t="shared" si="152"/>
        <v>1</v>
      </c>
      <c r="EN16" s="737">
        <f t="shared" si="153"/>
        <v>0</v>
      </c>
      <c r="EO16" s="737">
        <f t="shared" si="154"/>
        <v>0</v>
      </c>
      <c r="EP16" s="737">
        <f t="shared" si="35"/>
        <v>0</v>
      </c>
      <c r="EQ16" s="740">
        <f t="shared" si="36"/>
        <v>0</v>
      </c>
      <c r="ER16" s="741">
        <f t="shared" si="155"/>
        <v>1</v>
      </c>
      <c r="ES16" s="742" t="str">
        <f t="shared" si="156"/>
        <v>00:00-00:00</v>
      </c>
      <c r="ET16" s="739">
        <f t="shared" si="157"/>
        <v>1</v>
      </c>
      <c r="EU16" s="738">
        <f t="shared" si="158"/>
        <v>0</v>
      </c>
      <c r="EV16" s="738">
        <f t="shared" si="159"/>
        <v>1</v>
      </c>
      <c r="EW16" s="737" t="b">
        <f t="shared" si="160"/>
        <v>1</v>
      </c>
      <c r="EX16" s="737" t="b">
        <f t="shared" si="160"/>
        <v>0</v>
      </c>
      <c r="EY16" s="737" t="b">
        <f t="shared" si="161"/>
        <v>1</v>
      </c>
      <c r="EZ16" s="628">
        <f t="shared" si="162"/>
        <v>1</v>
      </c>
      <c r="FA16" s="737">
        <f t="shared" si="163"/>
        <v>0</v>
      </c>
      <c r="FB16" s="737">
        <f t="shared" si="164"/>
        <v>0</v>
      </c>
      <c r="FC16" s="737">
        <f t="shared" si="37"/>
        <v>0</v>
      </c>
      <c r="FD16" s="740">
        <f t="shared" si="38"/>
        <v>0</v>
      </c>
      <c r="FE16" s="625">
        <f t="shared" si="165"/>
        <v>1</v>
      </c>
      <c r="FF16" s="738" t="str">
        <f t="shared" si="166"/>
        <v>00:00-00:00</v>
      </c>
      <c r="FG16" s="739">
        <f t="shared" si="167"/>
        <v>1</v>
      </c>
      <c r="FH16" s="738">
        <f t="shared" si="168"/>
        <v>0</v>
      </c>
      <c r="FI16" s="738">
        <f t="shared" si="169"/>
        <v>1</v>
      </c>
      <c r="FJ16" s="737" t="b">
        <f t="shared" si="170"/>
        <v>1</v>
      </c>
      <c r="FK16" s="737" t="b">
        <f t="shared" si="170"/>
        <v>0</v>
      </c>
      <c r="FL16" s="737" t="b">
        <f t="shared" si="171"/>
        <v>1</v>
      </c>
      <c r="FM16" s="628">
        <f t="shared" si="172"/>
        <v>1</v>
      </c>
      <c r="FN16" s="737">
        <f t="shared" si="173"/>
        <v>0</v>
      </c>
      <c r="FO16" s="737">
        <f t="shared" si="174"/>
        <v>0</v>
      </c>
      <c r="FP16" s="737">
        <f t="shared" si="39"/>
        <v>0</v>
      </c>
      <c r="FQ16" s="740">
        <f t="shared" si="40"/>
        <v>0</v>
      </c>
      <c r="FR16" s="625">
        <f t="shared" si="175"/>
        <v>1</v>
      </c>
      <c r="FS16" s="738" t="str">
        <f t="shared" si="176"/>
        <v>00:00-00:00</v>
      </c>
      <c r="FT16" s="739">
        <f t="shared" si="177"/>
        <v>1</v>
      </c>
      <c r="FU16" s="738">
        <f t="shared" si="178"/>
        <v>0</v>
      </c>
      <c r="FV16" s="738">
        <f t="shared" si="179"/>
        <v>1</v>
      </c>
      <c r="FW16" s="737" t="b">
        <f t="shared" si="180"/>
        <v>1</v>
      </c>
      <c r="FX16" s="737" t="b">
        <f t="shared" si="180"/>
        <v>0</v>
      </c>
      <c r="FY16" s="737" t="b">
        <f t="shared" si="181"/>
        <v>1</v>
      </c>
      <c r="FZ16" s="628">
        <f t="shared" si="182"/>
        <v>1</v>
      </c>
      <c r="GA16" s="737">
        <f t="shared" si="183"/>
        <v>0</v>
      </c>
      <c r="GB16" s="737">
        <f t="shared" si="184"/>
        <v>0</v>
      </c>
      <c r="GC16" s="737">
        <f t="shared" si="41"/>
        <v>0</v>
      </c>
      <c r="GD16" s="740">
        <f t="shared" si="42"/>
        <v>0</v>
      </c>
      <c r="GE16" s="625">
        <f t="shared" si="185"/>
        <v>1</v>
      </c>
      <c r="GF16" s="738" t="str">
        <f t="shared" si="186"/>
        <v>00:00-00:00</v>
      </c>
      <c r="GG16" s="739">
        <f t="shared" si="187"/>
        <v>1</v>
      </c>
      <c r="GH16" s="738">
        <f t="shared" si="188"/>
        <v>0</v>
      </c>
      <c r="GI16" s="738">
        <f t="shared" si="189"/>
        <v>1</v>
      </c>
      <c r="GJ16" s="737" t="b">
        <f t="shared" si="190"/>
        <v>1</v>
      </c>
      <c r="GK16" s="737" t="b">
        <f t="shared" si="190"/>
        <v>0</v>
      </c>
      <c r="GL16" s="737" t="b">
        <f t="shared" si="191"/>
        <v>1</v>
      </c>
      <c r="GM16" s="628">
        <f t="shared" si="192"/>
        <v>1</v>
      </c>
      <c r="GN16" s="737">
        <f t="shared" si="193"/>
        <v>0</v>
      </c>
      <c r="GO16" s="737">
        <f t="shared" si="194"/>
        <v>0</v>
      </c>
      <c r="GP16" s="737">
        <f t="shared" si="43"/>
        <v>0</v>
      </c>
      <c r="GQ16" s="740">
        <f t="shared" si="44"/>
        <v>0</v>
      </c>
      <c r="GR16" s="625">
        <f t="shared" si="195"/>
        <v>1</v>
      </c>
      <c r="GS16" s="738" t="str">
        <f t="shared" si="196"/>
        <v>00:00-00:00</v>
      </c>
      <c r="GT16" s="739">
        <f t="shared" si="197"/>
        <v>1</v>
      </c>
      <c r="GU16" s="738">
        <f t="shared" si="198"/>
        <v>0</v>
      </c>
      <c r="GV16" s="738">
        <f t="shared" si="199"/>
        <v>1</v>
      </c>
      <c r="GW16" s="737" t="b">
        <f t="shared" si="200"/>
        <v>1</v>
      </c>
      <c r="GX16" s="737" t="b">
        <f t="shared" si="200"/>
        <v>0</v>
      </c>
      <c r="GY16" s="737" t="b">
        <f t="shared" si="201"/>
        <v>1</v>
      </c>
      <c r="GZ16" s="628">
        <f t="shared" si="202"/>
        <v>1</v>
      </c>
      <c r="HA16" s="737">
        <f t="shared" si="203"/>
        <v>0</v>
      </c>
      <c r="HB16" s="737">
        <f t="shared" si="204"/>
        <v>0</v>
      </c>
      <c r="HC16" s="737">
        <f t="shared" si="45"/>
        <v>0</v>
      </c>
      <c r="HD16" s="740">
        <f t="shared" si="46"/>
        <v>0</v>
      </c>
      <c r="HE16" s="625">
        <f t="shared" si="205"/>
        <v>1</v>
      </c>
      <c r="HF16" s="738" t="str">
        <f t="shared" si="206"/>
        <v>00:00-00:00</v>
      </c>
      <c r="HG16" s="739">
        <f t="shared" si="207"/>
        <v>1</v>
      </c>
      <c r="HH16" s="738">
        <f t="shared" si="208"/>
        <v>0</v>
      </c>
      <c r="HI16" s="738">
        <f t="shared" si="209"/>
        <v>1</v>
      </c>
      <c r="HJ16" s="737" t="b">
        <f t="shared" si="210"/>
        <v>1</v>
      </c>
      <c r="HK16" s="737" t="b">
        <f t="shared" si="210"/>
        <v>0</v>
      </c>
      <c r="HL16" s="737" t="b">
        <f t="shared" si="211"/>
        <v>1</v>
      </c>
      <c r="HM16" s="628">
        <f t="shared" si="212"/>
        <v>1</v>
      </c>
      <c r="HN16" s="737">
        <f t="shared" si="213"/>
        <v>0</v>
      </c>
      <c r="HO16" s="737">
        <f t="shared" si="214"/>
        <v>0</v>
      </c>
      <c r="HP16" s="737">
        <f t="shared" si="47"/>
        <v>0</v>
      </c>
      <c r="HQ16" s="740">
        <f t="shared" si="48"/>
        <v>0</v>
      </c>
      <c r="HR16" s="625">
        <f t="shared" si="215"/>
        <v>1</v>
      </c>
      <c r="HS16" s="738" t="str">
        <f t="shared" si="216"/>
        <v>00:00-00:00</v>
      </c>
      <c r="HT16" s="739">
        <f t="shared" si="217"/>
        <v>1</v>
      </c>
      <c r="HU16" s="738">
        <f t="shared" si="218"/>
        <v>0</v>
      </c>
      <c r="HV16" s="738">
        <f t="shared" si="219"/>
        <v>1</v>
      </c>
      <c r="HW16" s="737" t="b">
        <f t="shared" si="220"/>
        <v>1</v>
      </c>
      <c r="HX16" s="737" t="b">
        <f t="shared" si="220"/>
        <v>0</v>
      </c>
      <c r="HY16" s="737" t="b">
        <f t="shared" si="221"/>
        <v>1</v>
      </c>
      <c r="HZ16" s="628">
        <f t="shared" si="222"/>
        <v>1</v>
      </c>
      <c r="IA16" s="737">
        <f t="shared" si="223"/>
        <v>0</v>
      </c>
      <c r="IB16" s="737">
        <f t="shared" si="224"/>
        <v>0</v>
      </c>
      <c r="IC16" s="737">
        <f t="shared" si="49"/>
        <v>0</v>
      </c>
      <c r="ID16" s="740">
        <f t="shared" si="50"/>
        <v>0</v>
      </c>
      <c r="IE16" s="625">
        <f t="shared" si="225"/>
        <v>1</v>
      </c>
      <c r="IF16" s="738" t="str">
        <f t="shared" si="226"/>
        <v>00:00-00:00</v>
      </c>
      <c r="IG16" s="739">
        <f t="shared" si="227"/>
        <v>1</v>
      </c>
      <c r="IH16" s="738">
        <f t="shared" si="228"/>
        <v>0</v>
      </c>
      <c r="II16" s="738">
        <f t="shared" si="229"/>
        <v>1</v>
      </c>
      <c r="IJ16" s="737" t="b">
        <f t="shared" si="230"/>
        <v>1</v>
      </c>
      <c r="IK16" s="737" t="b">
        <f t="shared" si="230"/>
        <v>0</v>
      </c>
      <c r="IL16" s="737" t="b">
        <f t="shared" si="231"/>
        <v>1</v>
      </c>
      <c r="IM16" s="628">
        <f t="shared" si="232"/>
        <v>1</v>
      </c>
      <c r="IN16" s="737">
        <f t="shared" si="233"/>
        <v>0</v>
      </c>
      <c r="IO16" s="737">
        <f t="shared" si="234"/>
        <v>0</v>
      </c>
      <c r="IP16" s="737">
        <f t="shared" si="51"/>
        <v>0</v>
      </c>
      <c r="IQ16" s="740">
        <f t="shared" si="52"/>
        <v>0</v>
      </c>
      <c r="IR16" s="625">
        <f t="shared" si="235"/>
        <v>1</v>
      </c>
      <c r="IS16" s="738" t="str">
        <f t="shared" si="236"/>
        <v>00:00-00:00</v>
      </c>
      <c r="IT16" s="739">
        <f t="shared" si="237"/>
        <v>1</v>
      </c>
      <c r="IU16" s="738">
        <f t="shared" si="238"/>
        <v>0</v>
      </c>
      <c r="IV16" s="738">
        <f t="shared" si="239"/>
        <v>1</v>
      </c>
      <c r="IW16" s="737" t="b">
        <f t="shared" si="240"/>
        <v>1</v>
      </c>
      <c r="IX16" s="737" t="b">
        <f t="shared" si="240"/>
        <v>0</v>
      </c>
      <c r="IY16" s="737" t="b">
        <f t="shared" si="241"/>
        <v>1</v>
      </c>
      <c r="IZ16" s="628">
        <f t="shared" si="242"/>
        <v>1</v>
      </c>
      <c r="JA16" s="737">
        <f t="shared" si="243"/>
        <v>0</v>
      </c>
      <c r="JB16" s="737">
        <f t="shared" si="244"/>
        <v>0</v>
      </c>
      <c r="JC16" s="737">
        <f t="shared" si="53"/>
        <v>0</v>
      </c>
      <c r="JD16" s="740">
        <f t="shared" si="54"/>
        <v>0</v>
      </c>
      <c r="JE16" s="625">
        <f t="shared" si="245"/>
        <v>1</v>
      </c>
      <c r="JF16" s="738" t="str">
        <f t="shared" si="246"/>
        <v>00:00-00:00</v>
      </c>
      <c r="JG16" s="739">
        <f t="shared" si="247"/>
        <v>1</v>
      </c>
      <c r="JH16" s="738">
        <f t="shared" si="248"/>
        <v>0</v>
      </c>
      <c r="JI16" s="738">
        <f t="shared" si="249"/>
        <v>1</v>
      </c>
      <c r="JJ16" s="737" t="b">
        <f t="shared" si="250"/>
        <v>1</v>
      </c>
      <c r="JK16" s="737" t="b">
        <f t="shared" si="250"/>
        <v>0</v>
      </c>
      <c r="JL16" s="737" t="b">
        <f t="shared" si="251"/>
        <v>1</v>
      </c>
      <c r="JM16" s="628">
        <f t="shared" si="252"/>
        <v>1</v>
      </c>
      <c r="JN16" s="737">
        <f t="shared" si="253"/>
        <v>0</v>
      </c>
      <c r="JO16" s="737">
        <f t="shared" si="254"/>
        <v>0</v>
      </c>
      <c r="JP16" s="737">
        <f t="shared" si="55"/>
        <v>0</v>
      </c>
      <c r="JQ16" s="740">
        <f t="shared" si="56"/>
        <v>0</v>
      </c>
      <c r="JR16" s="744">
        <f t="shared" si="255"/>
        <v>0</v>
      </c>
      <c r="JS16" s="745">
        <f t="shared" si="256"/>
        <v>0</v>
      </c>
      <c r="JT16" s="744">
        <f t="shared" si="257"/>
        <v>0</v>
      </c>
      <c r="JU16" s="744">
        <f t="shared" si="258"/>
        <v>0</v>
      </c>
      <c r="JV16" s="744">
        <f t="shared" si="259"/>
        <v>0</v>
      </c>
      <c r="JW16" s="744">
        <f t="shared" si="260"/>
        <v>0</v>
      </c>
      <c r="JX16" s="616"/>
      <c r="JY16" s="625">
        <f t="shared" si="261"/>
        <v>1</v>
      </c>
      <c r="JZ16" s="626" t="str">
        <f t="shared" si="262"/>
        <v>00:00-00:00</v>
      </c>
      <c r="KA16" s="627">
        <f t="shared" si="263"/>
        <v>1</v>
      </c>
      <c r="KB16" s="738">
        <f t="shared" si="264"/>
        <v>0</v>
      </c>
      <c r="KC16" s="738">
        <f t="shared" si="265"/>
        <v>1</v>
      </c>
      <c r="KD16" s="628" t="b">
        <f t="shared" si="266"/>
        <v>1</v>
      </c>
      <c r="KE16" s="628" t="b">
        <f t="shared" si="266"/>
        <v>0</v>
      </c>
      <c r="KF16" s="628" t="b">
        <f t="shared" si="267"/>
        <v>1</v>
      </c>
      <c r="KG16" s="628">
        <f t="shared" si="268"/>
        <v>1</v>
      </c>
      <c r="KH16" s="737">
        <f t="shared" si="269"/>
        <v>0</v>
      </c>
      <c r="KI16" s="737">
        <f t="shared" si="270"/>
        <v>0</v>
      </c>
      <c r="KJ16" s="737">
        <f t="shared" si="57"/>
        <v>0</v>
      </c>
      <c r="KK16" s="740">
        <f t="shared" si="58"/>
        <v>0</v>
      </c>
      <c r="KL16" s="625">
        <f t="shared" si="271"/>
        <v>1</v>
      </c>
      <c r="KM16" s="625" t="str">
        <f t="shared" si="272"/>
        <v>00:00-00:00</v>
      </c>
      <c r="KN16" s="627">
        <f t="shared" si="273"/>
        <v>1</v>
      </c>
      <c r="KO16" s="738">
        <f t="shared" si="274"/>
        <v>0</v>
      </c>
      <c r="KP16" s="738">
        <f t="shared" si="275"/>
        <v>1</v>
      </c>
      <c r="KQ16" s="628" t="b">
        <f t="shared" si="276"/>
        <v>1</v>
      </c>
      <c r="KR16" s="628" t="b">
        <f t="shared" si="276"/>
        <v>0</v>
      </c>
      <c r="KS16" s="628" t="b">
        <f t="shared" si="277"/>
        <v>1</v>
      </c>
      <c r="KT16" s="628">
        <f t="shared" si="278"/>
        <v>1</v>
      </c>
      <c r="KU16" s="737">
        <f t="shared" si="279"/>
        <v>0</v>
      </c>
      <c r="KV16" s="737">
        <f t="shared" si="280"/>
        <v>0</v>
      </c>
      <c r="KW16" s="737">
        <f t="shared" si="59"/>
        <v>0</v>
      </c>
      <c r="KX16" s="740">
        <f t="shared" si="60"/>
        <v>0</v>
      </c>
      <c r="KY16" s="625">
        <f t="shared" si="281"/>
        <v>1</v>
      </c>
      <c r="KZ16" s="625" t="str">
        <f t="shared" si="282"/>
        <v>00:00-00:00</v>
      </c>
      <c r="LA16" s="627">
        <f t="shared" si="283"/>
        <v>1</v>
      </c>
      <c r="LB16" s="738">
        <f t="shared" si="284"/>
        <v>0</v>
      </c>
      <c r="LC16" s="738">
        <f t="shared" si="285"/>
        <v>1</v>
      </c>
      <c r="LD16" s="628" t="b">
        <f t="shared" si="286"/>
        <v>1</v>
      </c>
      <c r="LE16" s="628" t="b">
        <f t="shared" si="286"/>
        <v>0</v>
      </c>
      <c r="LF16" s="628" t="b">
        <f t="shared" si="287"/>
        <v>1</v>
      </c>
      <c r="LG16" s="628">
        <f t="shared" si="288"/>
        <v>1</v>
      </c>
      <c r="LH16" s="737">
        <f t="shared" si="289"/>
        <v>0</v>
      </c>
      <c r="LI16" s="737">
        <f t="shared" si="290"/>
        <v>0</v>
      </c>
      <c r="LJ16" s="737">
        <f t="shared" si="61"/>
        <v>0</v>
      </c>
      <c r="LK16" s="740">
        <f t="shared" si="62"/>
        <v>0</v>
      </c>
      <c r="LL16" s="625">
        <f t="shared" si="291"/>
        <v>1</v>
      </c>
      <c r="LM16" s="625" t="str">
        <f t="shared" si="292"/>
        <v>00:00-00:00</v>
      </c>
      <c r="LN16" s="627">
        <f t="shared" si="293"/>
        <v>1</v>
      </c>
      <c r="LO16" s="738">
        <f t="shared" si="294"/>
        <v>0</v>
      </c>
      <c r="LP16" s="738">
        <f t="shared" si="295"/>
        <v>1</v>
      </c>
      <c r="LQ16" s="628" t="b">
        <f t="shared" si="296"/>
        <v>1</v>
      </c>
      <c r="LR16" s="628" t="b">
        <f t="shared" si="296"/>
        <v>0</v>
      </c>
      <c r="LS16" s="628" t="b">
        <f t="shared" si="297"/>
        <v>1</v>
      </c>
      <c r="LT16" s="628">
        <f t="shared" si="298"/>
        <v>1</v>
      </c>
      <c r="LU16" s="737">
        <f t="shared" si="299"/>
        <v>0</v>
      </c>
      <c r="LV16" s="737">
        <f t="shared" si="300"/>
        <v>0</v>
      </c>
      <c r="LW16" s="737">
        <f t="shared" si="63"/>
        <v>0</v>
      </c>
      <c r="LX16" s="740">
        <f t="shared" si="64"/>
        <v>0</v>
      </c>
      <c r="LY16" s="625">
        <f t="shared" si="301"/>
        <v>1</v>
      </c>
      <c r="LZ16" s="625" t="str">
        <f t="shared" si="302"/>
        <v>00:00-00:00</v>
      </c>
      <c r="MA16" s="627">
        <f t="shared" si="303"/>
        <v>1</v>
      </c>
      <c r="MB16" s="738">
        <f t="shared" si="304"/>
        <v>0</v>
      </c>
      <c r="MC16" s="738">
        <f t="shared" si="305"/>
        <v>1</v>
      </c>
      <c r="MD16" s="628" t="b">
        <f t="shared" si="306"/>
        <v>1</v>
      </c>
      <c r="ME16" s="628" t="b">
        <f t="shared" si="65"/>
        <v>0</v>
      </c>
      <c r="MF16" s="628" t="b">
        <f t="shared" si="307"/>
        <v>1</v>
      </c>
      <c r="MG16" s="628">
        <f t="shared" si="308"/>
        <v>1</v>
      </c>
      <c r="MH16" s="737">
        <f t="shared" si="309"/>
        <v>0</v>
      </c>
      <c r="MI16" s="737">
        <f t="shared" si="310"/>
        <v>0</v>
      </c>
      <c r="MJ16" s="737">
        <f t="shared" si="66"/>
        <v>0</v>
      </c>
      <c r="MK16" s="740">
        <f t="shared" si="67"/>
        <v>0</v>
      </c>
      <c r="ML16" s="625">
        <f t="shared" si="311"/>
        <v>1</v>
      </c>
      <c r="MM16" s="625" t="str">
        <f t="shared" si="312"/>
        <v>00:00-00:00</v>
      </c>
      <c r="MN16" s="627">
        <f t="shared" si="313"/>
        <v>1</v>
      </c>
      <c r="MO16" s="738">
        <f t="shared" si="314"/>
        <v>0</v>
      </c>
      <c r="MP16" s="738">
        <f t="shared" si="315"/>
        <v>1</v>
      </c>
      <c r="MQ16" s="628" t="b">
        <f t="shared" si="316"/>
        <v>1</v>
      </c>
      <c r="MR16" s="628" t="b">
        <f t="shared" si="316"/>
        <v>0</v>
      </c>
      <c r="MS16" s="628" t="b">
        <f t="shared" si="317"/>
        <v>1</v>
      </c>
      <c r="MT16" s="628">
        <f t="shared" si="318"/>
        <v>1</v>
      </c>
      <c r="MU16" s="737">
        <f t="shared" si="319"/>
        <v>0</v>
      </c>
      <c r="MV16" s="737">
        <f t="shared" si="320"/>
        <v>0</v>
      </c>
      <c r="MW16" s="737">
        <f t="shared" si="68"/>
        <v>0</v>
      </c>
      <c r="MX16" s="740">
        <f t="shared" si="69"/>
        <v>0</v>
      </c>
      <c r="MY16" s="625">
        <f t="shared" si="321"/>
        <v>1</v>
      </c>
      <c r="MZ16" s="625" t="str">
        <f t="shared" si="322"/>
        <v>00:00-00:00</v>
      </c>
      <c r="NA16" s="627">
        <f t="shared" si="323"/>
        <v>1</v>
      </c>
      <c r="NB16" s="738">
        <f t="shared" si="324"/>
        <v>0</v>
      </c>
      <c r="NC16" s="738">
        <f t="shared" si="325"/>
        <v>1</v>
      </c>
      <c r="ND16" s="628" t="b">
        <f t="shared" si="326"/>
        <v>1</v>
      </c>
      <c r="NE16" s="628" t="b">
        <f t="shared" si="326"/>
        <v>0</v>
      </c>
      <c r="NF16" s="628" t="b">
        <f t="shared" si="327"/>
        <v>1</v>
      </c>
      <c r="NG16" s="628">
        <f t="shared" si="328"/>
        <v>1</v>
      </c>
      <c r="NH16" s="737">
        <f t="shared" si="329"/>
        <v>0</v>
      </c>
      <c r="NI16" s="737">
        <f t="shared" si="330"/>
        <v>0</v>
      </c>
      <c r="NJ16" s="737">
        <f t="shared" si="70"/>
        <v>0</v>
      </c>
      <c r="NK16" s="740">
        <f t="shared" si="71"/>
        <v>0</v>
      </c>
      <c r="NL16" s="625">
        <f t="shared" si="331"/>
        <v>1</v>
      </c>
      <c r="NM16" s="625" t="str">
        <f t="shared" si="332"/>
        <v>00:00-00:00</v>
      </c>
      <c r="NN16" s="627">
        <f t="shared" si="333"/>
        <v>1</v>
      </c>
      <c r="NO16" s="738">
        <f t="shared" si="334"/>
        <v>0</v>
      </c>
      <c r="NP16" s="738">
        <f t="shared" si="335"/>
        <v>1</v>
      </c>
      <c r="NQ16" s="628" t="b">
        <f t="shared" si="336"/>
        <v>1</v>
      </c>
      <c r="NR16" s="628" t="b">
        <f t="shared" si="336"/>
        <v>0</v>
      </c>
      <c r="NS16" s="628" t="b">
        <f t="shared" si="337"/>
        <v>1</v>
      </c>
      <c r="NT16" s="628">
        <f t="shared" si="338"/>
        <v>1</v>
      </c>
      <c r="NU16" s="737">
        <f t="shared" si="339"/>
        <v>0</v>
      </c>
      <c r="NV16" s="737">
        <f t="shared" si="340"/>
        <v>0</v>
      </c>
      <c r="NW16" s="737">
        <f t="shared" si="72"/>
        <v>0</v>
      </c>
      <c r="NX16" s="740">
        <f t="shared" si="73"/>
        <v>0</v>
      </c>
      <c r="NY16" s="625">
        <f t="shared" si="341"/>
        <v>1</v>
      </c>
      <c r="NZ16" s="625" t="str">
        <f t="shared" si="342"/>
        <v>00:00-00:00</v>
      </c>
      <c r="OA16" s="627">
        <f t="shared" si="343"/>
        <v>1</v>
      </c>
      <c r="OB16" s="738">
        <f t="shared" si="344"/>
        <v>0</v>
      </c>
      <c r="OC16" s="738">
        <f t="shared" si="345"/>
        <v>1</v>
      </c>
      <c r="OD16" s="628" t="b">
        <f t="shared" si="346"/>
        <v>1</v>
      </c>
      <c r="OE16" s="628" t="b">
        <f t="shared" si="346"/>
        <v>0</v>
      </c>
      <c r="OF16" s="628" t="b">
        <f t="shared" si="347"/>
        <v>1</v>
      </c>
      <c r="OG16" s="628">
        <f t="shared" si="348"/>
        <v>1</v>
      </c>
      <c r="OH16" s="737">
        <f t="shared" si="349"/>
        <v>0</v>
      </c>
      <c r="OI16" s="737">
        <f t="shared" si="350"/>
        <v>0</v>
      </c>
      <c r="OJ16" s="737">
        <f t="shared" si="74"/>
        <v>0</v>
      </c>
      <c r="OK16" s="740">
        <f t="shared" si="75"/>
        <v>0</v>
      </c>
      <c r="OL16" s="625">
        <f t="shared" si="351"/>
        <v>1</v>
      </c>
      <c r="OM16" s="625" t="str">
        <f t="shared" si="352"/>
        <v>00:00-00:00</v>
      </c>
      <c r="ON16" s="627">
        <f t="shared" si="353"/>
        <v>1</v>
      </c>
      <c r="OO16" s="738">
        <f t="shared" si="354"/>
        <v>0</v>
      </c>
      <c r="OP16" s="738">
        <f t="shared" si="355"/>
        <v>1</v>
      </c>
      <c r="OQ16" s="628" t="b">
        <f t="shared" si="356"/>
        <v>1</v>
      </c>
      <c r="OR16" s="628" t="b">
        <f t="shared" si="356"/>
        <v>0</v>
      </c>
      <c r="OS16" s="628" t="b">
        <f t="shared" si="357"/>
        <v>1</v>
      </c>
      <c r="OT16" s="628">
        <f t="shared" si="358"/>
        <v>1</v>
      </c>
      <c r="OU16" s="737">
        <f t="shared" si="359"/>
        <v>0</v>
      </c>
      <c r="OV16" s="737">
        <f t="shared" si="360"/>
        <v>0</v>
      </c>
      <c r="OW16" s="737">
        <f t="shared" si="76"/>
        <v>0</v>
      </c>
      <c r="OX16" s="740">
        <f t="shared" si="77"/>
        <v>0</v>
      </c>
      <c r="OY16" s="625">
        <f t="shared" si="361"/>
        <v>1</v>
      </c>
      <c r="OZ16" s="625" t="str">
        <f t="shared" si="362"/>
        <v>00:00-00:00</v>
      </c>
      <c r="PA16" s="627">
        <f t="shared" si="363"/>
        <v>1</v>
      </c>
      <c r="PB16" s="738">
        <f t="shared" si="364"/>
        <v>0</v>
      </c>
      <c r="PC16" s="738">
        <f t="shared" si="365"/>
        <v>1</v>
      </c>
      <c r="PD16" s="628" t="b">
        <f t="shared" si="366"/>
        <v>1</v>
      </c>
      <c r="PE16" s="628" t="b">
        <f t="shared" si="366"/>
        <v>0</v>
      </c>
      <c r="PF16" s="628" t="b">
        <f t="shared" si="367"/>
        <v>1</v>
      </c>
      <c r="PG16" s="628">
        <f t="shared" si="368"/>
        <v>1</v>
      </c>
      <c r="PH16" s="737">
        <f t="shared" si="369"/>
        <v>0</v>
      </c>
      <c r="PI16" s="737">
        <f t="shared" si="370"/>
        <v>0</v>
      </c>
      <c r="PJ16" s="737">
        <f t="shared" si="78"/>
        <v>0</v>
      </c>
      <c r="PK16" s="740">
        <f t="shared" si="79"/>
        <v>0</v>
      </c>
      <c r="PL16" s="625">
        <f t="shared" si="371"/>
        <v>1</v>
      </c>
      <c r="PM16" s="625" t="str">
        <f t="shared" si="372"/>
        <v>00:00-00:00</v>
      </c>
      <c r="PN16" s="627">
        <f t="shared" si="373"/>
        <v>1</v>
      </c>
      <c r="PO16" s="738">
        <f t="shared" si="374"/>
        <v>0</v>
      </c>
      <c r="PP16" s="738">
        <f t="shared" si="375"/>
        <v>1</v>
      </c>
      <c r="PQ16" s="628" t="b">
        <f t="shared" si="376"/>
        <v>1</v>
      </c>
      <c r="PR16" s="628" t="b">
        <f t="shared" si="376"/>
        <v>0</v>
      </c>
      <c r="PS16" s="628" t="b">
        <f t="shared" si="377"/>
        <v>1</v>
      </c>
      <c r="PT16" s="628">
        <f t="shared" si="378"/>
        <v>1</v>
      </c>
      <c r="PU16" s="737">
        <f t="shared" si="379"/>
        <v>0</v>
      </c>
      <c r="PV16" s="737">
        <f t="shared" si="380"/>
        <v>0</v>
      </c>
      <c r="PW16" s="737">
        <f t="shared" si="80"/>
        <v>0</v>
      </c>
      <c r="PX16" s="740">
        <f t="shared" si="81"/>
        <v>0</v>
      </c>
      <c r="PY16" s="625">
        <f t="shared" si="381"/>
        <v>1</v>
      </c>
      <c r="PZ16" s="625" t="str">
        <f t="shared" si="382"/>
        <v>00:00-00:00</v>
      </c>
      <c r="QA16" s="627">
        <f t="shared" si="383"/>
        <v>1</v>
      </c>
      <c r="QB16" s="738">
        <f t="shared" si="384"/>
        <v>0</v>
      </c>
      <c r="QC16" s="738">
        <f t="shared" si="385"/>
        <v>1</v>
      </c>
      <c r="QD16" s="628" t="b">
        <f t="shared" si="386"/>
        <v>1</v>
      </c>
      <c r="QE16" s="628" t="b">
        <f t="shared" si="386"/>
        <v>0</v>
      </c>
      <c r="QF16" s="628" t="b">
        <f t="shared" si="387"/>
        <v>1</v>
      </c>
      <c r="QG16" s="628">
        <f t="shared" si="388"/>
        <v>1</v>
      </c>
      <c r="QH16" s="737">
        <f t="shared" si="389"/>
        <v>0</v>
      </c>
      <c r="QI16" s="737">
        <f t="shared" si="390"/>
        <v>0</v>
      </c>
      <c r="QJ16" s="737">
        <f t="shared" si="82"/>
        <v>0</v>
      </c>
      <c r="QK16" s="740">
        <f t="shared" si="83"/>
        <v>0</v>
      </c>
      <c r="QL16" s="625">
        <f t="shared" si="391"/>
        <v>1</v>
      </c>
      <c r="QM16" s="625" t="str">
        <f t="shared" si="392"/>
        <v>00:00-00:00</v>
      </c>
      <c r="QN16" s="627">
        <f t="shared" si="393"/>
        <v>1</v>
      </c>
      <c r="QO16" s="738">
        <f t="shared" si="394"/>
        <v>0</v>
      </c>
      <c r="QP16" s="738">
        <f t="shared" si="395"/>
        <v>1</v>
      </c>
      <c r="QQ16" s="628" t="b">
        <f t="shared" si="396"/>
        <v>1</v>
      </c>
      <c r="QR16" s="628" t="b">
        <f t="shared" si="396"/>
        <v>0</v>
      </c>
      <c r="QS16" s="628" t="b">
        <f t="shared" si="397"/>
        <v>1</v>
      </c>
      <c r="QT16" s="628">
        <f t="shared" si="398"/>
        <v>1</v>
      </c>
      <c r="QU16" s="737">
        <f t="shared" si="399"/>
        <v>0</v>
      </c>
      <c r="QV16" s="737">
        <f t="shared" si="400"/>
        <v>0</v>
      </c>
      <c r="QW16" s="737">
        <f t="shared" si="84"/>
        <v>0</v>
      </c>
      <c r="QX16" s="740">
        <f t="shared" si="85"/>
        <v>0</v>
      </c>
      <c r="QY16" s="625">
        <f t="shared" si="401"/>
        <v>1</v>
      </c>
      <c r="QZ16" s="625" t="str">
        <f t="shared" si="402"/>
        <v>00:00-00:00</v>
      </c>
      <c r="RA16" s="627">
        <f t="shared" si="403"/>
        <v>1</v>
      </c>
      <c r="RB16" s="738">
        <f t="shared" si="404"/>
        <v>0</v>
      </c>
      <c r="RC16" s="738">
        <f t="shared" si="405"/>
        <v>1</v>
      </c>
      <c r="RD16" s="628" t="b">
        <f t="shared" si="406"/>
        <v>1</v>
      </c>
      <c r="RE16" s="628" t="b">
        <f t="shared" si="406"/>
        <v>0</v>
      </c>
      <c r="RF16" s="628" t="b">
        <f t="shared" si="407"/>
        <v>1</v>
      </c>
      <c r="RG16" s="628">
        <f t="shared" si="408"/>
        <v>1</v>
      </c>
      <c r="RH16" s="737">
        <f t="shared" si="409"/>
        <v>0</v>
      </c>
      <c r="RI16" s="737">
        <f t="shared" si="410"/>
        <v>0</v>
      </c>
      <c r="RJ16" s="737">
        <f t="shared" si="86"/>
        <v>0</v>
      </c>
      <c r="RK16" s="740">
        <f t="shared" si="87"/>
        <v>0</v>
      </c>
      <c r="RL16" s="744">
        <f t="shared" si="411"/>
        <v>0</v>
      </c>
      <c r="RM16" s="746">
        <f t="shared" si="430"/>
        <v>0</v>
      </c>
      <c r="RN16" s="744">
        <f t="shared" si="412"/>
        <v>0</v>
      </c>
      <c r="RO16" s="744">
        <f t="shared" si="413"/>
        <v>0</v>
      </c>
      <c r="RP16" s="744">
        <f t="shared" si="414"/>
        <v>0</v>
      </c>
      <c r="RQ16" s="744">
        <f t="shared" si="415"/>
        <v>0</v>
      </c>
      <c r="RR16" s="594">
        <f t="shared" ca="1" si="89"/>
        <v>0</v>
      </c>
      <c r="RS16" s="594">
        <f t="shared" ca="1" si="90"/>
        <v>0</v>
      </c>
      <c r="RU16" s="725"/>
    </row>
    <row r="17" spans="1:489" s="625" customFormat="1" ht="15" x14ac:dyDescent="0.25">
      <c r="A17" s="865">
        <f t="shared" ca="1" si="91"/>
        <v>49</v>
      </c>
      <c r="B17" s="719">
        <f t="shared" ca="1" si="416"/>
        <v>44172</v>
      </c>
      <c r="C17" s="720">
        <f t="shared" ca="1" si="417"/>
        <v>0</v>
      </c>
      <c r="D17" s="720" t="str">
        <f t="shared" ca="1" si="418"/>
        <v/>
      </c>
      <c r="E17" s="773" t="str">
        <f t="shared" ca="1" si="419"/>
        <v/>
      </c>
      <c r="F17" s="721">
        <f t="shared" ca="1" si="420"/>
        <v>44172</v>
      </c>
      <c r="G17" s="747"/>
      <c r="H17" s="748"/>
      <c r="I17" s="748"/>
      <c r="J17" s="748"/>
      <c r="K17" s="748"/>
      <c r="L17" s="748"/>
      <c r="M17" s="749"/>
      <c r="N17" s="722" t="str">
        <f t="shared" si="0"/>
        <v/>
      </c>
      <c r="O17" s="723" t="str">
        <f t="shared" si="1"/>
        <v/>
      </c>
      <c r="P17" s="724" t="str">
        <f t="shared" ca="1" si="2"/>
        <v/>
      </c>
      <c r="Q17" s="725" t="str">
        <f t="shared" ca="1" si="3"/>
        <v/>
      </c>
      <c r="R17" s="725">
        <f t="shared" ca="1" si="92"/>
        <v>0</v>
      </c>
      <c r="S17" s="750"/>
      <c r="T17" s="723" t="str">
        <f t="shared" si="93"/>
        <v/>
      </c>
      <c r="U17" s="723" t="str">
        <f t="shared" ca="1" si="4"/>
        <v/>
      </c>
      <c r="V17" s="723" t="str">
        <f t="shared" ca="1" si="94"/>
        <v/>
      </c>
      <c r="W17" s="723" t="str">
        <f t="shared" ca="1" si="95"/>
        <v/>
      </c>
      <c r="X17" s="723" t="str">
        <f ca="1">IF(AND(UPPER(G17)=Stammdaten!$D$47,Q17&gt;0),Q17,"")</f>
        <v/>
      </c>
      <c r="Y17" s="751"/>
      <c r="Z17" s="714"/>
      <c r="AA17" s="714"/>
      <c r="AB17" s="714"/>
      <c r="AC17" s="727" t="str">
        <f t="shared" si="5"/>
        <v/>
      </c>
      <c r="AD17" s="715"/>
      <c r="AE17" s="752" t="str">
        <f t="shared" si="6"/>
        <v/>
      </c>
      <c r="AF17" s="729" t="str">
        <f t="shared" si="96"/>
        <v/>
      </c>
      <c r="AG17" s="730" t="str">
        <f t="shared" si="97"/>
        <v/>
      </c>
      <c r="AH17" s="731" t="str">
        <f t="shared" si="7"/>
        <v/>
      </c>
      <c r="AI17" s="731">
        <f t="shared" si="98"/>
        <v>0</v>
      </c>
      <c r="AJ17" s="731">
        <f t="shared" si="99"/>
        <v>0</v>
      </c>
      <c r="AK17" s="732">
        <f ca="1">IF(G17=Stammdaten!$I$59,3,IF(AND(OR(C17=0,WEEKDAY(B17,2)&gt;=6),Q17&lt;&gt;""),2,0))</f>
        <v>0</v>
      </c>
      <c r="AL17" s="596">
        <f t="shared" si="8"/>
        <v>0</v>
      </c>
      <c r="AM17" s="596">
        <f t="shared" si="8"/>
        <v>0</v>
      </c>
      <c r="AN17" s="596">
        <f t="shared" si="8"/>
        <v>0</v>
      </c>
      <c r="AO17" s="596">
        <f t="shared" si="421"/>
        <v>0</v>
      </c>
      <c r="AP17" s="633">
        <v>0</v>
      </c>
      <c r="AQ17" s="596">
        <f t="shared" si="422"/>
        <v>0</v>
      </c>
      <c r="AR17" s="634">
        <f t="shared" si="9"/>
        <v>0</v>
      </c>
      <c r="AS17" s="733">
        <f t="shared" si="10"/>
        <v>0</v>
      </c>
      <c r="AT17" s="635">
        <f t="shared" si="11"/>
        <v>0</v>
      </c>
      <c r="AU17" s="635">
        <f t="shared" si="423"/>
        <v>0</v>
      </c>
      <c r="AV17" s="633">
        <v>0</v>
      </c>
      <c r="AW17" s="635">
        <f t="shared" si="424"/>
        <v>0</v>
      </c>
      <c r="AX17" s="596">
        <f t="shared" si="12"/>
        <v>0</v>
      </c>
      <c r="AY17" s="596">
        <f t="shared" si="13"/>
        <v>0</v>
      </c>
      <c r="AZ17" s="596">
        <f t="shared" si="14"/>
        <v>0</v>
      </c>
      <c r="BA17" s="596">
        <f t="shared" si="15"/>
        <v>0</v>
      </c>
      <c r="BB17" s="596">
        <f t="shared" si="16"/>
        <v>0</v>
      </c>
      <c r="BC17" s="596">
        <f t="shared" si="425"/>
        <v>0</v>
      </c>
      <c r="BD17" s="636" t="b">
        <f t="shared" si="17"/>
        <v>1</v>
      </c>
      <c r="BE17" s="636" t="b">
        <f>IF(UPPER(G17)=Stammdaten!$D$40,TRUE,FALSE)</f>
        <v>0</v>
      </c>
      <c r="BF17" s="635">
        <f t="shared" si="426"/>
        <v>0</v>
      </c>
      <c r="BG17" s="635">
        <f>IF(UPPER(G17)=Stammdaten!$D$39,IF(C17=0,AU17/2,IF(AU17&gt;=10/24,10/24,AU17)),0)</f>
        <v>0</v>
      </c>
      <c r="BH17" s="635">
        <f ca="1">IF(OR(C17=0,B17=""),0,INDIRECT(ADDRESS(MATCH(B17,Soll_AZ,1)+MATCH("Arbeitszeit 1 ab",Stammdaten!B:B,0)-1,WEEKDAY(B17,2)+15,,,Tabellennamen),TRUE))</f>
        <v>0</v>
      </c>
      <c r="BI17" s="635">
        <f>IF(G17=Stammdaten!$D$48,BH17,0)</f>
        <v>0</v>
      </c>
      <c r="BJ17" s="734">
        <f>ROUND(IF(BI17&gt;0,BI17,IF(UPPER(G17)=Stammdaten!$D$39,BG17,IF(UPPER(G17)=Stammdaten!$D$40,IF(AO17+AU17=0,P17,IF(AND(AU17&gt;0,AU17-AO17+AQ17&lt;=10/24),AU17-AO17+AQ17,IF(OR(AU17=0,AQ17&gt;=10/24),AQ17,10/24))),BF17))),15)</f>
        <v>0</v>
      </c>
      <c r="BK17" s="636">
        <f t="shared" si="427"/>
        <v>0</v>
      </c>
      <c r="BL17" s="636" t="b">
        <f>IF(UPPER(G17)=Stammdaten!$D$39,TRUE,FALSE)</f>
        <v>0</v>
      </c>
      <c r="BM17" s="636">
        <f t="shared" si="18"/>
        <v>0</v>
      </c>
      <c r="BN17" s="636">
        <f t="shared" si="19"/>
        <v>0</v>
      </c>
      <c r="BO17" s="735">
        <f t="shared" ca="1" si="100"/>
        <v>0</v>
      </c>
      <c r="BP17" s="636">
        <f t="shared" si="20"/>
        <v>0</v>
      </c>
      <c r="BQ17" s="636">
        <f t="shared" si="101"/>
        <v>0</v>
      </c>
      <c r="BR17" s="636">
        <f t="shared" ca="1" si="21"/>
        <v>0</v>
      </c>
      <c r="BS17" s="549">
        <f t="shared" ca="1" si="22"/>
        <v>0</v>
      </c>
      <c r="BT17" s="637">
        <f t="shared" ca="1" si="428"/>
        <v>0</v>
      </c>
      <c r="BU17" s="635">
        <f t="shared" ca="1" si="429"/>
        <v>0</v>
      </c>
      <c r="BV17" s="638">
        <f t="shared" ca="1" si="23"/>
        <v>1</v>
      </c>
      <c r="BW17" s="635">
        <f ca="1">IF(B17="","",INDIRECT(ADDRESS(MATCH(B17,Soll_AZ,1)+MATCH("Arbeitszeit 1 ab",Stammdaten!B:B,0)-1,4,,,Tabellennamen),TRUE))</f>
        <v>1.6666666666666667</v>
      </c>
      <c r="BX17" s="638">
        <f t="shared" ca="1" si="24"/>
        <v>0</v>
      </c>
      <c r="BY17" s="638">
        <f t="shared" ca="1" si="102"/>
        <v>0</v>
      </c>
      <c r="BZ17" s="736">
        <f ca="1">ROUND(IF(OR(C17=0,B17=""),0,INDIRECT(ADDRESS(MATCH(B17,Soll_AZ,1)+MATCH("Arbeitszeit 1 ab",Stammdaten!B:B,0)-1,WEEKDAY(B17,2)+15,,,Tabellennamen),TRUE)),15)</f>
        <v>0</v>
      </c>
      <c r="CA17" s="954">
        <f t="shared" ca="1" si="25"/>
        <v>0</v>
      </c>
      <c r="CB17" s="736">
        <f t="shared" si="103"/>
        <v>0</v>
      </c>
      <c r="CC17" s="625">
        <f t="shared" si="26"/>
        <v>1</v>
      </c>
      <c r="CD17" s="737">
        <f t="shared" si="27"/>
        <v>0</v>
      </c>
      <c r="CE17" s="737">
        <f t="shared" si="104"/>
        <v>1</v>
      </c>
      <c r="CF17" s="738" t="str">
        <f t="shared" si="105"/>
        <v>00:00-00:00</v>
      </c>
      <c r="CG17" s="739">
        <f t="shared" si="106"/>
        <v>1</v>
      </c>
      <c r="CH17" s="738">
        <f t="shared" si="107"/>
        <v>0</v>
      </c>
      <c r="CI17" s="738">
        <f t="shared" si="108"/>
        <v>1</v>
      </c>
      <c r="CJ17" s="737" t="b">
        <f t="shared" si="109"/>
        <v>1</v>
      </c>
      <c r="CK17" s="737" t="b">
        <f t="shared" si="109"/>
        <v>0</v>
      </c>
      <c r="CL17" s="737" t="b">
        <f t="shared" si="110"/>
        <v>1</v>
      </c>
      <c r="CM17" s="628">
        <f t="shared" si="111"/>
        <v>1</v>
      </c>
      <c r="CN17" s="737">
        <f t="shared" si="112"/>
        <v>0</v>
      </c>
      <c r="CO17" s="737">
        <f t="shared" si="113"/>
        <v>0</v>
      </c>
      <c r="CP17" s="737">
        <f t="shared" si="114"/>
        <v>0</v>
      </c>
      <c r="CQ17" s="740">
        <f t="shared" si="28"/>
        <v>0</v>
      </c>
      <c r="CR17" s="625">
        <f t="shared" si="115"/>
        <v>1</v>
      </c>
      <c r="CS17" s="738" t="str">
        <f t="shared" si="29"/>
        <v>00:00-00:00</v>
      </c>
      <c r="CT17" s="739">
        <f t="shared" si="116"/>
        <v>1</v>
      </c>
      <c r="CU17" s="738">
        <f t="shared" si="117"/>
        <v>0</v>
      </c>
      <c r="CV17" s="738">
        <f t="shared" si="118"/>
        <v>1</v>
      </c>
      <c r="CW17" s="737" t="b">
        <f t="shared" si="119"/>
        <v>1</v>
      </c>
      <c r="CX17" s="737" t="b">
        <f t="shared" si="119"/>
        <v>0</v>
      </c>
      <c r="CY17" s="737" t="b">
        <f t="shared" si="120"/>
        <v>1</v>
      </c>
      <c r="CZ17" s="628">
        <f t="shared" si="121"/>
        <v>1</v>
      </c>
      <c r="DA17" s="737">
        <f t="shared" si="122"/>
        <v>0</v>
      </c>
      <c r="DB17" s="737">
        <f t="shared" si="123"/>
        <v>0</v>
      </c>
      <c r="DC17" s="737">
        <f t="shared" si="124"/>
        <v>0</v>
      </c>
      <c r="DD17" s="740">
        <f t="shared" si="30"/>
        <v>0</v>
      </c>
      <c r="DE17" s="625">
        <f t="shared" si="125"/>
        <v>1</v>
      </c>
      <c r="DF17" s="738" t="str">
        <f t="shared" si="126"/>
        <v>00:00-00:00</v>
      </c>
      <c r="DG17" s="739">
        <f t="shared" si="127"/>
        <v>1</v>
      </c>
      <c r="DH17" s="738">
        <f t="shared" si="128"/>
        <v>0</v>
      </c>
      <c r="DI17" s="738">
        <f t="shared" si="129"/>
        <v>1</v>
      </c>
      <c r="DJ17" s="737" t="b">
        <f t="shared" si="130"/>
        <v>1</v>
      </c>
      <c r="DK17" s="737" t="b">
        <f t="shared" si="130"/>
        <v>0</v>
      </c>
      <c r="DL17" s="737" t="b">
        <f t="shared" si="131"/>
        <v>1</v>
      </c>
      <c r="DM17" s="628">
        <f t="shared" si="132"/>
        <v>1</v>
      </c>
      <c r="DN17" s="737">
        <f t="shared" si="133"/>
        <v>0</v>
      </c>
      <c r="DO17" s="737">
        <f t="shared" si="134"/>
        <v>0</v>
      </c>
      <c r="DP17" s="737">
        <f t="shared" si="31"/>
        <v>0</v>
      </c>
      <c r="DQ17" s="740">
        <f t="shared" si="32"/>
        <v>0</v>
      </c>
      <c r="DR17" s="625">
        <f t="shared" si="135"/>
        <v>1</v>
      </c>
      <c r="DS17" s="738" t="str">
        <f t="shared" si="136"/>
        <v>00:00-00:00</v>
      </c>
      <c r="DT17" s="739">
        <f t="shared" si="137"/>
        <v>1</v>
      </c>
      <c r="DU17" s="738">
        <f t="shared" si="138"/>
        <v>0</v>
      </c>
      <c r="DV17" s="738">
        <f t="shared" si="139"/>
        <v>1</v>
      </c>
      <c r="DW17" s="737" t="b">
        <f t="shared" si="140"/>
        <v>1</v>
      </c>
      <c r="DX17" s="737" t="b">
        <f t="shared" si="140"/>
        <v>0</v>
      </c>
      <c r="DY17" s="737" t="b">
        <f t="shared" si="141"/>
        <v>1</v>
      </c>
      <c r="DZ17" s="628">
        <f t="shared" si="142"/>
        <v>1</v>
      </c>
      <c r="EA17" s="737">
        <f t="shared" si="143"/>
        <v>0</v>
      </c>
      <c r="EB17" s="737">
        <f t="shared" si="144"/>
        <v>0</v>
      </c>
      <c r="EC17" s="737">
        <f t="shared" si="33"/>
        <v>0</v>
      </c>
      <c r="ED17" s="740">
        <f t="shared" si="34"/>
        <v>0</v>
      </c>
      <c r="EE17" s="741">
        <f t="shared" si="145"/>
        <v>1</v>
      </c>
      <c r="EF17" s="742" t="str">
        <f t="shared" si="146"/>
        <v>00:00-00:00</v>
      </c>
      <c r="EG17" s="743">
        <f t="shared" si="147"/>
        <v>1</v>
      </c>
      <c r="EH17" s="742">
        <f t="shared" si="148"/>
        <v>0</v>
      </c>
      <c r="EI17" s="742">
        <f t="shared" si="149"/>
        <v>1</v>
      </c>
      <c r="EJ17" s="742" t="b">
        <f t="shared" si="150"/>
        <v>1</v>
      </c>
      <c r="EK17" s="742" t="b">
        <f t="shared" si="150"/>
        <v>0</v>
      </c>
      <c r="EL17" s="742" t="b">
        <f t="shared" si="151"/>
        <v>1</v>
      </c>
      <c r="EM17" s="628">
        <f t="shared" si="152"/>
        <v>1</v>
      </c>
      <c r="EN17" s="737">
        <f t="shared" si="153"/>
        <v>0</v>
      </c>
      <c r="EO17" s="737">
        <f t="shared" si="154"/>
        <v>0</v>
      </c>
      <c r="EP17" s="737">
        <f t="shared" si="35"/>
        <v>0</v>
      </c>
      <c r="EQ17" s="740">
        <f t="shared" si="36"/>
        <v>0</v>
      </c>
      <c r="ER17" s="741">
        <f t="shared" si="155"/>
        <v>1</v>
      </c>
      <c r="ES17" s="742" t="str">
        <f t="shared" si="156"/>
        <v>00:00-00:00</v>
      </c>
      <c r="ET17" s="739">
        <f t="shared" si="157"/>
        <v>1</v>
      </c>
      <c r="EU17" s="738">
        <f t="shared" si="158"/>
        <v>0</v>
      </c>
      <c r="EV17" s="738">
        <f t="shared" si="159"/>
        <v>1</v>
      </c>
      <c r="EW17" s="737" t="b">
        <f t="shared" si="160"/>
        <v>1</v>
      </c>
      <c r="EX17" s="737" t="b">
        <f t="shared" si="160"/>
        <v>0</v>
      </c>
      <c r="EY17" s="737" t="b">
        <f t="shared" si="161"/>
        <v>1</v>
      </c>
      <c r="EZ17" s="628">
        <f t="shared" si="162"/>
        <v>1</v>
      </c>
      <c r="FA17" s="737">
        <f t="shared" si="163"/>
        <v>0</v>
      </c>
      <c r="FB17" s="737">
        <f t="shared" si="164"/>
        <v>0</v>
      </c>
      <c r="FC17" s="737">
        <f t="shared" si="37"/>
        <v>0</v>
      </c>
      <c r="FD17" s="740">
        <f t="shared" si="38"/>
        <v>0</v>
      </c>
      <c r="FE17" s="625">
        <f t="shared" si="165"/>
        <v>1</v>
      </c>
      <c r="FF17" s="738" t="str">
        <f t="shared" si="166"/>
        <v>00:00-00:00</v>
      </c>
      <c r="FG17" s="739">
        <f t="shared" si="167"/>
        <v>1</v>
      </c>
      <c r="FH17" s="738">
        <f t="shared" si="168"/>
        <v>0</v>
      </c>
      <c r="FI17" s="738">
        <f t="shared" si="169"/>
        <v>1</v>
      </c>
      <c r="FJ17" s="737" t="b">
        <f t="shared" si="170"/>
        <v>1</v>
      </c>
      <c r="FK17" s="737" t="b">
        <f t="shared" si="170"/>
        <v>0</v>
      </c>
      <c r="FL17" s="737" t="b">
        <f t="shared" si="171"/>
        <v>1</v>
      </c>
      <c r="FM17" s="628">
        <f t="shared" si="172"/>
        <v>1</v>
      </c>
      <c r="FN17" s="737">
        <f t="shared" si="173"/>
        <v>0</v>
      </c>
      <c r="FO17" s="737">
        <f t="shared" si="174"/>
        <v>0</v>
      </c>
      <c r="FP17" s="737">
        <f t="shared" si="39"/>
        <v>0</v>
      </c>
      <c r="FQ17" s="740">
        <f t="shared" si="40"/>
        <v>0</v>
      </c>
      <c r="FR17" s="625">
        <f t="shared" si="175"/>
        <v>1</v>
      </c>
      <c r="FS17" s="738" t="str">
        <f t="shared" si="176"/>
        <v>00:00-00:00</v>
      </c>
      <c r="FT17" s="739">
        <f t="shared" si="177"/>
        <v>1</v>
      </c>
      <c r="FU17" s="738">
        <f t="shared" si="178"/>
        <v>0</v>
      </c>
      <c r="FV17" s="738">
        <f t="shared" si="179"/>
        <v>1</v>
      </c>
      <c r="FW17" s="737" t="b">
        <f t="shared" si="180"/>
        <v>1</v>
      </c>
      <c r="FX17" s="737" t="b">
        <f t="shared" si="180"/>
        <v>0</v>
      </c>
      <c r="FY17" s="737" t="b">
        <f t="shared" si="181"/>
        <v>1</v>
      </c>
      <c r="FZ17" s="628">
        <f t="shared" si="182"/>
        <v>1</v>
      </c>
      <c r="GA17" s="737">
        <f t="shared" si="183"/>
        <v>0</v>
      </c>
      <c r="GB17" s="737">
        <f t="shared" si="184"/>
        <v>0</v>
      </c>
      <c r="GC17" s="737">
        <f t="shared" si="41"/>
        <v>0</v>
      </c>
      <c r="GD17" s="740">
        <f t="shared" si="42"/>
        <v>0</v>
      </c>
      <c r="GE17" s="625">
        <f t="shared" si="185"/>
        <v>1</v>
      </c>
      <c r="GF17" s="738" t="str">
        <f t="shared" si="186"/>
        <v>00:00-00:00</v>
      </c>
      <c r="GG17" s="739">
        <f t="shared" si="187"/>
        <v>1</v>
      </c>
      <c r="GH17" s="738">
        <f t="shared" si="188"/>
        <v>0</v>
      </c>
      <c r="GI17" s="738">
        <f t="shared" si="189"/>
        <v>1</v>
      </c>
      <c r="GJ17" s="737" t="b">
        <f t="shared" si="190"/>
        <v>1</v>
      </c>
      <c r="GK17" s="737" t="b">
        <f t="shared" si="190"/>
        <v>0</v>
      </c>
      <c r="GL17" s="737" t="b">
        <f t="shared" si="191"/>
        <v>1</v>
      </c>
      <c r="GM17" s="628">
        <f t="shared" si="192"/>
        <v>1</v>
      </c>
      <c r="GN17" s="737">
        <f t="shared" si="193"/>
        <v>0</v>
      </c>
      <c r="GO17" s="737">
        <f t="shared" si="194"/>
        <v>0</v>
      </c>
      <c r="GP17" s="737">
        <f t="shared" si="43"/>
        <v>0</v>
      </c>
      <c r="GQ17" s="740">
        <f t="shared" si="44"/>
        <v>0</v>
      </c>
      <c r="GR17" s="625">
        <f t="shared" si="195"/>
        <v>1</v>
      </c>
      <c r="GS17" s="738" t="str">
        <f t="shared" si="196"/>
        <v>00:00-00:00</v>
      </c>
      <c r="GT17" s="739">
        <f t="shared" si="197"/>
        <v>1</v>
      </c>
      <c r="GU17" s="738">
        <f t="shared" si="198"/>
        <v>0</v>
      </c>
      <c r="GV17" s="738">
        <f t="shared" si="199"/>
        <v>1</v>
      </c>
      <c r="GW17" s="737" t="b">
        <f t="shared" si="200"/>
        <v>1</v>
      </c>
      <c r="GX17" s="737" t="b">
        <f t="shared" si="200"/>
        <v>0</v>
      </c>
      <c r="GY17" s="737" t="b">
        <f t="shared" si="201"/>
        <v>1</v>
      </c>
      <c r="GZ17" s="628">
        <f t="shared" si="202"/>
        <v>1</v>
      </c>
      <c r="HA17" s="737">
        <f t="shared" si="203"/>
        <v>0</v>
      </c>
      <c r="HB17" s="737">
        <f t="shared" si="204"/>
        <v>0</v>
      </c>
      <c r="HC17" s="737">
        <f t="shared" si="45"/>
        <v>0</v>
      </c>
      <c r="HD17" s="740">
        <f t="shared" si="46"/>
        <v>0</v>
      </c>
      <c r="HE17" s="625">
        <f t="shared" si="205"/>
        <v>1</v>
      </c>
      <c r="HF17" s="738" t="str">
        <f t="shared" si="206"/>
        <v>00:00-00:00</v>
      </c>
      <c r="HG17" s="739">
        <f t="shared" si="207"/>
        <v>1</v>
      </c>
      <c r="HH17" s="738">
        <f t="shared" si="208"/>
        <v>0</v>
      </c>
      <c r="HI17" s="738">
        <f t="shared" si="209"/>
        <v>1</v>
      </c>
      <c r="HJ17" s="737" t="b">
        <f t="shared" si="210"/>
        <v>1</v>
      </c>
      <c r="HK17" s="737" t="b">
        <f t="shared" si="210"/>
        <v>0</v>
      </c>
      <c r="HL17" s="737" t="b">
        <f t="shared" si="211"/>
        <v>1</v>
      </c>
      <c r="HM17" s="628">
        <f t="shared" si="212"/>
        <v>1</v>
      </c>
      <c r="HN17" s="737">
        <f t="shared" si="213"/>
        <v>0</v>
      </c>
      <c r="HO17" s="737">
        <f t="shared" si="214"/>
        <v>0</v>
      </c>
      <c r="HP17" s="737">
        <f t="shared" si="47"/>
        <v>0</v>
      </c>
      <c r="HQ17" s="740">
        <f t="shared" si="48"/>
        <v>0</v>
      </c>
      <c r="HR17" s="625">
        <f t="shared" si="215"/>
        <v>1</v>
      </c>
      <c r="HS17" s="738" t="str">
        <f t="shared" si="216"/>
        <v>00:00-00:00</v>
      </c>
      <c r="HT17" s="739">
        <f t="shared" si="217"/>
        <v>1</v>
      </c>
      <c r="HU17" s="738">
        <f t="shared" si="218"/>
        <v>0</v>
      </c>
      <c r="HV17" s="738">
        <f t="shared" si="219"/>
        <v>1</v>
      </c>
      <c r="HW17" s="737" t="b">
        <f t="shared" si="220"/>
        <v>1</v>
      </c>
      <c r="HX17" s="737" t="b">
        <f t="shared" si="220"/>
        <v>0</v>
      </c>
      <c r="HY17" s="737" t="b">
        <f t="shared" si="221"/>
        <v>1</v>
      </c>
      <c r="HZ17" s="628">
        <f t="shared" si="222"/>
        <v>1</v>
      </c>
      <c r="IA17" s="737">
        <f t="shared" si="223"/>
        <v>0</v>
      </c>
      <c r="IB17" s="737">
        <f t="shared" si="224"/>
        <v>0</v>
      </c>
      <c r="IC17" s="737">
        <f t="shared" si="49"/>
        <v>0</v>
      </c>
      <c r="ID17" s="740">
        <f t="shared" si="50"/>
        <v>0</v>
      </c>
      <c r="IE17" s="625">
        <f t="shared" si="225"/>
        <v>1</v>
      </c>
      <c r="IF17" s="738" t="str">
        <f t="shared" si="226"/>
        <v>00:00-00:00</v>
      </c>
      <c r="IG17" s="739">
        <f t="shared" si="227"/>
        <v>1</v>
      </c>
      <c r="IH17" s="738">
        <f t="shared" si="228"/>
        <v>0</v>
      </c>
      <c r="II17" s="738">
        <f t="shared" si="229"/>
        <v>1</v>
      </c>
      <c r="IJ17" s="737" t="b">
        <f t="shared" si="230"/>
        <v>1</v>
      </c>
      <c r="IK17" s="737" t="b">
        <f t="shared" si="230"/>
        <v>0</v>
      </c>
      <c r="IL17" s="737" t="b">
        <f t="shared" si="231"/>
        <v>1</v>
      </c>
      <c r="IM17" s="628">
        <f t="shared" si="232"/>
        <v>1</v>
      </c>
      <c r="IN17" s="737">
        <f t="shared" si="233"/>
        <v>0</v>
      </c>
      <c r="IO17" s="737">
        <f t="shared" si="234"/>
        <v>0</v>
      </c>
      <c r="IP17" s="737">
        <f t="shared" si="51"/>
        <v>0</v>
      </c>
      <c r="IQ17" s="740">
        <f t="shared" si="52"/>
        <v>0</v>
      </c>
      <c r="IR17" s="625">
        <f t="shared" si="235"/>
        <v>1</v>
      </c>
      <c r="IS17" s="738" t="str">
        <f t="shared" si="236"/>
        <v>00:00-00:00</v>
      </c>
      <c r="IT17" s="739">
        <f t="shared" si="237"/>
        <v>1</v>
      </c>
      <c r="IU17" s="738">
        <f t="shared" si="238"/>
        <v>0</v>
      </c>
      <c r="IV17" s="738">
        <f t="shared" si="239"/>
        <v>1</v>
      </c>
      <c r="IW17" s="737" t="b">
        <f t="shared" si="240"/>
        <v>1</v>
      </c>
      <c r="IX17" s="737" t="b">
        <f t="shared" si="240"/>
        <v>0</v>
      </c>
      <c r="IY17" s="737" t="b">
        <f t="shared" si="241"/>
        <v>1</v>
      </c>
      <c r="IZ17" s="628">
        <f t="shared" si="242"/>
        <v>1</v>
      </c>
      <c r="JA17" s="737">
        <f t="shared" si="243"/>
        <v>0</v>
      </c>
      <c r="JB17" s="737">
        <f t="shared" si="244"/>
        <v>0</v>
      </c>
      <c r="JC17" s="737">
        <f t="shared" si="53"/>
        <v>0</v>
      </c>
      <c r="JD17" s="740">
        <f t="shared" si="54"/>
        <v>0</v>
      </c>
      <c r="JE17" s="625">
        <f t="shared" si="245"/>
        <v>1</v>
      </c>
      <c r="JF17" s="738" t="str">
        <f t="shared" si="246"/>
        <v>00:00-00:00</v>
      </c>
      <c r="JG17" s="739">
        <f t="shared" si="247"/>
        <v>1</v>
      </c>
      <c r="JH17" s="738">
        <f t="shared" si="248"/>
        <v>0</v>
      </c>
      <c r="JI17" s="738">
        <f t="shared" si="249"/>
        <v>1</v>
      </c>
      <c r="JJ17" s="737" t="b">
        <f t="shared" si="250"/>
        <v>1</v>
      </c>
      <c r="JK17" s="737" t="b">
        <f t="shared" si="250"/>
        <v>0</v>
      </c>
      <c r="JL17" s="737" t="b">
        <f t="shared" si="251"/>
        <v>1</v>
      </c>
      <c r="JM17" s="628">
        <f t="shared" si="252"/>
        <v>1</v>
      </c>
      <c r="JN17" s="737">
        <f t="shared" si="253"/>
        <v>0</v>
      </c>
      <c r="JO17" s="737">
        <f t="shared" si="254"/>
        <v>0</v>
      </c>
      <c r="JP17" s="737">
        <f t="shared" si="55"/>
        <v>0</v>
      </c>
      <c r="JQ17" s="740">
        <f t="shared" si="56"/>
        <v>0</v>
      </c>
      <c r="JR17" s="744">
        <f t="shared" si="255"/>
        <v>0</v>
      </c>
      <c r="JS17" s="745">
        <f t="shared" si="256"/>
        <v>0</v>
      </c>
      <c r="JT17" s="744">
        <f t="shared" si="257"/>
        <v>0</v>
      </c>
      <c r="JU17" s="744">
        <f t="shared" si="258"/>
        <v>0</v>
      </c>
      <c r="JV17" s="744">
        <f t="shared" si="259"/>
        <v>0</v>
      </c>
      <c r="JW17" s="744">
        <f t="shared" si="260"/>
        <v>0</v>
      </c>
      <c r="JX17" s="616"/>
      <c r="JY17" s="625">
        <f t="shared" si="261"/>
        <v>1</v>
      </c>
      <c r="JZ17" s="626" t="str">
        <f t="shared" si="262"/>
        <v>00:00-00:00</v>
      </c>
      <c r="KA17" s="627">
        <f t="shared" si="263"/>
        <v>1</v>
      </c>
      <c r="KB17" s="738">
        <f t="shared" si="264"/>
        <v>0</v>
      </c>
      <c r="KC17" s="738">
        <f t="shared" si="265"/>
        <v>1</v>
      </c>
      <c r="KD17" s="628" t="b">
        <f t="shared" si="266"/>
        <v>1</v>
      </c>
      <c r="KE17" s="628" t="b">
        <f t="shared" si="266"/>
        <v>0</v>
      </c>
      <c r="KF17" s="628" t="b">
        <f t="shared" si="267"/>
        <v>1</v>
      </c>
      <c r="KG17" s="628">
        <f t="shared" si="268"/>
        <v>1</v>
      </c>
      <c r="KH17" s="737">
        <f t="shared" si="269"/>
        <v>0</v>
      </c>
      <c r="KI17" s="737">
        <f t="shared" si="270"/>
        <v>0</v>
      </c>
      <c r="KJ17" s="737">
        <f t="shared" si="57"/>
        <v>0</v>
      </c>
      <c r="KK17" s="740">
        <f t="shared" si="58"/>
        <v>0</v>
      </c>
      <c r="KL17" s="625">
        <f t="shared" si="271"/>
        <v>1</v>
      </c>
      <c r="KM17" s="625" t="str">
        <f t="shared" si="272"/>
        <v>00:00-00:00</v>
      </c>
      <c r="KN17" s="627">
        <f t="shared" si="273"/>
        <v>1</v>
      </c>
      <c r="KO17" s="738">
        <f t="shared" si="274"/>
        <v>0</v>
      </c>
      <c r="KP17" s="738">
        <f t="shared" si="275"/>
        <v>1</v>
      </c>
      <c r="KQ17" s="628" t="b">
        <f t="shared" si="276"/>
        <v>1</v>
      </c>
      <c r="KR17" s="628" t="b">
        <f t="shared" si="276"/>
        <v>0</v>
      </c>
      <c r="KS17" s="628" t="b">
        <f t="shared" si="277"/>
        <v>1</v>
      </c>
      <c r="KT17" s="628">
        <f t="shared" si="278"/>
        <v>1</v>
      </c>
      <c r="KU17" s="737">
        <f t="shared" si="279"/>
        <v>0</v>
      </c>
      <c r="KV17" s="737">
        <f t="shared" si="280"/>
        <v>0</v>
      </c>
      <c r="KW17" s="737">
        <f t="shared" si="59"/>
        <v>0</v>
      </c>
      <c r="KX17" s="740">
        <f t="shared" si="60"/>
        <v>0</v>
      </c>
      <c r="KY17" s="625">
        <f t="shared" si="281"/>
        <v>1</v>
      </c>
      <c r="KZ17" s="625" t="str">
        <f t="shared" si="282"/>
        <v>00:00-00:00</v>
      </c>
      <c r="LA17" s="627">
        <f t="shared" si="283"/>
        <v>1</v>
      </c>
      <c r="LB17" s="738">
        <f t="shared" si="284"/>
        <v>0</v>
      </c>
      <c r="LC17" s="738">
        <f t="shared" si="285"/>
        <v>1</v>
      </c>
      <c r="LD17" s="628" t="b">
        <f t="shared" si="286"/>
        <v>1</v>
      </c>
      <c r="LE17" s="628" t="b">
        <f t="shared" si="286"/>
        <v>0</v>
      </c>
      <c r="LF17" s="628" t="b">
        <f t="shared" si="287"/>
        <v>1</v>
      </c>
      <c r="LG17" s="628">
        <f t="shared" si="288"/>
        <v>1</v>
      </c>
      <c r="LH17" s="737">
        <f t="shared" si="289"/>
        <v>0</v>
      </c>
      <c r="LI17" s="737">
        <f t="shared" si="290"/>
        <v>0</v>
      </c>
      <c r="LJ17" s="737">
        <f t="shared" si="61"/>
        <v>0</v>
      </c>
      <c r="LK17" s="740">
        <f t="shared" si="62"/>
        <v>0</v>
      </c>
      <c r="LL17" s="625">
        <f t="shared" si="291"/>
        <v>1</v>
      </c>
      <c r="LM17" s="625" t="str">
        <f t="shared" si="292"/>
        <v>00:00-00:00</v>
      </c>
      <c r="LN17" s="627">
        <f t="shared" si="293"/>
        <v>1</v>
      </c>
      <c r="LO17" s="738">
        <f t="shared" si="294"/>
        <v>0</v>
      </c>
      <c r="LP17" s="738">
        <f t="shared" si="295"/>
        <v>1</v>
      </c>
      <c r="LQ17" s="628" t="b">
        <f t="shared" si="296"/>
        <v>1</v>
      </c>
      <c r="LR17" s="628" t="b">
        <f t="shared" si="296"/>
        <v>0</v>
      </c>
      <c r="LS17" s="628" t="b">
        <f t="shared" si="297"/>
        <v>1</v>
      </c>
      <c r="LT17" s="628">
        <f t="shared" si="298"/>
        <v>1</v>
      </c>
      <c r="LU17" s="737">
        <f t="shared" si="299"/>
        <v>0</v>
      </c>
      <c r="LV17" s="737">
        <f t="shared" si="300"/>
        <v>0</v>
      </c>
      <c r="LW17" s="737">
        <f t="shared" si="63"/>
        <v>0</v>
      </c>
      <c r="LX17" s="740">
        <f t="shared" si="64"/>
        <v>0</v>
      </c>
      <c r="LY17" s="625">
        <f t="shared" si="301"/>
        <v>1</v>
      </c>
      <c r="LZ17" s="625" t="str">
        <f t="shared" si="302"/>
        <v>00:00-00:00</v>
      </c>
      <c r="MA17" s="627">
        <f t="shared" si="303"/>
        <v>1</v>
      </c>
      <c r="MB17" s="738">
        <f t="shared" si="304"/>
        <v>0</v>
      </c>
      <c r="MC17" s="738">
        <f t="shared" si="305"/>
        <v>1</v>
      </c>
      <c r="MD17" s="628" t="b">
        <f t="shared" si="306"/>
        <v>1</v>
      </c>
      <c r="ME17" s="628" t="b">
        <f t="shared" si="65"/>
        <v>0</v>
      </c>
      <c r="MF17" s="628" t="b">
        <f t="shared" si="307"/>
        <v>1</v>
      </c>
      <c r="MG17" s="628">
        <f t="shared" si="308"/>
        <v>1</v>
      </c>
      <c r="MH17" s="737">
        <f t="shared" si="309"/>
        <v>0</v>
      </c>
      <c r="MI17" s="737">
        <f t="shared" si="310"/>
        <v>0</v>
      </c>
      <c r="MJ17" s="737">
        <f t="shared" si="66"/>
        <v>0</v>
      </c>
      <c r="MK17" s="740">
        <f t="shared" si="67"/>
        <v>0</v>
      </c>
      <c r="ML17" s="625">
        <f t="shared" si="311"/>
        <v>1</v>
      </c>
      <c r="MM17" s="625" t="str">
        <f t="shared" si="312"/>
        <v>00:00-00:00</v>
      </c>
      <c r="MN17" s="627">
        <f t="shared" si="313"/>
        <v>1</v>
      </c>
      <c r="MO17" s="738">
        <f t="shared" si="314"/>
        <v>0</v>
      </c>
      <c r="MP17" s="738">
        <f t="shared" si="315"/>
        <v>1</v>
      </c>
      <c r="MQ17" s="628" t="b">
        <f t="shared" si="316"/>
        <v>1</v>
      </c>
      <c r="MR17" s="628" t="b">
        <f t="shared" si="316"/>
        <v>0</v>
      </c>
      <c r="MS17" s="628" t="b">
        <f t="shared" si="317"/>
        <v>1</v>
      </c>
      <c r="MT17" s="628">
        <f t="shared" si="318"/>
        <v>1</v>
      </c>
      <c r="MU17" s="737">
        <f t="shared" si="319"/>
        <v>0</v>
      </c>
      <c r="MV17" s="737">
        <f t="shared" si="320"/>
        <v>0</v>
      </c>
      <c r="MW17" s="737">
        <f t="shared" si="68"/>
        <v>0</v>
      </c>
      <c r="MX17" s="740">
        <f t="shared" si="69"/>
        <v>0</v>
      </c>
      <c r="MY17" s="625">
        <f t="shared" si="321"/>
        <v>1</v>
      </c>
      <c r="MZ17" s="625" t="str">
        <f t="shared" si="322"/>
        <v>00:00-00:00</v>
      </c>
      <c r="NA17" s="627">
        <f t="shared" si="323"/>
        <v>1</v>
      </c>
      <c r="NB17" s="738">
        <f t="shared" si="324"/>
        <v>0</v>
      </c>
      <c r="NC17" s="738">
        <f t="shared" si="325"/>
        <v>1</v>
      </c>
      <c r="ND17" s="628" t="b">
        <f t="shared" si="326"/>
        <v>1</v>
      </c>
      <c r="NE17" s="628" t="b">
        <f t="shared" si="326"/>
        <v>0</v>
      </c>
      <c r="NF17" s="628" t="b">
        <f t="shared" si="327"/>
        <v>1</v>
      </c>
      <c r="NG17" s="628">
        <f t="shared" si="328"/>
        <v>1</v>
      </c>
      <c r="NH17" s="737">
        <f t="shared" si="329"/>
        <v>0</v>
      </c>
      <c r="NI17" s="737">
        <f t="shared" si="330"/>
        <v>0</v>
      </c>
      <c r="NJ17" s="737">
        <f t="shared" si="70"/>
        <v>0</v>
      </c>
      <c r="NK17" s="740">
        <f t="shared" si="71"/>
        <v>0</v>
      </c>
      <c r="NL17" s="625">
        <f t="shared" si="331"/>
        <v>1</v>
      </c>
      <c r="NM17" s="625" t="str">
        <f t="shared" si="332"/>
        <v>00:00-00:00</v>
      </c>
      <c r="NN17" s="627">
        <f t="shared" si="333"/>
        <v>1</v>
      </c>
      <c r="NO17" s="738">
        <f t="shared" si="334"/>
        <v>0</v>
      </c>
      <c r="NP17" s="738">
        <f t="shared" si="335"/>
        <v>1</v>
      </c>
      <c r="NQ17" s="628" t="b">
        <f t="shared" si="336"/>
        <v>1</v>
      </c>
      <c r="NR17" s="628" t="b">
        <f t="shared" si="336"/>
        <v>0</v>
      </c>
      <c r="NS17" s="628" t="b">
        <f t="shared" si="337"/>
        <v>1</v>
      </c>
      <c r="NT17" s="628">
        <f t="shared" si="338"/>
        <v>1</v>
      </c>
      <c r="NU17" s="737">
        <f t="shared" si="339"/>
        <v>0</v>
      </c>
      <c r="NV17" s="737">
        <f t="shared" si="340"/>
        <v>0</v>
      </c>
      <c r="NW17" s="737">
        <f t="shared" si="72"/>
        <v>0</v>
      </c>
      <c r="NX17" s="740">
        <f t="shared" si="73"/>
        <v>0</v>
      </c>
      <c r="NY17" s="625">
        <f t="shared" si="341"/>
        <v>1</v>
      </c>
      <c r="NZ17" s="625" t="str">
        <f t="shared" si="342"/>
        <v>00:00-00:00</v>
      </c>
      <c r="OA17" s="627">
        <f t="shared" si="343"/>
        <v>1</v>
      </c>
      <c r="OB17" s="738">
        <f t="shared" si="344"/>
        <v>0</v>
      </c>
      <c r="OC17" s="738">
        <f t="shared" si="345"/>
        <v>1</v>
      </c>
      <c r="OD17" s="628" t="b">
        <f t="shared" si="346"/>
        <v>1</v>
      </c>
      <c r="OE17" s="628" t="b">
        <f t="shared" si="346"/>
        <v>0</v>
      </c>
      <c r="OF17" s="628" t="b">
        <f t="shared" si="347"/>
        <v>1</v>
      </c>
      <c r="OG17" s="628">
        <f t="shared" si="348"/>
        <v>1</v>
      </c>
      <c r="OH17" s="737">
        <f t="shared" si="349"/>
        <v>0</v>
      </c>
      <c r="OI17" s="737">
        <f t="shared" si="350"/>
        <v>0</v>
      </c>
      <c r="OJ17" s="737">
        <f t="shared" si="74"/>
        <v>0</v>
      </c>
      <c r="OK17" s="740">
        <f t="shared" si="75"/>
        <v>0</v>
      </c>
      <c r="OL17" s="625">
        <f t="shared" si="351"/>
        <v>1</v>
      </c>
      <c r="OM17" s="625" t="str">
        <f t="shared" si="352"/>
        <v>00:00-00:00</v>
      </c>
      <c r="ON17" s="627">
        <f t="shared" si="353"/>
        <v>1</v>
      </c>
      <c r="OO17" s="738">
        <f t="shared" si="354"/>
        <v>0</v>
      </c>
      <c r="OP17" s="738">
        <f t="shared" si="355"/>
        <v>1</v>
      </c>
      <c r="OQ17" s="628" t="b">
        <f t="shared" si="356"/>
        <v>1</v>
      </c>
      <c r="OR17" s="628" t="b">
        <f t="shared" si="356"/>
        <v>0</v>
      </c>
      <c r="OS17" s="628" t="b">
        <f t="shared" si="357"/>
        <v>1</v>
      </c>
      <c r="OT17" s="628">
        <f t="shared" si="358"/>
        <v>1</v>
      </c>
      <c r="OU17" s="737">
        <f t="shared" si="359"/>
        <v>0</v>
      </c>
      <c r="OV17" s="737">
        <f t="shared" si="360"/>
        <v>0</v>
      </c>
      <c r="OW17" s="737">
        <f t="shared" si="76"/>
        <v>0</v>
      </c>
      <c r="OX17" s="740">
        <f t="shared" si="77"/>
        <v>0</v>
      </c>
      <c r="OY17" s="625">
        <f t="shared" si="361"/>
        <v>1</v>
      </c>
      <c r="OZ17" s="625" t="str">
        <f t="shared" si="362"/>
        <v>00:00-00:00</v>
      </c>
      <c r="PA17" s="627">
        <f t="shared" si="363"/>
        <v>1</v>
      </c>
      <c r="PB17" s="738">
        <f t="shared" si="364"/>
        <v>0</v>
      </c>
      <c r="PC17" s="738">
        <f t="shared" si="365"/>
        <v>1</v>
      </c>
      <c r="PD17" s="628" t="b">
        <f t="shared" si="366"/>
        <v>1</v>
      </c>
      <c r="PE17" s="628" t="b">
        <f t="shared" si="366"/>
        <v>0</v>
      </c>
      <c r="PF17" s="628" t="b">
        <f t="shared" si="367"/>
        <v>1</v>
      </c>
      <c r="PG17" s="628">
        <f t="shared" si="368"/>
        <v>1</v>
      </c>
      <c r="PH17" s="737">
        <f t="shared" si="369"/>
        <v>0</v>
      </c>
      <c r="PI17" s="737">
        <f t="shared" si="370"/>
        <v>0</v>
      </c>
      <c r="PJ17" s="737">
        <f t="shared" si="78"/>
        <v>0</v>
      </c>
      <c r="PK17" s="740">
        <f t="shared" si="79"/>
        <v>0</v>
      </c>
      <c r="PL17" s="625">
        <f t="shared" si="371"/>
        <v>1</v>
      </c>
      <c r="PM17" s="625" t="str">
        <f t="shared" si="372"/>
        <v>00:00-00:00</v>
      </c>
      <c r="PN17" s="627">
        <f t="shared" si="373"/>
        <v>1</v>
      </c>
      <c r="PO17" s="738">
        <f t="shared" si="374"/>
        <v>0</v>
      </c>
      <c r="PP17" s="738">
        <f t="shared" si="375"/>
        <v>1</v>
      </c>
      <c r="PQ17" s="628" t="b">
        <f t="shared" si="376"/>
        <v>1</v>
      </c>
      <c r="PR17" s="628" t="b">
        <f t="shared" si="376"/>
        <v>0</v>
      </c>
      <c r="PS17" s="628" t="b">
        <f t="shared" si="377"/>
        <v>1</v>
      </c>
      <c r="PT17" s="628">
        <f t="shared" si="378"/>
        <v>1</v>
      </c>
      <c r="PU17" s="737">
        <f t="shared" si="379"/>
        <v>0</v>
      </c>
      <c r="PV17" s="737">
        <f t="shared" si="380"/>
        <v>0</v>
      </c>
      <c r="PW17" s="737">
        <f t="shared" si="80"/>
        <v>0</v>
      </c>
      <c r="PX17" s="740">
        <f t="shared" si="81"/>
        <v>0</v>
      </c>
      <c r="PY17" s="625">
        <f t="shared" si="381"/>
        <v>1</v>
      </c>
      <c r="PZ17" s="625" t="str">
        <f t="shared" si="382"/>
        <v>00:00-00:00</v>
      </c>
      <c r="QA17" s="627">
        <f t="shared" si="383"/>
        <v>1</v>
      </c>
      <c r="QB17" s="738">
        <f t="shared" si="384"/>
        <v>0</v>
      </c>
      <c r="QC17" s="738">
        <f t="shared" si="385"/>
        <v>1</v>
      </c>
      <c r="QD17" s="628" t="b">
        <f t="shared" si="386"/>
        <v>1</v>
      </c>
      <c r="QE17" s="628" t="b">
        <f t="shared" si="386"/>
        <v>0</v>
      </c>
      <c r="QF17" s="628" t="b">
        <f t="shared" si="387"/>
        <v>1</v>
      </c>
      <c r="QG17" s="628">
        <f t="shared" si="388"/>
        <v>1</v>
      </c>
      <c r="QH17" s="737">
        <f t="shared" si="389"/>
        <v>0</v>
      </c>
      <c r="QI17" s="737">
        <f t="shared" si="390"/>
        <v>0</v>
      </c>
      <c r="QJ17" s="737">
        <f t="shared" si="82"/>
        <v>0</v>
      </c>
      <c r="QK17" s="740">
        <f t="shared" si="83"/>
        <v>0</v>
      </c>
      <c r="QL17" s="625">
        <f t="shared" si="391"/>
        <v>1</v>
      </c>
      <c r="QM17" s="625" t="str">
        <f t="shared" si="392"/>
        <v>00:00-00:00</v>
      </c>
      <c r="QN17" s="627">
        <f t="shared" si="393"/>
        <v>1</v>
      </c>
      <c r="QO17" s="738">
        <f t="shared" si="394"/>
        <v>0</v>
      </c>
      <c r="QP17" s="738">
        <f t="shared" si="395"/>
        <v>1</v>
      </c>
      <c r="QQ17" s="628" t="b">
        <f t="shared" si="396"/>
        <v>1</v>
      </c>
      <c r="QR17" s="628" t="b">
        <f t="shared" si="396"/>
        <v>0</v>
      </c>
      <c r="QS17" s="628" t="b">
        <f t="shared" si="397"/>
        <v>1</v>
      </c>
      <c r="QT17" s="628">
        <f t="shared" si="398"/>
        <v>1</v>
      </c>
      <c r="QU17" s="737">
        <f t="shared" si="399"/>
        <v>0</v>
      </c>
      <c r="QV17" s="737">
        <f t="shared" si="400"/>
        <v>0</v>
      </c>
      <c r="QW17" s="737">
        <f t="shared" si="84"/>
        <v>0</v>
      </c>
      <c r="QX17" s="740">
        <f t="shared" si="85"/>
        <v>0</v>
      </c>
      <c r="QY17" s="625">
        <f t="shared" si="401"/>
        <v>1</v>
      </c>
      <c r="QZ17" s="625" t="str">
        <f t="shared" si="402"/>
        <v>00:00-00:00</v>
      </c>
      <c r="RA17" s="627">
        <f t="shared" si="403"/>
        <v>1</v>
      </c>
      <c r="RB17" s="738">
        <f t="shared" si="404"/>
        <v>0</v>
      </c>
      <c r="RC17" s="738">
        <f t="shared" si="405"/>
        <v>1</v>
      </c>
      <c r="RD17" s="628" t="b">
        <f t="shared" si="406"/>
        <v>1</v>
      </c>
      <c r="RE17" s="628" t="b">
        <f t="shared" si="406"/>
        <v>0</v>
      </c>
      <c r="RF17" s="628" t="b">
        <f t="shared" si="407"/>
        <v>1</v>
      </c>
      <c r="RG17" s="628">
        <f t="shared" si="408"/>
        <v>1</v>
      </c>
      <c r="RH17" s="737">
        <f t="shared" si="409"/>
        <v>0</v>
      </c>
      <c r="RI17" s="737">
        <f t="shared" si="410"/>
        <v>0</v>
      </c>
      <c r="RJ17" s="737">
        <f t="shared" si="86"/>
        <v>0</v>
      </c>
      <c r="RK17" s="740">
        <f t="shared" si="87"/>
        <v>0</v>
      </c>
      <c r="RL17" s="744">
        <f t="shared" si="411"/>
        <v>0</v>
      </c>
      <c r="RM17" s="746">
        <f t="shared" si="430"/>
        <v>0</v>
      </c>
      <c r="RN17" s="744">
        <f t="shared" si="412"/>
        <v>0</v>
      </c>
      <c r="RO17" s="744">
        <f t="shared" si="413"/>
        <v>0</v>
      </c>
      <c r="RP17" s="744">
        <f t="shared" si="414"/>
        <v>0</v>
      </c>
      <c r="RQ17" s="744">
        <f t="shared" si="415"/>
        <v>0</v>
      </c>
      <c r="RR17" s="594">
        <f t="shared" ca="1" si="89"/>
        <v>0</v>
      </c>
      <c r="RS17" s="594">
        <f t="shared" ca="1" si="90"/>
        <v>0</v>
      </c>
      <c r="RU17" s="725"/>
    </row>
    <row r="18" spans="1:489" s="625" customFormat="1" ht="15" x14ac:dyDescent="0.25">
      <c r="A18" s="865">
        <f t="shared" ca="1" si="91"/>
        <v>50</v>
      </c>
      <c r="B18" s="719">
        <f t="shared" ca="1" si="416"/>
        <v>44173</v>
      </c>
      <c r="C18" s="720">
        <f t="shared" ca="1" si="417"/>
        <v>1</v>
      </c>
      <c r="D18" s="720" t="str">
        <f t="shared" ca="1" si="418"/>
        <v/>
      </c>
      <c r="E18" s="773" t="str">
        <f t="shared" ca="1" si="419"/>
        <v/>
      </c>
      <c r="F18" s="721">
        <f t="shared" ca="1" si="420"/>
        <v>44173</v>
      </c>
      <c r="G18" s="747"/>
      <c r="H18" s="748"/>
      <c r="I18" s="748"/>
      <c r="J18" s="748"/>
      <c r="K18" s="748"/>
      <c r="L18" s="748"/>
      <c r="M18" s="749"/>
      <c r="N18" s="722" t="str">
        <f t="shared" si="0"/>
        <v/>
      </c>
      <c r="O18" s="723" t="str">
        <f t="shared" si="1"/>
        <v/>
      </c>
      <c r="P18" s="724">
        <f t="shared" ca="1" si="2"/>
        <v>0.33333333333333298</v>
      </c>
      <c r="Q18" s="725" t="str">
        <f t="shared" ca="1" si="3"/>
        <v/>
      </c>
      <c r="R18" s="725" t="str">
        <f t="shared" ca="1" si="92"/>
        <v/>
      </c>
      <c r="S18" s="750"/>
      <c r="T18" s="723" t="str">
        <f t="shared" si="93"/>
        <v/>
      </c>
      <c r="U18" s="723" t="str">
        <f t="shared" ca="1" si="4"/>
        <v/>
      </c>
      <c r="V18" s="723" t="str">
        <f t="shared" ca="1" si="94"/>
        <v/>
      </c>
      <c r="W18" s="723" t="str">
        <f t="shared" ca="1" si="95"/>
        <v/>
      </c>
      <c r="X18" s="723" t="str">
        <f ca="1">IF(AND(UPPER(G18)=Stammdaten!$D$47,Q18&gt;0),Q18,"")</f>
        <v/>
      </c>
      <c r="Y18" s="751"/>
      <c r="Z18" s="714"/>
      <c r="AA18" s="714"/>
      <c r="AB18" s="714"/>
      <c r="AC18" s="727" t="str">
        <f t="shared" si="5"/>
        <v/>
      </c>
      <c r="AD18" s="714"/>
      <c r="AE18" s="752" t="str">
        <f t="shared" si="6"/>
        <v/>
      </c>
      <c r="AF18" s="729" t="str">
        <f t="shared" si="96"/>
        <v/>
      </c>
      <c r="AG18" s="730" t="str">
        <f t="shared" si="97"/>
        <v/>
      </c>
      <c r="AH18" s="731" t="str">
        <f t="shared" si="7"/>
        <v/>
      </c>
      <c r="AI18" s="731">
        <f t="shared" si="98"/>
        <v>0</v>
      </c>
      <c r="AJ18" s="731">
        <f t="shared" si="99"/>
        <v>0</v>
      </c>
      <c r="AK18" s="732">
        <f ca="1">IF(G18=Stammdaten!$I$59,3,IF(AND(OR(C18=0,WEEKDAY(B18,2)&gt;=6),Q18&lt;&gt;""),2,0))</f>
        <v>0</v>
      </c>
      <c r="AL18" s="596">
        <f t="shared" si="8"/>
        <v>0</v>
      </c>
      <c r="AM18" s="596">
        <f t="shared" si="8"/>
        <v>0</v>
      </c>
      <c r="AN18" s="596">
        <f t="shared" si="8"/>
        <v>0</v>
      </c>
      <c r="AO18" s="596">
        <f t="shared" si="421"/>
        <v>0</v>
      </c>
      <c r="AP18" s="633">
        <v>0</v>
      </c>
      <c r="AQ18" s="596">
        <f t="shared" si="422"/>
        <v>0</v>
      </c>
      <c r="AR18" s="634">
        <f t="shared" si="9"/>
        <v>0</v>
      </c>
      <c r="AS18" s="733">
        <f t="shared" si="10"/>
        <v>0</v>
      </c>
      <c r="AT18" s="635">
        <f t="shared" si="11"/>
        <v>0</v>
      </c>
      <c r="AU18" s="635">
        <f t="shared" si="423"/>
        <v>0</v>
      </c>
      <c r="AV18" s="633">
        <v>0</v>
      </c>
      <c r="AW18" s="635">
        <f t="shared" si="424"/>
        <v>0</v>
      </c>
      <c r="AX18" s="596">
        <f t="shared" si="12"/>
        <v>0</v>
      </c>
      <c r="AY18" s="596">
        <f t="shared" si="13"/>
        <v>0</v>
      </c>
      <c r="AZ18" s="596">
        <f t="shared" si="14"/>
        <v>0</v>
      </c>
      <c r="BA18" s="596">
        <f t="shared" si="15"/>
        <v>0</v>
      </c>
      <c r="BB18" s="596">
        <f t="shared" si="16"/>
        <v>0</v>
      </c>
      <c r="BC18" s="596">
        <f t="shared" si="425"/>
        <v>0</v>
      </c>
      <c r="BD18" s="636" t="b">
        <f t="shared" si="17"/>
        <v>1</v>
      </c>
      <c r="BE18" s="636" t="b">
        <f>IF(UPPER(G18)=Stammdaten!$D$40,TRUE,FALSE)</f>
        <v>0</v>
      </c>
      <c r="BF18" s="635">
        <f t="shared" si="426"/>
        <v>0</v>
      </c>
      <c r="BG18" s="635">
        <f>IF(UPPER(G18)=Stammdaten!$D$39,IF(C18=0,AU18/2,IF(AU18&gt;=10/24,10/24,AU18)),0)</f>
        <v>0</v>
      </c>
      <c r="BH18" s="635">
        <f ca="1">IF(OR(C18=0,B18=""),0,INDIRECT(ADDRESS(MATCH(B18,Soll_AZ,1)+MATCH("Arbeitszeit 1 ab",Stammdaten!B:B,0)-1,WEEKDAY(B18,2)+15,,,Tabellennamen),TRUE))</f>
        <v>0.33333333333333337</v>
      </c>
      <c r="BI18" s="635">
        <f>IF(G18=Stammdaten!$D$48,BH18,0)</f>
        <v>0</v>
      </c>
      <c r="BJ18" s="734">
        <f>ROUND(IF(BI18&gt;0,BI18,IF(UPPER(G18)=Stammdaten!$D$39,BG18,IF(UPPER(G18)=Stammdaten!$D$40,IF(AO18+AU18=0,P18,IF(AND(AU18&gt;0,AU18-AO18+AQ18&lt;=10/24),AU18-AO18+AQ18,IF(OR(AU18=0,AQ18&gt;=10/24),AQ18,10/24))),BF18))),15)</f>
        <v>0</v>
      </c>
      <c r="BK18" s="636">
        <f t="shared" si="427"/>
        <v>0</v>
      </c>
      <c r="BL18" s="636" t="b">
        <f>IF(UPPER(G18)=Stammdaten!$D$39,TRUE,FALSE)</f>
        <v>0</v>
      </c>
      <c r="BM18" s="636">
        <f t="shared" si="18"/>
        <v>0</v>
      </c>
      <c r="BN18" s="636">
        <f t="shared" si="19"/>
        <v>0</v>
      </c>
      <c r="BO18" s="735">
        <f t="shared" ca="1" si="100"/>
        <v>0</v>
      </c>
      <c r="BP18" s="636">
        <f t="shared" si="20"/>
        <v>0</v>
      </c>
      <c r="BQ18" s="636">
        <f t="shared" si="101"/>
        <v>0</v>
      </c>
      <c r="BR18" s="636">
        <f t="shared" ca="1" si="21"/>
        <v>0</v>
      </c>
      <c r="BS18" s="549">
        <f t="shared" ca="1" si="22"/>
        <v>0</v>
      </c>
      <c r="BT18" s="637">
        <f t="shared" ca="1" si="428"/>
        <v>0</v>
      </c>
      <c r="BU18" s="635">
        <f t="shared" ca="1" si="429"/>
        <v>0</v>
      </c>
      <c r="BV18" s="638">
        <f t="shared" ca="1" si="23"/>
        <v>1</v>
      </c>
      <c r="BW18" s="635">
        <f ca="1">IF(B18="","",INDIRECT(ADDRESS(MATCH(B18,Soll_AZ,1)+MATCH("Arbeitszeit 1 ab",Stammdaten!B:B,0)-1,4,,,Tabellennamen),TRUE))</f>
        <v>1.6666666666666667</v>
      </c>
      <c r="BX18" s="638">
        <f t="shared" ca="1" si="24"/>
        <v>0</v>
      </c>
      <c r="BY18" s="638">
        <f t="shared" ca="1" si="102"/>
        <v>1</v>
      </c>
      <c r="BZ18" s="736">
        <f ca="1">ROUND(IF(OR(C18=0,B18=""),0,INDIRECT(ADDRESS(MATCH(B18,Soll_AZ,1)+MATCH("Arbeitszeit 1 ab",Stammdaten!B:B,0)-1,WEEKDAY(B18,2)+15,,,Tabellennamen),TRUE)),15)</f>
        <v>0.33333333333333298</v>
      </c>
      <c r="CA18" s="954">
        <f t="shared" ca="1" si="25"/>
        <v>0</v>
      </c>
      <c r="CB18" s="736">
        <f t="shared" si="103"/>
        <v>0</v>
      </c>
      <c r="CC18" s="625">
        <f t="shared" si="26"/>
        <v>1</v>
      </c>
      <c r="CD18" s="737">
        <f t="shared" si="27"/>
        <v>0</v>
      </c>
      <c r="CE18" s="737">
        <f t="shared" si="104"/>
        <v>1</v>
      </c>
      <c r="CF18" s="738" t="str">
        <f t="shared" si="105"/>
        <v>00:00-00:00</v>
      </c>
      <c r="CG18" s="739">
        <f t="shared" si="106"/>
        <v>1</v>
      </c>
      <c r="CH18" s="738">
        <f t="shared" si="107"/>
        <v>0</v>
      </c>
      <c r="CI18" s="738">
        <f t="shared" si="108"/>
        <v>1</v>
      </c>
      <c r="CJ18" s="737" t="b">
        <f t="shared" si="109"/>
        <v>1</v>
      </c>
      <c r="CK18" s="737" t="b">
        <f t="shared" si="109"/>
        <v>0</v>
      </c>
      <c r="CL18" s="737" t="b">
        <f t="shared" si="110"/>
        <v>1</v>
      </c>
      <c r="CM18" s="628">
        <f t="shared" si="111"/>
        <v>1</v>
      </c>
      <c r="CN18" s="737">
        <f t="shared" si="112"/>
        <v>0</v>
      </c>
      <c r="CO18" s="737">
        <f t="shared" si="113"/>
        <v>0</v>
      </c>
      <c r="CP18" s="737">
        <f t="shared" si="114"/>
        <v>0</v>
      </c>
      <c r="CQ18" s="740">
        <f t="shared" si="28"/>
        <v>0</v>
      </c>
      <c r="CR18" s="625">
        <f t="shared" si="115"/>
        <v>1</v>
      </c>
      <c r="CS18" s="738" t="str">
        <f t="shared" si="29"/>
        <v>00:00-00:00</v>
      </c>
      <c r="CT18" s="739">
        <f t="shared" si="116"/>
        <v>1</v>
      </c>
      <c r="CU18" s="738">
        <f t="shared" si="117"/>
        <v>0</v>
      </c>
      <c r="CV18" s="738">
        <f t="shared" si="118"/>
        <v>1</v>
      </c>
      <c r="CW18" s="737" t="b">
        <f t="shared" si="119"/>
        <v>1</v>
      </c>
      <c r="CX18" s="737" t="b">
        <f t="shared" si="119"/>
        <v>0</v>
      </c>
      <c r="CY18" s="737" t="b">
        <f t="shared" si="120"/>
        <v>1</v>
      </c>
      <c r="CZ18" s="628">
        <f t="shared" si="121"/>
        <v>1</v>
      </c>
      <c r="DA18" s="737">
        <f t="shared" si="122"/>
        <v>0</v>
      </c>
      <c r="DB18" s="737">
        <f t="shared" si="123"/>
        <v>0</v>
      </c>
      <c r="DC18" s="737">
        <f t="shared" si="124"/>
        <v>0</v>
      </c>
      <c r="DD18" s="740">
        <f t="shared" si="30"/>
        <v>0</v>
      </c>
      <c r="DE18" s="625">
        <f t="shared" si="125"/>
        <v>1</v>
      </c>
      <c r="DF18" s="738" t="str">
        <f t="shared" si="126"/>
        <v>00:00-00:00</v>
      </c>
      <c r="DG18" s="739">
        <f t="shared" si="127"/>
        <v>1</v>
      </c>
      <c r="DH18" s="738">
        <f t="shared" si="128"/>
        <v>0</v>
      </c>
      <c r="DI18" s="738">
        <f t="shared" si="129"/>
        <v>1</v>
      </c>
      <c r="DJ18" s="737" t="b">
        <f t="shared" si="130"/>
        <v>1</v>
      </c>
      <c r="DK18" s="737" t="b">
        <f t="shared" si="130"/>
        <v>0</v>
      </c>
      <c r="DL18" s="737" t="b">
        <f t="shared" si="131"/>
        <v>1</v>
      </c>
      <c r="DM18" s="628">
        <f t="shared" si="132"/>
        <v>1</v>
      </c>
      <c r="DN18" s="737">
        <f t="shared" si="133"/>
        <v>0</v>
      </c>
      <c r="DO18" s="737">
        <f t="shared" si="134"/>
        <v>0</v>
      </c>
      <c r="DP18" s="737">
        <f t="shared" si="31"/>
        <v>0</v>
      </c>
      <c r="DQ18" s="740">
        <f t="shared" si="32"/>
        <v>0</v>
      </c>
      <c r="DR18" s="625">
        <f t="shared" si="135"/>
        <v>1</v>
      </c>
      <c r="DS18" s="738" t="str">
        <f t="shared" si="136"/>
        <v>00:00-00:00</v>
      </c>
      <c r="DT18" s="739">
        <f t="shared" si="137"/>
        <v>1</v>
      </c>
      <c r="DU18" s="738">
        <f t="shared" si="138"/>
        <v>0</v>
      </c>
      <c r="DV18" s="738">
        <f t="shared" si="139"/>
        <v>1</v>
      </c>
      <c r="DW18" s="737" t="b">
        <f t="shared" si="140"/>
        <v>1</v>
      </c>
      <c r="DX18" s="737" t="b">
        <f t="shared" si="140"/>
        <v>0</v>
      </c>
      <c r="DY18" s="737" t="b">
        <f t="shared" si="141"/>
        <v>1</v>
      </c>
      <c r="DZ18" s="628">
        <f t="shared" si="142"/>
        <v>1</v>
      </c>
      <c r="EA18" s="737">
        <f t="shared" si="143"/>
        <v>0</v>
      </c>
      <c r="EB18" s="737">
        <f t="shared" si="144"/>
        <v>0</v>
      </c>
      <c r="EC18" s="737">
        <f t="shared" si="33"/>
        <v>0</v>
      </c>
      <c r="ED18" s="740">
        <f t="shared" si="34"/>
        <v>0</v>
      </c>
      <c r="EE18" s="741">
        <f t="shared" si="145"/>
        <v>1</v>
      </c>
      <c r="EF18" s="742" t="str">
        <f t="shared" si="146"/>
        <v>00:00-00:00</v>
      </c>
      <c r="EG18" s="743">
        <f t="shared" si="147"/>
        <v>1</v>
      </c>
      <c r="EH18" s="742">
        <f t="shared" si="148"/>
        <v>0</v>
      </c>
      <c r="EI18" s="742">
        <f t="shared" si="149"/>
        <v>1</v>
      </c>
      <c r="EJ18" s="742" t="b">
        <f t="shared" si="150"/>
        <v>1</v>
      </c>
      <c r="EK18" s="742" t="b">
        <f t="shared" si="150"/>
        <v>0</v>
      </c>
      <c r="EL18" s="742" t="b">
        <f t="shared" si="151"/>
        <v>1</v>
      </c>
      <c r="EM18" s="628">
        <f t="shared" si="152"/>
        <v>1</v>
      </c>
      <c r="EN18" s="737">
        <f t="shared" si="153"/>
        <v>0</v>
      </c>
      <c r="EO18" s="737">
        <f t="shared" si="154"/>
        <v>0</v>
      </c>
      <c r="EP18" s="737">
        <f t="shared" si="35"/>
        <v>0</v>
      </c>
      <c r="EQ18" s="740">
        <f t="shared" si="36"/>
        <v>0</v>
      </c>
      <c r="ER18" s="741">
        <f t="shared" si="155"/>
        <v>1</v>
      </c>
      <c r="ES18" s="742" t="str">
        <f t="shared" si="156"/>
        <v>00:00-00:00</v>
      </c>
      <c r="ET18" s="739">
        <f t="shared" si="157"/>
        <v>1</v>
      </c>
      <c r="EU18" s="738">
        <f t="shared" si="158"/>
        <v>0</v>
      </c>
      <c r="EV18" s="738">
        <f t="shared" si="159"/>
        <v>1</v>
      </c>
      <c r="EW18" s="737" t="b">
        <f t="shared" si="160"/>
        <v>1</v>
      </c>
      <c r="EX18" s="737" t="b">
        <f t="shared" si="160"/>
        <v>0</v>
      </c>
      <c r="EY18" s="737" t="b">
        <f t="shared" si="161"/>
        <v>1</v>
      </c>
      <c r="EZ18" s="628">
        <f t="shared" si="162"/>
        <v>1</v>
      </c>
      <c r="FA18" s="737">
        <f t="shared" si="163"/>
        <v>0</v>
      </c>
      <c r="FB18" s="737">
        <f t="shared" si="164"/>
        <v>0</v>
      </c>
      <c r="FC18" s="737">
        <f t="shared" si="37"/>
        <v>0</v>
      </c>
      <c r="FD18" s="740">
        <f t="shared" si="38"/>
        <v>0</v>
      </c>
      <c r="FE18" s="625">
        <f t="shared" si="165"/>
        <v>1</v>
      </c>
      <c r="FF18" s="738" t="str">
        <f t="shared" si="166"/>
        <v>00:00-00:00</v>
      </c>
      <c r="FG18" s="739">
        <f t="shared" si="167"/>
        <v>1</v>
      </c>
      <c r="FH18" s="738">
        <f t="shared" si="168"/>
        <v>0</v>
      </c>
      <c r="FI18" s="738">
        <f t="shared" si="169"/>
        <v>1</v>
      </c>
      <c r="FJ18" s="737" t="b">
        <f t="shared" si="170"/>
        <v>1</v>
      </c>
      <c r="FK18" s="737" t="b">
        <f t="shared" si="170"/>
        <v>0</v>
      </c>
      <c r="FL18" s="737" t="b">
        <f t="shared" si="171"/>
        <v>1</v>
      </c>
      <c r="FM18" s="628">
        <f t="shared" si="172"/>
        <v>1</v>
      </c>
      <c r="FN18" s="737">
        <f t="shared" si="173"/>
        <v>0</v>
      </c>
      <c r="FO18" s="737">
        <f t="shared" si="174"/>
        <v>0</v>
      </c>
      <c r="FP18" s="737">
        <f t="shared" si="39"/>
        <v>0</v>
      </c>
      <c r="FQ18" s="740">
        <f t="shared" si="40"/>
        <v>0</v>
      </c>
      <c r="FR18" s="625">
        <f t="shared" si="175"/>
        <v>1</v>
      </c>
      <c r="FS18" s="738" t="str">
        <f t="shared" si="176"/>
        <v>00:00-00:00</v>
      </c>
      <c r="FT18" s="739">
        <f t="shared" si="177"/>
        <v>1</v>
      </c>
      <c r="FU18" s="738">
        <f t="shared" si="178"/>
        <v>0</v>
      </c>
      <c r="FV18" s="738">
        <f t="shared" si="179"/>
        <v>1</v>
      </c>
      <c r="FW18" s="737" t="b">
        <f t="shared" si="180"/>
        <v>1</v>
      </c>
      <c r="FX18" s="737" t="b">
        <f t="shared" si="180"/>
        <v>0</v>
      </c>
      <c r="FY18" s="737" t="b">
        <f t="shared" si="181"/>
        <v>1</v>
      </c>
      <c r="FZ18" s="628">
        <f t="shared" si="182"/>
        <v>1</v>
      </c>
      <c r="GA18" s="737">
        <f t="shared" si="183"/>
        <v>0</v>
      </c>
      <c r="GB18" s="737">
        <f t="shared" si="184"/>
        <v>0</v>
      </c>
      <c r="GC18" s="737">
        <f t="shared" si="41"/>
        <v>0</v>
      </c>
      <c r="GD18" s="740">
        <f t="shared" si="42"/>
        <v>0</v>
      </c>
      <c r="GE18" s="625">
        <f t="shared" si="185"/>
        <v>1</v>
      </c>
      <c r="GF18" s="738" t="str">
        <f t="shared" si="186"/>
        <v>00:00-00:00</v>
      </c>
      <c r="GG18" s="739">
        <f t="shared" si="187"/>
        <v>1</v>
      </c>
      <c r="GH18" s="738">
        <f t="shared" si="188"/>
        <v>0</v>
      </c>
      <c r="GI18" s="738">
        <f t="shared" si="189"/>
        <v>1</v>
      </c>
      <c r="GJ18" s="737" t="b">
        <f t="shared" si="190"/>
        <v>1</v>
      </c>
      <c r="GK18" s="737" t="b">
        <f t="shared" si="190"/>
        <v>0</v>
      </c>
      <c r="GL18" s="737" t="b">
        <f t="shared" si="191"/>
        <v>1</v>
      </c>
      <c r="GM18" s="628">
        <f t="shared" si="192"/>
        <v>1</v>
      </c>
      <c r="GN18" s="737">
        <f t="shared" si="193"/>
        <v>0</v>
      </c>
      <c r="GO18" s="737">
        <f t="shared" si="194"/>
        <v>0</v>
      </c>
      <c r="GP18" s="737">
        <f t="shared" si="43"/>
        <v>0</v>
      </c>
      <c r="GQ18" s="740">
        <f t="shared" si="44"/>
        <v>0</v>
      </c>
      <c r="GR18" s="625">
        <f t="shared" si="195"/>
        <v>1</v>
      </c>
      <c r="GS18" s="738" t="str">
        <f t="shared" si="196"/>
        <v>00:00-00:00</v>
      </c>
      <c r="GT18" s="739">
        <f t="shared" si="197"/>
        <v>1</v>
      </c>
      <c r="GU18" s="738">
        <f t="shared" si="198"/>
        <v>0</v>
      </c>
      <c r="GV18" s="738">
        <f t="shared" si="199"/>
        <v>1</v>
      </c>
      <c r="GW18" s="737" t="b">
        <f t="shared" si="200"/>
        <v>1</v>
      </c>
      <c r="GX18" s="737" t="b">
        <f t="shared" si="200"/>
        <v>0</v>
      </c>
      <c r="GY18" s="737" t="b">
        <f t="shared" si="201"/>
        <v>1</v>
      </c>
      <c r="GZ18" s="628">
        <f t="shared" si="202"/>
        <v>1</v>
      </c>
      <c r="HA18" s="737">
        <f t="shared" si="203"/>
        <v>0</v>
      </c>
      <c r="HB18" s="737">
        <f t="shared" si="204"/>
        <v>0</v>
      </c>
      <c r="HC18" s="737">
        <f t="shared" si="45"/>
        <v>0</v>
      </c>
      <c r="HD18" s="740">
        <f t="shared" si="46"/>
        <v>0</v>
      </c>
      <c r="HE18" s="625">
        <f t="shared" si="205"/>
        <v>1</v>
      </c>
      <c r="HF18" s="738" t="str">
        <f t="shared" si="206"/>
        <v>00:00-00:00</v>
      </c>
      <c r="HG18" s="739">
        <f t="shared" si="207"/>
        <v>1</v>
      </c>
      <c r="HH18" s="738">
        <f t="shared" si="208"/>
        <v>0</v>
      </c>
      <c r="HI18" s="738">
        <f t="shared" si="209"/>
        <v>1</v>
      </c>
      <c r="HJ18" s="737" t="b">
        <f t="shared" si="210"/>
        <v>1</v>
      </c>
      <c r="HK18" s="737" t="b">
        <f t="shared" si="210"/>
        <v>0</v>
      </c>
      <c r="HL18" s="737" t="b">
        <f t="shared" si="211"/>
        <v>1</v>
      </c>
      <c r="HM18" s="628">
        <f t="shared" si="212"/>
        <v>1</v>
      </c>
      <c r="HN18" s="737">
        <f t="shared" si="213"/>
        <v>0</v>
      </c>
      <c r="HO18" s="737">
        <f t="shared" si="214"/>
        <v>0</v>
      </c>
      <c r="HP18" s="737">
        <f t="shared" si="47"/>
        <v>0</v>
      </c>
      <c r="HQ18" s="740">
        <f t="shared" si="48"/>
        <v>0</v>
      </c>
      <c r="HR18" s="625">
        <f t="shared" si="215"/>
        <v>1</v>
      </c>
      <c r="HS18" s="738" t="str">
        <f t="shared" si="216"/>
        <v>00:00-00:00</v>
      </c>
      <c r="HT18" s="739">
        <f t="shared" si="217"/>
        <v>1</v>
      </c>
      <c r="HU18" s="738">
        <f t="shared" si="218"/>
        <v>0</v>
      </c>
      <c r="HV18" s="738">
        <f t="shared" si="219"/>
        <v>1</v>
      </c>
      <c r="HW18" s="737" t="b">
        <f t="shared" si="220"/>
        <v>1</v>
      </c>
      <c r="HX18" s="737" t="b">
        <f t="shared" si="220"/>
        <v>0</v>
      </c>
      <c r="HY18" s="737" t="b">
        <f t="shared" si="221"/>
        <v>1</v>
      </c>
      <c r="HZ18" s="628">
        <f t="shared" si="222"/>
        <v>1</v>
      </c>
      <c r="IA18" s="737">
        <f t="shared" si="223"/>
        <v>0</v>
      </c>
      <c r="IB18" s="737">
        <f t="shared" si="224"/>
        <v>0</v>
      </c>
      <c r="IC18" s="737">
        <f t="shared" si="49"/>
        <v>0</v>
      </c>
      <c r="ID18" s="740">
        <f t="shared" si="50"/>
        <v>0</v>
      </c>
      <c r="IE18" s="625">
        <f t="shared" si="225"/>
        <v>1</v>
      </c>
      <c r="IF18" s="738" t="str">
        <f t="shared" si="226"/>
        <v>00:00-00:00</v>
      </c>
      <c r="IG18" s="739">
        <f t="shared" si="227"/>
        <v>1</v>
      </c>
      <c r="IH18" s="738">
        <f t="shared" si="228"/>
        <v>0</v>
      </c>
      <c r="II18" s="738">
        <f t="shared" si="229"/>
        <v>1</v>
      </c>
      <c r="IJ18" s="737" t="b">
        <f t="shared" si="230"/>
        <v>1</v>
      </c>
      <c r="IK18" s="737" t="b">
        <f t="shared" si="230"/>
        <v>0</v>
      </c>
      <c r="IL18" s="737" t="b">
        <f t="shared" si="231"/>
        <v>1</v>
      </c>
      <c r="IM18" s="628">
        <f t="shared" si="232"/>
        <v>1</v>
      </c>
      <c r="IN18" s="737">
        <f t="shared" si="233"/>
        <v>0</v>
      </c>
      <c r="IO18" s="737">
        <f t="shared" si="234"/>
        <v>0</v>
      </c>
      <c r="IP18" s="737">
        <f t="shared" si="51"/>
        <v>0</v>
      </c>
      <c r="IQ18" s="740">
        <f t="shared" si="52"/>
        <v>0</v>
      </c>
      <c r="IR18" s="625">
        <f t="shared" si="235"/>
        <v>1</v>
      </c>
      <c r="IS18" s="738" t="str">
        <f t="shared" si="236"/>
        <v>00:00-00:00</v>
      </c>
      <c r="IT18" s="739">
        <f t="shared" si="237"/>
        <v>1</v>
      </c>
      <c r="IU18" s="738">
        <f t="shared" si="238"/>
        <v>0</v>
      </c>
      <c r="IV18" s="738">
        <f t="shared" si="239"/>
        <v>1</v>
      </c>
      <c r="IW18" s="737" t="b">
        <f t="shared" si="240"/>
        <v>1</v>
      </c>
      <c r="IX18" s="737" t="b">
        <f t="shared" si="240"/>
        <v>0</v>
      </c>
      <c r="IY18" s="737" t="b">
        <f t="shared" si="241"/>
        <v>1</v>
      </c>
      <c r="IZ18" s="628">
        <f t="shared" si="242"/>
        <v>1</v>
      </c>
      <c r="JA18" s="737">
        <f t="shared" si="243"/>
        <v>0</v>
      </c>
      <c r="JB18" s="737">
        <f t="shared" si="244"/>
        <v>0</v>
      </c>
      <c r="JC18" s="737">
        <f t="shared" si="53"/>
        <v>0</v>
      </c>
      <c r="JD18" s="740">
        <f t="shared" si="54"/>
        <v>0</v>
      </c>
      <c r="JE18" s="625">
        <f t="shared" si="245"/>
        <v>1</v>
      </c>
      <c r="JF18" s="738" t="str">
        <f t="shared" si="246"/>
        <v>00:00-00:00</v>
      </c>
      <c r="JG18" s="739">
        <f t="shared" si="247"/>
        <v>1</v>
      </c>
      <c r="JH18" s="738">
        <f t="shared" si="248"/>
        <v>0</v>
      </c>
      <c r="JI18" s="738">
        <f t="shared" si="249"/>
        <v>1</v>
      </c>
      <c r="JJ18" s="737" t="b">
        <f t="shared" si="250"/>
        <v>1</v>
      </c>
      <c r="JK18" s="737" t="b">
        <f t="shared" si="250"/>
        <v>0</v>
      </c>
      <c r="JL18" s="737" t="b">
        <f t="shared" si="251"/>
        <v>1</v>
      </c>
      <c r="JM18" s="628">
        <f t="shared" si="252"/>
        <v>1</v>
      </c>
      <c r="JN18" s="737">
        <f t="shared" si="253"/>
        <v>0</v>
      </c>
      <c r="JO18" s="737">
        <f t="shared" si="254"/>
        <v>0</v>
      </c>
      <c r="JP18" s="737">
        <f t="shared" si="55"/>
        <v>0</v>
      </c>
      <c r="JQ18" s="740">
        <f t="shared" si="56"/>
        <v>0</v>
      </c>
      <c r="JR18" s="744">
        <f t="shared" si="255"/>
        <v>0</v>
      </c>
      <c r="JS18" s="745">
        <f t="shared" si="256"/>
        <v>0</v>
      </c>
      <c r="JT18" s="744">
        <f t="shared" si="257"/>
        <v>0</v>
      </c>
      <c r="JU18" s="744">
        <f t="shared" si="258"/>
        <v>0</v>
      </c>
      <c r="JV18" s="744">
        <f t="shared" si="259"/>
        <v>0</v>
      </c>
      <c r="JW18" s="744">
        <f t="shared" si="260"/>
        <v>0</v>
      </c>
      <c r="JX18" s="616"/>
      <c r="JY18" s="625">
        <f t="shared" si="261"/>
        <v>1</v>
      </c>
      <c r="JZ18" s="626" t="str">
        <f t="shared" si="262"/>
        <v>00:00-00:00</v>
      </c>
      <c r="KA18" s="627">
        <f t="shared" si="263"/>
        <v>1</v>
      </c>
      <c r="KB18" s="738">
        <f t="shared" si="264"/>
        <v>0</v>
      </c>
      <c r="KC18" s="738">
        <f t="shared" si="265"/>
        <v>1</v>
      </c>
      <c r="KD18" s="628" t="b">
        <f t="shared" si="266"/>
        <v>1</v>
      </c>
      <c r="KE18" s="628" t="b">
        <f t="shared" si="266"/>
        <v>0</v>
      </c>
      <c r="KF18" s="628" t="b">
        <f t="shared" si="267"/>
        <v>1</v>
      </c>
      <c r="KG18" s="628">
        <f t="shared" si="268"/>
        <v>1</v>
      </c>
      <c r="KH18" s="737">
        <f t="shared" si="269"/>
        <v>0</v>
      </c>
      <c r="KI18" s="737">
        <f t="shared" si="270"/>
        <v>0</v>
      </c>
      <c r="KJ18" s="737">
        <f t="shared" si="57"/>
        <v>0</v>
      </c>
      <c r="KK18" s="740">
        <f t="shared" si="58"/>
        <v>0</v>
      </c>
      <c r="KL18" s="625">
        <f t="shared" si="271"/>
        <v>1</v>
      </c>
      <c r="KM18" s="625" t="str">
        <f t="shared" si="272"/>
        <v>00:00-00:00</v>
      </c>
      <c r="KN18" s="627">
        <f t="shared" si="273"/>
        <v>1</v>
      </c>
      <c r="KO18" s="738">
        <f t="shared" si="274"/>
        <v>0</v>
      </c>
      <c r="KP18" s="738">
        <f t="shared" si="275"/>
        <v>1</v>
      </c>
      <c r="KQ18" s="628" t="b">
        <f t="shared" si="276"/>
        <v>1</v>
      </c>
      <c r="KR18" s="628" t="b">
        <f t="shared" si="276"/>
        <v>0</v>
      </c>
      <c r="KS18" s="628" t="b">
        <f t="shared" si="277"/>
        <v>1</v>
      </c>
      <c r="KT18" s="628">
        <f t="shared" si="278"/>
        <v>1</v>
      </c>
      <c r="KU18" s="737">
        <f t="shared" si="279"/>
        <v>0</v>
      </c>
      <c r="KV18" s="737">
        <f t="shared" si="280"/>
        <v>0</v>
      </c>
      <c r="KW18" s="737">
        <f t="shared" si="59"/>
        <v>0</v>
      </c>
      <c r="KX18" s="740">
        <f t="shared" si="60"/>
        <v>0</v>
      </c>
      <c r="KY18" s="625">
        <f t="shared" si="281"/>
        <v>1</v>
      </c>
      <c r="KZ18" s="625" t="str">
        <f t="shared" si="282"/>
        <v>00:00-00:00</v>
      </c>
      <c r="LA18" s="627">
        <f t="shared" si="283"/>
        <v>1</v>
      </c>
      <c r="LB18" s="738">
        <f t="shared" si="284"/>
        <v>0</v>
      </c>
      <c r="LC18" s="738">
        <f t="shared" si="285"/>
        <v>1</v>
      </c>
      <c r="LD18" s="628" t="b">
        <f t="shared" si="286"/>
        <v>1</v>
      </c>
      <c r="LE18" s="628" t="b">
        <f t="shared" si="286"/>
        <v>0</v>
      </c>
      <c r="LF18" s="628" t="b">
        <f t="shared" si="287"/>
        <v>1</v>
      </c>
      <c r="LG18" s="628">
        <f t="shared" si="288"/>
        <v>1</v>
      </c>
      <c r="LH18" s="737">
        <f t="shared" si="289"/>
        <v>0</v>
      </c>
      <c r="LI18" s="737">
        <f t="shared" si="290"/>
        <v>0</v>
      </c>
      <c r="LJ18" s="737">
        <f t="shared" si="61"/>
        <v>0</v>
      </c>
      <c r="LK18" s="740">
        <f t="shared" si="62"/>
        <v>0</v>
      </c>
      <c r="LL18" s="625">
        <f t="shared" si="291"/>
        <v>1</v>
      </c>
      <c r="LM18" s="625" t="str">
        <f t="shared" si="292"/>
        <v>00:00-00:00</v>
      </c>
      <c r="LN18" s="627">
        <f t="shared" si="293"/>
        <v>1</v>
      </c>
      <c r="LO18" s="738">
        <f t="shared" si="294"/>
        <v>0</v>
      </c>
      <c r="LP18" s="738">
        <f t="shared" si="295"/>
        <v>1</v>
      </c>
      <c r="LQ18" s="628" t="b">
        <f t="shared" si="296"/>
        <v>1</v>
      </c>
      <c r="LR18" s="628" t="b">
        <f t="shared" si="296"/>
        <v>0</v>
      </c>
      <c r="LS18" s="628" t="b">
        <f t="shared" si="297"/>
        <v>1</v>
      </c>
      <c r="LT18" s="628">
        <f t="shared" si="298"/>
        <v>1</v>
      </c>
      <c r="LU18" s="737">
        <f t="shared" si="299"/>
        <v>0</v>
      </c>
      <c r="LV18" s="737">
        <f t="shared" si="300"/>
        <v>0</v>
      </c>
      <c r="LW18" s="737">
        <f t="shared" si="63"/>
        <v>0</v>
      </c>
      <c r="LX18" s="740">
        <f t="shared" si="64"/>
        <v>0</v>
      </c>
      <c r="LY18" s="625">
        <f t="shared" si="301"/>
        <v>1</v>
      </c>
      <c r="LZ18" s="625" t="str">
        <f t="shared" si="302"/>
        <v>00:00-00:00</v>
      </c>
      <c r="MA18" s="627">
        <f t="shared" si="303"/>
        <v>1</v>
      </c>
      <c r="MB18" s="738">
        <f t="shared" si="304"/>
        <v>0</v>
      </c>
      <c r="MC18" s="738">
        <f t="shared" si="305"/>
        <v>1</v>
      </c>
      <c r="MD18" s="628" t="b">
        <f t="shared" si="306"/>
        <v>1</v>
      </c>
      <c r="ME18" s="628" t="b">
        <f t="shared" si="65"/>
        <v>0</v>
      </c>
      <c r="MF18" s="628" t="b">
        <f t="shared" si="307"/>
        <v>1</v>
      </c>
      <c r="MG18" s="628">
        <f t="shared" si="308"/>
        <v>1</v>
      </c>
      <c r="MH18" s="737">
        <f t="shared" si="309"/>
        <v>0</v>
      </c>
      <c r="MI18" s="737">
        <f t="shared" si="310"/>
        <v>0</v>
      </c>
      <c r="MJ18" s="737">
        <f t="shared" si="66"/>
        <v>0</v>
      </c>
      <c r="MK18" s="740">
        <f t="shared" si="67"/>
        <v>0</v>
      </c>
      <c r="ML18" s="625">
        <f t="shared" si="311"/>
        <v>1</v>
      </c>
      <c r="MM18" s="625" t="str">
        <f t="shared" si="312"/>
        <v>00:00-00:00</v>
      </c>
      <c r="MN18" s="627">
        <f t="shared" si="313"/>
        <v>1</v>
      </c>
      <c r="MO18" s="738">
        <f t="shared" si="314"/>
        <v>0</v>
      </c>
      <c r="MP18" s="738">
        <f t="shared" si="315"/>
        <v>1</v>
      </c>
      <c r="MQ18" s="628" t="b">
        <f t="shared" si="316"/>
        <v>1</v>
      </c>
      <c r="MR18" s="628" t="b">
        <f t="shared" si="316"/>
        <v>0</v>
      </c>
      <c r="MS18" s="628" t="b">
        <f t="shared" si="317"/>
        <v>1</v>
      </c>
      <c r="MT18" s="628">
        <f t="shared" si="318"/>
        <v>1</v>
      </c>
      <c r="MU18" s="737">
        <f t="shared" si="319"/>
        <v>0</v>
      </c>
      <c r="MV18" s="737">
        <f t="shared" si="320"/>
        <v>0</v>
      </c>
      <c r="MW18" s="737">
        <f t="shared" si="68"/>
        <v>0</v>
      </c>
      <c r="MX18" s="740">
        <f t="shared" si="69"/>
        <v>0</v>
      </c>
      <c r="MY18" s="625">
        <f t="shared" si="321"/>
        <v>1</v>
      </c>
      <c r="MZ18" s="625" t="str">
        <f t="shared" si="322"/>
        <v>00:00-00:00</v>
      </c>
      <c r="NA18" s="627">
        <f t="shared" si="323"/>
        <v>1</v>
      </c>
      <c r="NB18" s="738">
        <f t="shared" si="324"/>
        <v>0</v>
      </c>
      <c r="NC18" s="738">
        <f t="shared" si="325"/>
        <v>1</v>
      </c>
      <c r="ND18" s="628" t="b">
        <f t="shared" si="326"/>
        <v>1</v>
      </c>
      <c r="NE18" s="628" t="b">
        <f t="shared" si="326"/>
        <v>0</v>
      </c>
      <c r="NF18" s="628" t="b">
        <f t="shared" si="327"/>
        <v>1</v>
      </c>
      <c r="NG18" s="628">
        <f t="shared" si="328"/>
        <v>1</v>
      </c>
      <c r="NH18" s="737">
        <f t="shared" si="329"/>
        <v>0</v>
      </c>
      <c r="NI18" s="737">
        <f t="shared" si="330"/>
        <v>0</v>
      </c>
      <c r="NJ18" s="737">
        <f t="shared" si="70"/>
        <v>0</v>
      </c>
      <c r="NK18" s="740">
        <f t="shared" si="71"/>
        <v>0</v>
      </c>
      <c r="NL18" s="625">
        <f t="shared" si="331"/>
        <v>1</v>
      </c>
      <c r="NM18" s="625" t="str">
        <f t="shared" si="332"/>
        <v>00:00-00:00</v>
      </c>
      <c r="NN18" s="627">
        <f t="shared" si="333"/>
        <v>1</v>
      </c>
      <c r="NO18" s="738">
        <f t="shared" si="334"/>
        <v>0</v>
      </c>
      <c r="NP18" s="738">
        <f t="shared" si="335"/>
        <v>1</v>
      </c>
      <c r="NQ18" s="628" t="b">
        <f t="shared" si="336"/>
        <v>1</v>
      </c>
      <c r="NR18" s="628" t="b">
        <f t="shared" si="336"/>
        <v>0</v>
      </c>
      <c r="NS18" s="628" t="b">
        <f t="shared" si="337"/>
        <v>1</v>
      </c>
      <c r="NT18" s="628">
        <f t="shared" si="338"/>
        <v>1</v>
      </c>
      <c r="NU18" s="737">
        <f t="shared" si="339"/>
        <v>0</v>
      </c>
      <c r="NV18" s="737">
        <f t="shared" si="340"/>
        <v>0</v>
      </c>
      <c r="NW18" s="737">
        <f t="shared" si="72"/>
        <v>0</v>
      </c>
      <c r="NX18" s="740">
        <f t="shared" si="73"/>
        <v>0</v>
      </c>
      <c r="NY18" s="625">
        <f t="shared" si="341"/>
        <v>1</v>
      </c>
      <c r="NZ18" s="625" t="str">
        <f t="shared" si="342"/>
        <v>00:00-00:00</v>
      </c>
      <c r="OA18" s="627">
        <f t="shared" si="343"/>
        <v>1</v>
      </c>
      <c r="OB18" s="738">
        <f t="shared" si="344"/>
        <v>0</v>
      </c>
      <c r="OC18" s="738">
        <f t="shared" si="345"/>
        <v>1</v>
      </c>
      <c r="OD18" s="628" t="b">
        <f t="shared" si="346"/>
        <v>1</v>
      </c>
      <c r="OE18" s="628" t="b">
        <f t="shared" si="346"/>
        <v>0</v>
      </c>
      <c r="OF18" s="628" t="b">
        <f t="shared" si="347"/>
        <v>1</v>
      </c>
      <c r="OG18" s="628">
        <f t="shared" si="348"/>
        <v>1</v>
      </c>
      <c r="OH18" s="737">
        <f t="shared" si="349"/>
        <v>0</v>
      </c>
      <c r="OI18" s="737">
        <f t="shared" si="350"/>
        <v>0</v>
      </c>
      <c r="OJ18" s="737">
        <f t="shared" si="74"/>
        <v>0</v>
      </c>
      <c r="OK18" s="740">
        <f t="shared" si="75"/>
        <v>0</v>
      </c>
      <c r="OL18" s="625">
        <f t="shared" si="351"/>
        <v>1</v>
      </c>
      <c r="OM18" s="625" t="str">
        <f t="shared" si="352"/>
        <v>00:00-00:00</v>
      </c>
      <c r="ON18" s="627">
        <f t="shared" si="353"/>
        <v>1</v>
      </c>
      <c r="OO18" s="738">
        <f t="shared" si="354"/>
        <v>0</v>
      </c>
      <c r="OP18" s="738">
        <f t="shared" si="355"/>
        <v>1</v>
      </c>
      <c r="OQ18" s="628" t="b">
        <f t="shared" si="356"/>
        <v>1</v>
      </c>
      <c r="OR18" s="628" t="b">
        <f t="shared" si="356"/>
        <v>0</v>
      </c>
      <c r="OS18" s="628" t="b">
        <f t="shared" si="357"/>
        <v>1</v>
      </c>
      <c r="OT18" s="628">
        <f t="shared" si="358"/>
        <v>1</v>
      </c>
      <c r="OU18" s="737">
        <f t="shared" si="359"/>
        <v>0</v>
      </c>
      <c r="OV18" s="737">
        <f t="shared" si="360"/>
        <v>0</v>
      </c>
      <c r="OW18" s="737">
        <f t="shared" si="76"/>
        <v>0</v>
      </c>
      <c r="OX18" s="740">
        <f t="shared" si="77"/>
        <v>0</v>
      </c>
      <c r="OY18" s="625">
        <f t="shared" si="361"/>
        <v>1</v>
      </c>
      <c r="OZ18" s="625" t="str">
        <f t="shared" si="362"/>
        <v>00:00-00:00</v>
      </c>
      <c r="PA18" s="627">
        <f t="shared" si="363"/>
        <v>1</v>
      </c>
      <c r="PB18" s="738">
        <f t="shared" si="364"/>
        <v>0</v>
      </c>
      <c r="PC18" s="738">
        <f t="shared" si="365"/>
        <v>1</v>
      </c>
      <c r="PD18" s="628" t="b">
        <f t="shared" si="366"/>
        <v>1</v>
      </c>
      <c r="PE18" s="628" t="b">
        <f t="shared" si="366"/>
        <v>0</v>
      </c>
      <c r="PF18" s="628" t="b">
        <f t="shared" si="367"/>
        <v>1</v>
      </c>
      <c r="PG18" s="628">
        <f t="shared" si="368"/>
        <v>1</v>
      </c>
      <c r="PH18" s="737">
        <f t="shared" si="369"/>
        <v>0</v>
      </c>
      <c r="PI18" s="737">
        <f t="shared" si="370"/>
        <v>0</v>
      </c>
      <c r="PJ18" s="737">
        <f t="shared" si="78"/>
        <v>0</v>
      </c>
      <c r="PK18" s="740">
        <f t="shared" si="79"/>
        <v>0</v>
      </c>
      <c r="PL18" s="625">
        <f t="shared" si="371"/>
        <v>1</v>
      </c>
      <c r="PM18" s="625" t="str">
        <f t="shared" si="372"/>
        <v>00:00-00:00</v>
      </c>
      <c r="PN18" s="627">
        <f t="shared" si="373"/>
        <v>1</v>
      </c>
      <c r="PO18" s="738">
        <f t="shared" si="374"/>
        <v>0</v>
      </c>
      <c r="PP18" s="738">
        <f t="shared" si="375"/>
        <v>1</v>
      </c>
      <c r="PQ18" s="628" t="b">
        <f t="shared" si="376"/>
        <v>1</v>
      </c>
      <c r="PR18" s="628" t="b">
        <f t="shared" si="376"/>
        <v>0</v>
      </c>
      <c r="PS18" s="628" t="b">
        <f t="shared" si="377"/>
        <v>1</v>
      </c>
      <c r="PT18" s="628">
        <f t="shared" si="378"/>
        <v>1</v>
      </c>
      <c r="PU18" s="737">
        <f t="shared" si="379"/>
        <v>0</v>
      </c>
      <c r="PV18" s="737">
        <f t="shared" si="380"/>
        <v>0</v>
      </c>
      <c r="PW18" s="737">
        <f t="shared" si="80"/>
        <v>0</v>
      </c>
      <c r="PX18" s="740">
        <f t="shared" si="81"/>
        <v>0</v>
      </c>
      <c r="PY18" s="625">
        <f t="shared" si="381"/>
        <v>1</v>
      </c>
      <c r="PZ18" s="625" t="str">
        <f t="shared" si="382"/>
        <v>00:00-00:00</v>
      </c>
      <c r="QA18" s="627">
        <f t="shared" si="383"/>
        <v>1</v>
      </c>
      <c r="QB18" s="738">
        <f t="shared" si="384"/>
        <v>0</v>
      </c>
      <c r="QC18" s="738">
        <f t="shared" si="385"/>
        <v>1</v>
      </c>
      <c r="QD18" s="628" t="b">
        <f t="shared" si="386"/>
        <v>1</v>
      </c>
      <c r="QE18" s="628" t="b">
        <f t="shared" si="386"/>
        <v>0</v>
      </c>
      <c r="QF18" s="628" t="b">
        <f t="shared" si="387"/>
        <v>1</v>
      </c>
      <c r="QG18" s="628">
        <f t="shared" si="388"/>
        <v>1</v>
      </c>
      <c r="QH18" s="737">
        <f t="shared" si="389"/>
        <v>0</v>
      </c>
      <c r="QI18" s="737">
        <f t="shared" si="390"/>
        <v>0</v>
      </c>
      <c r="QJ18" s="737">
        <f t="shared" si="82"/>
        <v>0</v>
      </c>
      <c r="QK18" s="740">
        <f t="shared" si="83"/>
        <v>0</v>
      </c>
      <c r="QL18" s="625">
        <f t="shared" si="391"/>
        <v>1</v>
      </c>
      <c r="QM18" s="625" t="str">
        <f t="shared" si="392"/>
        <v>00:00-00:00</v>
      </c>
      <c r="QN18" s="627">
        <f t="shared" si="393"/>
        <v>1</v>
      </c>
      <c r="QO18" s="738">
        <f t="shared" si="394"/>
        <v>0</v>
      </c>
      <c r="QP18" s="738">
        <f t="shared" si="395"/>
        <v>1</v>
      </c>
      <c r="QQ18" s="628" t="b">
        <f t="shared" si="396"/>
        <v>1</v>
      </c>
      <c r="QR18" s="628" t="b">
        <f t="shared" si="396"/>
        <v>0</v>
      </c>
      <c r="QS18" s="628" t="b">
        <f t="shared" si="397"/>
        <v>1</v>
      </c>
      <c r="QT18" s="628">
        <f t="shared" si="398"/>
        <v>1</v>
      </c>
      <c r="QU18" s="737">
        <f t="shared" si="399"/>
        <v>0</v>
      </c>
      <c r="QV18" s="737">
        <f t="shared" si="400"/>
        <v>0</v>
      </c>
      <c r="QW18" s="737">
        <f t="shared" si="84"/>
        <v>0</v>
      </c>
      <c r="QX18" s="740">
        <f t="shared" si="85"/>
        <v>0</v>
      </c>
      <c r="QY18" s="625">
        <f t="shared" si="401"/>
        <v>1</v>
      </c>
      <c r="QZ18" s="625" t="str">
        <f t="shared" si="402"/>
        <v>00:00-00:00</v>
      </c>
      <c r="RA18" s="627">
        <f t="shared" si="403"/>
        <v>1</v>
      </c>
      <c r="RB18" s="738">
        <f t="shared" si="404"/>
        <v>0</v>
      </c>
      <c r="RC18" s="738">
        <f t="shared" si="405"/>
        <v>1</v>
      </c>
      <c r="RD18" s="628" t="b">
        <f t="shared" si="406"/>
        <v>1</v>
      </c>
      <c r="RE18" s="628" t="b">
        <f t="shared" si="406"/>
        <v>0</v>
      </c>
      <c r="RF18" s="628" t="b">
        <f t="shared" si="407"/>
        <v>1</v>
      </c>
      <c r="RG18" s="628">
        <f t="shared" si="408"/>
        <v>1</v>
      </c>
      <c r="RH18" s="737">
        <f t="shared" si="409"/>
        <v>0</v>
      </c>
      <c r="RI18" s="737">
        <f t="shared" si="410"/>
        <v>0</v>
      </c>
      <c r="RJ18" s="737">
        <f t="shared" si="86"/>
        <v>0</v>
      </c>
      <c r="RK18" s="740">
        <f t="shared" si="87"/>
        <v>0</v>
      </c>
      <c r="RL18" s="744">
        <f t="shared" si="411"/>
        <v>0</v>
      </c>
      <c r="RM18" s="746">
        <f t="shared" si="430"/>
        <v>0</v>
      </c>
      <c r="RN18" s="744">
        <f t="shared" si="412"/>
        <v>0</v>
      </c>
      <c r="RO18" s="744">
        <f t="shared" si="413"/>
        <v>0</v>
      </c>
      <c r="RP18" s="744">
        <f t="shared" si="414"/>
        <v>0</v>
      </c>
      <c r="RQ18" s="744">
        <f t="shared" si="415"/>
        <v>0</v>
      </c>
      <c r="RR18" s="594">
        <f t="shared" ca="1" si="89"/>
        <v>0</v>
      </c>
      <c r="RS18" s="594">
        <f t="shared" ca="1" si="90"/>
        <v>0</v>
      </c>
      <c r="RU18" s="725"/>
    </row>
    <row r="19" spans="1:489" s="625" customFormat="1" ht="15" x14ac:dyDescent="0.25">
      <c r="A19" s="865">
        <f t="shared" ca="1" si="91"/>
        <v>50</v>
      </c>
      <c r="B19" s="719">
        <f t="shared" ca="1" si="416"/>
        <v>44174</v>
      </c>
      <c r="C19" s="720">
        <f t="shared" ca="1" si="417"/>
        <v>1</v>
      </c>
      <c r="D19" s="720" t="str">
        <f t="shared" ca="1" si="418"/>
        <v/>
      </c>
      <c r="E19" s="773" t="str">
        <f t="shared" ca="1" si="419"/>
        <v/>
      </c>
      <c r="F19" s="721">
        <f t="shared" ca="1" si="420"/>
        <v>44174</v>
      </c>
      <c r="G19" s="747"/>
      <c r="H19" s="748"/>
      <c r="I19" s="748"/>
      <c r="J19" s="748"/>
      <c r="K19" s="748"/>
      <c r="L19" s="748"/>
      <c r="M19" s="749"/>
      <c r="N19" s="722" t="str">
        <f t="shared" si="0"/>
        <v/>
      </c>
      <c r="O19" s="723" t="str">
        <f t="shared" si="1"/>
        <v/>
      </c>
      <c r="P19" s="724">
        <f t="shared" ca="1" si="2"/>
        <v>0.33333333333333298</v>
      </c>
      <c r="Q19" s="725" t="str">
        <f t="shared" ca="1" si="3"/>
        <v/>
      </c>
      <c r="R19" s="725" t="str">
        <f t="shared" ca="1" si="92"/>
        <v/>
      </c>
      <c r="S19" s="750"/>
      <c r="T19" s="723" t="str">
        <f t="shared" si="93"/>
        <v/>
      </c>
      <c r="U19" s="723" t="str">
        <f t="shared" ca="1" si="4"/>
        <v/>
      </c>
      <c r="V19" s="723" t="str">
        <f t="shared" ca="1" si="94"/>
        <v/>
      </c>
      <c r="W19" s="723" t="str">
        <f t="shared" ca="1" si="95"/>
        <v/>
      </c>
      <c r="X19" s="723" t="str">
        <f ca="1">IF(AND(UPPER(G19)=Stammdaten!$D$47,Q19&gt;0),Q19,"")</f>
        <v/>
      </c>
      <c r="Y19" s="751"/>
      <c r="Z19" s="714"/>
      <c r="AA19" s="714"/>
      <c r="AB19" s="714"/>
      <c r="AC19" s="727" t="str">
        <f t="shared" si="5"/>
        <v/>
      </c>
      <c r="AD19" s="714"/>
      <c r="AE19" s="752" t="str">
        <f t="shared" si="6"/>
        <v/>
      </c>
      <c r="AF19" s="729" t="str">
        <f t="shared" si="96"/>
        <v/>
      </c>
      <c r="AG19" s="730" t="str">
        <f t="shared" si="97"/>
        <v/>
      </c>
      <c r="AH19" s="731" t="str">
        <f t="shared" si="7"/>
        <v/>
      </c>
      <c r="AI19" s="731">
        <f t="shared" si="98"/>
        <v>0</v>
      </c>
      <c r="AJ19" s="731">
        <f t="shared" si="99"/>
        <v>0</v>
      </c>
      <c r="AK19" s="732">
        <f ca="1">IF(G19=Stammdaten!$I$59,3,IF(AND(OR(C19=0,WEEKDAY(B19,2)&gt;=6),Q19&lt;&gt;""),2,0))</f>
        <v>0</v>
      </c>
      <c r="AL19" s="596">
        <f t="shared" si="8"/>
        <v>0</v>
      </c>
      <c r="AM19" s="596">
        <f t="shared" si="8"/>
        <v>0</v>
      </c>
      <c r="AN19" s="596">
        <f t="shared" si="8"/>
        <v>0</v>
      </c>
      <c r="AO19" s="596">
        <f t="shared" si="421"/>
        <v>0</v>
      </c>
      <c r="AP19" s="633">
        <v>0</v>
      </c>
      <c r="AQ19" s="596">
        <f t="shared" si="422"/>
        <v>0</v>
      </c>
      <c r="AR19" s="634">
        <f t="shared" si="9"/>
        <v>0</v>
      </c>
      <c r="AS19" s="733">
        <f t="shared" si="10"/>
        <v>0</v>
      </c>
      <c r="AT19" s="635">
        <f t="shared" si="11"/>
        <v>0</v>
      </c>
      <c r="AU19" s="635">
        <f t="shared" si="423"/>
        <v>0</v>
      </c>
      <c r="AV19" s="633">
        <v>0</v>
      </c>
      <c r="AW19" s="635">
        <f t="shared" si="424"/>
        <v>0</v>
      </c>
      <c r="AX19" s="596">
        <f t="shared" si="12"/>
        <v>0</v>
      </c>
      <c r="AY19" s="596">
        <f t="shared" si="13"/>
        <v>0</v>
      </c>
      <c r="AZ19" s="596">
        <f t="shared" si="14"/>
        <v>0</v>
      </c>
      <c r="BA19" s="596">
        <f t="shared" si="15"/>
        <v>0</v>
      </c>
      <c r="BB19" s="596">
        <f t="shared" si="16"/>
        <v>0</v>
      </c>
      <c r="BC19" s="596">
        <f t="shared" si="425"/>
        <v>0</v>
      </c>
      <c r="BD19" s="636" t="b">
        <f t="shared" si="17"/>
        <v>1</v>
      </c>
      <c r="BE19" s="636" t="b">
        <f>IF(UPPER(G19)=Stammdaten!$D$40,TRUE,FALSE)</f>
        <v>0</v>
      </c>
      <c r="BF19" s="635">
        <f t="shared" si="426"/>
        <v>0</v>
      </c>
      <c r="BG19" s="635">
        <f>IF(UPPER(G19)=Stammdaten!$D$39,IF(C19=0,AU19/2,IF(AU19&gt;=10/24,10/24,AU19)),0)</f>
        <v>0</v>
      </c>
      <c r="BH19" s="635">
        <f ca="1">IF(OR(C19=0,B19=""),0,INDIRECT(ADDRESS(MATCH(B19,Soll_AZ,1)+MATCH("Arbeitszeit 1 ab",Stammdaten!B:B,0)-1,WEEKDAY(B19,2)+15,,,Tabellennamen),TRUE))</f>
        <v>0.33333333333333337</v>
      </c>
      <c r="BI19" s="635">
        <f>IF(G19=Stammdaten!$D$48,BH19,0)</f>
        <v>0</v>
      </c>
      <c r="BJ19" s="734">
        <f>ROUND(IF(BI19&gt;0,BI19,IF(UPPER(G19)=Stammdaten!$D$39,BG19,IF(UPPER(G19)=Stammdaten!$D$40,IF(AO19+AU19=0,P19,IF(AND(AU19&gt;0,AU19-AO19+AQ19&lt;=10/24),AU19-AO19+AQ19,IF(OR(AU19=0,AQ19&gt;=10/24),AQ19,10/24))),BF19))),15)</f>
        <v>0</v>
      </c>
      <c r="BK19" s="636">
        <f t="shared" si="427"/>
        <v>0</v>
      </c>
      <c r="BL19" s="636" t="b">
        <f>IF(UPPER(G19)=Stammdaten!$D$39,TRUE,FALSE)</f>
        <v>0</v>
      </c>
      <c r="BM19" s="636">
        <f t="shared" si="18"/>
        <v>0</v>
      </c>
      <c r="BN19" s="636">
        <f t="shared" si="19"/>
        <v>0</v>
      </c>
      <c r="BO19" s="735">
        <f t="shared" ca="1" si="100"/>
        <v>0</v>
      </c>
      <c r="BP19" s="636">
        <f t="shared" si="20"/>
        <v>0</v>
      </c>
      <c r="BQ19" s="636">
        <f t="shared" si="101"/>
        <v>0</v>
      </c>
      <c r="BR19" s="636">
        <f t="shared" ca="1" si="21"/>
        <v>0</v>
      </c>
      <c r="BS19" s="549">
        <f t="shared" ca="1" si="22"/>
        <v>0</v>
      </c>
      <c r="BT19" s="637">
        <f t="shared" ca="1" si="428"/>
        <v>0</v>
      </c>
      <c r="BU19" s="635">
        <f t="shared" ca="1" si="429"/>
        <v>0</v>
      </c>
      <c r="BV19" s="638">
        <f t="shared" ca="1" si="23"/>
        <v>1</v>
      </c>
      <c r="BW19" s="635">
        <f ca="1">IF(B19="","",INDIRECT(ADDRESS(MATCH(B19,Soll_AZ,1)+MATCH("Arbeitszeit 1 ab",Stammdaten!B:B,0)-1,4,,,Tabellennamen),TRUE))</f>
        <v>1.6666666666666667</v>
      </c>
      <c r="BX19" s="638">
        <f t="shared" ca="1" si="24"/>
        <v>0</v>
      </c>
      <c r="BY19" s="638">
        <f t="shared" ca="1" si="102"/>
        <v>1</v>
      </c>
      <c r="BZ19" s="736">
        <f ca="1">ROUND(IF(OR(C19=0,B19=""),0,INDIRECT(ADDRESS(MATCH(B19,Soll_AZ,1)+MATCH("Arbeitszeit 1 ab",Stammdaten!B:B,0)-1,WEEKDAY(B19,2)+15,,,Tabellennamen),TRUE)),15)</f>
        <v>0.33333333333333298</v>
      </c>
      <c r="CA19" s="954">
        <f t="shared" ca="1" si="25"/>
        <v>0</v>
      </c>
      <c r="CB19" s="736">
        <f t="shared" si="103"/>
        <v>0</v>
      </c>
      <c r="CC19" s="625">
        <f t="shared" si="26"/>
        <v>1</v>
      </c>
      <c r="CD19" s="737">
        <f t="shared" si="27"/>
        <v>0</v>
      </c>
      <c r="CE19" s="737">
        <f t="shared" si="104"/>
        <v>1</v>
      </c>
      <c r="CF19" s="738" t="str">
        <f t="shared" si="105"/>
        <v>00:00-00:00</v>
      </c>
      <c r="CG19" s="739">
        <f t="shared" si="106"/>
        <v>1</v>
      </c>
      <c r="CH19" s="738">
        <f t="shared" si="107"/>
        <v>0</v>
      </c>
      <c r="CI19" s="738">
        <f t="shared" si="108"/>
        <v>1</v>
      </c>
      <c r="CJ19" s="737" t="b">
        <f t="shared" si="109"/>
        <v>1</v>
      </c>
      <c r="CK19" s="737" t="b">
        <f t="shared" si="109"/>
        <v>0</v>
      </c>
      <c r="CL19" s="737" t="b">
        <f t="shared" si="110"/>
        <v>1</v>
      </c>
      <c r="CM19" s="628">
        <f t="shared" si="111"/>
        <v>1</v>
      </c>
      <c r="CN19" s="737">
        <f t="shared" si="112"/>
        <v>0</v>
      </c>
      <c r="CO19" s="737">
        <f t="shared" si="113"/>
        <v>0</v>
      </c>
      <c r="CP19" s="737">
        <f t="shared" si="114"/>
        <v>0</v>
      </c>
      <c r="CQ19" s="740">
        <f t="shared" si="28"/>
        <v>0</v>
      </c>
      <c r="CR19" s="625">
        <f t="shared" si="115"/>
        <v>1</v>
      </c>
      <c r="CS19" s="738" t="str">
        <f t="shared" si="29"/>
        <v>00:00-00:00</v>
      </c>
      <c r="CT19" s="739">
        <f t="shared" si="116"/>
        <v>1</v>
      </c>
      <c r="CU19" s="738">
        <f t="shared" si="117"/>
        <v>0</v>
      </c>
      <c r="CV19" s="738">
        <f t="shared" si="118"/>
        <v>1</v>
      </c>
      <c r="CW19" s="737" t="b">
        <f t="shared" si="119"/>
        <v>1</v>
      </c>
      <c r="CX19" s="737" t="b">
        <f t="shared" si="119"/>
        <v>0</v>
      </c>
      <c r="CY19" s="737" t="b">
        <f t="shared" si="120"/>
        <v>1</v>
      </c>
      <c r="CZ19" s="628">
        <f t="shared" si="121"/>
        <v>1</v>
      </c>
      <c r="DA19" s="737">
        <f t="shared" si="122"/>
        <v>0</v>
      </c>
      <c r="DB19" s="737">
        <f t="shared" si="123"/>
        <v>0</v>
      </c>
      <c r="DC19" s="737">
        <f t="shared" si="124"/>
        <v>0</v>
      </c>
      <c r="DD19" s="740">
        <f t="shared" si="30"/>
        <v>0</v>
      </c>
      <c r="DE19" s="625">
        <f t="shared" si="125"/>
        <v>1</v>
      </c>
      <c r="DF19" s="738" t="str">
        <f t="shared" si="126"/>
        <v>00:00-00:00</v>
      </c>
      <c r="DG19" s="739">
        <f t="shared" si="127"/>
        <v>1</v>
      </c>
      <c r="DH19" s="738">
        <f t="shared" si="128"/>
        <v>0</v>
      </c>
      <c r="DI19" s="738">
        <f t="shared" si="129"/>
        <v>1</v>
      </c>
      <c r="DJ19" s="737" t="b">
        <f t="shared" si="130"/>
        <v>1</v>
      </c>
      <c r="DK19" s="737" t="b">
        <f t="shared" si="130"/>
        <v>0</v>
      </c>
      <c r="DL19" s="737" t="b">
        <f t="shared" si="131"/>
        <v>1</v>
      </c>
      <c r="DM19" s="628">
        <f t="shared" si="132"/>
        <v>1</v>
      </c>
      <c r="DN19" s="737">
        <f t="shared" si="133"/>
        <v>0</v>
      </c>
      <c r="DO19" s="737">
        <f t="shared" si="134"/>
        <v>0</v>
      </c>
      <c r="DP19" s="737">
        <f t="shared" si="31"/>
        <v>0</v>
      </c>
      <c r="DQ19" s="740">
        <f t="shared" si="32"/>
        <v>0</v>
      </c>
      <c r="DR19" s="625">
        <f t="shared" si="135"/>
        <v>1</v>
      </c>
      <c r="DS19" s="738" t="str">
        <f t="shared" si="136"/>
        <v>00:00-00:00</v>
      </c>
      <c r="DT19" s="739">
        <f t="shared" si="137"/>
        <v>1</v>
      </c>
      <c r="DU19" s="738">
        <f t="shared" si="138"/>
        <v>0</v>
      </c>
      <c r="DV19" s="738">
        <f t="shared" si="139"/>
        <v>1</v>
      </c>
      <c r="DW19" s="737" t="b">
        <f t="shared" si="140"/>
        <v>1</v>
      </c>
      <c r="DX19" s="737" t="b">
        <f t="shared" si="140"/>
        <v>0</v>
      </c>
      <c r="DY19" s="737" t="b">
        <f t="shared" si="141"/>
        <v>1</v>
      </c>
      <c r="DZ19" s="628">
        <f t="shared" si="142"/>
        <v>1</v>
      </c>
      <c r="EA19" s="737">
        <f t="shared" si="143"/>
        <v>0</v>
      </c>
      <c r="EB19" s="737">
        <f t="shared" si="144"/>
        <v>0</v>
      </c>
      <c r="EC19" s="737">
        <f t="shared" si="33"/>
        <v>0</v>
      </c>
      <c r="ED19" s="740">
        <f t="shared" si="34"/>
        <v>0</v>
      </c>
      <c r="EE19" s="741">
        <f t="shared" si="145"/>
        <v>1</v>
      </c>
      <c r="EF19" s="742" t="str">
        <f t="shared" si="146"/>
        <v>00:00-00:00</v>
      </c>
      <c r="EG19" s="743">
        <f t="shared" si="147"/>
        <v>1</v>
      </c>
      <c r="EH19" s="742">
        <f t="shared" si="148"/>
        <v>0</v>
      </c>
      <c r="EI19" s="742">
        <f t="shared" si="149"/>
        <v>1</v>
      </c>
      <c r="EJ19" s="742" t="b">
        <f t="shared" si="150"/>
        <v>1</v>
      </c>
      <c r="EK19" s="742" t="b">
        <f t="shared" si="150"/>
        <v>0</v>
      </c>
      <c r="EL19" s="742" t="b">
        <f t="shared" si="151"/>
        <v>1</v>
      </c>
      <c r="EM19" s="628">
        <f t="shared" si="152"/>
        <v>1</v>
      </c>
      <c r="EN19" s="737">
        <f t="shared" si="153"/>
        <v>0</v>
      </c>
      <c r="EO19" s="737">
        <f t="shared" si="154"/>
        <v>0</v>
      </c>
      <c r="EP19" s="737">
        <f t="shared" si="35"/>
        <v>0</v>
      </c>
      <c r="EQ19" s="740">
        <f t="shared" si="36"/>
        <v>0</v>
      </c>
      <c r="ER19" s="741">
        <f t="shared" si="155"/>
        <v>1</v>
      </c>
      <c r="ES19" s="742" t="str">
        <f t="shared" si="156"/>
        <v>00:00-00:00</v>
      </c>
      <c r="ET19" s="739">
        <f t="shared" si="157"/>
        <v>1</v>
      </c>
      <c r="EU19" s="738">
        <f t="shared" si="158"/>
        <v>0</v>
      </c>
      <c r="EV19" s="738">
        <f t="shared" si="159"/>
        <v>1</v>
      </c>
      <c r="EW19" s="737" t="b">
        <f t="shared" si="160"/>
        <v>1</v>
      </c>
      <c r="EX19" s="737" t="b">
        <f t="shared" si="160"/>
        <v>0</v>
      </c>
      <c r="EY19" s="737" t="b">
        <f t="shared" si="161"/>
        <v>1</v>
      </c>
      <c r="EZ19" s="628">
        <f t="shared" si="162"/>
        <v>1</v>
      </c>
      <c r="FA19" s="737">
        <f t="shared" si="163"/>
        <v>0</v>
      </c>
      <c r="FB19" s="737">
        <f t="shared" si="164"/>
        <v>0</v>
      </c>
      <c r="FC19" s="737">
        <f t="shared" si="37"/>
        <v>0</v>
      </c>
      <c r="FD19" s="740">
        <f t="shared" si="38"/>
        <v>0</v>
      </c>
      <c r="FE19" s="625">
        <f t="shared" si="165"/>
        <v>1</v>
      </c>
      <c r="FF19" s="738" t="str">
        <f t="shared" si="166"/>
        <v>00:00-00:00</v>
      </c>
      <c r="FG19" s="739">
        <f t="shared" si="167"/>
        <v>1</v>
      </c>
      <c r="FH19" s="738">
        <f t="shared" si="168"/>
        <v>0</v>
      </c>
      <c r="FI19" s="738">
        <f t="shared" si="169"/>
        <v>1</v>
      </c>
      <c r="FJ19" s="737" t="b">
        <f t="shared" si="170"/>
        <v>1</v>
      </c>
      <c r="FK19" s="737" t="b">
        <f t="shared" si="170"/>
        <v>0</v>
      </c>
      <c r="FL19" s="737" t="b">
        <f t="shared" si="171"/>
        <v>1</v>
      </c>
      <c r="FM19" s="628">
        <f t="shared" si="172"/>
        <v>1</v>
      </c>
      <c r="FN19" s="737">
        <f t="shared" si="173"/>
        <v>0</v>
      </c>
      <c r="FO19" s="737">
        <f t="shared" si="174"/>
        <v>0</v>
      </c>
      <c r="FP19" s="737">
        <f t="shared" si="39"/>
        <v>0</v>
      </c>
      <c r="FQ19" s="740">
        <f t="shared" si="40"/>
        <v>0</v>
      </c>
      <c r="FR19" s="625">
        <f t="shared" si="175"/>
        <v>1</v>
      </c>
      <c r="FS19" s="738" t="str">
        <f t="shared" si="176"/>
        <v>00:00-00:00</v>
      </c>
      <c r="FT19" s="739">
        <f t="shared" si="177"/>
        <v>1</v>
      </c>
      <c r="FU19" s="738">
        <f t="shared" si="178"/>
        <v>0</v>
      </c>
      <c r="FV19" s="738">
        <f t="shared" si="179"/>
        <v>1</v>
      </c>
      <c r="FW19" s="737" t="b">
        <f t="shared" si="180"/>
        <v>1</v>
      </c>
      <c r="FX19" s="737" t="b">
        <f t="shared" si="180"/>
        <v>0</v>
      </c>
      <c r="FY19" s="737" t="b">
        <f t="shared" si="181"/>
        <v>1</v>
      </c>
      <c r="FZ19" s="628">
        <f t="shared" si="182"/>
        <v>1</v>
      </c>
      <c r="GA19" s="737">
        <f t="shared" si="183"/>
        <v>0</v>
      </c>
      <c r="GB19" s="737">
        <f t="shared" si="184"/>
        <v>0</v>
      </c>
      <c r="GC19" s="737">
        <f t="shared" si="41"/>
        <v>0</v>
      </c>
      <c r="GD19" s="740">
        <f t="shared" si="42"/>
        <v>0</v>
      </c>
      <c r="GE19" s="625">
        <f t="shared" si="185"/>
        <v>1</v>
      </c>
      <c r="GF19" s="738" t="str">
        <f t="shared" si="186"/>
        <v>00:00-00:00</v>
      </c>
      <c r="GG19" s="739">
        <f t="shared" si="187"/>
        <v>1</v>
      </c>
      <c r="GH19" s="738">
        <f t="shared" si="188"/>
        <v>0</v>
      </c>
      <c r="GI19" s="738">
        <f t="shared" si="189"/>
        <v>1</v>
      </c>
      <c r="GJ19" s="737" t="b">
        <f t="shared" si="190"/>
        <v>1</v>
      </c>
      <c r="GK19" s="737" t="b">
        <f t="shared" si="190"/>
        <v>0</v>
      </c>
      <c r="GL19" s="737" t="b">
        <f t="shared" si="191"/>
        <v>1</v>
      </c>
      <c r="GM19" s="628">
        <f t="shared" si="192"/>
        <v>1</v>
      </c>
      <c r="GN19" s="737">
        <f t="shared" si="193"/>
        <v>0</v>
      </c>
      <c r="GO19" s="737">
        <f t="shared" si="194"/>
        <v>0</v>
      </c>
      <c r="GP19" s="737">
        <f t="shared" si="43"/>
        <v>0</v>
      </c>
      <c r="GQ19" s="740">
        <f t="shared" si="44"/>
        <v>0</v>
      </c>
      <c r="GR19" s="625">
        <f t="shared" si="195"/>
        <v>1</v>
      </c>
      <c r="GS19" s="738" t="str">
        <f t="shared" si="196"/>
        <v>00:00-00:00</v>
      </c>
      <c r="GT19" s="739">
        <f t="shared" si="197"/>
        <v>1</v>
      </c>
      <c r="GU19" s="738">
        <f t="shared" si="198"/>
        <v>0</v>
      </c>
      <c r="GV19" s="738">
        <f t="shared" si="199"/>
        <v>1</v>
      </c>
      <c r="GW19" s="737" t="b">
        <f t="shared" si="200"/>
        <v>1</v>
      </c>
      <c r="GX19" s="737" t="b">
        <f t="shared" si="200"/>
        <v>0</v>
      </c>
      <c r="GY19" s="737" t="b">
        <f t="shared" si="201"/>
        <v>1</v>
      </c>
      <c r="GZ19" s="628">
        <f t="shared" si="202"/>
        <v>1</v>
      </c>
      <c r="HA19" s="737">
        <f t="shared" si="203"/>
        <v>0</v>
      </c>
      <c r="HB19" s="737">
        <f t="shared" si="204"/>
        <v>0</v>
      </c>
      <c r="HC19" s="737">
        <f t="shared" si="45"/>
        <v>0</v>
      </c>
      <c r="HD19" s="740">
        <f t="shared" si="46"/>
        <v>0</v>
      </c>
      <c r="HE19" s="625">
        <f t="shared" si="205"/>
        <v>1</v>
      </c>
      <c r="HF19" s="738" t="str">
        <f t="shared" si="206"/>
        <v>00:00-00:00</v>
      </c>
      <c r="HG19" s="739">
        <f t="shared" si="207"/>
        <v>1</v>
      </c>
      <c r="HH19" s="738">
        <f t="shared" si="208"/>
        <v>0</v>
      </c>
      <c r="HI19" s="738">
        <f t="shared" si="209"/>
        <v>1</v>
      </c>
      <c r="HJ19" s="737" t="b">
        <f t="shared" si="210"/>
        <v>1</v>
      </c>
      <c r="HK19" s="737" t="b">
        <f t="shared" si="210"/>
        <v>0</v>
      </c>
      <c r="HL19" s="737" t="b">
        <f t="shared" si="211"/>
        <v>1</v>
      </c>
      <c r="HM19" s="628">
        <f t="shared" si="212"/>
        <v>1</v>
      </c>
      <c r="HN19" s="737">
        <f t="shared" si="213"/>
        <v>0</v>
      </c>
      <c r="HO19" s="737">
        <f t="shared" si="214"/>
        <v>0</v>
      </c>
      <c r="HP19" s="737">
        <f t="shared" si="47"/>
        <v>0</v>
      </c>
      <c r="HQ19" s="740">
        <f t="shared" si="48"/>
        <v>0</v>
      </c>
      <c r="HR19" s="625">
        <f t="shared" si="215"/>
        <v>1</v>
      </c>
      <c r="HS19" s="738" t="str">
        <f t="shared" si="216"/>
        <v>00:00-00:00</v>
      </c>
      <c r="HT19" s="739">
        <f t="shared" si="217"/>
        <v>1</v>
      </c>
      <c r="HU19" s="738">
        <f t="shared" si="218"/>
        <v>0</v>
      </c>
      <c r="HV19" s="738">
        <f t="shared" si="219"/>
        <v>1</v>
      </c>
      <c r="HW19" s="737" t="b">
        <f t="shared" si="220"/>
        <v>1</v>
      </c>
      <c r="HX19" s="737" t="b">
        <f t="shared" si="220"/>
        <v>0</v>
      </c>
      <c r="HY19" s="737" t="b">
        <f t="shared" si="221"/>
        <v>1</v>
      </c>
      <c r="HZ19" s="628">
        <f t="shared" si="222"/>
        <v>1</v>
      </c>
      <c r="IA19" s="737">
        <f t="shared" si="223"/>
        <v>0</v>
      </c>
      <c r="IB19" s="737">
        <f t="shared" si="224"/>
        <v>0</v>
      </c>
      <c r="IC19" s="737">
        <f t="shared" si="49"/>
        <v>0</v>
      </c>
      <c r="ID19" s="740">
        <f t="shared" si="50"/>
        <v>0</v>
      </c>
      <c r="IE19" s="625">
        <f t="shared" si="225"/>
        <v>1</v>
      </c>
      <c r="IF19" s="738" t="str">
        <f t="shared" si="226"/>
        <v>00:00-00:00</v>
      </c>
      <c r="IG19" s="739">
        <f t="shared" si="227"/>
        <v>1</v>
      </c>
      <c r="IH19" s="738">
        <f t="shared" si="228"/>
        <v>0</v>
      </c>
      <c r="II19" s="738">
        <f t="shared" si="229"/>
        <v>1</v>
      </c>
      <c r="IJ19" s="737" t="b">
        <f t="shared" si="230"/>
        <v>1</v>
      </c>
      <c r="IK19" s="737" t="b">
        <f t="shared" si="230"/>
        <v>0</v>
      </c>
      <c r="IL19" s="737" t="b">
        <f t="shared" si="231"/>
        <v>1</v>
      </c>
      <c r="IM19" s="628">
        <f t="shared" si="232"/>
        <v>1</v>
      </c>
      <c r="IN19" s="737">
        <f t="shared" si="233"/>
        <v>0</v>
      </c>
      <c r="IO19" s="737">
        <f t="shared" si="234"/>
        <v>0</v>
      </c>
      <c r="IP19" s="737">
        <f t="shared" si="51"/>
        <v>0</v>
      </c>
      <c r="IQ19" s="740">
        <f t="shared" si="52"/>
        <v>0</v>
      </c>
      <c r="IR19" s="625">
        <f t="shared" si="235"/>
        <v>1</v>
      </c>
      <c r="IS19" s="738" t="str">
        <f t="shared" si="236"/>
        <v>00:00-00:00</v>
      </c>
      <c r="IT19" s="739">
        <f t="shared" si="237"/>
        <v>1</v>
      </c>
      <c r="IU19" s="738">
        <f t="shared" si="238"/>
        <v>0</v>
      </c>
      <c r="IV19" s="738">
        <f t="shared" si="239"/>
        <v>1</v>
      </c>
      <c r="IW19" s="737" t="b">
        <f t="shared" si="240"/>
        <v>1</v>
      </c>
      <c r="IX19" s="737" t="b">
        <f t="shared" si="240"/>
        <v>0</v>
      </c>
      <c r="IY19" s="737" t="b">
        <f t="shared" si="241"/>
        <v>1</v>
      </c>
      <c r="IZ19" s="628">
        <f t="shared" si="242"/>
        <v>1</v>
      </c>
      <c r="JA19" s="737">
        <f t="shared" si="243"/>
        <v>0</v>
      </c>
      <c r="JB19" s="737">
        <f t="shared" si="244"/>
        <v>0</v>
      </c>
      <c r="JC19" s="737">
        <f t="shared" si="53"/>
        <v>0</v>
      </c>
      <c r="JD19" s="740">
        <f t="shared" si="54"/>
        <v>0</v>
      </c>
      <c r="JE19" s="625">
        <f t="shared" si="245"/>
        <v>1</v>
      </c>
      <c r="JF19" s="738" t="str">
        <f t="shared" si="246"/>
        <v>00:00-00:00</v>
      </c>
      <c r="JG19" s="739">
        <f t="shared" si="247"/>
        <v>1</v>
      </c>
      <c r="JH19" s="738">
        <f t="shared" si="248"/>
        <v>0</v>
      </c>
      <c r="JI19" s="738">
        <f t="shared" si="249"/>
        <v>1</v>
      </c>
      <c r="JJ19" s="737" t="b">
        <f t="shared" si="250"/>
        <v>1</v>
      </c>
      <c r="JK19" s="737" t="b">
        <f t="shared" si="250"/>
        <v>0</v>
      </c>
      <c r="JL19" s="737" t="b">
        <f t="shared" si="251"/>
        <v>1</v>
      </c>
      <c r="JM19" s="628">
        <f t="shared" si="252"/>
        <v>1</v>
      </c>
      <c r="JN19" s="737">
        <f t="shared" si="253"/>
        <v>0</v>
      </c>
      <c r="JO19" s="737">
        <f t="shared" si="254"/>
        <v>0</v>
      </c>
      <c r="JP19" s="737">
        <f t="shared" si="55"/>
        <v>0</v>
      </c>
      <c r="JQ19" s="740">
        <f t="shared" si="56"/>
        <v>0</v>
      </c>
      <c r="JR19" s="744">
        <f t="shared" si="255"/>
        <v>0</v>
      </c>
      <c r="JS19" s="745">
        <f t="shared" si="256"/>
        <v>0</v>
      </c>
      <c r="JT19" s="744">
        <f t="shared" si="257"/>
        <v>0</v>
      </c>
      <c r="JU19" s="744">
        <f t="shared" si="258"/>
        <v>0</v>
      </c>
      <c r="JV19" s="744">
        <f t="shared" si="259"/>
        <v>0</v>
      </c>
      <c r="JW19" s="744">
        <f t="shared" si="260"/>
        <v>0</v>
      </c>
      <c r="JX19" s="616"/>
      <c r="JY19" s="625">
        <f t="shared" si="261"/>
        <v>1</v>
      </c>
      <c r="JZ19" s="626" t="str">
        <f t="shared" si="262"/>
        <v>00:00-00:00</v>
      </c>
      <c r="KA19" s="627">
        <f t="shared" si="263"/>
        <v>1</v>
      </c>
      <c r="KB19" s="738">
        <f t="shared" si="264"/>
        <v>0</v>
      </c>
      <c r="KC19" s="738">
        <f t="shared" si="265"/>
        <v>1</v>
      </c>
      <c r="KD19" s="628" t="b">
        <f t="shared" si="266"/>
        <v>1</v>
      </c>
      <c r="KE19" s="628" t="b">
        <f t="shared" si="266"/>
        <v>0</v>
      </c>
      <c r="KF19" s="628" t="b">
        <f t="shared" si="267"/>
        <v>1</v>
      </c>
      <c r="KG19" s="628">
        <f t="shared" si="268"/>
        <v>1</v>
      </c>
      <c r="KH19" s="737">
        <f t="shared" si="269"/>
        <v>0</v>
      </c>
      <c r="KI19" s="737">
        <f t="shared" si="270"/>
        <v>0</v>
      </c>
      <c r="KJ19" s="737">
        <f t="shared" si="57"/>
        <v>0</v>
      </c>
      <c r="KK19" s="740">
        <f t="shared" si="58"/>
        <v>0</v>
      </c>
      <c r="KL19" s="625">
        <f t="shared" si="271"/>
        <v>1</v>
      </c>
      <c r="KM19" s="625" t="str">
        <f t="shared" si="272"/>
        <v>00:00-00:00</v>
      </c>
      <c r="KN19" s="627">
        <f t="shared" si="273"/>
        <v>1</v>
      </c>
      <c r="KO19" s="738">
        <f t="shared" si="274"/>
        <v>0</v>
      </c>
      <c r="KP19" s="738">
        <f t="shared" si="275"/>
        <v>1</v>
      </c>
      <c r="KQ19" s="628" t="b">
        <f t="shared" si="276"/>
        <v>1</v>
      </c>
      <c r="KR19" s="628" t="b">
        <f t="shared" si="276"/>
        <v>0</v>
      </c>
      <c r="KS19" s="628" t="b">
        <f t="shared" si="277"/>
        <v>1</v>
      </c>
      <c r="KT19" s="628">
        <f t="shared" si="278"/>
        <v>1</v>
      </c>
      <c r="KU19" s="737">
        <f t="shared" si="279"/>
        <v>0</v>
      </c>
      <c r="KV19" s="737">
        <f t="shared" si="280"/>
        <v>0</v>
      </c>
      <c r="KW19" s="737">
        <f t="shared" si="59"/>
        <v>0</v>
      </c>
      <c r="KX19" s="740">
        <f t="shared" si="60"/>
        <v>0</v>
      </c>
      <c r="KY19" s="625">
        <f t="shared" si="281"/>
        <v>1</v>
      </c>
      <c r="KZ19" s="625" t="str">
        <f t="shared" si="282"/>
        <v>00:00-00:00</v>
      </c>
      <c r="LA19" s="627">
        <f t="shared" si="283"/>
        <v>1</v>
      </c>
      <c r="LB19" s="738">
        <f t="shared" si="284"/>
        <v>0</v>
      </c>
      <c r="LC19" s="738">
        <f t="shared" si="285"/>
        <v>1</v>
      </c>
      <c r="LD19" s="628" t="b">
        <f t="shared" si="286"/>
        <v>1</v>
      </c>
      <c r="LE19" s="628" t="b">
        <f t="shared" si="286"/>
        <v>0</v>
      </c>
      <c r="LF19" s="628" t="b">
        <f t="shared" si="287"/>
        <v>1</v>
      </c>
      <c r="LG19" s="628">
        <f t="shared" si="288"/>
        <v>1</v>
      </c>
      <c r="LH19" s="737">
        <f t="shared" si="289"/>
        <v>0</v>
      </c>
      <c r="LI19" s="737">
        <f t="shared" si="290"/>
        <v>0</v>
      </c>
      <c r="LJ19" s="737">
        <f t="shared" si="61"/>
        <v>0</v>
      </c>
      <c r="LK19" s="740">
        <f t="shared" si="62"/>
        <v>0</v>
      </c>
      <c r="LL19" s="625">
        <f t="shared" si="291"/>
        <v>1</v>
      </c>
      <c r="LM19" s="625" t="str">
        <f t="shared" si="292"/>
        <v>00:00-00:00</v>
      </c>
      <c r="LN19" s="627">
        <f t="shared" si="293"/>
        <v>1</v>
      </c>
      <c r="LO19" s="738">
        <f t="shared" si="294"/>
        <v>0</v>
      </c>
      <c r="LP19" s="738">
        <f t="shared" si="295"/>
        <v>1</v>
      </c>
      <c r="LQ19" s="628" t="b">
        <f t="shared" si="296"/>
        <v>1</v>
      </c>
      <c r="LR19" s="628" t="b">
        <f t="shared" si="296"/>
        <v>0</v>
      </c>
      <c r="LS19" s="628" t="b">
        <f t="shared" si="297"/>
        <v>1</v>
      </c>
      <c r="LT19" s="628">
        <f t="shared" si="298"/>
        <v>1</v>
      </c>
      <c r="LU19" s="737">
        <f t="shared" si="299"/>
        <v>0</v>
      </c>
      <c r="LV19" s="737">
        <f t="shared" si="300"/>
        <v>0</v>
      </c>
      <c r="LW19" s="737">
        <f t="shared" si="63"/>
        <v>0</v>
      </c>
      <c r="LX19" s="740">
        <f t="shared" si="64"/>
        <v>0</v>
      </c>
      <c r="LY19" s="625">
        <f t="shared" si="301"/>
        <v>1</v>
      </c>
      <c r="LZ19" s="625" t="str">
        <f t="shared" si="302"/>
        <v>00:00-00:00</v>
      </c>
      <c r="MA19" s="627">
        <f t="shared" si="303"/>
        <v>1</v>
      </c>
      <c r="MB19" s="738">
        <f t="shared" si="304"/>
        <v>0</v>
      </c>
      <c r="MC19" s="738">
        <f t="shared" si="305"/>
        <v>1</v>
      </c>
      <c r="MD19" s="628" t="b">
        <f t="shared" si="306"/>
        <v>1</v>
      </c>
      <c r="ME19" s="628" t="b">
        <f t="shared" si="65"/>
        <v>0</v>
      </c>
      <c r="MF19" s="628" t="b">
        <f t="shared" si="307"/>
        <v>1</v>
      </c>
      <c r="MG19" s="628">
        <f t="shared" si="308"/>
        <v>1</v>
      </c>
      <c r="MH19" s="737">
        <f t="shared" si="309"/>
        <v>0</v>
      </c>
      <c r="MI19" s="737">
        <f t="shared" si="310"/>
        <v>0</v>
      </c>
      <c r="MJ19" s="737">
        <f t="shared" si="66"/>
        <v>0</v>
      </c>
      <c r="MK19" s="740">
        <f t="shared" si="67"/>
        <v>0</v>
      </c>
      <c r="ML19" s="625">
        <f t="shared" si="311"/>
        <v>1</v>
      </c>
      <c r="MM19" s="625" t="str">
        <f t="shared" si="312"/>
        <v>00:00-00:00</v>
      </c>
      <c r="MN19" s="627">
        <f t="shared" si="313"/>
        <v>1</v>
      </c>
      <c r="MO19" s="738">
        <f t="shared" si="314"/>
        <v>0</v>
      </c>
      <c r="MP19" s="738">
        <f t="shared" si="315"/>
        <v>1</v>
      </c>
      <c r="MQ19" s="628" t="b">
        <f t="shared" si="316"/>
        <v>1</v>
      </c>
      <c r="MR19" s="628" t="b">
        <f t="shared" si="316"/>
        <v>0</v>
      </c>
      <c r="MS19" s="628" t="b">
        <f t="shared" si="317"/>
        <v>1</v>
      </c>
      <c r="MT19" s="628">
        <f t="shared" si="318"/>
        <v>1</v>
      </c>
      <c r="MU19" s="737">
        <f t="shared" si="319"/>
        <v>0</v>
      </c>
      <c r="MV19" s="737">
        <f t="shared" si="320"/>
        <v>0</v>
      </c>
      <c r="MW19" s="737">
        <f t="shared" si="68"/>
        <v>0</v>
      </c>
      <c r="MX19" s="740">
        <f t="shared" si="69"/>
        <v>0</v>
      </c>
      <c r="MY19" s="625">
        <f t="shared" si="321"/>
        <v>1</v>
      </c>
      <c r="MZ19" s="625" t="str">
        <f t="shared" si="322"/>
        <v>00:00-00:00</v>
      </c>
      <c r="NA19" s="627">
        <f t="shared" si="323"/>
        <v>1</v>
      </c>
      <c r="NB19" s="738">
        <f t="shared" si="324"/>
        <v>0</v>
      </c>
      <c r="NC19" s="738">
        <f t="shared" si="325"/>
        <v>1</v>
      </c>
      <c r="ND19" s="628" t="b">
        <f t="shared" si="326"/>
        <v>1</v>
      </c>
      <c r="NE19" s="628" t="b">
        <f t="shared" si="326"/>
        <v>0</v>
      </c>
      <c r="NF19" s="628" t="b">
        <f t="shared" si="327"/>
        <v>1</v>
      </c>
      <c r="NG19" s="628">
        <f t="shared" si="328"/>
        <v>1</v>
      </c>
      <c r="NH19" s="737">
        <f t="shared" si="329"/>
        <v>0</v>
      </c>
      <c r="NI19" s="737">
        <f t="shared" si="330"/>
        <v>0</v>
      </c>
      <c r="NJ19" s="737">
        <f t="shared" si="70"/>
        <v>0</v>
      </c>
      <c r="NK19" s="740">
        <f t="shared" si="71"/>
        <v>0</v>
      </c>
      <c r="NL19" s="625">
        <f t="shared" si="331"/>
        <v>1</v>
      </c>
      <c r="NM19" s="625" t="str">
        <f t="shared" si="332"/>
        <v>00:00-00:00</v>
      </c>
      <c r="NN19" s="627">
        <f t="shared" si="333"/>
        <v>1</v>
      </c>
      <c r="NO19" s="738">
        <f t="shared" si="334"/>
        <v>0</v>
      </c>
      <c r="NP19" s="738">
        <f t="shared" si="335"/>
        <v>1</v>
      </c>
      <c r="NQ19" s="628" t="b">
        <f t="shared" si="336"/>
        <v>1</v>
      </c>
      <c r="NR19" s="628" t="b">
        <f t="shared" si="336"/>
        <v>0</v>
      </c>
      <c r="NS19" s="628" t="b">
        <f t="shared" si="337"/>
        <v>1</v>
      </c>
      <c r="NT19" s="628">
        <f t="shared" si="338"/>
        <v>1</v>
      </c>
      <c r="NU19" s="737">
        <f t="shared" si="339"/>
        <v>0</v>
      </c>
      <c r="NV19" s="737">
        <f t="shared" si="340"/>
        <v>0</v>
      </c>
      <c r="NW19" s="737">
        <f t="shared" si="72"/>
        <v>0</v>
      </c>
      <c r="NX19" s="740">
        <f t="shared" si="73"/>
        <v>0</v>
      </c>
      <c r="NY19" s="625">
        <f t="shared" si="341"/>
        <v>1</v>
      </c>
      <c r="NZ19" s="625" t="str">
        <f t="shared" si="342"/>
        <v>00:00-00:00</v>
      </c>
      <c r="OA19" s="627">
        <f t="shared" si="343"/>
        <v>1</v>
      </c>
      <c r="OB19" s="738">
        <f t="shared" si="344"/>
        <v>0</v>
      </c>
      <c r="OC19" s="738">
        <f t="shared" si="345"/>
        <v>1</v>
      </c>
      <c r="OD19" s="628" t="b">
        <f t="shared" si="346"/>
        <v>1</v>
      </c>
      <c r="OE19" s="628" t="b">
        <f t="shared" si="346"/>
        <v>0</v>
      </c>
      <c r="OF19" s="628" t="b">
        <f t="shared" si="347"/>
        <v>1</v>
      </c>
      <c r="OG19" s="628">
        <f t="shared" si="348"/>
        <v>1</v>
      </c>
      <c r="OH19" s="737">
        <f t="shared" si="349"/>
        <v>0</v>
      </c>
      <c r="OI19" s="737">
        <f t="shared" si="350"/>
        <v>0</v>
      </c>
      <c r="OJ19" s="737">
        <f t="shared" si="74"/>
        <v>0</v>
      </c>
      <c r="OK19" s="740">
        <f t="shared" si="75"/>
        <v>0</v>
      </c>
      <c r="OL19" s="625">
        <f t="shared" si="351"/>
        <v>1</v>
      </c>
      <c r="OM19" s="625" t="str">
        <f t="shared" si="352"/>
        <v>00:00-00:00</v>
      </c>
      <c r="ON19" s="627">
        <f t="shared" si="353"/>
        <v>1</v>
      </c>
      <c r="OO19" s="738">
        <f t="shared" si="354"/>
        <v>0</v>
      </c>
      <c r="OP19" s="738">
        <f t="shared" si="355"/>
        <v>1</v>
      </c>
      <c r="OQ19" s="628" t="b">
        <f t="shared" si="356"/>
        <v>1</v>
      </c>
      <c r="OR19" s="628" t="b">
        <f t="shared" si="356"/>
        <v>0</v>
      </c>
      <c r="OS19" s="628" t="b">
        <f t="shared" si="357"/>
        <v>1</v>
      </c>
      <c r="OT19" s="628">
        <f t="shared" si="358"/>
        <v>1</v>
      </c>
      <c r="OU19" s="737">
        <f t="shared" si="359"/>
        <v>0</v>
      </c>
      <c r="OV19" s="737">
        <f t="shared" si="360"/>
        <v>0</v>
      </c>
      <c r="OW19" s="737">
        <f t="shared" si="76"/>
        <v>0</v>
      </c>
      <c r="OX19" s="740">
        <f t="shared" si="77"/>
        <v>0</v>
      </c>
      <c r="OY19" s="625">
        <f t="shared" si="361"/>
        <v>1</v>
      </c>
      <c r="OZ19" s="625" t="str">
        <f t="shared" si="362"/>
        <v>00:00-00:00</v>
      </c>
      <c r="PA19" s="627">
        <f t="shared" si="363"/>
        <v>1</v>
      </c>
      <c r="PB19" s="738">
        <f t="shared" si="364"/>
        <v>0</v>
      </c>
      <c r="PC19" s="738">
        <f t="shared" si="365"/>
        <v>1</v>
      </c>
      <c r="PD19" s="628" t="b">
        <f t="shared" si="366"/>
        <v>1</v>
      </c>
      <c r="PE19" s="628" t="b">
        <f t="shared" si="366"/>
        <v>0</v>
      </c>
      <c r="PF19" s="628" t="b">
        <f t="shared" si="367"/>
        <v>1</v>
      </c>
      <c r="PG19" s="628">
        <f t="shared" si="368"/>
        <v>1</v>
      </c>
      <c r="PH19" s="737">
        <f t="shared" si="369"/>
        <v>0</v>
      </c>
      <c r="PI19" s="737">
        <f t="shared" si="370"/>
        <v>0</v>
      </c>
      <c r="PJ19" s="737">
        <f t="shared" si="78"/>
        <v>0</v>
      </c>
      <c r="PK19" s="740">
        <f t="shared" si="79"/>
        <v>0</v>
      </c>
      <c r="PL19" s="625">
        <f t="shared" si="371"/>
        <v>1</v>
      </c>
      <c r="PM19" s="625" t="str">
        <f t="shared" si="372"/>
        <v>00:00-00:00</v>
      </c>
      <c r="PN19" s="627">
        <f t="shared" si="373"/>
        <v>1</v>
      </c>
      <c r="PO19" s="738">
        <f t="shared" si="374"/>
        <v>0</v>
      </c>
      <c r="PP19" s="738">
        <f t="shared" si="375"/>
        <v>1</v>
      </c>
      <c r="PQ19" s="628" t="b">
        <f t="shared" si="376"/>
        <v>1</v>
      </c>
      <c r="PR19" s="628" t="b">
        <f t="shared" si="376"/>
        <v>0</v>
      </c>
      <c r="PS19" s="628" t="b">
        <f t="shared" si="377"/>
        <v>1</v>
      </c>
      <c r="PT19" s="628">
        <f t="shared" si="378"/>
        <v>1</v>
      </c>
      <c r="PU19" s="737">
        <f t="shared" si="379"/>
        <v>0</v>
      </c>
      <c r="PV19" s="737">
        <f t="shared" si="380"/>
        <v>0</v>
      </c>
      <c r="PW19" s="737">
        <f t="shared" si="80"/>
        <v>0</v>
      </c>
      <c r="PX19" s="740">
        <f t="shared" si="81"/>
        <v>0</v>
      </c>
      <c r="PY19" s="625">
        <f t="shared" si="381"/>
        <v>1</v>
      </c>
      <c r="PZ19" s="625" t="str">
        <f t="shared" si="382"/>
        <v>00:00-00:00</v>
      </c>
      <c r="QA19" s="627">
        <f t="shared" si="383"/>
        <v>1</v>
      </c>
      <c r="QB19" s="738">
        <f t="shared" si="384"/>
        <v>0</v>
      </c>
      <c r="QC19" s="738">
        <f t="shared" si="385"/>
        <v>1</v>
      </c>
      <c r="QD19" s="628" t="b">
        <f t="shared" si="386"/>
        <v>1</v>
      </c>
      <c r="QE19" s="628" t="b">
        <f t="shared" si="386"/>
        <v>0</v>
      </c>
      <c r="QF19" s="628" t="b">
        <f t="shared" si="387"/>
        <v>1</v>
      </c>
      <c r="QG19" s="628">
        <f t="shared" si="388"/>
        <v>1</v>
      </c>
      <c r="QH19" s="737">
        <f t="shared" si="389"/>
        <v>0</v>
      </c>
      <c r="QI19" s="737">
        <f t="shared" si="390"/>
        <v>0</v>
      </c>
      <c r="QJ19" s="737">
        <f t="shared" si="82"/>
        <v>0</v>
      </c>
      <c r="QK19" s="740">
        <f t="shared" si="83"/>
        <v>0</v>
      </c>
      <c r="QL19" s="625">
        <f t="shared" si="391"/>
        <v>1</v>
      </c>
      <c r="QM19" s="625" t="str">
        <f t="shared" si="392"/>
        <v>00:00-00:00</v>
      </c>
      <c r="QN19" s="627">
        <f t="shared" si="393"/>
        <v>1</v>
      </c>
      <c r="QO19" s="738">
        <f t="shared" si="394"/>
        <v>0</v>
      </c>
      <c r="QP19" s="738">
        <f t="shared" si="395"/>
        <v>1</v>
      </c>
      <c r="QQ19" s="628" t="b">
        <f t="shared" si="396"/>
        <v>1</v>
      </c>
      <c r="QR19" s="628" t="b">
        <f t="shared" si="396"/>
        <v>0</v>
      </c>
      <c r="QS19" s="628" t="b">
        <f t="shared" si="397"/>
        <v>1</v>
      </c>
      <c r="QT19" s="628">
        <f t="shared" si="398"/>
        <v>1</v>
      </c>
      <c r="QU19" s="737">
        <f t="shared" si="399"/>
        <v>0</v>
      </c>
      <c r="QV19" s="737">
        <f t="shared" si="400"/>
        <v>0</v>
      </c>
      <c r="QW19" s="737">
        <f t="shared" si="84"/>
        <v>0</v>
      </c>
      <c r="QX19" s="740">
        <f t="shared" si="85"/>
        <v>0</v>
      </c>
      <c r="QY19" s="625">
        <f t="shared" si="401"/>
        <v>1</v>
      </c>
      <c r="QZ19" s="625" t="str">
        <f t="shared" si="402"/>
        <v>00:00-00:00</v>
      </c>
      <c r="RA19" s="627">
        <f t="shared" si="403"/>
        <v>1</v>
      </c>
      <c r="RB19" s="738">
        <f t="shared" si="404"/>
        <v>0</v>
      </c>
      <c r="RC19" s="738">
        <f t="shared" si="405"/>
        <v>1</v>
      </c>
      <c r="RD19" s="628" t="b">
        <f t="shared" si="406"/>
        <v>1</v>
      </c>
      <c r="RE19" s="628" t="b">
        <f t="shared" si="406"/>
        <v>0</v>
      </c>
      <c r="RF19" s="628" t="b">
        <f t="shared" si="407"/>
        <v>1</v>
      </c>
      <c r="RG19" s="628">
        <f t="shared" si="408"/>
        <v>1</v>
      </c>
      <c r="RH19" s="737">
        <f t="shared" si="409"/>
        <v>0</v>
      </c>
      <c r="RI19" s="737">
        <f t="shared" si="410"/>
        <v>0</v>
      </c>
      <c r="RJ19" s="737">
        <f t="shared" si="86"/>
        <v>0</v>
      </c>
      <c r="RK19" s="740">
        <f t="shared" si="87"/>
        <v>0</v>
      </c>
      <c r="RL19" s="744">
        <f t="shared" si="411"/>
        <v>0</v>
      </c>
      <c r="RM19" s="746">
        <f t="shared" si="430"/>
        <v>0</v>
      </c>
      <c r="RN19" s="744">
        <f t="shared" si="412"/>
        <v>0</v>
      </c>
      <c r="RO19" s="744">
        <f t="shared" si="413"/>
        <v>0</v>
      </c>
      <c r="RP19" s="744">
        <f t="shared" si="414"/>
        <v>0</v>
      </c>
      <c r="RQ19" s="744">
        <f t="shared" si="415"/>
        <v>0</v>
      </c>
      <c r="RR19" s="594">
        <f t="shared" ca="1" si="89"/>
        <v>0</v>
      </c>
      <c r="RS19" s="594">
        <f t="shared" ca="1" si="90"/>
        <v>0</v>
      </c>
      <c r="RU19" s="725"/>
    </row>
    <row r="20" spans="1:489" s="625" customFormat="1" ht="15" x14ac:dyDescent="0.25">
      <c r="A20" s="865">
        <f t="shared" ca="1" si="91"/>
        <v>50</v>
      </c>
      <c r="B20" s="719">
        <f t="shared" ca="1" si="416"/>
        <v>44175</v>
      </c>
      <c r="C20" s="720">
        <f t="shared" ca="1" si="417"/>
        <v>1</v>
      </c>
      <c r="D20" s="720" t="str">
        <f t="shared" ca="1" si="418"/>
        <v/>
      </c>
      <c r="E20" s="773" t="str">
        <f t="shared" ca="1" si="419"/>
        <v/>
      </c>
      <c r="F20" s="721">
        <f t="shared" ca="1" si="420"/>
        <v>44175</v>
      </c>
      <c r="G20" s="747"/>
      <c r="H20" s="748"/>
      <c r="I20" s="748"/>
      <c r="J20" s="748"/>
      <c r="K20" s="748"/>
      <c r="L20" s="748"/>
      <c r="M20" s="749"/>
      <c r="N20" s="722" t="str">
        <f t="shared" si="0"/>
        <v/>
      </c>
      <c r="O20" s="723" t="str">
        <f t="shared" si="1"/>
        <v/>
      </c>
      <c r="P20" s="724">
        <f t="shared" ca="1" si="2"/>
        <v>0.33333333333333298</v>
      </c>
      <c r="Q20" s="725" t="str">
        <f t="shared" ca="1" si="3"/>
        <v/>
      </c>
      <c r="R20" s="725" t="str">
        <f t="shared" ca="1" si="92"/>
        <v/>
      </c>
      <c r="S20" s="750"/>
      <c r="T20" s="723" t="str">
        <f t="shared" si="93"/>
        <v/>
      </c>
      <c r="U20" s="723" t="str">
        <f t="shared" ca="1" si="4"/>
        <v/>
      </c>
      <c r="V20" s="723" t="str">
        <f t="shared" ca="1" si="94"/>
        <v/>
      </c>
      <c r="W20" s="723" t="str">
        <f t="shared" ca="1" si="95"/>
        <v/>
      </c>
      <c r="X20" s="723" t="str">
        <f ca="1">IF(AND(UPPER(G20)=Stammdaten!$D$47,Q20&gt;0),Q20,"")</f>
        <v/>
      </c>
      <c r="Y20" s="751"/>
      <c r="Z20" s="714"/>
      <c r="AA20" s="714"/>
      <c r="AB20" s="714"/>
      <c r="AC20" s="727" t="str">
        <f t="shared" si="5"/>
        <v/>
      </c>
      <c r="AD20" s="714"/>
      <c r="AE20" s="752" t="str">
        <f t="shared" si="6"/>
        <v/>
      </c>
      <c r="AF20" s="729" t="str">
        <f t="shared" si="96"/>
        <v/>
      </c>
      <c r="AG20" s="730" t="str">
        <f t="shared" si="97"/>
        <v/>
      </c>
      <c r="AH20" s="731" t="str">
        <f t="shared" si="7"/>
        <v/>
      </c>
      <c r="AI20" s="731">
        <f t="shared" si="98"/>
        <v>0</v>
      </c>
      <c r="AJ20" s="731">
        <f t="shared" si="99"/>
        <v>0</v>
      </c>
      <c r="AK20" s="732">
        <f ca="1">IF(G20=Stammdaten!$I$59,3,IF(AND(OR(C20=0,WEEKDAY(B20,2)&gt;=6),Q20&lt;&gt;""),2,0))</f>
        <v>0</v>
      </c>
      <c r="AL20" s="596">
        <f t="shared" si="8"/>
        <v>0</v>
      </c>
      <c r="AM20" s="596">
        <f t="shared" si="8"/>
        <v>0</v>
      </c>
      <c r="AN20" s="596">
        <f t="shared" si="8"/>
        <v>0</v>
      </c>
      <c r="AO20" s="596">
        <f t="shared" si="421"/>
        <v>0</v>
      </c>
      <c r="AP20" s="633">
        <v>0</v>
      </c>
      <c r="AQ20" s="596">
        <f t="shared" si="422"/>
        <v>0</v>
      </c>
      <c r="AR20" s="634">
        <f t="shared" si="9"/>
        <v>0</v>
      </c>
      <c r="AS20" s="733">
        <f t="shared" si="10"/>
        <v>0</v>
      </c>
      <c r="AT20" s="635">
        <f t="shared" si="11"/>
        <v>0</v>
      </c>
      <c r="AU20" s="635">
        <f t="shared" si="423"/>
        <v>0</v>
      </c>
      <c r="AV20" s="633">
        <v>0</v>
      </c>
      <c r="AW20" s="635">
        <f t="shared" si="424"/>
        <v>0</v>
      </c>
      <c r="AX20" s="596">
        <f t="shared" si="12"/>
        <v>0</v>
      </c>
      <c r="AY20" s="596">
        <f t="shared" si="13"/>
        <v>0</v>
      </c>
      <c r="AZ20" s="596">
        <f t="shared" si="14"/>
        <v>0</v>
      </c>
      <c r="BA20" s="596">
        <f t="shared" si="15"/>
        <v>0</v>
      </c>
      <c r="BB20" s="596">
        <f t="shared" si="16"/>
        <v>0</v>
      </c>
      <c r="BC20" s="596">
        <f t="shared" si="425"/>
        <v>0</v>
      </c>
      <c r="BD20" s="636" t="b">
        <f t="shared" si="17"/>
        <v>1</v>
      </c>
      <c r="BE20" s="636" t="b">
        <f>IF(UPPER(G20)=Stammdaten!$D$40,TRUE,FALSE)</f>
        <v>0</v>
      </c>
      <c r="BF20" s="635">
        <f t="shared" si="426"/>
        <v>0</v>
      </c>
      <c r="BG20" s="635">
        <f>IF(UPPER(G20)=Stammdaten!$D$39,IF(C20=0,AU20/2,IF(AU20&gt;=10/24,10/24,AU20)),0)</f>
        <v>0</v>
      </c>
      <c r="BH20" s="635">
        <f ca="1">IF(OR(C20=0,B20=""),0,INDIRECT(ADDRESS(MATCH(B20,Soll_AZ,1)+MATCH("Arbeitszeit 1 ab",Stammdaten!B:B,0)-1,WEEKDAY(B20,2)+15,,,Tabellennamen),TRUE))</f>
        <v>0.33333333333333331</v>
      </c>
      <c r="BI20" s="635">
        <f>IF(G20=Stammdaten!$D$48,BH20,0)</f>
        <v>0</v>
      </c>
      <c r="BJ20" s="734">
        <f>ROUND(IF(BI20&gt;0,BI20,IF(UPPER(G20)=Stammdaten!$D$39,BG20,IF(UPPER(G20)=Stammdaten!$D$40,IF(AO20+AU20=0,P20,IF(AND(AU20&gt;0,AU20-AO20+AQ20&lt;=10/24),AU20-AO20+AQ20,IF(OR(AU20=0,AQ20&gt;=10/24),AQ20,10/24))),BF20))),15)</f>
        <v>0</v>
      </c>
      <c r="BK20" s="636">
        <f t="shared" si="427"/>
        <v>0</v>
      </c>
      <c r="BL20" s="636" t="b">
        <f>IF(UPPER(G20)=Stammdaten!$D$39,TRUE,FALSE)</f>
        <v>0</v>
      </c>
      <c r="BM20" s="636">
        <f t="shared" si="18"/>
        <v>0</v>
      </c>
      <c r="BN20" s="636">
        <f t="shared" si="19"/>
        <v>0</v>
      </c>
      <c r="BO20" s="735">
        <f t="shared" ca="1" si="100"/>
        <v>0</v>
      </c>
      <c r="BP20" s="636">
        <f t="shared" si="20"/>
        <v>0</v>
      </c>
      <c r="BQ20" s="636">
        <f t="shared" si="101"/>
        <v>0</v>
      </c>
      <c r="BR20" s="636">
        <f t="shared" ca="1" si="21"/>
        <v>0</v>
      </c>
      <c r="BS20" s="549">
        <f t="shared" ca="1" si="22"/>
        <v>0</v>
      </c>
      <c r="BT20" s="637">
        <f t="shared" ca="1" si="428"/>
        <v>0</v>
      </c>
      <c r="BU20" s="635">
        <f t="shared" ca="1" si="429"/>
        <v>0</v>
      </c>
      <c r="BV20" s="638">
        <f t="shared" ca="1" si="23"/>
        <v>1</v>
      </c>
      <c r="BW20" s="635">
        <f ca="1">IF(B20="","",INDIRECT(ADDRESS(MATCH(B20,Soll_AZ,1)+MATCH("Arbeitszeit 1 ab",Stammdaten!B:B,0)-1,4,,,Tabellennamen),TRUE))</f>
        <v>1.6666666666666667</v>
      </c>
      <c r="BX20" s="638">
        <f t="shared" ca="1" si="24"/>
        <v>0</v>
      </c>
      <c r="BY20" s="638">
        <f t="shared" ca="1" si="102"/>
        <v>1</v>
      </c>
      <c r="BZ20" s="736">
        <f ca="1">ROUND(IF(OR(C20=0,B20=""),0,INDIRECT(ADDRESS(MATCH(B20,Soll_AZ,1)+MATCH("Arbeitszeit 1 ab",Stammdaten!B:B,0)-1,WEEKDAY(B20,2)+15,,,Tabellennamen),TRUE)),15)</f>
        <v>0.33333333333333298</v>
      </c>
      <c r="CA20" s="954">
        <f t="shared" ca="1" si="25"/>
        <v>0</v>
      </c>
      <c r="CB20" s="736">
        <f t="shared" si="103"/>
        <v>0</v>
      </c>
      <c r="CC20" s="625">
        <f t="shared" si="26"/>
        <v>1</v>
      </c>
      <c r="CD20" s="737">
        <f t="shared" si="27"/>
        <v>0</v>
      </c>
      <c r="CE20" s="737">
        <f t="shared" si="104"/>
        <v>1</v>
      </c>
      <c r="CF20" s="738" t="str">
        <f t="shared" si="105"/>
        <v>00:00-00:00</v>
      </c>
      <c r="CG20" s="739">
        <f t="shared" si="106"/>
        <v>1</v>
      </c>
      <c r="CH20" s="738">
        <f t="shared" si="107"/>
        <v>0</v>
      </c>
      <c r="CI20" s="738">
        <f t="shared" si="108"/>
        <v>1</v>
      </c>
      <c r="CJ20" s="737" t="b">
        <f t="shared" si="109"/>
        <v>1</v>
      </c>
      <c r="CK20" s="737" t="b">
        <f t="shared" si="109"/>
        <v>0</v>
      </c>
      <c r="CL20" s="737" t="b">
        <f t="shared" si="110"/>
        <v>1</v>
      </c>
      <c r="CM20" s="628">
        <f t="shared" si="111"/>
        <v>1</v>
      </c>
      <c r="CN20" s="737">
        <f t="shared" si="112"/>
        <v>0</v>
      </c>
      <c r="CO20" s="737">
        <f t="shared" si="113"/>
        <v>0</v>
      </c>
      <c r="CP20" s="737">
        <f t="shared" si="114"/>
        <v>0</v>
      </c>
      <c r="CQ20" s="740">
        <f t="shared" si="28"/>
        <v>0</v>
      </c>
      <c r="CR20" s="625">
        <f t="shared" si="115"/>
        <v>1</v>
      </c>
      <c r="CS20" s="738" t="str">
        <f t="shared" si="29"/>
        <v>00:00-00:00</v>
      </c>
      <c r="CT20" s="739">
        <f t="shared" si="116"/>
        <v>1</v>
      </c>
      <c r="CU20" s="738">
        <f t="shared" si="117"/>
        <v>0</v>
      </c>
      <c r="CV20" s="738">
        <f t="shared" si="118"/>
        <v>1</v>
      </c>
      <c r="CW20" s="737" t="b">
        <f t="shared" si="119"/>
        <v>1</v>
      </c>
      <c r="CX20" s="737" t="b">
        <f t="shared" si="119"/>
        <v>0</v>
      </c>
      <c r="CY20" s="737" t="b">
        <f t="shared" si="120"/>
        <v>1</v>
      </c>
      <c r="CZ20" s="628">
        <f t="shared" si="121"/>
        <v>1</v>
      </c>
      <c r="DA20" s="737">
        <f t="shared" si="122"/>
        <v>0</v>
      </c>
      <c r="DB20" s="737">
        <f t="shared" si="123"/>
        <v>0</v>
      </c>
      <c r="DC20" s="737">
        <f t="shared" si="124"/>
        <v>0</v>
      </c>
      <c r="DD20" s="740">
        <f t="shared" si="30"/>
        <v>0</v>
      </c>
      <c r="DE20" s="625">
        <f t="shared" si="125"/>
        <v>1</v>
      </c>
      <c r="DF20" s="738" t="str">
        <f t="shared" si="126"/>
        <v>00:00-00:00</v>
      </c>
      <c r="DG20" s="739">
        <f t="shared" si="127"/>
        <v>1</v>
      </c>
      <c r="DH20" s="738">
        <f t="shared" si="128"/>
        <v>0</v>
      </c>
      <c r="DI20" s="738">
        <f t="shared" si="129"/>
        <v>1</v>
      </c>
      <c r="DJ20" s="737" t="b">
        <f t="shared" si="130"/>
        <v>1</v>
      </c>
      <c r="DK20" s="737" t="b">
        <f t="shared" si="130"/>
        <v>0</v>
      </c>
      <c r="DL20" s="737" t="b">
        <f t="shared" si="131"/>
        <v>1</v>
      </c>
      <c r="DM20" s="628">
        <f t="shared" si="132"/>
        <v>1</v>
      </c>
      <c r="DN20" s="737">
        <f t="shared" si="133"/>
        <v>0</v>
      </c>
      <c r="DO20" s="737">
        <f t="shared" si="134"/>
        <v>0</v>
      </c>
      <c r="DP20" s="737">
        <f t="shared" si="31"/>
        <v>0</v>
      </c>
      <c r="DQ20" s="740">
        <f t="shared" si="32"/>
        <v>0</v>
      </c>
      <c r="DR20" s="625">
        <f t="shared" si="135"/>
        <v>1</v>
      </c>
      <c r="DS20" s="738" t="str">
        <f t="shared" si="136"/>
        <v>00:00-00:00</v>
      </c>
      <c r="DT20" s="739">
        <f t="shared" si="137"/>
        <v>1</v>
      </c>
      <c r="DU20" s="738">
        <f t="shared" si="138"/>
        <v>0</v>
      </c>
      <c r="DV20" s="738">
        <f t="shared" si="139"/>
        <v>1</v>
      </c>
      <c r="DW20" s="737" t="b">
        <f t="shared" si="140"/>
        <v>1</v>
      </c>
      <c r="DX20" s="737" t="b">
        <f t="shared" si="140"/>
        <v>0</v>
      </c>
      <c r="DY20" s="737" t="b">
        <f t="shared" si="141"/>
        <v>1</v>
      </c>
      <c r="DZ20" s="628">
        <f t="shared" si="142"/>
        <v>1</v>
      </c>
      <c r="EA20" s="737">
        <f t="shared" si="143"/>
        <v>0</v>
      </c>
      <c r="EB20" s="737">
        <f t="shared" si="144"/>
        <v>0</v>
      </c>
      <c r="EC20" s="737">
        <f t="shared" si="33"/>
        <v>0</v>
      </c>
      <c r="ED20" s="740">
        <f t="shared" si="34"/>
        <v>0</v>
      </c>
      <c r="EE20" s="741">
        <f t="shared" si="145"/>
        <v>1</v>
      </c>
      <c r="EF20" s="742" t="str">
        <f t="shared" si="146"/>
        <v>00:00-00:00</v>
      </c>
      <c r="EG20" s="743">
        <f t="shared" si="147"/>
        <v>1</v>
      </c>
      <c r="EH20" s="742">
        <f t="shared" si="148"/>
        <v>0</v>
      </c>
      <c r="EI20" s="742">
        <f t="shared" si="149"/>
        <v>1</v>
      </c>
      <c r="EJ20" s="742" t="b">
        <f t="shared" si="150"/>
        <v>1</v>
      </c>
      <c r="EK20" s="742" t="b">
        <f t="shared" si="150"/>
        <v>0</v>
      </c>
      <c r="EL20" s="742" t="b">
        <f t="shared" si="151"/>
        <v>1</v>
      </c>
      <c r="EM20" s="628">
        <f t="shared" si="152"/>
        <v>1</v>
      </c>
      <c r="EN20" s="737">
        <f t="shared" si="153"/>
        <v>0</v>
      </c>
      <c r="EO20" s="737">
        <f t="shared" si="154"/>
        <v>0</v>
      </c>
      <c r="EP20" s="737">
        <f t="shared" si="35"/>
        <v>0</v>
      </c>
      <c r="EQ20" s="740">
        <f t="shared" si="36"/>
        <v>0</v>
      </c>
      <c r="ER20" s="741">
        <f t="shared" si="155"/>
        <v>1</v>
      </c>
      <c r="ES20" s="742" t="str">
        <f t="shared" si="156"/>
        <v>00:00-00:00</v>
      </c>
      <c r="ET20" s="739">
        <f t="shared" si="157"/>
        <v>1</v>
      </c>
      <c r="EU20" s="738">
        <f t="shared" si="158"/>
        <v>0</v>
      </c>
      <c r="EV20" s="738">
        <f t="shared" si="159"/>
        <v>1</v>
      </c>
      <c r="EW20" s="737" t="b">
        <f t="shared" si="160"/>
        <v>1</v>
      </c>
      <c r="EX20" s="737" t="b">
        <f t="shared" si="160"/>
        <v>0</v>
      </c>
      <c r="EY20" s="737" t="b">
        <f t="shared" si="161"/>
        <v>1</v>
      </c>
      <c r="EZ20" s="628">
        <f t="shared" si="162"/>
        <v>1</v>
      </c>
      <c r="FA20" s="737">
        <f t="shared" si="163"/>
        <v>0</v>
      </c>
      <c r="FB20" s="737">
        <f t="shared" si="164"/>
        <v>0</v>
      </c>
      <c r="FC20" s="737">
        <f t="shared" si="37"/>
        <v>0</v>
      </c>
      <c r="FD20" s="740">
        <f t="shared" si="38"/>
        <v>0</v>
      </c>
      <c r="FE20" s="625">
        <f t="shared" si="165"/>
        <v>1</v>
      </c>
      <c r="FF20" s="738" t="str">
        <f t="shared" si="166"/>
        <v>00:00-00:00</v>
      </c>
      <c r="FG20" s="739">
        <f t="shared" si="167"/>
        <v>1</v>
      </c>
      <c r="FH20" s="738">
        <f t="shared" si="168"/>
        <v>0</v>
      </c>
      <c r="FI20" s="738">
        <f t="shared" si="169"/>
        <v>1</v>
      </c>
      <c r="FJ20" s="737" t="b">
        <f t="shared" si="170"/>
        <v>1</v>
      </c>
      <c r="FK20" s="737" t="b">
        <f t="shared" si="170"/>
        <v>0</v>
      </c>
      <c r="FL20" s="737" t="b">
        <f t="shared" si="171"/>
        <v>1</v>
      </c>
      <c r="FM20" s="628">
        <f t="shared" si="172"/>
        <v>1</v>
      </c>
      <c r="FN20" s="737">
        <f t="shared" si="173"/>
        <v>0</v>
      </c>
      <c r="FO20" s="737">
        <f t="shared" si="174"/>
        <v>0</v>
      </c>
      <c r="FP20" s="737">
        <f t="shared" si="39"/>
        <v>0</v>
      </c>
      <c r="FQ20" s="740">
        <f t="shared" si="40"/>
        <v>0</v>
      </c>
      <c r="FR20" s="625">
        <f t="shared" si="175"/>
        <v>1</v>
      </c>
      <c r="FS20" s="738" t="str">
        <f t="shared" si="176"/>
        <v>00:00-00:00</v>
      </c>
      <c r="FT20" s="739">
        <f t="shared" si="177"/>
        <v>1</v>
      </c>
      <c r="FU20" s="738">
        <f t="shared" si="178"/>
        <v>0</v>
      </c>
      <c r="FV20" s="738">
        <f t="shared" si="179"/>
        <v>1</v>
      </c>
      <c r="FW20" s="737" t="b">
        <f t="shared" si="180"/>
        <v>1</v>
      </c>
      <c r="FX20" s="737" t="b">
        <f t="shared" si="180"/>
        <v>0</v>
      </c>
      <c r="FY20" s="737" t="b">
        <f t="shared" si="181"/>
        <v>1</v>
      </c>
      <c r="FZ20" s="628">
        <f t="shared" si="182"/>
        <v>1</v>
      </c>
      <c r="GA20" s="737">
        <f t="shared" si="183"/>
        <v>0</v>
      </c>
      <c r="GB20" s="737">
        <f t="shared" si="184"/>
        <v>0</v>
      </c>
      <c r="GC20" s="737">
        <f t="shared" si="41"/>
        <v>0</v>
      </c>
      <c r="GD20" s="740">
        <f t="shared" si="42"/>
        <v>0</v>
      </c>
      <c r="GE20" s="625">
        <f t="shared" si="185"/>
        <v>1</v>
      </c>
      <c r="GF20" s="738" t="str">
        <f t="shared" si="186"/>
        <v>00:00-00:00</v>
      </c>
      <c r="GG20" s="739">
        <f t="shared" si="187"/>
        <v>1</v>
      </c>
      <c r="GH20" s="738">
        <f t="shared" si="188"/>
        <v>0</v>
      </c>
      <c r="GI20" s="738">
        <f t="shared" si="189"/>
        <v>1</v>
      </c>
      <c r="GJ20" s="737" t="b">
        <f t="shared" si="190"/>
        <v>1</v>
      </c>
      <c r="GK20" s="737" t="b">
        <f t="shared" si="190"/>
        <v>0</v>
      </c>
      <c r="GL20" s="737" t="b">
        <f t="shared" si="191"/>
        <v>1</v>
      </c>
      <c r="GM20" s="628">
        <f t="shared" si="192"/>
        <v>1</v>
      </c>
      <c r="GN20" s="737">
        <f t="shared" si="193"/>
        <v>0</v>
      </c>
      <c r="GO20" s="737">
        <f t="shared" si="194"/>
        <v>0</v>
      </c>
      <c r="GP20" s="737">
        <f t="shared" si="43"/>
        <v>0</v>
      </c>
      <c r="GQ20" s="740">
        <f t="shared" si="44"/>
        <v>0</v>
      </c>
      <c r="GR20" s="625">
        <f t="shared" si="195"/>
        <v>1</v>
      </c>
      <c r="GS20" s="738" t="str">
        <f t="shared" si="196"/>
        <v>00:00-00:00</v>
      </c>
      <c r="GT20" s="739">
        <f t="shared" si="197"/>
        <v>1</v>
      </c>
      <c r="GU20" s="738">
        <f t="shared" si="198"/>
        <v>0</v>
      </c>
      <c r="GV20" s="738">
        <f t="shared" si="199"/>
        <v>1</v>
      </c>
      <c r="GW20" s="737" t="b">
        <f t="shared" si="200"/>
        <v>1</v>
      </c>
      <c r="GX20" s="737" t="b">
        <f t="shared" si="200"/>
        <v>0</v>
      </c>
      <c r="GY20" s="737" t="b">
        <f t="shared" si="201"/>
        <v>1</v>
      </c>
      <c r="GZ20" s="628">
        <f t="shared" si="202"/>
        <v>1</v>
      </c>
      <c r="HA20" s="737">
        <f t="shared" si="203"/>
        <v>0</v>
      </c>
      <c r="HB20" s="737">
        <f t="shared" si="204"/>
        <v>0</v>
      </c>
      <c r="HC20" s="737">
        <f t="shared" si="45"/>
        <v>0</v>
      </c>
      <c r="HD20" s="740">
        <f t="shared" si="46"/>
        <v>0</v>
      </c>
      <c r="HE20" s="625">
        <f t="shared" si="205"/>
        <v>1</v>
      </c>
      <c r="HF20" s="738" t="str">
        <f t="shared" si="206"/>
        <v>00:00-00:00</v>
      </c>
      <c r="HG20" s="739">
        <f t="shared" si="207"/>
        <v>1</v>
      </c>
      <c r="HH20" s="738">
        <f t="shared" si="208"/>
        <v>0</v>
      </c>
      <c r="HI20" s="738">
        <f t="shared" si="209"/>
        <v>1</v>
      </c>
      <c r="HJ20" s="737" t="b">
        <f t="shared" si="210"/>
        <v>1</v>
      </c>
      <c r="HK20" s="737" t="b">
        <f t="shared" si="210"/>
        <v>0</v>
      </c>
      <c r="HL20" s="737" t="b">
        <f t="shared" si="211"/>
        <v>1</v>
      </c>
      <c r="HM20" s="628">
        <f t="shared" si="212"/>
        <v>1</v>
      </c>
      <c r="HN20" s="737">
        <f t="shared" si="213"/>
        <v>0</v>
      </c>
      <c r="HO20" s="737">
        <f t="shared" si="214"/>
        <v>0</v>
      </c>
      <c r="HP20" s="737">
        <f t="shared" si="47"/>
        <v>0</v>
      </c>
      <c r="HQ20" s="740">
        <f t="shared" si="48"/>
        <v>0</v>
      </c>
      <c r="HR20" s="625">
        <f t="shared" si="215"/>
        <v>1</v>
      </c>
      <c r="HS20" s="738" t="str">
        <f t="shared" si="216"/>
        <v>00:00-00:00</v>
      </c>
      <c r="HT20" s="739">
        <f t="shared" si="217"/>
        <v>1</v>
      </c>
      <c r="HU20" s="738">
        <f t="shared" si="218"/>
        <v>0</v>
      </c>
      <c r="HV20" s="738">
        <f t="shared" si="219"/>
        <v>1</v>
      </c>
      <c r="HW20" s="737" t="b">
        <f t="shared" si="220"/>
        <v>1</v>
      </c>
      <c r="HX20" s="737" t="b">
        <f t="shared" si="220"/>
        <v>0</v>
      </c>
      <c r="HY20" s="737" t="b">
        <f t="shared" si="221"/>
        <v>1</v>
      </c>
      <c r="HZ20" s="628">
        <f t="shared" si="222"/>
        <v>1</v>
      </c>
      <c r="IA20" s="737">
        <f t="shared" si="223"/>
        <v>0</v>
      </c>
      <c r="IB20" s="737">
        <f t="shared" si="224"/>
        <v>0</v>
      </c>
      <c r="IC20" s="737">
        <f t="shared" si="49"/>
        <v>0</v>
      </c>
      <c r="ID20" s="740">
        <f t="shared" si="50"/>
        <v>0</v>
      </c>
      <c r="IE20" s="625">
        <f t="shared" si="225"/>
        <v>1</v>
      </c>
      <c r="IF20" s="738" t="str">
        <f t="shared" si="226"/>
        <v>00:00-00:00</v>
      </c>
      <c r="IG20" s="739">
        <f t="shared" si="227"/>
        <v>1</v>
      </c>
      <c r="IH20" s="738">
        <f t="shared" si="228"/>
        <v>0</v>
      </c>
      <c r="II20" s="738">
        <f t="shared" si="229"/>
        <v>1</v>
      </c>
      <c r="IJ20" s="737" t="b">
        <f t="shared" si="230"/>
        <v>1</v>
      </c>
      <c r="IK20" s="737" t="b">
        <f t="shared" si="230"/>
        <v>0</v>
      </c>
      <c r="IL20" s="737" t="b">
        <f t="shared" si="231"/>
        <v>1</v>
      </c>
      <c r="IM20" s="628">
        <f t="shared" si="232"/>
        <v>1</v>
      </c>
      <c r="IN20" s="737">
        <f t="shared" si="233"/>
        <v>0</v>
      </c>
      <c r="IO20" s="737">
        <f t="shared" si="234"/>
        <v>0</v>
      </c>
      <c r="IP20" s="737">
        <f t="shared" si="51"/>
        <v>0</v>
      </c>
      <c r="IQ20" s="740">
        <f t="shared" si="52"/>
        <v>0</v>
      </c>
      <c r="IR20" s="625">
        <f t="shared" si="235"/>
        <v>1</v>
      </c>
      <c r="IS20" s="738" t="str">
        <f t="shared" si="236"/>
        <v>00:00-00:00</v>
      </c>
      <c r="IT20" s="739">
        <f t="shared" si="237"/>
        <v>1</v>
      </c>
      <c r="IU20" s="738">
        <f t="shared" si="238"/>
        <v>0</v>
      </c>
      <c r="IV20" s="738">
        <f t="shared" si="239"/>
        <v>1</v>
      </c>
      <c r="IW20" s="737" t="b">
        <f t="shared" si="240"/>
        <v>1</v>
      </c>
      <c r="IX20" s="737" t="b">
        <f t="shared" si="240"/>
        <v>0</v>
      </c>
      <c r="IY20" s="737" t="b">
        <f t="shared" si="241"/>
        <v>1</v>
      </c>
      <c r="IZ20" s="628">
        <f t="shared" si="242"/>
        <v>1</v>
      </c>
      <c r="JA20" s="737">
        <f t="shared" si="243"/>
        <v>0</v>
      </c>
      <c r="JB20" s="737">
        <f t="shared" si="244"/>
        <v>0</v>
      </c>
      <c r="JC20" s="737">
        <f t="shared" si="53"/>
        <v>0</v>
      </c>
      <c r="JD20" s="740">
        <f t="shared" si="54"/>
        <v>0</v>
      </c>
      <c r="JE20" s="625">
        <f t="shared" si="245"/>
        <v>1</v>
      </c>
      <c r="JF20" s="738" t="str">
        <f t="shared" si="246"/>
        <v>00:00-00:00</v>
      </c>
      <c r="JG20" s="739">
        <f t="shared" si="247"/>
        <v>1</v>
      </c>
      <c r="JH20" s="738">
        <f t="shared" si="248"/>
        <v>0</v>
      </c>
      <c r="JI20" s="738">
        <f t="shared" si="249"/>
        <v>1</v>
      </c>
      <c r="JJ20" s="737" t="b">
        <f t="shared" si="250"/>
        <v>1</v>
      </c>
      <c r="JK20" s="737" t="b">
        <f t="shared" si="250"/>
        <v>0</v>
      </c>
      <c r="JL20" s="737" t="b">
        <f t="shared" si="251"/>
        <v>1</v>
      </c>
      <c r="JM20" s="628">
        <f t="shared" si="252"/>
        <v>1</v>
      </c>
      <c r="JN20" s="737">
        <f t="shared" si="253"/>
        <v>0</v>
      </c>
      <c r="JO20" s="737">
        <f t="shared" si="254"/>
        <v>0</v>
      </c>
      <c r="JP20" s="737">
        <f t="shared" si="55"/>
        <v>0</v>
      </c>
      <c r="JQ20" s="740">
        <f t="shared" si="56"/>
        <v>0</v>
      </c>
      <c r="JR20" s="744">
        <f t="shared" si="255"/>
        <v>0</v>
      </c>
      <c r="JS20" s="745">
        <f t="shared" si="256"/>
        <v>0</v>
      </c>
      <c r="JT20" s="744">
        <f t="shared" si="257"/>
        <v>0</v>
      </c>
      <c r="JU20" s="744">
        <f t="shared" si="258"/>
        <v>0</v>
      </c>
      <c r="JV20" s="744">
        <f t="shared" si="259"/>
        <v>0</v>
      </c>
      <c r="JW20" s="744">
        <f t="shared" si="260"/>
        <v>0</v>
      </c>
      <c r="JX20" s="616"/>
      <c r="JY20" s="625">
        <f t="shared" si="261"/>
        <v>1</v>
      </c>
      <c r="JZ20" s="626" t="str">
        <f t="shared" si="262"/>
        <v>00:00-00:00</v>
      </c>
      <c r="KA20" s="627">
        <f t="shared" si="263"/>
        <v>1</v>
      </c>
      <c r="KB20" s="738">
        <f t="shared" si="264"/>
        <v>0</v>
      </c>
      <c r="KC20" s="738">
        <f t="shared" si="265"/>
        <v>1</v>
      </c>
      <c r="KD20" s="628" t="b">
        <f t="shared" si="266"/>
        <v>1</v>
      </c>
      <c r="KE20" s="628" t="b">
        <f t="shared" si="266"/>
        <v>0</v>
      </c>
      <c r="KF20" s="628" t="b">
        <f t="shared" si="267"/>
        <v>1</v>
      </c>
      <c r="KG20" s="628">
        <f t="shared" si="268"/>
        <v>1</v>
      </c>
      <c r="KH20" s="737">
        <f t="shared" si="269"/>
        <v>0</v>
      </c>
      <c r="KI20" s="737">
        <f t="shared" si="270"/>
        <v>0</v>
      </c>
      <c r="KJ20" s="737">
        <f t="shared" si="57"/>
        <v>0</v>
      </c>
      <c r="KK20" s="740">
        <f t="shared" si="58"/>
        <v>0</v>
      </c>
      <c r="KL20" s="625">
        <f t="shared" si="271"/>
        <v>1</v>
      </c>
      <c r="KM20" s="625" t="str">
        <f t="shared" si="272"/>
        <v>00:00-00:00</v>
      </c>
      <c r="KN20" s="627">
        <f t="shared" si="273"/>
        <v>1</v>
      </c>
      <c r="KO20" s="738">
        <f t="shared" si="274"/>
        <v>0</v>
      </c>
      <c r="KP20" s="738">
        <f t="shared" si="275"/>
        <v>1</v>
      </c>
      <c r="KQ20" s="628" t="b">
        <f t="shared" si="276"/>
        <v>1</v>
      </c>
      <c r="KR20" s="628" t="b">
        <f t="shared" si="276"/>
        <v>0</v>
      </c>
      <c r="KS20" s="628" t="b">
        <f t="shared" si="277"/>
        <v>1</v>
      </c>
      <c r="KT20" s="628">
        <f t="shared" si="278"/>
        <v>1</v>
      </c>
      <c r="KU20" s="737">
        <f t="shared" si="279"/>
        <v>0</v>
      </c>
      <c r="KV20" s="737">
        <f t="shared" si="280"/>
        <v>0</v>
      </c>
      <c r="KW20" s="737">
        <f t="shared" si="59"/>
        <v>0</v>
      </c>
      <c r="KX20" s="740">
        <f t="shared" si="60"/>
        <v>0</v>
      </c>
      <c r="KY20" s="625">
        <f t="shared" si="281"/>
        <v>1</v>
      </c>
      <c r="KZ20" s="625" t="str">
        <f t="shared" si="282"/>
        <v>00:00-00:00</v>
      </c>
      <c r="LA20" s="627">
        <f t="shared" si="283"/>
        <v>1</v>
      </c>
      <c r="LB20" s="738">
        <f t="shared" si="284"/>
        <v>0</v>
      </c>
      <c r="LC20" s="738">
        <f t="shared" si="285"/>
        <v>1</v>
      </c>
      <c r="LD20" s="628" t="b">
        <f t="shared" si="286"/>
        <v>1</v>
      </c>
      <c r="LE20" s="628" t="b">
        <f t="shared" si="286"/>
        <v>0</v>
      </c>
      <c r="LF20" s="628" t="b">
        <f t="shared" si="287"/>
        <v>1</v>
      </c>
      <c r="LG20" s="628">
        <f t="shared" si="288"/>
        <v>1</v>
      </c>
      <c r="LH20" s="737">
        <f t="shared" si="289"/>
        <v>0</v>
      </c>
      <c r="LI20" s="737">
        <f t="shared" si="290"/>
        <v>0</v>
      </c>
      <c r="LJ20" s="737">
        <f t="shared" si="61"/>
        <v>0</v>
      </c>
      <c r="LK20" s="740">
        <f t="shared" si="62"/>
        <v>0</v>
      </c>
      <c r="LL20" s="625">
        <f t="shared" si="291"/>
        <v>1</v>
      </c>
      <c r="LM20" s="625" t="str">
        <f t="shared" si="292"/>
        <v>00:00-00:00</v>
      </c>
      <c r="LN20" s="627">
        <f t="shared" si="293"/>
        <v>1</v>
      </c>
      <c r="LO20" s="738">
        <f t="shared" si="294"/>
        <v>0</v>
      </c>
      <c r="LP20" s="738">
        <f t="shared" si="295"/>
        <v>1</v>
      </c>
      <c r="LQ20" s="628" t="b">
        <f t="shared" si="296"/>
        <v>1</v>
      </c>
      <c r="LR20" s="628" t="b">
        <f t="shared" si="296"/>
        <v>0</v>
      </c>
      <c r="LS20" s="628" t="b">
        <f t="shared" si="297"/>
        <v>1</v>
      </c>
      <c r="LT20" s="628">
        <f t="shared" si="298"/>
        <v>1</v>
      </c>
      <c r="LU20" s="737">
        <f t="shared" si="299"/>
        <v>0</v>
      </c>
      <c r="LV20" s="737">
        <f t="shared" si="300"/>
        <v>0</v>
      </c>
      <c r="LW20" s="737">
        <f t="shared" si="63"/>
        <v>0</v>
      </c>
      <c r="LX20" s="740">
        <f t="shared" si="64"/>
        <v>0</v>
      </c>
      <c r="LY20" s="625">
        <f t="shared" si="301"/>
        <v>1</v>
      </c>
      <c r="LZ20" s="625" t="str">
        <f t="shared" si="302"/>
        <v>00:00-00:00</v>
      </c>
      <c r="MA20" s="627">
        <f t="shared" si="303"/>
        <v>1</v>
      </c>
      <c r="MB20" s="738">
        <f t="shared" si="304"/>
        <v>0</v>
      </c>
      <c r="MC20" s="738">
        <f t="shared" si="305"/>
        <v>1</v>
      </c>
      <c r="MD20" s="628" t="b">
        <f t="shared" si="306"/>
        <v>1</v>
      </c>
      <c r="ME20" s="628" t="b">
        <f t="shared" si="65"/>
        <v>0</v>
      </c>
      <c r="MF20" s="628" t="b">
        <f t="shared" si="307"/>
        <v>1</v>
      </c>
      <c r="MG20" s="628">
        <f t="shared" si="308"/>
        <v>1</v>
      </c>
      <c r="MH20" s="737">
        <f t="shared" si="309"/>
        <v>0</v>
      </c>
      <c r="MI20" s="737">
        <f t="shared" si="310"/>
        <v>0</v>
      </c>
      <c r="MJ20" s="737">
        <f t="shared" si="66"/>
        <v>0</v>
      </c>
      <c r="MK20" s="740">
        <f t="shared" si="67"/>
        <v>0</v>
      </c>
      <c r="ML20" s="625">
        <f t="shared" si="311"/>
        <v>1</v>
      </c>
      <c r="MM20" s="625" t="str">
        <f t="shared" si="312"/>
        <v>00:00-00:00</v>
      </c>
      <c r="MN20" s="627">
        <f t="shared" si="313"/>
        <v>1</v>
      </c>
      <c r="MO20" s="738">
        <f t="shared" si="314"/>
        <v>0</v>
      </c>
      <c r="MP20" s="738">
        <f t="shared" si="315"/>
        <v>1</v>
      </c>
      <c r="MQ20" s="628" t="b">
        <f t="shared" si="316"/>
        <v>1</v>
      </c>
      <c r="MR20" s="628" t="b">
        <f t="shared" si="316"/>
        <v>0</v>
      </c>
      <c r="MS20" s="628" t="b">
        <f t="shared" si="317"/>
        <v>1</v>
      </c>
      <c r="MT20" s="628">
        <f t="shared" si="318"/>
        <v>1</v>
      </c>
      <c r="MU20" s="737">
        <f t="shared" si="319"/>
        <v>0</v>
      </c>
      <c r="MV20" s="737">
        <f t="shared" si="320"/>
        <v>0</v>
      </c>
      <c r="MW20" s="737">
        <f t="shared" si="68"/>
        <v>0</v>
      </c>
      <c r="MX20" s="740">
        <f t="shared" si="69"/>
        <v>0</v>
      </c>
      <c r="MY20" s="625">
        <f t="shared" si="321"/>
        <v>1</v>
      </c>
      <c r="MZ20" s="625" t="str">
        <f t="shared" si="322"/>
        <v>00:00-00:00</v>
      </c>
      <c r="NA20" s="627">
        <f t="shared" si="323"/>
        <v>1</v>
      </c>
      <c r="NB20" s="738">
        <f t="shared" si="324"/>
        <v>0</v>
      </c>
      <c r="NC20" s="738">
        <f t="shared" si="325"/>
        <v>1</v>
      </c>
      <c r="ND20" s="628" t="b">
        <f t="shared" si="326"/>
        <v>1</v>
      </c>
      <c r="NE20" s="628" t="b">
        <f t="shared" si="326"/>
        <v>0</v>
      </c>
      <c r="NF20" s="628" t="b">
        <f t="shared" si="327"/>
        <v>1</v>
      </c>
      <c r="NG20" s="628">
        <f t="shared" si="328"/>
        <v>1</v>
      </c>
      <c r="NH20" s="737">
        <f t="shared" si="329"/>
        <v>0</v>
      </c>
      <c r="NI20" s="737">
        <f t="shared" si="330"/>
        <v>0</v>
      </c>
      <c r="NJ20" s="737">
        <f t="shared" si="70"/>
        <v>0</v>
      </c>
      <c r="NK20" s="740">
        <f t="shared" si="71"/>
        <v>0</v>
      </c>
      <c r="NL20" s="625">
        <f t="shared" si="331"/>
        <v>1</v>
      </c>
      <c r="NM20" s="625" t="str">
        <f t="shared" si="332"/>
        <v>00:00-00:00</v>
      </c>
      <c r="NN20" s="627">
        <f t="shared" si="333"/>
        <v>1</v>
      </c>
      <c r="NO20" s="738">
        <f t="shared" si="334"/>
        <v>0</v>
      </c>
      <c r="NP20" s="738">
        <f t="shared" si="335"/>
        <v>1</v>
      </c>
      <c r="NQ20" s="628" t="b">
        <f t="shared" si="336"/>
        <v>1</v>
      </c>
      <c r="NR20" s="628" t="b">
        <f t="shared" si="336"/>
        <v>0</v>
      </c>
      <c r="NS20" s="628" t="b">
        <f t="shared" si="337"/>
        <v>1</v>
      </c>
      <c r="NT20" s="628">
        <f t="shared" si="338"/>
        <v>1</v>
      </c>
      <c r="NU20" s="737">
        <f t="shared" si="339"/>
        <v>0</v>
      </c>
      <c r="NV20" s="737">
        <f t="shared" si="340"/>
        <v>0</v>
      </c>
      <c r="NW20" s="737">
        <f t="shared" si="72"/>
        <v>0</v>
      </c>
      <c r="NX20" s="740">
        <f t="shared" si="73"/>
        <v>0</v>
      </c>
      <c r="NY20" s="625">
        <f t="shared" si="341"/>
        <v>1</v>
      </c>
      <c r="NZ20" s="625" t="str">
        <f t="shared" si="342"/>
        <v>00:00-00:00</v>
      </c>
      <c r="OA20" s="627">
        <f t="shared" si="343"/>
        <v>1</v>
      </c>
      <c r="OB20" s="738">
        <f t="shared" si="344"/>
        <v>0</v>
      </c>
      <c r="OC20" s="738">
        <f t="shared" si="345"/>
        <v>1</v>
      </c>
      <c r="OD20" s="628" t="b">
        <f t="shared" si="346"/>
        <v>1</v>
      </c>
      <c r="OE20" s="628" t="b">
        <f t="shared" si="346"/>
        <v>0</v>
      </c>
      <c r="OF20" s="628" t="b">
        <f t="shared" si="347"/>
        <v>1</v>
      </c>
      <c r="OG20" s="628">
        <f t="shared" si="348"/>
        <v>1</v>
      </c>
      <c r="OH20" s="737">
        <f t="shared" si="349"/>
        <v>0</v>
      </c>
      <c r="OI20" s="737">
        <f t="shared" si="350"/>
        <v>0</v>
      </c>
      <c r="OJ20" s="737">
        <f t="shared" si="74"/>
        <v>0</v>
      </c>
      <c r="OK20" s="740">
        <f t="shared" si="75"/>
        <v>0</v>
      </c>
      <c r="OL20" s="625">
        <f t="shared" si="351"/>
        <v>1</v>
      </c>
      <c r="OM20" s="625" t="str">
        <f t="shared" si="352"/>
        <v>00:00-00:00</v>
      </c>
      <c r="ON20" s="627">
        <f t="shared" si="353"/>
        <v>1</v>
      </c>
      <c r="OO20" s="738">
        <f t="shared" si="354"/>
        <v>0</v>
      </c>
      <c r="OP20" s="738">
        <f t="shared" si="355"/>
        <v>1</v>
      </c>
      <c r="OQ20" s="628" t="b">
        <f t="shared" si="356"/>
        <v>1</v>
      </c>
      <c r="OR20" s="628" t="b">
        <f t="shared" si="356"/>
        <v>0</v>
      </c>
      <c r="OS20" s="628" t="b">
        <f t="shared" si="357"/>
        <v>1</v>
      </c>
      <c r="OT20" s="628">
        <f t="shared" si="358"/>
        <v>1</v>
      </c>
      <c r="OU20" s="737">
        <f t="shared" si="359"/>
        <v>0</v>
      </c>
      <c r="OV20" s="737">
        <f t="shared" si="360"/>
        <v>0</v>
      </c>
      <c r="OW20" s="737">
        <f t="shared" si="76"/>
        <v>0</v>
      </c>
      <c r="OX20" s="740">
        <f t="shared" si="77"/>
        <v>0</v>
      </c>
      <c r="OY20" s="625">
        <f t="shared" si="361"/>
        <v>1</v>
      </c>
      <c r="OZ20" s="625" t="str">
        <f t="shared" si="362"/>
        <v>00:00-00:00</v>
      </c>
      <c r="PA20" s="627">
        <f t="shared" si="363"/>
        <v>1</v>
      </c>
      <c r="PB20" s="738">
        <f t="shared" si="364"/>
        <v>0</v>
      </c>
      <c r="PC20" s="738">
        <f t="shared" si="365"/>
        <v>1</v>
      </c>
      <c r="PD20" s="628" t="b">
        <f t="shared" si="366"/>
        <v>1</v>
      </c>
      <c r="PE20" s="628" t="b">
        <f t="shared" si="366"/>
        <v>0</v>
      </c>
      <c r="PF20" s="628" t="b">
        <f t="shared" si="367"/>
        <v>1</v>
      </c>
      <c r="PG20" s="628">
        <f t="shared" si="368"/>
        <v>1</v>
      </c>
      <c r="PH20" s="737">
        <f t="shared" si="369"/>
        <v>0</v>
      </c>
      <c r="PI20" s="737">
        <f t="shared" si="370"/>
        <v>0</v>
      </c>
      <c r="PJ20" s="737">
        <f t="shared" si="78"/>
        <v>0</v>
      </c>
      <c r="PK20" s="740">
        <f t="shared" si="79"/>
        <v>0</v>
      </c>
      <c r="PL20" s="625">
        <f t="shared" si="371"/>
        <v>1</v>
      </c>
      <c r="PM20" s="625" t="str">
        <f t="shared" si="372"/>
        <v>00:00-00:00</v>
      </c>
      <c r="PN20" s="627">
        <f t="shared" si="373"/>
        <v>1</v>
      </c>
      <c r="PO20" s="738">
        <f t="shared" si="374"/>
        <v>0</v>
      </c>
      <c r="PP20" s="738">
        <f t="shared" si="375"/>
        <v>1</v>
      </c>
      <c r="PQ20" s="628" t="b">
        <f t="shared" si="376"/>
        <v>1</v>
      </c>
      <c r="PR20" s="628" t="b">
        <f t="shared" si="376"/>
        <v>0</v>
      </c>
      <c r="PS20" s="628" t="b">
        <f t="shared" si="377"/>
        <v>1</v>
      </c>
      <c r="PT20" s="628">
        <f t="shared" si="378"/>
        <v>1</v>
      </c>
      <c r="PU20" s="737">
        <f t="shared" si="379"/>
        <v>0</v>
      </c>
      <c r="PV20" s="737">
        <f t="shared" si="380"/>
        <v>0</v>
      </c>
      <c r="PW20" s="737">
        <f t="shared" si="80"/>
        <v>0</v>
      </c>
      <c r="PX20" s="740">
        <f t="shared" si="81"/>
        <v>0</v>
      </c>
      <c r="PY20" s="625">
        <f t="shared" si="381"/>
        <v>1</v>
      </c>
      <c r="PZ20" s="625" t="str">
        <f t="shared" si="382"/>
        <v>00:00-00:00</v>
      </c>
      <c r="QA20" s="627">
        <f t="shared" si="383"/>
        <v>1</v>
      </c>
      <c r="QB20" s="738">
        <f t="shared" si="384"/>
        <v>0</v>
      </c>
      <c r="QC20" s="738">
        <f t="shared" si="385"/>
        <v>1</v>
      </c>
      <c r="QD20" s="628" t="b">
        <f t="shared" si="386"/>
        <v>1</v>
      </c>
      <c r="QE20" s="628" t="b">
        <f t="shared" si="386"/>
        <v>0</v>
      </c>
      <c r="QF20" s="628" t="b">
        <f t="shared" si="387"/>
        <v>1</v>
      </c>
      <c r="QG20" s="628">
        <f t="shared" si="388"/>
        <v>1</v>
      </c>
      <c r="QH20" s="737">
        <f t="shared" si="389"/>
        <v>0</v>
      </c>
      <c r="QI20" s="737">
        <f t="shared" si="390"/>
        <v>0</v>
      </c>
      <c r="QJ20" s="737">
        <f t="shared" si="82"/>
        <v>0</v>
      </c>
      <c r="QK20" s="740">
        <f t="shared" si="83"/>
        <v>0</v>
      </c>
      <c r="QL20" s="625">
        <f t="shared" si="391"/>
        <v>1</v>
      </c>
      <c r="QM20" s="625" t="str">
        <f t="shared" si="392"/>
        <v>00:00-00:00</v>
      </c>
      <c r="QN20" s="627">
        <f t="shared" si="393"/>
        <v>1</v>
      </c>
      <c r="QO20" s="738">
        <f t="shared" si="394"/>
        <v>0</v>
      </c>
      <c r="QP20" s="738">
        <f t="shared" si="395"/>
        <v>1</v>
      </c>
      <c r="QQ20" s="628" t="b">
        <f t="shared" si="396"/>
        <v>1</v>
      </c>
      <c r="QR20" s="628" t="b">
        <f t="shared" si="396"/>
        <v>0</v>
      </c>
      <c r="QS20" s="628" t="b">
        <f t="shared" si="397"/>
        <v>1</v>
      </c>
      <c r="QT20" s="628">
        <f t="shared" si="398"/>
        <v>1</v>
      </c>
      <c r="QU20" s="737">
        <f t="shared" si="399"/>
        <v>0</v>
      </c>
      <c r="QV20" s="737">
        <f t="shared" si="400"/>
        <v>0</v>
      </c>
      <c r="QW20" s="737">
        <f t="shared" si="84"/>
        <v>0</v>
      </c>
      <c r="QX20" s="740">
        <f t="shared" si="85"/>
        <v>0</v>
      </c>
      <c r="QY20" s="625">
        <f t="shared" si="401"/>
        <v>1</v>
      </c>
      <c r="QZ20" s="625" t="str">
        <f t="shared" si="402"/>
        <v>00:00-00:00</v>
      </c>
      <c r="RA20" s="627">
        <f t="shared" si="403"/>
        <v>1</v>
      </c>
      <c r="RB20" s="738">
        <f t="shared" si="404"/>
        <v>0</v>
      </c>
      <c r="RC20" s="738">
        <f t="shared" si="405"/>
        <v>1</v>
      </c>
      <c r="RD20" s="628" t="b">
        <f t="shared" si="406"/>
        <v>1</v>
      </c>
      <c r="RE20" s="628" t="b">
        <f t="shared" si="406"/>
        <v>0</v>
      </c>
      <c r="RF20" s="628" t="b">
        <f t="shared" si="407"/>
        <v>1</v>
      </c>
      <c r="RG20" s="628">
        <f t="shared" si="408"/>
        <v>1</v>
      </c>
      <c r="RH20" s="737">
        <f t="shared" si="409"/>
        <v>0</v>
      </c>
      <c r="RI20" s="737">
        <f t="shared" si="410"/>
        <v>0</v>
      </c>
      <c r="RJ20" s="737">
        <f t="shared" si="86"/>
        <v>0</v>
      </c>
      <c r="RK20" s="740">
        <f t="shared" si="87"/>
        <v>0</v>
      </c>
      <c r="RL20" s="744">
        <f t="shared" si="411"/>
        <v>0</v>
      </c>
      <c r="RM20" s="746">
        <f t="shared" si="430"/>
        <v>0</v>
      </c>
      <c r="RN20" s="744">
        <f t="shared" si="412"/>
        <v>0</v>
      </c>
      <c r="RO20" s="744">
        <f t="shared" si="413"/>
        <v>0</v>
      </c>
      <c r="RP20" s="744">
        <f t="shared" si="414"/>
        <v>0</v>
      </c>
      <c r="RQ20" s="744">
        <f t="shared" si="415"/>
        <v>0</v>
      </c>
      <c r="RR20" s="594">
        <f t="shared" ca="1" si="89"/>
        <v>0</v>
      </c>
      <c r="RS20" s="594">
        <f t="shared" ca="1" si="90"/>
        <v>0</v>
      </c>
      <c r="RU20" s="725"/>
    </row>
    <row r="21" spans="1:489" s="625" customFormat="1" ht="15" x14ac:dyDescent="0.25">
      <c r="A21" s="865">
        <f t="shared" ca="1" si="91"/>
        <v>50</v>
      </c>
      <c r="B21" s="719">
        <f t="shared" ca="1" si="416"/>
        <v>44176</v>
      </c>
      <c r="C21" s="720">
        <f t="shared" ca="1" si="417"/>
        <v>1</v>
      </c>
      <c r="D21" s="720" t="str">
        <f t="shared" ca="1" si="418"/>
        <v/>
      </c>
      <c r="E21" s="773" t="str">
        <f t="shared" ca="1" si="419"/>
        <v/>
      </c>
      <c r="F21" s="721">
        <f t="shared" ca="1" si="420"/>
        <v>44176</v>
      </c>
      <c r="G21" s="747"/>
      <c r="H21" s="748"/>
      <c r="I21" s="748"/>
      <c r="J21" s="748"/>
      <c r="K21" s="748"/>
      <c r="L21" s="748"/>
      <c r="M21" s="749"/>
      <c r="N21" s="722" t="str">
        <f t="shared" si="0"/>
        <v/>
      </c>
      <c r="O21" s="723" t="str">
        <f t="shared" si="1"/>
        <v/>
      </c>
      <c r="P21" s="724">
        <f t="shared" ca="1" si="2"/>
        <v>0.33333333333333298</v>
      </c>
      <c r="Q21" s="725" t="str">
        <f t="shared" ca="1" si="3"/>
        <v/>
      </c>
      <c r="R21" s="725" t="str">
        <f t="shared" ca="1" si="92"/>
        <v/>
      </c>
      <c r="S21" s="750"/>
      <c r="T21" s="723" t="str">
        <f t="shared" si="93"/>
        <v/>
      </c>
      <c r="U21" s="723" t="str">
        <f t="shared" ca="1" si="4"/>
        <v/>
      </c>
      <c r="V21" s="723" t="str">
        <f t="shared" ca="1" si="94"/>
        <v/>
      </c>
      <c r="W21" s="723" t="str">
        <f t="shared" ca="1" si="95"/>
        <v/>
      </c>
      <c r="X21" s="723" t="str">
        <f ca="1">IF(AND(UPPER(G21)=Stammdaten!$D$47,Q21&gt;0),Q21,"")</f>
        <v/>
      </c>
      <c r="Y21" s="751"/>
      <c r="Z21" s="714"/>
      <c r="AA21" s="714"/>
      <c r="AB21" s="714"/>
      <c r="AC21" s="727" t="str">
        <f t="shared" si="5"/>
        <v/>
      </c>
      <c r="AD21" s="714"/>
      <c r="AE21" s="752" t="str">
        <f t="shared" si="6"/>
        <v/>
      </c>
      <c r="AF21" s="729" t="str">
        <f t="shared" si="96"/>
        <v/>
      </c>
      <c r="AG21" s="730" t="str">
        <f t="shared" si="97"/>
        <v/>
      </c>
      <c r="AH21" s="731" t="str">
        <f t="shared" si="7"/>
        <v/>
      </c>
      <c r="AI21" s="731">
        <f t="shared" si="98"/>
        <v>0</v>
      </c>
      <c r="AJ21" s="731">
        <f t="shared" si="99"/>
        <v>0</v>
      </c>
      <c r="AK21" s="732">
        <f ca="1">IF(G21=Stammdaten!$I$59,3,IF(AND(OR(C21=0,WEEKDAY(B21,2)&gt;=6),Q21&lt;&gt;""),2,0))</f>
        <v>0</v>
      </c>
      <c r="AL21" s="596">
        <f t="shared" si="8"/>
        <v>0</v>
      </c>
      <c r="AM21" s="596">
        <f t="shared" si="8"/>
        <v>0</v>
      </c>
      <c r="AN21" s="596">
        <f t="shared" si="8"/>
        <v>0</v>
      </c>
      <c r="AO21" s="596">
        <f t="shared" si="421"/>
        <v>0</v>
      </c>
      <c r="AP21" s="633">
        <v>0</v>
      </c>
      <c r="AQ21" s="596">
        <f t="shared" si="422"/>
        <v>0</v>
      </c>
      <c r="AR21" s="634">
        <f t="shared" si="9"/>
        <v>0</v>
      </c>
      <c r="AS21" s="733">
        <f t="shared" si="10"/>
        <v>0</v>
      </c>
      <c r="AT21" s="635">
        <f t="shared" si="11"/>
        <v>0</v>
      </c>
      <c r="AU21" s="635">
        <f t="shared" si="423"/>
        <v>0</v>
      </c>
      <c r="AV21" s="633">
        <v>0</v>
      </c>
      <c r="AW21" s="635">
        <f t="shared" si="424"/>
        <v>0</v>
      </c>
      <c r="AX21" s="596">
        <f t="shared" si="12"/>
        <v>0</v>
      </c>
      <c r="AY21" s="596">
        <f t="shared" si="13"/>
        <v>0</v>
      </c>
      <c r="AZ21" s="596">
        <f t="shared" si="14"/>
        <v>0</v>
      </c>
      <c r="BA21" s="596">
        <f t="shared" si="15"/>
        <v>0</v>
      </c>
      <c r="BB21" s="596">
        <f t="shared" si="16"/>
        <v>0</v>
      </c>
      <c r="BC21" s="596">
        <f t="shared" si="425"/>
        <v>0</v>
      </c>
      <c r="BD21" s="636" t="b">
        <f t="shared" si="17"/>
        <v>1</v>
      </c>
      <c r="BE21" s="636" t="b">
        <f>IF(UPPER(G21)=Stammdaten!$D$40,TRUE,FALSE)</f>
        <v>0</v>
      </c>
      <c r="BF21" s="635">
        <f t="shared" si="426"/>
        <v>0</v>
      </c>
      <c r="BG21" s="635">
        <f>IF(UPPER(G21)=Stammdaten!$D$39,IF(C21=0,AU21/2,IF(AU21&gt;=10/24,10/24,AU21)),0)</f>
        <v>0</v>
      </c>
      <c r="BH21" s="635">
        <f ca="1">IF(OR(C21=0,B21=""),0,INDIRECT(ADDRESS(MATCH(B21,Soll_AZ,1)+MATCH("Arbeitszeit 1 ab",Stammdaten!B:B,0)-1,WEEKDAY(B21,2)+15,,,Tabellennamen),TRUE))</f>
        <v>0.33333333333333337</v>
      </c>
      <c r="BI21" s="635">
        <f>IF(G21=Stammdaten!$D$48,BH21,0)</f>
        <v>0</v>
      </c>
      <c r="BJ21" s="734">
        <f>ROUND(IF(BI21&gt;0,BI21,IF(UPPER(G21)=Stammdaten!$D$39,BG21,IF(UPPER(G21)=Stammdaten!$D$40,IF(AO21+AU21=0,P21,IF(AND(AU21&gt;0,AU21-AO21+AQ21&lt;=10/24),AU21-AO21+AQ21,IF(OR(AU21=0,AQ21&gt;=10/24),AQ21,10/24))),BF21))),15)</f>
        <v>0</v>
      </c>
      <c r="BK21" s="636">
        <f t="shared" si="427"/>
        <v>0</v>
      </c>
      <c r="BL21" s="636" t="b">
        <f>IF(UPPER(G21)=Stammdaten!$D$39,TRUE,FALSE)</f>
        <v>0</v>
      </c>
      <c r="BM21" s="636">
        <f t="shared" si="18"/>
        <v>0</v>
      </c>
      <c r="BN21" s="636">
        <f t="shared" si="19"/>
        <v>0</v>
      </c>
      <c r="BO21" s="735">
        <f t="shared" ca="1" si="100"/>
        <v>0</v>
      </c>
      <c r="BP21" s="636">
        <f t="shared" si="20"/>
        <v>0</v>
      </c>
      <c r="BQ21" s="636">
        <f t="shared" si="101"/>
        <v>0</v>
      </c>
      <c r="BR21" s="636">
        <f t="shared" ca="1" si="21"/>
        <v>0</v>
      </c>
      <c r="BS21" s="549">
        <f t="shared" ca="1" si="22"/>
        <v>0</v>
      </c>
      <c r="BT21" s="637">
        <f t="shared" ca="1" si="428"/>
        <v>0</v>
      </c>
      <c r="BU21" s="635">
        <f t="shared" ca="1" si="429"/>
        <v>0</v>
      </c>
      <c r="BV21" s="638">
        <f t="shared" ca="1" si="23"/>
        <v>1</v>
      </c>
      <c r="BW21" s="635">
        <f ca="1">IF(B21="","",INDIRECT(ADDRESS(MATCH(B21,Soll_AZ,1)+MATCH("Arbeitszeit 1 ab",Stammdaten!B:B,0)-1,4,,,Tabellennamen),TRUE))</f>
        <v>1.6666666666666667</v>
      </c>
      <c r="BX21" s="638">
        <f t="shared" ca="1" si="24"/>
        <v>0</v>
      </c>
      <c r="BY21" s="638">
        <f t="shared" ca="1" si="102"/>
        <v>1</v>
      </c>
      <c r="BZ21" s="736">
        <f ca="1">ROUND(IF(OR(C21=0,B21=""),0,INDIRECT(ADDRESS(MATCH(B21,Soll_AZ,1)+MATCH("Arbeitszeit 1 ab",Stammdaten!B:B,0)-1,WEEKDAY(B21,2)+15,,,Tabellennamen),TRUE)),15)</f>
        <v>0.33333333333333298</v>
      </c>
      <c r="CA21" s="954">
        <f t="shared" ca="1" si="25"/>
        <v>0</v>
      </c>
      <c r="CB21" s="736">
        <f t="shared" si="103"/>
        <v>0</v>
      </c>
      <c r="CC21" s="625">
        <f t="shared" si="26"/>
        <v>1</v>
      </c>
      <c r="CD21" s="737">
        <f t="shared" si="27"/>
        <v>0</v>
      </c>
      <c r="CE21" s="737">
        <f t="shared" si="104"/>
        <v>1</v>
      </c>
      <c r="CF21" s="738" t="str">
        <f t="shared" si="105"/>
        <v>00:00-00:00</v>
      </c>
      <c r="CG21" s="739">
        <f t="shared" si="106"/>
        <v>1</v>
      </c>
      <c r="CH21" s="738">
        <f t="shared" si="107"/>
        <v>0</v>
      </c>
      <c r="CI21" s="738">
        <f t="shared" si="108"/>
        <v>1</v>
      </c>
      <c r="CJ21" s="737" t="b">
        <f t="shared" si="109"/>
        <v>1</v>
      </c>
      <c r="CK21" s="737" t="b">
        <f t="shared" si="109"/>
        <v>0</v>
      </c>
      <c r="CL21" s="737" t="b">
        <f t="shared" si="110"/>
        <v>1</v>
      </c>
      <c r="CM21" s="628">
        <f t="shared" si="111"/>
        <v>1</v>
      </c>
      <c r="CN21" s="737">
        <f t="shared" si="112"/>
        <v>0</v>
      </c>
      <c r="CO21" s="737">
        <f t="shared" si="113"/>
        <v>0</v>
      </c>
      <c r="CP21" s="737">
        <f t="shared" si="114"/>
        <v>0</v>
      </c>
      <c r="CQ21" s="740">
        <f t="shared" si="28"/>
        <v>0</v>
      </c>
      <c r="CR21" s="625">
        <f t="shared" si="115"/>
        <v>1</v>
      </c>
      <c r="CS21" s="738" t="str">
        <f t="shared" si="29"/>
        <v>00:00-00:00</v>
      </c>
      <c r="CT21" s="739">
        <f t="shared" si="116"/>
        <v>1</v>
      </c>
      <c r="CU21" s="738">
        <f t="shared" si="117"/>
        <v>0</v>
      </c>
      <c r="CV21" s="738">
        <f t="shared" si="118"/>
        <v>1</v>
      </c>
      <c r="CW21" s="737" t="b">
        <f t="shared" si="119"/>
        <v>1</v>
      </c>
      <c r="CX21" s="737" t="b">
        <f t="shared" si="119"/>
        <v>0</v>
      </c>
      <c r="CY21" s="737" t="b">
        <f t="shared" si="120"/>
        <v>1</v>
      </c>
      <c r="CZ21" s="628">
        <f t="shared" si="121"/>
        <v>1</v>
      </c>
      <c r="DA21" s="737">
        <f t="shared" si="122"/>
        <v>0</v>
      </c>
      <c r="DB21" s="737">
        <f t="shared" si="123"/>
        <v>0</v>
      </c>
      <c r="DC21" s="737">
        <f t="shared" si="124"/>
        <v>0</v>
      </c>
      <c r="DD21" s="740">
        <f t="shared" si="30"/>
        <v>0</v>
      </c>
      <c r="DE21" s="625">
        <f t="shared" si="125"/>
        <v>1</v>
      </c>
      <c r="DF21" s="738" t="str">
        <f t="shared" si="126"/>
        <v>00:00-00:00</v>
      </c>
      <c r="DG21" s="739">
        <f t="shared" si="127"/>
        <v>1</v>
      </c>
      <c r="DH21" s="738">
        <f t="shared" si="128"/>
        <v>0</v>
      </c>
      <c r="DI21" s="738">
        <f t="shared" si="129"/>
        <v>1</v>
      </c>
      <c r="DJ21" s="737" t="b">
        <f t="shared" si="130"/>
        <v>1</v>
      </c>
      <c r="DK21" s="737" t="b">
        <f t="shared" si="130"/>
        <v>0</v>
      </c>
      <c r="DL21" s="737" t="b">
        <f t="shared" si="131"/>
        <v>1</v>
      </c>
      <c r="DM21" s="628">
        <f t="shared" si="132"/>
        <v>1</v>
      </c>
      <c r="DN21" s="737">
        <f t="shared" si="133"/>
        <v>0</v>
      </c>
      <c r="DO21" s="737">
        <f t="shared" si="134"/>
        <v>0</v>
      </c>
      <c r="DP21" s="737">
        <f t="shared" si="31"/>
        <v>0</v>
      </c>
      <c r="DQ21" s="740">
        <f t="shared" si="32"/>
        <v>0</v>
      </c>
      <c r="DR21" s="625">
        <f t="shared" si="135"/>
        <v>1</v>
      </c>
      <c r="DS21" s="738" t="str">
        <f t="shared" si="136"/>
        <v>00:00-00:00</v>
      </c>
      <c r="DT21" s="739">
        <f t="shared" si="137"/>
        <v>1</v>
      </c>
      <c r="DU21" s="738">
        <f t="shared" si="138"/>
        <v>0</v>
      </c>
      <c r="DV21" s="738">
        <f t="shared" si="139"/>
        <v>1</v>
      </c>
      <c r="DW21" s="737" t="b">
        <f t="shared" si="140"/>
        <v>1</v>
      </c>
      <c r="DX21" s="737" t="b">
        <f t="shared" si="140"/>
        <v>0</v>
      </c>
      <c r="DY21" s="737" t="b">
        <f t="shared" si="141"/>
        <v>1</v>
      </c>
      <c r="DZ21" s="628">
        <f t="shared" si="142"/>
        <v>1</v>
      </c>
      <c r="EA21" s="737">
        <f t="shared" si="143"/>
        <v>0</v>
      </c>
      <c r="EB21" s="737">
        <f t="shared" si="144"/>
        <v>0</v>
      </c>
      <c r="EC21" s="737">
        <f t="shared" si="33"/>
        <v>0</v>
      </c>
      <c r="ED21" s="740">
        <f t="shared" si="34"/>
        <v>0</v>
      </c>
      <c r="EE21" s="741">
        <f t="shared" si="145"/>
        <v>1</v>
      </c>
      <c r="EF21" s="742" t="str">
        <f t="shared" si="146"/>
        <v>00:00-00:00</v>
      </c>
      <c r="EG21" s="743">
        <f t="shared" si="147"/>
        <v>1</v>
      </c>
      <c r="EH21" s="742">
        <f t="shared" si="148"/>
        <v>0</v>
      </c>
      <c r="EI21" s="742">
        <f t="shared" si="149"/>
        <v>1</v>
      </c>
      <c r="EJ21" s="742" t="b">
        <f t="shared" si="150"/>
        <v>1</v>
      </c>
      <c r="EK21" s="742" t="b">
        <f t="shared" si="150"/>
        <v>0</v>
      </c>
      <c r="EL21" s="742" t="b">
        <f t="shared" si="151"/>
        <v>1</v>
      </c>
      <c r="EM21" s="628">
        <f t="shared" si="152"/>
        <v>1</v>
      </c>
      <c r="EN21" s="737">
        <f t="shared" si="153"/>
        <v>0</v>
      </c>
      <c r="EO21" s="737">
        <f t="shared" si="154"/>
        <v>0</v>
      </c>
      <c r="EP21" s="737">
        <f t="shared" si="35"/>
        <v>0</v>
      </c>
      <c r="EQ21" s="740">
        <f t="shared" si="36"/>
        <v>0</v>
      </c>
      <c r="ER21" s="741">
        <f t="shared" si="155"/>
        <v>1</v>
      </c>
      <c r="ES21" s="742" t="str">
        <f t="shared" si="156"/>
        <v>00:00-00:00</v>
      </c>
      <c r="ET21" s="739">
        <f t="shared" si="157"/>
        <v>1</v>
      </c>
      <c r="EU21" s="738">
        <f t="shared" si="158"/>
        <v>0</v>
      </c>
      <c r="EV21" s="738">
        <f t="shared" si="159"/>
        <v>1</v>
      </c>
      <c r="EW21" s="737" t="b">
        <f t="shared" si="160"/>
        <v>1</v>
      </c>
      <c r="EX21" s="737" t="b">
        <f t="shared" si="160"/>
        <v>0</v>
      </c>
      <c r="EY21" s="737" t="b">
        <f t="shared" si="161"/>
        <v>1</v>
      </c>
      <c r="EZ21" s="628">
        <f t="shared" si="162"/>
        <v>1</v>
      </c>
      <c r="FA21" s="737">
        <f t="shared" si="163"/>
        <v>0</v>
      </c>
      <c r="FB21" s="737">
        <f t="shared" si="164"/>
        <v>0</v>
      </c>
      <c r="FC21" s="737">
        <f t="shared" si="37"/>
        <v>0</v>
      </c>
      <c r="FD21" s="740">
        <f t="shared" si="38"/>
        <v>0</v>
      </c>
      <c r="FE21" s="625">
        <f t="shared" si="165"/>
        <v>1</v>
      </c>
      <c r="FF21" s="738" t="str">
        <f t="shared" si="166"/>
        <v>00:00-00:00</v>
      </c>
      <c r="FG21" s="739">
        <f t="shared" si="167"/>
        <v>1</v>
      </c>
      <c r="FH21" s="738">
        <f t="shared" si="168"/>
        <v>0</v>
      </c>
      <c r="FI21" s="738">
        <f t="shared" si="169"/>
        <v>1</v>
      </c>
      <c r="FJ21" s="737" t="b">
        <f t="shared" si="170"/>
        <v>1</v>
      </c>
      <c r="FK21" s="737" t="b">
        <f t="shared" si="170"/>
        <v>0</v>
      </c>
      <c r="FL21" s="737" t="b">
        <f t="shared" si="171"/>
        <v>1</v>
      </c>
      <c r="FM21" s="628">
        <f t="shared" si="172"/>
        <v>1</v>
      </c>
      <c r="FN21" s="737">
        <f t="shared" si="173"/>
        <v>0</v>
      </c>
      <c r="FO21" s="737">
        <f t="shared" si="174"/>
        <v>0</v>
      </c>
      <c r="FP21" s="737">
        <f t="shared" si="39"/>
        <v>0</v>
      </c>
      <c r="FQ21" s="740">
        <f t="shared" si="40"/>
        <v>0</v>
      </c>
      <c r="FR21" s="625">
        <f t="shared" si="175"/>
        <v>1</v>
      </c>
      <c r="FS21" s="738" t="str">
        <f t="shared" si="176"/>
        <v>00:00-00:00</v>
      </c>
      <c r="FT21" s="739">
        <f t="shared" si="177"/>
        <v>1</v>
      </c>
      <c r="FU21" s="738">
        <f t="shared" si="178"/>
        <v>0</v>
      </c>
      <c r="FV21" s="738">
        <f t="shared" si="179"/>
        <v>1</v>
      </c>
      <c r="FW21" s="737" t="b">
        <f t="shared" si="180"/>
        <v>1</v>
      </c>
      <c r="FX21" s="737" t="b">
        <f t="shared" si="180"/>
        <v>0</v>
      </c>
      <c r="FY21" s="737" t="b">
        <f t="shared" si="181"/>
        <v>1</v>
      </c>
      <c r="FZ21" s="628">
        <f t="shared" si="182"/>
        <v>1</v>
      </c>
      <c r="GA21" s="737">
        <f t="shared" si="183"/>
        <v>0</v>
      </c>
      <c r="GB21" s="737">
        <f t="shared" si="184"/>
        <v>0</v>
      </c>
      <c r="GC21" s="737">
        <f t="shared" si="41"/>
        <v>0</v>
      </c>
      <c r="GD21" s="740">
        <f t="shared" si="42"/>
        <v>0</v>
      </c>
      <c r="GE21" s="625">
        <f t="shared" si="185"/>
        <v>1</v>
      </c>
      <c r="GF21" s="738" t="str">
        <f t="shared" si="186"/>
        <v>00:00-00:00</v>
      </c>
      <c r="GG21" s="739">
        <f t="shared" si="187"/>
        <v>1</v>
      </c>
      <c r="GH21" s="738">
        <f t="shared" si="188"/>
        <v>0</v>
      </c>
      <c r="GI21" s="738">
        <f t="shared" si="189"/>
        <v>1</v>
      </c>
      <c r="GJ21" s="737" t="b">
        <f t="shared" si="190"/>
        <v>1</v>
      </c>
      <c r="GK21" s="737" t="b">
        <f t="shared" si="190"/>
        <v>0</v>
      </c>
      <c r="GL21" s="737" t="b">
        <f t="shared" si="191"/>
        <v>1</v>
      </c>
      <c r="GM21" s="628">
        <f t="shared" si="192"/>
        <v>1</v>
      </c>
      <c r="GN21" s="737">
        <f t="shared" si="193"/>
        <v>0</v>
      </c>
      <c r="GO21" s="737">
        <f t="shared" si="194"/>
        <v>0</v>
      </c>
      <c r="GP21" s="737">
        <f t="shared" si="43"/>
        <v>0</v>
      </c>
      <c r="GQ21" s="740">
        <f t="shared" si="44"/>
        <v>0</v>
      </c>
      <c r="GR21" s="625">
        <f t="shared" si="195"/>
        <v>1</v>
      </c>
      <c r="GS21" s="738" t="str">
        <f t="shared" si="196"/>
        <v>00:00-00:00</v>
      </c>
      <c r="GT21" s="739">
        <f t="shared" si="197"/>
        <v>1</v>
      </c>
      <c r="GU21" s="738">
        <f t="shared" si="198"/>
        <v>0</v>
      </c>
      <c r="GV21" s="738">
        <f t="shared" si="199"/>
        <v>1</v>
      </c>
      <c r="GW21" s="737" t="b">
        <f t="shared" si="200"/>
        <v>1</v>
      </c>
      <c r="GX21" s="737" t="b">
        <f t="shared" si="200"/>
        <v>0</v>
      </c>
      <c r="GY21" s="737" t="b">
        <f t="shared" si="201"/>
        <v>1</v>
      </c>
      <c r="GZ21" s="628">
        <f t="shared" si="202"/>
        <v>1</v>
      </c>
      <c r="HA21" s="737">
        <f t="shared" si="203"/>
        <v>0</v>
      </c>
      <c r="HB21" s="737">
        <f t="shared" si="204"/>
        <v>0</v>
      </c>
      <c r="HC21" s="737">
        <f t="shared" si="45"/>
        <v>0</v>
      </c>
      <c r="HD21" s="740">
        <f t="shared" si="46"/>
        <v>0</v>
      </c>
      <c r="HE21" s="625">
        <f t="shared" si="205"/>
        <v>1</v>
      </c>
      <c r="HF21" s="738" t="str">
        <f t="shared" si="206"/>
        <v>00:00-00:00</v>
      </c>
      <c r="HG21" s="739">
        <f t="shared" si="207"/>
        <v>1</v>
      </c>
      <c r="HH21" s="738">
        <f t="shared" si="208"/>
        <v>0</v>
      </c>
      <c r="HI21" s="738">
        <f t="shared" si="209"/>
        <v>1</v>
      </c>
      <c r="HJ21" s="737" t="b">
        <f t="shared" si="210"/>
        <v>1</v>
      </c>
      <c r="HK21" s="737" t="b">
        <f t="shared" si="210"/>
        <v>0</v>
      </c>
      <c r="HL21" s="737" t="b">
        <f t="shared" si="211"/>
        <v>1</v>
      </c>
      <c r="HM21" s="628">
        <f t="shared" si="212"/>
        <v>1</v>
      </c>
      <c r="HN21" s="737">
        <f t="shared" si="213"/>
        <v>0</v>
      </c>
      <c r="HO21" s="737">
        <f t="shared" si="214"/>
        <v>0</v>
      </c>
      <c r="HP21" s="737">
        <f t="shared" si="47"/>
        <v>0</v>
      </c>
      <c r="HQ21" s="740">
        <f t="shared" si="48"/>
        <v>0</v>
      </c>
      <c r="HR21" s="625">
        <f t="shared" si="215"/>
        <v>1</v>
      </c>
      <c r="HS21" s="738" t="str">
        <f t="shared" si="216"/>
        <v>00:00-00:00</v>
      </c>
      <c r="HT21" s="739">
        <f t="shared" si="217"/>
        <v>1</v>
      </c>
      <c r="HU21" s="738">
        <f t="shared" si="218"/>
        <v>0</v>
      </c>
      <c r="HV21" s="738">
        <f t="shared" si="219"/>
        <v>1</v>
      </c>
      <c r="HW21" s="737" t="b">
        <f t="shared" si="220"/>
        <v>1</v>
      </c>
      <c r="HX21" s="737" t="b">
        <f t="shared" si="220"/>
        <v>0</v>
      </c>
      <c r="HY21" s="737" t="b">
        <f t="shared" si="221"/>
        <v>1</v>
      </c>
      <c r="HZ21" s="628">
        <f t="shared" si="222"/>
        <v>1</v>
      </c>
      <c r="IA21" s="737">
        <f t="shared" si="223"/>
        <v>0</v>
      </c>
      <c r="IB21" s="737">
        <f t="shared" si="224"/>
        <v>0</v>
      </c>
      <c r="IC21" s="737">
        <f t="shared" si="49"/>
        <v>0</v>
      </c>
      <c r="ID21" s="740">
        <f t="shared" si="50"/>
        <v>0</v>
      </c>
      <c r="IE21" s="625">
        <f t="shared" si="225"/>
        <v>1</v>
      </c>
      <c r="IF21" s="738" t="str">
        <f t="shared" si="226"/>
        <v>00:00-00:00</v>
      </c>
      <c r="IG21" s="739">
        <f t="shared" si="227"/>
        <v>1</v>
      </c>
      <c r="IH21" s="738">
        <f t="shared" si="228"/>
        <v>0</v>
      </c>
      <c r="II21" s="738">
        <f t="shared" si="229"/>
        <v>1</v>
      </c>
      <c r="IJ21" s="737" t="b">
        <f t="shared" si="230"/>
        <v>1</v>
      </c>
      <c r="IK21" s="737" t="b">
        <f t="shared" si="230"/>
        <v>0</v>
      </c>
      <c r="IL21" s="737" t="b">
        <f t="shared" si="231"/>
        <v>1</v>
      </c>
      <c r="IM21" s="628">
        <f t="shared" si="232"/>
        <v>1</v>
      </c>
      <c r="IN21" s="737">
        <f t="shared" si="233"/>
        <v>0</v>
      </c>
      <c r="IO21" s="737">
        <f t="shared" si="234"/>
        <v>0</v>
      </c>
      <c r="IP21" s="737">
        <f t="shared" si="51"/>
        <v>0</v>
      </c>
      <c r="IQ21" s="740">
        <f t="shared" si="52"/>
        <v>0</v>
      </c>
      <c r="IR21" s="625">
        <f t="shared" si="235"/>
        <v>1</v>
      </c>
      <c r="IS21" s="738" t="str">
        <f t="shared" si="236"/>
        <v>00:00-00:00</v>
      </c>
      <c r="IT21" s="739">
        <f t="shared" si="237"/>
        <v>1</v>
      </c>
      <c r="IU21" s="738">
        <f t="shared" si="238"/>
        <v>0</v>
      </c>
      <c r="IV21" s="738">
        <f t="shared" si="239"/>
        <v>1</v>
      </c>
      <c r="IW21" s="737" t="b">
        <f t="shared" si="240"/>
        <v>1</v>
      </c>
      <c r="IX21" s="737" t="b">
        <f t="shared" si="240"/>
        <v>0</v>
      </c>
      <c r="IY21" s="737" t="b">
        <f t="shared" si="241"/>
        <v>1</v>
      </c>
      <c r="IZ21" s="628">
        <f t="shared" si="242"/>
        <v>1</v>
      </c>
      <c r="JA21" s="737">
        <f t="shared" si="243"/>
        <v>0</v>
      </c>
      <c r="JB21" s="737">
        <f t="shared" si="244"/>
        <v>0</v>
      </c>
      <c r="JC21" s="737">
        <f t="shared" si="53"/>
        <v>0</v>
      </c>
      <c r="JD21" s="740">
        <f t="shared" si="54"/>
        <v>0</v>
      </c>
      <c r="JE21" s="625">
        <f t="shared" si="245"/>
        <v>1</v>
      </c>
      <c r="JF21" s="738" t="str">
        <f t="shared" si="246"/>
        <v>00:00-00:00</v>
      </c>
      <c r="JG21" s="739">
        <f t="shared" si="247"/>
        <v>1</v>
      </c>
      <c r="JH21" s="738">
        <f t="shared" si="248"/>
        <v>0</v>
      </c>
      <c r="JI21" s="738">
        <f t="shared" si="249"/>
        <v>1</v>
      </c>
      <c r="JJ21" s="737" t="b">
        <f t="shared" si="250"/>
        <v>1</v>
      </c>
      <c r="JK21" s="737" t="b">
        <f t="shared" si="250"/>
        <v>0</v>
      </c>
      <c r="JL21" s="737" t="b">
        <f t="shared" si="251"/>
        <v>1</v>
      </c>
      <c r="JM21" s="628">
        <f t="shared" si="252"/>
        <v>1</v>
      </c>
      <c r="JN21" s="737">
        <f t="shared" si="253"/>
        <v>0</v>
      </c>
      <c r="JO21" s="737">
        <f t="shared" si="254"/>
        <v>0</v>
      </c>
      <c r="JP21" s="737">
        <f t="shared" si="55"/>
        <v>0</v>
      </c>
      <c r="JQ21" s="740">
        <f t="shared" si="56"/>
        <v>0</v>
      </c>
      <c r="JR21" s="744">
        <f t="shared" si="255"/>
        <v>0</v>
      </c>
      <c r="JS21" s="745">
        <f t="shared" si="256"/>
        <v>0</v>
      </c>
      <c r="JT21" s="744">
        <f t="shared" si="257"/>
        <v>0</v>
      </c>
      <c r="JU21" s="744">
        <f t="shared" si="258"/>
        <v>0</v>
      </c>
      <c r="JV21" s="744">
        <f t="shared" si="259"/>
        <v>0</v>
      </c>
      <c r="JW21" s="744">
        <f t="shared" si="260"/>
        <v>0</v>
      </c>
      <c r="JX21" s="616"/>
      <c r="JY21" s="625">
        <f t="shared" si="261"/>
        <v>1</v>
      </c>
      <c r="JZ21" s="626" t="str">
        <f t="shared" si="262"/>
        <v>00:00-00:00</v>
      </c>
      <c r="KA21" s="627">
        <f t="shared" si="263"/>
        <v>1</v>
      </c>
      <c r="KB21" s="738">
        <f t="shared" si="264"/>
        <v>0</v>
      </c>
      <c r="KC21" s="738">
        <f t="shared" si="265"/>
        <v>1</v>
      </c>
      <c r="KD21" s="628" t="b">
        <f t="shared" si="266"/>
        <v>1</v>
      </c>
      <c r="KE21" s="628" t="b">
        <f t="shared" si="266"/>
        <v>0</v>
      </c>
      <c r="KF21" s="628" t="b">
        <f t="shared" si="267"/>
        <v>1</v>
      </c>
      <c r="KG21" s="628">
        <f t="shared" si="268"/>
        <v>1</v>
      </c>
      <c r="KH21" s="737">
        <f t="shared" si="269"/>
        <v>0</v>
      </c>
      <c r="KI21" s="737">
        <f t="shared" si="270"/>
        <v>0</v>
      </c>
      <c r="KJ21" s="737">
        <f t="shared" si="57"/>
        <v>0</v>
      </c>
      <c r="KK21" s="740">
        <f t="shared" si="58"/>
        <v>0</v>
      </c>
      <c r="KL21" s="625">
        <f t="shared" si="271"/>
        <v>1</v>
      </c>
      <c r="KM21" s="625" t="str">
        <f t="shared" si="272"/>
        <v>00:00-00:00</v>
      </c>
      <c r="KN21" s="627">
        <f t="shared" si="273"/>
        <v>1</v>
      </c>
      <c r="KO21" s="738">
        <f t="shared" si="274"/>
        <v>0</v>
      </c>
      <c r="KP21" s="738">
        <f t="shared" si="275"/>
        <v>1</v>
      </c>
      <c r="KQ21" s="628" t="b">
        <f t="shared" si="276"/>
        <v>1</v>
      </c>
      <c r="KR21" s="628" t="b">
        <f t="shared" si="276"/>
        <v>0</v>
      </c>
      <c r="KS21" s="628" t="b">
        <f t="shared" si="277"/>
        <v>1</v>
      </c>
      <c r="KT21" s="628">
        <f t="shared" si="278"/>
        <v>1</v>
      </c>
      <c r="KU21" s="737">
        <f t="shared" si="279"/>
        <v>0</v>
      </c>
      <c r="KV21" s="737">
        <f t="shared" si="280"/>
        <v>0</v>
      </c>
      <c r="KW21" s="737">
        <f t="shared" si="59"/>
        <v>0</v>
      </c>
      <c r="KX21" s="740">
        <f t="shared" si="60"/>
        <v>0</v>
      </c>
      <c r="KY21" s="625">
        <f t="shared" si="281"/>
        <v>1</v>
      </c>
      <c r="KZ21" s="625" t="str">
        <f t="shared" si="282"/>
        <v>00:00-00:00</v>
      </c>
      <c r="LA21" s="627">
        <f t="shared" si="283"/>
        <v>1</v>
      </c>
      <c r="LB21" s="738">
        <f t="shared" si="284"/>
        <v>0</v>
      </c>
      <c r="LC21" s="738">
        <f t="shared" si="285"/>
        <v>1</v>
      </c>
      <c r="LD21" s="628" t="b">
        <f t="shared" si="286"/>
        <v>1</v>
      </c>
      <c r="LE21" s="628" t="b">
        <f t="shared" si="286"/>
        <v>0</v>
      </c>
      <c r="LF21" s="628" t="b">
        <f t="shared" si="287"/>
        <v>1</v>
      </c>
      <c r="LG21" s="628">
        <f t="shared" si="288"/>
        <v>1</v>
      </c>
      <c r="LH21" s="737">
        <f t="shared" si="289"/>
        <v>0</v>
      </c>
      <c r="LI21" s="737">
        <f t="shared" si="290"/>
        <v>0</v>
      </c>
      <c r="LJ21" s="737">
        <f t="shared" si="61"/>
        <v>0</v>
      </c>
      <c r="LK21" s="740">
        <f t="shared" si="62"/>
        <v>0</v>
      </c>
      <c r="LL21" s="625">
        <f t="shared" si="291"/>
        <v>1</v>
      </c>
      <c r="LM21" s="625" t="str">
        <f t="shared" si="292"/>
        <v>00:00-00:00</v>
      </c>
      <c r="LN21" s="627">
        <f t="shared" si="293"/>
        <v>1</v>
      </c>
      <c r="LO21" s="738">
        <f t="shared" si="294"/>
        <v>0</v>
      </c>
      <c r="LP21" s="738">
        <f t="shared" si="295"/>
        <v>1</v>
      </c>
      <c r="LQ21" s="628" t="b">
        <f t="shared" si="296"/>
        <v>1</v>
      </c>
      <c r="LR21" s="628" t="b">
        <f t="shared" si="296"/>
        <v>0</v>
      </c>
      <c r="LS21" s="628" t="b">
        <f t="shared" si="297"/>
        <v>1</v>
      </c>
      <c r="LT21" s="628">
        <f t="shared" si="298"/>
        <v>1</v>
      </c>
      <c r="LU21" s="737">
        <f t="shared" si="299"/>
        <v>0</v>
      </c>
      <c r="LV21" s="737">
        <f t="shared" si="300"/>
        <v>0</v>
      </c>
      <c r="LW21" s="737">
        <f t="shared" si="63"/>
        <v>0</v>
      </c>
      <c r="LX21" s="740">
        <f t="shared" si="64"/>
        <v>0</v>
      </c>
      <c r="LY21" s="625">
        <f t="shared" si="301"/>
        <v>1</v>
      </c>
      <c r="LZ21" s="625" t="str">
        <f t="shared" si="302"/>
        <v>00:00-00:00</v>
      </c>
      <c r="MA21" s="627">
        <f t="shared" si="303"/>
        <v>1</v>
      </c>
      <c r="MB21" s="738">
        <f t="shared" si="304"/>
        <v>0</v>
      </c>
      <c r="MC21" s="738">
        <f t="shared" si="305"/>
        <v>1</v>
      </c>
      <c r="MD21" s="628" t="b">
        <f t="shared" si="306"/>
        <v>1</v>
      </c>
      <c r="ME21" s="628" t="b">
        <f t="shared" si="65"/>
        <v>0</v>
      </c>
      <c r="MF21" s="628" t="b">
        <f t="shared" si="307"/>
        <v>1</v>
      </c>
      <c r="MG21" s="628">
        <f t="shared" si="308"/>
        <v>1</v>
      </c>
      <c r="MH21" s="737">
        <f t="shared" si="309"/>
        <v>0</v>
      </c>
      <c r="MI21" s="737">
        <f t="shared" si="310"/>
        <v>0</v>
      </c>
      <c r="MJ21" s="737">
        <f t="shared" si="66"/>
        <v>0</v>
      </c>
      <c r="MK21" s="740">
        <f t="shared" si="67"/>
        <v>0</v>
      </c>
      <c r="ML21" s="625">
        <f t="shared" si="311"/>
        <v>1</v>
      </c>
      <c r="MM21" s="625" t="str">
        <f t="shared" si="312"/>
        <v>00:00-00:00</v>
      </c>
      <c r="MN21" s="627">
        <f t="shared" si="313"/>
        <v>1</v>
      </c>
      <c r="MO21" s="738">
        <f t="shared" si="314"/>
        <v>0</v>
      </c>
      <c r="MP21" s="738">
        <f t="shared" si="315"/>
        <v>1</v>
      </c>
      <c r="MQ21" s="628" t="b">
        <f t="shared" si="316"/>
        <v>1</v>
      </c>
      <c r="MR21" s="628" t="b">
        <f t="shared" si="316"/>
        <v>0</v>
      </c>
      <c r="MS21" s="628" t="b">
        <f t="shared" si="317"/>
        <v>1</v>
      </c>
      <c r="MT21" s="628">
        <f t="shared" si="318"/>
        <v>1</v>
      </c>
      <c r="MU21" s="737">
        <f t="shared" si="319"/>
        <v>0</v>
      </c>
      <c r="MV21" s="737">
        <f t="shared" si="320"/>
        <v>0</v>
      </c>
      <c r="MW21" s="737">
        <f t="shared" si="68"/>
        <v>0</v>
      </c>
      <c r="MX21" s="740">
        <f t="shared" si="69"/>
        <v>0</v>
      </c>
      <c r="MY21" s="625">
        <f t="shared" si="321"/>
        <v>1</v>
      </c>
      <c r="MZ21" s="625" t="str">
        <f t="shared" si="322"/>
        <v>00:00-00:00</v>
      </c>
      <c r="NA21" s="627">
        <f t="shared" si="323"/>
        <v>1</v>
      </c>
      <c r="NB21" s="738">
        <f t="shared" si="324"/>
        <v>0</v>
      </c>
      <c r="NC21" s="738">
        <f t="shared" si="325"/>
        <v>1</v>
      </c>
      <c r="ND21" s="628" t="b">
        <f t="shared" si="326"/>
        <v>1</v>
      </c>
      <c r="NE21" s="628" t="b">
        <f t="shared" si="326"/>
        <v>0</v>
      </c>
      <c r="NF21" s="628" t="b">
        <f t="shared" si="327"/>
        <v>1</v>
      </c>
      <c r="NG21" s="628">
        <f t="shared" si="328"/>
        <v>1</v>
      </c>
      <c r="NH21" s="737">
        <f t="shared" si="329"/>
        <v>0</v>
      </c>
      <c r="NI21" s="737">
        <f t="shared" si="330"/>
        <v>0</v>
      </c>
      <c r="NJ21" s="737">
        <f t="shared" si="70"/>
        <v>0</v>
      </c>
      <c r="NK21" s="740">
        <f t="shared" si="71"/>
        <v>0</v>
      </c>
      <c r="NL21" s="625">
        <f t="shared" si="331"/>
        <v>1</v>
      </c>
      <c r="NM21" s="625" t="str">
        <f t="shared" si="332"/>
        <v>00:00-00:00</v>
      </c>
      <c r="NN21" s="627">
        <f t="shared" si="333"/>
        <v>1</v>
      </c>
      <c r="NO21" s="738">
        <f t="shared" si="334"/>
        <v>0</v>
      </c>
      <c r="NP21" s="738">
        <f t="shared" si="335"/>
        <v>1</v>
      </c>
      <c r="NQ21" s="628" t="b">
        <f t="shared" si="336"/>
        <v>1</v>
      </c>
      <c r="NR21" s="628" t="b">
        <f t="shared" si="336"/>
        <v>0</v>
      </c>
      <c r="NS21" s="628" t="b">
        <f t="shared" si="337"/>
        <v>1</v>
      </c>
      <c r="NT21" s="628">
        <f t="shared" si="338"/>
        <v>1</v>
      </c>
      <c r="NU21" s="737">
        <f t="shared" si="339"/>
        <v>0</v>
      </c>
      <c r="NV21" s="737">
        <f t="shared" si="340"/>
        <v>0</v>
      </c>
      <c r="NW21" s="737">
        <f t="shared" si="72"/>
        <v>0</v>
      </c>
      <c r="NX21" s="740">
        <f t="shared" si="73"/>
        <v>0</v>
      </c>
      <c r="NY21" s="625">
        <f t="shared" si="341"/>
        <v>1</v>
      </c>
      <c r="NZ21" s="625" t="str">
        <f t="shared" si="342"/>
        <v>00:00-00:00</v>
      </c>
      <c r="OA21" s="627">
        <f t="shared" si="343"/>
        <v>1</v>
      </c>
      <c r="OB21" s="738">
        <f t="shared" si="344"/>
        <v>0</v>
      </c>
      <c r="OC21" s="738">
        <f t="shared" si="345"/>
        <v>1</v>
      </c>
      <c r="OD21" s="628" t="b">
        <f t="shared" si="346"/>
        <v>1</v>
      </c>
      <c r="OE21" s="628" t="b">
        <f t="shared" si="346"/>
        <v>0</v>
      </c>
      <c r="OF21" s="628" t="b">
        <f t="shared" si="347"/>
        <v>1</v>
      </c>
      <c r="OG21" s="628">
        <f t="shared" si="348"/>
        <v>1</v>
      </c>
      <c r="OH21" s="737">
        <f t="shared" si="349"/>
        <v>0</v>
      </c>
      <c r="OI21" s="737">
        <f t="shared" si="350"/>
        <v>0</v>
      </c>
      <c r="OJ21" s="737">
        <f t="shared" si="74"/>
        <v>0</v>
      </c>
      <c r="OK21" s="740">
        <f t="shared" si="75"/>
        <v>0</v>
      </c>
      <c r="OL21" s="625">
        <f t="shared" si="351"/>
        <v>1</v>
      </c>
      <c r="OM21" s="625" t="str">
        <f t="shared" si="352"/>
        <v>00:00-00:00</v>
      </c>
      <c r="ON21" s="627">
        <f t="shared" si="353"/>
        <v>1</v>
      </c>
      <c r="OO21" s="738">
        <f t="shared" si="354"/>
        <v>0</v>
      </c>
      <c r="OP21" s="738">
        <f t="shared" si="355"/>
        <v>1</v>
      </c>
      <c r="OQ21" s="628" t="b">
        <f t="shared" si="356"/>
        <v>1</v>
      </c>
      <c r="OR21" s="628" t="b">
        <f t="shared" si="356"/>
        <v>0</v>
      </c>
      <c r="OS21" s="628" t="b">
        <f t="shared" si="357"/>
        <v>1</v>
      </c>
      <c r="OT21" s="628">
        <f t="shared" si="358"/>
        <v>1</v>
      </c>
      <c r="OU21" s="737">
        <f t="shared" si="359"/>
        <v>0</v>
      </c>
      <c r="OV21" s="737">
        <f t="shared" si="360"/>
        <v>0</v>
      </c>
      <c r="OW21" s="737">
        <f t="shared" si="76"/>
        <v>0</v>
      </c>
      <c r="OX21" s="740">
        <f t="shared" si="77"/>
        <v>0</v>
      </c>
      <c r="OY21" s="625">
        <f t="shared" si="361"/>
        <v>1</v>
      </c>
      <c r="OZ21" s="625" t="str">
        <f t="shared" si="362"/>
        <v>00:00-00:00</v>
      </c>
      <c r="PA21" s="627">
        <f t="shared" si="363"/>
        <v>1</v>
      </c>
      <c r="PB21" s="738">
        <f t="shared" si="364"/>
        <v>0</v>
      </c>
      <c r="PC21" s="738">
        <f t="shared" si="365"/>
        <v>1</v>
      </c>
      <c r="PD21" s="628" t="b">
        <f t="shared" si="366"/>
        <v>1</v>
      </c>
      <c r="PE21" s="628" t="b">
        <f t="shared" si="366"/>
        <v>0</v>
      </c>
      <c r="PF21" s="628" t="b">
        <f t="shared" si="367"/>
        <v>1</v>
      </c>
      <c r="PG21" s="628">
        <f t="shared" si="368"/>
        <v>1</v>
      </c>
      <c r="PH21" s="737">
        <f t="shared" si="369"/>
        <v>0</v>
      </c>
      <c r="PI21" s="737">
        <f t="shared" si="370"/>
        <v>0</v>
      </c>
      <c r="PJ21" s="737">
        <f t="shared" si="78"/>
        <v>0</v>
      </c>
      <c r="PK21" s="740">
        <f t="shared" si="79"/>
        <v>0</v>
      </c>
      <c r="PL21" s="625">
        <f t="shared" si="371"/>
        <v>1</v>
      </c>
      <c r="PM21" s="625" t="str">
        <f t="shared" si="372"/>
        <v>00:00-00:00</v>
      </c>
      <c r="PN21" s="627">
        <f t="shared" si="373"/>
        <v>1</v>
      </c>
      <c r="PO21" s="738">
        <f t="shared" si="374"/>
        <v>0</v>
      </c>
      <c r="PP21" s="738">
        <f t="shared" si="375"/>
        <v>1</v>
      </c>
      <c r="PQ21" s="628" t="b">
        <f t="shared" si="376"/>
        <v>1</v>
      </c>
      <c r="PR21" s="628" t="b">
        <f t="shared" si="376"/>
        <v>0</v>
      </c>
      <c r="PS21" s="628" t="b">
        <f t="shared" si="377"/>
        <v>1</v>
      </c>
      <c r="PT21" s="628">
        <f t="shared" si="378"/>
        <v>1</v>
      </c>
      <c r="PU21" s="737">
        <f t="shared" si="379"/>
        <v>0</v>
      </c>
      <c r="PV21" s="737">
        <f t="shared" si="380"/>
        <v>0</v>
      </c>
      <c r="PW21" s="737">
        <f t="shared" si="80"/>
        <v>0</v>
      </c>
      <c r="PX21" s="740">
        <f t="shared" si="81"/>
        <v>0</v>
      </c>
      <c r="PY21" s="625">
        <f t="shared" si="381"/>
        <v>1</v>
      </c>
      <c r="PZ21" s="625" t="str">
        <f t="shared" si="382"/>
        <v>00:00-00:00</v>
      </c>
      <c r="QA21" s="627">
        <f t="shared" si="383"/>
        <v>1</v>
      </c>
      <c r="QB21" s="738">
        <f t="shared" si="384"/>
        <v>0</v>
      </c>
      <c r="QC21" s="738">
        <f t="shared" si="385"/>
        <v>1</v>
      </c>
      <c r="QD21" s="628" t="b">
        <f t="shared" si="386"/>
        <v>1</v>
      </c>
      <c r="QE21" s="628" t="b">
        <f t="shared" si="386"/>
        <v>0</v>
      </c>
      <c r="QF21" s="628" t="b">
        <f t="shared" si="387"/>
        <v>1</v>
      </c>
      <c r="QG21" s="628">
        <f t="shared" si="388"/>
        <v>1</v>
      </c>
      <c r="QH21" s="737">
        <f t="shared" si="389"/>
        <v>0</v>
      </c>
      <c r="QI21" s="737">
        <f t="shared" si="390"/>
        <v>0</v>
      </c>
      <c r="QJ21" s="737">
        <f t="shared" si="82"/>
        <v>0</v>
      </c>
      <c r="QK21" s="740">
        <f t="shared" si="83"/>
        <v>0</v>
      </c>
      <c r="QL21" s="625">
        <f t="shared" si="391"/>
        <v>1</v>
      </c>
      <c r="QM21" s="625" t="str">
        <f t="shared" si="392"/>
        <v>00:00-00:00</v>
      </c>
      <c r="QN21" s="627">
        <f t="shared" si="393"/>
        <v>1</v>
      </c>
      <c r="QO21" s="738">
        <f t="shared" si="394"/>
        <v>0</v>
      </c>
      <c r="QP21" s="738">
        <f t="shared" si="395"/>
        <v>1</v>
      </c>
      <c r="QQ21" s="628" t="b">
        <f t="shared" si="396"/>
        <v>1</v>
      </c>
      <c r="QR21" s="628" t="b">
        <f t="shared" si="396"/>
        <v>0</v>
      </c>
      <c r="QS21" s="628" t="b">
        <f t="shared" si="397"/>
        <v>1</v>
      </c>
      <c r="QT21" s="628">
        <f t="shared" si="398"/>
        <v>1</v>
      </c>
      <c r="QU21" s="737">
        <f t="shared" si="399"/>
        <v>0</v>
      </c>
      <c r="QV21" s="737">
        <f t="shared" si="400"/>
        <v>0</v>
      </c>
      <c r="QW21" s="737">
        <f t="shared" si="84"/>
        <v>0</v>
      </c>
      <c r="QX21" s="740">
        <f t="shared" si="85"/>
        <v>0</v>
      </c>
      <c r="QY21" s="625">
        <f t="shared" si="401"/>
        <v>1</v>
      </c>
      <c r="QZ21" s="625" t="str">
        <f t="shared" si="402"/>
        <v>00:00-00:00</v>
      </c>
      <c r="RA21" s="627">
        <f t="shared" si="403"/>
        <v>1</v>
      </c>
      <c r="RB21" s="738">
        <f t="shared" si="404"/>
        <v>0</v>
      </c>
      <c r="RC21" s="738">
        <f t="shared" si="405"/>
        <v>1</v>
      </c>
      <c r="RD21" s="628" t="b">
        <f t="shared" si="406"/>
        <v>1</v>
      </c>
      <c r="RE21" s="628" t="b">
        <f t="shared" si="406"/>
        <v>0</v>
      </c>
      <c r="RF21" s="628" t="b">
        <f t="shared" si="407"/>
        <v>1</v>
      </c>
      <c r="RG21" s="628">
        <f t="shared" si="408"/>
        <v>1</v>
      </c>
      <c r="RH21" s="737">
        <f t="shared" si="409"/>
        <v>0</v>
      </c>
      <c r="RI21" s="737">
        <f t="shared" si="410"/>
        <v>0</v>
      </c>
      <c r="RJ21" s="737">
        <f t="shared" si="86"/>
        <v>0</v>
      </c>
      <c r="RK21" s="740">
        <f t="shared" si="87"/>
        <v>0</v>
      </c>
      <c r="RL21" s="744">
        <f t="shared" si="411"/>
        <v>0</v>
      </c>
      <c r="RM21" s="746">
        <f t="shared" si="430"/>
        <v>0</v>
      </c>
      <c r="RN21" s="744">
        <f t="shared" si="412"/>
        <v>0</v>
      </c>
      <c r="RO21" s="744">
        <f t="shared" si="413"/>
        <v>0</v>
      </c>
      <c r="RP21" s="744">
        <f t="shared" si="414"/>
        <v>0</v>
      </c>
      <c r="RQ21" s="744">
        <f t="shared" si="415"/>
        <v>0</v>
      </c>
      <c r="RR21" s="594">
        <f t="shared" ca="1" si="89"/>
        <v>0</v>
      </c>
      <c r="RS21" s="594">
        <f t="shared" ca="1" si="90"/>
        <v>0</v>
      </c>
      <c r="RU21" s="725"/>
    </row>
    <row r="22" spans="1:489" s="625" customFormat="1" ht="15" x14ac:dyDescent="0.25">
      <c r="A22" s="865">
        <f t="shared" ca="1" si="91"/>
        <v>50</v>
      </c>
      <c r="B22" s="719">
        <f t="shared" ca="1" si="416"/>
        <v>44177</v>
      </c>
      <c r="C22" s="720">
        <f t="shared" ca="1" si="417"/>
        <v>1</v>
      </c>
      <c r="D22" s="720" t="str">
        <f t="shared" ca="1" si="418"/>
        <v/>
      </c>
      <c r="E22" s="773" t="str">
        <f t="shared" ca="1" si="419"/>
        <v/>
      </c>
      <c r="F22" s="721">
        <f t="shared" ca="1" si="420"/>
        <v>44177</v>
      </c>
      <c r="G22" s="747"/>
      <c r="H22" s="748"/>
      <c r="I22" s="748"/>
      <c r="J22" s="748"/>
      <c r="K22" s="748"/>
      <c r="L22" s="748"/>
      <c r="M22" s="749"/>
      <c r="N22" s="722" t="str">
        <f t="shared" si="0"/>
        <v/>
      </c>
      <c r="O22" s="723" t="str">
        <f t="shared" si="1"/>
        <v/>
      </c>
      <c r="P22" s="724">
        <f t="shared" ca="1" si="2"/>
        <v>0.33333333333333298</v>
      </c>
      <c r="Q22" s="725" t="str">
        <f t="shared" ca="1" si="3"/>
        <v/>
      </c>
      <c r="R22" s="725" t="str">
        <f t="shared" ca="1" si="92"/>
        <v/>
      </c>
      <c r="S22" s="750"/>
      <c r="T22" s="723" t="str">
        <f t="shared" si="93"/>
        <v/>
      </c>
      <c r="U22" s="723" t="str">
        <f t="shared" ca="1" si="4"/>
        <v/>
      </c>
      <c r="V22" s="723" t="str">
        <f t="shared" ca="1" si="94"/>
        <v/>
      </c>
      <c r="W22" s="723" t="str">
        <f t="shared" ca="1" si="95"/>
        <v/>
      </c>
      <c r="X22" s="723" t="str">
        <f ca="1">IF(AND(UPPER(G22)=Stammdaten!$D$47,Q22&gt;0),Q22,"")</f>
        <v/>
      </c>
      <c r="Y22" s="751"/>
      <c r="Z22" s="714"/>
      <c r="AA22" s="714"/>
      <c r="AB22" s="714"/>
      <c r="AC22" s="727" t="str">
        <f t="shared" si="5"/>
        <v/>
      </c>
      <c r="AD22" s="714"/>
      <c r="AE22" s="752" t="str">
        <f t="shared" si="6"/>
        <v/>
      </c>
      <c r="AF22" s="729" t="str">
        <f t="shared" si="96"/>
        <v/>
      </c>
      <c r="AG22" s="730" t="str">
        <f t="shared" si="97"/>
        <v/>
      </c>
      <c r="AH22" s="731" t="str">
        <f t="shared" si="7"/>
        <v/>
      </c>
      <c r="AI22" s="731">
        <f t="shared" si="98"/>
        <v>0</v>
      </c>
      <c r="AJ22" s="731">
        <f t="shared" si="99"/>
        <v>0</v>
      </c>
      <c r="AK22" s="732">
        <f ca="1">IF(G22=Stammdaten!$I$59,3,IF(AND(OR(C22=0,WEEKDAY(B22,2)&gt;=6),Q22&lt;&gt;""),2,0))</f>
        <v>0</v>
      </c>
      <c r="AL22" s="596">
        <f t="shared" si="8"/>
        <v>0</v>
      </c>
      <c r="AM22" s="596">
        <f t="shared" si="8"/>
        <v>0</v>
      </c>
      <c r="AN22" s="596">
        <f t="shared" si="8"/>
        <v>0</v>
      </c>
      <c r="AO22" s="596">
        <f t="shared" si="421"/>
        <v>0</v>
      </c>
      <c r="AP22" s="633">
        <v>0</v>
      </c>
      <c r="AQ22" s="596">
        <f t="shared" si="422"/>
        <v>0</v>
      </c>
      <c r="AR22" s="634">
        <f t="shared" si="9"/>
        <v>0</v>
      </c>
      <c r="AS22" s="733">
        <f t="shared" si="10"/>
        <v>0</v>
      </c>
      <c r="AT22" s="635">
        <f t="shared" si="11"/>
        <v>0</v>
      </c>
      <c r="AU22" s="635">
        <f t="shared" si="423"/>
        <v>0</v>
      </c>
      <c r="AV22" s="633">
        <v>0</v>
      </c>
      <c r="AW22" s="635">
        <f t="shared" si="424"/>
        <v>0</v>
      </c>
      <c r="AX22" s="596">
        <f t="shared" si="12"/>
        <v>0</v>
      </c>
      <c r="AY22" s="596">
        <f t="shared" si="13"/>
        <v>0</v>
      </c>
      <c r="AZ22" s="596">
        <f t="shared" si="14"/>
        <v>0</v>
      </c>
      <c r="BA22" s="596">
        <f t="shared" si="15"/>
        <v>0</v>
      </c>
      <c r="BB22" s="596">
        <f t="shared" si="16"/>
        <v>0</v>
      </c>
      <c r="BC22" s="596">
        <f t="shared" si="425"/>
        <v>0</v>
      </c>
      <c r="BD22" s="636" t="b">
        <f t="shared" si="17"/>
        <v>1</v>
      </c>
      <c r="BE22" s="636" t="b">
        <f>IF(UPPER(G22)=Stammdaten!$D$40,TRUE,FALSE)</f>
        <v>0</v>
      </c>
      <c r="BF22" s="635">
        <f t="shared" si="426"/>
        <v>0</v>
      </c>
      <c r="BG22" s="635">
        <f>IF(UPPER(G22)=Stammdaten!$D$39,IF(C22=0,AU22/2,IF(AU22&gt;=10/24,10/24,AU22)),0)</f>
        <v>0</v>
      </c>
      <c r="BH22" s="635">
        <f ca="1">IF(OR(C22=0,B22=""),0,INDIRECT(ADDRESS(MATCH(B22,Soll_AZ,1)+MATCH("Arbeitszeit 1 ab",Stammdaten!B:B,0)-1,WEEKDAY(B22,2)+15,,,Tabellennamen),TRUE))</f>
        <v>0.33333333333333337</v>
      </c>
      <c r="BI22" s="635">
        <f>IF(G22=Stammdaten!$D$48,BH22,0)</f>
        <v>0</v>
      </c>
      <c r="BJ22" s="734">
        <f>ROUND(IF(BI22&gt;0,BI22,IF(UPPER(G22)=Stammdaten!$D$39,BG22,IF(UPPER(G22)=Stammdaten!$D$40,IF(AO22+AU22=0,P22,IF(AND(AU22&gt;0,AU22-AO22+AQ22&lt;=10/24),AU22-AO22+AQ22,IF(OR(AU22=0,AQ22&gt;=10/24),AQ22,10/24))),BF22))),15)</f>
        <v>0</v>
      </c>
      <c r="BK22" s="636">
        <f t="shared" si="427"/>
        <v>0</v>
      </c>
      <c r="BL22" s="636" t="b">
        <f>IF(UPPER(G22)=Stammdaten!$D$39,TRUE,FALSE)</f>
        <v>0</v>
      </c>
      <c r="BM22" s="636">
        <f t="shared" si="18"/>
        <v>0</v>
      </c>
      <c r="BN22" s="636">
        <f t="shared" si="19"/>
        <v>0</v>
      </c>
      <c r="BO22" s="735">
        <f t="shared" ca="1" si="100"/>
        <v>0</v>
      </c>
      <c r="BP22" s="636">
        <f t="shared" si="20"/>
        <v>0</v>
      </c>
      <c r="BQ22" s="636">
        <f t="shared" si="101"/>
        <v>0</v>
      </c>
      <c r="BR22" s="636">
        <f t="shared" ca="1" si="21"/>
        <v>0</v>
      </c>
      <c r="BS22" s="549">
        <f t="shared" ca="1" si="22"/>
        <v>0</v>
      </c>
      <c r="BT22" s="637">
        <f t="shared" ca="1" si="428"/>
        <v>0</v>
      </c>
      <c r="BU22" s="635">
        <f t="shared" ca="1" si="429"/>
        <v>0</v>
      </c>
      <c r="BV22" s="638">
        <f t="shared" ca="1" si="23"/>
        <v>1</v>
      </c>
      <c r="BW22" s="635">
        <f ca="1">IF(B22="","",INDIRECT(ADDRESS(MATCH(B22,Soll_AZ,1)+MATCH("Arbeitszeit 1 ab",Stammdaten!B:B,0)-1,4,,,Tabellennamen),TRUE))</f>
        <v>1.6666666666666667</v>
      </c>
      <c r="BX22" s="638">
        <f t="shared" ca="1" si="24"/>
        <v>0</v>
      </c>
      <c r="BY22" s="638">
        <f t="shared" ca="1" si="102"/>
        <v>1</v>
      </c>
      <c r="BZ22" s="736">
        <f ca="1">ROUND(IF(OR(C22=0,B22=""),0,INDIRECT(ADDRESS(MATCH(B22,Soll_AZ,1)+MATCH("Arbeitszeit 1 ab",Stammdaten!B:B,0)-1,WEEKDAY(B22,2)+15,,,Tabellennamen),TRUE)),15)</f>
        <v>0.33333333333333298</v>
      </c>
      <c r="CA22" s="954">
        <f t="shared" ca="1" si="25"/>
        <v>0</v>
      </c>
      <c r="CB22" s="736">
        <f t="shared" si="103"/>
        <v>0</v>
      </c>
      <c r="CC22" s="625">
        <f t="shared" si="26"/>
        <v>1</v>
      </c>
      <c r="CD22" s="737">
        <f t="shared" si="27"/>
        <v>0</v>
      </c>
      <c r="CE22" s="737">
        <f t="shared" si="104"/>
        <v>1</v>
      </c>
      <c r="CF22" s="738" t="str">
        <f t="shared" si="105"/>
        <v>00:00-00:00</v>
      </c>
      <c r="CG22" s="739">
        <f t="shared" si="106"/>
        <v>1</v>
      </c>
      <c r="CH22" s="738">
        <f t="shared" si="107"/>
        <v>0</v>
      </c>
      <c r="CI22" s="738">
        <f t="shared" si="108"/>
        <v>1</v>
      </c>
      <c r="CJ22" s="737" t="b">
        <f t="shared" si="109"/>
        <v>1</v>
      </c>
      <c r="CK22" s="737" t="b">
        <f t="shared" si="109"/>
        <v>0</v>
      </c>
      <c r="CL22" s="737" t="b">
        <f t="shared" si="110"/>
        <v>1</v>
      </c>
      <c r="CM22" s="628">
        <f t="shared" si="111"/>
        <v>1</v>
      </c>
      <c r="CN22" s="737">
        <f t="shared" si="112"/>
        <v>0</v>
      </c>
      <c r="CO22" s="737">
        <f t="shared" si="113"/>
        <v>0</v>
      </c>
      <c r="CP22" s="737">
        <f t="shared" si="114"/>
        <v>0</v>
      </c>
      <c r="CQ22" s="740">
        <f t="shared" si="28"/>
        <v>0</v>
      </c>
      <c r="CR22" s="625">
        <f t="shared" si="115"/>
        <v>1</v>
      </c>
      <c r="CS22" s="738" t="str">
        <f t="shared" si="29"/>
        <v>00:00-00:00</v>
      </c>
      <c r="CT22" s="739">
        <f t="shared" si="116"/>
        <v>1</v>
      </c>
      <c r="CU22" s="738">
        <f t="shared" si="117"/>
        <v>0</v>
      </c>
      <c r="CV22" s="738">
        <f t="shared" si="118"/>
        <v>1</v>
      </c>
      <c r="CW22" s="737" t="b">
        <f t="shared" si="119"/>
        <v>1</v>
      </c>
      <c r="CX22" s="737" t="b">
        <f t="shared" si="119"/>
        <v>0</v>
      </c>
      <c r="CY22" s="737" t="b">
        <f t="shared" si="120"/>
        <v>1</v>
      </c>
      <c r="CZ22" s="628">
        <f t="shared" si="121"/>
        <v>1</v>
      </c>
      <c r="DA22" s="737">
        <f t="shared" si="122"/>
        <v>0</v>
      </c>
      <c r="DB22" s="737">
        <f t="shared" si="123"/>
        <v>0</v>
      </c>
      <c r="DC22" s="737">
        <f t="shared" si="124"/>
        <v>0</v>
      </c>
      <c r="DD22" s="740">
        <f t="shared" si="30"/>
        <v>0</v>
      </c>
      <c r="DE22" s="625">
        <f t="shared" si="125"/>
        <v>1</v>
      </c>
      <c r="DF22" s="738" t="str">
        <f t="shared" si="126"/>
        <v>00:00-00:00</v>
      </c>
      <c r="DG22" s="739">
        <f t="shared" si="127"/>
        <v>1</v>
      </c>
      <c r="DH22" s="738">
        <f t="shared" si="128"/>
        <v>0</v>
      </c>
      <c r="DI22" s="738">
        <f t="shared" si="129"/>
        <v>1</v>
      </c>
      <c r="DJ22" s="737" t="b">
        <f t="shared" si="130"/>
        <v>1</v>
      </c>
      <c r="DK22" s="737" t="b">
        <f t="shared" si="130"/>
        <v>0</v>
      </c>
      <c r="DL22" s="737" t="b">
        <f t="shared" si="131"/>
        <v>1</v>
      </c>
      <c r="DM22" s="628">
        <f t="shared" si="132"/>
        <v>1</v>
      </c>
      <c r="DN22" s="737">
        <f t="shared" si="133"/>
        <v>0</v>
      </c>
      <c r="DO22" s="737">
        <f t="shared" si="134"/>
        <v>0</v>
      </c>
      <c r="DP22" s="737">
        <f t="shared" si="31"/>
        <v>0</v>
      </c>
      <c r="DQ22" s="740">
        <f t="shared" si="32"/>
        <v>0</v>
      </c>
      <c r="DR22" s="625">
        <f t="shared" si="135"/>
        <v>1</v>
      </c>
      <c r="DS22" s="738" t="str">
        <f t="shared" si="136"/>
        <v>00:00-00:00</v>
      </c>
      <c r="DT22" s="739">
        <f t="shared" si="137"/>
        <v>1</v>
      </c>
      <c r="DU22" s="738">
        <f t="shared" si="138"/>
        <v>0</v>
      </c>
      <c r="DV22" s="738">
        <f t="shared" si="139"/>
        <v>1</v>
      </c>
      <c r="DW22" s="737" t="b">
        <f t="shared" si="140"/>
        <v>1</v>
      </c>
      <c r="DX22" s="737" t="b">
        <f t="shared" si="140"/>
        <v>0</v>
      </c>
      <c r="DY22" s="737" t="b">
        <f t="shared" si="141"/>
        <v>1</v>
      </c>
      <c r="DZ22" s="628">
        <f t="shared" si="142"/>
        <v>1</v>
      </c>
      <c r="EA22" s="737">
        <f t="shared" si="143"/>
        <v>0</v>
      </c>
      <c r="EB22" s="737">
        <f t="shared" si="144"/>
        <v>0</v>
      </c>
      <c r="EC22" s="737">
        <f t="shared" si="33"/>
        <v>0</v>
      </c>
      <c r="ED22" s="740">
        <f t="shared" si="34"/>
        <v>0</v>
      </c>
      <c r="EE22" s="741">
        <f t="shared" si="145"/>
        <v>1</v>
      </c>
      <c r="EF22" s="742" t="str">
        <f t="shared" si="146"/>
        <v>00:00-00:00</v>
      </c>
      <c r="EG22" s="743">
        <f t="shared" si="147"/>
        <v>1</v>
      </c>
      <c r="EH22" s="742">
        <f t="shared" si="148"/>
        <v>0</v>
      </c>
      <c r="EI22" s="742">
        <f t="shared" si="149"/>
        <v>1</v>
      </c>
      <c r="EJ22" s="742" t="b">
        <f t="shared" si="150"/>
        <v>1</v>
      </c>
      <c r="EK22" s="742" t="b">
        <f t="shared" si="150"/>
        <v>0</v>
      </c>
      <c r="EL22" s="742" t="b">
        <f t="shared" si="151"/>
        <v>1</v>
      </c>
      <c r="EM22" s="628">
        <f t="shared" si="152"/>
        <v>1</v>
      </c>
      <c r="EN22" s="737">
        <f t="shared" si="153"/>
        <v>0</v>
      </c>
      <c r="EO22" s="737">
        <f t="shared" si="154"/>
        <v>0</v>
      </c>
      <c r="EP22" s="737">
        <f t="shared" si="35"/>
        <v>0</v>
      </c>
      <c r="EQ22" s="740">
        <f t="shared" si="36"/>
        <v>0</v>
      </c>
      <c r="ER22" s="741">
        <f t="shared" si="155"/>
        <v>1</v>
      </c>
      <c r="ES22" s="742" t="str">
        <f t="shared" si="156"/>
        <v>00:00-00:00</v>
      </c>
      <c r="ET22" s="739">
        <f t="shared" si="157"/>
        <v>1</v>
      </c>
      <c r="EU22" s="738">
        <f t="shared" si="158"/>
        <v>0</v>
      </c>
      <c r="EV22" s="738">
        <f t="shared" si="159"/>
        <v>1</v>
      </c>
      <c r="EW22" s="737" t="b">
        <f t="shared" si="160"/>
        <v>1</v>
      </c>
      <c r="EX22" s="737" t="b">
        <f t="shared" si="160"/>
        <v>0</v>
      </c>
      <c r="EY22" s="737" t="b">
        <f t="shared" si="161"/>
        <v>1</v>
      </c>
      <c r="EZ22" s="628">
        <f t="shared" si="162"/>
        <v>1</v>
      </c>
      <c r="FA22" s="737">
        <f t="shared" si="163"/>
        <v>0</v>
      </c>
      <c r="FB22" s="737">
        <f t="shared" si="164"/>
        <v>0</v>
      </c>
      <c r="FC22" s="737">
        <f t="shared" si="37"/>
        <v>0</v>
      </c>
      <c r="FD22" s="740">
        <f t="shared" si="38"/>
        <v>0</v>
      </c>
      <c r="FE22" s="625">
        <f t="shared" si="165"/>
        <v>1</v>
      </c>
      <c r="FF22" s="738" t="str">
        <f t="shared" si="166"/>
        <v>00:00-00:00</v>
      </c>
      <c r="FG22" s="739">
        <f t="shared" si="167"/>
        <v>1</v>
      </c>
      <c r="FH22" s="738">
        <f t="shared" si="168"/>
        <v>0</v>
      </c>
      <c r="FI22" s="738">
        <f t="shared" si="169"/>
        <v>1</v>
      </c>
      <c r="FJ22" s="737" t="b">
        <f t="shared" si="170"/>
        <v>1</v>
      </c>
      <c r="FK22" s="737" t="b">
        <f t="shared" si="170"/>
        <v>0</v>
      </c>
      <c r="FL22" s="737" t="b">
        <f t="shared" si="171"/>
        <v>1</v>
      </c>
      <c r="FM22" s="628">
        <f t="shared" si="172"/>
        <v>1</v>
      </c>
      <c r="FN22" s="737">
        <f t="shared" si="173"/>
        <v>0</v>
      </c>
      <c r="FO22" s="737">
        <f t="shared" si="174"/>
        <v>0</v>
      </c>
      <c r="FP22" s="737">
        <f t="shared" si="39"/>
        <v>0</v>
      </c>
      <c r="FQ22" s="740">
        <f t="shared" si="40"/>
        <v>0</v>
      </c>
      <c r="FR22" s="625">
        <f t="shared" si="175"/>
        <v>1</v>
      </c>
      <c r="FS22" s="738" t="str">
        <f t="shared" si="176"/>
        <v>00:00-00:00</v>
      </c>
      <c r="FT22" s="739">
        <f t="shared" si="177"/>
        <v>1</v>
      </c>
      <c r="FU22" s="738">
        <f t="shared" si="178"/>
        <v>0</v>
      </c>
      <c r="FV22" s="738">
        <f t="shared" si="179"/>
        <v>1</v>
      </c>
      <c r="FW22" s="737" t="b">
        <f t="shared" si="180"/>
        <v>1</v>
      </c>
      <c r="FX22" s="737" t="b">
        <f t="shared" si="180"/>
        <v>0</v>
      </c>
      <c r="FY22" s="737" t="b">
        <f t="shared" si="181"/>
        <v>1</v>
      </c>
      <c r="FZ22" s="628">
        <f t="shared" si="182"/>
        <v>1</v>
      </c>
      <c r="GA22" s="737">
        <f t="shared" si="183"/>
        <v>0</v>
      </c>
      <c r="GB22" s="737">
        <f t="shared" si="184"/>
        <v>0</v>
      </c>
      <c r="GC22" s="737">
        <f t="shared" si="41"/>
        <v>0</v>
      </c>
      <c r="GD22" s="740">
        <f t="shared" si="42"/>
        <v>0</v>
      </c>
      <c r="GE22" s="625">
        <f t="shared" si="185"/>
        <v>1</v>
      </c>
      <c r="GF22" s="738" t="str">
        <f t="shared" si="186"/>
        <v>00:00-00:00</v>
      </c>
      <c r="GG22" s="739">
        <f t="shared" si="187"/>
        <v>1</v>
      </c>
      <c r="GH22" s="738">
        <f t="shared" si="188"/>
        <v>0</v>
      </c>
      <c r="GI22" s="738">
        <f t="shared" si="189"/>
        <v>1</v>
      </c>
      <c r="GJ22" s="737" t="b">
        <f t="shared" si="190"/>
        <v>1</v>
      </c>
      <c r="GK22" s="737" t="b">
        <f t="shared" si="190"/>
        <v>0</v>
      </c>
      <c r="GL22" s="737" t="b">
        <f t="shared" si="191"/>
        <v>1</v>
      </c>
      <c r="GM22" s="628">
        <f t="shared" si="192"/>
        <v>1</v>
      </c>
      <c r="GN22" s="737">
        <f t="shared" si="193"/>
        <v>0</v>
      </c>
      <c r="GO22" s="737">
        <f t="shared" si="194"/>
        <v>0</v>
      </c>
      <c r="GP22" s="737">
        <f t="shared" si="43"/>
        <v>0</v>
      </c>
      <c r="GQ22" s="740">
        <f t="shared" si="44"/>
        <v>0</v>
      </c>
      <c r="GR22" s="625">
        <f t="shared" si="195"/>
        <v>1</v>
      </c>
      <c r="GS22" s="738" t="str">
        <f t="shared" si="196"/>
        <v>00:00-00:00</v>
      </c>
      <c r="GT22" s="739">
        <f t="shared" si="197"/>
        <v>1</v>
      </c>
      <c r="GU22" s="738">
        <f t="shared" si="198"/>
        <v>0</v>
      </c>
      <c r="GV22" s="738">
        <f t="shared" si="199"/>
        <v>1</v>
      </c>
      <c r="GW22" s="737" t="b">
        <f t="shared" si="200"/>
        <v>1</v>
      </c>
      <c r="GX22" s="737" t="b">
        <f t="shared" si="200"/>
        <v>0</v>
      </c>
      <c r="GY22" s="737" t="b">
        <f t="shared" si="201"/>
        <v>1</v>
      </c>
      <c r="GZ22" s="628">
        <f t="shared" si="202"/>
        <v>1</v>
      </c>
      <c r="HA22" s="737">
        <f t="shared" si="203"/>
        <v>0</v>
      </c>
      <c r="HB22" s="737">
        <f t="shared" si="204"/>
        <v>0</v>
      </c>
      <c r="HC22" s="737">
        <f t="shared" si="45"/>
        <v>0</v>
      </c>
      <c r="HD22" s="740">
        <f t="shared" si="46"/>
        <v>0</v>
      </c>
      <c r="HE22" s="625">
        <f t="shared" si="205"/>
        <v>1</v>
      </c>
      <c r="HF22" s="738" t="str">
        <f t="shared" si="206"/>
        <v>00:00-00:00</v>
      </c>
      <c r="HG22" s="739">
        <f t="shared" si="207"/>
        <v>1</v>
      </c>
      <c r="HH22" s="738">
        <f t="shared" si="208"/>
        <v>0</v>
      </c>
      <c r="HI22" s="738">
        <f t="shared" si="209"/>
        <v>1</v>
      </c>
      <c r="HJ22" s="737" t="b">
        <f t="shared" si="210"/>
        <v>1</v>
      </c>
      <c r="HK22" s="737" t="b">
        <f t="shared" si="210"/>
        <v>0</v>
      </c>
      <c r="HL22" s="737" t="b">
        <f t="shared" si="211"/>
        <v>1</v>
      </c>
      <c r="HM22" s="628">
        <f t="shared" si="212"/>
        <v>1</v>
      </c>
      <c r="HN22" s="737">
        <f t="shared" si="213"/>
        <v>0</v>
      </c>
      <c r="HO22" s="737">
        <f t="shared" si="214"/>
        <v>0</v>
      </c>
      <c r="HP22" s="737">
        <f t="shared" si="47"/>
        <v>0</v>
      </c>
      <c r="HQ22" s="740">
        <f t="shared" si="48"/>
        <v>0</v>
      </c>
      <c r="HR22" s="625">
        <f t="shared" si="215"/>
        <v>1</v>
      </c>
      <c r="HS22" s="738" t="str">
        <f t="shared" si="216"/>
        <v>00:00-00:00</v>
      </c>
      <c r="HT22" s="739">
        <f t="shared" si="217"/>
        <v>1</v>
      </c>
      <c r="HU22" s="738">
        <f t="shared" si="218"/>
        <v>0</v>
      </c>
      <c r="HV22" s="738">
        <f t="shared" si="219"/>
        <v>1</v>
      </c>
      <c r="HW22" s="737" t="b">
        <f t="shared" si="220"/>
        <v>1</v>
      </c>
      <c r="HX22" s="737" t="b">
        <f t="shared" si="220"/>
        <v>0</v>
      </c>
      <c r="HY22" s="737" t="b">
        <f t="shared" si="221"/>
        <v>1</v>
      </c>
      <c r="HZ22" s="628">
        <f t="shared" si="222"/>
        <v>1</v>
      </c>
      <c r="IA22" s="737">
        <f t="shared" si="223"/>
        <v>0</v>
      </c>
      <c r="IB22" s="737">
        <f t="shared" si="224"/>
        <v>0</v>
      </c>
      <c r="IC22" s="737">
        <f t="shared" si="49"/>
        <v>0</v>
      </c>
      <c r="ID22" s="740">
        <f t="shared" si="50"/>
        <v>0</v>
      </c>
      <c r="IE22" s="625">
        <f t="shared" si="225"/>
        <v>1</v>
      </c>
      <c r="IF22" s="738" t="str">
        <f t="shared" si="226"/>
        <v>00:00-00:00</v>
      </c>
      <c r="IG22" s="739">
        <f t="shared" si="227"/>
        <v>1</v>
      </c>
      <c r="IH22" s="738">
        <f t="shared" si="228"/>
        <v>0</v>
      </c>
      <c r="II22" s="738">
        <f t="shared" si="229"/>
        <v>1</v>
      </c>
      <c r="IJ22" s="737" t="b">
        <f t="shared" si="230"/>
        <v>1</v>
      </c>
      <c r="IK22" s="737" t="b">
        <f t="shared" si="230"/>
        <v>0</v>
      </c>
      <c r="IL22" s="737" t="b">
        <f t="shared" si="231"/>
        <v>1</v>
      </c>
      <c r="IM22" s="628">
        <f t="shared" si="232"/>
        <v>1</v>
      </c>
      <c r="IN22" s="737">
        <f t="shared" si="233"/>
        <v>0</v>
      </c>
      <c r="IO22" s="737">
        <f t="shared" si="234"/>
        <v>0</v>
      </c>
      <c r="IP22" s="737">
        <f t="shared" si="51"/>
        <v>0</v>
      </c>
      <c r="IQ22" s="740">
        <f t="shared" si="52"/>
        <v>0</v>
      </c>
      <c r="IR22" s="625">
        <f t="shared" si="235"/>
        <v>1</v>
      </c>
      <c r="IS22" s="738" t="str">
        <f t="shared" si="236"/>
        <v>00:00-00:00</v>
      </c>
      <c r="IT22" s="739">
        <f t="shared" si="237"/>
        <v>1</v>
      </c>
      <c r="IU22" s="738">
        <f t="shared" si="238"/>
        <v>0</v>
      </c>
      <c r="IV22" s="738">
        <f t="shared" si="239"/>
        <v>1</v>
      </c>
      <c r="IW22" s="737" t="b">
        <f t="shared" si="240"/>
        <v>1</v>
      </c>
      <c r="IX22" s="737" t="b">
        <f t="shared" si="240"/>
        <v>0</v>
      </c>
      <c r="IY22" s="737" t="b">
        <f t="shared" si="241"/>
        <v>1</v>
      </c>
      <c r="IZ22" s="628">
        <f t="shared" si="242"/>
        <v>1</v>
      </c>
      <c r="JA22" s="737">
        <f t="shared" si="243"/>
        <v>0</v>
      </c>
      <c r="JB22" s="737">
        <f t="shared" si="244"/>
        <v>0</v>
      </c>
      <c r="JC22" s="737">
        <f t="shared" si="53"/>
        <v>0</v>
      </c>
      <c r="JD22" s="740">
        <f t="shared" si="54"/>
        <v>0</v>
      </c>
      <c r="JE22" s="625">
        <f t="shared" si="245"/>
        <v>1</v>
      </c>
      <c r="JF22" s="738" t="str">
        <f t="shared" si="246"/>
        <v>00:00-00:00</v>
      </c>
      <c r="JG22" s="739">
        <f t="shared" si="247"/>
        <v>1</v>
      </c>
      <c r="JH22" s="738">
        <f t="shared" si="248"/>
        <v>0</v>
      </c>
      <c r="JI22" s="738">
        <f t="shared" si="249"/>
        <v>1</v>
      </c>
      <c r="JJ22" s="737" t="b">
        <f t="shared" si="250"/>
        <v>1</v>
      </c>
      <c r="JK22" s="737" t="b">
        <f t="shared" si="250"/>
        <v>0</v>
      </c>
      <c r="JL22" s="737" t="b">
        <f t="shared" si="251"/>
        <v>1</v>
      </c>
      <c r="JM22" s="628">
        <f t="shared" si="252"/>
        <v>1</v>
      </c>
      <c r="JN22" s="737">
        <f t="shared" si="253"/>
        <v>0</v>
      </c>
      <c r="JO22" s="737">
        <f t="shared" si="254"/>
        <v>0</v>
      </c>
      <c r="JP22" s="737">
        <f t="shared" si="55"/>
        <v>0</v>
      </c>
      <c r="JQ22" s="740">
        <f t="shared" si="56"/>
        <v>0</v>
      </c>
      <c r="JR22" s="744">
        <f t="shared" si="255"/>
        <v>0</v>
      </c>
      <c r="JS22" s="745">
        <f t="shared" si="256"/>
        <v>0</v>
      </c>
      <c r="JT22" s="744">
        <f t="shared" si="257"/>
        <v>0</v>
      </c>
      <c r="JU22" s="744">
        <f t="shared" si="258"/>
        <v>0</v>
      </c>
      <c r="JV22" s="744">
        <f t="shared" si="259"/>
        <v>0</v>
      </c>
      <c r="JW22" s="744">
        <f t="shared" si="260"/>
        <v>0</v>
      </c>
      <c r="JX22" s="616"/>
      <c r="JY22" s="625">
        <f t="shared" si="261"/>
        <v>1</v>
      </c>
      <c r="JZ22" s="626" t="str">
        <f t="shared" si="262"/>
        <v>00:00-00:00</v>
      </c>
      <c r="KA22" s="627">
        <f t="shared" si="263"/>
        <v>1</v>
      </c>
      <c r="KB22" s="738">
        <f t="shared" si="264"/>
        <v>0</v>
      </c>
      <c r="KC22" s="738">
        <f t="shared" si="265"/>
        <v>1</v>
      </c>
      <c r="KD22" s="628" t="b">
        <f t="shared" si="266"/>
        <v>1</v>
      </c>
      <c r="KE22" s="628" t="b">
        <f t="shared" si="266"/>
        <v>0</v>
      </c>
      <c r="KF22" s="628" t="b">
        <f t="shared" si="267"/>
        <v>1</v>
      </c>
      <c r="KG22" s="628">
        <f t="shared" si="268"/>
        <v>1</v>
      </c>
      <c r="KH22" s="737">
        <f t="shared" si="269"/>
        <v>0</v>
      </c>
      <c r="KI22" s="737">
        <f t="shared" si="270"/>
        <v>0</v>
      </c>
      <c r="KJ22" s="737">
        <f t="shared" si="57"/>
        <v>0</v>
      </c>
      <c r="KK22" s="740">
        <f t="shared" si="58"/>
        <v>0</v>
      </c>
      <c r="KL22" s="625">
        <f t="shared" si="271"/>
        <v>1</v>
      </c>
      <c r="KM22" s="625" t="str">
        <f t="shared" si="272"/>
        <v>00:00-00:00</v>
      </c>
      <c r="KN22" s="627">
        <f t="shared" si="273"/>
        <v>1</v>
      </c>
      <c r="KO22" s="738">
        <f t="shared" si="274"/>
        <v>0</v>
      </c>
      <c r="KP22" s="738">
        <f t="shared" si="275"/>
        <v>1</v>
      </c>
      <c r="KQ22" s="628" t="b">
        <f t="shared" si="276"/>
        <v>1</v>
      </c>
      <c r="KR22" s="628" t="b">
        <f t="shared" si="276"/>
        <v>0</v>
      </c>
      <c r="KS22" s="628" t="b">
        <f t="shared" si="277"/>
        <v>1</v>
      </c>
      <c r="KT22" s="628">
        <f t="shared" si="278"/>
        <v>1</v>
      </c>
      <c r="KU22" s="737">
        <f t="shared" si="279"/>
        <v>0</v>
      </c>
      <c r="KV22" s="737">
        <f t="shared" si="280"/>
        <v>0</v>
      </c>
      <c r="KW22" s="737">
        <f t="shared" si="59"/>
        <v>0</v>
      </c>
      <c r="KX22" s="740">
        <f t="shared" si="60"/>
        <v>0</v>
      </c>
      <c r="KY22" s="625">
        <f t="shared" si="281"/>
        <v>1</v>
      </c>
      <c r="KZ22" s="625" t="str">
        <f t="shared" si="282"/>
        <v>00:00-00:00</v>
      </c>
      <c r="LA22" s="627">
        <f t="shared" si="283"/>
        <v>1</v>
      </c>
      <c r="LB22" s="738">
        <f t="shared" si="284"/>
        <v>0</v>
      </c>
      <c r="LC22" s="738">
        <f t="shared" si="285"/>
        <v>1</v>
      </c>
      <c r="LD22" s="628" t="b">
        <f t="shared" si="286"/>
        <v>1</v>
      </c>
      <c r="LE22" s="628" t="b">
        <f t="shared" si="286"/>
        <v>0</v>
      </c>
      <c r="LF22" s="628" t="b">
        <f t="shared" si="287"/>
        <v>1</v>
      </c>
      <c r="LG22" s="628">
        <f t="shared" si="288"/>
        <v>1</v>
      </c>
      <c r="LH22" s="737">
        <f t="shared" si="289"/>
        <v>0</v>
      </c>
      <c r="LI22" s="737">
        <f t="shared" si="290"/>
        <v>0</v>
      </c>
      <c r="LJ22" s="737">
        <f t="shared" si="61"/>
        <v>0</v>
      </c>
      <c r="LK22" s="740">
        <f t="shared" si="62"/>
        <v>0</v>
      </c>
      <c r="LL22" s="625">
        <f t="shared" si="291"/>
        <v>1</v>
      </c>
      <c r="LM22" s="625" t="str">
        <f t="shared" si="292"/>
        <v>00:00-00:00</v>
      </c>
      <c r="LN22" s="627">
        <f t="shared" si="293"/>
        <v>1</v>
      </c>
      <c r="LO22" s="738">
        <f t="shared" si="294"/>
        <v>0</v>
      </c>
      <c r="LP22" s="738">
        <f t="shared" si="295"/>
        <v>1</v>
      </c>
      <c r="LQ22" s="628" t="b">
        <f t="shared" si="296"/>
        <v>1</v>
      </c>
      <c r="LR22" s="628" t="b">
        <f t="shared" si="296"/>
        <v>0</v>
      </c>
      <c r="LS22" s="628" t="b">
        <f t="shared" si="297"/>
        <v>1</v>
      </c>
      <c r="LT22" s="628">
        <f t="shared" si="298"/>
        <v>1</v>
      </c>
      <c r="LU22" s="737">
        <f t="shared" si="299"/>
        <v>0</v>
      </c>
      <c r="LV22" s="737">
        <f t="shared" si="300"/>
        <v>0</v>
      </c>
      <c r="LW22" s="737">
        <f t="shared" si="63"/>
        <v>0</v>
      </c>
      <c r="LX22" s="740">
        <f t="shared" si="64"/>
        <v>0</v>
      </c>
      <c r="LY22" s="625">
        <f t="shared" si="301"/>
        <v>1</v>
      </c>
      <c r="LZ22" s="625" t="str">
        <f t="shared" si="302"/>
        <v>00:00-00:00</v>
      </c>
      <c r="MA22" s="627">
        <f t="shared" si="303"/>
        <v>1</v>
      </c>
      <c r="MB22" s="738">
        <f t="shared" si="304"/>
        <v>0</v>
      </c>
      <c r="MC22" s="738">
        <f t="shared" si="305"/>
        <v>1</v>
      </c>
      <c r="MD22" s="628" t="b">
        <f t="shared" si="306"/>
        <v>1</v>
      </c>
      <c r="ME22" s="628" t="b">
        <f t="shared" si="65"/>
        <v>0</v>
      </c>
      <c r="MF22" s="628" t="b">
        <f t="shared" si="307"/>
        <v>1</v>
      </c>
      <c r="MG22" s="628">
        <f t="shared" si="308"/>
        <v>1</v>
      </c>
      <c r="MH22" s="737">
        <f t="shared" si="309"/>
        <v>0</v>
      </c>
      <c r="MI22" s="737">
        <f t="shared" si="310"/>
        <v>0</v>
      </c>
      <c r="MJ22" s="737">
        <f t="shared" si="66"/>
        <v>0</v>
      </c>
      <c r="MK22" s="740">
        <f t="shared" si="67"/>
        <v>0</v>
      </c>
      <c r="ML22" s="625">
        <f t="shared" si="311"/>
        <v>1</v>
      </c>
      <c r="MM22" s="625" t="str">
        <f t="shared" si="312"/>
        <v>00:00-00:00</v>
      </c>
      <c r="MN22" s="627">
        <f t="shared" si="313"/>
        <v>1</v>
      </c>
      <c r="MO22" s="738">
        <f t="shared" si="314"/>
        <v>0</v>
      </c>
      <c r="MP22" s="738">
        <f t="shared" si="315"/>
        <v>1</v>
      </c>
      <c r="MQ22" s="628" t="b">
        <f t="shared" si="316"/>
        <v>1</v>
      </c>
      <c r="MR22" s="628" t="b">
        <f t="shared" si="316"/>
        <v>0</v>
      </c>
      <c r="MS22" s="628" t="b">
        <f t="shared" si="317"/>
        <v>1</v>
      </c>
      <c r="MT22" s="628">
        <f t="shared" si="318"/>
        <v>1</v>
      </c>
      <c r="MU22" s="737">
        <f t="shared" si="319"/>
        <v>0</v>
      </c>
      <c r="MV22" s="737">
        <f t="shared" si="320"/>
        <v>0</v>
      </c>
      <c r="MW22" s="737">
        <f t="shared" si="68"/>
        <v>0</v>
      </c>
      <c r="MX22" s="740">
        <f t="shared" si="69"/>
        <v>0</v>
      </c>
      <c r="MY22" s="625">
        <f t="shared" si="321"/>
        <v>1</v>
      </c>
      <c r="MZ22" s="625" t="str">
        <f t="shared" si="322"/>
        <v>00:00-00:00</v>
      </c>
      <c r="NA22" s="627">
        <f t="shared" si="323"/>
        <v>1</v>
      </c>
      <c r="NB22" s="738">
        <f t="shared" si="324"/>
        <v>0</v>
      </c>
      <c r="NC22" s="738">
        <f t="shared" si="325"/>
        <v>1</v>
      </c>
      <c r="ND22" s="628" t="b">
        <f t="shared" si="326"/>
        <v>1</v>
      </c>
      <c r="NE22" s="628" t="b">
        <f t="shared" si="326"/>
        <v>0</v>
      </c>
      <c r="NF22" s="628" t="b">
        <f t="shared" si="327"/>
        <v>1</v>
      </c>
      <c r="NG22" s="628">
        <f t="shared" si="328"/>
        <v>1</v>
      </c>
      <c r="NH22" s="737">
        <f t="shared" si="329"/>
        <v>0</v>
      </c>
      <c r="NI22" s="737">
        <f t="shared" si="330"/>
        <v>0</v>
      </c>
      <c r="NJ22" s="737">
        <f t="shared" si="70"/>
        <v>0</v>
      </c>
      <c r="NK22" s="740">
        <f t="shared" si="71"/>
        <v>0</v>
      </c>
      <c r="NL22" s="625">
        <f t="shared" si="331"/>
        <v>1</v>
      </c>
      <c r="NM22" s="625" t="str">
        <f t="shared" si="332"/>
        <v>00:00-00:00</v>
      </c>
      <c r="NN22" s="627">
        <f t="shared" si="333"/>
        <v>1</v>
      </c>
      <c r="NO22" s="738">
        <f t="shared" si="334"/>
        <v>0</v>
      </c>
      <c r="NP22" s="738">
        <f t="shared" si="335"/>
        <v>1</v>
      </c>
      <c r="NQ22" s="628" t="b">
        <f t="shared" si="336"/>
        <v>1</v>
      </c>
      <c r="NR22" s="628" t="b">
        <f t="shared" si="336"/>
        <v>0</v>
      </c>
      <c r="NS22" s="628" t="b">
        <f t="shared" si="337"/>
        <v>1</v>
      </c>
      <c r="NT22" s="628">
        <f t="shared" si="338"/>
        <v>1</v>
      </c>
      <c r="NU22" s="737">
        <f t="shared" si="339"/>
        <v>0</v>
      </c>
      <c r="NV22" s="737">
        <f t="shared" si="340"/>
        <v>0</v>
      </c>
      <c r="NW22" s="737">
        <f t="shared" si="72"/>
        <v>0</v>
      </c>
      <c r="NX22" s="740">
        <f t="shared" si="73"/>
        <v>0</v>
      </c>
      <c r="NY22" s="625">
        <f t="shared" si="341"/>
        <v>1</v>
      </c>
      <c r="NZ22" s="625" t="str">
        <f t="shared" si="342"/>
        <v>00:00-00:00</v>
      </c>
      <c r="OA22" s="627">
        <f t="shared" si="343"/>
        <v>1</v>
      </c>
      <c r="OB22" s="738">
        <f t="shared" si="344"/>
        <v>0</v>
      </c>
      <c r="OC22" s="738">
        <f t="shared" si="345"/>
        <v>1</v>
      </c>
      <c r="OD22" s="628" t="b">
        <f t="shared" si="346"/>
        <v>1</v>
      </c>
      <c r="OE22" s="628" t="b">
        <f t="shared" si="346"/>
        <v>0</v>
      </c>
      <c r="OF22" s="628" t="b">
        <f t="shared" si="347"/>
        <v>1</v>
      </c>
      <c r="OG22" s="628">
        <f t="shared" si="348"/>
        <v>1</v>
      </c>
      <c r="OH22" s="737">
        <f t="shared" si="349"/>
        <v>0</v>
      </c>
      <c r="OI22" s="737">
        <f t="shared" si="350"/>
        <v>0</v>
      </c>
      <c r="OJ22" s="737">
        <f t="shared" si="74"/>
        <v>0</v>
      </c>
      <c r="OK22" s="740">
        <f t="shared" si="75"/>
        <v>0</v>
      </c>
      <c r="OL22" s="625">
        <f t="shared" si="351"/>
        <v>1</v>
      </c>
      <c r="OM22" s="625" t="str">
        <f t="shared" si="352"/>
        <v>00:00-00:00</v>
      </c>
      <c r="ON22" s="627">
        <f t="shared" si="353"/>
        <v>1</v>
      </c>
      <c r="OO22" s="738">
        <f t="shared" si="354"/>
        <v>0</v>
      </c>
      <c r="OP22" s="738">
        <f t="shared" si="355"/>
        <v>1</v>
      </c>
      <c r="OQ22" s="628" t="b">
        <f t="shared" si="356"/>
        <v>1</v>
      </c>
      <c r="OR22" s="628" t="b">
        <f t="shared" si="356"/>
        <v>0</v>
      </c>
      <c r="OS22" s="628" t="b">
        <f t="shared" si="357"/>
        <v>1</v>
      </c>
      <c r="OT22" s="628">
        <f t="shared" si="358"/>
        <v>1</v>
      </c>
      <c r="OU22" s="737">
        <f t="shared" si="359"/>
        <v>0</v>
      </c>
      <c r="OV22" s="737">
        <f t="shared" si="360"/>
        <v>0</v>
      </c>
      <c r="OW22" s="737">
        <f t="shared" si="76"/>
        <v>0</v>
      </c>
      <c r="OX22" s="740">
        <f t="shared" si="77"/>
        <v>0</v>
      </c>
      <c r="OY22" s="625">
        <f t="shared" si="361"/>
        <v>1</v>
      </c>
      <c r="OZ22" s="625" t="str">
        <f t="shared" si="362"/>
        <v>00:00-00:00</v>
      </c>
      <c r="PA22" s="627">
        <f t="shared" si="363"/>
        <v>1</v>
      </c>
      <c r="PB22" s="738">
        <f t="shared" si="364"/>
        <v>0</v>
      </c>
      <c r="PC22" s="738">
        <f t="shared" si="365"/>
        <v>1</v>
      </c>
      <c r="PD22" s="628" t="b">
        <f t="shared" si="366"/>
        <v>1</v>
      </c>
      <c r="PE22" s="628" t="b">
        <f t="shared" si="366"/>
        <v>0</v>
      </c>
      <c r="PF22" s="628" t="b">
        <f t="shared" si="367"/>
        <v>1</v>
      </c>
      <c r="PG22" s="628">
        <f t="shared" si="368"/>
        <v>1</v>
      </c>
      <c r="PH22" s="737">
        <f t="shared" si="369"/>
        <v>0</v>
      </c>
      <c r="PI22" s="737">
        <f t="shared" si="370"/>
        <v>0</v>
      </c>
      <c r="PJ22" s="737">
        <f t="shared" si="78"/>
        <v>0</v>
      </c>
      <c r="PK22" s="740">
        <f t="shared" si="79"/>
        <v>0</v>
      </c>
      <c r="PL22" s="625">
        <f t="shared" si="371"/>
        <v>1</v>
      </c>
      <c r="PM22" s="625" t="str">
        <f t="shared" si="372"/>
        <v>00:00-00:00</v>
      </c>
      <c r="PN22" s="627">
        <f t="shared" si="373"/>
        <v>1</v>
      </c>
      <c r="PO22" s="738">
        <f t="shared" si="374"/>
        <v>0</v>
      </c>
      <c r="PP22" s="738">
        <f t="shared" si="375"/>
        <v>1</v>
      </c>
      <c r="PQ22" s="628" t="b">
        <f t="shared" si="376"/>
        <v>1</v>
      </c>
      <c r="PR22" s="628" t="b">
        <f t="shared" si="376"/>
        <v>0</v>
      </c>
      <c r="PS22" s="628" t="b">
        <f t="shared" si="377"/>
        <v>1</v>
      </c>
      <c r="PT22" s="628">
        <f t="shared" si="378"/>
        <v>1</v>
      </c>
      <c r="PU22" s="737">
        <f t="shared" si="379"/>
        <v>0</v>
      </c>
      <c r="PV22" s="737">
        <f t="shared" si="380"/>
        <v>0</v>
      </c>
      <c r="PW22" s="737">
        <f t="shared" si="80"/>
        <v>0</v>
      </c>
      <c r="PX22" s="740">
        <f t="shared" si="81"/>
        <v>0</v>
      </c>
      <c r="PY22" s="625">
        <f t="shared" si="381"/>
        <v>1</v>
      </c>
      <c r="PZ22" s="625" t="str">
        <f t="shared" si="382"/>
        <v>00:00-00:00</v>
      </c>
      <c r="QA22" s="627">
        <f t="shared" si="383"/>
        <v>1</v>
      </c>
      <c r="QB22" s="738">
        <f t="shared" si="384"/>
        <v>0</v>
      </c>
      <c r="QC22" s="738">
        <f t="shared" si="385"/>
        <v>1</v>
      </c>
      <c r="QD22" s="628" t="b">
        <f t="shared" si="386"/>
        <v>1</v>
      </c>
      <c r="QE22" s="628" t="b">
        <f t="shared" si="386"/>
        <v>0</v>
      </c>
      <c r="QF22" s="628" t="b">
        <f t="shared" si="387"/>
        <v>1</v>
      </c>
      <c r="QG22" s="628">
        <f t="shared" si="388"/>
        <v>1</v>
      </c>
      <c r="QH22" s="737">
        <f t="shared" si="389"/>
        <v>0</v>
      </c>
      <c r="QI22" s="737">
        <f t="shared" si="390"/>
        <v>0</v>
      </c>
      <c r="QJ22" s="737">
        <f t="shared" si="82"/>
        <v>0</v>
      </c>
      <c r="QK22" s="740">
        <f t="shared" si="83"/>
        <v>0</v>
      </c>
      <c r="QL22" s="625">
        <f t="shared" si="391"/>
        <v>1</v>
      </c>
      <c r="QM22" s="625" t="str">
        <f t="shared" si="392"/>
        <v>00:00-00:00</v>
      </c>
      <c r="QN22" s="627">
        <f t="shared" si="393"/>
        <v>1</v>
      </c>
      <c r="QO22" s="738">
        <f t="shared" si="394"/>
        <v>0</v>
      </c>
      <c r="QP22" s="738">
        <f t="shared" si="395"/>
        <v>1</v>
      </c>
      <c r="QQ22" s="628" t="b">
        <f t="shared" si="396"/>
        <v>1</v>
      </c>
      <c r="QR22" s="628" t="b">
        <f t="shared" si="396"/>
        <v>0</v>
      </c>
      <c r="QS22" s="628" t="b">
        <f t="shared" si="397"/>
        <v>1</v>
      </c>
      <c r="QT22" s="628">
        <f t="shared" si="398"/>
        <v>1</v>
      </c>
      <c r="QU22" s="737">
        <f t="shared" si="399"/>
        <v>0</v>
      </c>
      <c r="QV22" s="737">
        <f t="shared" si="400"/>
        <v>0</v>
      </c>
      <c r="QW22" s="737">
        <f t="shared" si="84"/>
        <v>0</v>
      </c>
      <c r="QX22" s="740">
        <f t="shared" si="85"/>
        <v>0</v>
      </c>
      <c r="QY22" s="625">
        <f t="shared" si="401"/>
        <v>1</v>
      </c>
      <c r="QZ22" s="625" t="str">
        <f t="shared" si="402"/>
        <v>00:00-00:00</v>
      </c>
      <c r="RA22" s="627">
        <f t="shared" si="403"/>
        <v>1</v>
      </c>
      <c r="RB22" s="738">
        <f t="shared" si="404"/>
        <v>0</v>
      </c>
      <c r="RC22" s="738">
        <f t="shared" si="405"/>
        <v>1</v>
      </c>
      <c r="RD22" s="628" t="b">
        <f t="shared" si="406"/>
        <v>1</v>
      </c>
      <c r="RE22" s="628" t="b">
        <f t="shared" si="406"/>
        <v>0</v>
      </c>
      <c r="RF22" s="628" t="b">
        <f t="shared" si="407"/>
        <v>1</v>
      </c>
      <c r="RG22" s="628">
        <f t="shared" si="408"/>
        <v>1</v>
      </c>
      <c r="RH22" s="737">
        <f t="shared" si="409"/>
        <v>0</v>
      </c>
      <c r="RI22" s="737">
        <f t="shared" si="410"/>
        <v>0</v>
      </c>
      <c r="RJ22" s="737">
        <f t="shared" si="86"/>
        <v>0</v>
      </c>
      <c r="RK22" s="740">
        <f t="shared" si="87"/>
        <v>0</v>
      </c>
      <c r="RL22" s="744">
        <f t="shared" si="411"/>
        <v>0</v>
      </c>
      <c r="RM22" s="746">
        <f t="shared" si="430"/>
        <v>0</v>
      </c>
      <c r="RN22" s="744">
        <f t="shared" si="412"/>
        <v>0</v>
      </c>
      <c r="RO22" s="744">
        <f t="shared" si="413"/>
        <v>0</v>
      </c>
      <c r="RP22" s="744">
        <f t="shared" si="414"/>
        <v>0</v>
      </c>
      <c r="RQ22" s="744">
        <f t="shared" si="415"/>
        <v>0</v>
      </c>
      <c r="RR22" s="594">
        <f t="shared" ca="1" si="89"/>
        <v>0</v>
      </c>
      <c r="RS22" s="594">
        <f t="shared" ca="1" si="90"/>
        <v>0</v>
      </c>
      <c r="RU22" s="725"/>
    </row>
    <row r="23" spans="1:489" s="625" customFormat="1" ht="15" x14ac:dyDescent="0.25">
      <c r="A23" s="865">
        <f t="shared" ca="1" si="91"/>
        <v>50</v>
      </c>
      <c r="B23" s="719">
        <f t="shared" ca="1" si="416"/>
        <v>44178</v>
      </c>
      <c r="C23" s="720">
        <f t="shared" ca="1" si="417"/>
        <v>0</v>
      </c>
      <c r="D23" s="720" t="str">
        <f t="shared" ca="1" si="418"/>
        <v/>
      </c>
      <c r="E23" s="773" t="str">
        <f t="shared" ca="1" si="419"/>
        <v/>
      </c>
      <c r="F23" s="721">
        <f t="shared" ca="1" si="420"/>
        <v>44178</v>
      </c>
      <c r="G23" s="747"/>
      <c r="H23" s="748"/>
      <c r="I23" s="748"/>
      <c r="J23" s="748"/>
      <c r="K23" s="748"/>
      <c r="L23" s="748"/>
      <c r="M23" s="749"/>
      <c r="N23" s="722" t="str">
        <f t="shared" si="0"/>
        <v/>
      </c>
      <c r="O23" s="723" t="str">
        <f t="shared" si="1"/>
        <v/>
      </c>
      <c r="P23" s="724" t="str">
        <f t="shared" ca="1" si="2"/>
        <v/>
      </c>
      <c r="Q23" s="725" t="str">
        <f t="shared" ca="1" si="3"/>
        <v/>
      </c>
      <c r="R23" s="725" t="str">
        <f t="shared" ca="1" si="92"/>
        <v/>
      </c>
      <c r="S23" s="750"/>
      <c r="T23" s="723" t="str">
        <f t="shared" si="93"/>
        <v/>
      </c>
      <c r="U23" s="723" t="str">
        <f t="shared" ca="1" si="4"/>
        <v/>
      </c>
      <c r="V23" s="723" t="str">
        <f t="shared" ca="1" si="94"/>
        <v/>
      </c>
      <c r="W23" s="723" t="str">
        <f t="shared" ca="1" si="95"/>
        <v/>
      </c>
      <c r="X23" s="723" t="str">
        <f ca="1">IF(AND(UPPER(G23)=Stammdaten!$D$47,Q23&gt;0),Q23,"")</f>
        <v/>
      </c>
      <c r="Y23" s="751"/>
      <c r="Z23" s="714"/>
      <c r="AA23" s="714"/>
      <c r="AB23" s="714"/>
      <c r="AC23" s="727" t="str">
        <f t="shared" si="5"/>
        <v/>
      </c>
      <c r="AD23" s="714"/>
      <c r="AE23" s="752" t="str">
        <f t="shared" si="6"/>
        <v/>
      </c>
      <c r="AF23" s="729" t="str">
        <f t="shared" si="96"/>
        <v/>
      </c>
      <c r="AG23" s="730" t="str">
        <f t="shared" si="97"/>
        <v/>
      </c>
      <c r="AH23" s="731" t="str">
        <f t="shared" si="7"/>
        <v/>
      </c>
      <c r="AI23" s="731">
        <f t="shared" si="98"/>
        <v>0</v>
      </c>
      <c r="AJ23" s="731">
        <f t="shared" si="99"/>
        <v>0</v>
      </c>
      <c r="AK23" s="732">
        <f ca="1">IF(G23=Stammdaten!$I$59,3,IF(AND(OR(C23=0,WEEKDAY(B23,2)&gt;=6),Q23&lt;&gt;""),2,0))</f>
        <v>0</v>
      </c>
      <c r="AL23" s="596">
        <f t="shared" si="8"/>
        <v>0</v>
      </c>
      <c r="AM23" s="596">
        <f t="shared" si="8"/>
        <v>0</v>
      </c>
      <c r="AN23" s="596">
        <f t="shared" si="8"/>
        <v>0</v>
      </c>
      <c r="AO23" s="596">
        <f t="shared" si="421"/>
        <v>0</v>
      </c>
      <c r="AP23" s="633">
        <v>0</v>
      </c>
      <c r="AQ23" s="596">
        <f t="shared" si="422"/>
        <v>0</v>
      </c>
      <c r="AR23" s="634">
        <f t="shared" si="9"/>
        <v>0</v>
      </c>
      <c r="AS23" s="733">
        <f t="shared" si="10"/>
        <v>0</v>
      </c>
      <c r="AT23" s="635">
        <f t="shared" si="11"/>
        <v>0</v>
      </c>
      <c r="AU23" s="635">
        <f t="shared" si="423"/>
        <v>0</v>
      </c>
      <c r="AV23" s="633">
        <v>0</v>
      </c>
      <c r="AW23" s="635">
        <f t="shared" si="424"/>
        <v>0</v>
      </c>
      <c r="AX23" s="596">
        <f t="shared" si="12"/>
        <v>0</v>
      </c>
      <c r="AY23" s="596">
        <f t="shared" si="13"/>
        <v>0</v>
      </c>
      <c r="AZ23" s="596">
        <f t="shared" si="14"/>
        <v>0</v>
      </c>
      <c r="BA23" s="596">
        <f t="shared" si="15"/>
        <v>0</v>
      </c>
      <c r="BB23" s="596">
        <f t="shared" si="16"/>
        <v>0</v>
      </c>
      <c r="BC23" s="596">
        <f t="shared" si="425"/>
        <v>0</v>
      </c>
      <c r="BD23" s="636" t="b">
        <f t="shared" si="17"/>
        <v>1</v>
      </c>
      <c r="BE23" s="636" t="b">
        <f>IF(UPPER(G23)=Stammdaten!$D$40,TRUE,FALSE)</f>
        <v>0</v>
      </c>
      <c r="BF23" s="635">
        <f t="shared" si="426"/>
        <v>0</v>
      </c>
      <c r="BG23" s="635">
        <f>IF(UPPER(G23)=Stammdaten!$D$39,IF(C23=0,AU23/2,IF(AU23&gt;=10/24,10/24,AU23)),0)</f>
        <v>0</v>
      </c>
      <c r="BH23" s="635">
        <f ca="1">IF(OR(C23=0,B23=""),0,INDIRECT(ADDRESS(MATCH(B23,Soll_AZ,1)+MATCH("Arbeitszeit 1 ab",Stammdaten!B:B,0)-1,WEEKDAY(B23,2)+15,,,Tabellennamen),TRUE))</f>
        <v>0</v>
      </c>
      <c r="BI23" s="635">
        <f>IF(G23=Stammdaten!$D$48,BH23,0)</f>
        <v>0</v>
      </c>
      <c r="BJ23" s="734">
        <f>ROUND(IF(BI23&gt;0,BI23,IF(UPPER(G23)=Stammdaten!$D$39,BG23,IF(UPPER(G23)=Stammdaten!$D$40,IF(AO23+AU23=0,P23,IF(AND(AU23&gt;0,AU23-AO23+AQ23&lt;=10/24),AU23-AO23+AQ23,IF(OR(AU23=0,AQ23&gt;=10/24),AQ23,10/24))),BF23))),15)</f>
        <v>0</v>
      </c>
      <c r="BK23" s="636">
        <f t="shared" si="427"/>
        <v>0</v>
      </c>
      <c r="BL23" s="636" t="b">
        <f>IF(UPPER(G23)=Stammdaten!$D$39,TRUE,FALSE)</f>
        <v>0</v>
      </c>
      <c r="BM23" s="636">
        <f t="shared" si="18"/>
        <v>0</v>
      </c>
      <c r="BN23" s="636">
        <f t="shared" si="19"/>
        <v>0</v>
      </c>
      <c r="BO23" s="735">
        <f t="shared" ca="1" si="100"/>
        <v>0</v>
      </c>
      <c r="BP23" s="636">
        <f t="shared" si="20"/>
        <v>0</v>
      </c>
      <c r="BQ23" s="636">
        <f t="shared" si="101"/>
        <v>0</v>
      </c>
      <c r="BR23" s="636">
        <f t="shared" ca="1" si="21"/>
        <v>0</v>
      </c>
      <c r="BS23" s="549">
        <f t="shared" ca="1" si="22"/>
        <v>0</v>
      </c>
      <c r="BT23" s="637">
        <f t="shared" ca="1" si="428"/>
        <v>0</v>
      </c>
      <c r="BU23" s="635">
        <f t="shared" ca="1" si="429"/>
        <v>0</v>
      </c>
      <c r="BV23" s="638">
        <f t="shared" ca="1" si="23"/>
        <v>1</v>
      </c>
      <c r="BW23" s="635">
        <f ca="1">IF(B23="","",INDIRECT(ADDRESS(MATCH(B23,Soll_AZ,1)+MATCH("Arbeitszeit 1 ab",Stammdaten!B:B,0)-1,4,,,Tabellennamen),TRUE))</f>
        <v>1.6666666666666667</v>
      </c>
      <c r="BX23" s="638">
        <f t="shared" ca="1" si="24"/>
        <v>0</v>
      </c>
      <c r="BY23" s="638">
        <f t="shared" ca="1" si="102"/>
        <v>0</v>
      </c>
      <c r="BZ23" s="736">
        <f ca="1">ROUND(IF(OR(C23=0,B23=""),0,INDIRECT(ADDRESS(MATCH(B23,Soll_AZ,1)+MATCH("Arbeitszeit 1 ab",Stammdaten!B:B,0)-1,WEEKDAY(B23,2)+15,,,Tabellennamen),TRUE)),15)</f>
        <v>0</v>
      </c>
      <c r="CA23" s="954">
        <f t="shared" ca="1" si="25"/>
        <v>0</v>
      </c>
      <c r="CB23" s="736">
        <f t="shared" si="103"/>
        <v>0</v>
      </c>
      <c r="CC23" s="625">
        <f t="shared" si="26"/>
        <v>1</v>
      </c>
      <c r="CD23" s="737">
        <f t="shared" si="27"/>
        <v>0</v>
      </c>
      <c r="CE23" s="737">
        <f t="shared" si="104"/>
        <v>1</v>
      </c>
      <c r="CF23" s="738" t="str">
        <f t="shared" si="105"/>
        <v>00:00-00:00</v>
      </c>
      <c r="CG23" s="739">
        <f t="shared" si="106"/>
        <v>1</v>
      </c>
      <c r="CH23" s="738">
        <f t="shared" si="107"/>
        <v>0</v>
      </c>
      <c r="CI23" s="738">
        <f t="shared" si="108"/>
        <v>1</v>
      </c>
      <c r="CJ23" s="737" t="b">
        <f t="shared" si="109"/>
        <v>1</v>
      </c>
      <c r="CK23" s="737" t="b">
        <f t="shared" si="109"/>
        <v>0</v>
      </c>
      <c r="CL23" s="737" t="b">
        <f t="shared" si="110"/>
        <v>1</v>
      </c>
      <c r="CM23" s="628">
        <f t="shared" si="111"/>
        <v>1</v>
      </c>
      <c r="CN23" s="737">
        <f t="shared" si="112"/>
        <v>0</v>
      </c>
      <c r="CO23" s="737">
        <f t="shared" si="113"/>
        <v>0</v>
      </c>
      <c r="CP23" s="737">
        <f t="shared" si="114"/>
        <v>0</v>
      </c>
      <c r="CQ23" s="740">
        <f t="shared" si="28"/>
        <v>0</v>
      </c>
      <c r="CR23" s="625">
        <f t="shared" si="115"/>
        <v>1</v>
      </c>
      <c r="CS23" s="738" t="str">
        <f t="shared" si="29"/>
        <v>00:00-00:00</v>
      </c>
      <c r="CT23" s="739">
        <f t="shared" si="116"/>
        <v>1</v>
      </c>
      <c r="CU23" s="738">
        <f t="shared" si="117"/>
        <v>0</v>
      </c>
      <c r="CV23" s="738">
        <f t="shared" si="118"/>
        <v>1</v>
      </c>
      <c r="CW23" s="737" t="b">
        <f t="shared" si="119"/>
        <v>1</v>
      </c>
      <c r="CX23" s="737" t="b">
        <f t="shared" si="119"/>
        <v>0</v>
      </c>
      <c r="CY23" s="737" t="b">
        <f t="shared" si="120"/>
        <v>1</v>
      </c>
      <c r="CZ23" s="628">
        <f t="shared" si="121"/>
        <v>1</v>
      </c>
      <c r="DA23" s="737">
        <f t="shared" si="122"/>
        <v>0</v>
      </c>
      <c r="DB23" s="737">
        <f t="shared" si="123"/>
        <v>0</v>
      </c>
      <c r="DC23" s="737">
        <f t="shared" si="124"/>
        <v>0</v>
      </c>
      <c r="DD23" s="740">
        <f t="shared" si="30"/>
        <v>0</v>
      </c>
      <c r="DE23" s="625">
        <f t="shared" si="125"/>
        <v>1</v>
      </c>
      <c r="DF23" s="738" t="str">
        <f t="shared" si="126"/>
        <v>00:00-00:00</v>
      </c>
      <c r="DG23" s="739">
        <f t="shared" si="127"/>
        <v>1</v>
      </c>
      <c r="DH23" s="738">
        <f t="shared" si="128"/>
        <v>0</v>
      </c>
      <c r="DI23" s="738">
        <f t="shared" si="129"/>
        <v>1</v>
      </c>
      <c r="DJ23" s="737" t="b">
        <f t="shared" si="130"/>
        <v>1</v>
      </c>
      <c r="DK23" s="737" t="b">
        <f t="shared" si="130"/>
        <v>0</v>
      </c>
      <c r="DL23" s="737" t="b">
        <f t="shared" si="131"/>
        <v>1</v>
      </c>
      <c r="DM23" s="628">
        <f t="shared" si="132"/>
        <v>1</v>
      </c>
      <c r="DN23" s="737">
        <f t="shared" si="133"/>
        <v>0</v>
      </c>
      <c r="DO23" s="737">
        <f t="shared" si="134"/>
        <v>0</v>
      </c>
      <c r="DP23" s="737">
        <f t="shared" si="31"/>
        <v>0</v>
      </c>
      <c r="DQ23" s="740">
        <f t="shared" si="32"/>
        <v>0</v>
      </c>
      <c r="DR23" s="625">
        <f t="shared" si="135"/>
        <v>1</v>
      </c>
      <c r="DS23" s="738" t="str">
        <f t="shared" si="136"/>
        <v>00:00-00:00</v>
      </c>
      <c r="DT23" s="739">
        <f t="shared" si="137"/>
        <v>1</v>
      </c>
      <c r="DU23" s="738">
        <f t="shared" si="138"/>
        <v>0</v>
      </c>
      <c r="DV23" s="738">
        <f t="shared" si="139"/>
        <v>1</v>
      </c>
      <c r="DW23" s="737" t="b">
        <f t="shared" si="140"/>
        <v>1</v>
      </c>
      <c r="DX23" s="737" t="b">
        <f t="shared" si="140"/>
        <v>0</v>
      </c>
      <c r="DY23" s="737" t="b">
        <f t="shared" si="141"/>
        <v>1</v>
      </c>
      <c r="DZ23" s="628">
        <f t="shared" si="142"/>
        <v>1</v>
      </c>
      <c r="EA23" s="737">
        <f t="shared" si="143"/>
        <v>0</v>
      </c>
      <c r="EB23" s="737">
        <f t="shared" si="144"/>
        <v>0</v>
      </c>
      <c r="EC23" s="737">
        <f t="shared" si="33"/>
        <v>0</v>
      </c>
      <c r="ED23" s="740">
        <f t="shared" si="34"/>
        <v>0</v>
      </c>
      <c r="EE23" s="741">
        <f t="shared" si="145"/>
        <v>1</v>
      </c>
      <c r="EF23" s="742" t="str">
        <f t="shared" si="146"/>
        <v>00:00-00:00</v>
      </c>
      <c r="EG23" s="743">
        <f t="shared" si="147"/>
        <v>1</v>
      </c>
      <c r="EH23" s="742">
        <f t="shared" si="148"/>
        <v>0</v>
      </c>
      <c r="EI23" s="742">
        <f t="shared" si="149"/>
        <v>1</v>
      </c>
      <c r="EJ23" s="742" t="b">
        <f t="shared" si="150"/>
        <v>1</v>
      </c>
      <c r="EK23" s="742" t="b">
        <f t="shared" si="150"/>
        <v>0</v>
      </c>
      <c r="EL23" s="742" t="b">
        <f t="shared" si="151"/>
        <v>1</v>
      </c>
      <c r="EM23" s="628">
        <f t="shared" si="152"/>
        <v>1</v>
      </c>
      <c r="EN23" s="737">
        <f t="shared" si="153"/>
        <v>0</v>
      </c>
      <c r="EO23" s="737">
        <f t="shared" si="154"/>
        <v>0</v>
      </c>
      <c r="EP23" s="737">
        <f t="shared" si="35"/>
        <v>0</v>
      </c>
      <c r="EQ23" s="740">
        <f t="shared" si="36"/>
        <v>0</v>
      </c>
      <c r="ER23" s="741">
        <f t="shared" si="155"/>
        <v>1</v>
      </c>
      <c r="ES23" s="742" t="str">
        <f t="shared" si="156"/>
        <v>00:00-00:00</v>
      </c>
      <c r="ET23" s="739">
        <f t="shared" si="157"/>
        <v>1</v>
      </c>
      <c r="EU23" s="738">
        <f t="shared" si="158"/>
        <v>0</v>
      </c>
      <c r="EV23" s="738">
        <f t="shared" si="159"/>
        <v>1</v>
      </c>
      <c r="EW23" s="737" t="b">
        <f t="shared" si="160"/>
        <v>1</v>
      </c>
      <c r="EX23" s="737" t="b">
        <f t="shared" si="160"/>
        <v>0</v>
      </c>
      <c r="EY23" s="737" t="b">
        <f t="shared" si="161"/>
        <v>1</v>
      </c>
      <c r="EZ23" s="628">
        <f t="shared" si="162"/>
        <v>1</v>
      </c>
      <c r="FA23" s="737">
        <f t="shared" si="163"/>
        <v>0</v>
      </c>
      <c r="FB23" s="737">
        <f t="shared" si="164"/>
        <v>0</v>
      </c>
      <c r="FC23" s="737">
        <f t="shared" si="37"/>
        <v>0</v>
      </c>
      <c r="FD23" s="740">
        <f t="shared" si="38"/>
        <v>0</v>
      </c>
      <c r="FE23" s="625">
        <f t="shared" si="165"/>
        <v>1</v>
      </c>
      <c r="FF23" s="738" t="str">
        <f t="shared" si="166"/>
        <v>00:00-00:00</v>
      </c>
      <c r="FG23" s="739">
        <f t="shared" si="167"/>
        <v>1</v>
      </c>
      <c r="FH23" s="738">
        <f t="shared" si="168"/>
        <v>0</v>
      </c>
      <c r="FI23" s="738">
        <f t="shared" si="169"/>
        <v>1</v>
      </c>
      <c r="FJ23" s="737" t="b">
        <f t="shared" si="170"/>
        <v>1</v>
      </c>
      <c r="FK23" s="737" t="b">
        <f t="shared" si="170"/>
        <v>0</v>
      </c>
      <c r="FL23" s="737" t="b">
        <f t="shared" si="171"/>
        <v>1</v>
      </c>
      <c r="FM23" s="628">
        <f t="shared" si="172"/>
        <v>1</v>
      </c>
      <c r="FN23" s="737">
        <f t="shared" si="173"/>
        <v>0</v>
      </c>
      <c r="FO23" s="737">
        <f t="shared" si="174"/>
        <v>0</v>
      </c>
      <c r="FP23" s="737">
        <f t="shared" si="39"/>
        <v>0</v>
      </c>
      <c r="FQ23" s="740">
        <f t="shared" si="40"/>
        <v>0</v>
      </c>
      <c r="FR23" s="625">
        <f t="shared" si="175"/>
        <v>1</v>
      </c>
      <c r="FS23" s="738" t="str">
        <f t="shared" si="176"/>
        <v>00:00-00:00</v>
      </c>
      <c r="FT23" s="739">
        <f t="shared" si="177"/>
        <v>1</v>
      </c>
      <c r="FU23" s="738">
        <f t="shared" si="178"/>
        <v>0</v>
      </c>
      <c r="FV23" s="738">
        <f t="shared" si="179"/>
        <v>1</v>
      </c>
      <c r="FW23" s="737" t="b">
        <f t="shared" si="180"/>
        <v>1</v>
      </c>
      <c r="FX23" s="737" t="b">
        <f t="shared" si="180"/>
        <v>0</v>
      </c>
      <c r="FY23" s="737" t="b">
        <f t="shared" si="181"/>
        <v>1</v>
      </c>
      <c r="FZ23" s="628">
        <f t="shared" si="182"/>
        <v>1</v>
      </c>
      <c r="GA23" s="737">
        <f t="shared" si="183"/>
        <v>0</v>
      </c>
      <c r="GB23" s="737">
        <f t="shared" si="184"/>
        <v>0</v>
      </c>
      <c r="GC23" s="737">
        <f t="shared" si="41"/>
        <v>0</v>
      </c>
      <c r="GD23" s="740">
        <f t="shared" si="42"/>
        <v>0</v>
      </c>
      <c r="GE23" s="625">
        <f t="shared" si="185"/>
        <v>1</v>
      </c>
      <c r="GF23" s="738" t="str">
        <f t="shared" si="186"/>
        <v>00:00-00:00</v>
      </c>
      <c r="GG23" s="739">
        <f t="shared" si="187"/>
        <v>1</v>
      </c>
      <c r="GH23" s="738">
        <f t="shared" si="188"/>
        <v>0</v>
      </c>
      <c r="GI23" s="738">
        <f t="shared" si="189"/>
        <v>1</v>
      </c>
      <c r="GJ23" s="737" t="b">
        <f t="shared" si="190"/>
        <v>1</v>
      </c>
      <c r="GK23" s="737" t="b">
        <f t="shared" si="190"/>
        <v>0</v>
      </c>
      <c r="GL23" s="737" t="b">
        <f t="shared" si="191"/>
        <v>1</v>
      </c>
      <c r="GM23" s="628">
        <f t="shared" si="192"/>
        <v>1</v>
      </c>
      <c r="GN23" s="737">
        <f t="shared" si="193"/>
        <v>0</v>
      </c>
      <c r="GO23" s="737">
        <f t="shared" si="194"/>
        <v>0</v>
      </c>
      <c r="GP23" s="737">
        <f t="shared" si="43"/>
        <v>0</v>
      </c>
      <c r="GQ23" s="740">
        <f t="shared" si="44"/>
        <v>0</v>
      </c>
      <c r="GR23" s="625">
        <f t="shared" si="195"/>
        <v>1</v>
      </c>
      <c r="GS23" s="738" t="str">
        <f t="shared" si="196"/>
        <v>00:00-00:00</v>
      </c>
      <c r="GT23" s="739">
        <f t="shared" si="197"/>
        <v>1</v>
      </c>
      <c r="GU23" s="738">
        <f t="shared" si="198"/>
        <v>0</v>
      </c>
      <c r="GV23" s="738">
        <f t="shared" si="199"/>
        <v>1</v>
      </c>
      <c r="GW23" s="737" t="b">
        <f t="shared" si="200"/>
        <v>1</v>
      </c>
      <c r="GX23" s="737" t="b">
        <f t="shared" si="200"/>
        <v>0</v>
      </c>
      <c r="GY23" s="737" t="b">
        <f t="shared" si="201"/>
        <v>1</v>
      </c>
      <c r="GZ23" s="628">
        <f t="shared" si="202"/>
        <v>1</v>
      </c>
      <c r="HA23" s="737">
        <f t="shared" si="203"/>
        <v>0</v>
      </c>
      <c r="HB23" s="737">
        <f t="shared" si="204"/>
        <v>0</v>
      </c>
      <c r="HC23" s="737">
        <f t="shared" si="45"/>
        <v>0</v>
      </c>
      <c r="HD23" s="740">
        <f t="shared" si="46"/>
        <v>0</v>
      </c>
      <c r="HE23" s="625">
        <f t="shared" si="205"/>
        <v>1</v>
      </c>
      <c r="HF23" s="738" t="str">
        <f t="shared" si="206"/>
        <v>00:00-00:00</v>
      </c>
      <c r="HG23" s="739">
        <f t="shared" si="207"/>
        <v>1</v>
      </c>
      <c r="HH23" s="738">
        <f t="shared" si="208"/>
        <v>0</v>
      </c>
      <c r="HI23" s="738">
        <f t="shared" si="209"/>
        <v>1</v>
      </c>
      <c r="HJ23" s="737" t="b">
        <f t="shared" si="210"/>
        <v>1</v>
      </c>
      <c r="HK23" s="737" t="b">
        <f t="shared" si="210"/>
        <v>0</v>
      </c>
      <c r="HL23" s="737" t="b">
        <f t="shared" si="211"/>
        <v>1</v>
      </c>
      <c r="HM23" s="628">
        <f t="shared" si="212"/>
        <v>1</v>
      </c>
      <c r="HN23" s="737">
        <f t="shared" si="213"/>
        <v>0</v>
      </c>
      <c r="HO23" s="737">
        <f t="shared" si="214"/>
        <v>0</v>
      </c>
      <c r="HP23" s="737">
        <f t="shared" si="47"/>
        <v>0</v>
      </c>
      <c r="HQ23" s="740">
        <f t="shared" si="48"/>
        <v>0</v>
      </c>
      <c r="HR23" s="625">
        <f t="shared" si="215"/>
        <v>1</v>
      </c>
      <c r="HS23" s="738" t="str">
        <f t="shared" si="216"/>
        <v>00:00-00:00</v>
      </c>
      <c r="HT23" s="739">
        <f t="shared" si="217"/>
        <v>1</v>
      </c>
      <c r="HU23" s="738">
        <f t="shared" si="218"/>
        <v>0</v>
      </c>
      <c r="HV23" s="738">
        <f t="shared" si="219"/>
        <v>1</v>
      </c>
      <c r="HW23" s="737" t="b">
        <f t="shared" si="220"/>
        <v>1</v>
      </c>
      <c r="HX23" s="737" t="b">
        <f t="shared" si="220"/>
        <v>0</v>
      </c>
      <c r="HY23" s="737" t="b">
        <f t="shared" si="221"/>
        <v>1</v>
      </c>
      <c r="HZ23" s="628">
        <f t="shared" si="222"/>
        <v>1</v>
      </c>
      <c r="IA23" s="737">
        <f t="shared" si="223"/>
        <v>0</v>
      </c>
      <c r="IB23" s="737">
        <f t="shared" si="224"/>
        <v>0</v>
      </c>
      <c r="IC23" s="737">
        <f t="shared" si="49"/>
        <v>0</v>
      </c>
      <c r="ID23" s="740">
        <f t="shared" si="50"/>
        <v>0</v>
      </c>
      <c r="IE23" s="625">
        <f t="shared" si="225"/>
        <v>1</v>
      </c>
      <c r="IF23" s="738" t="str">
        <f t="shared" si="226"/>
        <v>00:00-00:00</v>
      </c>
      <c r="IG23" s="739">
        <f t="shared" si="227"/>
        <v>1</v>
      </c>
      <c r="IH23" s="738">
        <f t="shared" si="228"/>
        <v>0</v>
      </c>
      <c r="II23" s="738">
        <f t="shared" si="229"/>
        <v>1</v>
      </c>
      <c r="IJ23" s="737" t="b">
        <f t="shared" si="230"/>
        <v>1</v>
      </c>
      <c r="IK23" s="737" t="b">
        <f t="shared" si="230"/>
        <v>0</v>
      </c>
      <c r="IL23" s="737" t="b">
        <f t="shared" si="231"/>
        <v>1</v>
      </c>
      <c r="IM23" s="628">
        <f t="shared" si="232"/>
        <v>1</v>
      </c>
      <c r="IN23" s="737">
        <f t="shared" si="233"/>
        <v>0</v>
      </c>
      <c r="IO23" s="737">
        <f t="shared" si="234"/>
        <v>0</v>
      </c>
      <c r="IP23" s="737">
        <f t="shared" si="51"/>
        <v>0</v>
      </c>
      <c r="IQ23" s="740">
        <f t="shared" si="52"/>
        <v>0</v>
      </c>
      <c r="IR23" s="625">
        <f t="shared" si="235"/>
        <v>1</v>
      </c>
      <c r="IS23" s="738" t="str">
        <f t="shared" si="236"/>
        <v>00:00-00:00</v>
      </c>
      <c r="IT23" s="739">
        <f t="shared" si="237"/>
        <v>1</v>
      </c>
      <c r="IU23" s="738">
        <f t="shared" si="238"/>
        <v>0</v>
      </c>
      <c r="IV23" s="738">
        <f t="shared" si="239"/>
        <v>1</v>
      </c>
      <c r="IW23" s="737" t="b">
        <f t="shared" si="240"/>
        <v>1</v>
      </c>
      <c r="IX23" s="737" t="b">
        <f t="shared" si="240"/>
        <v>0</v>
      </c>
      <c r="IY23" s="737" t="b">
        <f t="shared" si="241"/>
        <v>1</v>
      </c>
      <c r="IZ23" s="628">
        <f t="shared" si="242"/>
        <v>1</v>
      </c>
      <c r="JA23" s="737">
        <f t="shared" si="243"/>
        <v>0</v>
      </c>
      <c r="JB23" s="737">
        <f t="shared" si="244"/>
        <v>0</v>
      </c>
      <c r="JC23" s="737">
        <f t="shared" si="53"/>
        <v>0</v>
      </c>
      <c r="JD23" s="740">
        <f t="shared" si="54"/>
        <v>0</v>
      </c>
      <c r="JE23" s="625">
        <f t="shared" si="245"/>
        <v>1</v>
      </c>
      <c r="JF23" s="738" t="str">
        <f t="shared" si="246"/>
        <v>00:00-00:00</v>
      </c>
      <c r="JG23" s="739">
        <f t="shared" si="247"/>
        <v>1</v>
      </c>
      <c r="JH23" s="738">
        <f t="shared" si="248"/>
        <v>0</v>
      </c>
      <c r="JI23" s="738">
        <f t="shared" si="249"/>
        <v>1</v>
      </c>
      <c r="JJ23" s="737" t="b">
        <f t="shared" si="250"/>
        <v>1</v>
      </c>
      <c r="JK23" s="737" t="b">
        <f t="shared" si="250"/>
        <v>0</v>
      </c>
      <c r="JL23" s="737" t="b">
        <f t="shared" si="251"/>
        <v>1</v>
      </c>
      <c r="JM23" s="628">
        <f t="shared" si="252"/>
        <v>1</v>
      </c>
      <c r="JN23" s="737">
        <f t="shared" si="253"/>
        <v>0</v>
      </c>
      <c r="JO23" s="737">
        <f t="shared" si="254"/>
        <v>0</v>
      </c>
      <c r="JP23" s="737">
        <f t="shared" si="55"/>
        <v>0</v>
      </c>
      <c r="JQ23" s="740">
        <f t="shared" si="56"/>
        <v>0</v>
      </c>
      <c r="JR23" s="744">
        <f t="shared" si="255"/>
        <v>0</v>
      </c>
      <c r="JS23" s="745">
        <f t="shared" si="256"/>
        <v>0</v>
      </c>
      <c r="JT23" s="744">
        <f t="shared" si="257"/>
        <v>0</v>
      </c>
      <c r="JU23" s="744">
        <f t="shared" si="258"/>
        <v>0</v>
      </c>
      <c r="JV23" s="744">
        <f t="shared" si="259"/>
        <v>0</v>
      </c>
      <c r="JW23" s="744">
        <f t="shared" si="260"/>
        <v>0</v>
      </c>
      <c r="JX23" s="616"/>
      <c r="JY23" s="625">
        <f t="shared" si="261"/>
        <v>1</v>
      </c>
      <c r="JZ23" s="626" t="str">
        <f t="shared" si="262"/>
        <v>00:00-00:00</v>
      </c>
      <c r="KA23" s="627">
        <f t="shared" si="263"/>
        <v>1</v>
      </c>
      <c r="KB23" s="738">
        <f t="shared" si="264"/>
        <v>0</v>
      </c>
      <c r="KC23" s="738">
        <f t="shared" si="265"/>
        <v>1</v>
      </c>
      <c r="KD23" s="628" t="b">
        <f t="shared" si="266"/>
        <v>1</v>
      </c>
      <c r="KE23" s="628" t="b">
        <f t="shared" si="266"/>
        <v>0</v>
      </c>
      <c r="KF23" s="628" t="b">
        <f t="shared" si="267"/>
        <v>1</v>
      </c>
      <c r="KG23" s="628">
        <f t="shared" si="268"/>
        <v>1</v>
      </c>
      <c r="KH23" s="737">
        <f t="shared" si="269"/>
        <v>0</v>
      </c>
      <c r="KI23" s="737">
        <f t="shared" si="270"/>
        <v>0</v>
      </c>
      <c r="KJ23" s="737">
        <f t="shared" si="57"/>
        <v>0</v>
      </c>
      <c r="KK23" s="740">
        <f t="shared" si="58"/>
        <v>0</v>
      </c>
      <c r="KL23" s="625">
        <f t="shared" si="271"/>
        <v>1</v>
      </c>
      <c r="KM23" s="625" t="str">
        <f t="shared" si="272"/>
        <v>00:00-00:00</v>
      </c>
      <c r="KN23" s="627">
        <f t="shared" si="273"/>
        <v>1</v>
      </c>
      <c r="KO23" s="738">
        <f t="shared" si="274"/>
        <v>0</v>
      </c>
      <c r="KP23" s="738">
        <f t="shared" si="275"/>
        <v>1</v>
      </c>
      <c r="KQ23" s="628" t="b">
        <f t="shared" si="276"/>
        <v>1</v>
      </c>
      <c r="KR23" s="628" t="b">
        <f t="shared" si="276"/>
        <v>0</v>
      </c>
      <c r="KS23" s="628" t="b">
        <f t="shared" si="277"/>
        <v>1</v>
      </c>
      <c r="KT23" s="628">
        <f t="shared" si="278"/>
        <v>1</v>
      </c>
      <c r="KU23" s="737">
        <f t="shared" si="279"/>
        <v>0</v>
      </c>
      <c r="KV23" s="737">
        <f t="shared" si="280"/>
        <v>0</v>
      </c>
      <c r="KW23" s="737">
        <f t="shared" si="59"/>
        <v>0</v>
      </c>
      <c r="KX23" s="740">
        <f t="shared" si="60"/>
        <v>0</v>
      </c>
      <c r="KY23" s="625">
        <f t="shared" si="281"/>
        <v>1</v>
      </c>
      <c r="KZ23" s="625" t="str">
        <f t="shared" si="282"/>
        <v>00:00-00:00</v>
      </c>
      <c r="LA23" s="627">
        <f t="shared" si="283"/>
        <v>1</v>
      </c>
      <c r="LB23" s="738">
        <f t="shared" si="284"/>
        <v>0</v>
      </c>
      <c r="LC23" s="738">
        <f t="shared" si="285"/>
        <v>1</v>
      </c>
      <c r="LD23" s="628" t="b">
        <f t="shared" si="286"/>
        <v>1</v>
      </c>
      <c r="LE23" s="628" t="b">
        <f t="shared" si="286"/>
        <v>0</v>
      </c>
      <c r="LF23" s="628" t="b">
        <f t="shared" si="287"/>
        <v>1</v>
      </c>
      <c r="LG23" s="628">
        <f t="shared" si="288"/>
        <v>1</v>
      </c>
      <c r="LH23" s="737">
        <f t="shared" si="289"/>
        <v>0</v>
      </c>
      <c r="LI23" s="737">
        <f t="shared" si="290"/>
        <v>0</v>
      </c>
      <c r="LJ23" s="737">
        <f t="shared" si="61"/>
        <v>0</v>
      </c>
      <c r="LK23" s="740">
        <f t="shared" si="62"/>
        <v>0</v>
      </c>
      <c r="LL23" s="625">
        <f t="shared" si="291"/>
        <v>1</v>
      </c>
      <c r="LM23" s="625" t="str">
        <f t="shared" si="292"/>
        <v>00:00-00:00</v>
      </c>
      <c r="LN23" s="627">
        <f t="shared" si="293"/>
        <v>1</v>
      </c>
      <c r="LO23" s="738">
        <f t="shared" si="294"/>
        <v>0</v>
      </c>
      <c r="LP23" s="738">
        <f t="shared" si="295"/>
        <v>1</v>
      </c>
      <c r="LQ23" s="628" t="b">
        <f t="shared" si="296"/>
        <v>1</v>
      </c>
      <c r="LR23" s="628" t="b">
        <f t="shared" si="296"/>
        <v>0</v>
      </c>
      <c r="LS23" s="628" t="b">
        <f t="shared" si="297"/>
        <v>1</v>
      </c>
      <c r="LT23" s="628">
        <f t="shared" si="298"/>
        <v>1</v>
      </c>
      <c r="LU23" s="737">
        <f t="shared" si="299"/>
        <v>0</v>
      </c>
      <c r="LV23" s="737">
        <f t="shared" si="300"/>
        <v>0</v>
      </c>
      <c r="LW23" s="737">
        <f t="shared" si="63"/>
        <v>0</v>
      </c>
      <c r="LX23" s="740">
        <f t="shared" si="64"/>
        <v>0</v>
      </c>
      <c r="LY23" s="625">
        <f t="shared" si="301"/>
        <v>1</v>
      </c>
      <c r="LZ23" s="625" t="str">
        <f t="shared" si="302"/>
        <v>00:00-00:00</v>
      </c>
      <c r="MA23" s="627">
        <f t="shared" si="303"/>
        <v>1</v>
      </c>
      <c r="MB23" s="738">
        <f t="shared" si="304"/>
        <v>0</v>
      </c>
      <c r="MC23" s="738">
        <f t="shared" si="305"/>
        <v>1</v>
      </c>
      <c r="MD23" s="628" t="b">
        <f t="shared" si="306"/>
        <v>1</v>
      </c>
      <c r="ME23" s="628" t="b">
        <f t="shared" si="65"/>
        <v>0</v>
      </c>
      <c r="MF23" s="628" t="b">
        <f t="shared" si="307"/>
        <v>1</v>
      </c>
      <c r="MG23" s="628">
        <f t="shared" si="308"/>
        <v>1</v>
      </c>
      <c r="MH23" s="737">
        <f t="shared" si="309"/>
        <v>0</v>
      </c>
      <c r="MI23" s="737">
        <f t="shared" si="310"/>
        <v>0</v>
      </c>
      <c r="MJ23" s="737">
        <f t="shared" si="66"/>
        <v>0</v>
      </c>
      <c r="MK23" s="740">
        <f t="shared" si="67"/>
        <v>0</v>
      </c>
      <c r="ML23" s="625">
        <f t="shared" si="311"/>
        <v>1</v>
      </c>
      <c r="MM23" s="625" t="str">
        <f t="shared" si="312"/>
        <v>00:00-00:00</v>
      </c>
      <c r="MN23" s="627">
        <f t="shared" si="313"/>
        <v>1</v>
      </c>
      <c r="MO23" s="738">
        <f t="shared" si="314"/>
        <v>0</v>
      </c>
      <c r="MP23" s="738">
        <f t="shared" si="315"/>
        <v>1</v>
      </c>
      <c r="MQ23" s="628" t="b">
        <f t="shared" si="316"/>
        <v>1</v>
      </c>
      <c r="MR23" s="628" t="b">
        <f t="shared" si="316"/>
        <v>0</v>
      </c>
      <c r="MS23" s="628" t="b">
        <f t="shared" si="317"/>
        <v>1</v>
      </c>
      <c r="MT23" s="628">
        <f t="shared" si="318"/>
        <v>1</v>
      </c>
      <c r="MU23" s="737">
        <f t="shared" si="319"/>
        <v>0</v>
      </c>
      <c r="MV23" s="737">
        <f t="shared" si="320"/>
        <v>0</v>
      </c>
      <c r="MW23" s="737">
        <f t="shared" si="68"/>
        <v>0</v>
      </c>
      <c r="MX23" s="740">
        <f t="shared" si="69"/>
        <v>0</v>
      </c>
      <c r="MY23" s="625">
        <f t="shared" si="321"/>
        <v>1</v>
      </c>
      <c r="MZ23" s="625" t="str">
        <f t="shared" si="322"/>
        <v>00:00-00:00</v>
      </c>
      <c r="NA23" s="627">
        <f t="shared" si="323"/>
        <v>1</v>
      </c>
      <c r="NB23" s="738">
        <f t="shared" si="324"/>
        <v>0</v>
      </c>
      <c r="NC23" s="738">
        <f t="shared" si="325"/>
        <v>1</v>
      </c>
      <c r="ND23" s="628" t="b">
        <f t="shared" si="326"/>
        <v>1</v>
      </c>
      <c r="NE23" s="628" t="b">
        <f t="shared" si="326"/>
        <v>0</v>
      </c>
      <c r="NF23" s="628" t="b">
        <f t="shared" si="327"/>
        <v>1</v>
      </c>
      <c r="NG23" s="628">
        <f t="shared" si="328"/>
        <v>1</v>
      </c>
      <c r="NH23" s="737">
        <f t="shared" si="329"/>
        <v>0</v>
      </c>
      <c r="NI23" s="737">
        <f t="shared" si="330"/>
        <v>0</v>
      </c>
      <c r="NJ23" s="737">
        <f t="shared" si="70"/>
        <v>0</v>
      </c>
      <c r="NK23" s="740">
        <f t="shared" si="71"/>
        <v>0</v>
      </c>
      <c r="NL23" s="625">
        <f t="shared" si="331"/>
        <v>1</v>
      </c>
      <c r="NM23" s="625" t="str">
        <f t="shared" si="332"/>
        <v>00:00-00:00</v>
      </c>
      <c r="NN23" s="627">
        <f t="shared" si="333"/>
        <v>1</v>
      </c>
      <c r="NO23" s="738">
        <f t="shared" si="334"/>
        <v>0</v>
      </c>
      <c r="NP23" s="738">
        <f t="shared" si="335"/>
        <v>1</v>
      </c>
      <c r="NQ23" s="628" t="b">
        <f t="shared" si="336"/>
        <v>1</v>
      </c>
      <c r="NR23" s="628" t="b">
        <f t="shared" si="336"/>
        <v>0</v>
      </c>
      <c r="NS23" s="628" t="b">
        <f t="shared" si="337"/>
        <v>1</v>
      </c>
      <c r="NT23" s="628">
        <f t="shared" si="338"/>
        <v>1</v>
      </c>
      <c r="NU23" s="737">
        <f t="shared" si="339"/>
        <v>0</v>
      </c>
      <c r="NV23" s="737">
        <f t="shared" si="340"/>
        <v>0</v>
      </c>
      <c r="NW23" s="737">
        <f t="shared" si="72"/>
        <v>0</v>
      </c>
      <c r="NX23" s="740">
        <f t="shared" si="73"/>
        <v>0</v>
      </c>
      <c r="NY23" s="625">
        <f t="shared" si="341"/>
        <v>1</v>
      </c>
      <c r="NZ23" s="625" t="str">
        <f t="shared" si="342"/>
        <v>00:00-00:00</v>
      </c>
      <c r="OA23" s="627">
        <f t="shared" si="343"/>
        <v>1</v>
      </c>
      <c r="OB23" s="738">
        <f t="shared" si="344"/>
        <v>0</v>
      </c>
      <c r="OC23" s="738">
        <f t="shared" si="345"/>
        <v>1</v>
      </c>
      <c r="OD23" s="628" t="b">
        <f t="shared" si="346"/>
        <v>1</v>
      </c>
      <c r="OE23" s="628" t="b">
        <f t="shared" si="346"/>
        <v>0</v>
      </c>
      <c r="OF23" s="628" t="b">
        <f t="shared" si="347"/>
        <v>1</v>
      </c>
      <c r="OG23" s="628">
        <f t="shared" si="348"/>
        <v>1</v>
      </c>
      <c r="OH23" s="737">
        <f t="shared" si="349"/>
        <v>0</v>
      </c>
      <c r="OI23" s="737">
        <f t="shared" si="350"/>
        <v>0</v>
      </c>
      <c r="OJ23" s="737">
        <f t="shared" si="74"/>
        <v>0</v>
      </c>
      <c r="OK23" s="740">
        <f t="shared" si="75"/>
        <v>0</v>
      </c>
      <c r="OL23" s="625">
        <f t="shared" si="351"/>
        <v>1</v>
      </c>
      <c r="OM23" s="625" t="str">
        <f t="shared" si="352"/>
        <v>00:00-00:00</v>
      </c>
      <c r="ON23" s="627">
        <f t="shared" si="353"/>
        <v>1</v>
      </c>
      <c r="OO23" s="738">
        <f t="shared" si="354"/>
        <v>0</v>
      </c>
      <c r="OP23" s="738">
        <f t="shared" si="355"/>
        <v>1</v>
      </c>
      <c r="OQ23" s="628" t="b">
        <f t="shared" si="356"/>
        <v>1</v>
      </c>
      <c r="OR23" s="628" t="b">
        <f t="shared" si="356"/>
        <v>0</v>
      </c>
      <c r="OS23" s="628" t="b">
        <f t="shared" si="357"/>
        <v>1</v>
      </c>
      <c r="OT23" s="628">
        <f t="shared" si="358"/>
        <v>1</v>
      </c>
      <c r="OU23" s="737">
        <f t="shared" si="359"/>
        <v>0</v>
      </c>
      <c r="OV23" s="737">
        <f t="shared" si="360"/>
        <v>0</v>
      </c>
      <c r="OW23" s="737">
        <f t="shared" si="76"/>
        <v>0</v>
      </c>
      <c r="OX23" s="740">
        <f t="shared" si="77"/>
        <v>0</v>
      </c>
      <c r="OY23" s="625">
        <f t="shared" si="361"/>
        <v>1</v>
      </c>
      <c r="OZ23" s="625" t="str">
        <f t="shared" si="362"/>
        <v>00:00-00:00</v>
      </c>
      <c r="PA23" s="627">
        <f t="shared" si="363"/>
        <v>1</v>
      </c>
      <c r="PB23" s="738">
        <f t="shared" si="364"/>
        <v>0</v>
      </c>
      <c r="PC23" s="738">
        <f t="shared" si="365"/>
        <v>1</v>
      </c>
      <c r="PD23" s="628" t="b">
        <f t="shared" si="366"/>
        <v>1</v>
      </c>
      <c r="PE23" s="628" t="b">
        <f t="shared" si="366"/>
        <v>0</v>
      </c>
      <c r="PF23" s="628" t="b">
        <f t="shared" si="367"/>
        <v>1</v>
      </c>
      <c r="PG23" s="628">
        <f t="shared" si="368"/>
        <v>1</v>
      </c>
      <c r="PH23" s="737">
        <f t="shared" si="369"/>
        <v>0</v>
      </c>
      <c r="PI23" s="737">
        <f t="shared" si="370"/>
        <v>0</v>
      </c>
      <c r="PJ23" s="737">
        <f t="shared" si="78"/>
        <v>0</v>
      </c>
      <c r="PK23" s="740">
        <f t="shared" si="79"/>
        <v>0</v>
      </c>
      <c r="PL23" s="625">
        <f t="shared" si="371"/>
        <v>1</v>
      </c>
      <c r="PM23" s="625" t="str">
        <f t="shared" si="372"/>
        <v>00:00-00:00</v>
      </c>
      <c r="PN23" s="627">
        <f t="shared" si="373"/>
        <v>1</v>
      </c>
      <c r="PO23" s="738">
        <f t="shared" si="374"/>
        <v>0</v>
      </c>
      <c r="PP23" s="738">
        <f t="shared" si="375"/>
        <v>1</v>
      </c>
      <c r="PQ23" s="628" t="b">
        <f t="shared" si="376"/>
        <v>1</v>
      </c>
      <c r="PR23" s="628" t="b">
        <f t="shared" si="376"/>
        <v>0</v>
      </c>
      <c r="PS23" s="628" t="b">
        <f t="shared" si="377"/>
        <v>1</v>
      </c>
      <c r="PT23" s="628">
        <f t="shared" si="378"/>
        <v>1</v>
      </c>
      <c r="PU23" s="737">
        <f t="shared" si="379"/>
        <v>0</v>
      </c>
      <c r="PV23" s="737">
        <f t="shared" si="380"/>
        <v>0</v>
      </c>
      <c r="PW23" s="737">
        <f t="shared" si="80"/>
        <v>0</v>
      </c>
      <c r="PX23" s="740">
        <f t="shared" si="81"/>
        <v>0</v>
      </c>
      <c r="PY23" s="625">
        <f t="shared" si="381"/>
        <v>1</v>
      </c>
      <c r="PZ23" s="625" t="str">
        <f t="shared" si="382"/>
        <v>00:00-00:00</v>
      </c>
      <c r="QA23" s="627">
        <f t="shared" si="383"/>
        <v>1</v>
      </c>
      <c r="QB23" s="738">
        <f t="shared" si="384"/>
        <v>0</v>
      </c>
      <c r="QC23" s="738">
        <f t="shared" si="385"/>
        <v>1</v>
      </c>
      <c r="QD23" s="628" t="b">
        <f t="shared" si="386"/>
        <v>1</v>
      </c>
      <c r="QE23" s="628" t="b">
        <f t="shared" si="386"/>
        <v>0</v>
      </c>
      <c r="QF23" s="628" t="b">
        <f t="shared" si="387"/>
        <v>1</v>
      </c>
      <c r="QG23" s="628">
        <f t="shared" si="388"/>
        <v>1</v>
      </c>
      <c r="QH23" s="737">
        <f t="shared" si="389"/>
        <v>0</v>
      </c>
      <c r="QI23" s="737">
        <f t="shared" si="390"/>
        <v>0</v>
      </c>
      <c r="QJ23" s="737">
        <f t="shared" si="82"/>
        <v>0</v>
      </c>
      <c r="QK23" s="740">
        <f t="shared" si="83"/>
        <v>0</v>
      </c>
      <c r="QL23" s="625">
        <f t="shared" si="391"/>
        <v>1</v>
      </c>
      <c r="QM23" s="625" t="str">
        <f t="shared" si="392"/>
        <v>00:00-00:00</v>
      </c>
      <c r="QN23" s="627">
        <f t="shared" si="393"/>
        <v>1</v>
      </c>
      <c r="QO23" s="738">
        <f t="shared" si="394"/>
        <v>0</v>
      </c>
      <c r="QP23" s="738">
        <f t="shared" si="395"/>
        <v>1</v>
      </c>
      <c r="QQ23" s="628" t="b">
        <f t="shared" si="396"/>
        <v>1</v>
      </c>
      <c r="QR23" s="628" t="b">
        <f t="shared" si="396"/>
        <v>0</v>
      </c>
      <c r="QS23" s="628" t="b">
        <f t="shared" si="397"/>
        <v>1</v>
      </c>
      <c r="QT23" s="628">
        <f t="shared" si="398"/>
        <v>1</v>
      </c>
      <c r="QU23" s="737">
        <f t="shared" si="399"/>
        <v>0</v>
      </c>
      <c r="QV23" s="737">
        <f t="shared" si="400"/>
        <v>0</v>
      </c>
      <c r="QW23" s="737">
        <f t="shared" si="84"/>
        <v>0</v>
      </c>
      <c r="QX23" s="740">
        <f t="shared" si="85"/>
        <v>0</v>
      </c>
      <c r="QY23" s="625">
        <f t="shared" si="401"/>
        <v>1</v>
      </c>
      <c r="QZ23" s="625" t="str">
        <f t="shared" si="402"/>
        <v>00:00-00:00</v>
      </c>
      <c r="RA23" s="627">
        <f t="shared" si="403"/>
        <v>1</v>
      </c>
      <c r="RB23" s="738">
        <f t="shared" si="404"/>
        <v>0</v>
      </c>
      <c r="RC23" s="738">
        <f t="shared" si="405"/>
        <v>1</v>
      </c>
      <c r="RD23" s="628" t="b">
        <f t="shared" si="406"/>
        <v>1</v>
      </c>
      <c r="RE23" s="628" t="b">
        <f t="shared" si="406"/>
        <v>0</v>
      </c>
      <c r="RF23" s="628" t="b">
        <f t="shared" si="407"/>
        <v>1</v>
      </c>
      <c r="RG23" s="628">
        <f t="shared" si="408"/>
        <v>1</v>
      </c>
      <c r="RH23" s="737">
        <f t="shared" si="409"/>
        <v>0</v>
      </c>
      <c r="RI23" s="737">
        <f t="shared" si="410"/>
        <v>0</v>
      </c>
      <c r="RJ23" s="737">
        <f t="shared" si="86"/>
        <v>0</v>
      </c>
      <c r="RK23" s="740">
        <f t="shared" si="87"/>
        <v>0</v>
      </c>
      <c r="RL23" s="744">
        <f t="shared" si="411"/>
        <v>0</v>
      </c>
      <c r="RM23" s="746">
        <f t="shared" si="430"/>
        <v>0</v>
      </c>
      <c r="RN23" s="744">
        <f t="shared" si="412"/>
        <v>0</v>
      </c>
      <c r="RO23" s="744">
        <f t="shared" si="413"/>
        <v>0</v>
      </c>
      <c r="RP23" s="744">
        <f t="shared" si="414"/>
        <v>0</v>
      </c>
      <c r="RQ23" s="744">
        <f t="shared" si="415"/>
        <v>0</v>
      </c>
      <c r="RR23" s="594">
        <f t="shared" ca="1" si="89"/>
        <v>0</v>
      </c>
      <c r="RS23" s="594">
        <f t="shared" ca="1" si="90"/>
        <v>0</v>
      </c>
      <c r="RU23" s="725"/>
    </row>
    <row r="24" spans="1:489" s="625" customFormat="1" ht="15" x14ac:dyDescent="0.25">
      <c r="A24" s="865">
        <f t="shared" ca="1" si="91"/>
        <v>50</v>
      </c>
      <c r="B24" s="719">
        <f t="shared" ca="1" si="416"/>
        <v>44179</v>
      </c>
      <c r="C24" s="720">
        <f t="shared" ca="1" si="417"/>
        <v>0</v>
      </c>
      <c r="D24" s="720" t="str">
        <f t="shared" ca="1" si="418"/>
        <v/>
      </c>
      <c r="E24" s="773" t="str">
        <f t="shared" ca="1" si="419"/>
        <v/>
      </c>
      <c r="F24" s="721">
        <f t="shared" ca="1" si="420"/>
        <v>44179</v>
      </c>
      <c r="G24" s="747"/>
      <c r="H24" s="748"/>
      <c r="I24" s="748"/>
      <c r="J24" s="748"/>
      <c r="K24" s="748"/>
      <c r="L24" s="748"/>
      <c r="M24" s="749"/>
      <c r="N24" s="722" t="str">
        <f t="shared" si="0"/>
        <v/>
      </c>
      <c r="O24" s="723" t="str">
        <f t="shared" si="1"/>
        <v/>
      </c>
      <c r="P24" s="724" t="str">
        <f t="shared" ca="1" si="2"/>
        <v/>
      </c>
      <c r="Q24" s="725" t="str">
        <f t="shared" ca="1" si="3"/>
        <v/>
      </c>
      <c r="R24" s="725">
        <f t="shared" ca="1" si="92"/>
        <v>0</v>
      </c>
      <c r="S24" s="750"/>
      <c r="T24" s="723" t="str">
        <f t="shared" si="93"/>
        <v/>
      </c>
      <c r="U24" s="723" t="str">
        <f t="shared" ca="1" si="4"/>
        <v/>
      </c>
      <c r="V24" s="723" t="str">
        <f t="shared" ca="1" si="94"/>
        <v/>
      </c>
      <c r="W24" s="723" t="str">
        <f t="shared" ca="1" si="95"/>
        <v/>
      </c>
      <c r="X24" s="723" t="str">
        <f ca="1">IF(AND(UPPER(G24)=Stammdaten!$D$47,Q24&gt;0),Q24,"")</f>
        <v/>
      </c>
      <c r="Y24" s="751"/>
      <c r="Z24" s="714"/>
      <c r="AA24" s="714"/>
      <c r="AB24" s="714"/>
      <c r="AC24" s="727" t="str">
        <f t="shared" si="5"/>
        <v/>
      </c>
      <c r="AD24" s="714"/>
      <c r="AE24" s="752" t="str">
        <f t="shared" si="6"/>
        <v/>
      </c>
      <c r="AF24" s="729" t="str">
        <f t="shared" si="96"/>
        <v/>
      </c>
      <c r="AG24" s="730" t="str">
        <f t="shared" si="97"/>
        <v/>
      </c>
      <c r="AH24" s="731" t="str">
        <f t="shared" si="7"/>
        <v/>
      </c>
      <c r="AI24" s="731">
        <f t="shared" si="98"/>
        <v>0</v>
      </c>
      <c r="AJ24" s="731">
        <f t="shared" si="99"/>
        <v>0</v>
      </c>
      <c r="AK24" s="732">
        <f ca="1">IF(G24=Stammdaten!$I$59,3,IF(AND(OR(C24=0,WEEKDAY(B24,2)&gt;=6),Q24&lt;&gt;""),2,0))</f>
        <v>0</v>
      </c>
      <c r="AL24" s="596">
        <f t="shared" si="8"/>
        <v>0</v>
      </c>
      <c r="AM24" s="596">
        <f t="shared" si="8"/>
        <v>0</v>
      </c>
      <c r="AN24" s="596">
        <f t="shared" si="8"/>
        <v>0</v>
      </c>
      <c r="AO24" s="596">
        <f t="shared" si="421"/>
        <v>0</v>
      </c>
      <c r="AP24" s="633">
        <v>0</v>
      </c>
      <c r="AQ24" s="596">
        <f t="shared" si="422"/>
        <v>0</v>
      </c>
      <c r="AR24" s="634">
        <f t="shared" si="9"/>
        <v>0</v>
      </c>
      <c r="AS24" s="733">
        <f t="shared" si="10"/>
        <v>0</v>
      </c>
      <c r="AT24" s="635">
        <f t="shared" si="11"/>
        <v>0</v>
      </c>
      <c r="AU24" s="635">
        <f t="shared" si="423"/>
        <v>0</v>
      </c>
      <c r="AV24" s="633">
        <v>0</v>
      </c>
      <c r="AW24" s="635">
        <f t="shared" si="424"/>
        <v>0</v>
      </c>
      <c r="AX24" s="596">
        <f t="shared" si="12"/>
        <v>0</v>
      </c>
      <c r="AY24" s="596">
        <f t="shared" si="13"/>
        <v>0</v>
      </c>
      <c r="AZ24" s="596">
        <f t="shared" si="14"/>
        <v>0</v>
      </c>
      <c r="BA24" s="596">
        <f t="shared" si="15"/>
        <v>0</v>
      </c>
      <c r="BB24" s="596">
        <f t="shared" si="16"/>
        <v>0</v>
      </c>
      <c r="BC24" s="596">
        <f t="shared" si="425"/>
        <v>0</v>
      </c>
      <c r="BD24" s="636" t="b">
        <f t="shared" si="17"/>
        <v>1</v>
      </c>
      <c r="BE24" s="636" t="b">
        <f>IF(UPPER(G24)=Stammdaten!$D$40,TRUE,FALSE)</f>
        <v>0</v>
      </c>
      <c r="BF24" s="635">
        <f t="shared" si="426"/>
        <v>0</v>
      </c>
      <c r="BG24" s="635">
        <f>IF(UPPER(G24)=Stammdaten!$D$39,IF(C24=0,AU24/2,IF(AU24&gt;=10/24,10/24,AU24)),0)</f>
        <v>0</v>
      </c>
      <c r="BH24" s="635">
        <f ca="1">IF(OR(C24=0,B24=""),0,INDIRECT(ADDRESS(MATCH(B24,Soll_AZ,1)+MATCH("Arbeitszeit 1 ab",Stammdaten!B:B,0)-1,WEEKDAY(B24,2)+15,,,Tabellennamen),TRUE))</f>
        <v>0</v>
      </c>
      <c r="BI24" s="635">
        <f>IF(G24=Stammdaten!$D$48,BH24,0)</f>
        <v>0</v>
      </c>
      <c r="BJ24" s="734">
        <f>ROUND(IF(BI24&gt;0,BI24,IF(UPPER(G24)=Stammdaten!$D$39,BG24,IF(UPPER(G24)=Stammdaten!$D$40,IF(AO24+AU24=0,P24,IF(AND(AU24&gt;0,AU24-AO24+AQ24&lt;=10/24),AU24-AO24+AQ24,IF(OR(AU24=0,AQ24&gt;=10/24),AQ24,10/24))),BF24))),15)</f>
        <v>0</v>
      </c>
      <c r="BK24" s="636">
        <f t="shared" si="427"/>
        <v>0</v>
      </c>
      <c r="BL24" s="636" t="b">
        <f>IF(UPPER(G24)=Stammdaten!$D$39,TRUE,FALSE)</f>
        <v>0</v>
      </c>
      <c r="BM24" s="636">
        <f t="shared" si="18"/>
        <v>0</v>
      </c>
      <c r="BN24" s="636">
        <f t="shared" si="19"/>
        <v>0</v>
      </c>
      <c r="BO24" s="735">
        <f t="shared" ca="1" si="100"/>
        <v>0</v>
      </c>
      <c r="BP24" s="636">
        <f t="shared" si="20"/>
        <v>0</v>
      </c>
      <c r="BQ24" s="636">
        <f t="shared" si="101"/>
        <v>0</v>
      </c>
      <c r="BR24" s="636">
        <f t="shared" ca="1" si="21"/>
        <v>0</v>
      </c>
      <c r="BS24" s="549">
        <f t="shared" ca="1" si="22"/>
        <v>0</v>
      </c>
      <c r="BT24" s="637">
        <f t="shared" ca="1" si="428"/>
        <v>0</v>
      </c>
      <c r="BU24" s="635">
        <f t="shared" ca="1" si="429"/>
        <v>0</v>
      </c>
      <c r="BV24" s="638">
        <f t="shared" ca="1" si="23"/>
        <v>1</v>
      </c>
      <c r="BW24" s="635">
        <f ca="1">IF(B24="","",INDIRECT(ADDRESS(MATCH(B24,Soll_AZ,1)+MATCH("Arbeitszeit 1 ab",Stammdaten!B:B,0)-1,4,,,Tabellennamen),TRUE))</f>
        <v>1.6666666666666667</v>
      </c>
      <c r="BX24" s="638">
        <f t="shared" ca="1" si="24"/>
        <v>0</v>
      </c>
      <c r="BY24" s="638">
        <f t="shared" ca="1" si="102"/>
        <v>0</v>
      </c>
      <c r="BZ24" s="736">
        <f ca="1">ROUND(IF(OR(C24=0,B24=""),0,INDIRECT(ADDRESS(MATCH(B24,Soll_AZ,1)+MATCH("Arbeitszeit 1 ab",Stammdaten!B:B,0)-1,WEEKDAY(B24,2)+15,,,Tabellennamen),TRUE)),15)</f>
        <v>0</v>
      </c>
      <c r="CA24" s="954">
        <f t="shared" ca="1" si="25"/>
        <v>0</v>
      </c>
      <c r="CB24" s="736">
        <f t="shared" si="103"/>
        <v>0</v>
      </c>
      <c r="CC24" s="625">
        <f t="shared" si="26"/>
        <v>1</v>
      </c>
      <c r="CD24" s="737">
        <f t="shared" si="27"/>
        <v>0</v>
      </c>
      <c r="CE24" s="737">
        <f t="shared" si="104"/>
        <v>1</v>
      </c>
      <c r="CF24" s="738" t="str">
        <f t="shared" si="105"/>
        <v>00:00-00:00</v>
      </c>
      <c r="CG24" s="739">
        <f t="shared" si="106"/>
        <v>1</v>
      </c>
      <c r="CH24" s="738">
        <f t="shared" si="107"/>
        <v>0</v>
      </c>
      <c r="CI24" s="738">
        <f t="shared" si="108"/>
        <v>1</v>
      </c>
      <c r="CJ24" s="737" t="b">
        <f t="shared" si="109"/>
        <v>1</v>
      </c>
      <c r="CK24" s="737" t="b">
        <f t="shared" si="109"/>
        <v>0</v>
      </c>
      <c r="CL24" s="737" t="b">
        <f t="shared" si="110"/>
        <v>1</v>
      </c>
      <c r="CM24" s="628">
        <f t="shared" si="111"/>
        <v>1</v>
      </c>
      <c r="CN24" s="737">
        <f t="shared" si="112"/>
        <v>0</v>
      </c>
      <c r="CO24" s="737">
        <f t="shared" si="113"/>
        <v>0</v>
      </c>
      <c r="CP24" s="737">
        <f t="shared" si="114"/>
        <v>0</v>
      </c>
      <c r="CQ24" s="740">
        <f t="shared" si="28"/>
        <v>0</v>
      </c>
      <c r="CR24" s="625">
        <f t="shared" si="115"/>
        <v>1</v>
      </c>
      <c r="CS24" s="738" t="str">
        <f t="shared" si="29"/>
        <v>00:00-00:00</v>
      </c>
      <c r="CT24" s="739">
        <f t="shared" si="116"/>
        <v>1</v>
      </c>
      <c r="CU24" s="738">
        <f t="shared" si="117"/>
        <v>0</v>
      </c>
      <c r="CV24" s="738">
        <f t="shared" si="118"/>
        <v>1</v>
      </c>
      <c r="CW24" s="737" t="b">
        <f t="shared" si="119"/>
        <v>1</v>
      </c>
      <c r="CX24" s="737" t="b">
        <f t="shared" si="119"/>
        <v>0</v>
      </c>
      <c r="CY24" s="737" t="b">
        <f t="shared" si="120"/>
        <v>1</v>
      </c>
      <c r="CZ24" s="628">
        <f t="shared" si="121"/>
        <v>1</v>
      </c>
      <c r="DA24" s="737">
        <f t="shared" si="122"/>
        <v>0</v>
      </c>
      <c r="DB24" s="737">
        <f t="shared" si="123"/>
        <v>0</v>
      </c>
      <c r="DC24" s="737">
        <f t="shared" si="124"/>
        <v>0</v>
      </c>
      <c r="DD24" s="740">
        <f t="shared" si="30"/>
        <v>0</v>
      </c>
      <c r="DE24" s="625">
        <f t="shared" si="125"/>
        <v>1</v>
      </c>
      <c r="DF24" s="738" t="str">
        <f t="shared" si="126"/>
        <v>00:00-00:00</v>
      </c>
      <c r="DG24" s="739">
        <f t="shared" si="127"/>
        <v>1</v>
      </c>
      <c r="DH24" s="738">
        <f t="shared" si="128"/>
        <v>0</v>
      </c>
      <c r="DI24" s="738">
        <f t="shared" si="129"/>
        <v>1</v>
      </c>
      <c r="DJ24" s="737" t="b">
        <f t="shared" si="130"/>
        <v>1</v>
      </c>
      <c r="DK24" s="737" t="b">
        <f t="shared" si="130"/>
        <v>0</v>
      </c>
      <c r="DL24" s="737" t="b">
        <f t="shared" si="131"/>
        <v>1</v>
      </c>
      <c r="DM24" s="628">
        <f t="shared" si="132"/>
        <v>1</v>
      </c>
      <c r="DN24" s="737">
        <f t="shared" si="133"/>
        <v>0</v>
      </c>
      <c r="DO24" s="737">
        <f t="shared" si="134"/>
        <v>0</v>
      </c>
      <c r="DP24" s="737">
        <f t="shared" si="31"/>
        <v>0</v>
      </c>
      <c r="DQ24" s="740">
        <f t="shared" si="32"/>
        <v>0</v>
      </c>
      <c r="DR24" s="625">
        <f t="shared" si="135"/>
        <v>1</v>
      </c>
      <c r="DS24" s="738" t="str">
        <f t="shared" si="136"/>
        <v>00:00-00:00</v>
      </c>
      <c r="DT24" s="739">
        <f t="shared" si="137"/>
        <v>1</v>
      </c>
      <c r="DU24" s="738">
        <f t="shared" si="138"/>
        <v>0</v>
      </c>
      <c r="DV24" s="738">
        <f t="shared" si="139"/>
        <v>1</v>
      </c>
      <c r="DW24" s="737" t="b">
        <f t="shared" si="140"/>
        <v>1</v>
      </c>
      <c r="DX24" s="737" t="b">
        <f t="shared" si="140"/>
        <v>0</v>
      </c>
      <c r="DY24" s="737" t="b">
        <f t="shared" si="141"/>
        <v>1</v>
      </c>
      <c r="DZ24" s="628">
        <f t="shared" si="142"/>
        <v>1</v>
      </c>
      <c r="EA24" s="737">
        <f t="shared" si="143"/>
        <v>0</v>
      </c>
      <c r="EB24" s="737">
        <f t="shared" si="144"/>
        <v>0</v>
      </c>
      <c r="EC24" s="737">
        <f t="shared" si="33"/>
        <v>0</v>
      </c>
      <c r="ED24" s="740">
        <f t="shared" si="34"/>
        <v>0</v>
      </c>
      <c r="EE24" s="741">
        <f t="shared" si="145"/>
        <v>1</v>
      </c>
      <c r="EF24" s="742" t="str">
        <f t="shared" si="146"/>
        <v>00:00-00:00</v>
      </c>
      <c r="EG24" s="743">
        <f t="shared" si="147"/>
        <v>1</v>
      </c>
      <c r="EH24" s="742">
        <f t="shared" si="148"/>
        <v>0</v>
      </c>
      <c r="EI24" s="742">
        <f t="shared" si="149"/>
        <v>1</v>
      </c>
      <c r="EJ24" s="742" t="b">
        <f t="shared" si="150"/>
        <v>1</v>
      </c>
      <c r="EK24" s="742" t="b">
        <f t="shared" si="150"/>
        <v>0</v>
      </c>
      <c r="EL24" s="742" t="b">
        <f t="shared" si="151"/>
        <v>1</v>
      </c>
      <c r="EM24" s="628">
        <f t="shared" si="152"/>
        <v>1</v>
      </c>
      <c r="EN24" s="737">
        <f t="shared" si="153"/>
        <v>0</v>
      </c>
      <c r="EO24" s="737">
        <f t="shared" si="154"/>
        <v>0</v>
      </c>
      <c r="EP24" s="737">
        <f t="shared" si="35"/>
        <v>0</v>
      </c>
      <c r="EQ24" s="740">
        <f t="shared" si="36"/>
        <v>0</v>
      </c>
      <c r="ER24" s="741">
        <f t="shared" si="155"/>
        <v>1</v>
      </c>
      <c r="ES24" s="742" t="str">
        <f t="shared" si="156"/>
        <v>00:00-00:00</v>
      </c>
      <c r="ET24" s="739">
        <f t="shared" si="157"/>
        <v>1</v>
      </c>
      <c r="EU24" s="738">
        <f t="shared" si="158"/>
        <v>0</v>
      </c>
      <c r="EV24" s="738">
        <f t="shared" si="159"/>
        <v>1</v>
      </c>
      <c r="EW24" s="737" t="b">
        <f t="shared" si="160"/>
        <v>1</v>
      </c>
      <c r="EX24" s="737" t="b">
        <f t="shared" si="160"/>
        <v>0</v>
      </c>
      <c r="EY24" s="737" t="b">
        <f t="shared" si="161"/>
        <v>1</v>
      </c>
      <c r="EZ24" s="628">
        <f t="shared" si="162"/>
        <v>1</v>
      </c>
      <c r="FA24" s="737">
        <f t="shared" si="163"/>
        <v>0</v>
      </c>
      <c r="FB24" s="737">
        <f t="shared" si="164"/>
        <v>0</v>
      </c>
      <c r="FC24" s="737">
        <f t="shared" si="37"/>
        <v>0</v>
      </c>
      <c r="FD24" s="740">
        <f t="shared" si="38"/>
        <v>0</v>
      </c>
      <c r="FE24" s="625">
        <f t="shared" si="165"/>
        <v>1</v>
      </c>
      <c r="FF24" s="738" t="str">
        <f t="shared" si="166"/>
        <v>00:00-00:00</v>
      </c>
      <c r="FG24" s="739">
        <f t="shared" si="167"/>
        <v>1</v>
      </c>
      <c r="FH24" s="738">
        <f t="shared" si="168"/>
        <v>0</v>
      </c>
      <c r="FI24" s="738">
        <f t="shared" si="169"/>
        <v>1</v>
      </c>
      <c r="FJ24" s="737" t="b">
        <f t="shared" si="170"/>
        <v>1</v>
      </c>
      <c r="FK24" s="737" t="b">
        <f t="shared" si="170"/>
        <v>0</v>
      </c>
      <c r="FL24" s="737" t="b">
        <f t="shared" si="171"/>
        <v>1</v>
      </c>
      <c r="FM24" s="628">
        <f t="shared" si="172"/>
        <v>1</v>
      </c>
      <c r="FN24" s="737">
        <f t="shared" si="173"/>
        <v>0</v>
      </c>
      <c r="FO24" s="737">
        <f t="shared" si="174"/>
        <v>0</v>
      </c>
      <c r="FP24" s="737">
        <f t="shared" si="39"/>
        <v>0</v>
      </c>
      <c r="FQ24" s="740">
        <f t="shared" si="40"/>
        <v>0</v>
      </c>
      <c r="FR24" s="625">
        <f t="shared" si="175"/>
        <v>1</v>
      </c>
      <c r="FS24" s="738" t="str">
        <f t="shared" si="176"/>
        <v>00:00-00:00</v>
      </c>
      <c r="FT24" s="739">
        <f t="shared" si="177"/>
        <v>1</v>
      </c>
      <c r="FU24" s="738">
        <f t="shared" si="178"/>
        <v>0</v>
      </c>
      <c r="FV24" s="738">
        <f t="shared" si="179"/>
        <v>1</v>
      </c>
      <c r="FW24" s="737" t="b">
        <f t="shared" si="180"/>
        <v>1</v>
      </c>
      <c r="FX24" s="737" t="b">
        <f t="shared" si="180"/>
        <v>0</v>
      </c>
      <c r="FY24" s="737" t="b">
        <f t="shared" si="181"/>
        <v>1</v>
      </c>
      <c r="FZ24" s="628">
        <f t="shared" si="182"/>
        <v>1</v>
      </c>
      <c r="GA24" s="737">
        <f t="shared" si="183"/>
        <v>0</v>
      </c>
      <c r="GB24" s="737">
        <f t="shared" si="184"/>
        <v>0</v>
      </c>
      <c r="GC24" s="737">
        <f t="shared" si="41"/>
        <v>0</v>
      </c>
      <c r="GD24" s="740">
        <f t="shared" si="42"/>
        <v>0</v>
      </c>
      <c r="GE24" s="625">
        <f t="shared" si="185"/>
        <v>1</v>
      </c>
      <c r="GF24" s="738" t="str">
        <f t="shared" si="186"/>
        <v>00:00-00:00</v>
      </c>
      <c r="GG24" s="739">
        <f t="shared" si="187"/>
        <v>1</v>
      </c>
      <c r="GH24" s="738">
        <f t="shared" si="188"/>
        <v>0</v>
      </c>
      <c r="GI24" s="738">
        <f t="shared" si="189"/>
        <v>1</v>
      </c>
      <c r="GJ24" s="737" t="b">
        <f t="shared" si="190"/>
        <v>1</v>
      </c>
      <c r="GK24" s="737" t="b">
        <f t="shared" si="190"/>
        <v>0</v>
      </c>
      <c r="GL24" s="737" t="b">
        <f t="shared" si="191"/>
        <v>1</v>
      </c>
      <c r="GM24" s="628">
        <f t="shared" si="192"/>
        <v>1</v>
      </c>
      <c r="GN24" s="737">
        <f t="shared" si="193"/>
        <v>0</v>
      </c>
      <c r="GO24" s="737">
        <f t="shared" si="194"/>
        <v>0</v>
      </c>
      <c r="GP24" s="737">
        <f t="shared" si="43"/>
        <v>0</v>
      </c>
      <c r="GQ24" s="740">
        <f t="shared" si="44"/>
        <v>0</v>
      </c>
      <c r="GR24" s="625">
        <f t="shared" si="195"/>
        <v>1</v>
      </c>
      <c r="GS24" s="738" t="str">
        <f t="shared" si="196"/>
        <v>00:00-00:00</v>
      </c>
      <c r="GT24" s="739">
        <f t="shared" si="197"/>
        <v>1</v>
      </c>
      <c r="GU24" s="738">
        <f t="shared" si="198"/>
        <v>0</v>
      </c>
      <c r="GV24" s="738">
        <f t="shared" si="199"/>
        <v>1</v>
      </c>
      <c r="GW24" s="737" t="b">
        <f t="shared" si="200"/>
        <v>1</v>
      </c>
      <c r="GX24" s="737" t="b">
        <f t="shared" si="200"/>
        <v>0</v>
      </c>
      <c r="GY24" s="737" t="b">
        <f t="shared" si="201"/>
        <v>1</v>
      </c>
      <c r="GZ24" s="628">
        <f t="shared" si="202"/>
        <v>1</v>
      </c>
      <c r="HA24" s="737">
        <f t="shared" si="203"/>
        <v>0</v>
      </c>
      <c r="HB24" s="737">
        <f t="shared" si="204"/>
        <v>0</v>
      </c>
      <c r="HC24" s="737">
        <f t="shared" si="45"/>
        <v>0</v>
      </c>
      <c r="HD24" s="740">
        <f t="shared" si="46"/>
        <v>0</v>
      </c>
      <c r="HE24" s="625">
        <f t="shared" si="205"/>
        <v>1</v>
      </c>
      <c r="HF24" s="738" t="str">
        <f t="shared" si="206"/>
        <v>00:00-00:00</v>
      </c>
      <c r="HG24" s="739">
        <f t="shared" si="207"/>
        <v>1</v>
      </c>
      <c r="HH24" s="738">
        <f t="shared" si="208"/>
        <v>0</v>
      </c>
      <c r="HI24" s="738">
        <f t="shared" si="209"/>
        <v>1</v>
      </c>
      <c r="HJ24" s="737" t="b">
        <f t="shared" si="210"/>
        <v>1</v>
      </c>
      <c r="HK24" s="737" t="b">
        <f t="shared" si="210"/>
        <v>0</v>
      </c>
      <c r="HL24" s="737" t="b">
        <f t="shared" si="211"/>
        <v>1</v>
      </c>
      <c r="HM24" s="628">
        <f t="shared" si="212"/>
        <v>1</v>
      </c>
      <c r="HN24" s="737">
        <f t="shared" si="213"/>
        <v>0</v>
      </c>
      <c r="HO24" s="737">
        <f t="shared" si="214"/>
        <v>0</v>
      </c>
      <c r="HP24" s="737">
        <f t="shared" si="47"/>
        <v>0</v>
      </c>
      <c r="HQ24" s="740">
        <f t="shared" si="48"/>
        <v>0</v>
      </c>
      <c r="HR24" s="625">
        <f t="shared" si="215"/>
        <v>1</v>
      </c>
      <c r="HS24" s="738" t="str">
        <f t="shared" si="216"/>
        <v>00:00-00:00</v>
      </c>
      <c r="HT24" s="739">
        <f t="shared" si="217"/>
        <v>1</v>
      </c>
      <c r="HU24" s="738">
        <f t="shared" si="218"/>
        <v>0</v>
      </c>
      <c r="HV24" s="738">
        <f t="shared" si="219"/>
        <v>1</v>
      </c>
      <c r="HW24" s="737" t="b">
        <f t="shared" si="220"/>
        <v>1</v>
      </c>
      <c r="HX24" s="737" t="b">
        <f t="shared" si="220"/>
        <v>0</v>
      </c>
      <c r="HY24" s="737" t="b">
        <f t="shared" si="221"/>
        <v>1</v>
      </c>
      <c r="HZ24" s="628">
        <f t="shared" si="222"/>
        <v>1</v>
      </c>
      <c r="IA24" s="737">
        <f t="shared" si="223"/>
        <v>0</v>
      </c>
      <c r="IB24" s="737">
        <f t="shared" si="224"/>
        <v>0</v>
      </c>
      <c r="IC24" s="737">
        <f t="shared" si="49"/>
        <v>0</v>
      </c>
      <c r="ID24" s="740">
        <f t="shared" si="50"/>
        <v>0</v>
      </c>
      <c r="IE24" s="625">
        <f t="shared" si="225"/>
        <v>1</v>
      </c>
      <c r="IF24" s="738" t="str">
        <f t="shared" si="226"/>
        <v>00:00-00:00</v>
      </c>
      <c r="IG24" s="739">
        <f t="shared" si="227"/>
        <v>1</v>
      </c>
      <c r="IH24" s="738">
        <f t="shared" si="228"/>
        <v>0</v>
      </c>
      <c r="II24" s="738">
        <f t="shared" si="229"/>
        <v>1</v>
      </c>
      <c r="IJ24" s="737" t="b">
        <f t="shared" si="230"/>
        <v>1</v>
      </c>
      <c r="IK24" s="737" t="b">
        <f t="shared" si="230"/>
        <v>0</v>
      </c>
      <c r="IL24" s="737" t="b">
        <f t="shared" si="231"/>
        <v>1</v>
      </c>
      <c r="IM24" s="628">
        <f t="shared" si="232"/>
        <v>1</v>
      </c>
      <c r="IN24" s="737">
        <f t="shared" si="233"/>
        <v>0</v>
      </c>
      <c r="IO24" s="737">
        <f t="shared" si="234"/>
        <v>0</v>
      </c>
      <c r="IP24" s="737">
        <f t="shared" si="51"/>
        <v>0</v>
      </c>
      <c r="IQ24" s="740">
        <f t="shared" si="52"/>
        <v>0</v>
      </c>
      <c r="IR24" s="625">
        <f t="shared" si="235"/>
        <v>1</v>
      </c>
      <c r="IS24" s="738" t="str">
        <f t="shared" si="236"/>
        <v>00:00-00:00</v>
      </c>
      <c r="IT24" s="739">
        <f t="shared" si="237"/>
        <v>1</v>
      </c>
      <c r="IU24" s="738">
        <f t="shared" si="238"/>
        <v>0</v>
      </c>
      <c r="IV24" s="738">
        <f t="shared" si="239"/>
        <v>1</v>
      </c>
      <c r="IW24" s="737" t="b">
        <f t="shared" si="240"/>
        <v>1</v>
      </c>
      <c r="IX24" s="737" t="b">
        <f t="shared" si="240"/>
        <v>0</v>
      </c>
      <c r="IY24" s="737" t="b">
        <f t="shared" si="241"/>
        <v>1</v>
      </c>
      <c r="IZ24" s="628">
        <f t="shared" si="242"/>
        <v>1</v>
      </c>
      <c r="JA24" s="737">
        <f t="shared" si="243"/>
        <v>0</v>
      </c>
      <c r="JB24" s="737">
        <f t="shared" si="244"/>
        <v>0</v>
      </c>
      <c r="JC24" s="737">
        <f t="shared" si="53"/>
        <v>0</v>
      </c>
      <c r="JD24" s="740">
        <f t="shared" si="54"/>
        <v>0</v>
      </c>
      <c r="JE24" s="625">
        <f t="shared" si="245"/>
        <v>1</v>
      </c>
      <c r="JF24" s="738" t="str">
        <f t="shared" si="246"/>
        <v>00:00-00:00</v>
      </c>
      <c r="JG24" s="739">
        <f t="shared" si="247"/>
        <v>1</v>
      </c>
      <c r="JH24" s="738">
        <f t="shared" si="248"/>
        <v>0</v>
      </c>
      <c r="JI24" s="738">
        <f t="shared" si="249"/>
        <v>1</v>
      </c>
      <c r="JJ24" s="737" t="b">
        <f t="shared" si="250"/>
        <v>1</v>
      </c>
      <c r="JK24" s="737" t="b">
        <f t="shared" si="250"/>
        <v>0</v>
      </c>
      <c r="JL24" s="737" t="b">
        <f t="shared" si="251"/>
        <v>1</v>
      </c>
      <c r="JM24" s="628">
        <f t="shared" si="252"/>
        <v>1</v>
      </c>
      <c r="JN24" s="737">
        <f t="shared" si="253"/>
        <v>0</v>
      </c>
      <c r="JO24" s="737">
        <f t="shared" si="254"/>
        <v>0</v>
      </c>
      <c r="JP24" s="737">
        <f t="shared" si="55"/>
        <v>0</v>
      </c>
      <c r="JQ24" s="740">
        <f t="shared" si="56"/>
        <v>0</v>
      </c>
      <c r="JR24" s="744">
        <f t="shared" si="255"/>
        <v>0</v>
      </c>
      <c r="JS24" s="745">
        <f t="shared" si="256"/>
        <v>0</v>
      </c>
      <c r="JT24" s="744">
        <f t="shared" si="257"/>
        <v>0</v>
      </c>
      <c r="JU24" s="744">
        <f t="shared" si="258"/>
        <v>0</v>
      </c>
      <c r="JV24" s="744">
        <f t="shared" si="259"/>
        <v>0</v>
      </c>
      <c r="JW24" s="744">
        <f t="shared" si="260"/>
        <v>0</v>
      </c>
      <c r="JX24" s="616"/>
      <c r="JY24" s="625">
        <f t="shared" si="261"/>
        <v>1</v>
      </c>
      <c r="JZ24" s="626" t="str">
        <f t="shared" si="262"/>
        <v>00:00-00:00</v>
      </c>
      <c r="KA24" s="627">
        <f t="shared" si="263"/>
        <v>1</v>
      </c>
      <c r="KB24" s="738">
        <f t="shared" si="264"/>
        <v>0</v>
      </c>
      <c r="KC24" s="738">
        <f t="shared" si="265"/>
        <v>1</v>
      </c>
      <c r="KD24" s="628" t="b">
        <f t="shared" si="266"/>
        <v>1</v>
      </c>
      <c r="KE24" s="628" t="b">
        <f t="shared" si="266"/>
        <v>0</v>
      </c>
      <c r="KF24" s="628" t="b">
        <f t="shared" si="267"/>
        <v>1</v>
      </c>
      <c r="KG24" s="628">
        <f t="shared" si="268"/>
        <v>1</v>
      </c>
      <c r="KH24" s="737">
        <f t="shared" si="269"/>
        <v>0</v>
      </c>
      <c r="KI24" s="737">
        <f t="shared" si="270"/>
        <v>0</v>
      </c>
      <c r="KJ24" s="737">
        <f t="shared" si="57"/>
        <v>0</v>
      </c>
      <c r="KK24" s="740">
        <f t="shared" si="58"/>
        <v>0</v>
      </c>
      <c r="KL24" s="625">
        <f t="shared" si="271"/>
        <v>1</v>
      </c>
      <c r="KM24" s="625" t="str">
        <f t="shared" si="272"/>
        <v>00:00-00:00</v>
      </c>
      <c r="KN24" s="627">
        <f t="shared" si="273"/>
        <v>1</v>
      </c>
      <c r="KO24" s="738">
        <f t="shared" si="274"/>
        <v>0</v>
      </c>
      <c r="KP24" s="738">
        <f t="shared" si="275"/>
        <v>1</v>
      </c>
      <c r="KQ24" s="628" t="b">
        <f t="shared" si="276"/>
        <v>1</v>
      </c>
      <c r="KR24" s="628" t="b">
        <f t="shared" si="276"/>
        <v>0</v>
      </c>
      <c r="KS24" s="628" t="b">
        <f t="shared" si="277"/>
        <v>1</v>
      </c>
      <c r="KT24" s="628">
        <f t="shared" si="278"/>
        <v>1</v>
      </c>
      <c r="KU24" s="737">
        <f t="shared" si="279"/>
        <v>0</v>
      </c>
      <c r="KV24" s="737">
        <f t="shared" si="280"/>
        <v>0</v>
      </c>
      <c r="KW24" s="737">
        <f t="shared" si="59"/>
        <v>0</v>
      </c>
      <c r="KX24" s="740">
        <f t="shared" si="60"/>
        <v>0</v>
      </c>
      <c r="KY24" s="625">
        <f t="shared" si="281"/>
        <v>1</v>
      </c>
      <c r="KZ24" s="625" t="str">
        <f t="shared" si="282"/>
        <v>00:00-00:00</v>
      </c>
      <c r="LA24" s="627">
        <f t="shared" si="283"/>
        <v>1</v>
      </c>
      <c r="LB24" s="738">
        <f t="shared" si="284"/>
        <v>0</v>
      </c>
      <c r="LC24" s="738">
        <f t="shared" si="285"/>
        <v>1</v>
      </c>
      <c r="LD24" s="628" t="b">
        <f t="shared" si="286"/>
        <v>1</v>
      </c>
      <c r="LE24" s="628" t="b">
        <f t="shared" si="286"/>
        <v>0</v>
      </c>
      <c r="LF24" s="628" t="b">
        <f t="shared" si="287"/>
        <v>1</v>
      </c>
      <c r="LG24" s="628">
        <f t="shared" si="288"/>
        <v>1</v>
      </c>
      <c r="LH24" s="737">
        <f t="shared" si="289"/>
        <v>0</v>
      </c>
      <c r="LI24" s="737">
        <f t="shared" si="290"/>
        <v>0</v>
      </c>
      <c r="LJ24" s="737">
        <f t="shared" si="61"/>
        <v>0</v>
      </c>
      <c r="LK24" s="740">
        <f t="shared" si="62"/>
        <v>0</v>
      </c>
      <c r="LL24" s="625">
        <f t="shared" si="291"/>
        <v>1</v>
      </c>
      <c r="LM24" s="625" t="str">
        <f t="shared" si="292"/>
        <v>00:00-00:00</v>
      </c>
      <c r="LN24" s="627">
        <f t="shared" si="293"/>
        <v>1</v>
      </c>
      <c r="LO24" s="738">
        <f t="shared" si="294"/>
        <v>0</v>
      </c>
      <c r="LP24" s="738">
        <f t="shared" si="295"/>
        <v>1</v>
      </c>
      <c r="LQ24" s="628" t="b">
        <f t="shared" si="296"/>
        <v>1</v>
      </c>
      <c r="LR24" s="628" t="b">
        <f t="shared" si="296"/>
        <v>0</v>
      </c>
      <c r="LS24" s="628" t="b">
        <f t="shared" si="297"/>
        <v>1</v>
      </c>
      <c r="LT24" s="628">
        <f t="shared" si="298"/>
        <v>1</v>
      </c>
      <c r="LU24" s="737">
        <f t="shared" si="299"/>
        <v>0</v>
      </c>
      <c r="LV24" s="737">
        <f t="shared" si="300"/>
        <v>0</v>
      </c>
      <c r="LW24" s="737">
        <f t="shared" si="63"/>
        <v>0</v>
      </c>
      <c r="LX24" s="740">
        <f t="shared" si="64"/>
        <v>0</v>
      </c>
      <c r="LY24" s="625">
        <f t="shared" si="301"/>
        <v>1</v>
      </c>
      <c r="LZ24" s="625" t="str">
        <f t="shared" si="302"/>
        <v>00:00-00:00</v>
      </c>
      <c r="MA24" s="627">
        <f t="shared" si="303"/>
        <v>1</v>
      </c>
      <c r="MB24" s="738">
        <f t="shared" si="304"/>
        <v>0</v>
      </c>
      <c r="MC24" s="738">
        <f t="shared" si="305"/>
        <v>1</v>
      </c>
      <c r="MD24" s="628" t="b">
        <f t="shared" si="306"/>
        <v>1</v>
      </c>
      <c r="ME24" s="628" t="b">
        <f t="shared" si="65"/>
        <v>0</v>
      </c>
      <c r="MF24" s="628" t="b">
        <f t="shared" si="307"/>
        <v>1</v>
      </c>
      <c r="MG24" s="628">
        <f t="shared" si="308"/>
        <v>1</v>
      </c>
      <c r="MH24" s="737">
        <f t="shared" si="309"/>
        <v>0</v>
      </c>
      <c r="MI24" s="737">
        <f t="shared" si="310"/>
        <v>0</v>
      </c>
      <c r="MJ24" s="737">
        <f t="shared" si="66"/>
        <v>0</v>
      </c>
      <c r="MK24" s="740">
        <f t="shared" si="67"/>
        <v>0</v>
      </c>
      <c r="ML24" s="625">
        <f t="shared" si="311"/>
        <v>1</v>
      </c>
      <c r="MM24" s="625" t="str">
        <f t="shared" si="312"/>
        <v>00:00-00:00</v>
      </c>
      <c r="MN24" s="627">
        <f t="shared" si="313"/>
        <v>1</v>
      </c>
      <c r="MO24" s="738">
        <f t="shared" si="314"/>
        <v>0</v>
      </c>
      <c r="MP24" s="738">
        <f t="shared" si="315"/>
        <v>1</v>
      </c>
      <c r="MQ24" s="628" t="b">
        <f t="shared" si="316"/>
        <v>1</v>
      </c>
      <c r="MR24" s="628" t="b">
        <f t="shared" si="316"/>
        <v>0</v>
      </c>
      <c r="MS24" s="628" t="b">
        <f t="shared" si="317"/>
        <v>1</v>
      </c>
      <c r="MT24" s="628">
        <f t="shared" si="318"/>
        <v>1</v>
      </c>
      <c r="MU24" s="737">
        <f t="shared" si="319"/>
        <v>0</v>
      </c>
      <c r="MV24" s="737">
        <f t="shared" si="320"/>
        <v>0</v>
      </c>
      <c r="MW24" s="737">
        <f t="shared" si="68"/>
        <v>0</v>
      </c>
      <c r="MX24" s="740">
        <f t="shared" si="69"/>
        <v>0</v>
      </c>
      <c r="MY24" s="625">
        <f t="shared" si="321"/>
        <v>1</v>
      </c>
      <c r="MZ24" s="625" t="str">
        <f t="shared" si="322"/>
        <v>00:00-00:00</v>
      </c>
      <c r="NA24" s="627">
        <f t="shared" si="323"/>
        <v>1</v>
      </c>
      <c r="NB24" s="738">
        <f t="shared" si="324"/>
        <v>0</v>
      </c>
      <c r="NC24" s="738">
        <f t="shared" si="325"/>
        <v>1</v>
      </c>
      <c r="ND24" s="628" t="b">
        <f t="shared" si="326"/>
        <v>1</v>
      </c>
      <c r="NE24" s="628" t="b">
        <f t="shared" si="326"/>
        <v>0</v>
      </c>
      <c r="NF24" s="628" t="b">
        <f t="shared" si="327"/>
        <v>1</v>
      </c>
      <c r="NG24" s="628">
        <f t="shared" si="328"/>
        <v>1</v>
      </c>
      <c r="NH24" s="737">
        <f t="shared" si="329"/>
        <v>0</v>
      </c>
      <c r="NI24" s="737">
        <f t="shared" si="330"/>
        <v>0</v>
      </c>
      <c r="NJ24" s="737">
        <f t="shared" si="70"/>
        <v>0</v>
      </c>
      <c r="NK24" s="740">
        <f t="shared" si="71"/>
        <v>0</v>
      </c>
      <c r="NL24" s="625">
        <f t="shared" si="331"/>
        <v>1</v>
      </c>
      <c r="NM24" s="625" t="str">
        <f t="shared" si="332"/>
        <v>00:00-00:00</v>
      </c>
      <c r="NN24" s="627">
        <f t="shared" si="333"/>
        <v>1</v>
      </c>
      <c r="NO24" s="738">
        <f t="shared" si="334"/>
        <v>0</v>
      </c>
      <c r="NP24" s="738">
        <f t="shared" si="335"/>
        <v>1</v>
      </c>
      <c r="NQ24" s="628" t="b">
        <f t="shared" si="336"/>
        <v>1</v>
      </c>
      <c r="NR24" s="628" t="b">
        <f t="shared" si="336"/>
        <v>0</v>
      </c>
      <c r="NS24" s="628" t="b">
        <f t="shared" si="337"/>
        <v>1</v>
      </c>
      <c r="NT24" s="628">
        <f t="shared" si="338"/>
        <v>1</v>
      </c>
      <c r="NU24" s="737">
        <f t="shared" si="339"/>
        <v>0</v>
      </c>
      <c r="NV24" s="737">
        <f t="shared" si="340"/>
        <v>0</v>
      </c>
      <c r="NW24" s="737">
        <f t="shared" si="72"/>
        <v>0</v>
      </c>
      <c r="NX24" s="740">
        <f t="shared" si="73"/>
        <v>0</v>
      </c>
      <c r="NY24" s="625">
        <f t="shared" si="341"/>
        <v>1</v>
      </c>
      <c r="NZ24" s="625" t="str">
        <f t="shared" si="342"/>
        <v>00:00-00:00</v>
      </c>
      <c r="OA24" s="627">
        <f t="shared" si="343"/>
        <v>1</v>
      </c>
      <c r="OB24" s="738">
        <f t="shared" si="344"/>
        <v>0</v>
      </c>
      <c r="OC24" s="738">
        <f t="shared" si="345"/>
        <v>1</v>
      </c>
      <c r="OD24" s="628" t="b">
        <f t="shared" si="346"/>
        <v>1</v>
      </c>
      <c r="OE24" s="628" t="b">
        <f t="shared" si="346"/>
        <v>0</v>
      </c>
      <c r="OF24" s="628" t="b">
        <f t="shared" si="347"/>
        <v>1</v>
      </c>
      <c r="OG24" s="628">
        <f t="shared" si="348"/>
        <v>1</v>
      </c>
      <c r="OH24" s="737">
        <f t="shared" si="349"/>
        <v>0</v>
      </c>
      <c r="OI24" s="737">
        <f t="shared" si="350"/>
        <v>0</v>
      </c>
      <c r="OJ24" s="737">
        <f t="shared" si="74"/>
        <v>0</v>
      </c>
      <c r="OK24" s="740">
        <f t="shared" si="75"/>
        <v>0</v>
      </c>
      <c r="OL24" s="625">
        <f t="shared" si="351"/>
        <v>1</v>
      </c>
      <c r="OM24" s="625" t="str">
        <f t="shared" si="352"/>
        <v>00:00-00:00</v>
      </c>
      <c r="ON24" s="627">
        <f t="shared" si="353"/>
        <v>1</v>
      </c>
      <c r="OO24" s="738">
        <f t="shared" si="354"/>
        <v>0</v>
      </c>
      <c r="OP24" s="738">
        <f t="shared" si="355"/>
        <v>1</v>
      </c>
      <c r="OQ24" s="628" t="b">
        <f t="shared" si="356"/>
        <v>1</v>
      </c>
      <c r="OR24" s="628" t="b">
        <f t="shared" si="356"/>
        <v>0</v>
      </c>
      <c r="OS24" s="628" t="b">
        <f t="shared" si="357"/>
        <v>1</v>
      </c>
      <c r="OT24" s="628">
        <f t="shared" si="358"/>
        <v>1</v>
      </c>
      <c r="OU24" s="737">
        <f t="shared" si="359"/>
        <v>0</v>
      </c>
      <c r="OV24" s="737">
        <f t="shared" si="360"/>
        <v>0</v>
      </c>
      <c r="OW24" s="737">
        <f t="shared" si="76"/>
        <v>0</v>
      </c>
      <c r="OX24" s="740">
        <f t="shared" si="77"/>
        <v>0</v>
      </c>
      <c r="OY24" s="625">
        <f t="shared" si="361"/>
        <v>1</v>
      </c>
      <c r="OZ24" s="625" t="str">
        <f t="shared" si="362"/>
        <v>00:00-00:00</v>
      </c>
      <c r="PA24" s="627">
        <f t="shared" si="363"/>
        <v>1</v>
      </c>
      <c r="PB24" s="738">
        <f t="shared" si="364"/>
        <v>0</v>
      </c>
      <c r="PC24" s="738">
        <f t="shared" si="365"/>
        <v>1</v>
      </c>
      <c r="PD24" s="628" t="b">
        <f t="shared" si="366"/>
        <v>1</v>
      </c>
      <c r="PE24" s="628" t="b">
        <f t="shared" si="366"/>
        <v>0</v>
      </c>
      <c r="PF24" s="628" t="b">
        <f t="shared" si="367"/>
        <v>1</v>
      </c>
      <c r="PG24" s="628">
        <f t="shared" si="368"/>
        <v>1</v>
      </c>
      <c r="PH24" s="737">
        <f t="shared" si="369"/>
        <v>0</v>
      </c>
      <c r="PI24" s="737">
        <f t="shared" si="370"/>
        <v>0</v>
      </c>
      <c r="PJ24" s="737">
        <f t="shared" si="78"/>
        <v>0</v>
      </c>
      <c r="PK24" s="740">
        <f t="shared" si="79"/>
        <v>0</v>
      </c>
      <c r="PL24" s="625">
        <f t="shared" si="371"/>
        <v>1</v>
      </c>
      <c r="PM24" s="625" t="str">
        <f t="shared" si="372"/>
        <v>00:00-00:00</v>
      </c>
      <c r="PN24" s="627">
        <f t="shared" si="373"/>
        <v>1</v>
      </c>
      <c r="PO24" s="738">
        <f t="shared" si="374"/>
        <v>0</v>
      </c>
      <c r="PP24" s="738">
        <f t="shared" si="375"/>
        <v>1</v>
      </c>
      <c r="PQ24" s="628" t="b">
        <f t="shared" si="376"/>
        <v>1</v>
      </c>
      <c r="PR24" s="628" t="b">
        <f t="shared" si="376"/>
        <v>0</v>
      </c>
      <c r="PS24" s="628" t="b">
        <f t="shared" si="377"/>
        <v>1</v>
      </c>
      <c r="PT24" s="628">
        <f t="shared" si="378"/>
        <v>1</v>
      </c>
      <c r="PU24" s="737">
        <f t="shared" si="379"/>
        <v>0</v>
      </c>
      <c r="PV24" s="737">
        <f t="shared" si="380"/>
        <v>0</v>
      </c>
      <c r="PW24" s="737">
        <f t="shared" si="80"/>
        <v>0</v>
      </c>
      <c r="PX24" s="740">
        <f t="shared" si="81"/>
        <v>0</v>
      </c>
      <c r="PY24" s="625">
        <f t="shared" si="381"/>
        <v>1</v>
      </c>
      <c r="PZ24" s="625" t="str">
        <f t="shared" si="382"/>
        <v>00:00-00:00</v>
      </c>
      <c r="QA24" s="627">
        <f t="shared" si="383"/>
        <v>1</v>
      </c>
      <c r="QB24" s="738">
        <f t="shared" si="384"/>
        <v>0</v>
      </c>
      <c r="QC24" s="738">
        <f t="shared" si="385"/>
        <v>1</v>
      </c>
      <c r="QD24" s="628" t="b">
        <f t="shared" si="386"/>
        <v>1</v>
      </c>
      <c r="QE24" s="628" t="b">
        <f t="shared" si="386"/>
        <v>0</v>
      </c>
      <c r="QF24" s="628" t="b">
        <f t="shared" si="387"/>
        <v>1</v>
      </c>
      <c r="QG24" s="628">
        <f t="shared" si="388"/>
        <v>1</v>
      </c>
      <c r="QH24" s="737">
        <f t="shared" si="389"/>
        <v>0</v>
      </c>
      <c r="QI24" s="737">
        <f t="shared" si="390"/>
        <v>0</v>
      </c>
      <c r="QJ24" s="737">
        <f t="shared" si="82"/>
        <v>0</v>
      </c>
      <c r="QK24" s="740">
        <f t="shared" si="83"/>
        <v>0</v>
      </c>
      <c r="QL24" s="625">
        <f t="shared" si="391"/>
        <v>1</v>
      </c>
      <c r="QM24" s="625" t="str">
        <f t="shared" si="392"/>
        <v>00:00-00:00</v>
      </c>
      <c r="QN24" s="627">
        <f t="shared" si="393"/>
        <v>1</v>
      </c>
      <c r="QO24" s="738">
        <f t="shared" si="394"/>
        <v>0</v>
      </c>
      <c r="QP24" s="738">
        <f t="shared" si="395"/>
        <v>1</v>
      </c>
      <c r="QQ24" s="628" t="b">
        <f t="shared" si="396"/>
        <v>1</v>
      </c>
      <c r="QR24" s="628" t="b">
        <f t="shared" si="396"/>
        <v>0</v>
      </c>
      <c r="QS24" s="628" t="b">
        <f t="shared" si="397"/>
        <v>1</v>
      </c>
      <c r="QT24" s="628">
        <f t="shared" si="398"/>
        <v>1</v>
      </c>
      <c r="QU24" s="737">
        <f t="shared" si="399"/>
        <v>0</v>
      </c>
      <c r="QV24" s="737">
        <f t="shared" si="400"/>
        <v>0</v>
      </c>
      <c r="QW24" s="737">
        <f t="shared" si="84"/>
        <v>0</v>
      </c>
      <c r="QX24" s="740">
        <f t="shared" si="85"/>
        <v>0</v>
      </c>
      <c r="QY24" s="625">
        <f t="shared" si="401"/>
        <v>1</v>
      </c>
      <c r="QZ24" s="625" t="str">
        <f t="shared" si="402"/>
        <v>00:00-00:00</v>
      </c>
      <c r="RA24" s="627">
        <f t="shared" si="403"/>
        <v>1</v>
      </c>
      <c r="RB24" s="738">
        <f t="shared" si="404"/>
        <v>0</v>
      </c>
      <c r="RC24" s="738">
        <f t="shared" si="405"/>
        <v>1</v>
      </c>
      <c r="RD24" s="628" t="b">
        <f t="shared" si="406"/>
        <v>1</v>
      </c>
      <c r="RE24" s="628" t="b">
        <f t="shared" si="406"/>
        <v>0</v>
      </c>
      <c r="RF24" s="628" t="b">
        <f t="shared" si="407"/>
        <v>1</v>
      </c>
      <c r="RG24" s="628">
        <f t="shared" si="408"/>
        <v>1</v>
      </c>
      <c r="RH24" s="737">
        <f t="shared" si="409"/>
        <v>0</v>
      </c>
      <c r="RI24" s="737">
        <f t="shared" si="410"/>
        <v>0</v>
      </c>
      <c r="RJ24" s="737">
        <f t="shared" si="86"/>
        <v>0</v>
      </c>
      <c r="RK24" s="740">
        <f t="shared" si="87"/>
        <v>0</v>
      </c>
      <c r="RL24" s="744">
        <f t="shared" si="411"/>
        <v>0</v>
      </c>
      <c r="RM24" s="746">
        <f t="shared" si="430"/>
        <v>0</v>
      </c>
      <c r="RN24" s="744">
        <f t="shared" si="412"/>
        <v>0</v>
      </c>
      <c r="RO24" s="744">
        <f t="shared" si="413"/>
        <v>0</v>
      </c>
      <c r="RP24" s="744">
        <f t="shared" si="414"/>
        <v>0</v>
      </c>
      <c r="RQ24" s="744">
        <f t="shared" si="415"/>
        <v>0</v>
      </c>
      <c r="RR24" s="594">
        <f t="shared" ca="1" si="89"/>
        <v>0</v>
      </c>
      <c r="RS24" s="594">
        <f t="shared" ca="1" si="90"/>
        <v>0</v>
      </c>
      <c r="RU24" s="725"/>
    </row>
    <row r="25" spans="1:489" s="625" customFormat="1" ht="15" x14ac:dyDescent="0.25">
      <c r="A25" s="865">
        <f t="shared" ca="1" si="91"/>
        <v>51</v>
      </c>
      <c r="B25" s="719">
        <f t="shared" ca="1" si="416"/>
        <v>44180</v>
      </c>
      <c r="C25" s="720">
        <f t="shared" ca="1" si="417"/>
        <v>1</v>
      </c>
      <c r="D25" s="720" t="str">
        <f t="shared" ca="1" si="418"/>
        <v/>
      </c>
      <c r="E25" s="773" t="str">
        <f t="shared" ca="1" si="419"/>
        <v/>
      </c>
      <c r="F25" s="721">
        <f t="shared" ca="1" si="420"/>
        <v>44180</v>
      </c>
      <c r="G25" s="747"/>
      <c r="H25" s="748"/>
      <c r="I25" s="748"/>
      <c r="J25" s="748"/>
      <c r="K25" s="748"/>
      <c r="L25" s="748"/>
      <c r="M25" s="749"/>
      <c r="N25" s="722" t="str">
        <f t="shared" si="0"/>
        <v/>
      </c>
      <c r="O25" s="723" t="str">
        <f t="shared" si="1"/>
        <v/>
      </c>
      <c r="P25" s="724">
        <f t="shared" ca="1" si="2"/>
        <v>0.33333333333333298</v>
      </c>
      <c r="Q25" s="725" t="str">
        <f t="shared" ca="1" si="3"/>
        <v/>
      </c>
      <c r="R25" s="725" t="str">
        <f t="shared" ca="1" si="92"/>
        <v/>
      </c>
      <c r="S25" s="750"/>
      <c r="T25" s="723" t="str">
        <f t="shared" si="93"/>
        <v/>
      </c>
      <c r="U25" s="723" t="str">
        <f t="shared" ca="1" si="4"/>
        <v/>
      </c>
      <c r="V25" s="723" t="str">
        <f t="shared" ca="1" si="94"/>
        <v/>
      </c>
      <c r="W25" s="723" t="str">
        <f t="shared" ca="1" si="95"/>
        <v/>
      </c>
      <c r="X25" s="723" t="str">
        <f ca="1">IF(AND(UPPER(G25)=Stammdaten!$D$47,Q25&gt;0),Q25,"")</f>
        <v/>
      </c>
      <c r="Y25" s="751"/>
      <c r="Z25" s="714"/>
      <c r="AA25" s="714"/>
      <c r="AB25" s="714"/>
      <c r="AC25" s="727" t="str">
        <f t="shared" si="5"/>
        <v/>
      </c>
      <c r="AD25" s="714"/>
      <c r="AE25" s="752" t="str">
        <f t="shared" si="6"/>
        <v/>
      </c>
      <c r="AF25" s="729" t="str">
        <f t="shared" si="96"/>
        <v/>
      </c>
      <c r="AG25" s="730" t="str">
        <f t="shared" si="97"/>
        <v/>
      </c>
      <c r="AH25" s="731" t="str">
        <f t="shared" si="7"/>
        <v/>
      </c>
      <c r="AI25" s="731">
        <f t="shared" si="98"/>
        <v>0</v>
      </c>
      <c r="AJ25" s="731">
        <f t="shared" si="99"/>
        <v>0</v>
      </c>
      <c r="AK25" s="732">
        <f ca="1">IF(G25=Stammdaten!$I$59,3,IF(AND(OR(C25=0,WEEKDAY(B25,2)&gt;=6),Q25&lt;&gt;""),2,0))</f>
        <v>0</v>
      </c>
      <c r="AL25" s="596">
        <f t="shared" si="8"/>
        <v>0</v>
      </c>
      <c r="AM25" s="596">
        <f t="shared" si="8"/>
        <v>0</v>
      </c>
      <c r="AN25" s="596">
        <f t="shared" si="8"/>
        <v>0</v>
      </c>
      <c r="AO25" s="596">
        <f t="shared" si="421"/>
        <v>0</v>
      </c>
      <c r="AP25" s="633">
        <v>0</v>
      </c>
      <c r="AQ25" s="596">
        <f t="shared" si="422"/>
        <v>0</v>
      </c>
      <c r="AR25" s="634">
        <f t="shared" si="9"/>
        <v>0</v>
      </c>
      <c r="AS25" s="733">
        <f t="shared" si="10"/>
        <v>0</v>
      </c>
      <c r="AT25" s="635">
        <f t="shared" si="11"/>
        <v>0</v>
      </c>
      <c r="AU25" s="635">
        <f t="shared" si="423"/>
        <v>0</v>
      </c>
      <c r="AV25" s="633">
        <v>0</v>
      </c>
      <c r="AW25" s="635">
        <f t="shared" si="424"/>
        <v>0</v>
      </c>
      <c r="AX25" s="596">
        <f t="shared" si="12"/>
        <v>0</v>
      </c>
      <c r="AY25" s="596">
        <f t="shared" si="13"/>
        <v>0</v>
      </c>
      <c r="AZ25" s="596">
        <f t="shared" si="14"/>
        <v>0</v>
      </c>
      <c r="BA25" s="596">
        <f t="shared" si="15"/>
        <v>0</v>
      </c>
      <c r="BB25" s="596">
        <f t="shared" si="16"/>
        <v>0</v>
      </c>
      <c r="BC25" s="596">
        <f t="shared" si="425"/>
        <v>0</v>
      </c>
      <c r="BD25" s="636" t="b">
        <f t="shared" si="17"/>
        <v>1</v>
      </c>
      <c r="BE25" s="636" t="b">
        <f>IF(UPPER(G25)=Stammdaten!$D$40,TRUE,FALSE)</f>
        <v>0</v>
      </c>
      <c r="BF25" s="635">
        <f t="shared" si="426"/>
        <v>0</v>
      </c>
      <c r="BG25" s="635">
        <f>IF(UPPER(G25)=Stammdaten!$D$39,IF(C25=0,AU25/2,IF(AU25&gt;=10/24,10/24,AU25)),0)</f>
        <v>0</v>
      </c>
      <c r="BH25" s="635">
        <f ca="1">IF(OR(C25=0,B25=""),0,INDIRECT(ADDRESS(MATCH(B25,Soll_AZ,1)+MATCH("Arbeitszeit 1 ab",Stammdaten!B:B,0)-1,WEEKDAY(B25,2)+15,,,Tabellennamen),TRUE))</f>
        <v>0.33333333333333337</v>
      </c>
      <c r="BI25" s="635">
        <f>IF(G25=Stammdaten!$D$48,BH25,0)</f>
        <v>0</v>
      </c>
      <c r="BJ25" s="734">
        <f>ROUND(IF(BI25&gt;0,BI25,IF(UPPER(G25)=Stammdaten!$D$39,BG25,IF(UPPER(G25)=Stammdaten!$D$40,IF(AO25+AU25=0,P25,IF(AND(AU25&gt;0,AU25-AO25+AQ25&lt;=10/24),AU25-AO25+AQ25,IF(OR(AU25=0,AQ25&gt;=10/24),AQ25,10/24))),BF25))),15)</f>
        <v>0</v>
      </c>
      <c r="BK25" s="636">
        <f t="shared" si="427"/>
        <v>0</v>
      </c>
      <c r="BL25" s="636" t="b">
        <f>IF(UPPER(G25)=Stammdaten!$D$39,TRUE,FALSE)</f>
        <v>0</v>
      </c>
      <c r="BM25" s="636">
        <f t="shared" si="18"/>
        <v>0</v>
      </c>
      <c r="BN25" s="636">
        <f t="shared" si="19"/>
        <v>0</v>
      </c>
      <c r="BO25" s="735">
        <f t="shared" ca="1" si="100"/>
        <v>0</v>
      </c>
      <c r="BP25" s="636">
        <f t="shared" si="20"/>
        <v>0</v>
      </c>
      <c r="BQ25" s="636">
        <f t="shared" si="101"/>
        <v>0</v>
      </c>
      <c r="BR25" s="636">
        <f t="shared" ca="1" si="21"/>
        <v>0</v>
      </c>
      <c r="BS25" s="549">
        <f t="shared" ca="1" si="22"/>
        <v>0</v>
      </c>
      <c r="BT25" s="637">
        <f t="shared" ca="1" si="428"/>
        <v>0</v>
      </c>
      <c r="BU25" s="635">
        <f t="shared" ca="1" si="429"/>
        <v>0</v>
      </c>
      <c r="BV25" s="638">
        <f t="shared" ca="1" si="23"/>
        <v>1</v>
      </c>
      <c r="BW25" s="635">
        <f ca="1">IF(B25="","",INDIRECT(ADDRESS(MATCH(B25,Soll_AZ,1)+MATCH("Arbeitszeit 1 ab",Stammdaten!B:B,0)-1,4,,,Tabellennamen),TRUE))</f>
        <v>1.6666666666666667</v>
      </c>
      <c r="BX25" s="638">
        <f t="shared" ca="1" si="24"/>
        <v>0</v>
      </c>
      <c r="BY25" s="638">
        <f t="shared" ca="1" si="102"/>
        <v>1</v>
      </c>
      <c r="BZ25" s="736">
        <f ca="1">ROUND(IF(OR(C25=0,B25=""),0,INDIRECT(ADDRESS(MATCH(B25,Soll_AZ,1)+MATCH("Arbeitszeit 1 ab",Stammdaten!B:B,0)-1,WEEKDAY(B25,2)+15,,,Tabellennamen),TRUE)),15)</f>
        <v>0.33333333333333298</v>
      </c>
      <c r="CA25" s="954">
        <f t="shared" ca="1" si="25"/>
        <v>0</v>
      </c>
      <c r="CB25" s="736">
        <f t="shared" si="103"/>
        <v>0</v>
      </c>
      <c r="CC25" s="625">
        <f t="shared" si="26"/>
        <v>1</v>
      </c>
      <c r="CD25" s="737">
        <f t="shared" si="27"/>
        <v>0</v>
      </c>
      <c r="CE25" s="737">
        <f t="shared" si="104"/>
        <v>1</v>
      </c>
      <c r="CF25" s="738" t="str">
        <f t="shared" si="105"/>
        <v>00:00-00:00</v>
      </c>
      <c r="CG25" s="739">
        <f t="shared" si="106"/>
        <v>1</v>
      </c>
      <c r="CH25" s="738">
        <f t="shared" si="107"/>
        <v>0</v>
      </c>
      <c r="CI25" s="738">
        <f t="shared" si="108"/>
        <v>1</v>
      </c>
      <c r="CJ25" s="737" t="b">
        <f t="shared" si="109"/>
        <v>1</v>
      </c>
      <c r="CK25" s="737" t="b">
        <f t="shared" si="109"/>
        <v>0</v>
      </c>
      <c r="CL25" s="737" t="b">
        <f t="shared" si="110"/>
        <v>1</v>
      </c>
      <c r="CM25" s="628">
        <f t="shared" si="111"/>
        <v>1</v>
      </c>
      <c r="CN25" s="737">
        <f t="shared" si="112"/>
        <v>0</v>
      </c>
      <c r="CO25" s="737">
        <f t="shared" si="113"/>
        <v>0</v>
      </c>
      <c r="CP25" s="737">
        <f t="shared" si="114"/>
        <v>0</v>
      </c>
      <c r="CQ25" s="740">
        <f t="shared" si="28"/>
        <v>0</v>
      </c>
      <c r="CR25" s="625">
        <f t="shared" si="115"/>
        <v>1</v>
      </c>
      <c r="CS25" s="738" t="str">
        <f t="shared" si="29"/>
        <v>00:00-00:00</v>
      </c>
      <c r="CT25" s="739">
        <f t="shared" si="116"/>
        <v>1</v>
      </c>
      <c r="CU25" s="738">
        <f t="shared" si="117"/>
        <v>0</v>
      </c>
      <c r="CV25" s="738">
        <f t="shared" si="118"/>
        <v>1</v>
      </c>
      <c r="CW25" s="737" t="b">
        <f t="shared" si="119"/>
        <v>1</v>
      </c>
      <c r="CX25" s="737" t="b">
        <f t="shared" si="119"/>
        <v>0</v>
      </c>
      <c r="CY25" s="737" t="b">
        <f t="shared" si="120"/>
        <v>1</v>
      </c>
      <c r="CZ25" s="628">
        <f t="shared" si="121"/>
        <v>1</v>
      </c>
      <c r="DA25" s="737">
        <f t="shared" si="122"/>
        <v>0</v>
      </c>
      <c r="DB25" s="737">
        <f t="shared" si="123"/>
        <v>0</v>
      </c>
      <c r="DC25" s="737">
        <f t="shared" si="124"/>
        <v>0</v>
      </c>
      <c r="DD25" s="740">
        <f t="shared" si="30"/>
        <v>0</v>
      </c>
      <c r="DE25" s="625">
        <f t="shared" si="125"/>
        <v>1</v>
      </c>
      <c r="DF25" s="738" t="str">
        <f t="shared" si="126"/>
        <v>00:00-00:00</v>
      </c>
      <c r="DG25" s="739">
        <f t="shared" si="127"/>
        <v>1</v>
      </c>
      <c r="DH25" s="738">
        <f t="shared" si="128"/>
        <v>0</v>
      </c>
      <c r="DI25" s="738">
        <f t="shared" si="129"/>
        <v>1</v>
      </c>
      <c r="DJ25" s="737" t="b">
        <f t="shared" si="130"/>
        <v>1</v>
      </c>
      <c r="DK25" s="737" t="b">
        <f t="shared" si="130"/>
        <v>0</v>
      </c>
      <c r="DL25" s="737" t="b">
        <f t="shared" si="131"/>
        <v>1</v>
      </c>
      <c r="DM25" s="628">
        <f t="shared" si="132"/>
        <v>1</v>
      </c>
      <c r="DN25" s="737">
        <f t="shared" si="133"/>
        <v>0</v>
      </c>
      <c r="DO25" s="737">
        <f t="shared" si="134"/>
        <v>0</v>
      </c>
      <c r="DP25" s="737">
        <f t="shared" si="31"/>
        <v>0</v>
      </c>
      <c r="DQ25" s="740">
        <f t="shared" si="32"/>
        <v>0</v>
      </c>
      <c r="DR25" s="625">
        <f t="shared" si="135"/>
        <v>1</v>
      </c>
      <c r="DS25" s="738" t="str">
        <f t="shared" si="136"/>
        <v>00:00-00:00</v>
      </c>
      <c r="DT25" s="739">
        <f t="shared" si="137"/>
        <v>1</v>
      </c>
      <c r="DU25" s="738">
        <f t="shared" si="138"/>
        <v>0</v>
      </c>
      <c r="DV25" s="738">
        <f t="shared" si="139"/>
        <v>1</v>
      </c>
      <c r="DW25" s="737" t="b">
        <f t="shared" si="140"/>
        <v>1</v>
      </c>
      <c r="DX25" s="737" t="b">
        <f t="shared" si="140"/>
        <v>0</v>
      </c>
      <c r="DY25" s="737" t="b">
        <f t="shared" si="141"/>
        <v>1</v>
      </c>
      <c r="DZ25" s="628">
        <f t="shared" si="142"/>
        <v>1</v>
      </c>
      <c r="EA25" s="737">
        <f t="shared" si="143"/>
        <v>0</v>
      </c>
      <c r="EB25" s="737">
        <f t="shared" si="144"/>
        <v>0</v>
      </c>
      <c r="EC25" s="737">
        <f t="shared" si="33"/>
        <v>0</v>
      </c>
      <c r="ED25" s="740">
        <f t="shared" si="34"/>
        <v>0</v>
      </c>
      <c r="EE25" s="741">
        <f t="shared" si="145"/>
        <v>1</v>
      </c>
      <c r="EF25" s="742" t="str">
        <f t="shared" si="146"/>
        <v>00:00-00:00</v>
      </c>
      <c r="EG25" s="743">
        <f t="shared" si="147"/>
        <v>1</v>
      </c>
      <c r="EH25" s="742">
        <f t="shared" si="148"/>
        <v>0</v>
      </c>
      <c r="EI25" s="742">
        <f t="shared" si="149"/>
        <v>1</v>
      </c>
      <c r="EJ25" s="742" t="b">
        <f t="shared" si="150"/>
        <v>1</v>
      </c>
      <c r="EK25" s="742" t="b">
        <f t="shared" si="150"/>
        <v>0</v>
      </c>
      <c r="EL25" s="742" t="b">
        <f t="shared" si="151"/>
        <v>1</v>
      </c>
      <c r="EM25" s="628">
        <f t="shared" si="152"/>
        <v>1</v>
      </c>
      <c r="EN25" s="737">
        <f t="shared" si="153"/>
        <v>0</v>
      </c>
      <c r="EO25" s="737">
        <f t="shared" si="154"/>
        <v>0</v>
      </c>
      <c r="EP25" s="737">
        <f t="shared" si="35"/>
        <v>0</v>
      </c>
      <c r="EQ25" s="740">
        <f t="shared" si="36"/>
        <v>0</v>
      </c>
      <c r="ER25" s="741">
        <f t="shared" si="155"/>
        <v>1</v>
      </c>
      <c r="ES25" s="742" t="str">
        <f t="shared" si="156"/>
        <v>00:00-00:00</v>
      </c>
      <c r="ET25" s="739">
        <f t="shared" si="157"/>
        <v>1</v>
      </c>
      <c r="EU25" s="738">
        <f t="shared" si="158"/>
        <v>0</v>
      </c>
      <c r="EV25" s="738">
        <f t="shared" si="159"/>
        <v>1</v>
      </c>
      <c r="EW25" s="737" t="b">
        <f t="shared" si="160"/>
        <v>1</v>
      </c>
      <c r="EX25" s="737" t="b">
        <f t="shared" si="160"/>
        <v>0</v>
      </c>
      <c r="EY25" s="737" t="b">
        <f t="shared" si="161"/>
        <v>1</v>
      </c>
      <c r="EZ25" s="628">
        <f t="shared" si="162"/>
        <v>1</v>
      </c>
      <c r="FA25" s="737">
        <f t="shared" si="163"/>
        <v>0</v>
      </c>
      <c r="FB25" s="737">
        <f t="shared" si="164"/>
        <v>0</v>
      </c>
      <c r="FC25" s="737">
        <f t="shared" si="37"/>
        <v>0</v>
      </c>
      <c r="FD25" s="740">
        <f t="shared" si="38"/>
        <v>0</v>
      </c>
      <c r="FE25" s="625">
        <f t="shared" si="165"/>
        <v>1</v>
      </c>
      <c r="FF25" s="738" t="str">
        <f t="shared" si="166"/>
        <v>00:00-00:00</v>
      </c>
      <c r="FG25" s="739">
        <f t="shared" si="167"/>
        <v>1</v>
      </c>
      <c r="FH25" s="738">
        <f t="shared" si="168"/>
        <v>0</v>
      </c>
      <c r="FI25" s="738">
        <f t="shared" si="169"/>
        <v>1</v>
      </c>
      <c r="FJ25" s="737" t="b">
        <f t="shared" si="170"/>
        <v>1</v>
      </c>
      <c r="FK25" s="737" t="b">
        <f t="shared" si="170"/>
        <v>0</v>
      </c>
      <c r="FL25" s="737" t="b">
        <f t="shared" si="171"/>
        <v>1</v>
      </c>
      <c r="FM25" s="628">
        <f t="shared" si="172"/>
        <v>1</v>
      </c>
      <c r="FN25" s="737">
        <f t="shared" si="173"/>
        <v>0</v>
      </c>
      <c r="FO25" s="737">
        <f t="shared" si="174"/>
        <v>0</v>
      </c>
      <c r="FP25" s="737">
        <f t="shared" si="39"/>
        <v>0</v>
      </c>
      <c r="FQ25" s="740">
        <f t="shared" si="40"/>
        <v>0</v>
      </c>
      <c r="FR25" s="625">
        <f t="shared" si="175"/>
        <v>1</v>
      </c>
      <c r="FS25" s="738" t="str">
        <f t="shared" si="176"/>
        <v>00:00-00:00</v>
      </c>
      <c r="FT25" s="739">
        <f t="shared" si="177"/>
        <v>1</v>
      </c>
      <c r="FU25" s="738">
        <f t="shared" si="178"/>
        <v>0</v>
      </c>
      <c r="FV25" s="738">
        <f t="shared" si="179"/>
        <v>1</v>
      </c>
      <c r="FW25" s="737" t="b">
        <f t="shared" si="180"/>
        <v>1</v>
      </c>
      <c r="FX25" s="737" t="b">
        <f t="shared" si="180"/>
        <v>0</v>
      </c>
      <c r="FY25" s="737" t="b">
        <f t="shared" si="181"/>
        <v>1</v>
      </c>
      <c r="FZ25" s="628">
        <f t="shared" si="182"/>
        <v>1</v>
      </c>
      <c r="GA25" s="737">
        <f t="shared" si="183"/>
        <v>0</v>
      </c>
      <c r="GB25" s="737">
        <f t="shared" si="184"/>
        <v>0</v>
      </c>
      <c r="GC25" s="737">
        <f t="shared" si="41"/>
        <v>0</v>
      </c>
      <c r="GD25" s="740">
        <f t="shared" si="42"/>
        <v>0</v>
      </c>
      <c r="GE25" s="625">
        <f t="shared" si="185"/>
        <v>1</v>
      </c>
      <c r="GF25" s="738" t="str">
        <f t="shared" si="186"/>
        <v>00:00-00:00</v>
      </c>
      <c r="GG25" s="739">
        <f t="shared" si="187"/>
        <v>1</v>
      </c>
      <c r="GH25" s="738">
        <f t="shared" si="188"/>
        <v>0</v>
      </c>
      <c r="GI25" s="738">
        <f t="shared" si="189"/>
        <v>1</v>
      </c>
      <c r="GJ25" s="737" t="b">
        <f t="shared" si="190"/>
        <v>1</v>
      </c>
      <c r="GK25" s="737" t="b">
        <f t="shared" si="190"/>
        <v>0</v>
      </c>
      <c r="GL25" s="737" t="b">
        <f t="shared" si="191"/>
        <v>1</v>
      </c>
      <c r="GM25" s="628">
        <f t="shared" si="192"/>
        <v>1</v>
      </c>
      <c r="GN25" s="737">
        <f t="shared" si="193"/>
        <v>0</v>
      </c>
      <c r="GO25" s="737">
        <f t="shared" si="194"/>
        <v>0</v>
      </c>
      <c r="GP25" s="737">
        <f t="shared" si="43"/>
        <v>0</v>
      </c>
      <c r="GQ25" s="740">
        <f t="shared" si="44"/>
        <v>0</v>
      </c>
      <c r="GR25" s="625">
        <f t="shared" si="195"/>
        <v>1</v>
      </c>
      <c r="GS25" s="738" t="str">
        <f t="shared" si="196"/>
        <v>00:00-00:00</v>
      </c>
      <c r="GT25" s="739">
        <f t="shared" si="197"/>
        <v>1</v>
      </c>
      <c r="GU25" s="738">
        <f t="shared" si="198"/>
        <v>0</v>
      </c>
      <c r="GV25" s="738">
        <f t="shared" si="199"/>
        <v>1</v>
      </c>
      <c r="GW25" s="737" t="b">
        <f t="shared" si="200"/>
        <v>1</v>
      </c>
      <c r="GX25" s="737" t="b">
        <f t="shared" si="200"/>
        <v>0</v>
      </c>
      <c r="GY25" s="737" t="b">
        <f t="shared" si="201"/>
        <v>1</v>
      </c>
      <c r="GZ25" s="628">
        <f t="shared" si="202"/>
        <v>1</v>
      </c>
      <c r="HA25" s="737">
        <f t="shared" si="203"/>
        <v>0</v>
      </c>
      <c r="HB25" s="737">
        <f t="shared" si="204"/>
        <v>0</v>
      </c>
      <c r="HC25" s="737">
        <f t="shared" si="45"/>
        <v>0</v>
      </c>
      <c r="HD25" s="740">
        <f t="shared" si="46"/>
        <v>0</v>
      </c>
      <c r="HE25" s="625">
        <f t="shared" si="205"/>
        <v>1</v>
      </c>
      <c r="HF25" s="738" t="str">
        <f t="shared" si="206"/>
        <v>00:00-00:00</v>
      </c>
      <c r="HG25" s="739">
        <f t="shared" si="207"/>
        <v>1</v>
      </c>
      <c r="HH25" s="738">
        <f t="shared" si="208"/>
        <v>0</v>
      </c>
      <c r="HI25" s="738">
        <f t="shared" si="209"/>
        <v>1</v>
      </c>
      <c r="HJ25" s="737" t="b">
        <f t="shared" si="210"/>
        <v>1</v>
      </c>
      <c r="HK25" s="737" t="b">
        <f t="shared" si="210"/>
        <v>0</v>
      </c>
      <c r="HL25" s="737" t="b">
        <f t="shared" si="211"/>
        <v>1</v>
      </c>
      <c r="HM25" s="628">
        <f t="shared" si="212"/>
        <v>1</v>
      </c>
      <c r="HN25" s="737">
        <f t="shared" si="213"/>
        <v>0</v>
      </c>
      <c r="HO25" s="737">
        <f t="shared" si="214"/>
        <v>0</v>
      </c>
      <c r="HP25" s="737">
        <f t="shared" si="47"/>
        <v>0</v>
      </c>
      <c r="HQ25" s="740">
        <f t="shared" si="48"/>
        <v>0</v>
      </c>
      <c r="HR25" s="625">
        <f t="shared" si="215"/>
        <v>1</v>
      </c>
      <c r="HS25" s="738" t="str">
        <f t="shared" si="216"/>
        <v>00:00-00:00</v>
      </c>
      <c r="HT25" s="739">
        <f t="shared" si="217"/>
        <v>1</v>
      </c>
      <c r="HU25" s="738">
        <f t="shared" si="218"/>
        <v>0</v>
      </c>
      <c r="HV25" s="738">
        <f t="shared" si="219"/>
        <v>1</v>
      </c>
      <c r="HW25" s="737" t="b">
        <f t="shared" si="220"/>
        <v>1</v>
      </c>
      <c r="HX25" s="737" t="b">
        <f t="shared" si="220"/>
        <v>0</v>
      </c>
      <c r="HY25" s="737" t="b">
        <f t="shared" si="221"/>
        <v>1</v>
      </c>
      <c r="HZ25" s="628">
        <f t="shared" si="222"/>
        <v>1</v>
      </c>
      <c r="IA25" s="737">
        <f t="shared" si="223"/>
        <v>0</v>
      </c>
      <c r="IB25" s="737">
        <f t="shared" si="224"/>
        <v>0</v>
      </c>
      <c r="IC25" s="737">
        <f t="shared" si="49"/>
        <v>0</v>
      </c>
      <c r="ID25" s="740">
        <f t="shared" si="50"/>
        <v>0</v>
      </c>
      <c r="IE25" s="625">
        <f t="shared" si="225"/>
        <v>1</v>
      </c>
      <c r="IF25" s="738" t="str">
        <f t="shared" si="226"/>
        <v>00:00-00:00</v>
      </c>
      <c r="IG25" s="739">
        <f t="shared" si="227"/>
        <v>1</v>
      </c>
      <c r="IH25" s="738">
        <f t="shared" si="228"/>
        <v>0</v>
      </c>
      <c r="II25" s="738">
        <f t="shared" si="229"/>
        <v>1</v>
      </c>
      <c r="IJ25" s="737" t="b">
        <f t="shared" si="230"/>
        <v>1</v>
      </c>
      <c r="IK25" s="737" t="b">
        <f t="shared" si="230"/>
        <v>0</v>
      </c>
      <c r="IL25" s="737" t="b">
        <f t="shared" si="231"/>
        <v>1</v>
      </c>
      <c r="IM25" s="628">
        <f t="shared" si="232"/>
        <v>1</v>
      </c>
      <c r="IN25" s="737">
        <f t="shared" si="233"/>
        <v>0</v>
      </c>
      <c r="IO25" s="737">
        <f t="shared" si="234"/>
        <v>0</v>
      </c>
      <c r="IP25" s="737">
        <f t="shared" si="51"/>
        <v>0</v>
      </c>
      <c r="IQ25" s="740">
        <f t="shared" si="52"/>
        <v>0</v>
      </c>
      <c r="IR25" s="625">
        <f t="shared" si="235"/>
        <v>1</v>
      </c>
      <c r="IS25" s="738" t="str">
        <f t="shared" si="236"/>
        <v>00:00-00:00</v>
      </c>
      <c r="IT25" s="739">
        <f t="shared" si="237"/>
        <v>1</v>
      </c>
      <c r="IU25" s="738">
        <f t="shared" si="238"/>
        <v>0</v>
      </c>
      <c r="IV25" s="738">
        <f t="shared" si="239"/>
        <v>1</v>
      </c>
      <c r="IW25" s="737" t="b">
        <f t="shared" si="240"/>
        <v>1</v>
      </c>
      <c r="IX25" s="737" t="b">
        <f t="shared" si="240"/>
        <v>0</v>
      </c>
      <c r="IY25" s="737" t="b">
        <f t="shared" si="241"/>
        <v>1</v>
      </c>
      <c r="IZ25" s="628">
        <f t="shared" si="242"/>
        <v>1</v>
      </c>
      <c r="JA25" s="737">
        <f t="shared" si="243"/>
        <v>0</v>
      </c>
      <c r="JB25" s="737">
        <f t="shared" si="244"/>
        <v>0</v>
      </c>
      <c r="JC25" s="737">
        <f t="shared" si="53"/>
        <v>0</v>
      </c>
      <c r="JD25" s="740">
        <f t="shared" si="54"/>
        <v>0</v>
      </c>
      <c r="JE25" s="625">
        <f t="shared" si="245"/>
        <v>1</v>
      </c>
      <c r="JF25" s="738" t="str">
        <f t="shared" si="246"/>
        <v>00:00-00:00</v>
      </c>
      <c r="JG25" s="739">
        <f t="shared" si="247"/>
        <v>1</v>
      </c>
      <c r="JH25" s="738">
        <f t="shared" si="248"/>
        <v>0</v>
      </c>
      <c r="JI25" s="738">
        <f t="shared" si="249"/>
        <v>1</v>
      </c>
      <c r="JJ25" s="737" t="b">
        <f t="shared" si="250"/>
        <v>1</v>
      </c>
      <c r="JK25" s="737" t="b">
        <f t="shared" si="250"/>
        <v>0</v>
      </c>
      <c r="JL25" s="737" t="b">
        <f t="shared" si="251"/>
        <v>1</v>
      </c>
      <c r="JM25" s="628">
        <f t="shared" si="252"/>
        <v>1</v>
      </c>
      <c r="JN25" s="737">
        <f t="shared" si="253"/>
        <v>0</v>
      </c>
      <c r="JO25" s="737">
        <f t="shared" si="254"/>
        <v>0</v>
      </c>
      <c r="JP25" s="737">
        <f t="shared" si="55"/>
        <v>0</v>
      </c>
      <c r="JQ25" s="740">
        <f t="shared" si="56"/>
        <v>0</v>
      </c>
      <c r="JR25" s="744">
        <f t="shared" si="255"/>
        <v>0</v>
      </c>
      <c r="JS25" s="745">
        <f t="shared" si="256"/>
        <v>0</v>
      </c>
      <c r="JT25" s="744">
        <f t="shared" si="257"/>
        <v>0</v>
      </c>
      <c r="JU25" s="744">
        <f t="shared" si="258"/>
        <v>0</v>
      </c>
      <c r="JV25" s="744">
        <f t="shared" si="259"/>
        <v>0</v>
      </c>
      <c r="JW25" s="744">
        <f t="shared" si="260"/>
        <v>0</v>
      </c>
      <c r="JX25" s="616"/>
      <c r="JY25" s="625">
        <f t="shared" si="261"/>
        <v>1</v>
      </c>
      <c r="JZ25" s="626" t="str">
        <f t="shared" si="262"/>
        <v>00:00-00:00</v>
      </c>
      <c r="KA25" s="627">
        <f t="shared" si="263"/>
        <v>1</v>
      </c>
      <c r="KB25" s="738">
        <f t="shared" si="264"/>
        <v>0</v>
      </c>
      <c r="KC25" s="738">
        <f t="shared" si="265"/>
        <v>1</v>
      </c>
      <c r="KD25" s="628" t="b">
        <f t="shared" si="266"/>
        <v>1</v>
      </c>
      <c r="KE25" s="628" t="b">
        <f t="shared" si="266"/>
        <v>0</v>
      </c>
      <c r="KF25" s="628" t="b">
        <f t="shared" si="267"/>
        <v>1</v>
      </c>
      <c r="KG25" s="628">
        <f t="shared" si="268"/>
        <v>1</v>
      </c>
      <c r="KH25" s="737">
        <f t="shared" si="269"/>
        <v>0</v>
      </c>
      <c r="KI25" s="737">
        <f t="shared" si="270"/>
        <v>0</v>
      </c>
      <c r="KJ25" s="737">
        <f t="shared" si="57"/>
        <v>0</v>
      </c>
      <c r="KK25" s="740">
        <f t="shared" si="58"/>
        <v>0</v>
      </c>
      <c r="KL25" s="625">
        <f t="shared" si="271"/>
        <v>1</v>
      </c>
      <c r="KM25" s="625" t="str">
        <f t="shared" si="272"/>
        <v>00:00-00:00</v>
      </c>
      <c r="KN25" s="627">
        <f t="shared" si="273"/>
        <v>1</v>
      </c>
      <c r="KO25" s="738">
        <f t="shared" si="274"/>
        <v>0</v>
      </c>
      <c r="KP25" s="738">
        <f t="shared" si="275"/>
        <v>1</v>
      </c>
      <c r="KQ25" s="628" t="b">
        <f t="shared" si="276"/>
        <v>1</v>
      </c>
      <c r="KR25" s="628" t="b">
        <f t="shared" si="276"/>
        <v>0</v>
      </c>
      <c r="KS25" s="628" t="b">
        <f t="shared" si="277"/>
        <v>1</v>
      </c>
      <c r="KT25" s="628">
        <f t="shared" si="278"/>
        <v>1</v>
      </c>
      <c r="KU25" s="737">
        <f t="shared" si="279"/>
        <v>0</v>
      </c>
      <c r="KV25" s="737">
        <f t="shared" si="280"/>
        <v>0</v>
      </c>
      <c r="KW25" s="737">
        <f t="shared" si="59"/>
        <v>0</v>
      </c>
      <c r="KX25" s="740">
        <f t="shared" si="60"/>
        <v>0</v>
      </c>
      <c r="KY25" s="625">
        <f t="shared" si="281"/>
        <v>1</v>
      </c>
      <c r="KZ25" s="625" t="str">
        <f t="shared" si="282"/>
        <v>00:00-00:00</v>
      </c>
      <c r="LA25" s="627">
        <f t="shared" si="283"/>
        <v>1</v>
      </c>
      <c r="LB25" s="738">
        <f t="shared" si="284"/>
        <v>0</v>
      </c>
      <c r="LC25" s="738">
        <f t="shared" si="285"/>
        <v>1</v>
      </c>
      <c r="LD25" s="628" t="b">
        <f t="shared" si="286"/>
        <v>1</v>
      </c>
      <c r="LE25" s="628" t="b">
        <f t="shared" si="286"/>
        <v>0</v>
      </c>
      <c r="LF25" s="628" t="b">
        <f t="shared" si="287"/>
        <v>1</v>
      </c>
      <c r="LG25" s="628">
        <f t="shared" si="288"/>
        <v>1</v>
      </c>
      <c r="LH25" s="737">
        <f t="shared" si="289"/>
        <v>0</v>
      </c>
      <c r="LI25" s="737">
        <f t="shared" si="290"/>
        <v>0</v>
      </c>
      <c r="LJ25" s="737">
        <f t="shared" si="61"/>
        <v>0</v>
      </c>
      <c r="LK25" s="740">
        <f t="shared" si="62"/>
        <v>0</v>
      </c>
      <c r="LL25" s="625">
        <f t="shared" si="291"/>
        <v>1</v>
      </c>
      <c r="LM25" s="625" t="str">
        <f t="shared" si="292"/>
        <v>00:00-00:00</v>
      </c>
      <c r="LN25" s="627">
        <f t="shared" si="293"/>
        <v>1</v>
      </c>
      <c r="LO25" s="738">
        <f t="shared" si="294"/>
        <v>0</v>
      </c>
      <c r="LP25" s="738">
        <f t="shared" si="295"/>
        <v>1</v>
      </c>
      <c r="LQ25" s="628" t="b">
        <f t="shared" si="296"/>
        <v>1</v>
      </c>
      <c r="LR25" s="628" t="b">
        <f t="shared" si="296"/>
        <v>0</v>
      </c>
      <c r="LS25" s="628" t="b">
        <f t="shared" si="297"/>
        <v>1</v>
      </c>
      <c r="LT25" s="628">
        <f t="shared" si="298"/>
        <v>1</v>
      </c>
      <c r="LU25" s="737">
        <f t="shared" si="299"/>
        <v>0</v>
      </c>
      <c r="LV25" s="737">
        <f t="shared" si="300"/>
        <v>0</v>
      </c>
      <c r="LW25" s="737">
        <f t="shared" si="63"/>
        <v>0</v>
      </c>
      <c r="LX25" s="740">
        <f t="shared" si="64"/>
        <v>0</v>
      </c>
      <c r="LY25" s="625">
        <f t="shared" si="301"/>
        <v>1</v>
      </c>
      <c r="LZ25" s="625" t="str">
        <f t="shared" si="302"/>
        <v>00:00-00:00</v>
      </c>
      <c r="MA25" s="627">
        <f t="shared" si="303"/>
        <v>1</v>
      </c>
      <c r="MB25" s="738">
        <f t="shared" si="304"/>
        <v>0</v>
      </c>
      <c r="MC25" s="738">
        <f t="shared" si="305"/>
        <v>1</v>
      </c>
      <c r="MD25" s="628" t="b">
        <f t="shared" si="306"/>
        <v>1</v>
      </c>
      <c r="ME25" s="628" t="b">
        <f t="shared" si="65"/>
        <v>0</v>
      </c>
      <c r="MF25" s="628" t="b">
        <f t="shared" si="307"/>
        <v>1</v>
      </c>
      <c r="MG25" s="628">
        <f t="shared" si="308"/>
        <v>1</v>
      </c>
      <c r="MH25" s="737">
        <f t="shared" si="309"/>
        <v>0</v>
      </c>
      <c r="MI25" s="737">
        <f t="shared" si="310"/>
        <v>0</v>
      </c>
      <c r="MJ25" s="737">
        <f t="shared" si="66"/>
        <v>0</v>
      </c>
      <c r="MK25" s="740">
        <f t="shared" si="67"/>
        <v>0</v>
      </c>
      <c r="ML25" s="625">
        <f t="shared" si="311"/>
        <v>1</v>
      </c>
      <c r="MM25" s="625" t="str">
        <f t="shared" si="312"/>
        <v>00:00-00:00</v>
      </c>
      <c r="MN25" s="627">
        <f t="shared" si="313"/>
        <v>1</v>
      </c>
      <c r="MO25" s="738">
        <f t="shared" si="314"/>
        <v>0</v>
      </c>
      <c r="MP25" s="738">
        <f t="shared" si="315"/>
        <v>1</v>
      </c>
      <c r="MQ25" s="628" t="b">
        <f t="shared" si="316"/>
        <v>1</v>
      </c>
      <c r="MR25" s="628" t="b">
        <f t="shared" si="316"/>
        <v>0</v>
      </c>
      <c r="MS25" s="628" t="b">
        <f t="shared" si="317"/>
        <v>1</v>
      </c>
      <c r="MT25" s="628">
        <f t="shared" si="318"/>
        <v>1</v>
      </c>
      <c r="MU25" s="737">
        <f t="shared" si="319"/>
        <v>0</v>
      </c>
      <c r="MV25" s="737">
        <f t="shared" si="320"/>
        <v>0</v>
      </c>
      <c r="MW25" s="737">
        <f t="shared" si="68"/>
        <v>0</v>
      </c>
      <c r="MX25" s="740">
        <f t="shared" si="69"/>
        <v>0</v>
      </c>
      <c r="MY25" s="625">
        <f t="shared" si="321"/>
        <v>1</v>
      </c>
      <c r="MZ25" s="625" t="str">
        <f t="shared" si="322"/>
        <v>00:00-00:00</v>
      </c>
      <c r="NA25" s="627">
        <f t="shared" si="323"/>
        <v>1</v>
      </c>
      <c r="NB25" s="738">
        <f t="shared" si="324"/>
        <v>0</v>
      </c>
      <c r="NC25" s="738">
        <f t="shared" si="325"/>
        <v>1</v>
      </c>
      <c r="ND25" s="628" t="b">
        <f t="shared" si="326"/>
        <v>1</v>
      </c>
      <c r="NE25" s="628" t="b">
        <f t="shared" si="326"/>
        <v>0</v>
      </c>
      <c r="NF25" s="628" t="b">
        <f t="shared" si="327"/>
        <v>1</v>
      </c>
      <c r="NG25" s="628">
        <f t="shared" si="328"/>
        <v>1</v>
      </c>
      <c r="NH25" s="737">
        <f t="shared" si="329"/>
        <v>0</v>
      </c>
      <c r="NI25" s="737">
        <f t="shared" si="330"/>
        <v>0</v>
      </c>
      <c r="NJ25" s="737">
        <f t="shared" si="70"/>
        <v>0</v>
      </c>
      <c r="NK25" s="740">
        <f t="shared" si="71"/>
        <v>0</v>
      </c>
      <c r="NL25" s="625">
        <f t="shared" si="331"/>
        <v>1</v>
      </c>
      <c r="NM25" s="625" t="str">
        <f t="shared" si="332"/>
        <v>00:00-00:00</v>
      </c>
      <c r="NN25" s="627">
        <f t="shared" si="333"/>
        <v>1</v>
      </c>
      <c r="NO25" s="738">
        <f t="shared" si="334"/>
        <v>0</v>
      </c>
      <c r="NP25" s="738">
        <f t="shared" si="335"/>
        <v>1</v>
      </c>
      <c r="NQ25" s="628" t="b">
        <f t="shared" si="336"/>
        <v>1</v>
      </c>
      <c r="NR25" s="628" t="b">
        <f t="shared" si="336"/>
        <v>0</v>
      </c>
      <c r="NS25" s="628" t="b">
        <f t="shared" si="337"/>
        <v>1</v>
      </c>
      <c r="NT25" s="628">
        <f t="shared" si="338"/>
        <v>1</v>
      </c>
      <c r="NU25" s="737">
        <f t="shared" si="339"/>
        <v>0</v>
      </c>
      <c r="NV25" s="737">
        <f t="shared" si="340"/>
        <v>0</v>
      </c>
      <c r="NW25" s="737">
        <f t="shared" si="72"/>
        <v>0</v>
      </c>
      <c r="NX25" s="740">
        <f t="shared" si="73"/>
        <v>0</v>
      </c>
      <c r="NY25" s="625">
        <f t="shared" si="341"/>
        <v>1</v>
      </c>
      <c r="NZ25" s="625" t="str">
        <f t="shared" si="342"/>
        <v>00:00-00:00</v>
      </c>
      <c r="OA25" s="627">
        <f t="shared" si="343"/>
        <v>1</v>
      </c>
      <c r="OB25" s="738">
        <f t="shared" si="344"/>
        <v>0</v>
      </c>
      <c r="OC25" s="738">
        <f t="shared" si="345"/>
        <v>1</v>
      </c>
      <c r="OD25" s="628" t="b">
        <f t="shared" si="346"/>
        <v>1</v>
      </c>
      <c r="OE25" s="628" t="b">
        <f t="shared" si="346"/>
        <v>0</v>
      </c>
      <c r="OF25" s="628" t="b">
        <f t="shared" si="347"/>
        <v>1</v>
      </c>
      <c r="OG25" s="628">
        <f t="shared" si="348"/>
        <v>1</v>
      </c>
      <c r="OH25" s="737">
        <f t="shared" si="349"/>
        <v>0</v>
      </c>
      <c r="OI25" s="737">
        <f t="shared" si="350"/>
        <v>0</v>
      </c>
      <c r="OJ25" s="737">
        <f t="shared" si="74"/>
        <v>0</v>
      </c>
      <c r="OK25" s="740">
        <f t="shared" si="75"/>
        <v>0</v>
      </c>
      <c r="OL25" s="625">
        <f t="shared" si="351"/>
        <v>1</v>
      </c>
      <c r="OM25" s="625" t="str">
        <f t="shared" si="352"/>
        <v>00:00-00:00</v>
      </c>
      <c r="ON25" s="627">
        <f t="shared" si="353"/>
        <v>1</v>
      </c>
      <c r="OO25" s="738">
        <f t="shared" si="354"/>
        <v>0</v>
      </c>
      <c r="OP25" s="738">
        <f t="shared" si="355"/>
        <v>1</v>
      </c>
      <c r="OQ25" s="628" t="b">
        <f t="shared" si="356"/>
        <v>1</v>
      </c>
      <c r="OR25" s="628" t="b">
        <f t="shared" si="356"/>
        <v>0</v>
      </c>
      <c r="OS25" s="628" t="b">
        <f t="shared" si="357"/>
        <v>1</v>
      </c>
      <c r="OT25" s="628">
        <f t="shared" si="358"/>
        <v>1</v>
      </c>
      <c r="OU25" s="737">
        <f t="shared" si="359"/>
        <v>0</v>
      </c>
      <c r="OV25" s="737">
        <f t="shared" si="360"/>
        <v>0</v>
      </c>
      <c r="OW25" s="737">
        <f t="shared" si="76"/>
        <v>0</v>
      </c>
      <c r="OX25" s="740">
        <f t="shared" si="77"/>
        <v>0</v>
      </c>
      <c r="OY25" s="625">
        <f t="shared" si="361"/>
        <v>1</v>
      </c>
      <c r="OZ25" s="625" t="str">
        <f t="shared" si="362"/>
        <v>00:00-00:00</v>
      </c>
      <c r="PA25" s="627">
        <f t="shared" si="363"/>
        <v>1</v>
      </c>
      <c r="PB25" s="738">
        <f t="shared" si="364"/>
        <v>0</v>
      </c>
      <c r="PC25" s="738">
        <f t="shared" si="365"/>
        <v>1</v>
      </c>
      <c r="PD25" s="628" t="b">
        <f t="shared" si="366"/>
        <v>1</v>
      </c>
      <c r="PE25" s="628" t="b">
        <f t="shared" si="366"/>
        <v>0</v>
      </c>
      <c r="PF25" s="628" t="b">
        <f t="shared" si="367"/>
        <v>1</v>
      </c>
      <c r="PG25" s="628">
        <f t="shared" si="368"/>
        <v>1</v>
      </c>
      <c r="PH25" s="737">
        <f t="shared" si="369"/>
        <v>0</v>
      </c>
      <c r="PI25" s="737">
        <f t="shared" si="370"/>
        <v>0</v>
      </c>
      <c r="PJ25" s="737">
        <f t="shared" si="78"/>
        <v>0</v>
      </c>
      <c r="PK25" s="740">
        <f t="shared" si="79"/>
        <v>0</v>
      </c>
      <c r="PL25" s="625">
        <f t="shared" si="371"/>
        <v>1</v>
      </c>
      <c r="PM25" s="625" t="str">
        <f t="shared" si="372"/>
        <v>00:00-00:00</v>
      </c>
      <c r="PN25" s="627">
        <f t="shared" si="373"/>
        <v>1</v>
      </c>
      <c r="PO25" s="738">
        <f t="shared" si="374"/>
        <v>0</v>
      </c>
      <c r="PP25" s="738">
        <f t="shared" si="375"/>
        <v>1</v>
      </c>
      <c r="PQ25" s="628" t="b">
        <f t="shared" si="376"/>
        <v>1</v>
      </c>
      <c r="PR25" s="628" t="b">
        <f t="shared" si="376"/>
        <v>0</v>
      </c>
      <c r="PS25" s="628" t="b">
        <f t="shared" si="377"/>
        <v>1</v>
      </c>
      <c r="PT25" s="628">
        <f t="shared" si="378"/>
        <v>1</v>
      </c>
      <c r="PU25" s="737">
        <f t="shared" si="379"/>
        <v>0</v>
      </c>
      <c r="PV25" s="737">
        <f t="shared" si="380"/>
        <v>0</v>
      </c>
      <c r="PW25" s="737">
        <f t="shared" si="80"/>
        <v>0</v>
      </c>
      <c r="PX25" s="740">
        <f t="shared" si="81"/>
        <v>0</v>
      </c>
      <c r="PY25" s="625">
        <f t="shared" si="381"/>
        <v>1</v>
      </c>
      <c r="PZ25" s="625" t="str">
        <f t="shared" si="382"/>
        <v>00:00-00:00</v>
      </c>
      <c r="QA25" s="627">
        <f t="shared" si="383"/>
        <v>1</v>
      </c>
      <c r="QB25" s="738">
        <f t="shared" si="384"/>
        <v>0</v>
      </c>
      <c r="QC25" s="738">
        <f t="shared" si="385"/>
        <v>1</v>
      </c>
      <c r="QD25" s="628" t="b">
        <f t="shared" si="386"/>
        <v>1</v>
      </c>
      <c r="QE25" s="628" t="b">
        <f t="shared" si="386"/>
        <v>0</v>
      </c>
      <c r="QF25" s="628" t="b">
        <f t="shared" si="387"/>
        <v>1</v>
      </c>
      <c r="QG25" s="628">
        <f t="shared" si="388"/>
        <v>1</v>
      </c>
      <c r="QH25" s="737">
        <f t="shared" si="389"/>
        <v>0</v>
      </c>
      <c r="QI25" s="737">
        <f t="shared" si="390"/>
        <v>0</v>
      </c>
      <c r="QJ25" s="737">
        <f t="shared" si="82"/>
        <v>0</v>
      </c>
      <c r="QK25" s="740">
        <f t="shared" si="83"/>
        <v>0</v>
      </c>
      <c r="QL25" s="625">
        <f t="shared" si="391"/>
        <v>1</v>
      </c>
      <c r="QM25" s="625" t="str">
        <f t="shared" si="392"/>
        <v>00:00-00:00</v>
      </c>
      <c r="QN25" s="627">
        <f t="shared" si="393"/>
        <v>1</v>
      </c>
      <c r="QO25" s="738">
        <f t="shared" si="394"/>
        <v>0</v>
      </c>
      <c r="QP25" s="738">
        <f t="shared" si="395"/>
        <v>1</v>
      </c>
      <c r="QQ25" s="628" t="b">
        <f t="shared" si="396"/>
        <v>1</v>
      </c>
      <c r="QR25" s="628" t="b">
        <f t="shared" si="396"/>
        <v>0</v>
      </c>
      <c r="QS25" s="628" t="b">
        <f t="shared" si="397"/>
        <v>1</v>
      </c>
      <c r="QT25" s="628">
        <f t="shared" si="398"/>
        <v>1</v>
      </c>
      <c r="QU25" s="737">
        <f t="shared" si="399"/>
        <v>0</v>
      </c>
      <c r="QV25" s="737">
        <f t="shared" si="400"/>
        <v>0</v>
      </c>
      <c r="QW25" s="737">
        <f t="shared" si="84"/>
        <v>0</v>
      </c>
      <c r="QX25" s="740">
        <f t="shared" si="85"/>
        <v>0</v>
      </c>
      <c r="QY25" s="625">
        <f t="shared" si="401"/>
        <v>1</v>
      </c>
      <c r="QZ25" s="625" t="str">
        <f t="shared" si="402"/>
        <v>00:00-00:00</v>
      </c>
      <c r="RA25" s="627">
        <f t="shared" si="403"/>
        <v>1</v>
      </c>
      <c r="RB25" s="738">
        <f t="shared" si="404"/>
        <v>0</v>
      </c>
      <c r="RC25" s="738">
        <f t="shared" si="405"/>
        <v>1</v>
      </c>
      <c r="RD25" s="628" t="b">
        <f t="shared" si="406"/>
        <v>1</v>
      </c>
      <c r="RE25" s="628" t="b">
        <f t="shared" si="406"/>
        <v>0</v>
      </c>
      <c r="RF25" s="628" t="b">
        <f t="shared" si="407"/>
        <v>1</v>
      </c>
      <c r="RG25" s="628">
        <f t="shared" si="408"/>
        <v>1</v>
      </c>
      <c r="RH25" s="737">
        <f t="shared" si="409"/>
        <v>0</v>
      </c>
      <c r="RI25" s="737">
        <f t="shared" si="410"/>
        <v>0</v>
      </c>
      <c r="RJ25" s="737">
        <f t="shared" si="86"/>
        <v>0</v>
      </c>
      <c r="RK25" s="740">
        <f t="shared" si="87"/>
        <v>0</v>
      </c>
      <c r="RL25" s="744">
        <f t="shared" si="411"/>
        <v>0</v>
      </c>
      <c r="RM25" s="746">
        <f t="shared" si="430"/>
        <v>0</v>
      </c>
      <c r="RN25" s="744">
        <f t="shared" si="412"/>
        <v>0</v>
      </c>
      <c r="RO25" s="744">
        <f t="shared" si="413"/>
        <v>0</v>
      </c>
      <c r="RP25" s="744">
        <f t="shared" si="414"/>
        <v>0</v>
      </c>
      <c r="RQ25" s="744">
        <f t="shared" si="415"/>
        <v>0</v>
      </c>
      <c r="RR25" s="594">
        <f t="shared" ca="1" si="89"/>
        <v>0</v>
      </c>
      <c r="RS25" s="594">
        <f t="shared" ca="1" si="90"/>
        <v>0</v>
      </c>
      <c r="RU25" s="725"/>
    </row>
    <row r="26" spans="1:489" s="625" customFormat="1" ht="15" x14ac:dyDescent="0.25">
      <c r="A26" s="865">
        <f t="shared" ca="1" si="91"/>
        <v>51</v>
      </c>
      <c r="B26" s="719">
        <f t="shared" ca="1" si="416"/>
        <v>44181</v>
      </c>
      <c r="C26" s="720">
        <f t="shared" ca="1" si="417"/>
        <v>1</v>
      </c>
      <c r="D26" s="720" t="str">
        <f t="shared" ca="1" si="418"/>
        <v/>
      </c>
      <c r="E26" s="773" t="str">
        <f t="shared" ca="1" si="419"/>
        <v/>
      </c>
      <c r="F26" s="721">
        <f t="shared" ca="1" si="420"/>
        <v>44181</v>
      </c>
      <c r="G26" s="747"/>
      <c r="H26" s="748"/>
      <c r="I26" s="748"/>
      <c r="J26" s="748"/>
      <c r="K26" s="748"/>
      <c r="L26" s="748"/>
      <c r="M26" s="749"/>
      <c r="N26" s="722" t="str">
        <f t="shared" si="0"/>
        <v/>
      </c>
      <c r="O26" s="723" t="str">
        <f t="shared" si="1"/>
        <v/>
      </c>
      <c r="P26" s="724">
        <f t="shared" ca="1" si="2"/>
        <v>0.33333333333333298</v>
      </c>
      <c r="Q26" s="725" t="str">
        <f t="shared" ca="1" si="3"/>
        <v/>
      </c>
      <c r="R26" s="725" t="str">
        <f t="shared" ca="1" si="92"/>
        <v/>
      </c>
      <c r="S26" s="750"/>
      <c r="T26" s="723" t="str">
        <f t="shared" si="93"/>
        <v/>
      </c>
      <c r="U26" s="723" t="str">
        <f t="shared" ca="1" si="4"/>
        <v/>
      </c>
      <c r="V26" s="723" t="str">
        <f t="shared" ca="1" si="94"/>
        <v/>
      </c>
      <c r="W26" s="723" t="str">
        <f t="shared" ca="1" si="95"/>
        <v/>
      </c>
      <c r="X26" s="723" t="str">
        <f ca="1">IF(AND(UPPER(G26)=Stammdaten!$D$47,Q26&gt;0),Q26,"")</f>
        <v/>
      </c>
      <c r="Y26" s="751"/>
      <c r="Z26" s="714"/>
      <c r="AA26" s="714"/>
      <c r="AB26" s="714"/>
      <c r="AC26" s="727" t="str">
        <f t="shared" si="5"/>
        <v/>
      </c>
      <c r="AD26" s="714"/>
      <c r="AE26" s="752" t="str">
        <f t="shared" si="6"/>
        <v/>
      </c>
      <c r="AF26" s="729" t="str">
        <f t="shared" si="96"/>
        <v/>
      </c>
      <c r="AG26" s="730" t="str">
        <f t="shared" si="97"/>
        <v/>
      </c>
      <c r="AH26" s="731" t="str">
        <f t="shared" si="7"/>
        <v/>
      </c>
      <c r="AI26" s="731">
        <f t="shared" si="98"/>
        <v>0</v>
      </c>
      <c r="AJ26" s="731">
        <f t="shared" si="99"/>
        <v>0</v>
      </c>
      <c r="AK26" s="732">
        <f ca="1">IF(G26=Stammdaten!$I$59,3,IF(AND(OR(C26=0,WEEKDAY(B26,2)&gt;=6),Q26&lt;&gt;""),2,0))</f>
        <v>0</v>
      </c>
      <c r="AL26" s="596">
        <f t="shared" si="8"/>
        <v>0</v>
      </c>
      <c r="AM26" s="596">
        <f t="shared" si="8"/>
        <v>0</v>
      </c>
      <c r="AN26" s="596">
        <f t="shared" si="8"/>
        <v>0</v>
      </c>
      <c r="AO26" s="596">
        <f t="shared" si="421"/>
        <v>0</v>
      </c>
      <c r="AP26" s="633">
        <v>0</v>
      </c>
      <c r="AQ26" s="596">
        <f t="shared" si="422"/>
        <v>0</v>
      </c>
      <c r="AR26" s="634">
        <f t="shared" si="9"/>
        <v>0</v>
      </c>
      <c r="AS26" s="733">
        <f t="shared" si="10"/>
        <v>0</v>
      </c>
      <c r="AT26" s="635">
        <f t="shared" si="11"/>
        <v>0</v>
      </c>
      <c r="AU26" s="635">
        <f t="shared" si="423"/>
        <v>0</v>
      </c>
      <c r="AV26" s="633">
        <v>0</v>
      </c>
      <c r="AW26" s="635">
        <f t="shared" si="424"/>
        <v>0</v>
      </c>
      <c r="AX26" s="596">
        <f t="shared" si="12"/>
        <v>0</v>
      </c>
      <c r="AY26" s="596">
        <f t="shared" si="13"/>
        <v>0</v>
      </c>
      <c r="AZ26" s="596">
        <f t="shared" si="14"/>
        <v>0</v>
      </c>
      <c r="BA26" s="596">
        <f t="shared" si="15"/>
        <v>0</v>
      </c>
      <c r="BB26" s="596">
        <f t="shared" si="16"/>
        <v>0</v>
      </c>
      <c r="BC26" s="596">
        <f t="shared" si="425"/>
        <v>0</v>
      </c>
      <c r="BD26" s="636" t="b">
        <f t="shared" si="17"/>
        <v>1</v>
      </c>
      <c r="BE26" s="636" t="b">
        <f>IF(UPPER(G26)=Stammdaten!$D$40,TRUE,FALSE)</f>
        <v>0</v>
      </c>
      <c r="BF26" s="635">
        <f t="shared" si="426"/>
        <v>0</v>
      </c>
      <c r="BG26" s="635">
        <f>IF(UPPER(G26)=Stammdaten!$D$39,IF(C26=0,AU26/2,IF(AU26&gt;=10/24,10/24,AU26)),0)</f>
        <v>0</v>
      </c>
      <c r="BH26" s="635">
        <f ca="1">IF(OR(C26=0,B26=""),0,INDIRECT(ADDRESS(MATCH(B26,Soll_AZ,1)+MATCH("Arbeitszeit 1 ab",Stammdaten!B:B,0)-1,WEEKDAY(B26,2)+15,,,Tabellennamen),TRUE))</f>
        <v>0.33333333333333337</v>
      </c>
      <c r="BI26" s="635">
        <f>IF(G26=Stammdaten!$D$48,BH26,0)</f>
        <v>0</v>
      </c>
      <c r="BJ26" s="734">
        <f>ROUND(IF(BI26&gt;0,BI26,IF(UPPER(G26)=Stammdaten!$D$39,BG26,IF(UPPER(G26)=Stammdaten!$D$40,IF(AO26+AU26=0,P26,IF(AND(AU26&gt;0,AU26-AO26+AQ26&lt;=10/24),AU26-AO26+AQ26,IF(OR(AU26=0,AQ26&gt;=10/24),AQ26,10/24))),BF26))),15)</f>
        <v>0</v>
      </c>
      <c r="BK26" s="636">
        <f t="shared" si="427"/>
        <v>0</v>
      </c>
      <c r="BL26" s="636" t="b">
        <f>IF(UPPER(G26)=Stammdaten!$D$39,TRUE,FALSE)</f>
        <v>0</v>
      </c>
      <c r="BM26" s="636">
        <f t="shared" si="18"/>
        <v>0</v>
      </c>
      <c r="BN26" s="636">
        <f t="shared" si="19"/>
        <v>0</v>
      </c>
      <c r="BO26" s="735">
        <f t="shared" ca="1" si="100"/>
        <v>0</v>
      </c>
      <c r="BP26" s="636">
        <f t="shared" si="20"/>
        <v>0</v>
      </c>
      <c r="BQ26" s="636">
        <f t="shared" si="101"/>
        <v>0</v>
      </c>
      <c r="BR26" s="636">
        <f t="shared" ca="1" si="21"/>
        <v>0</v>
      </c>
      <c r="BS26" s="549">
        <f t="shared" ca="1" si="22"/>
        <v>0</v>
      </c>
      <c r="BT26" s="637">
        <f t="shared" ca="1" si="428"/>
        <v>0</v>
      </c>
      <c r="BU26" s="635">
        <f t="shared" ca="1" si="429"/>
        <v>0</v>
      </c>
      <c r="BV26" s="638">
        <f t="shared" ca="1" si="23"/>
        <v>1</v>
      </c>
      <c r="BW26" s="635">
        <f ca="1">IF(B26="","",INDIRECT(ADDRESS(MATCH(B26,Soll_AZ,1)+MATCH("Arbeitszeit 1 ab",Stammdaten!B:B,0)-1,4,,,Tabellennamen),TRUE))</f>
        <v>1.6666666666666667</v>
      </c>
      <c r="BX26" s="638">
        <f t="shared" ca="1" si="24"/>
        <v>0</v>
      </c>
      <c r="BY26" s="638">
        <f t="shared" ca="1" si="102"/>
        <v>1</v>
      </c>
      <c r="BZ26" s="736">
        <f ca="1">ROUND(IF(OR(C26=0,B26=""),0,INDIRECT(ADDRESS(MATCH(B26,Soll_AZ,1)+MATCH("Arbeitszeit 1 ab",Stammdaten!B:B,0)-1,WEEKDAY(B26,2)+15,,,Tabellennamen),TRUE)),15)</f>
        <v>0.33333333333333298</v>
      </c>
      <c r="CA26" s="954">
        <f t="shared" ca="1" si="25"/>
        <v>0</v>
      </c>
      <c r="CB26" s="736">
        <f t="shared" si="103"/>
        <v>0</v>
      </c>
      <c r="CC26" s="625">
        <f t="shared" si="26"/>
        <v>1</v>
      </c>
      <c r="CD26" s="737">
        <f t="shared" si="27"/>
        <v>0</v>
      </c>
      <c r="CE26" s="737">
        <f t="shared" si="104"/>
        <v>1</v>
      </c>
      <c r="CF26" s="738" t="str">
        <f t="shared" si="105"/>
        <v>00:00-00:00</v>
      </c>
      <c r="CG26" s="739">
        <f t="shared" si="106"/>
        <v>1</v>
      </c>
      <c r="CH26" s="738">
        <f t="shared" si="107"/>
        <v>0</v>
      </c>
      <c r="CI26" s="738">
        <f t="shared" si="108"/>
        <v>1</v>
      </c>
      <c r="CJ26" s="737" t="b">
        <f t="shared" si="109"/>
        <v>1</v>
      </c>
      <c r="CK26" s="737" t="b">
        <f t="shared" si="109"/>
        <v>0</v>
      </c>
      <c r="CL26" s="737" t="b">
        <f t="shared" si="110"/>
        <v>1</v>
      </c>
      <c r="CM26" s="628">
        <f t="shared" si="111"/>
        <v>1</v>
      </c>
      <c r="CN26" s="737">
        <f t="shared" si="112"/>
        <v>0</v>
      </c>
      <c r="CO26" s="737">
        <f t="shared" si="113"/>
        <v>0</v>
      </c>
      <c r="CP26" s="737">
        <f t="shared" si="114"/>
        <v>0</v>
      </c>
      <c r="CQ26" s="740">
        <f t="shared" si="28"/>
        <v>0</v>
      </c>
      <c r="CR26" s="625">
        <f t="shared" si="115"/>
        <v>1</v>
      </c>
      <c r="CS26" s="738" t="str">
        <f t="shared" si="29"/>
        <v>00:00-00:00</v>
      </c>
      <c r="CT26" s="739">
        <f t="shared" si="116"/>
        <v>1</v>
      </c>
      <c r="CU26" s="738">
        <f t="shared" si="117"/>
        <v>0</v>
      </c>
      <c r="CV26" s="738">
        <f t="shared" si="118"/>
        <v>1</v>
      </c>
      <c r="CW26" s="737" t="b">
        <f t="shared" si="119"/>
        <v>1</v>
      </c>
      <c r="CX26" s="737" t="b">
        <f t="shared" si="119"/>
        <v>0</v>
      </c>
      <c r="CY26" s="737" t="b">
        <f t="shared" si="120"/>
        <v>1</v>
      </c>
      <c r="CZ26" s="628">
        <f t="shared" si="121"/>
        <v>1</v>
      </c>
      <c r="DA26" s="737">
        <f t="shared" si="122"/>
        <v>0</v>
      </c>
      <c r="DB26" s="737">
        <f t="shared" si="123"/>
        <v>0</v>
      </c>
      <c r="DC26" s="737">
        <f t="shared" si="124"/>
        <v>0</v>
      </c>
      <c r="DD26" s="740">
        <f t="shared" si="30"/>
        <v>0</v>
      </c>
      <c r="DE26" s="625">
        <f t="shared" si="125"/>
        <v>1</v>
      </c>
      <c r="DF26" s="738" t="str">
        <f t="shared" si="126"/>
        <v>00:00-00:00</v>
      </c>
      <c r="DG26" s="739">
        <f t="shared" si="127"/>
        <v>1</v>
      </c>
      <c r="DH26" s="738">
        <f t="shared" si="128"/>
        <v>0</v>
      </c>
      <c r="DI26" s="738">
        <f t="shared" si="129"/>
        <v>1</v>
      </c>
      <c r="DJ26" s="737" t="b">
        <f t="shared" si="130"/>
        <v>1</v>
      </c>
      <c r="DK26" s="737" t="b">
        <f t="shared" si="130"/>
        <v>0</v>
      </c>
      <c r="DL26" s="737" t="b">
        <f t="shared" si="131"/>
        <v>1</v>
      </c>
      <c r="DM26" s="628">
        <f t="shared" si="132"/>
        <v>1</v>
      </c>
      <c r="DN26" s="737">
        <f t="shared" si="133"/>
        <v>0</v>
      </c>
      <c r="DO26" s="737">
        <f t="shared" si="134"/>
        <v>0</v>
      </c>
      <c r="DP26" s="737">
        <f t="shared" si="31"/>
        <v>0</v>
      </c>
      <c r="DQ26" s="740">
        <f t="shared" si="32"/>
        <v>0</v>
      </c>
      <c r="DR26" s="625">
        <f t="shared" si="135"/>
        <v>1</v>
      </c>
      <c r="DS26" s="738" t="str">
        <f t="shared" si="136"/>
        <v>00:00-00:00</v>
      </c>
      <c r="DT26" s="739">
        <f t="shared" si="137"/>
        <v>1</v>
      </c>
      <c r="DU26" s="738">
        <f t="shared" si="138"/>
        <v>0</v>
      </c>
      <c r="DV26" s="738">
        <f t="shared" si="139"/>
        <v>1</v>
      </c>
      <c r="DW26" s="737" t="b">
        <f t="shared" si="140"/>
        <v>1</v>
      </c>
      <c r="DX26" s="737" t="b">
        <f t="shared" si="140"/>
        <v>0</v>
      </c>
      <c r="DY26" s="737" t="b">
        <f t="shared" si="141"/>
        <v>1</v>
      </c>
      <c r="DZ26" s="628">
        <f t="shared" si="142"/>
        <v>1</v>
      </c>
      <c r="EA26" s="737">
        <f t="shared" si="143"/>
        <v>0</v>
      </c>
      <c r="EB26" s="737">
        <f t="shared" si="144"/>
        <v>0</v>
      </c>
      <c r="EC26" s="737">
        <f t="shared" si="33"/>
        <v>0</v>
      </c>
      <c r="ED26" s="740">
        <f t="shared" si="34"/>
        <v>0</v>
      </c>
      <c r="EE26" s="741">
        <f t="shared" si="145"/>
        <v>1</v>
      </c>
      <c r="EF26" s="742" t="str">
        <f t="shared" si="146"/>
        <v>00:00-00:00</v>
      </c>
      <c r="EG26" s="743">
        <f t="shared" si="147"/>
        <v>1</v>
      </c>
      <c r="EH26" s="742">
        <f t="shared" si="148"/>
        <v>0</v>
      </c>
      <c r="EI26" s="742">
        <f t="shared" si="149"/>
        <v>1</v>
      </c>
      <c r="EJ26" s="742" t="b">
        <f t="shared" si="150"/>
        <v>1</v>
      </c>
      <c r="EK26" s="742" t="b">
        <f t="shared" si="150"/>
        <v>0</v>
      </c>
      <c r="EL26" s="742" t="b">
        <f t="shared" si="151"/>
        <v>1</v>
      </c>
      <c r="EM26" s="628">
        <f t="shared" si="152"/>
        <v>1</v>
      </c>
      <c r="EN26" s="737">
        <f t="shared" si="153"/>
        <v>0</v>
      </c>
      <c r="EO26" s="737">
        <f t="shared" si="154"/>
        <v>0</v>
      </c>
      <c r="EP26" s="737">
        <f t="shared" si="35"/>
        <v>0</v>
      </c>
      <c r="EQ26" s="740">
        <f t="shared" si="36"/>
        <v>0</v>
      </c>
      <c r="ER26" s="741">
        <f t="shared" si="155"/>
        <v>1</v>
      </c>
      <c r="ES26" s="742" t="str">
        <f t="shared" si="156"/>
        <v>00:00-00:00</v>
      </c>
      <c r="ET26" s="739">
        <f t="shared" si="157"/>
        <v>1</v>
      </c>
      <c r="EU26" s="738">
        <f t="shared" si="158"/>
        <v>0</v>
      </c>
      <c r="EV26" s="738">
        <f t="shared" si="159"/>
        <v>1</v>
      </c>
      <c r="EW26" s="737" t="b">
        <f t="shared" si="160"/>
        <v>1</v>
      </c>
      <c r="EX26" s="737" t="b">
        <f t="shared" si="160"/>
        <v>0</v>
      </c>
      <c r="EY26" s="737" t="b">
        <f t="shared" si="161"/>
        <v>1</v>
      </c>
      <c r="EZ26" s="628">
        <f t="shared" si="162"/>
        <v>1</v>
      </c>
      <c r="FA26" s="737">
        <f t="shared" si="163"/>
        <v>0</v>
      </c>
      <c r="FB26" s="737">
        <f t="shared" si="164"/>
        <v>0</v>
      </c>
      <c r="FC26" s="737">
        <f t="shared" si="37"/>
        <v>0</v>
      </c>
      <c r="FD26" s="740">
        <f t="shared" si="38"/>
        <v>0</v>
      </c>
      <c r="FE26" s="625">
        <f t="shared" si="165"/>
        <v>1</v>
      </c>
      <c r="FF26" s="738" t="str">
        <f t="shared" si="166"/>
        <v>00:00-00:00</v>
      </c>
      <c r="FG26" s="739">
        <f t="shared" si="167"/>
        <v>1</v>
      </c>
      <c r="FH26" s="738">
        <f t="shared" si="168"/>
        <v>0</v>
      </c>
      <c r="FI26" s="738">
        <f t="shared" si="169"/>
        <v>1</v>
      </c>
      <c r="FJ26" s="737" t="b">
        <f t="shared" si="170"/>
        <v>1</v>
      </c>
      <c r="FK26" s="737" t="b">
        <f t="shared" si="170"/>
        <v>0</v>
      </c>
      <c r="FL26" s="737" t="b">
        <f t="shared" si="171"/>
        <v>1</v>
      </c>
      <c r="FM26" s="628">
        <f t="shared" si="172"/>
        <v>1</v>
      </c>
      <c r="FN26" s="737">
        <f t="shared" si="173"/>
        <v>0</v>
      </c>
      <c r="FO26" s="737">
        <f t="shared" si="174"/>
        <v>0</v>
      </c>
      <c r="FP26" s="737">
        <f t="shared" si="39"/>
        <v>0</v>
      </c>
      <c r="FQ26" s="740">
        <f t="shared" si="40"/>
        <v>0</v>
      </c>
      <c r="FR26" s="625">
        <f t="shared" si="175"/>
        <v>1</v>
      </c>
      <c r="FS26" s="738" t="str">
        <f t="shared" si="176"/>
        <v>00:00-00:00</v>
      </c>
      <c r="FT26" s="739">
        <f t="shared" si="177"/>
        <v>1</v>
      </c>
      <c r="FU26" s="738">
        <f t="shared" si="178"/>
        <v>0</v>
      </c>
      <c r="FV26" s="738">
        <f t="shared" si="179"/>
        <v>1</v>
      </c>
      <c r="FW26" s="737" t="b">
        <f t="shared" si="180"/>
        <v>1</v>
      </c>
      <c r="FX26" s="737" t="b">
        <f t="shared" si="180"/>
        <v>0</v>
      </c>
      <c r="FY26" s="737" t="b">
        <f t="shared" si="181"/>
        <v>1</v>
      </c>
      <c r="FZ26" s="628">
        <f t="shared" si="182"/>
        <v>1</v>
      </c>
      <c r="GA26" s="737">
        <f t="shared" si="183"/>
        <v>0</v>
      </c>
      <c r="GB26" s="737">
        <f t="shared" si="184"/>
        <v>0</v>
      </c>
      <c r="GC26" s="737">
        <f t="shared" si="41"/>
        <v>0</v>
      </c>
      <c r="GD26" s="740">
        <f t="shared" si="42"/>
        <v>0</v>
      </c>
      <c r="GE26" s="625">
        <f t="shared" si="185"/>
        <v>1</v>
      </c>
      <c r="GF26" s="738" t="str">
        <f t="shared" si="186"/>
        <v>00:00-00:00</v>
      </c>
      <c r="GG26" s="739">
        <f t="shared" si="187"/>
        <v>1</v>
      </c>
      <c r="GH26" s="738">
        <f t="shared" si="188"/>
        <v>0</v>
      </c>
      <c r="GI26" s="738">
        <f t="shared" si="189"/>
        <v>1</v>
      </c>
      <c r="GJ26" s="737" t="b">
        <f t="shared" si="190"/>
        <v>1</v>
      </c>
      <c r="GK26" s="737" t="b">
        <f t="shared" si="190"/>
        <v>0</v>
      </c>
      <c r="GL26" s="737" t="b">
        <f t="shared" si="191"/>
        <v>1</v>
      </c>
      <c r="GM26" s="628">
        <f t="shared" si="192"/>
        <v>1</v>
      </c>
      <c r="GN26" s="737">
        <f t="shared" si="193"/>
        <v>0</v>
      </c>
      <c r="GO26" s="737">
        <f t="shared" si="194"/>
        <v>0</v>
      </c>
      <c r="GP26" s="737">
        <f t="shared" si="43"/>
        <v>0</v>
      </c>
      <c r="GQ26" s="740">
        <f t="shared" si="44"/>
        <v>0</v>
      </c>
      <c r="GR26" s="625">
        <f t="shared" si="195"/>
        <v>1</v>
      </c>
      <c r="GS26" s="738" t="str">
        <f t="shared" si="196"/>
        <v>00:00-00:00</v>
      </c>
      <c r="GT26" s="739">
        <f t="shared" si="197"/>
        <v>1</v>
      </c>
      <c r="GU26" s="738">
        <f t="shared" si="198"/>
        <v>0</v>
      </c>
      <c r="GV26" s="738">
        <f t="shared" si="199"/>
        <v>1</v>
      </c>
      <c r="GW26" s="737" t="b">
        <f t="shared" si="200"/>
        <v>1</v>
      </c>
      <c r="GX26" s="737" t="b">
        <f t="shared" si="200"/>
        <v>0</v>
      </c>
      <c r="GY26" s="737" t="b">
        <f t="shared" si="201"/>
        <v>1</v>
      </c>
      <c r="GZ26" s="628">
        <f t="shared" si="202"/>
        <v>1</v>
      </c>
      <c r="HA26" s="737">
        <f t="shared" si="203"/>
        <v>0</v>
      </c>
      <c r="HB26" s="737">
        <f t="shared" si="204"/>
        <v>0</v>
      </c>
      <c r="HC26" s="737">
        <f t="shared" si="45"/>
        <v>0</v>
      </c>
      <c r="HD26" s="740">
        <f t="shared" si="46"/>
        <v>0</v>
      </c>
      <c r="HE26" s="625">
        <f t="shared" si="205"/>
        <v>1</v>
      </c>
      <c r="HF26" s="738" t="str">
        <f t="shared" si="206"/>
        <v>00:00-00:00</v>
      </c>
      <c r="HG26" s="739">
        <f t="shared" si="207"/>
        <v>1</v>
      </c>
      <c r="HH26" s="738">
        <f t="shared" si="208"/>
        <v>0</v>
      </c>
      <c r="HI26" s="738">
        <f t="shared" si="209"/>
        <v>1</v>
      </c>
      <c r="HJ26" s="737" t="b">
        <f t="shared" si="210"/>
        <v>1</v>
      </c>
      <c r="HK26" s="737" t="b">
        <f t="shared" si="210"/>
        <v>0</v>
      </c>
      <c r="HL26" s="737" t="b">
        <f t="shared" si="211"/>
        <v>1</v>
      </c>
      <c r="HM26" s="628">
        <f t="shared" si="212"/>
        <v>1</v>
      </c>
      <c r="HN26" s="737">
        <f t="shared" si="213"/>
        <v>0</v>
      </c>
      <c r="HO26" s="737">
        <f t="shared" si="214"/>
        <v>0</v>
      </c>
      <c r="HP26" s="737">
        <f t="shared" si="47"/>
        <v>0</v>
      </c>
      <c r="HQ26" s="740">
        <f t="shared" si="48"/>
        <v>0</v>
      </c>
      <c r="HR26" s="625">
        <f t="shared" si="215"/>
        <v>1</v>
      </c>
      <c r="HS26" s="738" t="str">
        <f t="shared" si="216"/>
        <v>00:00-00:00</v>
      </c>
      <c r="HT26" s="739">
        <f t="shared" si="217"/>
        <v>1</v>
      </c>
      <c r="HU26" s="738">
        <f t="shared" si="218"/>
        <v>0</v>
      </c>
      <c r="HV26" s="738">
        <f t="shared" si="219"/>
        <v>1</v>
      </c>
      <c r="HW26" s="737" t="b">
        <f t="shared" si="220"/>
        <v>1</v>
      </c>
      <c r="HX26" s="737" t="b">
        <f t="shared" si="220"/>
        <v>0</v>
      </c>
      <c r="HY26" s="737" t="b">
        <f t="shared" si="221"/>
        <v>1</v>
      </c>
      <c r="HZ26" s="628">
        <f t="shared" si="222"/>
        <v>1</v>
      </c>
      <c r="IA26" s="737">
        <f t="shared" si="223"/>
        <v>0</v>
      </c>
      <c r="IB26" s="737">
        <f t="shared" si="224"/>
        <v>0</v>
      </c>
      <c r="IC26" s="737">
        <f t="shared" si="49"/>
        <v>0</v>
      </c>
      <c r="ID26" s="740">
        <f t="shared" si="50"/>
        <v>0</v>
      </c>
      <c r="IE26" s="625">
        <f t="shared" si="225"/>
        <v>1</v>
      </c>
      <c r="IF26" s="738" t="str">
        <f t="shared" si="226"/>
        <v>00:00-00:00</v>
      </c>
      <c r="IG26" s="739">
        <f t="shared" si="227"/>
        <v>1</v>
      </c>
      <c r="IH26" s="738">
        <f t="shared" si="228"/>
        <v>0</v>
      </c>
      <c r="II26" s="738">
        <f t="shared" si="229"/>
        <v>1</v>
      </c>
      <c r="IJ26" s="737" t="b">
        <f t="shared" si="230"/>
        <v>1</v>
      </c>
      <c r="IK26" s="737" t="b">
        <f t="shared" si="230"/>
        <v>0</v>
      </c>
      <c r="IL26" s="737" t="b">
        <f t="shared" si="231"/>
        <v>1</v>
      </c>
      <c r="IM26" s="628">
        <f t="shared" si="232"/>
        <v>1</v>
      </c>
      <c r="IN26" s="737">
        <f t="shared" si="233"/>
        <v>0</v>
      </c>
      <c r="IO26" s="737">
        <f t="shared" si="234"/>
        <v>0</v>
      </c>
      <c r="IP26" s="737">
        <f t="shared" si="51"/>
        <v>0</v>
      </c>
      <c r="IQ26" s="740">
        <f t="shared" si="52"/>
        <v>0</v>
      </c>
      <c r="IR26" s="625">
        <f t="shared" si="235"/>
        <v>1</v>
      </c>
      <c r="IS26" s="738" t="str">
        <f t="shared" si="236"/>
        <v>00:00-00:00</v>
      </c>
      <c r="IT26" s="739">
        <f t="shared" si="237"/>
        <v>1</v>
      </c>
      <c r="IU26" s="738">
        <f t="shared" si="238"/>
        <v>0</v>
      </c>
      <c r="IV26" s="738">
        <f t="shared" si="239"/>
        <v>1</v>
      </c>
      <c r="IW26" s="737" t="b">
        <f t="shared" si="240"/>
        <v>1</v>
      </c>
      <c r="IX26" s="737" t="b">
        <f t="shared" si="240"/>
        <v>0</v>
      </c>
      <c r="IY26" s="737" t="b">
        <f t="shared" si="241"/>
        <v>1</v>
      </c>
      <c r="IZ26" s="628">
        <f t="shared" si="242"/>
        <v>1</v>
      </c>
      <c r="JA26" s="737">
        <f t="shared" si="243"/>
        <v>0</v>
      </c>
      <c r="JB26" s="737">
        <f t="shared" si="244"/>
        <v>0</v>
      </c>
      <c r="JC26" s="737">
        <f t="shared" si="53"/>
        <v>0</v>
      </c>
      <c r="JD26" s="740">
        <f t="shared" si="54"/>
        <v>0</v>
      </c>
      <c r="JE26" s="625">
        <f t="shared" si="245"/>
        <v>1</v>
      </c>
      <c r="JF26" s="738" t="str">
        <f t="shared" si="246"/>
        <v>00:00-00:00</v>
      </c>
      <c r="JG26" s="739">
        <f t="shared" si="247"/>
        <v>1</v>
      </c>
      <c r="JH26" s="738">
        <f t="shared" si="248"/>
        <v>0</v>
      </c>
      <c r="JI26" s="738">
        <f t="shared" si="249"/>
        <v>1</v>
      </c>
      <c r="JJ26" s="737" t="b">
        <f t="shared" si="250"/>
        <v>1</v>
      </c>
      <c r="JK26" s="737" t="b">
        <f t="shared" si="250"/>
        <v>0</v>
      </c>
      <c r="JL26" s="737" t="b">
        <f t="shared" si="251"/>
        <v>1</v>
      </c>
      <c r="JM26" s="628">
        <f t="shared" si="252"/>
        <v>1</v>
      </c>
      <c r="JN26" s="737">
        <f t="shared" si="253"/>
        <v>0</v>
      </c>
      <c r="JO26" s="737">
        <f t="shared" si="254"/>
        <v>0</v>
      </c>
      <c r="JP26" s="737">
        <f t="shared" si="55"/>
        <v>0</v>
      </c>
      <c r="JQ26" s="740">
        <f t="shared" si="56"/>
        <v>0</v>
      </c>
      <c r="JR26" s="744">
        <f t="shared" si="255"/>
        <v>0</v>
      </c>
      <c r="JS26" s="745">
        <f t="shared" si="256"/>
        <v>0</v>
      </c>
      <c r="JT26" s="744">
        <f t="shared" si="257"/>
        <v>0</v>
      </c>
      <c r="JU26" s="744">
        <f t="shared" si="258"/>
        <v>0</v>
      </c>
      <c r="JV26" s="744">
        <f t="shared" si="259"/>
        <v>0</v>
      </c>
      <c r="JW26" s="744">
        <f t="shared" si="260"/>
        <v>0</v>
      </c>
      <c r="JX26" s="616"/>
      <c r="JY26" s="625">
        <f t="shared" si="261"/>
        <v>1</v>
      </c>
      <c r="JZ26" s="626" t="str">
        <f t="shared" si="262"/>
        <v>00:00-00:00</v>
      </c>
      <c r="KA26" s="627">
        <f t="shared" si="263"/>
        <v>1</v>
      </c>
      <c r="KB26" s="738">
        <f t="shared" si="264"/>
        <v>0</v>
      </c>
      <c r="KC26" s="738">
        <f t="shared" si="265"/>
        <v>1</v>
      </c>
      <c r="KD26" s="628" t="b">
        <f t="shared" si="266"/>
        <v>1</v>
      </c>
      <c r="KE26" s="628" t="b">
        <f t="shared" si="266"/>
        <v>0</v>
      </c>
      <c r="KF26" s="628" t="b">
        <f t="shared" si="267"/>
        <v>1</v>
      </c>
      <c r="KG26" s="628">
        <f t="shared" si="268"/>
        <v>1</v>
      </c>
      <c r="KH26" s="737">
        <f t="shared" si="269"/>
        <v>0</v>
      </c>
      <c r="KI26" s="737">
        <f t="shared" si="270"/>
        <v>0</v>
      </c>
      <c r="KJ26" s="737">
        <f t="shared" si="57"/>
        <v>0</v>
      </c>
      <c r="KK26" s="740">
        <f t="shared" si="58"/>
        <v>0</v>
      </c>
      <c r="KL26" s="625">
        <f t="shared" si="271"/>
        <v>1</v>
      </c>
      <c r="KM26" s="625" t="str">
        <f t="shared" si="272"/>
        <v>00:00-00:00</v>
      </c>
      <c r="KN26" s="627">
        <f t="shared" si="273"/>
        <v>1</v>
      </c>
      <c r="KO26" s="738">
        <f t="shared" si="274"/>
        <v>0</v>
      </c>
      <c r="KP26" s="738">
        <f t="shared" si="275"/>
        <v>1</v>
      </c>
      <c r="KQ26" s="628" t="b">
        <f t="shared" si="276"/>
        <v>1</v>
      </c>
      <c r="KR26" s="628" t="b">
        <f t="shared" si="276"/>
        <v>0</v>
      </c>
      <c r="KS26" s="628" t="b">
        <f t="shared" si="277"/>
        <v>1</v>
      </c>
      <c r="KT26" s="628">
        <f t="shared" si="278"/>
        <v>1</v>
      </c>
      <c r="KU26" s="737">
        <f t="shared" si="279"/>
        <v>0</v>
      </c>
      <c r="KV26" s="737">
        <f t="shared" si="280"/>
        <v>0</v>
      </c>
      <c r="KW26" s="737">
        <f t="shared" si="59"/>
        <v>0</v>
      </c>
      <c r="KX26" s="740">
        <f t="shared" si="60"/>
        <v>0</v>
      </c>
      <c r="KY26" s="625">
        <f t="shared" si="281"/>
        <v>1</v>
      </c>
      <c r="KZ26" s="625" t="str">
        <f t="shared" si="282"/>
        <v>00:00-00:00</v>
      </c>
      <c r="LA26" s="627">
        <f t="shared" si="283"/>
        <v>1</v>
      </c>
      <c r="LB26" s="738">
        <f t="shared" si="284"/>
        <v>0</v>
      </c>
      <c r="LC26" s="738">
        <f t="shared" si="285"/>
        <v>1</v>
      </c>
      <c r="LD26" s="628" t="b">
        <f t="shared" si="286"/>
        <v>1</v>
      </c>
      <c r="LE26" s="628" t="b">
        <f t="shared" si="286"/>
        <v>0</v>
      </c>
      <c r="LF26" s="628" t="b">
        <f t="shared" si="287"/>
        <v>1</v>
      </c>
      <c r="LG26" s="628">
        <f t="shared" si="288"/>
        <v>1</v>
      </c>
      <c r="LH26" s="737">
        <f t="shared" si="289"/>
        <v>0</v>
      </c>
      <c r="LI26" s="737">
        <f t="shared" si="290"/>
        <v>0</v>
      </c>
      <c r="LJ26" s="737">
        <f t="shared" si="61"/>
        <v>0</v>
      </c>
      <c r="LK26" s="740">
        <f t="shared" si="62"/>
        <v>0</v>
      </c>
      <c r="LL26" s="625">
        <f t="shared" si="291"/>
        <v>1</v>
      </c>
      <c r="LM26" s="625" t="str">
        <f t="shared" si="292"/>
        <v>00:00-00:00</v>
      </c>
      <c r="LN26" s="627">
        <f t="shared" si="293"/>
        <v>1</v>
      </c>
      <c r="LO26" s="738">
        <f t="shared" si="294"/>
        <v>0</v>
      </c>
      <c r="LP26" s="738">
        <f t="shared" si="295"/>
        <v>1</v>
      </c>
      <c r="LQ26" s="628" t="b">
        <f t="shared" si="296"/>
        <v>1</v>
      </c>
      <c r="LR26" s="628" t="b">
        <f t="shared" si="296"/>
        <v>0</v>
      </c>
      <c r="LS26" s="628" t="b">
        <f t="shared" si="297"/>
        <v>1</v>
      </c>
      <c r="LT26" s="628">
        <f t="shared" si="298"/>
        <v>1</v>
      </c>
      <c r="LU26" s="737">
        <f t="shared" si="299"/>
        <v>0</v>
      </c>
      <c r="LV26" s="737">
        <f t="shared" si="300"/>
        <v>0</v>
      </c>
      <c r="LW26" s="737">
        <f t="shared" si="63"/>
        <v>0</v>
      </c>
      <c r="LX26" s="740">
        <f t="shared" si="64"/>
        <v>0</v>
      </c>
      <c r="LY26" s="625">
        <f t="shared" si="301"/>
        <v>1</v>
      </c>
      <c r="LZ26" s="625" t="str">
        <f t="shared" si="302"/>
        <v>00:00-00:00</v>
      </c>
      <c r="MA26" s="627">
        <f t="shared" si="303"/>
        <v>1</v>
      </c>
      <c r="MB26" s="738">
        <f t="shared" si="304"/>
        <v>0</v>
      </c>
      <c r="MC26" s="738">
        <f t="shared" si="305"/>
        <v>1</v>
      </c>
      <c r="MD26" s="628" t="b">
        <f t="shared" si="306"/>
        <v>1</v>
      </c>
      <c r="ME26" s="628" t="b">
        <f t="shared" si="65"/>
        <v>0</v>
      </c>
      <c r="MF26" s="628" t="b">
        <f t="shared" si="307"/>
        <v>1</v>
      </c>
      <c r="MG26" s="628">
        <f t="shared" si="308"/>
        <v>1</v>
      </c>
      <c r="MH26" s="737">
        <f t="shared" si="309"/>
        <v>0</v>
      </c>
      <c r="MI26" s="737">
        <f t="shared" si="310"/>
        <v>0</v>
      </c>
      <c r="MJ26" s="737">
        <f t="shared" si="66"/>
        <v>0</v>
      </c>
      <c r="MK26" s="740">
        <f t="shared" si="67"/>
        <v>0</v>
      </c>
      <c r="ML26" s="625">
        <f t="shared" si="311"/>
        <v>1</v>
      </c>
      <c r="MM26" s="625" t="str">
        <f t="shared" si="312"/>
        <v>00:00-00:00</v>
      </c>
      <c r="MN26" s="627">
        <f t="shared" si="313"/>
        <v>1</v>
      </c>
      <c r="MO26" s="738">
        <f t="shared" si="314"/>
        <v>0</v>
      </c>
      <c r="MP26" s="738">
        <f t="shared" si="315"/>
        <v>1</v>
      </c>
      <c r="MQ26" s="628" t="b">
        <f t="shared" si="316"/>
        <v>1</v>
      </c>
      <c r="MR26" s="628" t="b">
        <f t="shared" si="316"/>
        <v>0</v>
      </c>
      <c r="MS26" s="628" t="b">
        <f t="shared" si="317"/>
        <v>1</v>
      </c>
      <c r="MT26" s="628">
        <f t="shared" si="318"/>
        <v>1</v>
      </c>
      <c r="MU26" s="737">
        <f t="shared" si="319"/>
        <v>0</v>
      </c>
      <c r="MV26" s="737">
        <f t="shared" si="320"/>
        <v>0</v>
      </c>
      <c r="MW26" s="737">
        <f t="shared" si="68"/>
        <v>0</v>
      </c>
      <c r="MX26" s="740">
        <f t="shared" si="69"/>
        <v>0</v>
      </c>
      <c r="MY26" s="625">
        <f t="shared" si="321"/>
        <v>1</v>
      </c>
      <c r="MZ26" s="625" t="str">
        <f t="shared" si="322"/>
        <v>00:00-00:00</v>
      </c>
      <c r="NA26" s="627">
        <f t="shared" si="323"/>
        <v>1</v>
      </c>
      <c r="NB26" s="738">
        <f t="shared" si="324"/>
        <v>0</v>
      </c>
      <c r="NC26" s="738">
        <f t="shared" si="325"/>
        <v>1</v>
      </c>
      <c r="ND26" s="628" t="b">
        <f t="shared" si="326"/>
        <v>1</v>
      </c>
      <c r="NE26" s="628" t="b">
        <f t="shared" si="326"/>
        <v>0</v>
      </c>
      <c r="NF26" s="628" t="b">
        <f t="shared" si="327"/>
        <v>1</v>
      </c>
      <c r="NG26" s="628">
        <f t="shared" si="328"/>
        <v>1</v>
      </c>
      <c r="NH26" s="737">
        <f t="shared" si="329"/>
        <v>0</v>
      </c>
      <c r="NI26" s="737">
        <f t="shared" si="330"/>
        <v>0</v>
      </c>
      <c r="NJ26" s="737">
        <f t="shared" si="70"/>
        <v>0</v>
      </c>
      <c r="NK26" s="740">
        <f t="shared" si="71"/>
        <v>0</v>
      </c>
      <c r="NL26" s="625">
        <f t="shared" si="331"/>
        <v>1</v>
      </c>
      <c r="NM26" s="625" t="str">
        <f t="shared" si="332"/>
        <v>00:00-00:00</v>
      </c>
      <c r="NN26" s="627">
        <f t="shared" si="333"/>
        <v>1</v>
      </c>
      <c r="NO26" s="738">
        <f t="shared" si="334"/>
        <v>0</v>
      </c>
      <c r="NP26" s="738">
        <f t="shared" si="335"/>
        <v>1</v>
      </c>
      <c r="NQ26" s="628" t="b">
        <f t="shared" si="336"/>
        <v>1</v>
      </c>
      <c r="NR26" s="628" t="b">
        <f t="shared" si="336"/>
        <v>0</v>
      </c>
      <c r="NS26" s="628" t="b">
        <f t="shared" si="337"/>
        <v>1</v>
      </c>
      <c r="NT26" s="628">
        <f t="shared" si="338"/>
        <v>1</v>
      </c>
      <c r="NU26" s="737">
        <f t="shared" si="339"/>
        <v>0</v>
      </c>
      <c r="NV26" s="737">
        <f t="shared" si="340"/>
        <v>0</v>
      </c>
      <c r="NW26" s="737">
        <f t="shared" si="72"/>
        <v>0</v>
      </c>
      <c r="NX26" s="740">
        <f t="shared" si="73"/>
        <v>0</v>
      </c>
      <c r="NY26" s="625">
        <f t="shared" si="341"/>
        <v>1</v>
      </c>
      <c r="NZ26" s="625" t="str">
        <f t="shared" si="342"/>
        <v>00:00-00:00</v>
      </c>
      <c r="OA26" s="627">
        <f t="shared" si="343"/>
        <v>1</v>
      </c>
      <c r="OB26" s="738">
        <f t="shared" si="344"/>
        <v>0</v>
      </c>
      <c r="OC26" s="738">
        <f t="shared" si="345"/>
        <v>1</v>
      </c>
      <c r="OD26" s="628" t="b">
        <f t="shared" si="346"/>
        <v>1</v>
      </c>
      <c r="OE26" s="628" t="b">
        <f t="shared" si="346"/>
        <v>0</v>
      </c>
      <c r="OF26" s="628" t="b">
        <f t="shared" si="347"/>
        <v>1</v>
      </c>
      <c r="OG26" s="628">
        <f t="shared" si="348"/>
        <v>1</v>
      </c>
      <c r="OH26" s="737">
        <f t="shared" si="349"/>
        <v>0</v>
      </c>
      <c r="OI26" s="737">
        <f t="shared" si="350"/>
        <v>0</v>
      </c>
      <c r="OJ26" s="737">
        <f t="shared" si="74"/>
        <v>0</v>
      </c>
      <c r="OK26" s="740">
        <f t="shared" si="75"/>
        <v>0</v>
      </c>
      <c r="OL26" s="625">
        <f t="shared" si="351"/>
        <v>1</v>
      </c>
      <c r="OM26" s="625" t="str">
        <f t="shared" si="352"/>
        <v>00:00-00:00</v>
      </c>
      <c r="ON26" s="627">
        <f t="shared" si="353"/>
        <v>1</v>
      </c>
      <c r="OO26" s="738">
        <f t="shared" si="354"/>
        <v>0</v>
      </c>
      <c r="OP26" s="738">
        <f t="shared" si="355"/>
        <v>1</v>
      </c>
      <c r="OQ26" s="628" t="b">
        <f t="shared" si="356"/>
        <v>1</v>
      </c>
      <c r="OR26" s="628" t="b">
        <f t="shared" si="356"/>
        <v>0</v>
      </c>
      <c r="OS26" s="628" t="b">
        <f t="shared" si="357"/>
        <v>1</v>
      </c>
      <c r="OT26" s="628">
        <f t="shared" si="358"/>
        <v>1</v>
      </c>
      <c r="OU26" s="737">
        <f t="shared" si="359"/>
        <v>0</v>
      </c>
      <c r="OV26" s="737">
        <f t="shared" si="360"/>
        <v>0</v>
      </c>
      <c r="OW26" s="737">
        <f t="shared" si="76"/>
        <v>0</v>
      </c>
      <c r="OX26" s="740">
        <f t="shared" si="77"/>
        <v>0</v>
      </c>
      <c r="OY26" s="625">
        <f t="shared" si="361"/>
        <v>1</v>
      </c>
      <c r="OZ26" s="625" t="str">
        <f t="shared" si="362"/>
        <v>00:00-00:00</v>
      </c>
      <c r="PA26" s="627">
        <f t="shared" si="363"/>
        <v>1</v>
      </c>
      <c r="PB26" s="738">
        <f t="shared" si="364"/>
        <v>0</v>
      </c>
      <c r="PC26" s="738">
        <f t="shared" si="365"/>
        <v>1</v>
      </c>
      <c r="PD26" s="628" t="b">
        <f t="shared" si="366"/>
        <v>1</v>
      </c>
      <c r="PE26" s="628" t="b">
        <f t="shared" si="366"/>
        <v>0</v>
      </c>
      <c r="PF26" s="628" t="b">
        <f t="shared" si="367"/>
        <v>1</v>
      </c>
      <c r="PG26" s="628">
        <f t="shared" si="368"/>
        <v>1</v>
      </c>
      <c r="PH26" s="737">
        <f t="shared" si="369"/>
        <v>0</v>
      </c>
      <c r="PI26" s="737">
        <f t="shared" si="370"/>
        <v>0</v>
      </c>
      <c r="PJ26" s="737">
        <f t="shared" si="78"/>
        <v>0</v>
      </c>
      <c r="PK26" s="740">
        <f t="shared" si="79"/>
        <v>0</v>
      </c>
      <c r="PL26" s="625">
        <f t="shared" si="371"/>
        <v>1</v>
      </c>
      <c r="PM26" s="625" t="str">
        <f t="shared" si="372"/>
        <v>00:00-00:00</v>
      </c>
      <c r="PN26" s="627">
        <f t="shared" si="373"/>
        <v>1</v>
      </c>
      <c r="PO26" s="738">
        <f t="shared" si="374"/>
        <v>0</v>
      </c>
      <c r="PP26" s="738">
        <f t="shared" si="375"/>
        <v>1</v>
      </c>
      <c r="PQ26" s="628" t="b">
        <f t="shared" si="376"/>
        <v>1</v>
      </c>
      <c r="PR26" s="628" t="b">
        <f t="shared" si="376"/>
        <v>0</v>
      </c>
      <c r="PS26" s="628" t="b">
        <f t="shared" si="377"/>
        <v>1</v>
      </c>
      <c r="PT26" s="628">
        <f t="shared" si="378"/>
        <v>1</v>
      </c>
      <c r="PU26" s="737">
        <f t="shared" si="379"/>
        <v>0</v>
      </c>
      <c r="PV26" s="737">
        <f t="shared" si="380"/>
        <v>0</v>
      </c>
      <c r="PW26" s="737">
        <f t="shared" si="80"/>
        <v>0</v>
      </c>
      <c r="PX26" s="740">
        <f t="shared" si="81"/>
        <v>0</v>
      </c>
      <c r="PY26" s="625">
        <f t="shared" si="381"/>
        <v>1</v>
      </c>
      <c r="PZ26" s="625" t="str">
        <f t="shared" si="382"/>
        <v>00:00-00:00</v>
      </c>
      <c r="QA26" s="627">
        <f t="shared" si="383"/>
        <v>1</v>
      </c>
      <c r="QB26" s="738">
        <f t="shared" si="384"/>
        <v>0</v>
      </c>
      <c r="QC26" s="738">
        <f t="shared" si="385"/>
        <v>1</v>
      </c>
      <c r="QD26" s="628" t="b">
        <f t="shared" si="386"/>
        <v>1</v>
      </c>
      <c r="QE26" s="628" t="b">
        <f t="shared" si="386"/>
        <v>0</v>
      </c>
      <c r="QF26" s="628" t="b">
        <f t="shared" si="387"/>
        <v>1</v>
      </c>
      <c r="QG26" s="628">
        <f t="shared" si="388"/>
        <v>1</v>
      </c>
      <c r="QH26" s="737">
        <f t="shared" si="389"/>
        <v>0</v>
      </c>
      <c r="QI26" s="737">
        <f t="shared" si="390"/>
        <v>0</v>
      </c>
      <c r="QJ26" s="737">
        <f t="shared" si="82"/>
        <v>0</v>
      </c>
      <c r="QK26" s="740">
        <f t="shared" si="83"/>
        <v>0</v>
      </c>
      <c r="QL26" s="625">
        <f t="shared" si="391"/>
        <v>1</v>
      </c>
      <c r="QM26" s="625" t="str">
        <f t="shared" si="392"/>
        <v>00:00-00:00</v>
      </c>
      <c r="QN26" s="627">
        <f t="shared" si="393"/>
        <v>1</v>
      </c>
      <c r="QO26" s="738">
        <f t="shared" si="394"/>
        <v>0</v>
      </c>
      <c r="QP26" s="738">
        <f t="shared" si="395"/>
        <v>1</v>
      </c>
      <c r="QQ26" s="628" t="b">
        <f t="shared" si="396"/>
        <v>1</v>
      </c>
      <c r="QR26" s="628" t="b">
        <f t="shared" si="396"/>
        <v>0</v>
      </c>
      <c r="QS26" s="628" t="b">
        <f t="shared" si="397"/>
        <v>1</v>
      </c>
      <c r="QT26" s="628">
        <f t="shared" si="398"/>
        <v>1</v>
      </c>
      <c r="QU26" s="737">
        <f t="shared" si="399"/>
        <v>0</v>
      </c>
      <c r="QV26" s="737">
        <f t="shared" si="400"/>
        <v>0</v>
      </c>
      <c r="QW26" s="737">
        <f t="shared" si="84"/>
        <v>0</v>
      </c>
      <c r="QX26" s="740">
        <f t="shared" si="85"/>
        <v>0</v>
      </c>
      <c r="QY26" s="625">
        <f t="shared" si="401"/>
        <v>1</v>
      </c>
      <c r="QZ26" s="625" t="str">
        <f t="shared" si="402"/>
        <v>00:00-00:00</v>
      </c>
      <c r="RA26" s="627">
        <f t="shared" si="403"/>
        <v>1</v>
      </c>
      <c r="RB26" s="738">
        <f t="shared" si="404"/>
        <v>0</v>
      </c>
      <c r="RC26" s="738">
        <f t="shared" si="405"/>
        <v>1</v>
      </c>
      <c r="RD26" s="628" t="b">
        <f t="shared" si="406"/>
        <v>1</v>
      </c>
      <c r="RE26" s="628" t="b">
        <f t="shared" si="406"/>
        <v>0</v>
      </c>
      <c r="RF26" s="628" t="b">
        <f t="shared" si="407"/>
        <v>1</v>
      </c>
      <c r="RG26" s="628">
        <f t="shared" si="408"/>
        <v>1</v>
      </c>
      <c r="RH26" s="737">
        <f t="shared" si="409"/>
        <v>0</v>
      </c>
      <c r="RI26" s="737">
        <f t="shared" si="410"/>
        <v>0</v>
      </c>
      <c r="RJ26" s="737">
        <f t="shared" si="86"/>
        <v>0</v>
      </c>
      <c r="RK26" s="740">
        <f t="shared" si="87"/>
        <v>0</v>
      </c>
      <c r="RL26" s="744">
        <f t="shared" si="411"/>
        <v>0</v>
      </c>
      <c r="RM26" s="746">
        <f t="shared" si="430"/>
        <v>0</v>
      </c>
      <c r="RN26" s="744">
        <f t="shared" si="412"/>
        <v>0</v>
      </c>
      <c r="RO26" s="744">
        <f t="shared" si="413"/>
        <v>0</v>
      </c>
      <c r="RP26" s="744">
        <f t="shared" si="414"/>
        <v>0</v>
      </c>
      <c r="RQ26" s="744">
        <f t="shared" si="415"/>
        <v>0</v>
      </c>
      <c r="RR26" s="594">
        <f t="shared" ca="1" si="89"/>
        <v>0</v>
      </c>
      <c r="RS26" s="594">
        <f t="shared" ca="1" si="90"/>
        <v>0</v>
      </c>
      <c r="RU26" s="725"/>
    </row>
    <row r="27" spans="1:489" s="625" customFormat="1" ht="15" x14ac:dyDescent="0.25">
      <c r="A27" s="865">
        <f t="shared" ca="1" si="91"/>
        <v>51</v>
      </c>
      <c r="B27" s="719">
        <f t="shared" ca="1" si="416"/>
        <v>44182</v>
      </c>
      <c r="C27" s="720">
        <f t="shared" ca="1" si="417"/>
        <v>1</v>
      </c>
      <c r="D27" s="720" t="str">
        <f t="shared" ca="1" si="418"/>
        <v/>
      </c>
      <c r="E27" s="773" t="str">
        <f t="shared" ca="1" si="419"/>
        <v/>
      </c>
      <c r="F27" s="721">
        <f t="shared" ca="1" si="420"/>
        <v>44182</v>
      </c>
      <c r="G27" s="747"/>
      <c r="H27" s="748"/>
      <c r="I27" s="748"/>
      <c r="J27" s="748"/>
      <c r="K27" s="748"/>
      <c r="L27" s="748"/>
      <c r="M27" s="749"/>
      <c r="N27" s="722" t="str">
        <f t="shared" si="0"/>
        <v/>
      </c>
      <c r="O27" s="723" t="str">
        <f t="shared" si="1"/>
        <v/>
      </c>
      <c r="P27" s="724">
        <f t="shared" ca="1" si="2"/>
        <v>0.33333333333333298</v>
      </c>
      <c r="Q27" s="725" t="str">
        <f t="shared" ca="1" si="3"/>
        <v/>
      </c>
      <c r="R27" s="725" t="str">
        <f t="shared" ca="1" si="92"/>
        <v/>
      </c>
      <c r="S27" s="750"/>
      <c r="T27" s="723" t="str">
        <f t="shared" si="93"/>
        <v/>
      </c>
      <c r="U27" s="723" t="str">
        <f t="shared" ca="1" si="4"/>
        <v/>
      </c>
      <c r="V27" s="723" t="str">
        <f t="shared" ca="1" si="94"/>
        <v/>
      </c>
      <c r="W27" s="723" t="str">
        <f t="shared" ca="1" si="95"/>
        <v/>
      </c>
      <c r="X27" s="723" t="str">
        <f ca="1">IF(AND(UPPER(G27)=Stammdaten!$D$47,Q27&gt;0),Q27,"")</f>
        <v/>
      </c>
      <c r="Y27" s="751"/>
      <c r="Z27" s="714"/>
      <c r="AA27" s="714"/>
      <c r="AB27" s="714"/>
      <c r="AC27" s="727" t="str">
        <f t="shared" si="5"/>
        <v/>
      </c>
      <c r="AD27" s="714"/>
      <c r="AE27" s="752" t="str">
        <f t="shared" si="6"/>
        <v/>
      </c>
      <c r="AF27" s="729" t="str">
        <f t="shared" si="96"/>
        <v/>
      </c>
      <c r="AG27" s="730" t="str">
        <f t="shared" si="97"/>
        <v/>
      </c>
      <c r="AH27" s="731" t="str">
        <f t="shared" si="7"/>
        <v/>
      </c>
      <c r="AI27" s="731">
        <f t="shared" si="98"/>
        <v>0</v>
      </c>
      <c r="AJ27" s="731">
        <f t="shared" si="99"/>
        <v>0</v>
      </c>
      <c r="AK27" s="732">
        <f ca="1">IF(G27=Stammdaten!$I$59,3,IF(AND(OR(C27=0,WEEKDAY(B27,2)&gt;=6),Q27&lt;&gt;""),2,0))</f>
        <v>0</v>
      </c>
      <c r="AL27" s="596">
        <f t="shared" si="8"/>
        <v>0</v>
      </c>
      <c r="AM27" s="596">
        <f t="shared" si="8"/>
        <v>0</v>
      </c>
      <c r="AN27" s="596">
        <f t="shared" si="8"/>
        <v>0</v>
      </c>
      <c r="AO27" s="596">
        <f t="shared" si="421"/>
        <v>0</v>
      </c>
      <c r="AP27" s="633">
        <v>0</v>
      </c>
      <c r="AQ27" s="596">
        <f t="shared" si="422"/>
        <v>0</v>
      </c>
      <c r="AR27" s="634">
        <f t="shared" si="9"/>
        <v>0</v>
      </c>
      <c r="AS27" s="733">
        <f t="shared" si="10"/>
        <v>0</v>
      </c>
      <c r="AT27" s="635">
        <f t="shared" si="11"/>
        <v>0</v>
      </c>
      <c r="AU27" s="635">
        <f t="shared" si="423"/>
        <v>0</v>
      </c>
      <c r="AV27" s="633">
        <v>0</v>
      </c>
      <c r="AW27" s="635">
        <f t="shared" si="424"/>
        <v>0</v>
      </c>
      <c r="AX27" s="596">
        <f t="shared" si="12"/>
        <v>0</v>
      </c>
      <c r="AY27" s="596">
        <f t="shared" si="13"/>
        <v>0</v>
      </c>
      <c r="AZ27" s="596">
        <f t="shared" si="14"/>
        <v>0</v>
      </c>
      <c r="BA27" s="596">
        <f t="shared" si="15"/>
        <v>0</v>
      </c>
      <c r="BB27" s="596">
        <f t="shared" si="16"/>
        <v>0</v>
      </c>
      <c r="BC27" s="596">
        <f t="shared" si="425"/>
        <v>0</v>
      </c>
      <c r="BD27" s="636" t="b">
        <f t="shared" si="17"/>
        <v>1</v>
      </c>
      <c r="BE27" s="636" t="b">
        <f>IF(UPPER(G27)=Stammdaten!$D$40,TRUE,FALSE)</f>
        <v>0</v>
      </c>
      <c r="BF27" s="635">
        <f t="shared" si="426"/>
        <v>0</v>
      </c>
      <c r="BG27" s="635">
        <f>IF(UPPER(G27)=Stammdaten!$D$39,IF(C27=0,AU27/2,IF(AU27&gt;=10/24,10/24,AU27)),0)</f>
        <v>0</v>
      </c>
      <c r="BH27" s="635">
        <f ca="1">IF(OR(C27=0,B27=""),0,INDIRECT(ADDRESS(MATCH(B27,Soll_AZ,1)+MATCH("Arbeitszeit 1 ab",Stammdaten!B:B,0)-1,WEEKDAY(B27,2)+15,,,Tabellennamen),TRUE))</f>
        <v>0.33333333333333331</v>
      </c>
      <c r="BI27" s="635">
        <f>IF(G27=Stammdaten!$D$48,BH27,0)</f>
        <v>0</v>
      </c>
      <c r="BJ27" s="734">
        <f>ROUND(IF(BI27&gt;0,BI27,IF(UPPER(G27)=Stammdaten!$D$39,BG27,IF(UPPER(G27)=Stammdaten!$D$40,IF(AO27+AU27=0,P27,IF(AND(AU27&gt;0,AU27-AO27+AQ27&lt;=10/24),AU27-AO27+AQ27,IF(OR(AU27=0,AQ27&gt;=10/24),AQ27,10/24))),BF27))),15)</f>
        <v>0</v>
      </c>
      <c r="BK27" s="636">
        <f t="shared" si="427"/>
        <v>0</v>
      </c>
      <c r="BL27" s="636" t="b">
        <f>IF(UPPER(G27)=Stammdaten!$D$39,TRUE,FALSE)</f>
        <v>0</v>
      </c>
      <c r="BM27" s="636">
        <f t="shared" si="18"/>
        <v>0</v>
      </c>
      <c r="BN27" s="636">
        <f t="shared" si="19"/>
        <v>0</v>
      </c>
      <c r="BO27" s="735">
        <f t="shared" ca="1" si="100"/>
        <v>0</v>
      </c>
      <c r="BP27" s="636">
        <f t="shared" si="20"/>
        <v>0</v>
      </c>
      <c r="BQ27" s="636">
        <f t="shared" si="101"/>
        <v>0</v>
      </c>
      <c r="BR27" s="636">
        <f t="shared" ca="1" si="21"/>
        <v>0</v>
      </c>
      <c r="BS27" s="549">
        <f t="shared" ca="1" si="22"/>
        <v>0</v>
      </c>
      <c r="BT27" s="637">
        <f t="shared" ca="1" si="428"/>
        <v>0</v>
      </c>
      <c r="BU27" s="635">
        <f t="shared" ca="1" si="429"/>
        <v>0</v>
      </c>
      <c r="BV27" s="638">
        <f t="shared" ca="1" si="23"/>
        <v>1</v>
      </c>
      <c r="BW27" s="635">
        <f ca="1">IF(B27="","",INDIRECT(ADDRESS(MATCH(B27,Soll_AZ,1)+MATCH("Arbeitszeit 1 ab",Stammdaten!B:B,0)-1,4,,,Tabellennamen),TRUE))</f>
        <v>1.6666666666666667</v>
      </c>
      <c r="BX27" s="638">
        <f t="shared" ca="1" si="24"/>
        <v>0</v>
      </c>
      <c r="BY27" s="638">
        <f t="shared" ca="1" si="102"/>
        <v>1</v>
      </c>
      <c r="BZ27" s="736">
        <f ca="1">ROUND(IF(OR(C27=0,B27=""),0,INDIRECT(ADDRESS(MATCH(B27,Soll_AZ,1)+MATCH("Arbeitszeit 1 ab",Stammdaten!B:B,0)-1,WEEKDAY(B27,2)+15,,,Tabellennamen),TRUE)),15)</f>
        <v>0.33333333333333298</v>
      </c>
      <c r="CA27" s="954">
        <f t="shared" ca="1" si="25"/>
        <v>0</v>
      </c>
      <c r="CB27" s="736">
        <f t="shared" si="103"/>
        <v>0</v>
      </c>
      <c r="CC27" s="625">
        <f t="shared" si="26"/>
        <v>1</v>
      </c>
      <c r="CD27" s="737">
        <f t="shared" si="27"/>
        <v>0</v>
      </c>
      <c r="CE27" s="737">
        <f t="shared" si="104"/>
        <v>1</v>
      </c>
      <c r="CF27" s="738" t="str">
        <f t="shared" si="105"/>
        <v>00:00-00:00</v>
      </c>
      <c r="CG27" s="739">
        <f t="shared" si="106"/>
        <v>1</v>
      </c>
      <c r="CH27" s="738">
        <f t="shared" si="107"/>
        <v>0</v>
      </c>
      <c r="CI27" s="738">
        <f t="shared" si="108"/>
        <v>1</v>
      </c>
      <c r="CJ27" s="737" t="b">
        <f t="shared" si="109"/>
        <v>1</v>
      </c>
      <c r="CK27" s="737" t="b">
        <f t="shared" si="109"/>
        <v>0</v>
      </c>
      <c r="CL27" s="737" t="b">
        <f t="shared" si="110"/>
        <v>1</v>
      </c>
      <c r="CM27" s="628">
        <f t="shared" si="111"/>
        <v>1</v>
      </c>
      <c r="CN27" s="737">
        <f t="shared" si="112"/>
        <v>0</v>
      </c>
      <c r="CO27" s="737">
        <f t="shared" si="113"/>
        <v>0</v>
      </c>
      <c r="CP27" s="737">
        <f t="shared" si="114"/>
        <v>0</v>
      </c>
      <c r="CQ27" s="740">
        <f t="shared" si="28"/>
        <v>0</v>
      </c>
      <c r="CR27" s="625">
        <f t="shared" si="115"/>
        <v>1</v>
      </c>
      <c r="CS27" s="738" t="str">
        <f t="shared" si="29"/>
        <v>00:00-00:00</v>
      </c>
      <c r="CT27" s="739">
        <f t="shared" si="116"/>
        <v>1</v>
      </c>
      <c r="CU27" s="738">
        <f t="shared" si="117"/>
        <v>0</v>
      </c>
      <c r="CV27" s="738">
        <f t="shared" si="118"/>
        <v>1</v>
      </c>
      <c r="CW27" s="737" t="b">
        <f t="shared" si="119"/>
        <v>1</v>
      </c>
      <c r="CX27" s="737" t="b">
        <f t="shared" si="119"/>
        <v>0</v>
      </c>
      <c r="CY27" s="737" t="b">
        <f t="shared" si="120"/>
        <v>1</v>
      </c>
      <c r="CZ27" s="628">
        <f t="shared" si="121"/>
        <v>1</v>
      </c>
      <c r="DA27" s="737">
        <f t="shared" si="122"/>
        <v>0</v>
      </c>
      <c r="DB27" s="737">
        <f t="shared" si="123"/>
        <v>0</v>
      </c>
      <c r="DC27" s="737">
        <f t="shared" si="124"/>
        <v>0</v>
      </c>
      <c r="DD27" s="740">
        <f t="shared" si="30"/>
        <v>0</v>
      </c>
      <c r="DE27" s="625">
        <f t="shared" si="125"/>
        <v>1</v>
      </c>
      <c r="DF27" s="738" t="str">
        <f t="shared" si="126"/>
        <v>00:00-00:00</v>
      </c>
      <c r="DG27" s="739">
        <f t="shared" si="127"/>
        <v>1</v>
      </c>
      <c r="DH27" s="738">
        <f t="shared" si="128"/>
        <v>0</v>
      </c>
      <c r="DI27" s="738">
        <f t="shared" si="129"/>
        <v>1</v>
      </c>
      <c r="DJ27" s="737" t="b">
        <f t="shared" si="130"/>
        <v>1</v>
      </c>
      <c r="DK27" s="737" t="b">
        <f t="shared" si="130"/>
        <v>0</v>
      </c>
      <c r="DL27" s="737" t="b">
        <f t="shared" si="131"/>
        <v>1</v>
      </c>
      <c r="DM27" s="628">
        <f t="shared" si="132"/>
        <v>1</v>
      </c>
      <c r="DN27" s="737">
        <f t="shared" si="133"/>
        <v>0</v>
      </c>
      <c r="DO27" s="737">
        <f t="shared" si="134"/>
        <v>0</v>
      </c>
      <c r="DP27" s="737">
        <f t="shared" si="31"/>
        <v>0</v>
      </c>
      <c r="DQ27" s="740">
        <f t="shared" si="32"/>
        <v>0</v>
      </c>
      <c r="DR27" s="625">
        <f t="shared" si="135"/>
        <v>1</v>
      </c>
      <c r="DS27" s="738" t="str">
        <f t="shared" si="136"/>
        <v>00:00-00:00</v>
      </c>
      <c r="DT27" s="739">
        <f t="shared" si="137"/>
        <v>1</v>
      </c>
      <c r="DU27" s="738">
        <f t="shared" si="138"/>
        <v>0</v>
      </c>
      <c r="DV27" s="738">
        <f t="shared" si="139"/>
        <v>1</v>
      </c>
      <c r="DW27" s="737" t="b">
        <f t="shared" si="140"/>
        <v>1</v>
      </c>
      <c r="DX27" s="737" t="b">
        <f t="shared" si="140"/>
        <v>0</v>
      </c>
      <c r="DY27" s="737" t="b">
        <f t="shared" si="141"/>
        <v>1</v>
      </c>
      <c r="DZ27" s="628">
        <f t="shared" si="142"/>
        <v>1</v>
      </c>
      <c r="EA27" s="737">
        <f t="shared" si="143"/>
        <v>0</v>
      </c>
      <c r="EB27" s="737">
        <f t="shared" si="144"/>
        <v>0</v>
      </c>
      <c r="EC27" s="737">
        <f t="shared" si="33"/>
        <v>0</v>
      </c>
      <c r="ED27" s="740">
        <f t="shared" si="34"/>
        <v>0</v>
      </c>
      <c r="EE27" s="741">
        <f t="shared" si="145"/>
        <v>1</v>
      </c>
      <c r="EF27" s="742" t="str">
        <f t="shared" si="146"/>
        <v>00:00-00:00</v>
      </c>
      <c r="EG27" s="743">
        <f t="shared" si="147"/>
        <v>1</v>
      </c>
      <c r="EH27" s="742">
        <f t="shared" si="148"/>
        <v>0</v>
      </c>
      <c r="EI27" s="742">
        <f t="shared" si="149"/>
        <v>1</v>
      </c>
      <c r="EJ27" s="742" t="b">
        <f t="shared" si="150"/>
        <v>1</v>
      </c>
      <c r="EK27" s="742" t="b">
        <f t="shared" si="150"/>
        <v>0</v>
      </c>
      <c r="EL27" s="742" t="b">
        <f t="shared" si="151"/>
        <v>1</v>
      </c>
      <c r="EM27" s="628">
        <f t="shared" si="152"/>
        <v>1</v>
      </c>
      <c r="EN27" s="737">
        <f t="shared" si="153"/>
        <v>0</v>
      </c>
      <c r="EO27" s="737">
        <f t="shared" si="154"/>
        <v>0</v>
      </c>
      <c r="EP27" s="737">
        <f t="shared" si="35"/>
        <v>0</v>
      </c>
      <c r="EQ27" s="740">
        <f t="shared" si="36"/>
        <v>0</v>
      </c>
      <c r="ER27" s="741">
        <f t="shared" si="155"/>
        <v>1</v>
      </c>
      <c r="ES27" s="742" t="str">
        <f t="shared" si="156"/>
        <v>00:00-00:00</v>
      </c>
      <c r="ET27" s="739">
        <f t="shared" si="157"/>
        <v>1</v>
      </c>
      <c r="EU27" s="738">
        <f t="shared" si="158"/>
        <v>0</v>
      </c>
      <c r="EV27" s="738">
        <f t="shared" si="159"/>
        <v>1</v>
      </c>
      <c r="EW27" s="737" t="b">
        <f t="shared" si="160"/>
        <v>1</v>
      </c>
      <c r="EX27" s="737" t="b">
        <f t="shared" si="160"/>
        <v>0</v>
      </c>
      <c r="EY27" s="737" t="b">
        <f t="shared" si="161"/>
        <v>1</v>
      </c>
      <c r="EZ27" s="628">
        <f t="shared" si="162"/>
        <v>1</v>
      </c>
      <c r="FA27" s="737">
        <f t="shared" si="163"/>
        <v>0</v>
      </c>
      <c r="FB27" s="737">
        <f t="shared" si="164"/>
        <v>0</v>
      </c>
      <c r="FC27" s="737">
        <f t="shared" si="37"/>
        <v>0</v>
      </c>
      <c r="FD27" s="740">
        <f t="shared" si="38"/>
        <v>0</v>
      </c>
      <c r="FE27" s="625">
        <f t="shared" si="165"/>
        <v>1</v>
      </c>
      <c r="FF27" s="738" t="str">
        <f t="shared" si="166"/>
        <v>00:00-00:00</v>
      </c>
      <c r="FG27" s="739">
        <f t="shared" si="167"/>
        <v>1</v>
      </c>
      <c r="FH27" s="738">
        <f t="shared" si="168"/>
        <v>0</v>
      </c>
      <c r="FI27" s="738">
        <f t="shared" si="169"/>
        <v>1</v>
      </c>
      <c r="FJ27" s="737" t="b">
        <f t="shared" si="170"/>
        <v>1</v>
      </c>
      <c r="FK27" s="737" t="b">
        <f t="shared" si="170"/>
        <v>0</v>
      </c>
      <c r="FL27" s="737" t="b">
        <f t="shared" si="171"/>
        <v>1</v>
      </c>
      <c r="FM27" s="628">
        <f t="shared" si="172"/>
        <v>1</v>
      </c>
      <c r="FN27" s="737">
        <f t="shared" si="173"/>
        <v>0</v>
      </c>
      <c r="FO27" s="737">
        <f t="shared" si="174"/>
        <v>0</v>
      </c>
      <c r="FP27" s="737">
        <f t="shared" si="39"/>
        <v>0</v>
      </c>
      <c r="FQ27" s="740">
        <f t="shared" si="40"/>
        <v>0</v>
      </c>
      <c r="FR27" s="625">
        <f t="shared" si="175"/>
        <v>1</v>
      </c>
      <c r="FS27" s="738" t="str">
        <f t="shared" si="176"/>
        <v>00:00-00:00</v>
      </c>
      <c r="FT27" s="739">
        <f t="shared" si="177"/>
        <v>1</v>
      </c>
      <c r="FU27" s="738">
        <f t="shared" si="178"/>
        <v>0</v>
      </c>
      <c r="FV27" s="738">
        <f t="shared" si="179"/>
        <v>1</v>
      </c>
      <c r="FW27" s="737" t="b">
        <f t="shared" si="180"/>
        <v>1</v>
      </c>
      <c r="FX27" s="737" t="b">
        <f t="shared" si="180"/>
        <v>0</v>
      </c>
      <c r="FY27" s="737" t="b">
        <f t="shared" si="181"/>
        <v>1</v>
      </c>
      <c r="FZ27" s="628">
        <f t="shared" si="182"/>
        <v>1</v>
      </c>
      <c r="GA27" s="737">
        <f t="shared" si="183"/>
        <v>0</v>
      </c>
      <c r="GB27" s="737">
        <f t="shared" si="184"/>
        <v>0</v>
      </c>
      <c r="GC27" s="737">
        <f t="shared" si="41"/>
        <v>0</v>
      </c>
      <c r="GD27" s="740">
        <f t="shared" si="42"/>
        <v>0</v>
      </c>
      <c r="GE27" s="625">
        <f t="shared" si="185"/>
        <v>1</v>
      </c>
      <c r="GF27" s="738" t="str">
        <f t="shared" si="186"/>
        <v>00:00-00:00</v>
      </c>
      <c r="GG27" s="739">
        <f t="shared" si="187"/>
        <v>1</v>
      </c>
      <c r="GH27" s="738">
        <f t="shared" si="188"/>
        <v>0</v>
      </c>
      <c r="GI27" s="738">
        <f t="shared" si="189"/>
        <v>1</v>
      </c>
      <c r="GJ27" s="737" t="b">
        <f t="shared" si="190"/>
        <v>1</v>
      </c>
      <c r="GK27" s="737" t="b">
        <f t="shared" si="190"/>
        <v>0</v>
      </c>
      <c r="GL27" s="737" t="b">
        <f t="shared" si="191"/>
        <v>1</v>
      </c>
      <c r="GM27" s="628">
        <f t="shared" si="192"/>
        <v>1</v>
      </c>
      <c r="GN27" s="737">
        <f t="shared" si="193"/>
        <v>0</v>
      </c>
      <c r="GO27" s="737">
        <f t="shared" si="194"/>
        <v>0</v>
      </c>
      <c r="GP27" s="737">
        <f t="shared" si="43"/>
        <v>0</v>
      </c>
      <c r="GQ27" s="740">
        <f t="shared" si="44"/>
        <v>0</v>
      </c>
      <c r="GR27" s="625">
        <f t="shared" si="195"/>
        <v>1</v>
      </c>
      <c r="GS27" s="738" t="str">
        <f t="shared" si="196"/>
        <v>00:00-00:00</v>
      </c>
      <c r="GT27" s="739">
        <f t="shared" si="197"/>
        <v>1</v>
      </c>
      <c r="GU27" s="738">
        <f t="shared" si="198"/>
        <v>0</v>
      </c>
      <c r="GV27" s="738">
        <f t="shared" si="199"/>
        <v>1</v>
      </c>
      <c r="GW27" s="737" t="b">
        <f t="shared" si="200"/>
        <v>1</v>
      </c>
      <c r="GX27" s="737" t="b">
        <f t="shared" si="200"/>
        <v>0</v>
      </c>
      <c r="GY27" s="737" t="b">
        <f t="shared" si="201"/>
        <v>1</v>
      </c>
      <c r="GZ27" s="628">
        <f t="shared" si="202"/>
        <v>1</v>
      </c>
      <c r="HA27" s="737">
        <f t="shared" si="203"/>
        <v>0</v>
      </c>
      <c r="HB27" s="737">
        <f t="shared" si="204"/>
        <v>0</v>
      </c>
      <c r="HC27" s="737">
        <f t="shared" si="45"/>
        <v>0</v>
      </c>
      <c r="HD27" s="740">
        <f t="shared" si="46"/>
        <v>0</v>
      </c>
      <c r="HE27" s="625">
        <f t="shared" si="205"/>
        <v>1</v>
      </c>
      <c r="HF27" s="738" t="str">
        <f t="shared" si="206"/>
        <v>00:00-00:00</v>
      </c>
      <c r="HG27" s="739">
        <f t="shared" si="207"/>
        <v>1</v>
      </c>
      <c r="HH27" s="738">
        <f t="shared" si="208"/>
        <v>0</v>
      </c>
      <c r="HI27" s="738">
        <f t="shared" si="209"/>
        <v>1</v>
      </c>
      <c r="HJ27" s="737" t="b">
        <f t="shared" si="210"/>
        <v>1</v>
      </c>
      <c r="HK27" s="737" t="b">
        <f t="shared" si="210"/>
        <v>0</v>
      </c>
      <c r="HL27" s="737" t="b">
        <f t="shared" si="211"/>
        <v>1</v>
      </c>
      <c r="HM27" s="628">
        <f t="shared" si="212"/>
        <v>1</v>
      </c>
      <c r="HN27" s="737">
        <f t="shared" si="213"/>
        <v>0</v>
      </c>
      <c r="HO27" s="737">
        <f t="shared" si="214"/>
        <v>0</v>
      </c>
      <c r="HP27" s="737">
        <f t="shared" si="47"/>
        <v>0</v>
      </c>
      <c r="HQ27" s="740">
        <f t="shared" si="48"/>
        <v>0</v>
      </c>
      <c r="HR27" s="625">
        <f t="shared" si="215"/>
        <v>1</v>
      </c>
      <c r="HS27" s="738" t="str">
        <f t="shared" si="216"/>
        <v>00:00-00:00</v>
      </c>
      <c r="HT27" s="739">
        <f t="shared" si="217"/>
        <v>1</v>
      </c>
      <c r="HU27" s="738">
        <f t="shared" si="218"/>
        <v>0</v>
      </c>
      <c r="HV27" s="738">
        <f t="shared" si="219"/>
        <v>1</v>
      </c>
      <c r="HW27" s="737" t="b">
        <f t="shared" si="220"/>
        <v>1</v>
      </c>
      <c r="HX27" s="737" t="b">
        <f t="shared" si="220"/>
        <v>0</v>
      </c>
      <c r="HY27" s="737" t="b">
        <f t="shared" si="221"/>
        <v>1</v>
      </c>
      <c r="HZ27" s="628">
        <f t="shared" si="222"/>
        <v>1</v>
      </c>
      <c r="IA27" s="737">
        <f t="shared" si="223"/>
        <v>0</v>
      </c>
      <c r="IB27" s="737">
        <f t="shared" si="224"/>
        <v>0</v>
      </c>
      <c r="IC27" s="737">
        <f t="shared" si="49"/>
        <v>0</v>
      </c>
      <c r="ID27" s="740">
        <f t="shared" si="50"/>
        <v>0</v>
      </c>
      <c r="IE27" s="625">
        <f t="shared" si="225"/>
        <v>1</v>
      </c>
      <c r="IF27" s="738" t="str">
        <f t="shared" si="226"/>
        <v>00:00-00:00</v>
      </c>
      <c r="IG27" s="739">
        <f t="shared" si="227"/>
        <v>1</v>
      </c>
      <c r="IH27" s="738">
        <f t="shared" si="228"/>
        <v>0</v>
      </c>
      <c r="II27" s="738">
        <f t="shared" si="229"/>
        <v>1</v>
      </c>
      <c r="IJ27" s="737" t="b">
        <f t="shared" si="230"/>
        <v>1</v>
      </c>
      <c r="IK27" s="737" t="b">
        <f t="shared" si="230"/>
        <v>0</v>
      </c>
      <c r="IL27" s="737" t="b">
        <f t="shared" si="231"/>
        <v>1</v>
      </c>
      <c r="IM27" s="628">
        <f t="shared" si="232"/>
        <v>1</v>
      </c>
      <c r="IN27" s="737">
        <f t="shared" si="233"/>
        <v>0</v>
      </c>
      <c r="IO27" s="737">
        <f t="shared" si="234"/>
        <v>0</v>
      </c>
      <c r="IP27" s="737">
        <f t="shared" si="51"/>
        <v>0</v>
      </c>
      <c r="IQ27" s="740">
        <f t="shared" si="52"/>
        <v>0</v>
      </c>
      <c r="IR27" s="625">
        <f t="shared" si="235"/>
        <v>1</v>
      </c>
      <c r="IS27" s="738" t="str">
        <f t="shared" si="236"/>
        <v>00:00-00:00</v>
      </c>
      <c r="IT27" s="739">
        <f t="shared" si="237"/>
        <v>1</v>
      </c>
      <c r="IU27" s="738">
        <f t="shared" si="238"/>
        <v>0</v>
      </c>
      <c r="IV27" s="738">
        <f t="shared" si="239"/>
        <v>1</v>
      </c>
      <c r="IW27" s="737" t="b">
        <f t="shared" si="240"/>
        <v>1</v>
      </c>
      <c r="IX27" s="737" t="b">
        <f t="shared" si="240"/>
        <v>0</v>
      </c>
      <c r="IY27" s="737" t="b">
        <f t="shared" si="241"/>
        <v>1</v>
      </c>
      <c r="IZ27" s="628">
        <f t="shared" si="242"/>
        <v>1</v>
      </c>
      <c r="JA27" s="737">
        <f t="shared" si="243"/>
        <v>0</v>
      </c>
      <c r="JB27" s="737">
        <f t="shared" si="244"/>
        <v>0</v>
      </c>
      <c r="JC27" s="737">
        <f t="shared" si="53"/>
        <v>0</v>
      </c>
      <c r="JD27" s="740">
        <f t="shared" si="54"/>
        <v>0</v>
      </c>
      <c r="JE27" s="625">
        <f t="shared" si="245"/>
        <v>1</v>
      </c>
      <c r="JF27" s="738" t="str">
        <f t="shared" si="246"/>
        <v>00:00-00:00</v>
      </c>
      <c r="JG27" s="739">
        <f t="shared" si="247"/>
        <v>1</v>
      </c>
      <c r="JH27" s="738">
        <f t="shared" si="248"/>
        <v>0</v>
      </c>
      <c r="JI27" s="738">
        <f t="shared" si="249"/>
        <v>1</v>
      </c>
      <c r="JJ27" s="737" t="b">
        <f t="shared" si="250"/>
        <v>1</v>
      </c>
      <c r="JK27" s="737" t="b">
        <f t="shared" si="250"/>
        <v>0</v>
      </c>
      <c r="JL27" s="737" t="b">
        <f t="shared" si="251"/>
        <v>1</v>
      </c>
      <c r="JM27" s="628">
        <f t="shared" si="252"/>
        <v>1</v>
      </c>
      <c r="JN27" s="737">
        <f t="shared" si="253"/>
        <v>0</v>
      </c>
      <c r="JO27" s="737">
        <f t="shared" si="254"/>
        <v>0</v>
      </c>
      <c r="JP27" s="737">
        <f t="shared" si="55"/>
        <v>0</v>
      </c>
      <c r="JQ27" s="740">
        <f t="shared" si="56"/>
        <v>0</v>
      </c>
      <c r="JR27" s="744">
        <f t="shared" si="255"/>
        <v>0</v>
      </c>
      <c r="JS27" s="745">
        <f t="shared" si="256"/>
        <v>0</v>
      </c>
      <c r="JT27" s="744">
        <f t="shared" si="257"/>
        <v>0</v>
      </c>
      <c r="JU27" s="744">
        <f t="shared" si="258"/>
        <v>0</v>
      </c>
      <c r="JV27" s="744">
        <f t="shared" si="259"/>
        <v>0</v>
      </c>
      <c r="JW27" s="744">
        <f t="shared" si="260"/>
        <v>0</v>
      </c>
      <c r="JX27" s="616"/>
      <c r="JY27" s="625">
        <f t="shared" si="261"/>
        <v>1</v>
      </c>
      <c r="JZ27" s="626" t="str">
        <f t="shared" si="262"/>
        <v>00:00-00:00</v>
      </c>
      <c r="KA27" s="627">
        <f t="shared" si="263"/>
        <v>1</v>
      </c>
      <c r="KB27" s="738">
        <f t="shared" si="264"/>
        <v>0</v>
      </c>
      <c r="KC27" s="738">
        <f t="shared" si="265"/>
        <v>1</v>
      </c>
      <c r="KD27" s="628" t="b">
        <f t="shared" si="266"/>
        <v>1</v>
      </c>
      <c r="KE27" s="628" t="b">
        <f t="shared" si="266"/>
        <v>0</v>
      </c>
      <c r="KF27" s="628" t="b">
        <f t="shared" si="267"/>
        <v>1</v>
      </c>
      <c r="KG27" s="628">
        <f t="shared" si="268"/>
        <v>1</v>
      </c>
      <c r="KH27" s="737">
        <f t="shared" si="269"/>
        <v>0</v>
      </c>
      <c r="KI27" s="737">
        <f t="shared" si="270"/>
        <v>0</v>
      </c>
      <c r="KJ27" s="737">
        <f t="shared" si="57"/>
        <v>0</v>
      </c>
      <c r="KK27" s="740">
        <f t="shared" si="58"/>
        <v>0</v>
      </c>
      <c r="KL27" s="625">
        <f t="shared" si="271"/>
        <v>1</v>
      </c>
      <c r="KM27" s="625" t="str">
        <f t="shared" si="272"/>
        <v>00:00-00:00</v>
      </c>
      <c r="KN27" s="627">
        <f t="shared" si="273"/>
        <v>1</v>
      </c>
      <c r="KO27" s="738">
        <f t="shared" si="274"/>
        <v>0</v>
      </c>
      <c r="KP27" s="738">
        <f t="shared" si="275"/>
        <v>1</v>
      </c>
      <c r="KQ27" s="628" t="b">
        <f t="shared" si="276"/>
        <v>1</v>
      </c>
      <c r="KR27" s="628" t="b">
        <f t="shared" si="276"/>
        <v>0</v>
      </c>
      <c r="KS27" s="628" t="b">
        <f t="shared" si="277"/>
        <v>1</v>
      </c>
      <c r="KT27" s="628">
        <f t="shared" si="278"/>
        <v>1</v>
      </c>
      <c r="KU27" s="737">
        <f t="shared" si="279"/>
        <v>0</v>
      </c>
      <c r="KV27" s="737">
        <f t="shared" si="280"/>
        <v>0</v>
      </c>
      <c r="KW27" s="737">
        <f t="shared" si="59"/>
        <v>0</v>
      </c>
      <c r="KX27" s="740">
        <f t="shared" si="60"/>
        <v>0</v>
      </c>
      <c r="KY27" s="625">
        <f t="shared" si="281"/>
        <v>1</v>
      </c>
      <c r="KZ27" s="625" t="str">
        <f t="shared" si="282"/>
        <v>00:00-00:00</v>
      </c>
      <c r="LA27" s="627">
        <f t="shared" si="283"/>
        <v>1</v>
      </c>
      <c r="LB27" s="738">
        <f t="shared" si="284"/>
        <v>0</v>
      </c>
      <c r="LC27" s="738">
        <f t="shared" si="285"/>
        <v>1</v>
      </c>
      <c r="LD27" s="628" t="b">
        <f t="shared" si="286"/>
        <v>1</v>
      </c>
      <c r="LE27" s="628" t="b">
        <f t="shared" si="286"/>
        <v>0</v>
      </c>
      <c r="LF27" s="628" t="b">
        <f t="shared" si="287"/>
        <v>1</v>
      </c>
      <c r="LG27" s="628">
        <f t="shared" si="288"/>
        <v>1</v>
      </c>
      <c r="LH27" s="737">
        <f t="shared" si="289"/>
        <v>0</v>
      </c>
      <c r="LI27" s="737">
        <f t="shared" si="290"/>
        <v>0</v>
      </c>
      <c r="LJ27" s="737">
        <f t="shared" si="61"/>
        <v>0</v>
      </c>
      <c r="LK27" s="740">
        <f t="shared" si="62"/>
        <v>0</v>
      </c>
      <c r="LL27" s="625">
        <f t="shared" si="291"/>
        <v>1</v>
      </c>
      <c r="LM27" s="625" t="str">
        <f t="shared" si="292"/>
        <v>00:00-00:00</v>
      </c>
      <c r="LN27" s="627">
        <f t="shared" si="293"/>
        <v>1</v>
      </c>
      <c r="LO27" s="738">
        <f t="shared" si="294"/>
        <v>0</v>
      </c>
      <c r="LP27" s="738">
        <f t="shared" si="295"/>
        <v>1</v>
      </c>
      <c r="LQ27" s="628" t="b">
        <f t="shared" si="296"/>
        <v>1</v>
      </c>
      <c r="LR27" s="628" t="b">
        <f t="shared" si="296"/>
        <v>0</v>
      </c>
      <c r="LS27" s="628" t="b">
        <f t="shared" si="297"/>
        <v>1</v>
      </c>
      <c r="LT27" s="628">
        <f t="shared" si="298"/>
        <v>1</v>
      </c>
      <c r="LU27" s="737">
        <f t="shared" si="299"/>
        <v>0</v>
      </c>
      <c r="LV27" s="737">
        <f t="shared" si="300"/>
        <v>0</v>
      </c>
      <c r="LW27" s="737">
        <f t="shared" si="63"/>
        <v>0</v>
      </c>
      <c r="LX27" s="740">
        <f t="shared" si="64"/>
        <v>0</v>
      </c>
      <c r="LY27" s="625">
        <f t="shared" si="301"/>
        <v>1</v>
      </c>
      <c r="LZ27" s="625" t="str">
        <f t="shared" si="302"/>
        <v>00:00-00:00</v>
      </c>
      <c r="MA27" s="627">
        <f t="shared" si="303"/>
        <v>1</v>
      </c>
      <c r="MB27" s="738">
        <f t="shared" si="304"/>
        <v>0</v>
      </c>
      <c r="MC27" s="738">
        <f t="shared" si="305"/>
        <v>1</v>
      </c>
      <c r="MD27" s="628" t="b">
        <f t="shared" si="306"/>
        <v>1</v>
      </c>
      <c r="ME27" s="628" t="b">
        <f t="shared" si="65"/>
        <v>0</v>
      </c>
      <c r="MF27" s="628" t="b">
        <f t="shared" si="307"/>
        <v>1</v>
      </c>
      <c r="MG27" s="628">
        <f t="shared" si="308"/>
        <v>1</v>
      </c>
      <c r="MH27" s="737">
        <f t="shared" si="309"/>
        <v>0</v>
      </c>
      <c r="MI27" s="737">
        <f t="shared" si="310"/>
        <v>0</v>
      </c>
      <c r="MJ27" s="737">
        <f t="shared" si="66"/>
        <v>0</v>
      </c>
      <c r="MK27" s="740">
        <f t="shared" si="67"/>
        <v>0</v>
      </c>
      <c r="ML27" s="625">
        <f t="shared" si="311"/>
        <v>1</v>
      </c>
      <c r="MM27" s="625" t="str">
        <f t="shared" si="312"/>
        <v>00:00-00:00</v>
      </c>
      <c r="MN27" s="627">
        <f t="shared" si="313"/>
        <v>1</v>
      </c>
      <c r="MO27" s="738">
        <f t="shared" si="314"/>
        <v>0</v>
      </c>
      <c r="MP27" s="738">
        <f t="shared" si="315"/>
        <v>1</v>
      </c>
      <c r="MQ27" s="628" t="b">
        <f t="shared" si="316"/>
        <v>1</v>
      </c>
      <c r="MR27" s="628" t="b">
        <f t="shared" si="316"/>
        <v>0</v>
      </c>
      <c r="MS27" s="628" t="b">
        <f t="shared" si="317"/>
        <v>1</v>
      </c>
      <c r="MT27" s="628">
        <f t="shared" si="318"/>
        <v>1</v>
      </c>
      <c r="MU27" s="737">
        <f t="shared" si="319"/>
        <v>0</v>
      </c>
      <c r="MV27" s="737">
        <f t="shared" si="320"/>
        <v>0</v>
      </c>
      <c r="MW27" s="737">
        <f t="shared" si="68"/>
        <v>0</v>
      </c>
      <c r="MX27" s="740">
        <f t="shared" si="69"/>
        <v>0</v>
      </c>
      <c r="MY27" s="625">
        <f t="shared" si="321"/>
        <v>1</v>
      </c>
      <c r="MZ27" s="625" t="str">
        <f t="shared" si="322"/>
        <v>00:00-00:00</v>
      </c>
      <c r="NA27" s="627">
        <f t="shared" si="323"/>
        <v>1</v>
      </c>
      <c r="NB27" s="738">
        <f t="shared" si="324"/>
        <v>0</v>
      </c>
      <c r="NC27" s="738">
        <f t="shared" si="325"/>
        <v>1</v>
      </c>
      <c r="ND27" s="628" t="b">
        <f t="shared" si="326"/>
        <v>1</v>
      </c>
      <c r="NE27" s="628" t="b">
        <f t="shared" si="326"/>
        <v>0</v>
      </c>
      <c r="NF27" s="628" t="b">
        <f t="shared" si="327"/>
        <v>1</v>
      </c>
      <c r="NG27" s="628">
        <f t="shared" si="328"/>
        <v>1</v>
      </c>
      <c r="NH27" s="737">
        <f t="shared" si="329"/>
        <v>0</v>
      </c>
      <c r="NI27" s="737">
        <f t="shared" si="330"/>
        <v>0</v>
      </c>
      <c r="NJ27" s="737">
        <f t="shared" si="70"/>
        <v>0</v>
      </c>
      <c r="NK27" s="740">
        <f t="shared" si="71"/>
        <v>0</v>
      </c>
      <c r="NL27" s="625">
        <f t="shared" si="331"/>
        <v>1</v>
      </c>
      <c r="NM27" s="625" t="str">
        <f t="shared" si="332"/>
        <v>00:00-00:00</v>
      </c>
      <c r="NN27" s="627">
        <f t="shared" si="333"/>
        <v>1</v>
      </c>
      <c r="NO27" s="738">
        <f t="shared" si="334"/>
        <v>0</v>
      </c>
      <c r="NP27" s="738">
        <f t="shared" si="335"/>
        <v>1</v>
      </c>
      <c r="NQ27" s="628" t="b">
        <f t="shared" si="336"/>
        <v>1</v>
      </c>
      <c r="NR27" s="628" t="b">
        <f t="shared" si="336"/>
        <v>0</v>
      </c>
      <c r="NS27" s="628" t="b">
        <f t="shared" si="337"/>
        <v>1</v>
      </c>
      <c r="NT27" s="628">
        <f t="shared" si="338"/>
        <v>1</v>
      </c>
      <c r="NU27" s="737">
        <f t="shared" si="339"/>
        <v>0</v>
      </c>
      <c r="NV27" s="737">
        <f t="shared" si="340"/>
        <v>0</v>
      </c>
      <c r="NW27" s="737">
        <f t="shared" si="72"/>
        <v>0</v>
      </c>
      <c r="NX27" s="740">
        <f t="shared" si="73"/>
        <v>0</v>
      </c>
      <c r="NY27" s="625">
        <f t="shared" si="341"/>
        <v>1</v>
      </c>
      <c r="NZ27" s="625" t="str">
        <f t="shared" si="342"/>
        <v>00:00-00:00</v>
      </c>
      <c r="OA27" s="627">
        <f t="shared" si="343"/>
        <v>1</v>
      </c>
      <c r="OB27" s="738">
        <f t="shared" si="344"/>
        <v>0</v>
      </c>
      <c r="OC27" s="738">
        <f t="shared" si="345"/>
        <v>1</v>
      </c>
      <c r="OD27" s="628" t="b">
        <f t="shared" si="346"/>
        <v>1</v>
      </c>
      <c r="OE27" s="628" t="b">
        <f t="shared" si="346"/>
        <v>0</v>
      </c>
      <c r="OF27" s="628" t="b">
        <f t="shared" si="347"/>
        <v>1</v>
      </c>
      <c r="OG27" s="628">
        <f t="shared" si="348"/>
        <v>1</v>
      </c>
      <c r="OH27" s="737">
        <f t="shared" si="349"/>
        <v>0</v>
      </c>
      <c r="OI27" s="737">
        <f t="shared" si="350"/>
        <v>0</v>
      </c>
      <c r="OJ27" s="737">
        <f t="shared" si="74"/>
        <v>0</v>
      </c>
      <c r="OK27" s="740">
        <f t="shared" si="75"/>
        <v>0</v>
      </c>
      <c r="OL27" s="625">
        <f t="shared" si="351"/>
        <v>1</v>
      </c>
      <c r="OM27" s="625" t="str">
        <f t="shared" si="352"/>
        <v>00:00-00:00</v>
      </c>
      <c r="ON27" s="627">
        <f t="shared" si="353"/>
        <v>1</v>
      </c>
      <c r="OO27" s="738">
        <f t="shared" si="354"/>
        <v>0</v>
      </c>
      <c r="OP27" s="738">
        <f t="shared" si="355"/>
        <v>1</v>
      </c>
      <c r="OQ27" s="628" t="b">
        <f t="shared" si="356"/>
        <v>1</v>
      </c>
      <c r="OR27" s="628" t="b">
        <f t="shared" si="356"/>
        <v>0</v>
      </c>
      <c r="OS27" s="628" t="b">
        <f t="shared" si="357"/>
        <v>1</v>
      </c>
      <c r="OT27" s="628">
        <f t="shared" si="358"/>
        <v>1</v>
      </c>
      <c r="OU27" s="737">
        <f t="shared" si="359"/>
        <v>0</v>
      </c>
      <c r="OV27" s="737">
        <f t="shared" si="360"/>
        <v>0</v>
      </c>
      <c r="OW27" s="737">
        <f t="shared" si="76"/>
        <v>0</v>
      </c>
      <c r="OX27" s="740">
        <f t="shared" si="77"/>
        <v>0</v>
      </c>
      <c r="OY27" s="625">
        <f t="shared" si="361"/>
        <v>1</v>
      </c>
      <c r="OZ27" s="625" t="str">
        <f t="shared" si="362"/>
        <v>00:00-00:00</v>
      </c>
      <c r="PA27" s="627">
        <f t="shared" si="363"/>
        <v>1</v>
      </c>
      <c r="PB27" s="738">
        <f t="shared" si="364"/>
        <v>0</v>
      </c>
      <c r="PC27" s="738">
        <f t="shared" si="365"/>
        <v>1</v>
      </c>
      <c r="PD27" s="628" t="b">
        <f t="shared" si="366"/>
        <v>1</v>
      </c>
      <c r="PE27" s="628" t="b">
        <f t="shared" si="366"/>
        <v>0</v>
      </c>
      <c r="PF27" s="628" t="b">
        <f t="shared" si="367"/>
        <v>1</v>
      </c>
      <c r="PG27" s="628">
        <f t="shared" si="368"/>
        <v>1</v>
      </c>
      <c r="PH27" s="737">
        <f t="shared" si="369"/>
        <v>0</v>
      </c>
      <c r="PI27" s="737">
        <f t="shared" si="370"/>
        <v>0</v>
      </c>
      <c r="PJ27" s="737">
        <f t="shared" si="78"/>
        <v>0</v>
      </c>
      <c r="PK27" s="740">
        <f t="shared" si="79"/>
        <v>0</v>
      </c>
      <c r="PL27" s="625">
        <f t="shared" si="371"/>
        <v>1</v>
      </c>
      <c r="PM27" s="625" t="str">
        <f t="shared" si="372"/>
        <v>00:00-00:00</v>
      </c>
      <c r="PN27" s="627">
        <f t="shared" si="373"/>
        <v>1</v>
      </c>
      <c r="PO27" s="738">
        <f t="shared" si="374"/>
        <v>0</v>
      </c>
      <c r="PP27" s="738">
        <f t="shared" si="375"/>
        <v>1</v>
      </c>
      <c r="PQ27" s="628" t="b">
        <f t="shared" si="376"/>
        <v>1</v>
      </c>
      <c r="PR27" s="628" t="b">
        <f t="shared" si="376"/>
        <v>0</v>
      </c>
      <c r="PS27" s="628" t="b">
        <f t="shared" si="377"/>
        <v>1</v>
      </c>
      <c r="PT27" s="628">
        <f t="shared" si="378"/>
        <v>1</v>
      </c>
      <c r="PU27" s="737">
        <f t="shared" si="379"/>
        <v>0</v>
      </c>
      <c r="PV27" s="737">
        <f t="shared" si="380"/>
        <v>0</v>
      </c>
      <c r="PW27" s="737">
        <f t="shared" si="80"/>
        <v>0</v>
      </c>
      <c r="PX27" s="740">
        <f t="shared" si="81"/>
        <v>0</v>
      </c>
      <c r="PY27" s="625">
        <f t="shared" si="381"/>
        <v>1</v>
      </c>
      <c r="PZ27" s="625" t="str">
        <f t="shared" si="382"/>
        <v>00:00-00:00</v>
      </c>
      <c r="QA27" s="627">
        <f t="shared" si="383"/>
        <v>1</v>
      </c>
      <c r="QB27" s="738">
        <f t="shared" si="384"/>
        <v>0</v>
      </c>
      <c r="QC27" s="738">
        <f t="shared" si="385"/>
        <v>1</v>
      </c>
      <c r="QD27" s="628" t="b">
        <f t="shared" si="386"/>
        <v>1</v>
      </c>
      <c r="QE27" s="628" t="b">
        <f t="shared" si="386"/>
        <v>0</v>
      </c>
      <c r="QF27" s="628" t="b">
        <f t="shared" si="387"/>
        <v>1</v>
      </c>
      <c r="QG27" s="628">
        <f t="shared" si="388"/>
        <v>1</v>
      </c>
      <c r="QH27" s="737">
        <f t="shared" si="389"/>
        <v>0</v>
      </c>
      <c r="QI27" s="737">
        <f t="shared" si="390"/>
        <v>0</v>
      </c>
      <c r="QJ27" s="737">
        <f t="shared" si="82"/>
        <v>0</v>
      </c>
      <c r="QK27" s="740">
        <f t="shared" si="83"/>
        <v>0</v>
      </c>
      <c r="QL27" s="625">
        <f t="shared" si="391"/>
        <v>1</v>
      </c>
      <c r="QM27" s="625" t="str">
        <f t="shared" si="392"/>
        <v>00:00-00:00</v>
      </c>
      <c r="QN27" s="627">
        <f t="shared" si="393"/>
        <v>1</v>
      </c>
      <c r="QO27" s="738">
        <f t="shared" si="394"/>
        <v>0</v>
      </c>
      <c r="QP27" s="738">
        <f t="shared" si="395"/>
        <v>1</v>
      </c>
      <c r="QQ27" s="628" t="b">
        <f t="shared" si="396"/>
        <v>1</v>
      </c>
      <c r="QR27" s="628" t="b">
        <f t="shared" si="396"/>
        <v>0</v>
      </c>
      <c r="QS27" s="628" t="b">
        <f t="shared" si="397"/>
        <v>1</v>
      </c>
      <c r="QT27" s="628">
        <f t="shared" si="398"/>
        <v>1</v>
      </c>
      <c r="QU27" s="737">
        <f t="shared" si="399"/>
        <v>0</v>
      </c>
      <c r="QV27" s="737">
        <f t="shared" si="400"/>
        <v>0</v>
      </c>
      <c r="QW27" s="737">
        <f t="shared" si="84"/>
        <v>0</v>
      </c>
      <c r="QX27" s="740">
        <f t="shared" si="85"/>
        <v>0</v>
      </c>
      <c r="QY27" s="625">
        <f t="shared" si="401"/>
        <v>1</v>
      </c>
      <c r="QZ27" s="625" t="str">
        <f t="shared" si="402"/>
        <v>00:00-00:00</v>
      </c>
      <c r="RA27" s="627">
        <f t="shared" si="403"/>
        <v>1</v>
      </c>
      <c r="RB27" s="738">
        <f t="shared" si="404"/>
        <v>0</v>
      </c>
      <c r="RC27" s="738">
        <f t="shared" si="405"/>
        <v>1</v>
      </c>
      <c r="RD27" s="628" t="b">
        <f t="shared" si="406"/>
        <v>1</v>
      </c>
      <c r="RE27" s="628" t="b">
        <f t="shared" si="406"/>
        <v>0</v>
      </c>
      <c r="RF27" s="628" t="b">
        <f t="shared" si="407"/>
        <v>1</v>
      </c>
      <c r="RG27" s="628">
        <f t="shared" si="408"/>
        <v>1</v>
      </c>
      <c r="RH27" s="737">
        <f t="shared" si="409"/>
        <v>0</v>
      </c>
      <c r="RI27" s="737">
        <f t="shared" si="410"/>
        <v>0</v>
      </c>
      <c r="RJ27" s="737">
        <f t="shared" si="86"/>
        <v>0</v>
      </c>
      <c r="RK27" s="740">
        <f t="shared" si="87"/>
        <v>0</v>
      </c>
      <c r="RL27" s="744">
        <f t="shared" si="411"/>
        <v>0</v>
      </c>
      <c r="RM27" s="746">
        <f t="shared" si="430"/>
        <v>0</v>
      </c>
      <c r="RN27" s="744">
        <f t="shared" si="412"/>
        <v>0</v>
      </c>
      <c r="RO27" s="744">
        <f t="shared" si="413"/>
        <v>0</v>
      </c>
      <c r="RP27" s="744">
        <f t="shared" si="414"/>
        <v>0</v>
      </c>
      <c r="RQ27" s="744">
        <f t="shared" si="415"/>
        <v>0</v>
      </c>
      <c r="RR27" s="594">
        <f t="shared" ca="1" si="89"/>
        <v>0</v>
      </c>
      <c r="RS27" s="594">
        <f t="shared" ca="1" si="90"/>
        <v>0</v>
      </c>
      <c r="RU27" s="725"/>
    </row>
    <row r="28" spans="1:489" s="625" customFormat="1" ht="15" x14ac:dyDescent="0.25">
      <c r="A28" s="865">
        <f t="shared" ca="1" si="91"/>
        <v>51</v>
      </c>
      <c r="B28" s="719">
        <f t="shared" ca="1" si="416"/>
        <v>44183</v>
      </c>
      <c r="C28" s="720">
        <f t="shared" ca="1" si="417"/>
        <v>1</v>
      </c>
      <c r="D28" s="720" t="str">
        <f t="shared" ca="1" si="418"/>
        <v/>
      </c>
      <c r="E28" s="773" t="str">
        <f t="shared" ca="1" si="419"/>
        <v/>
      </c>
      <c r="F28" s="721">
        <f t="shared" ca="1" si="420"/>
        <v>44183</v>
      </c>
      <c r="G28" s="747"/>
      <c r="H28" s="748"/>
      <c r="I28" s="748"/>
      <c r="J28" s="748"/>
      <c r="K28" s="748"/>
      <c r="L28" s="748"/>
      <c r="M28" s="749"/>
      <c r="N28" s="722" t="str">
        <f t="shared" si="0"/>
        <v/>
      </c>
      <c r="O28" s="723" t="str">
        <f t="shared" si="1"/>
        <v/>
      </c>
      <c r="P28" s="724">
        <f t="shared" ca="1" si="2"/>
        <v>0.33333333333333298</v>
      </c>
      <c r="Q28" s="725" t="str">
        <f t="shared" ca="1" si="3"/>
        <v/>
      </c>
      <c r="R28" s="725" t="str">
        <f t="shared" ca="1" si="92"/>
        <v/>
      </c>
      <c r="S28" s="750"/>
      <c r="T28" s="723" t="str">
        <f t="shared" si="93"/>
        <v/>
      </c>
      <c r="U28" s="723" t="str">
        <f t="shared" ca="1" si="4"/>
        <v/>
      </c>
      <c r="V28" s="723" t="str">
        <f t="shared" ca="1" si="94"/>
        <v/>
      </c>
      <c r="W28" s="723" t="str">
        <f t="shared" ca="1" si="95"/>
        <v/>
      </c>
      <c r="X28" s="723" t="str">
        <f ca="1">IF(AND(UPPER(G28)=Stammdaten!$D$47,Q28&gt;0),Q28,"")</f>
        <v/>
      </c>
      <c r="Y28" s="751"/>
      <c r="Z28" s="714"/>
      <c r="AA28" s="714"/>
      <c r="AB28" s="714"/>
      <c r="AC28" s="727" t="str">
        <f t="shared" si="5"/>
        <v/>
      </c>
      <c r="AD28" s="714"/>
      <c r="AE28" s="752" t="str">
        <f t="shared" si="6"/>
        <v/>
      </c>
      <c r="AF28" s="729" t="str">
        <f t="shared" si="96"/>
        <v/>
      </c>
      <c r="AG28" s="730" t="str">
        <f t="shared" si="97"/>
        <v/>
      </c>
      <c r="AH28" s="731" t="str">
        <f t="shared" si="7"/>
        <v/>
      </c>
      <c r="AI28" s="731">
        <f t="shared" si="98"/>
        <v>0</v>
      </c>
      <c r="AJ28" s="731">
        <f t="shared" si="99"/>
        <v>0</v>
      </c>
      <c r="AK28" s="732">
        <f ca="1">IF(G28=Stammdaten!$I$59,3,IF(AND(OR(C28=0,WEEKDAY(B28,2)&gt;=6),Q28&lt;&gt;""),2,0))</f>
        <v>0</v>
      </c>
      <c r="AL28" s="596">
        <f t="shared" si="8"/>
        <v>0</v>
      </c>
      <c r="AM28" s="596">
        <f t="shared" si="8"/>
        <v>0</v>
      </c>
      <c r="AN28" s="596">
        <f t="shared" si="8"/>
        <v>0</v>
      </c>
      <c r="AO28" s="596">
        <f t="shared" si="421"/>
        <v>0</v>
      </c>
      <c r="AP28" s="633">
        <v>0</v>
      </c>
      <c r="AQ28" s="596">
        <f t="shared" si="422"/>
        <v>0</v>
      </c>
      <c r="AR28" s="634">
        <f t="shared" si="9"/>
        <v>0</v>
      </c>
      <c r="AS28" s="733">
        <f t="shared" si="10"/>
        <v>0</v>
      </c>
      <c r="AT28" s="635">
        <f t="shared" si="11"/>
        <v>0</v>
      </c>
      <c r="AU28" s="635">
        <f t="shared" si="423"/>
        <v>0</v>
      </c>
      <c r="AV28" s="633">
        <v>0</v>
      </c>
      <c r="AW28" s="635">
        <f t="shared" si="424"/>
        <v>0</v>
      </c>
      <c r="AX28" s="596">
        <f t="shared" si="12"/>
        <v>0</v>
      </c>
      <c r="AY28" s="596">
        <f t="shared" si="13"/>
        <v>0</v>
      </c>
      <c r="AZ28" s="596">
        <f t="shared" si="14"/>
        <v>0</v>
      </c>
      <c r="BA28" s="596">
        <f t="shared" si="15"/>
        <v>0</v>
      </c>
      <c r="BB28" s="596">
        <f t="shared" si="16"/>
        <v>0</v>
      </c>
      <c r="BC28" s="596">
        <f t="shared" si="425"/>
        <v>0</v>
      </c>
      <c r="BD28" s="636" t="b">
        <f t="shared" si="17"/>
        <v>1</v>
      </c>
      <c r="BE28" s="636" t="b">
        <f>IF(UPPER(G28)=Stammdaten!$D$40,TRUE,FALSE)</f>
        <v>0</v>
      </c>
      <c r="BF28" s="635">
        <f t="shared" si="426"/>
        <v>0</v>
      </c>
      <c r="BG28" s="635">
        <f>IF(UPPER(G28)=Stammdaten!$D$39,IF(C28=0,AU28/2,IF(AU28&gt;=10/24,10/24,AU28)),0)</f>
        <v>0</v>
      </c>
      <c r="BH28" s="635">
        <f ca="1">IF(OR(C28=0,B28=""),0,INDIRECT(ADDRESS(MATCH(B28,Soll_AZ,1)+MATCH("Arbeitszeit 1 ab",Stammdaten!B:B,0)-1,WEEKDAY(B28,2)+15,,,Tabellennamen),TRUE))</f>
        <v>0.33333333333333337</v>
      </c>
      <c r="BI28" s="635">
        <f>IF(G28=Stammdaten!$D$48,BH28,0)</f>
        <v>0</v>
      </c>
      <c r="BJ28" s="734">
        <f>ROUND(IF(BI28&gt;0,BI28,IF(UPPER(G28)=Stammdaten!$D$39,BG28,IF(UPPER(G28)=Stammdaten!$D$40,IF(AO28+AU28=0,P28,IF(AND(AU28&gt;0,AU28-AO28+AQ28&lt;=10/24),AU28-AO28+AQ28,IF(OR(AU28=0,AQ28&gt;=10/24),AQ28,10/24))),BF28))),15)</f>
        <v>0</v>
      </c>
      <c r="BK28" s="636">
        <f t="shared" si="427"/>
        <v>0</v>
      </c>
      <c r="BL28" s="636" t="b">
        <f>IF(UPPER(G28)=Stammdaten!$D$39,TRUE,FALSE)</f>
        <v>0</v>
      </c>
      <c r="BM28" s="636">
        <f t="shared" si="18"/>
        <v>0</v>
      </c>
      <c r="BN28" s="636">
        <f t="shared" si="19"/>
        <v>0</v>
      </c>
      <c r="BO28" s="735">
        <f t="shared" ca="1" si="100"/>
        <v>0</v>
      </c>
      <c r="BP28" s="636">
        <f t="shared" si="20"/>
        <v>0</v>
      </c>
      <c r="BQ28" s="636">
        <f t="shared" si="101"/>
        <v>0</v>
      </c>
      <c r="BR28" s="636">
        <f t="shared" ca="1" si="21"/>
        <v>0</v>
      </c>
      <c r="BS28" s="549">
        <f t="shared" ca="1" si="22"/>
        <v>0</v>
      </c>
      <c r="BT28" s="637">
        <f t="shared" ca="1" si="428"/>
        <v>0</v>
      </c>
      <c r="BU28" s="635">
        <f t="shared" ca="1" si="429"/>
        <v>0</v>
      </c>
      <c r="BV28" s="638">
        <f t="shared" ca="1" si="23"/>
        <v>1</v>
      </c>
      <c r="BW28" s="635">
        <f ca="1">IF(B28="","",INDIRECT(ADDRESS(MATCH(B28,Soll_AZ,1)+MATCH("Arbeitszeit 1 ab",Stammdaten!B:B,0)-1,4,,,Tabellennamen),TRUE))</f>
        <v>1.6666666666666667</v>
      </c>
      <c r="BX28" s="638">
        <f t="shared" ca="1" si="24"/>
        <v>0</v>
      </c>
      <c r="BY28" s="638">
        <f t="shared" ca="1" si="102"/>
        <v>1</v>
      </c>
      <c r="BZ28" s="736">
        <f ca="1">ROUND(IF(OR(C28=0,B28=""),0,INDIRECT(ADDRESS(MATCH(B28,Soll_AZ,1)+MATCH("Arbeitszeit 1 ab",Stammdaten!B:B,0)-1,WEEKDAY(B28,2)+15,,,Tabellennamen),TRUE)),15)</f>
        <v>0.33333333333333298</v>
      </c>
      <c r="CA28" s="954">
        <f t="shared" ca="1" si="25"/>
        <v>0</v>
      </c>
      <c r="CB28" s="736">
        <f t="shared" si="103"/>
        <v>0</v>
      </c>
      <c r="CC28" s="625">
        <f t="shared" si="26"/>
        <v>1</v>
      </c>
      <c r="CD28" s="737">
        <f t="shared" si="27"/>
        <v>0</v>
      </c>
      <c r="CE28" s="737">
        <f t="shared" si="104"/>
        <v>1</v>
      </c>
      <c r="CF28" s="738" t="str">
        <f t="shared" si="105"/>
        <v>00:00-00:00</v>
      </c>
      <c r="CG28" s="739">
        <f t="shared" si="106"/>
        <v>1</v>
      </c>
      <c r="CH28" s="738">
        <f t="shared" si="107"/>
        <v>0</v>
      </c>
      <c r="CI28" s="738">
        <f t="shared" si="108"/>
        <v>1</v>
      </c>
      <c r="CJ28" s="737" t="b">
        <f t="shared" si="109"/>
        <v>1</v>
      </c>
      <c r="CK28" s="737" t="b">
        <f t="shared" si="109"/>
        <v>0</v>
      </c>
      <c r="CL28" s="737" t="b">
        <f t="shared" si="110"/>
        <v>1</v>
      </c>
      <c r="CM28" s="628">
        <f t="shared" si="111"/>
        <v>1</v>
      </c>
      <c r="CN28" s="737">
        <f t="shared" si="112"/>
        <v>0</v>
      </c>
      <c r="CO28" s="737">
        <f t="shared" si="113"/>
        <v>0</v>
      </c>
      <c r="CP28" s="737">
        <f t="shared" si="114"/>
        <v>0</v>
      </c>
      <c r="CQ28" s="740">
        <f t="shared" si="28"/>
        <v>0</v>
      </c>
      <c r="CR28" s="625">
        <f t="shared" si="115"/>
        <v>1</v>
      </c>
      <c r="CS28" s="738" t="str">
        <f t="shared" si="29"/>
        <v>00:00-00:00</v>
      </c>
      <c r="CT28" s="739">
        <f t="shared" si="116"/>
        <v>1</v>
      </c>
      <c r="CU28" s="738">
        <f t="shared" si="117"/>
        <v>0</v>
      </c>
      <c r="CV28" s="738">
        <f t="shared" si="118"/>
        <v>1</v>
      </c>
      <c r="CW28" s="737" t="b">
        <f t="shared" si="119"/>
        <v>1</v>
      </c>
      <c r="CX28" s="737" t="b">
        <f t="shared" si="119"/>
        <v>0</v>
      </c>
      <c r="CY28" s="737" t="b">
        <f t="shared" si="120"/>
        <v>1</v>
      </c>
      <c r="CZ28" s="628">
        <f t="shared" si="121"/>
        <v>1</v>
      </c>
      <c r="DA28" s="737">
        <f t="shared" si="122"/>
        <v>0</v>
      </c>
      <c r="DB28" s="737">
        <f t="shared" si="123"/>
        <v>0</v>
      </c>
      <c r="DC28" s="737">
        <f t="shared" si="124"/>
        <v>0</v>
      </c>
      <c r="DD28" s="740">
        <f t="shared" si="30"/>
        <v>0</v>
      </c>
      <c r="DE28" s="625">
        <f t="shared" si="125"/>
        <v>1</v>
      </c>
      <c r="DF28" s="738" t="str">
        <f t="shared" si="126"/>
        <v>00:00-00:00</v>
      </c>
      <c r="DG28" s="739">
        <f t="shared" si="127"/>
        <v>1</v>
      </c>
      <c r="DH28" s="738">
        <f t="shared" si="128"/>
        <v>0</v>
      </c>
      <c r="DI28" s="738">
        <f t="shared" si="129"/>
        <v>1</v>
      </c>
      <c r="DJ28" s="737" t="b">
        <f t="shared" si="130"/>
        <v>1</v>
      </c>
      <c r="DK28" s="737" t="b">
        <f t="shared" si="130"/>
        <v>0</v>
      </c>
      <c r="DL28" s="737" t="b">
        <f t="shared" si="131"/>
        <v>1</v>
      </c>
      <c r="DM28" s="628">
        <f t="shared" si="132"/>
        <v>1</v>
      </c>
      <c r="DN28" s="737">
        <f t="shared" si="133"/>
        <v>0</v>
      </c>
      <c r="DO28" s="737">
        <f t="shared" si="134"/>
        <v>0</v>
      </c>
      <c r="DP28" s="737">
        <f t="shared" si="31"/>
        <v>0</v>
      </c>
      <c r="DQ28" s="740">
        <f t="shared" si="32"/>
        <v>0</v>
      </c>
      <c r="DR28" s="625">
        <f t="shared" si="135"/>
        <v>1</v>
      </c>
      <c r="DS28" s="738" t="str">
        <f t="shared" si="136"/>
        <v>00:00-00:00</v>
      </c>
      <c r="DT28" s="739">
        <f t="shared" si="137"/>
        <v>1</v>
      </c>
      <c r="DU28" s="738">
        <f t="shared" si="138"/>
        <v>0</v>
      </c>
      <c r="DV28" s="738">
        <f t="shared" si="139"/>
        <v>1</v>
      </c>
      <c r="DW28" s="737" t="b">
        <f t="shared" si="140"/>
        <v>1</v>
      </c>
      <c r="DX28" s="737" t="b">
        <f t="shared" si="140"/>
        <v>0</v>
      </c>
      <c r="DY28" s="737" t="b">
        <f t="shared" si="141"/>
        <v>1</v>
      </c>
      <c r="DZ28" s="628">
        <f t="shared" si="142"/>
        <v>1</v>
      </c>
      <c r="EA28" s="737">
        <f t="shared" si="143"/>
        <v>0</v>
      </c>
      <c r="EB28" s="737">
        <f t="shared" si="144"/>
        <v>0</v>
      </c>
      <c r="EC28" s="737">
        <f t="shared" si="33"/>
        <v>0</v>
      </c>
      <c r="ED28" s="740">
        <f t="shared" si="34"/>
        <v>0</v>
      </c>
      <c r="EE28" s="741">
        <f t="shared" si="145"/>
        <v>1</v>
      </c>
      <c r="EF28" s="742" t="str">
        <f t="shared" si="146"/>
        <v>00:00-00:00</v>
      </c>
      <c r="EG28" s="743">
        <f t="shared" si="147"/>
        <v>1</v>
      </c>
      <c r="EH28" s="742">
        <f t="shared" si="148"/>
        <v>0</v>
      </c>
      <c r="EI28" s="742">
        <f t="shared" si="149"/>
        <v>1</v>
      </c>
      <c r="EJ28" s="742" t="b">
        <f t="shared" si="150"/>
        <v>1</v>
      </c>
      <c r="EK28" s="742" t="b">
        <f t="shared" si="150"/>
        <v>0</v>
      </c>
      <c r="EL28" s="742" t="b">
        <f t="shared" si="151"/>
        <v>1</v>
      </c>
      <c r="EM28" s="628">
        <f t="shared" si="152"/>
        <v>1</v>
      </c>
      <c r="EN28" s="737">
        <f t="shared" si="153"/>
        <v>0</v>
      </c>
      <c r="EO28" s="737">
        <f t="shared" si="154"/>
        <v>0</v>
      </c>
      <c r="EP28" s="737">
        <f t="shared" si="35"/>
        <v>0</v>
      </c>
      <c r="EQ28" s="740">
        <f t="shared" si="36"/>
        <v>0</v>
      </c>
      <c r="ER28" s="741">
        <f t="shared" si="155"/>
        <v>1</v>
      </c>
      <c r="ES28" s="742" t="str">
        <f t="shared" si="156"/>
        <v>00:00-00:00</v>
      </c>
      <c r="ET28" s="739">
        <f t="shared" si="157"/>
        <v>1</v>
      </c>
      <c r="EU28" s="738">
        <f t="shared" si="158"/>
        <v>0</v>
      </c>
      <c r="EV28" s="738">
        <f t="shared" si="159"/>
        <v>1</v>
      </c>
      <c r="EW28" s="737" t="b">
        <f t="shared" si="160"/>
        <v>1</v>
      </c>
      <c r="EX28" s="737" t="b">
        <f t="shared" si="160"/>
        <v>0</v>
      </c>
      <c r="EY28" s="737" t="b">
        <f t="shared" si="161"/>
        <v>1</v>
      </c>
      <c r="EZ28" s="628">
        <f t="shared" si="162"/>
        <v>1</v>
      </c>
      <c r="FA28" s="737">
        <f t="shared" si="163"/>
        <v>0</v>
      </c>
      <c r="FB28" s="737">
        <f t="shared" si="164"/>
        <v>0</v>
      </c>
      <c r="FC28" s="737">
        <f t="shared" si="37"/>
        <v>0</v>
      </c>
      <c r="FD28" s="740">
        <f t="shared" si="38"/>
        <v>0</v>
      </c>
      <c r="FE28" s="625">
        <f t="shared" si="165"/>
        <v>1</v>
      </c>
      <c r="FF28" s="738" t="str">
        <f t="shared" si="166"/>
        <v>00:00-00:00</v>
      </c>
      <c r="FG28" s="739">
        <f t="shared" si="167"/>
        <v>1</v>
      </c>
      <c r="FH28" s="738">
        <f t="shared" si="168"/>
        <v>0</v>
      </c>
      <c r="FI28" s="738">
        <f t="shared" si="169"/>
        <v>1</v>
      </c>
      <c r="FJ28" s="737" t="b">
        <f t="shared" si="170"/>
        <v>1</v>
      </c>
      <c r="FK28" s="737" t="b">
        <f t="shared" si="170"/>
        <v>0</v>
      </c>
      <c r="FL28" s="737" t="b">
        <f t="shared" si="171"/>
        <v>1</v>
      </c>
      <c r="FM28" s="628">
        <f t="shared" si="172"/>
        <v>1</v>
      </c>
      <c r="FN28" s="737">
        <f t="shared" si="173"/>
        <v>0</v>
      </c>
      <c r="FO28" s="737">
        <f t="shared" si="174"/>
        <v>0</v>
      </c>
      <c r="FP28" s="737">
        <f t="shared" si="39"/>
        <v>0</v>
      </c>
      <c r="FQ28" s="740">
        <f t="shared" si="40"/>
        <v>0</v>
      </c>
      <c r="FR28" s="625">
        <f t="shared" si="175"/>
        <v>1</v>
      </c>
      <c r="FS28" s="738" t="str">
        <f t="shared" si="176"/>
        <v>00:00-00:00</v>
      </c>
      <c r="FT28" s="739">
        <f t="shared" si="177"/>
        <v>1</v>
      </c>
      <c r="FU28" s="738">
        <f t="shared" si="178"/>
        <v>0</v>
      </c>
      <c r="FV28" s="738">
        <f t="shared" si="179"/>
        <v>1</v>
      </c>
      <c r="FW28" s="737" t="b">
        <f t="shared" si="180"/>
        <v>1</v>
      </c>
      <c r="FX28" s="737" t="b">
        <f t="shared" si="180"/>
        <v>0</v>
      </c>
      <c r="FY28" s="737" t="b">
        <f t="shared" si="181"/>
        <v>1</v>
      </c>
      <c r="FZ28" s="628">
        <f t="shared" si="182"/>
        <v>1</v>
      </c>
      <c r="GA28" s="737">
        <f t="shared" si="183"/>
        <v>0</v>
      </c>
      <c r="GB28" s="737">
        <f t="shared" si="184"/>
        <v>0</v>
      </c>
      <c r="GC28" s="737">
        <f t="shared" si="41"/>
        <v>0</v>
      </c>
      <c r="GD28" s="740">
        <f t="shared" si="42"/>
        <v>0</v>
      </c>
      <c r="GE28" s="625">
        <f t="shared" si="185"/>
        <v>1</v>
      </c>
      <c r="GF28" s="738" t="str">
        <f t="shared" si="186"/>
        <v>00:00-00:00</v>
      </c>
      <c r="GG28" s="739">
        <f t="shared" si="187"/>
        <v>1</v>
      </c>
      <c r="GH28" s="738">
        <f t="shared" si="188"/>
        <v>0</v>
      </c>
      <c r="GI28" s="738">
        <f t="shared" si="189"/>
        <v>1</v>
      </c>
      <c r="GJ28" s="737" t="b">
        <f t="shared" si="190"/>
        <v>1</v>
      </c>
      <c r="GK28" s="737" t="b">
        <f t="shared" si="190"/>
        <v>0</v>
      </c>
      <c r="GL28" s="737" t="b">
        <f t="shared" si="191"/>
        <v>1</v>
      </c>
      <c r="GM28" s="628">
        <f t="shared" si="192"/>
        <v>1</v>
      </c>
      <c r="GN28" s="737">
        <f t="shared" si="193"/>
        <v>0</v>
      </c>
      <c r="GO28" s="737">
        <f t="shared" si="194"/>
        <v>0</v>
      </c>
      <c r="GP28" s="737">
        <f t="shared" si="43"/>
        <v>0</v>
      </c>
      <c r="GQ28" s="740">
        <f t="shared" si="44"/>
        <v>0</v>
      </c>
      <c r="GR28" s="625">
        <f t="shared" si="195"/>
        <v>1</v>
      </c>
      <c r="GS28" s="738" t="str">
        <f t="shared" si="196"/>
        <v>00:00-00:00</v>
      </c>
      <c r="GT28" s="739">
        <f t="shared" si="197"/>
        <v>1</v>
      </c>
      <c r="GU28" s="738">
        <f t="shared" si="198"/>
        <v>0</v>
      </c>
      <c r="GV28" s="738">
        <f t="shared" si="199"/>
        <v>1</v>
      </c>
      <c r="GW28" s="737" t="b">
        <f t="shared" si="200"/>
        <v>1</v>
      </c>
      <c r="GX28" s="737" t="b">
        <f t="shared" si="200"/>
        <v>0</v>
      </c>
      <c r="GY28" s="737" t="b">
        <f t="shared" si="201"/>
        <v>1</v>
      </c>
      <c r="GZ28" s="628">
        <f t="shared" si="202"/>
        <v>1</v>
      </c>
      <c r="HA28" s="737">
        <f t="shared" si="203"/>
        <v>0</v>
      </c>
      <c r="HB28" s="737">
        <f t="shared" si="204"/>
        <v>0</v>
      </c>
      <c r="HC28" s="737">
        <f t="shared" si="45"/>
        <v>0</v>
      </c>
      <c r="HD28" s="740">
        <f t="shared" si="46"/>
        <v>0</v>
      </c>
      <c r="HE28" s="625">
        <f t="shared" si="205"/>
        <v>1</v>
      </c>
      <c r="HF28" s="738" t="str">
        <f t="shared" si="206"/>
        <v>00:00-00:00</v>
      </c>
      <c r="HG28" s="739">
        <f t="shared" si="207"/>
        <v>1</v>
      </c>
      <c r="HH28" s="738">
        <f t="shared" si="208"/>
        <v>0</v>
      </c>
      <c r="HI28" s="738">
        <f t="shared" si="209"/>
        <v>1</v>
      </c>
      <c r="HJ28" s="737" t="b">
        <f t="shared" si="210"/>
        <v>1</v>
      </c>
      <c r="HK28" s="737" t="b">
        <f t="shared" si="210"/>
        <v>0</v>
      </c>
      <c r="HL28" s="737" t="b">
        <f t="shared" si="211"/>
        <v>1</v>
      </c>
      <c r="HM28" s="628">
        <f t="shared" si="212"/>
        <v>1</v>
      </c>
      <c r="HN28" s="737">
        <f t="shared" si="213"/>
        <v>0</v>
      </c>
      <c r="HO28" s="737">
        <f t="shared" si="214"/>
        <v>0</v>
      </c>
      <c r="HP28" s="737">
        <f t="shared" si="47"/>
        <v>0</v>
      </c>
      <c r="HQ28" s="740">
        <f t="shared" si="48"/>
        <v>0</v>
      </c>
      <c r="HR28" s="625">
        <f t="shared" si="215"/>
        <v>1</v>
      </c>
      <c r="HS28" s="738" t="str">
        <f t="shared" si="216"/>
        <v>00:00-00:00</v>
      </c>
      <c r="HT28" s="739">
        <f t="shared" si="217"/>
        <v>1</v>
      </c>
      <c r="HU28" s="738">
        <f t="shared" si="218"/>
        <v>0</v>
      </c>
      <c r="HV28" s="738">
        <f t="shared" si="219"/>
        <v>1</v>
      </c>
      <c r="HW28" s="737" t="b">
        <f t="shared" si="220"/>
        <v>1</v>
      </c>
      <c r="HX28" s="737" t="b">
        <f t="shared" si="220"/>
        <v>0</v>
      </c>
      <c r="HY28" s="737" t="b">
        <f t="shared" si="221"/>
        <v>1</v>
      </c>
      <c r="HZ28" s="628">
        <f t="shared" si="222"/>
        <v>1</v>
      </c>
      <c r="IA28" s="737">
        <f t="shared" si="223"/>
        <v>0</v>
      </c>
      <c r="IB28" s="737">
        <f t="shared" si="224"/>
        <v>0</v>
      </c>
      <c r="IC28" s="737">
        <f t="shared" si="49"/>
        <v>0</v>
      </c>
      <c r="ID28" s="740">
        <f t="shared" si="50"/>
        <v>0</v>
      </c>
      <c r="IE28" s="625">
        <f t="shared" si="225"/>
        <v>1</v>
      </c>
      <c r="IF28" s="738" t="str">
        <f t="shared" si="226"/>
        <v>00:00-00:00</v>
      </c>
      <c r="IG28" s="739">
        <f t="shared" si="227"/>
        <v>1</v>
      </c>
      <c r="IH28" s="738">
        <f t="shared" si="228"/>
        <v>0</v>
      </c>
      <c r="II28" s="738">
        <f t="shared" si="229"/>
        <v>1</v>
      </c>
      <c r="IJ28" s="737" t="b">
        <f t="shared" si="230"/>
        <v>1</v>
      </c>
      <c r="IK28" s="737" t="b">
        <f t="shared" si="230"/>
        <v>0</v>
      </c>
      <c r="IL28" s="737" t="b">
        <f t="shared" si="231"/>
        <v>1</v>
      </c>
      <c r="IM28" s="628">
        <f t="shared" si="232"/>
        <v>1</v>
      </c>
      <c r="IN28" s="737">
        <f t="shared" si="233"/>
        <v>0</v>
      </c>
      <c r="IO28" s="737">
        <f t="shared" si="234"/>
        <v>0</v>
      </c>
      <c r="IP28" s="737">
        <f t="shared" si="51"/>
        <v>0</v>
      </c>
      <c r="IQ28" s="740">
        <f t="shared" si="52"/>
        <v>0</v>
      </c>
      <c r="IR28" s="625">
        <f t="shared" si="235"/>
        <v>1</v>
      </c>
      <c r="IS28" s="738" t="str">
        <f t="shared" si="236"/>
        <v>00:00-00:00</v>
      </c>
      <c r="IT28" s="739">
        <f t="shared" si="237"/>
        <v>1</v>
      </c>
      <c r="IU28" s="738">
        <f t="shared" si="238"/>
        <v>0</v>
      </c>
      <c r="IV28" s="738">
        <f t="shared" si="239"/>
        <v>1</v>
      </c>
      <c r="IW28" s="737" t="b">
        <f t="shared" si="240"/>
        <v>1</v>
      </c>
      <c r="IX28" s="737" t="b">
        <f t="shared" si="240"/>
        <v>0</v>
      </c>
      <c r="IY28" s="737" t="b">
        <f t="shared" si="241"/>
        <v>1</v>
      </c>
      <c r="IZ28" s="628">
        <f t="shared" si="242"/>
        <v>1</v>
      </c>
      <c r="JA28" s="737">
        <f t="shared" si="243"/>
        <v>0</v>
      </c>
      <c r="JB28" s="737">
        <f t="shared" si="244"/>
        <v>0</v>
      </c>
      <c r="JC28" s="737">
        <f t="shared" si="53"/>
        <v>0</v>
      </c>
      <c r="JD28" s="740">
        <f t="shared" si="54"/>
        <v>0</v>
      </c>
      <c r="JE28" s="625">
        <f t="shared" si="245"/>
        <v>1</v>
      </c>
      <c r="JF28" s="738" t="str">
        <f t="shared" si="246"/>
        <v>00:00-00:00</v>
      </c>
      <c r="JG28" s="739">
        <f t="shared" si="247"/>
        <v>1</v>
      </c>
      <c r="JH28" s="738">
        <f t="shared" si="248"/>
        <v>0</v>
      </c>
      <c r="JI28" s="738">
        <f t="shared" si="249"/>
        <v>1</v>
      </c>
      <c r="JJ28" s="737" t="b">
        <f t="shared" si="250"/>
        <v>1</v>
      </c>
      <c r="JK28" s="737" t="b">
        <f t="shared" si="250"/>
        <v>0</v>
      </c>
      <c r="JL28" s="737" t="b">
        <f t="shared" si="251"/>
        <v>1</v>
      </c>
      <c r="JM28" s="628">
        <f t="shared" si="252"/>
        <v>1</v>
      </c>
      <c r="JN28" s="737">
        <f t="shared" si="253"/>
        <v>0</v>
      </c>
      <c r="JO28" s="737">
        <f t="shared" si="254"/>
        <v>0</v>
      </c>
      <c r="JP28" s="737">
        <f t="shared" si="55"/>
        <v>0</v>
      </c>
      <c r="JQ28" s="740">
        <f t="shared" si="56"/>
        <v>0</v>
      </c>
      <c r="JR28" s="744">
        <f t="shared" si="255"/>
        <v>0</v>
      </c>
      <c r="JS28" s="745">
        <f t="shared" si="256"/>
        <v>0</v>
      </c>
      <c r="JT28" s="744">
        <f t="shared" si="257"/>
        <v>0</v>
      </c>
      <c r="JU28" s="744">
        <f t="shared" si="258"/>
        <v>0</v>
      </c>
      <c r="JV28" s="744">
        <f t="shared" si="259"/>
        <v>0</v>
      </c>
      <c r="JW28" s="744">
        <f t="shared" si="260"/>
        <v>0</v>
      </c>
      <c r="JX28" s="616"/>
      <c r="JY28" s="625">
        <f t="shared" si="261"/>
        <v>1</v>
      </c>
      <c r="JZ28" s="626" t="str">
        <f t="shared" si="262"/>
        <v>00:00-00:00</v>
      </c>
      <c r="KA28" s="627">
        <f t="shared" si="263"/>
        <v>1</v>
      </c>
      <c r="KB28" s="738">
        <f t="shared" si="264"/>
        <v>0</v>
      </c>
      <c r="KC28" s="738">
        <f t="shared" si="265"/>
        <v>1</v>
      </c>
      <c r="KD28" s="628" t="b">
        <f t="shared" si="266"/>
        <v>1</v>
      </c>
      <c r="KE28" s="628" t="b">
        <f t="shared" si="266"/>
        <v>0</v>
      </c>
      <c r="KF28" s="628" t="b">
        <f t="shared" si="267"/>
        <v>1</v>
      </c>
      <c r="KG28" s="628">
        <f t="shared" si="268"/>
        <v>1</v>
      </c>
      <c r="KH28" s="737">
        <f t="shared" si="269"/>
        <v>0</v>
      </c>
      <c r="KI28" s="737">
        <f t="shared" si="270"/>
        <v>0</v>
      </c>
      <c r="KJ28" s="737">
        <f t="shared" si="57"/>
        <v>0</v>
      </c>
      <c r="KK28" s="740">
        <f t="shared" si="58"/>
        <v>0</v>
      </c>
      <c r="KL28" s="625">
        <f t="shared" si="271"/>
        <v>1</v>
      </c>
      <c r="KM28" s="625" t="str">
        <f t="shared" si="272"/>
        <v>00:00-00:00</v>
      </c>
      <c r="KN28" s="627">
        <f t="shared" si="273"/>
        <v>1</v>
      </c>
      <c r="KO28" s="738">
        <f t="shared" si="274"/>
        <v>0</v>
      </c>
      <c r="KP28" s="738">
        <f t="shared" si="275"/>
        <v>1</v>
      </c>
      <c r="KQ28" s="628" t="b">
        <f t="shared" si="276"/>
        <v>1</v>
      </c>
      <c r="KR28" s="628" t="b">
        <f t="shared" si="276"/>
        <v>0</v>
      </c>
      <c r="KS28" s="628" t="b">
        <f t="shared" si="277"/>
        <v>1</v>
      </c>
      <c r="KT28" s="628">
        <f t="shared" si="278"/>
        <v>1</v>
      </c>
      <c r="KU28" s="737">
        <f t="shared" si="279"/>
        <v>0</v>
      </c>
      <c r="KV28" s="737">
        <f t="shared" si="280"/>
        <v>0</v>
      </c>
      <c r="KW28" s="737">
        <f t="shared" si="59"/>
        <v>0</v>
      </c>
      <c r="KX28" s="740">
        <f t="shared" si="60"/>
        <v>0</v>
      </c>
      <c r="KY28" s="625">
        <f t="shared" si="281"/>
        <v>1</v>
      </c>
      <c r="KZ28" s="625" t="str">
        <f t="shared" si="282"/>
        <v>00:00-00:00</v>
      </c>
      <c r="LA28" s="627">
        <f t="shared" si="283"/>
        <v>1</v>
      </c>
      <c r="LB28" s="738">
        <f t="shared" si="284"/>
        <v>0</v>
      </c>
      <c r="LC28" s="738">
        <f t="shared" si="285"/>
        <v>1</v>
      </c>
      <c r="LD28" s="628" t="b">
        <f t="shared" si="286"/>
        <v>1</v>
      </c>
      <c r="LE28" s="628" t="b">
        <f t="shared" si="286"/>
        <v>0</v>
      </c>
      <c r="LF28" s="628" t="b">
        <f t="shared" si="287"/>
        <v>1</v>
      </c>
      <c r="LG28" s="628">
        <f t="shared" si="288"/>
        <v>1</v>
      </c>
      <c r="LH28" s="737">
        <f t="shared" si="289"/>
        <v>0</v>
      </c>
      <c r="LI28" s="737">
        <f t="shared" si="290"/>
        <v>0</v>
      </c>
      <c r="LJ28" s="737">
        <f t="shared" si="61"/>
        <v>0</v>
      </c>
      <c r="LK28" s="740">
        <f t="shared" si="62"/>
        <v>0</v>
      </c>
      <c r="LL28" s="625">
        <f t="shared" si="291"/>
        <v>1</v>
      </c>
      <c r="LM28" s="625" t="str">
        <f t="shared" si="292"/>
        <v>00:00-00:00</v>
      </c>
      <c r="LN28" s="627">
        <f t="shared" si="293"/>
        <v>1</v>
      </c>
      <c r="LO28" s="738">
        <f t="shared" si="294"/>
        <v>0</v>
      </c>
      <c r="LP28" s="738">
        <f t="shared" si="295"/>
        <v>1</v>
      </c>
      <c r="LQ28" s="628" t="b">
        <f t="shared" si="296"/>
        <v>1</v>
      </c>
      <c r="LR28" s="628" t="b">
        <f t="shared" si="296"/>
        <v>0</v>
      </c>
      <c r="LS28" s="628" t="b">
        <f t="shared" si="297"/>
        <v>1</v>
      </c>
      <c r="LT28" s="628">
        <f t="shared" si="298"/>
        <v>1</v>
      </c>
      <c r="LU28" s="737">
        <f t="shared" si="299"/>
        <v>0</v>
      </c>
      <c r="LV28" s="737">
        <f t="shared" si="300"/>
        <v>0</v>
      </c>
      <c r="LW28" s="737">
        <f t="shared" si="63"/>
        <v>0</v>
      </c>
      <c r="LX28" s="740">
        <f t="shared" si="64"/>
        <v>0</v>
      </c>
      <c r="LY28" s="625">
        <f t="shared" si="301"/>
        <v>1</v>
      </c>
      <c r="LZ28" s="625" t="str">
        <f t="shared" si="302"/>
        <v>00:00-00:00</v>
      </c>
      <c r="MA28" s="627">
        <f t="shared" si="303"/>
        <v>1</v>
      </c>
      <c r="MB28" s="738">
        <f t="shared" si="304"/>
        <v>0</v>
      </c>
      <c r="MC28" s="738">
        <f t="shared" si="305"/>
        <v>1</v>
      </c>
      <c r="MD28" s="628" t="b">
        <f t="shared" si="306"/>
        <v>1</v>
      </c>
      <c r="ME28" s="628" t="b">
        <f t="shared" si="65"/>
        <v>0</v>
      </c>
      <c r="MF28" s="628" t="b">
        <f t="shared" si="307"/>
        <v>1</v>
      </c>
      <c r="MG28" s="628">
        <f t="shared" si="308"/>
        <v>1</v>
      </c>
      <c r="MH28" s="737">
        <f t="shared" si="309"/>
        <v>0</v>
      </c>
      <c r="MI28" s="737">
        <f t="shared" si="310"/>
        <v>0</v>
      </c>
      <c r="MJ28" s="737">
        <f t="shared" si="66"/>
        <v>0</v>
      </c>
      <c r="MK28" s="740">
        <f t="shared" si="67"/>
        <v>0</v>
      </c>
      <c r="ML28" s="625">
        <f t="shared" si="311"/>
        <v>1</v>
      </c>
      <c r="MM28" s="625" t="str">
        <f t="shared" si="312"/>
        <v>00:00-00:00</v>
      </c>
      <c r="MN28" s="627">
        <f t="shared" si="313"/>
        <v>1</v>
      </c>
      <c r="MO28" s="738">
        <f t="shared" si="314"/>
        <v>0</v>
      </c>
      <c r="MP28" s="738">
        <f t="shared" si="315"/>
        <v>1</v>
      </c>
      <c r="MQ28" s="628" t="b">
        <f t="shared" si="316"/>
        <v>1</v>
      </c>
      <c r="MR28" s="628" t="b">
        <f t="shared" si="316"/>
        <v>0</v>
      </c>
      <c r="MS28" s="628" t="b">
        <f t="shared" si="317"/>
        <v>1</v>
      </c>
      <c r="MT28" s="628">
        <f t="shared" si="318"/>
        <v>1</v>
      </c>
      <c r="MU28" s="737">
        <f t="shared" si="319"/>
        <v>0</v>
      </c>
      <c r="MV28" s="737">
        <f t="shared" si="320"/>
        <v>0</v>
      </c>
      <c r="MW28" s="737">
        <f t="shared" si="68"/>
        <v>0</v>
      </c>
      <c r="MX28" s="740">
        <f t="shared" si="69"/>
        <v>0</v>
      </c>
      <c r="MY28" s="625">
        <f t="shared" si="321"/>
        <v>1</v>
      </c>
      <c r="MZ28" s="625" t="str">
        <f t="shared" si="322"/>
        <v>00:00-00:00</v>
      </c>
      <c r="NA28" s="627">
        <f t="shared" si="323"/>
        <v>1</v>
      </c>
      <c r="NB28" s="738">
        <f t="shared" si="324"/>
        <v>0</v>
      </c>
      <c r="NC28" s="738">
        <f t="shared" si="325"/>
        <v>1</v>
      </c>
      <c r="ND28" s="628" t="b">
        <f t="shared" si="326"/>
        <v>1</v>
      </c>
      <c r="NE28" s="628" t="b">
        <f t="shared" si="326"/>
        <v>0</v>
      </c>
      <c r="NF28" s="628" t="b">
        <f t="shared" si="327"/>
        <v>1</v>
      </c>
      <c r="NG28" s="628">
        <f t="shared" si="328"/>
        <v>1</v>
      </c>
      <c r="NH28" s="737">
        <f t="shared" si="329"/>
        <v>0</v>
      </c>
      <c r="NI28" s="737">
        <f t="shared" si="330"/>
        <v>0</v>
      </c>
      <c r="NJ28" s="737">
        <f t="shared" si="70"/>
        <v>0</v>
      </c>
      <c r="NK28" s="740">
        <f t="shared" si="71"/>
        <v>0</v>
      </c>
      <c r="NL28" s="625">
        <f t="shared" si="331"/>
        <v>1</v>
      </c>
      <c r="NM28" s="625" t="str">
        <f t="shared" si="332"/>
        <v>00:00-00:00</v>
      </c>
      <c r="NN28" s="627">
        <f t="shared" si="333"/>
        <v>1</v>
      </c>
      <c r="NO28" s="738">
        <f t="shared" si="334"/>
        <v>0</v>
      </c>
      <c r="NP28" s="738">
        <f t="shared" si="335"/>
        <v>1</v>
      </c>
      <c r="NQ28" s="628" t="b">
        <f t="shared" si="336"/>
        <v>1</v>
      </c>
      <c r="NR28" s="628" t="b">
        <f t="shared" si="336"/>
        <v>0</v>
      </c>
      <c r="NS28" s="628" t="b">
        <f t="shared" si="337"/>
        <v>1</v>
      </c>
      <c r="NT28" s="628">
        <f t="shared" si="338"/>
        <v>1</v>
      </c>
      <c r="NU28" s="737">
        <f t="shared" si="339"/>
        <v>0</v>
      </c>
      <c r="NV28" s="737">
        <f t="shared" si="340"/>
        <v>0</v>
      </c>
      <c r="NW28" s="737">
        <f t="shared" si="72"/>
        <v>0</v>
      </c>
      <c r="NX28" s="740">
        <f t="shared" si="73"/>
        <v>0</v>
      </c>
      <c r="NY28" s="625">
        <f t="shared" si="341"/>
        <v>1</v>
      </c>
      <c r="NZ28" s="625" t="str">
        <f t="shared" si="342"/>
        <v>00:00-00:00</v>
      </c>
      <c r="OA28" s="627">
        <f t="shared" si="343"/>
        <v>1</v>
      </c>
      <c r="OB28" s="738">
        <f t="shared" si="344"/>
        <v>0</v>
      </c>
      <c r="OC28" s="738">
        <f t="shared" si="345"/>
        <v>1</v>
      </c>
      <c r="OD28" s="628" t="b">
        <f t="shared" si="346"/>
        <v>1</v>
      </c>
      <c r="OE28" s="628" t="b">
        <f t="shared" si="346"/>
        <v>0</v>
      </c>
      <c r="OF28" s="628" t="b">
        <f t="shared" si="347"/>
        <v>1</v>
      </c>
      <c r="OG28" s="628">
        <f t="shared" si="348"/>
        <v>1</v>
      </c>
      <c r="OH28" s="737">
        <f t="shared" si="349"/>
        <v>0</v>
      </c>
      <c r="OI28" s="737">
        <f t="shared" si="350"/>
        <v>0</v>
      </c>
      <c r="OJ28" s="737">
        <f t="shared" si="74"/>
        <v>0</v>
      </c>
      <c r="OK28" s="740">
        <f t="shared" si="75"/>
        <v>0</v>
      </c>
      <c r="OL28" s="625">
        <f t="shared" si="351"/>
        <v>1</v>
      </c>
      <c r="OM28" s="625" t="str">
        <f t="shared" si="352"/>
        <v>00:00-00:00</v>
      </c>
      <c r="ON28" s="627">
        <f t="shared" si="353"/>
        <v>1</v>
      </c>
      <c r="OO28" s="738">
        <f t="shared" si="354"/>
        <v>0</v>
      </c>
      <c r="OP28" s="738">
        <f t="shared" si="355"/>
        <v>1</v>
      </c>
      <c r="OQ28" s="628" t="b">
        <f t="shared" si="356"/>
        <v>1</v>
      </c>
      <c r="OR28" s="628" t="b">
        <f t="shared" si="356"/>
        <v>0</v>
      </c>
      <c r="OS28" s="628" t="b">
        <f t="shared" si="357"/>
        <v>1</v>
      </c>
      <c r="OT28" s="628">
        <f t="shared" si="358"/>
        <v>1</v>
      </c>
      <c r="OU28" s="737">
        <f t="shared" si="359"/>
        <v>0</v>
      </c>
      <c r="OV28" s="737">
        <f t="shared" si="360"/>
        <v>0</v>
      </c>
      <c r="OW28" s="737">
        <f t="shared" si="76"/>
        <v>0</v>
      </c>
      <c r="OX28" s="740">
        <f t="shared" si="77"/>
        <v>0</v>
      </c>
      <c r="OY28" s="625">
        <f t="shared" si="361"/>
        <v>1</v>
      </c>
      <c r="OZ28" s="625" t="str">
        <f t="shared" si="362"/>
        <v>00:00-00:00</v>
      </c>
      <c r="PA28" s="627">
        <f t="shared" si="363"/>
        <v>1</v>
      </c>
      <c r="PB28" s="738">
        <f t="shared" si="364"/>
        <v>0</v>
      </c>
      <c r="PC28" s="738">
        <f t="shared" si="365"/>
        <v>1</v>
      </c>
      <c r="PD28" s="628" t="b">
        <f t="shared" si="366"/>
        <v>1</v>
      </c>
      <c r="PE28" s="628" t="b">
        <f t="shared" si="366"/>
        <v>0</v>
      </c>
      <c r="PF28" s="628" t="b">
        <f t="shared" si="367"/>
        <v>1</v>
      </c>
      <c r="PG28" s="628">
        <f t="shared" si="368"/>
        <v>1</v>
      </c>
      <c r="PH28" s="737">
        <f t="shared" si="369"/>
        <v>0</v>
      </c>
      <c r="PI28" s="737">
        <f t="shared" si="370"/>
        <v>0</v>
      </c>
      <c r="PJ28" s="737">
        <f t="shared" si="78"/>
        <v>0</v>
      </c>
      <c r="PK28" s="740">
        <f t="shared" si="79"/>
        <v>0</v>
      </c>
      <c r="PL28" s="625">
        <f t="shared" si="371"/>
        <v>1</v>
      </c>
      <c r="PM28" s="625" t="str">
        <f t="shared" si="372"/>
        <v>00:00-00:00</v>
      </c>
      <c r="PN28" s="627">
        <f t="shared" si="373"/>
        <v>1</v>
      </c>
      <c r="PO28" s="738">
        <f t="shared" si="374"/>
        <v>0</v>
      </c>
      <c r="PP28" s="738">
        <f t="shared" si="375"/>
        <v>1</v>
      </c>
      <c r="PQ28" s="628" t="b">
        <f t="shared" si="376"/>
        <v>1</v>
      </c>
      <c r="PR28" s="628" t="b">
        <f t="shared" si="376"/>
        <v>0</v>
      </c>
      <c r="PS28" s="628" t="b">
        <f t="shared" si="377"/>
        <v>1</v>
      </c>
      <c r="PT28" s="628">
        <f t="shared" si="378"/>
        <v>1</v>
      </c>
      <c r="PU28" s="737">
        <f t="shared" si="379"/>
        <v>0</v>
      </c>
      <c r="PV28" s="737">
        <f t="shared" si="380"/>
        <v>0</v>
      </c>
      <c r="PW28" s="737">
        <f t="shared" si="80"/>
        <v>0</v>
      </c>
      <c r="PX28" s="740">
        <f t="shared" si="81"/>
        <v>0</v>
      </c>
      <c r="PY28" s="625">
        <f t="shared" si="381"/>
        <v>1</v>
      </c>
      <c r="PZ28" s="625" t="str">
        <f t="shared" si="382"/>
        <v>00:00-00:00</v>
      </c>
      <c r="QA28" s="627">
        <f t="shared" si="383"/>
        <v>1</v>
      </c>
      <c r="QB28" s="738">
        <f t="shared" si="384"/>
        <v>0</v>
      </c>
      <c r="QC28" s="738">
        <f t="shared" si="385"/>
        <v>1</v>
      </c>
      <c r="QD28" s="628" t="b">
        <f t="shared" si="386"/>
        <v>1</v>
      </c>
      <c r="QE28" s="628" t="b">
        <f t="shared" si="386"/>
        <v>0</v>
      </c>
      <c r="QF28" s="628" t="b">
        <f t="shared" si="387"/>
        <v>1</v>
      </c>
      <c r="QG28" s="628">
        <f t="shared" si="388"/>
        <v>1</v>
      </c>
      <c r="QH28" s="737">
        <f t="shared" si="389"/>
        <v>0</v>
      </c>
      <c r="QI28" s="737">
        <f t="shared" si="390"/>
        <v>0</v>
      </c>
      <c r="QJ28" s="737">
        <f t="shared" si="82"/>
        <v>0</v>
      </c>
      <c r="QK28" s="740">
        <f t="shared" si="83"/>
        <v>0</v>
      </c>
      <c r="QL28" s="625">
        <f t="shared" si="391"/>
        <v>1</v>
      </c>
      <c r="QM28" s="625" t="str">
        <f t="shared" si="392"/>
        <v>00:00-00:00</v>
      </c>
      <c r="QN28" s="627">
        <f t="shared" si="393"/>
        <v>1</v>
      </c>
      <c r="QO28" s="738">
        <f t="shared" si="394"/>
        <v>0</v>
      </c>
      <c r="QP28" s="738">
        <f t="shared" si="395"/>
        <v>1</v>
      </c>
      <c r="QQ28" s="628" t="b">
        <f t="shared" si="396"/>
        <v>1</v>
      </c>
      <c r="QR28" s="628" t="b">
        <f t="shared" si="396"/>
        <v>0</v>
      </c>
      <c r="QS28" s="628" t="b">
        <f t="shared" si="397"/>
        <v>1</v>
      </c>
      <c r="QT28" s="628">
        <f t="shared" si="398"/>
        <v>1</v>
      </c>
      <c r="QU28" s="737">
        <f t="shared" si="399"/>
        <v>0</v>
      </c>
      <c r="QV28" s="737">
        <f t="shared" si="400"/>
        <v>0</v>
      </c>
      <c r="QW28" s="737">
        <f t="shared" si="84"/>
        <v>0</v>
      </c>
      <c r="QX28" s="740">
        <f t="shared" si="85"/>
        <v>0</v>
      </c>
      <c r="QY28" s="625">
        <f t="shared" si="401"/>
        <v>1</v>
      </c>
      <c r="QZ28" s="625" t="str">
        <f t="shared" si="402"/>
        <v>00:00-00:00</v>
      </c>
      <c r="RA28" s="627">
        <f t="shared" si="403"/>
        <v>1</v>
      </c>
      <c r="RB28" s="738">
        <f t="shared" si="404"/>
        <v>0</v>
      </c>
      <c r="RC28" s="738">
        <f t="shared" si="405"/>
        <v>1</v>
      </c>
      <c r="RD28" s="628" t="b">
        <f t="shared" si="406"/>
        <v>1</v>
      </c>
      <c r="RE28" s="628" t="b">
        <f t="shared" si="406"/>
        <v>0</v>
      </c>
      <c r="RF28" s="628" t="b">
        <f t="shared" si="407"/>
        <v>1</v>
      </c>
      <c r="RG28" s="628">
        <f t="shared" si="408"/>
        <v>1</v>
      </c>
      <c r="RH28" s="737">
        <f t="shared" si="409"/>
        <v>0</v>
      </c>
      <c r="RI28" s="737">
        <f t="shared" si="410"/>
        <v>0</v>
      </c>
      <c r="RJ28" s="737">
        <f t="shared" si="86"/>
        <v>0</v>
      </c>
      <c r="RK28" s="740">
        <f t="shared" si="87"/>
        <v>0</v>
      </c>
      <c r="RL28" s="744">
        <f t="shared" si="411"/>
        <v>0</v>
      </c>
      <c r="RM28" s="746">
        <f t="shared" si="430"/>
        <v>0</v>
      </c>
      <c r="RN28" s="744">
        <f t="shared" si="412"/>
        <v>0</v>
      </c>
      <c r="RO28" s="744">
        <f t="shared" si="413"/>
        <v>0</v>
      </c>
      <c r="RP28" s="744">
        <f t="shared" si="414"/>
        <v>0</v>
      </c>
      <c r="RQ28" s="744">
        <f t="shared" si="415"/>
        <v>0</v>
      </c>
      <c r="RR28" s="594">
        <f t="shared" ca="1" si="89"/>
        <v>0</v>
      </c>
      <c r="RS28" s="594">
        <f t="shared" ca="1" si="90"/>
        <v>0</v>
      </c>
      <c r="RU28" s="725"/>
    </row>
    <row r="29" spans="1:489" s="625" customFormat="1" ht="15" x14ac:dyDescent="0.25">
      <c r="A29" s="865">
        <f t="shared" ca="1" si="91"/>
        <v>51</v>
      </c>
      <c r="B29" s="719">
        <f t="shared" ca="1" si="416"/>
        <v>44184</v>
      </c>
      <c r="C29" s="720">
        <f t="shared" ca="1" si="417"/>
        <v>1</v>
      </c>
      <c r="D29" s="720" t="str">
        <f t="shared" ca="1" si="418"/>
        <v/>
      </c>
      <c r="E29" s="773" t="str">
        <f t="shared" ca="1" si="419"/>
        <v/>
      </c>
      <c r="F29" s="721">
        <f t="shared" ca="1" si="420"/>
        <v>44184</v>
      </c>
      <c r="G29" s="747"/>
      <c r="H29" s="748"/>
      <c r="I29" s="748"/>
      <c r="J29" s="748"/>
      <c r="K29" s="748"/>
      <c r="L29" s="748"/>
      <c r="M29" s="749"/>
      <c r="N29" s="722" t="str">
        <f t="shared" si="0"/>
        <v/>
      </c>
      <c r="O29" s="723" t="str">
        <f t="shared" si="1"/>
        <v/>
      </c>
      <c r="P29" s="724">
        <f t="shared" ca="1" si="2"/>
        <v>0.33333333333333298</v>
      </c>
      <c r="Q29" s="725" t="str">
        <f t="shared" ca="1" si="3"/>
        <v/>
      </c>
      <c r="R29" s="725" t="str">
        <f t="shared" ca="1" si="92"/>
        <v/>
      </c>
      <c r="S29" s="750"/>
      <c r="T29" s="723" t="str">
        <f t="shared" si="93"/>
        <v/>
      </c>
      <c r="U29" s="723" t="str">
        <f t="shared" ca="1" si="4"/>
        <v/>
      </c>
      <c r="V29" s="723" t="str">
        <f t="shared" ca="1" si="94"/>
        <v/>
      </c>
      <c r="W29" s="723" t="str">
        <f t="shared" ca="1" si="95"/>
        <v/>
      </c>
      <c r="X29" s="723" t="str">
        <f ca="1">IF(AND(UPPER(G29)=Stammdaten!$D$47,Q29&gt;0),Q29,"")</f>
        <v/>
      </c>
      <c r="Y29" s="751"/>
      <c r="Z29" s="714"/>
      <c r="AA29" s="714"/>
      <c r="AB29" s="714"/>
      <c r="AC29" s="727" t="str">
        <f t="shared" si="5"/>
        <v/>
      </c>
      <c r="AD29" s="714"/>
      <c r="AE29" s="752" t="str">
        <f t="shared" si="6"/>
        <v/>
      </c>
      <c r="AF29" s="729" t="str">
        <f t="shared" si="96"/>
        <v/>
      </c>
      <c r="AG29" s="730" t="str">
        <f t="shared" si="97"/>
        <v/>
      </c>
      <c r="AH29" s="731" t="str">
        <f t="shared" si="7"/>
        <v/>
      </c>
      <c r="AI29" s="731">
        <f t="shared" si="98"/>
        <v>0</v>
      </c>
      <c r="AJ29" s="731">
        <f t="shared" si="99"/>
        <v>0</v>
      </c>
      <c r="AK29" s="732">
        <f ca="1">IF(G29=Stammdaten!$I$59,3,IF(AND(OR(C29=0,WEEKDAY(B29,2)&gt;=6),Q29&lt;&gt;""),2,0))</f>
        <v>0</v>
      </c>
      <c r="AL29" s="596">
        <f t="shared" si="8"/>
        <v>0</v>
      </c>
      <c r="AM29" s="596">
        <f t="shared" si="8"/>
        <v>0</v>
      </c>
      <c r="AN29" s="596">
        <f t="shared" si="8"/>
        <v>0</v>
      </c>
      <c r="AO29" s="596">
        <f t="shared" si="421"/>
        <v>0</v>
      </c>
      <c r="AP29" s="633">
        <v>0</v>
      </c>
      <c r="AQ29" s="596">
        <f t="shared" si="422"/>
        <v>0</v>
      </c>
      <c r="AR29" s="634">
        <f t="shared" si="9"/>
        <v>0</v>
      </c>
      <c r="AS29" s="733">
        <f t="shared" si="10"/>
        <v>0</v>
      </c>
      <c r="AT29" s="635">
        <f t="shared" si="11"/>
        <v>0</v>
      </c>
      <c r="AU29" s="635">
        <f t="shared" si="423"/>
        <v>0</v>
      </c>
      <c r="AV29" s="633">
        <v>0</v>
      </c>
      <c r="AW29" s="635">
        <f t="shared" si="424"/>
        <v>0</v>
      </c>
      <c r="AX29" s="596">
        <f t="shared" si="12"/>
        <v>0</v>
      </c>
      <c r="AY29" s="596">
        <f t="shared" si="13"/>
        <v>0</v>
      </c>
      <c r="AZ29" s="596">
        <f t="shared" si="14"/>
        <v>0</v>
      </c>
      <c r="BA29" s="596">
        <f t="shared" si="15"/>
        <v>0</v>
      </c>
      <c r="BB29" s="596">
        <f t="shared" si="16"/>
        <v>0</v>
      </c>
      <c r="BC29" s="596">
        <f t="shared" si="425"/>
        <v>0</v>
      </c>
      <c r="BD29" s="636" t="b">
        <f t="shared" si="17"/>
        <v>1</v>
      </c>
      <c r="BE29" s="636" t="b">
        <f>IF(UPPER(G29)=Stammdaten!$D$40,TRUE,FALSE)</f>
        <v>0</v>
      </c>
      <c r="BF29" s="635">
        <f t="shared" si="426"/>
        <v>0</v>
      </c>
      <c r="BG29" s="635">
        <f>IF(UPPER(G29)=Stammdaten!$D$39,IF(C29=0,AU29/2,IF(AU29&gt;=10/24,10/24,AU29)),0)</f>
        <v>0</v>
      </c>
      <c r="BH29" s="635">
        <f ca="1">IF(OR(C29=0,B29=""),0,INDIRECT(ADDRESS(MATCH(B29,Soll_AZ,1)+MATCH("Arbeitszeit 1 ab",Stammdaten!B:B,0)-1,WEEKDAY(B29,2)+15,,,Tabellennamen),TRUE))</f>
        <v>0.33333333333333337</v>
      </c>
      <c r="BI29" s="635">
        <f>IF(G29=Stammdaten!$D$48,BH29,0)</f>
        <v>0</v>
      </c>
      <c r="BJ29" s="734">
        <f>ROUND(IF(BI29&gt;0,BI29,IF(UPPER(G29)=Stammdaten!$D$39,BG29,IF(UPPER(G29)=Stammdaten!$D$40,IF(AO29+AU29=0,P29,IF(AND(AU29&gt;0,AU29-AO29+AQ29&lt;=10/24),AU29-AO29+AQ29,IF(OR(AU29=0,AQ29&gt;=10/24),AQ29,10/24))),BF29))),15)</f>
        <v>0</v>
      </c>
      <c r="BK29" s="636">
        <f t="shared" si="427"/>
        <v>0</v>
      </c>
      <c r="BL29" s="636" t="b">
        <f>IF(UPPER(G29)=Stammdaten!$D$39,TRUE,FALSE)</f>
        <v>0</v>
      </c>
      <c r="BM29" s="636">
        <f t="shared" si="18"/>
        <v>0</v>
      </c>
      <c r="BN29" s="636">
        <f t="shared" si="19"/>
        <v>0</v>
      </c>
      <c r="BO29" s="735">
        <f t="shared" ca="1" si="100"/>
        <v>0</v>
      </c>
      <c r="BP29" s="636">
        <f t="shared" si="20"/>
        <v>0</v>
      </c>
      <c r="BQ29" s="636">
        <f t="shared" si="101"/>
        <v>0</v>
      </c>
      <c r="BR29" s="636">
        <f t="shared" ca="1" si="21"/>
        <v>0</v>
      </c>
      <c r="BS29" s="549">
        <f t="shared" ca="1" si="22"/>
        <v>0</v>
      </c>
      <c r="BT29" s="637">
        <f t="shared" ca="1" si="428"/>
        <v>0</v>
      </c>
      <c r="BU29" s="635">
        <f t="shared" ca="1" si="429"/>
        <v>0</v>
      </c>
      <c r="BV29" s="638">
        <f t="shared" ca="1" si="23"/>
        <v>1</v>
      </c>
      <c r="BW29" s="635">
        <f ca="1">IF(B29="","",INDIRECT(ADDRESS(MATCH(B29,Soll_AZ,1)+MATCH("Arbeitszeit 1 ab",Stammdaten!B:B,0)-1,4,,,Tabellennamen),TRUE))</f>
        <v>1.6666666666666667</v>
      </c>
      <c r="BX29" s="638">
        <f t="shared" ca="1" si="24"/>
        <v>0</v>
      </c>
      <c r="BY29" s="638">
        <f t="shared" ca="1" si="102"/>
        <v>1</v>
      </c>
      <c r="BZ29" s="736">
        <f ca="1">ROUND(IF(OR(C29=0,B29=""),0,INDIRECT(ADDRESS(MATCH(B29,Soll_AZ,1)+MATCH("Arbeitszeit 1 ab",Stammdaten!B:B,0)-1,WEEKDAY(B29,2)+15,,,Tabellennamen),TRUE)),15)</f>
        <v>0.33333333333333298</v>
      </c>
      <c r="CA29" s="954">
        <f t="shared" ca="1" si="25"/>
        <v>0</v>
      </c>
      <c r="CB29" s="736">
        <f t="shared" si="103"/>
        <v>0</v>
      </c>
      <c r="CC29" s="625">
        <f t="shared" si="26"/>
        <v>1</v>
      </c>
      <c r="CD29" s="737">
        <f t="shared" si="27"/>
        <v>0</v>
      </c>
      <c r="CE29" s="737">
        <f t="shared" si="104"/>
        <v>1</v>
      </c>
      <c r="CF29" s="738" t="str">
        <f t="shared" si="105"/>
        <v>00:00-00:00</v>
      </c>
      <c r="CG29" s="739">
        <f t="shared" si="106"/>
        <v>1</v>
      </c>
      <c r="CH29" s="738">
        <f t="shared" si="107"/>
        <v>0</v>
      </c>
      <c r="CI29" s="738">
        <f t="shared" si="108"/>
        <v>1</v>
      </c>
      <c r="CJ29" s="737" t="b">
        <f t="shared" si="109"/>
        <v>1</v>
      </c>
      <c r="CK29" s="737" t="b">
        <f t="shared" si="109"/>
        <v>0</v>
      </c>
      <c r="CL29" s="737" t="b">
        <f t="shared" si="110"/>
        <v>1</v>
      </c>
      <c r="CM29" s="628">
        <f t="shared" si="111"/>
        <v>1</v>
      </c>
      <c r="CN29" s="737">
        <f t="shared" si="112"/>
        <v>0</v>
      </c>
      <c r="CO29" s="737">
        <f t="shared" si="113"/>
        <v>0</v>
      </c>
      <c r="CP29" s="737">
        <f t="shared" si="114"/>
        <v>0</v>
      </c>
      <c r="CQ29" s="740">
        <f t="shared" si="28"/>
        <v>0</v>
      </c>
      <c r="CR29" s="625">
        <f t="shared" si="115"/>
        <v>1</v>
      </c>
      <c r="CS29" s="738" t="str">
        <f t="shared" si="29"/>
        <v>00:00-00:00</v>
      </c>
      <c r="CT29" s="739">
        <f t="shared" si="116"/>
        <v>1</v>
      </c>
      <c r="CU29" s="738">
        <f t="shared" si="117"/>
        <v>0</v>
      </c>
      <c r="CV29" s="738">
        <f t="shared" si="118"/>
        <v>1</v>
      </c>
      <c r="CW29" s="737" t="b">
        <f t="shared" si="119"/>
        <v>1</v>
      </c>
      <c r="CX29" s="737" t="b">
        <f t="shared" si="119"/>
        <v>0</v>
      </c>
      <c r="CY29" s="737" t="b">
        <f t="shared" si="120"/>
        <v>1</v>
      </c>
      <c r="CZ29" s="628">
        <f t="shared" si="121"/>
        <v>1</v>
      </c>
      <c r="DA29" s="737">
        <f t="shared" si="122"/>
        <v>0</v>
      </c>
      <c r="DB29" s="737">
        <f t="shared" si="123"/>
        <v>0</v>
      </c>
      <c r="DC29" s="737">
        <f t="shared" si="124"/>
        <v>0</v>
      </c>
      <c r="DD29" s="740">
        <f t="shared" si="30"/>
        <v>0</v>
      </c>
      <c r="DE29" s="625">
        <f t="shared" si="125"/>
        <v>1</v>
      </c>
      <c r="DF29" s="738" t="str">
        <f t="shared" si="126"/>
        <v>00:00-00:00</v>
      </c>
      <c r="DG29" s="739">
        <f t="shared" si="127"/>
        <v>1</v>
      </c>
      <c r="DH29" s="738">
        <f t="shared" si="128"/>
        <v>0</v>
      </c>
      <c r="DI29" s="738">
        <f t="shared" si="129"/>
        <v>1</v>
      </c>
      <c r="DJ29" s="737" t="b">
        <f t="shared" si="130"/>
        <v>1</v>
      </c>
      <c r="DK29" s="737" t="b">
        <f t="shared" si="130"/>
        <v>0</v>
      </c>
      <c r="DL29" s="737" t="b">
        <f t="shared" si="131"/>
        <v>1</v>
      </c>
      <c r="DM29" s="628">
        <f t="shared" si="132"/>
        <v>1</v>
      </c>
      <c r="DN29" s="737">
        <f t="shared" si="133"/>
        <v>0</v>
      </c>
      <c r="DO29" s="737">
        <f t="shared" si="134"/>
        <v>0</v>
      </c>
      <c r="DP29" s="737">
        <f t="shared" si="31"/>
        <v>0</v>
      </c>
      <c r="DQ29" s="740">
        <f t="shared" si="32"/>
        <v>0</v>
      </c>
      <c r="DR29" s="625">
        <f t="shared" si="135"/>
        <v>1</v>
      </c>
      <c r="DS29" s="738" t="str">
        <f t="shared" si="136"/>
        <v>00:00-00:00</v>
      </c>
      <c r="DT29" s="739">
        <f t="shared" si="137"/>
        <v>1</v>
      </c>
      <c r="DU29" s="738">
        <f t="shared" si="138"/>
        <v>0</v>
      </c>
      <c r="DV29" s="738">
        <f t="shared" si="139"/>
        <v>1</v>
      </c>
      <c r="DW29" s="737" t="b">
        <f t="shared" si="140"/>
        <v>1</v>
      </c>
      <c r="DX29" s="737" t="b">
        <f t="shared" si="140"/>
        <v>0</v>
      </c>
      <c r="DY29" s="737" t="b">
        <f t="shared" si="141"/>
        <v>1</v>
      </c>
      <c r="DZ29" s="628">
        <f t="shared" si="142"/>
        <v>1</v>
      </c>
      <c r="EA29" s="737">
        <f t="shared" si="143"/>
        <v>0</v>
      </c>
      <c r="EB29" s="737">
        <f t="shared" si="144"/>
        <v>0</v>
      </c>
      <c r="EC29" s="737">
        <f t="shared" si="33"/>
        <v>0</v>
      </c>
      <c r="ED29" s="740">
        <f t="shared" si="34"/>
        <v>0</v>
      </c>
      <c r="EE29" s="741">
        <f t="shared" si="145"/>
        <v>1</v>
      </c>
      <c r="EF29" s="742" t="str">
        <f t="shared" si="146"/>
        <v>00:00-00:00</v>
      </c>
      <c r="EG29" s="743">
        <f t="shared" si="147"/>
        <v>1</v>
      </c>
      <c r="EH29" s="742">
        <f t="shared" si="148"/>
        <v>0</v>
      </c>
      <c r="EI29" s="742">
        <f t="shared" si="149"/>
        <v>1</v>
      </c>
      <c r="EJ29" s="742" t="b">
        <f t="shared" si="150"/>
        <v>1</v>
      </c>
      <c r="EK29" s="742" t="b">
        <f t="shared" si="150"/>
        <v>0</v>
      </c>
      <c r="EL29" s="742" t="b">
        <f t="shared" si="151"/>
        <v>1</v>
      </c>
      <c r="EM29" s="628">
        <f t="shared" si="152"/>
        <v>1</v>
      </c>
      <c r="EN29" s="737">
        <f t="shared" si="153"/>
        <v>0</v>
      </c>
      <c r="EO29" s="737">
        <f t="shared" si="154"/>
        <v>0</v>
      </c>
      <c r="EP29" s="737">
        <f t="shared" si="35"/>
        <v>0</v>
      </c>
      <c r="EQ29" s="740">
        <f t="shared" si="36"/>
        <v>0</v>
      </c>
      <c r="ER29" s="741">
        <f t="shared" si="155"/>
        <v>1</v>
      </c>
      <c r="ES29" s="742" t="str">
        <f t="shared" si="156"/>
        <v>00:00-00:00</v>
      </c>
      <c r="ET29" s="739">
        <f t="shared" si="157"/>
        <v>1</v>
      </c>
      <c r="EU29" s="738">
        <f t="shared" si="158"/>
        <v>0</v>
      </c>
      <c r="EV29" s="738">
        <f t="shared" si="159"/>
        <v>1</v>
      </c>
      <c r="EW29" s="737" t="b">
        <f t="shared" si="160"/>
        <v>1</v>
      </c>
      <c r="EX29" s="737" t="b">
        <f t="shared" si="160"/>
        <v>0</v>
      </c>
      <c r="EY29" s="737" t="b">
        <f t="shared" si="161"/>
        <v>1</v>
      </c>
      <c r="EZ29" s="628">
        <f t="shared" si="162"/>
        <v>1</v>
      </c>
      <c r="FA29" s="737">
        <f t="shared" si="163"/>
        <v>0</v>
      </c>
      <c r="FB29" s="737">
        <f t="shared" si="164"/>
        <v>0</v>
      </c>
      <c r="FC29" s="737">
        <f t="shared" si="37"/>
        <v>0</v>
      </c>
      <c r="FD29" s="740">
        <f t="shared" si="38"/>
        <v>0</v>
      </c>
      <c r="FE29" s="625">
        <f t="shared" si="165"/>
        <v>1</v>
      </c>
      <c r="FF29" s="738" t="str">
        <f t="shared" si="166"/>
        <v>00:00-00:00</v>
      </c>
      <c r="FG29" s="739">
        <f t="shared" si="167"/>
        <v>1</v>
      </c>
      <c r="FH29" s="738">
        <f t="shared" si="168"/>
        <v>0</v>
      </c>
      <c r="FI29" s="738">
        <f t="shared" si="169"/>
        <v>1</v>
      </c>
      <c r="FJ29" s="737" t="b">
        <f t="shared" si="170"/>
        <v>1</v>
      </c>
      <c r="FK29" s="737" t="b">
        <f t="shared" si="170"/>
        <v>0</v>
      </c>
      <c r="FL29" s="737" t="b">
        <f t="shared" si="171"/>
        <v>1</v>
      </c>
      <c r="FM29" s="628">
        <f t="shared" si="172"/>
        <v>1</v>
      </c>
      <c r="FN29" s="737">
        <f t="shared" si="173"/>
        <v>0</v>
      </c>
      <c r="FO29" s="737">
        <f t="shared" si="174"/>
        <v>0</v>
      </c>
      <c r="FP29" s="737">
        <f t="shared" si="39"/>
        <v>0</v>
      </c>
      <c r="FQ29" s="740">
        <f t="shared" si="40"/>
        <v>0</v>
      </c>
      <c r="FR29" s="625">
        <f t="shared" si="175"/>
        <v>1</v>
      </c>
      <c r="FS29" s="738" t="str">
        <f t="shared" si="176"/>
        <v>00:00-00:00</v>
      </c>
      <c r="FT29" s="739">
        <f t="shared" si="177"/>
        <v>1</v>
      </c>
      <c r="FU29" s="738">
        <f t="shared" si="178"/>
        <v>0</v>
      </c>
      <c r="FV29" s="738">
        <f t="shared" si="179"/>
        <v>1</v>
      </c>
      <c r="FW29" s="737" t="b">
        <f t="shared" si="180"/>
        <v>1</v>
      </c>
      <c r="FX29" s="737" t="b">
        <f t="shared" si="180"/>
        <v>0</v>
      </c>
      <c r="FY29" s="737" t="b">
        <f t="shared" si="181"/>
        <v>1</v>
      </c>
      <c r="FZ29" s="628">
        <f t="shared" si="182"/>
        <v>1</v>
      </c>
      <c r="GA29" s="737">
        <f t="shared" si="183"/>
        <v>0</v>
      </c>
      <c r="GB29" s="737">
        <f t="shared" si="184"/>
        <v>0</v>
      </c>
      <c r="GC29" s="737">
        <f t="shared" si="41"/>
        <v>0</v>
      </c>
      <c r="GD29" s="740">
        <f t="shared" si="42"/>
        <v>0</v>
      </c>
      <c r="GE29" s="625">
        <f t="shared" si="185"/>
        <v>1</v>
      </c>
      <c r="GF29" s="738" t="str">
        <f t="shared" si="186"/>
        <v>00:00-00:00</v>
      </c>
      <c r="GG29" s="739">
        <f t="shared" si="187"/>
        <v>1</v>
      </c>
      <c r="GH29" s="738">
        <f t="shared" si="188"/>
        <v>0</v>
      </c>
      <c r="GI29" s="738">
        <f t="shared" si="189"/>
        <v>1</v>
      </c>
      <c r="GJ29" s="737" t="b">
        <f t="shared" si="190"/>
        <v>1</v>
      </c>
      <c r="GK29" s="737" t="b">
        <f t="shared" si="190"/>
        <v>0</v>
      </c>
      <c r="GL29" s="737" t="b">
        <f t="shared" si="191"/>
        <v>1</v>
      </c>
      <c r="GM29" s="628">
        <f t="shared" si="192"/>
        <v>1</v>
      </c>
      <c r="GN29" s="737">
        <f t="shared" si="193"/>
        <v>0</v>
      </c>
      <c r="GO29" s="737">
        <f t="shared" si="194"/>
        <v>0</v>
      </c>
      <c r="GP29" s="737">
        <f t="shared" si="43"/>
        <v>0</v>
      </c>
      <c r="GQ29" s="740">
        <f t="shared" si="44"/>
        <v>0</v>
      </c>
      <c r="GR29" s="625">
        <f t="shared" si="195"/>
        <v>1</v>
      </c>
      <c r="GS29" s="738" t="str">
        <f t="shared" si="196"/>
        <v>00:00-00:00</v>
      </c>
      <c r="GT29" s="739">
        <f t="shared" si="197"/>
        <v>1</v>
      </c>
      <c r="GU29" s="738">
        <f t="shared" si="198"/>
        <v>0</v>
      </c>
      <c r="GV29" s="738">
        <f t="shared" si="199"/>
        <v>1</v>
      </c>
      <c r="GW29" s="737" t="b">
        <f t="shared" si="200"/>
        <v>1</v>
      </c>
      <c r="GX29" s="737" t="b">
        <f t="shared" si="200"/>
        <v>0</v>
      </c>
      <c r="GY29" s="737" t="b">
        <f t="shared" si="201"/>
        <v>1</v>
      </c>
      <c r="GZ29" s="628">
        <f t="shared" si="202"/>
        <v>1</v>
      </c>
      <c r="HA29" s="737">
        <f t="shared" si="203"/>
        <v>0</v>
      </c>
      <c r="HB29" s="737">
        <f t="shared" si="204"/>
        <v>0</v>
      </c>
      <c r="HC29" s="737">
        <f t="shared" si="45"/>
        <v>0</v>
      </c>
      <c r="HD29" s="740">
        <f t="shared" si="46"/>
        <v>0</v>
      </c>
      <c r="HE29" s="625">
        <f t="shared" si="205"/>
        <v>1</v>
      </c>
      <c r="HF29" s="738" t="str">
        <f t="shared" si="206"/>
        <v>00:00-00:00</v>
      </c>
      <c r="HG29" s="739">
        <f t="shared" si="207"/>
        <v>1</v>
      </c>
      <c r="HH29" s="738">
        <f t="shared" si="208"/>
        <v>0</v>
      </c>
      <c r="HI29" s="738">
        <f t="shared" si="209"/>
        <v>1</v>
      </c>
      <c r="HJ29" s="737" t="b">
        <f t="shared" si="210"/>
        <v>1</v>
      </c>
      <c r="HK29" s="737" t="b">
        <f t="shared" si="210"/>
        <v>0</v>
      </c>
      <c r="HL29" s="737" t="b">
        <f t="shared" si="211"/>
        <v>1</v>
      </c>
      <c r="HM29" s="628">
        <f t="shared" si="212"/>
        <v>1</v>
      </c>
      <c r="HN29" s="737">
        <f t="shared" si="213"/>
        <v>0</v>
      </c>
      <c r="HO29" s="737">
        <f t="shared" si="214"/>
        <v>0</v>
      </c>
      <c r="HP29" s="737">
        <f t="shared" si="47"/>
        <v>0</v>
      </c>
      <c r="HQ29" s="740">
        <f t="shared" si="48"/>
        <v>0</v>
      </c>
      <c r="HR29" s="625">
        <f t="shared" si="215"/>
        <v>1</v>
      </c>
      <c r="HS29" s="738" t="str">
        <f t="shared" si="216"/>
        <v>00:00-00:00</v>
      </c>
      <c r="HT29" s="739">
        <f t="shared" si="217"/>
        <v>1</v>
      </c>
      <c r="HU29" s="738">
        <f t="shared" si="218"/>
        <v>0</v>
      </c>
      <c r="HV29" s="738">
        <f t="shared" si="219"/>
        <v>1</v>
      </c>
      <c r="HW29" s="737" t="b">
        <f t="shared" si="220"/>
        <v>1</v>
      </c>
      <c r="HX29" s="737" t="b">
        <f t="shared" si="220"/>
        <v>0</v>
      </c>
      <c r="HY29" s="737" t="b">
        <f t="shared" si="221"/>
        <v>1</v>
      </c>
      <c r="HZ29" s="628">
        <f t="shared" si="222"/>
        <v>1</v>
      </c>
      <c r="IA29" s="737">
        <f t="shared" si="223"/>
        <v>0</v>
      </c>
      <c r="IB29" s="737">
        <f t="shared" si="224"/>
        <v>0</v>
      </c>
      <c r="IC29" s="737">
        <f t="shared" si="49"/>
        <v>0</v>
      </c>
      <c r="ID29" s="740">
        <f t="shared" si="50"/>
        <v>0</v>
      </c>
      <c r="IE29" s="625">
        <f t="shared" si="225"/>
        <v>1</v>
      </c>
      <c r="IF29" s="738" t="str">
        <f t="shared" si="226"/>
        <v>00:00-00:00</v>
      </c>
      <c r="IG29" s="739">
        <f t="shared" si="227"/>
        <v>1</v>
      </c>
      <c r="IH29" s="738">
        <f t="shared" si="228"/>
        <v>0</v>
      </c>
      <c r="II29" s="738">
        <f t="shared" si="229"/>
        <v>1</v>
      </c>
      <c r="IJ29" s="737" t="b">
        <f t="shared" si="230"/>
        <v>1</v>
      </c>
      <c r="IK29" s="737" t="b">
        <f t="shared" si="230"/>
        <v>0</v>
      </c>
      <c r="IL29" s="737" t="b">
        <f t="shared" si="231"/>
        <v>1</v>
      </c>
      <c r="IM29" s="628">
        <f t="shared" si="232"/>
        <v>1</v>
      </c>
      <c r="IN29" s="737">
        <f t="shared" si="233"/>
        <v>0</v>
      </c>
      <c r="IO29" s="737">
        <f t="shared" si="234"/>
        <v>0</v>
      </c>
      <c r="IP29" s="737">
        <f t="shared" si="51"/>
        <v>0</v>
      </c>
      <c r="IQ29" s="740">
        <f t="shared" si="52"/>
        <v>0</v>
      </c>
      <c r="IR29" s="625">
        <f t="shared" si="235"/>
        <v>1</v>
      </c>
      <c r="IS29" s="738" t="str">
        <f t="shared" si="236"/>
        <v>00:00-00:00</v>
      </c>
      <c r="IT29" s="739">
        <f t="shared" si="237"/>
        <v>1</v>
      </c>
      <c r="IU29" s="738">
        <f t="shared" si="238"/>
        <v>0</v>
      </c>
      <c r="IV29" s="738">
        <f t="shared" si="239"/>
        <v>1</v>
      </c>
      <c r="IW29" s="737" t="b">
        <f t="shared" si="240"/>
        <v>1</v>
      </c>
      <c r="IX29" s="737" t="b">
        <f t="shared" si="240"/>
        <v>0</v>
      </c>
      <c r="IY29" s="737" t="b">
        <f t="shared" si="241"/>
        <v>1</v>
      </c>
      <c r="IZ29" s="628">
        <f t="shared" si="242"/>
        <v>1</v>
      </c>
      <c r="JA29" s="737">
        <f t="shared" si="243"/>
        <v>0</v>
      </c>
      <c r="JB29" s="737">
        <f t="shared" si="244"/>
        <v>0</v>
      </c>
      <c r="JC29" s="737">
        <f t="shared" si="53"/>
        <v>0</v>
      </c>
      <c r="JD29" s="740">
        <f t="shared" si="54"/>
        <v>0</v>
      </c>
      <c r="JE29" s="625">
        <f t="shared" si="245"/>
        <v>1</v>
      </c>
      <c r="JF29" s="738" t="str">
        <f t="shared" si="246"/>
        <v>00:00-00:00</v>
      </c>
      <c r="JG29" s="739">
        <f t="shared" si="247"/>
        <v>1</v>
      </c>
      <c r="JH29" s="738">
        <f t="shared" si="248"/>
        <v>0</v>
      </c>
      <c r="JI29" s="738">
        <f t="shared" si="249"/>
        <v>1</v>
      </c>
      <c r="JJ29" s="737" t="b">
        <f t="shared" si="250"/>
        <v>1</v>
      </c>
      <c r="JK29" s="737" t="b">
        <f t="shared" si="250"/>
        <v>0</v>
      </c>
      <c r="JL29" s="737" t="b">
        <f t="shared" si="251"/>
        <v>1</v>
      </c>
      <c r="JM29" s="628">
        <f t="shared" si="252"/>
        <v>1</v>
      </c>
      <c r="JN29" s="737">
        <f t="shared" si="253"/>
        <v>0</v>
      </c>
      <c r="JO29" s="737">
        <f t="shared" si="254"/>
        <v>0</v>
      </c>
      <c r="JP29" s="737">
        <f t="shared" si="55"/>
        <v>0</v>
      </c>
      <c r="JQ29" s="740">
        <f t="shared" si="56"/>
        <v>0</v>
      </c>
      <c r="JR29" s="744">
        <f t="shared" si="255"/>
        <v>0</v>
      </c>
      <c r="JS29" s="745">
        <f t="shared" si="256"/>
        <v>0</v>
      </c>
      <c r="JT29" s="744">
        <f t="shared" si="257"/>
        <v>0</v>
      </c>
      <c r="JU29" s="744">
        <f t="shared" si="258"/>
        <v>0</v>
      </c>
      <c r="JV29" s="744">
        <f t="shared" si="259"/>
        <v>0</v>
      </c>
      <c r="JW29" s="744">
        <f t="shared" si="260"/>
        <v>0</v>
      </c>
      <c r="JX29" s="616"/>
      <c r="JY29" s="625">
        <f t="shared" si="261"/>
        <v>1</v>
      </c>
      <c r="JZ29" s="626" t="str">
        <f t="shared" si="262"/>
        <v>00:00-00:00</v>
      </c>
      <c r="KA29" s="627">
        <f t="shared" si="263"/>
        <v>1</v>
      </c>
      <c r="KB29" s="738">
        <f t="shared" si="264"/>
        <v>0</v>
      </c>
      <c r="KC29" s="738">
        <f t="shared" si="265"/>
        <v>1</v>
      </c>
      <c r="KD29" s="628" t="b">
        <f t="shared" si="266"/>
        <v>1</v>
      </c>
      <c r="KE29" s="628" t="b">
        <f t="shared" si="266"/>
        <v>0</v>
      </c>
      <c r="KF29" s="628" t="b">
        <f t="shared" si="267"/>
        <v>1</v>
      </c>
      <c r="KG29" s="628">
        <f t="shared" si="268"/>
        <v>1</v>
      </c>
      <c r="KH29" s="737">
        <f t="shared" si="269"/>
        <v>0</v>
      </c>
      <c r="KI29" s="737">
        <f t="shared" si="270"/>
        <v>0</v>
      </c>
      <c r="KJ29" s="737">
        <f t="shared" si="57"/>
        <v>0</v>
      </c>
      <c r="KK29" s="740">
        <f t="shared" si="58"/>
        <v>0</v>
      </c>
      <c r="KL29" s="625">
        <f t="shared" si="271"/>
        <v>1</v>
      </c>
      <c r="KM29" s="625" t="str">
        <f t="shared" si="272"/>
        <v>00:00-00:00</v>
      </c>
      <c r="KN29" s="627">
        <f t="shared" si="273"/>
        <v>1</v>
      </c>
      <c r="KO29" s="738">
        <f t="shared" si="274"/>
        <v>0</v>
      </c>
      <c r="KP29" s="738">
        <f t="shared" si="275"/>
        <v>1</v>
      </c>
      <c r="KQ29" s="628" t="b">
        <f t="shared" si="276"/>
        <v>1</v>
      </c>
      <c r="KR29" s="628" t="b">
        <f t="shared" si="276"/>
        <v>0</v>
      </c>
      <c r="KS29" s="628" t="b">
        <f t="shared" si="277"/>
        <v>1</v>
      </c>
      <c r="KT29" s="628">
        <f t="shared" si="278"/>
        <v>1</v>
      </c>
      <c r="KU29" s="737">
        <f t="shared" si="279"/>
        <v>0</v>
      </c>
      <c r="KV29" s="737">
        <f t="shared" si="280"/>
        <v>0</v>
      </c>
      <c r="KW29" s="737">
        <f t="shared" si="59"/>
        <v>0</v>
      </c>
      <c r="KX29" s="740">
        <f t="shared" si="60"/>
        <v>0</v>
      </c>
      <c r="KY29" s="625">
        <f t="shared" si="281"/>
        <v>1</v>
      </c>
      <c r="KZ29" s="625" t="str">
        <f t="shared" si="282"/>
        <v>00:00-00:00</v>
      </c>
      <c r="LA29" s="627">
        <f t="shared" si="283"/>
        <v>1</v>
      </c>
      <c r="LB29" s="738">
        <f t="shared" si="284"/>
        <v>0</v>
      </c>
      <c r="LC29" s="738">
        <f t="shared" si="285"/>
        <v>1</v>
      </c>
      <c r="LD29" s="628" t="b">
        <f t="shared" si="286"/>
        <v>1</v>
      </c>
      <c r="LE29" s="628" t="b">
        <f t="shared" si="286"/>
        <v>0</v>
      </c>
      <c r="LF29" s="628" t="b">
        <f t="shared" si="287"/>
        <v>1</v>
      </c>
      <c r="LG29" s="628">
        <f t="shared" si="288"/>
        <v>1</v>
      </c>
      <c r="LH29" s="737">
        <f t="shared" si="289"/>
        <v>0</v>
      </c>
      <c r="LI29" s="737">
        <f t="shared" si="290"/>
        <v>0</v>
      </c>
      <c r="LJ29" s="737">
        <f t="shared" si="61"/>
        <v>0</v>
      </c>
      <c r="LK29" s="740">
        <f t="shared" si="62"/>
        <v>0</v>
      </c>
      <c r="LL29" s="625">
        <f t="shared" si="291"/>
        <v>1</v>
      </c>
      <c r="LM29" s="625" t="str">
        <f t="shared" si="292"/>
        <v>00:00-00:00</v>
      </c>
      <c r="LN29" s="627">
        <f t="shared" si="293"/>
        <v>1</v>
      </c>
      <c r="LO29" s="738">
        <f t="shared" si="294"/>
        <v>0</v>
      </c>
      <c r="LP29" s="738">
        <f t="shared" si="295"/>
        <v>1</v>
      </c>
      <c r="LQ29" s="628" t="b">
        <f t="shared" si="296"/>
        <v>1</v>
      </c>
      <c r="LR29" s="628" t="b">
        <f t="shared" si="296"/>
        <v>0</v>
      </c>
      <c r="LS29" s="628" t="b">
        <f t="shared" si="297"/>
        <v>1</v>
      </c>
      <c r="LT29" s="628">
        <f t="shared" si="298"/>
        <v>1</v>
      </c>
      <c r="LU29" s="737">
        <f t="shared" si="299"/>
        <v>0</v>
      </c>
      <c r="LV29" s="737">
        <f t="shared" si="300"/>
        <v>0</v>
      </c>
      <c r="LW29" s="737">
        <f t="shared" si="63"/>
        <v>0</v>
      </c>
      <c r="LX29" s="740">
        <f t="shared" si="64"/>
        <v>0</v>
      </c>
      <c r="LY29" s="625">
        <f t="shared" si="301"/>
        <v>1</v>
      </c>
      <c r="LZ29" s="625" t="str">
        <f t="shared" si="302"/>
        <v>00:00-00:00</v>
      </c>
      <c r="MA29" s="627">
        <f t="shared" si="303"/>
        <v>1</v>
      </c>
      <c r="MB29" s="738">
        <f t="shared" si="304"/>
        <v>0</v>
      </c>
      <c r="MC29" s="738">
        <f t="shared" si="305"/>
        <v>1</v>
      </c>
      <c r="MD29" s="628" t="b">
        <f t="shared" si="306"/>
        <v>1</v>
      </c>
      <c r="ME29" s="628" t="b">
        <f t="shared" si="65"/>
        <v>0</v>
      </c>
      <c r="MF29" s="628" t="b">
        <f t="shared" si="307"/>
        <v>1</v>
      </c>
      <c r="MG29" s="628">
        <f t="shared" si="308"/>
        <v>1</v>
      </c>
      <c r="MH29" s="737">
        <f t="shared" si="309"/>
        <v>0</v>
      </c>
      <c r="MI29" s="737">
        <f t="shared" si="310"/>
        <v>0</v>
      </c>
      <c r="MJ29" s="737">
        <f t="shared" si="66"/>
        <v>0</v>
      </c>
      <c r="MK29" s="740">
        <f t="shared" si="67"/>
        <v>0</v>
      </c>
      <c r="ML29" s="625">
        <f t="shared" si="311"/>
        <v>1</v>
      </c>
      <c r="MM29" s="625" t="str">
        <f t="shared" si="312"/>
        <v>00:00-00:00</v>
      </c>
      <c r="MN29" s="627">
        <f t="shared" si="313"/>
        <v>1</v>
      </c>
      <c r="MO29" s="738">
        <f t="shared" si="314"/>
        <v>0</v>
      </c>
      <c r="MP29" s="738">
        <f t="shared" si="315"/>
        <v>1</v>
      </c>
      <c r="MQ29" s="628" t="b">
        <f t="shared" si="316"/>
        <v>1</v>
      </c>
      <c r="MR29" s="628" t="b">
        <f t="shared" si="316"/>
        <v>0</v>
      </c>
      <c r="MS29" s="628" t="b">
        <f t="shared" si="317"/>
        <v>1</v>
      </c>
      <c r="MT29" s="628">
        <f t="shared" si="318"/>
        <v>1</v>
      </c>
      <c r="MU29" s="737">
        <f t="shared" si="319"/>
        <v>0</v>
      </c>
      <c r="MV29" s="737">
        <f t="shared" si="320"/>
        <v>0</v>
      </c>
      <c r="MW29" s="737">
        <f t="shared" si="68"/>
        <v>0</v>
      </c>
      <c r="MX29" s="740">
        <f t="shared" si="69"/>
        <v>0</v>
      </c>
      <c r="MY29" s="625">
        <f t="shared" si="321"/>
        <v>1</v>
      </c>
      <c r="MZ29" s="625" t="str">
        <f t="shared" si="322"/>
        <v>00:00-00:00</v>
      </c>
      <c r="NA29" s="627">
        <f t="shared" si="323"/>
        <v>1</v>
      </c>
      <c r="NB29" s="738">
        <f t="shared" si="324"/>
        <v>0</v>
      </c>
      <c r="NC29" s="738">
        <f t="shared" si="325"/>
        <v>1</v>
      </c>
      <c r="ND29" s="628" t="b">
        <f t="shared" si="326"/>
        <v>1</v>
      </c>
      <c r="NE29" s="628" t="b">
        <f t="shared" si="326"/>
        <v>0</v>
      </c>
      <c r="NF29" s="628" t="b">
        <f t="shared" si="327"/>
        <v>1</v>
      </c>
      <c r="NG29" s="628">
        <f t="shared" si="328"/>
        <v>1</v>
      </c>
      <c r="NH29" s="737">
        <f t="shared" si="329"/>
        <v>0</v>
      </c>
      <c r="NI29" s="737">
        <f t="shared" si="330"/>
        <v>0</v>
      </c>
      <c r="NJ29" s="737">
        <f t="shared" si="70"/>
        <v>0</v>
      </c>
      <c r="NK29" s="740">
        <f t="shared" si="71"/>
        <v>0</v>
      </c>
      <c r="NL29" s="625">
        <f t="shared" si="331"/>
        <v>1</v>
      </c>
      <c r="NM29" s="625" t="str">
        <f t="shared" si="332"/>
        <v>00:00-00:00</v>
      </c>
      <c r="NN29" s="627">
        <f t="shared" si="333"/>
        <v>1</v>
      </c>
      <c r="NO29" s="738">
        <f t="shared" si="334"/>
        <v>0</v>
      </c>
      <c r="NP29" s="738">
        <f t="shared" si="335"/>
        <v>1</v>
      </c>
      <c r="NQ29" s="628" t="b">
        <f t="shared" si="336"/>
        <v>1</v>
      </c>
      <c r="NR29" s="628" t="b">
        <f t="shared" si="336"/>
        <v>0</v>
      </c>
      <c r="NS29" s="628" t="b">
        <f t="shared" si="337"/>
        <v>1</v>
      </c>
      <c r="NT29" s="628">
        <f t="shared" si="338"/>
        <v>1</v>
      </c>
      <c r="NU29" s="737">
        <f t="shared" si="339"/>
        <v>0</v>
      </c>
      <c r="NV29" s="737">
        <f t="shared" si="340"/>
        <v>0</v>
      </c>
      <c r="NW29" s="737">
        <f t="shared" si="72"/>
        <v>0</v>
      </c>
      <c r="NX29" s="740">
        <f t="shared" si="73"/>
        <v>0</v>
      </c>
      <c r="NY29" s="625">
        <f t="shared" si="341"/>
        <v>1</v>
      </c>
      <c r="NZ29" s="625" t="str">
        <f t="shared" si="342"/>
        <v>00:00-00:00</v>
      </c>
      <c r="OA29" s="627">
        <f t="shared" si="343"/>
        <v>1</v>
      </c>
      <c r="OB29" s="738">
        <f t="shared" si="344"/>
        <v>0</v>
      </c>
      <c r="OC29" s="738">
        <f t="shared" si="345"/>
        <v>1</v>
      </c>
      <c r="OD29" s="628" t="b">
        <f t="shared" si="346"/>
        <v>1</v>
      </c>
      <c r="OE29" s="628" t="b">
        <f t="shared" si="346"/>
        <v>0</v>
      </c>
      <c r="OF29" s="628" t="b">
        <f t="shared" si="347"/>
        <v>1</v>
      </c>
      <c r="OG29" s="628">
        <f t="shared" si="348"/>
        <v>1</v>
      </c>
      <c r="OH29" s="737">
        <f t="shared" si="349"/>
        <v>0</v>
      </c>
      <c r="OI29" s="737">
        <f t="shared" si="350"/>
        <v>0</v>
      </c>
      <c r="OJ29" s="737">
        <f t="shared" si="74"/>
        <v>0</v>
      </c>
      <c r="OK29" s="740">
        <f t="shared" si="75"/>
        <v>0</v>
      </c>
      <c r="OL29" s="625">
        <f t="shared" si="351"/>
        <v>1</v>
      </c>
      <c r="OM29" s="625" t="str">
        <f t="shared" si="352"/>
        <v>00:00-00:00</v>
      </c>
      <c r="ON29" s="627">
        <f t="shared" si="353"/>
        <v>1</v>
      </c>
      <c r="OO29" s="738">
        <f t="shared" si="354"/>
        <v>0</v>
      </c>
      <c r="OP29" s="738">
        <f t="shared" si="355"/>
        <v>1</v>
      </c>
      <c r="OQ29" s="628" t="b">
        <f t="shared" si="356"/>
        <v>1</v>
      </c>
      <c r="OR29" s="628" t="b">
        <f t="shared" si="356"/>
        <v>0</v>
      </c>
      <c r="OS29" s="628" t="b">
        <f t="shared" si="357"/>
        <v>1</v>
      </c>
      <c r="OT29" s="628">
        <f t="shared" si="358"/>
        <v>1</v>
      </c>
      <c r="OU29" s="737">
        <f t="shared" si="359"/>
        <v>0</v>
      </c>
      <c r="OV29" s="737">
        <f t="shared" si="360"/>
        <v>0</v>
      </c>
      <c r="OW29" s="737">
        <f t="shared" si="76"/>
        <v>0</v>
      </c>
      <c r="OX29" s="740">
        <f t="shared" si="77"/>
        <v>0</v>
      </c>
      <c r="OY29" s="625">
        <f t="shared" si="361"/>
        <v>1</v>
      </c>
      <c r="OZ29" s="625" t="str">
        <f t="shared" si="362"/>
        <v>00:00-00:00</v>
      </c>
      <c r="PA29" s="627">
        <f t="shared" si="363"/>
        <v>1</v>
      </c>
      <c r="PB29" s="738">
        <f t="shared" si="364"/>
        <v>0</v>
      </c>
      <c r="PC29" s="738">
        <f t="shared" si="365"/>
        <v>1</v>
      </c>
      <c r="PD29" s="628" t="b">
        <f t="shared" si="366"/>
        <v>1</v>
      </c>
      <c r="PE29" s="628" t="b">
        <f t="shared" si="366"/>
        <v>0</v>
      </c>
      <c r="PF29" s="628" t="b">
        <f t="shared" si="367"/>
        <v>1</v>
      </c>
      <c r="PG29" s="628">
        <f t="shared" si="368"/>
        <v>1</v>
      </c>
      <c r="PH29" s="737">
        <f t="shared" si="369"/>
        <v>0</v>
      </c>
      <c r="PI29" s="737">
        <f t="shared" si="370"/>
        <v>0</v>
      </c>
      <c r="PJ29" s="737">
        <f t="shared" si="78"/>
        <v>0</v>
      </c>
      <c r="PK29" s="740">
        <f t="shared" si="79"/>
        <v>0</v>
      </c>
      <c r="PL29" s="625">
        <f t="shared" si="371"/>
        <v>1</v>
      </c>
      <c r="PM29" s="625" t="str">
        <f t="shared" si="372"/>
        <v>00:00-00:00</v>
      </c>
      <c r="PN29" s="627">
        <f t="shared" si="373"/>
        <v>1</v>
      </c>
      <c r="PO29" s="738">
        <f t="shared" si="374"/>
        <v>0</v>
      </c>
      <c r="PP29" s="738">
        <f t="shared" si="375"/>
        <v>1</v>
      </c>
      <c r="PQ29" s="628" t="b">
        <f t="shared" si="376"/>
        <v>1</v>
      </c>
      <c r="PR29" s="628" t="b">
        <f t="shared" si="376"/>
        <v>0</v>
      </c>
      <c r="PS29" s="628" t="b">
        <f t="shared" si="377"/>
        <v>1</v>
      </c>
      <c r="PT29" s="628">
        <f t="shared" si="378"/>
        <v>1</v>
      </c>
      <c r="PU29" s="737">
        <f t="shared" si="379"/>
        <v>0</v>
      </c>
      <c r="PV29" s="737">
        <f t="shared" si="380"/>
        <v>0</v>
      </c>
      <c r="PW29" s="737">
        <f t="shared" si="80"/>
        <v>0</v>
      </c>
      <c r="PX29" s="740">
        <f t="shared" si="81"/>
        <v>0</v>
      </c>
      <c r="PY29" s="625">
        <f t="shared" si="381"/>
        <v>1</v>
      </c>
      <c r="PZ29" s="625" t="str">
        <f t="shared" si="382"/>
        <v>00:00-00:00</v>
      </c>
      <c r="QA29" s="627">
        <f t="shared" si="383"/>
        <v>1</v>
      </c>
      <c r="QB29" s="738">
        <f t="shared" si="384"/>
        <v>0</v>
      </c>
      <c r="QC29" s="738">
        <f t="shared" si="385"/>
        <v>1</v>
      </c>
      <c r="QD29" s="628" t="b">
        <f t="shared" si="386"/>
        <v>1</v>
      </c>
      <c r="QE29" s="628" t="b">
        <f t="shared" si="386"/>
        <v>0</v>
      </c>
      <c r="QF29" s="628" t="b">
        <f t="shared" si="387"/>
        <v>1</v>
      </c>
      <c r="QG29" s="628">
        <f t="shared" si="388"/>
        <v>1</v>
      </c>
      <c r="QH29" s="737">
        <f t="shared" si="389"/>
        <v>0</v>
      </c>
      <c r="QI29" s="737">
        <f t="shared" si="390"/>
        <v>0</v>
      </c>
      <c r="QJ29" s="737">
        <f t="shared" si="82"/>
        <v>0</v>
      </c>
      <c r="QK29" s="740">
        <f t="shared" si="83"/>
        <v>0</v>
      </c>
      <c r="QL29" s="625">
        <f t="shared" si="391"/>
        <v>1</v>
      </c>
      <c r="QM29" s="625" t="str">
        <f t="shared" si="392"/>
        <v>00:00-00:00</v>
      </c>
      <c r="QN29" s="627">
        <f t="shared" si="393"/>
        <v>1</v>
      </c>
      <c r="QO29" s="738">
        <f t="shared" si="394"/>
        <v>0</v>
      </c>
      <c r="QP29" s="738">
        <f t="shared" si="395"/>
        <v>1</v>
      </c>
      <c r="QQ29" s="628" t="b">
        <f t="shared" si="396"/>
        <v>1</v>
      </c>
      <c r="QR29" s="628" t="b">
        <f t="shared" si="396"/>
        <v>0</v>
      </c>
      <c r="QS29" s="628" t="b">
        <f t="shared" si="397"/>
        <v>1</v>
      </c>
      <c r="QT29" s="628">
        <f t="shared" si="398"/>
        <v>1</v>
      </c>
      <c r="QU29" s="737">
        <f t="shared" si="399"/>
        <v>0</v>
      </c>
      <c r="QV29" s="737">
        <f t="shared" si="400"/>
        <v>0</v>
      </c>
      <c r="QW29" s="737">
        <f t="shared" si="84"/>
        <v>0</v>
      </c>
      <c r="QX29" s="740">
        <f t="shared" si="85"/>
        <v>0</v>
      </c>
      <c r="QY29" s="625">
        <f t="shared" si="401"/>
        <v>1</v>
      </c>
      <c r="QZ29" s="625" t="str">
        <f t="shared" si="402"/>
        <v>00:00-00:00</v>
      </c>
      <c r="RA29" s="627">
        <f t="shared" si="403"/>
        <v>1</v>
      </c>
      <c r="RB29" s="738">
        <f t="shared" si="404"/>
        <v>0</v>
      </c>
      <c r="RC29" s="738">
        <f t="shared" si="405"/>
        <v>1</v>
      </c>
      <c r="RD29" s="628" t="b">
        <f t="shared" si="406"/>
        <v>1</v>
      </c>
      <c r="RE29" s="628" t="b">
        <f t="shared" si="406"/>
        <v>0</v>
      </c>
      <c r="RF29" s="628" t="b">
        <f t="shared" si="407"/>
        <v>1</v>
      </c>
      <c r="RG29" s="628">
        <f t="shared" si="408"/>
        <v>1</v>
      </c>
      <c r="RH29" s="737">
        <f t="shared" si="409"/>
        <v>0</v>
      </c>
      <c r="RI29" s="737">
        <f t="shared" si="410"/>
        <v>0</v>
      </c>
      <c r="RJ29" s="737">
        <f t="shared" si="86"/>
        <v>0</v>
      </c>
      <c r="RK29" s="740">
        <f t="shared" si="87"/>
        <v>0</v>
      </c>
      <c r="RL29" s="744">
        <f t="shared" si="411"/>
        <v>0</v>
      </c>
      <c r="RM29" s="746">
        <f t="shared" si="430"/>
        <v>0</v>
      </c>
      <c r="RN29" s="744">
        <f t="shared" si="412"/>
        <v>0</v>
      </c>
      <c r="RO29" s="744">
        <f t="shared" si="413"/>
        <v>0</v>
      </c>
      <c r="RP29" s="744">
        <f t="shared" si="414"/>
        <v>0</v>
      </c>
      <c r="RQ29" s="744">
        <f t="shared" si="415"/>
        <v>0</v>
      </c>
      <c r="RR29" s="594">
        <f t="shared" ca="1" si="89"/>
        <v>0</v>
      </c>
      <c r="RS29" s="594">
        <f t="shared" ca="1" si="90"/>
        <v>0</v>
      </c>
      <c r="RU29" s="725"/>
    </row>
    <row r="30" spans="1:489" s="625" customFormat="1" ht="15" x14ac:dyDescent="0.25">
      <c r="A30" s="865">
        <f t="shared" ca="1" si="91"/>
        <v>51</v>
      </c>
      <c r="B30" s="719">
        <f t="shared" ca="1" si="416"/>
        <v>44185</v>
      </c>
      <c r="C30" s="720">
        <f t="shared" ca="1" si="417"/>
        <v>0</v>
      </c>
      <c r="D30" s="720" t="str">
        <f t="shared" ca="1" si="418"/>
        <v/>
      </c>
      <c r="E30" s="773" t="str">
        <f t="shared" ca="1" si="419"/>
        <v/>
      </c>
      <c r="F30" s="721">
        <f t="shared" ca="1" si="420"/>
        <v>44185</v>
      </c>
      <c r="G30" s="747"/>
      <c r="H30" s="748"/>
      <c r="I30" s="748"/>
      <c r="J30" s="748"/>
      <c r="K30" s="748"/>
      <c r="L30" s="748"/>
      <c r="M30" s="749"/>
      <c r="N30" s="722" t="str">
        <f t="shared" si="0"/>
        <v/>
      </c>
      <c r="O30" s="723" t="str">
        <f t="shared" si="1"/>
        <v/>
      </c>
      <c r="P30" s="724" t="str">
        <f t="shared" ca="1" si="2"/>
        <v/>
      </c>
      <c r="Q30" s="725" t="str">
        <f t="shared" ca="1" si="3"/>
        <v/>
      </c>
      <c r="R30" s="725" t="str">
        <f t="shared" ca="1" si="92"/>
        <v/>
      </c>
      <c r="S30" s="750"/>
      <c r="T30" s="723" t="str">
        <f t="shared" si="93"/>
        <v/>
      </c>
      <c r="U30" s="723" t="str">
        <f t="shared" ca="1" si="4"/>
        <v/>
      </c>
      <c r="V30" s="723" t="str">
        <f t="shared" ca="1" si="94"/>
        <v/>
      </c>
      <c r="W30" s="723" t="str">
        <f t="shared" ca="1" si="95"/>
        <v/>
      </c>
      <c r="X30" s="723" t="str">
        <f ca="1">IF(AND(UPPER(G30)=Stammdaten!$D$47,Q30&gt;0),Q30,"")</f>
        <v/>
      </c>
      <c r="Y30" s="751"/>
      <c r="Z30" s="714"/>
      <c r="AA30" s="714"/>
      <c r="AB30" s="714"/>
      <c r="AC30" s="727" t="str">
        <f t="shared" si="5"/>
        <v/>
      </c>
      <c r="AD30" s="714"/>
      <c r="AE30" s="752" t="str">
        <f t="shared" si="6"/>
        <v/>
      </c>
      <c r="AF30" s="729" t="str">
        <f t="shared" si="96"/>
        <v/>
      </c>
      <c r="AG30" s="730" t="str">
        <f t="shared" si="97"/>
        <v/>
      </c>
      <c r="AH30" s="731" t="str">
        <f t="shared" si="7"/>
        <v/>
      </c>
      <c r="AI30" s="731">
        <f t="shared" si="98"/>
        <v>0</v>
      </c>
      <c r="AJ30" s="731">
        <f t="shared" si="99"/>
        <v>0</v>
      </c>
      <c r="AK30" s="732">
        <f ca="1">IF(G30=Stammdaten!$I$59,3,IF(AND(OR(C30=0,WEEKDAY(B30,2)&gt;=6),Q30&lt;&gt;""),2,0))</f>
        <v>0</v>
      </c>
      <c r="AL30" s="596">
        <f t="shared" si="8"/>
        <v>0</v>
      </c>
      <c r="AM30" s="596">
        <f t="shared" si="8"/>
        <v>0</v>
      </c>
      <c r="AN30" s="596">
        <f t="shared" si="8"/>
        <v>0</v>
      </c>
      <c r="AO30" s="596">
        <f t="shared" si="421"/>
        <v>0</v>
      </c>
      <c r="AP30" s="633">
        <v>0</v>
      </c>
      <c r="AQ30" s="596">
        <f t="shared" si="422"/>
        <v>0</v>
      </c>
      <c r="AR30" s="634">
        <f t="shared" si="9"/>
        <v>0</v>
      </c>
      <c r="AS30" s="733">
        <f t="shared" si="10"/>
        <v>0</v>
      </c>
      <c r="AT30" s="635">
        <f t="shared" si="11"/>
        <v>0</v>
      </c>
      <c r="AU30" s="635">
        <f t="shared" si="423"/>
        <v>0</v>
      </c>
      <c r="AV30" s="633">
        <v>0</v>
      </c>
      <c r="AW30" s="635">
        <f t="shared" si="424"/>
        <v>0</v>
      </c>
      <c r="AX30" s="596">
        <f t="shared" si="12"/>
        <v>0</v>
      </c>
      <c r="AY30" s="596">
        <f t="shared" si="13"/>
        <v>0</v>
      </c>
      <c r="AZ30" s="596">
        <f t="shared" si="14"/>
        <v>0</v>
      </c>
      <c r="BA30" s="596">
        <f t="shared" si="15"/>
        <v>0</v>
      </c>
      <c r="BB30" s="596">
        <f t="shared" si="16"/>
        <v>0</v>
      </c>
      <c r="BC30" s="596">
        <f t="shared" si="425"/>
        <v>0</v>
      </c>
      <c r="BD30" s="636" t="b">
        <f t="shared" si="17"/>
        <v>1</v>
      </c>
      <c r="BE30" s="636" t="b">
        <f>IF(UPPER(G30)=Stammdaten!$D$40,TRUE,FALSE)</f>
        <v>0</v>
      </c>
      <c r="BF30" s="635">
        <f t="shared" si="426"/>
        <v>0</v>
      </c>
      <c r="BG30" s="635">
        <f>IF(UPPER(G30)=Stammdaten!$D$39,IF(C30=0,AU30/2,IF(AU30&gt;=10/24,10/24,AU30)),0)</f>
        <v>0</v>
      </c>
      <c r="BH30" s="635">
        <f ca="1">IF(OR(C30=0,B30=""),0,INDIRECT(ADDRESS(MATCH(B30,Soll_AZ,1)+MATCH("Arbeitszeit 1 ab",Stammdaten!B:B,0)-1,WEEKDAY(B30,2)+15,,,Tabellennamen),TRUE))</f>
        <v>0</v>
      </c>
      <c r="BI30" s="635">
        <f>IF(G30=Stammdaten!$D$48,BH30,0)</f>
        <v>0</v>
      </c>
      <c r="BJ30" s="734">
        <f>ROUND(IF(BI30&gt;0,BI30,IF(UPPER(G30)=Stammdaten!$D$39,BG30,IF(UPPER(G30)=Stammdaten!$D$40,IF(AO30+AU30=0,P30,IF(AND(AU30&gt;0,AU30-AO30+AQ30&lt;=10/24),AU30-AO30+AQ30,IF(OR(AU30=0,AQ30&gt;=10/24),AQ30,10/24))),BF30))),15)</f>
        <v>0</v>
      </c>
      <c r="BK30" s="636">
        <f t="shared" si="427"/>
        <v>0</v>
      </c>
      <c r="BL30" s="636" t="b">
        <f>IF(UPPER(G30)=Stammdaten!$D$39,TRUE,FALSE)</f>
        <v>0</v>
      </c>
      <c r="BM30" s="636">
        <f t="shared" si="18"/>
        <v>0</v>
      </c>
      <c r="BN30" s="636">
        <f t="shared" si="19"/>
        <v>0</v>
      </c>
      <c r="BO30" s="735">
        <f t="shared" ca="1" si="100"/>
        <v>0</v>
      </c>
      <c r="BP30" s="636">
        <f t="shared" si="20"/>
        <v>0</v>
      </c>
      <c r="BQ30" s="636">
        <f t="shared" si="101"/>
        <v>0</v>
      </c>
      <c r="BR30" s="636">
        <f t="shared" ca="1" si="21"/>
        <v>0</v>
      </c>
      <c r="BS30" s="549">
        <f t="shared" ca="1" si="22"/>
        <v>0</v>
      </c>
      <c r="BT30" s="637">
        <f t="shared" ca="1" si="428"/>
        <v>0</v>
      </c>
      <c r="BU30" s="635">
        <f t="shared" ca="1" si="429"/>
        <v>0</v>
      </c>
      <c r="BV30" s="638">
        <f t="shared" ca="1" si="23"/>
        <v>1</v>
      </c>
      <c r="BW30" s="635">
        <f ca="1">IF(B30="","",INDIRECT(ADDRESS(MATCH(B30,Soll_AZ,1)+MATCH("Arbeitszeit 1 ab",Stammdaten!B:B,0)-1,4,,,Tabellennamen),TRUE))</f>
        <v>1.6666666666666667</v>
      </c>
      <c r="BX30" s="638">
        <f t="shared" ca="1" si="24"/>
        <v>0</v>
      </c>
      <c r="BY30" s="638">
        <f t="shared" ca="1" si="102"/>
        <v>0</v>
      </c>
      <c r="BZ30" s="736">
        <f ca="1">ROUND(IF(OR(C30=0,B30=""),0,INDIRECT(ADDRESS(MATCH(B30,Soll_AZ,1)+MATCH("Arbeitszeit 1 ab",Stammdaten!B:B,0)-1,WEEKDAY(B30,2)+15,,,Tabellennamen),TRUE)),15)</f>
        <v>0</v>
      </c>
      <c r="CA30" s="954">
        <f t="shared" ca="1" si="25"/>
        <v>0</v>
      </c>
      <c r="CB30" s="736">
        <f t="shared" si="103"/>
        <v>0</v>
      </c>
      <c r="CC30" s="625">
        <f t="shared" si="26"/>
        <v>1</v>
      </c>
      <c r="CD30" s="737">
        <f t="shared" si="27"/>
        <v>0</v>
      </c>
      <c r="CE30" s="737">
        <f t="shared" si="104"/>
        <v>1</v>
      </c>
      <c r="CF30" s="738" t="str">
        <f t="shared" si="105"/>
        <v>00:00-00:00</v>
      </c>
      <c r="CG30" s="739">
        <f t="shared" si="106"/>
        <v>1</v>
      </c>
      <c r="CH30" s="738">
        <f t="shared" si="107"/>
        <v>0</v>
      </c>
      <c r="CI30" s="738">
        <f t="shared" si="108"/>
        <v>1</v>
      </c>
      <c r="CJ30" s="737" t="b">
        <f t="shared" si="109"/>
        <v>1</v>
      </c>
      <c r="CK30" s="737" t="b">
        <f t="shared" si="109"/>
        <v>0</v>
      </c>
      <c r="CL30" s="737" t="b">
        <f t="shared" si="110"/>
        <v>1</v>
      </c>
      <c r="CM30" s="628">
        <f t="shared" si="111"/>
        <v>1</v>
      </c>
      <c r="CN30" s="737">
        <f t="shared" si="112"/>
        <v>0</v>
      </c>
      <c r="CO30" s="737">
        <f t="shared" si="113"/>
        <v>0</v>
      </c>
      <c r="CP30" s="737">
        <f t="shared" si="114"/>
        <v>0</v>
      </c>
      <c r="CQ30" s="740">
        <f t="shared" si="28"/>
        <v>0</v>
      </c>
      <c r="CR30" s="625">
        <f t="shared" si="115"/>
        <v>1</v>
      </c>
      <c r="CS30" s="738" t="str">
        <f t="shared" si="29"/>
        <v>00:00-00:00</v>
      </c>
      <c r="CT30" s="739">
        <f t="shared" si="116"/>
        <v>1</v>
      </c>
      <c r="CU30" s="738">
        <f t="shared" si="117"/>
        <v>0</v>
      </c>
      <c r="CV30" s="738">
        <f t="shared" si="118"/>
        <v>1</v>
      </c>
      <c r="CW30" s="737" t="b">
        <f t="shared" si="119"/>
        <v>1</v>
      </c>
      <c r="CX30" s="737" t="b">
        <f t="shared" si="119"/>
        <v>0</v>
      </c>
      <c r="CY30" s="737" t="b">
        <f t="shared" si="120"/>
        <v>1</v>
      </c>
      <c r="CZ30" s="628">
        <f t="shared" si="121"/>
        <v>1</v>
      </c>
      <c r="DA30" s="737">
        <f t="shared" si="122"/>
        <v>0</v>
      </c>
      <c r="DB30" s="737">
        <f t="shared" si="123"/>
        <v>0</v>
      </c>
      <c r="DC30" s="737">
        <f t="shared" si="124"/>
        <v>0</v>
      </c>
      <c r="DD30" s="740">
        <f t="shared" si="30"/>
        <v>0</v>
      </c>
      <c r="DE30" s="625">
        <f t="shared" si="125"/>
        <v>1</v>
      </c>
      <c r="DF30" s="738" t="str">
        <f t="shared" si="126"/>
        <v>00:00-00:00</v>
      </c>
      <c r="DG30" s="739">
        <f t="shared" si="127"/>
        <v>1</v>
      </c>
      <c r="DH30" s="738">
        <f t="shared" si="128"/>
        <v>0</v>
      </c>
      <c r="DI30" s="738">
        <f t="shared" si="129"/>
        <v>1</v>
      </c>
      <c r="DJ30" s="737" t="b">
        <f t="shared" si="130"/>
        <v>1</v>
      </c>
      <c r="DK30" s="737" t="b">
        <f t="shared" si="130"/>
        <v>0</v>
      </c>
      <c r="DL30" s="737" t="b">
        <f t="shared" si="131"/>
        <v>1</v>
      </c>
      <c r="DM30" s="628">
        <f t="shared" si="132"/>
        <v>1</v>
      </c>
      <c r="DN30" s="737">
        <f t="shared" si="133"/>
        <v>0</v>
      </c>
      <c r="DO30" s="737">
        <f t="shared" si="134"/>
        <v>0</v>
      </c>
      <c r="DP30" s="737">
        <f t="shared" si="31"/>
        <v>0</v>
      </c>
      <c r="DQ30" s="740">
        <f t="shared" si="32"/>
        <v>0</v>
      </c>
      <c r="DR30" s="625">
        <f t="shared" si="135"/>
        <v>1</v>
      </c>
      <c r="DS30" s="738" t="str">
        <f t="shared" si="136"/>
        <v>00:00-00:00</v>
      </c>
      <c r="DT30" s="739">
        <f t="shared" si="137"/>
        <v>1</v>
      </c>
      <c r="DU30" s="738">
        <f t="shared" si="138"/>
        <v>0</v>
      </c>
      <c r="DV30" s="738">
        <f t="shared" si="139"/>
        <v>1</v>
      </c>
      <c r="DW30" s="737" t="b">
        <f t="shared" si="140"/>
        <v>1</v>
      </c>
      <c r="DX30" s="737" t="b">
        <f t="shared" si="140"/>
        <v>0</v>
      </c>
      <c r="DY30" s="737" t="b">
        <f t="shared" si="141"/>
        <v>1</v>
      </c>
      <c r="DZ30" s="628">
        <f t="shared" si="142"/>
        <v>1</v>
      </c>
      <c r="EA30" s="737">
        <f t="shared" si="143"/>
        <v>0</v>
      </c>
      <c r="EB30" s="737">
        <f t="shared" si="144"/>
        <v>0</v>
      </c>
      <c r="EC30" s="737">
        <f t="shared" si="33"/>
        <v>0</v>
      </c>
      <c r="ED30" s="740">
        <f t="shared" si="34"/>
        <v>0</v>
      </c>
      <c r="EE30" s="741">
        <f t="shared" si="145"/>
        <v>1</v>
      </c>
      <c r="EF30" s="742" t="str">
        <f t="shared" si="146"/>
        <v>00:00-00:00</v>
      </c>
      <c r="EG30" s="743">
        <f t="shared" si="147"/>
        <v>1</v>
      </c>
      <c r="EH30" s="742">
        <f t="shared" si="148"/>
        <v>0</v>
      </c>
      <c r="EI30" s="742">
        <f t="shared" si="149"/>
        <v>1</v>
      </c>
      <c r="EJ30" s="742" t="b">
        <f t="shared" si="150"/>
        <v>1</v>
      </c>
      <c r="EK30" s="742" t="b">
        <f t="shared" si="150"/>
        <v>0</v>
      </c>
      <c r="EL30" s="742" t="b">
        <f t="shared" si="151"/>
        <v>1</v>
      </c>
      <c r="EM30" s="628">
        <f t="shared" si="152"/>
        <v>1</v>
      </c>
      <c r="EN30" s="737">
        <f t="shared" si="153"/>
        <v>0</v>
      </c>
      <c r="EO30" s="737">
        <f t="shared" si="154"/>
        <v>0</v>
      </c>
      <c r="EP30" s="737">
        <f t="shared" si="35"/>
        <v>0</v>
      </c>
      <c r="EQ30" s="740">
        <f t="shared" si="36"/>
        <v>0</v>
      </c>
      <c r="ER30" s="741">
        <f t="shared" si="155"/>
        <v>1</v>
      </c>
      <c r="ES30" s="742" t="str">
        <f t="shared" si="156"/>
        <v>00:00-00:00</v>
      </c>
      <c r="ET30" s="739">
        <f t="shared" si="157"/>
        <v>1</v>
      </c>
      <c r="EU30" s="738">
        <f t="shared" si="158"/>
        <v>0</v>
      </c>
      <c r="EV30" s="738">
        <f t="shared" si="159"/>
        <v>1</v>
      </c>
      <c r="EW30" s="737" t="b">
        <f t="shared" si="160"/>
        <v>1</v>
      </c>
      <c r="EX30" s="737" t="b">
        <f t="shared" si="160"/>
        <v>0</v>
      </c>
      <c r="EY30" s="737" t="b">
        <f t="shared" si="161"/>
        <v>1</v>
      </c>
      <c r="EZ30" s="628">
        <f t="shared" si="162"/>
        <v>1</v>
      </c>
      <c r="FA30" s="737">
        <f t="shared" si="163"/>
        <v>0</v>
      </c>
      <c r="FB30" s="737">
        <f t="shared" si="164"/>
        <v>0</v>
      </c>
      <c r="FC30" s="737">
        <f t="shared" si="37"/>
        <v>0</v>
      </c>
      <c r="FD30" s="740">
        <f t="shared" si="38"/>
        <v>0</v>
      </c>
      <c r="FE30" s="625">
        <f t="shared" si="165"/>
        <v>1</v>
      </c>
      <c r="FF30" s="738" t="str">
        <f t="shared" si="166"/>
        <v>00:00-00:00</v>
      </c>
      <c r="FG30" s="739">
        <f t="shared" si="167"/>
        <v>1</v>
      </c>
      <c r="FH30" s="738">
        <f t="shared" si="168"/>
        <v>0</v>
      </c>
      <c r="FI30" s="738">
        <f t="shared" si="169"/>
        <v>1</v>
      </c>
      <c r="FJ30" s="737" t="b">
        <f t="shared" si="170"/>
        <v>1</v>
      </c>
      <c r="FK30" s="737" t="b">
        <f t="shared" si="170"/>
        <v>0</v>
      </c>
      <c r="FL30" s="737" t="b">
        <f t="shared" si="171"/>
        <v>1</v>
      </c>
      <c r="FM30" s="628">
        <f t="shared" si="172"/>
        <v>1</v>
      </c>
      <c r="FN30" s="737">
        <f t="shared" si="173"/>
        <v>0</v>
      </c>
      <c r="FO30" s="737">
        <f t="shared" si="174"/>
        <v>0</v>
      </c>
      <c r="FP30" s="737">
        <f t="shared" si="39"/>
        <v>0</v>
      </c>
      <c r="FQ30" s="740">
        <f t="shared" si="40"/>
        <v>0</v>
      </c>
      <c r="FR30" s="625">
        <f t="shared" si="175"/>
        <v>1</v>
      </c>
      <c r="FS30" s="738" t="str">
        <f t="shared" si="176"/>
        <v>00:00-00:00</v>
      </c>
      <c r="FT30" s="739">
        <f t="shared" si="177"/>
        <v>1</v>
      </c>
      <c r="FU30" s="738">
        <f t="shared" si="178"/>
        <v>0</v>
      </c>
      <c r="FV30" s="738">
        <f t="shared" si="179"/>
        <v>1</v>
      </c>
      <c r="FW30" s="737" t="b">
        <f t="shared" si="180"/>
        <v>1</v>
      </c>
      <c r="FX30" s="737" t="b">
        <f t="shared" si="180"/>
        <v>0</v>
      </c>
      <c r="FY30" s="737" t="b">
        <f t="shared" si="181"/>
        <v>1</v>
      </c>
      <c r="FZ30" s="628">
        <f t="shared" si="182"/>
        <v>1</v>
      </c>
      <c r="GA30" s="737">
        <f t="shared" si="183"/>
        <v>0</v>
      </c>
      <c r="GB30" s="737">
        <f t="shared" si="184"/>
        <v>0</v>
      </c>
      <c r="GC30" s="737">
        <f t="shared" si="41"/>
        <v>0</v>
      </c>
      <c r="GD30" s="740">
        <f t="shared" si="42"/>
        <v>0</v>
      </c>
      <c r="GE30" s="625">
        <f t="shared" si="185"/>
        <v>1</v>
      </c>
      <c r="GF30" s="738" t="str">
        <f t="shared" si="186"/>
        <v>00:00-00:00</v>
      </c>
      <c r="GG30" s="739">
        <f t="shared" si="187"/>
        <v>1</v>
      </c>
      <c r="GH30" s="738">
        <f t="shared" si="188"/>
        <v>0</v>
      </c>
      <c r="GI30" s="738">
        <f t="shared" si="189"/>
        <v>1</v>
      </c>
      <c r="GJ30" s="737" t="b">
        <f t="shared" si="190"/>
        <v>1</v>
      </c>
      <c r="GK30" s="737" t="b">
        <f t="shared" si="190"/>
        <v>0</v>
      </c>
      <c r="GL30" s="737" t="b">
        <f t="shared" si="191"/>
        <v>1</v>
      </c>
      <c r="GM30" s="628">
        <f t="shared" si="192"/>
        <v>1</v>
      </c>
      <c r="GN30" s="737">
        <f t="shared" si="193"/>
        <v>0</v>
      </c>
      <c r="GO30" s="737">
        <f t="shared" si="194"/>
        <v>0</v>
      </c>
      <c r="GP30" s="737">
        <f t="shared" si="43"/>
        <v>0</v>
      </c>
      <c r="GQ30" s="740">
        <f t="shared" si="44"/>
        <v>0</v>
      </c>
      <c r="GR30" s="625">
        <f t="shared" si="195"/>
        <v>1</v>
      </c>
      <c r="GS30" s="738" t="str">
        <f t="shared" si="196"/>
        <v>00:00-00:00</v>
      </c>
      <c r="GT30" s="739">
        <f t="shared" si="197"/>
        <v>1</v>
      </c>
      <c r="GU30" s="738">
        <f t="shared" si="198"/>
        <v>0</v>
      </c>
      <c r="GV30" s="738">
        <f t="shared" si="199"/>
        <v>1</v>
      </c>
      <c r="GW30" s="737" t="b">
        <f t="shared" si="200"/>
        <v>1</v>
      </c>
      <c r="GX30" s="737" t="b">
        <f t="shared" si="200"/>
        <v>0</v>
      </c>
      <c r="GY30" s="737" t="b">
        <f t="shared" si="201"/>
        <v>1</v>
      </c>
      <c r="GZ30" s="628">
        <f t="shared" si="202"/>
        <v>1</v>
      </c>
      <c r="HA30" s="737">
        <f t="shared" si="203"/>
        <v>0</v>
      </c>
      <c r="HB30" s="737">
        <f t="shared" si="204"/>
        <v>0</v>
      </c>
      <c r="HC30" s="737">
        <f t="shared" si="45"/>
        <v>0</v>
      </c>
      <c r="HD30" s="740">
        <f t="shared" si="46"/>
        <v>0</v>
      </c>
      <c r="HE30" s="625">
        <f t="shared" si="205"/>
        <v>1</v>
      </c>
      <c r="HF30" s="738" t="str">
        <f t="shared" si="206"/>
        <v>00:00-00:00</v>
      </c>
      <c r="HG30" s="739">
        <f t="shared" si="207"/>
        <v>1</v>
      </c>
      <c r="HH30" s="738">
        <f t="shared" si="208"/>
        <v>0</v>
      </c>
      <c r="HI30" s="738">
        <f t="shared" si="209"/>
        <v>1</v>
      </c>
      <c r="HJ30" s="737" t="b">
        <f t="shared" si="210"/>
        <v>1</v>
      </c>
      <c r="HK30" s="737" t="b">
        <f t="shared" si="210"/>
        <v>0</v>
      </c>
      <c r="HL30" s="737" t="b">
        <f t="shared" si="211"/>
        <v>1</v>
      </c>
      <c r="HM30" s="628">
        <f t="shared" si="212"/>
        <v>1</v>
      </c>
      <c r="HN30" s="737">
        <f t="shared" si="213"/>
        <v>0</v>
      </c>
      <c r="HO30" s="737">
        <f t="shared" si="214"/>
        <v>0</v>
      </c>
      <c r="HP30" s="737">
        <f t="shared" si="47"/>
        <v>0</v>
      </c>
      <c r="HQ30" s="740">
        <f t="shared" si="48"/>
        <v>0</v>
      </c>
      <c r="HR30" s="625">
        <f t="shared" si="215"/>
        <v>1</v>
      </c>
      <c r="HS30" s="738" t="str">
        <f t="shared" si="216"/>
        <v>00:00-00:00</v>
      </c>
      <c r="HT30" s="739">
        <f t="shared" si="217"/>
        <v>1</v>
      </c>
      <c r="HU30" s="738">
        <f t="shared" si="218"/>
        <v>0</v>
      </c>
      <c r="HV30" s="738">
        <f t="shared" si="219"/>
        <v>1</v>
      </c>
      <c r="HW30" s="737" t="b">
        <f t="shared" si="220"/>
        <v>1</v>
      </c>
      <c r="HX30" s="737" t="b">
        <f t="shared" si="220"/>
        <v>0</v>
      </c>
      <c r="HY30" s="737" t="b">
        <f t="shared" si="221"/>
        <v>1</v>
      </c>
      <c r="HZ30" s="628">
        <f t="shared" si="222"/>
        <v>1</v>
      </c>
      <c r="IA30" s="737">
        <f t="shared" si="223"/>
        <v>0</v>
      </c>
      <c r="IB30" s="737">
        <f t="shared" si="224"/>
        <v>0</v>
      </c>
      <c r="IC30" s="737">
        <f t="shared" si="49"/>
        <v>0</v>
      </c>
      <c r="ID30" s="740">
        <f t="shared" si="50"/>
        <v>0</v>
      </c>
      <c r="IE30" s="625">
        <f t="shared" si="225"/>
        <v>1</v>
      </c>
      <c r="IF30" s="738" t="str">
        <f t="shared" si="226"/>
        <v>00:00-00:00</v>
      </c>
      <c r="IG30" s="739">
        <f t="shared" si="227"/>
        <v>1</v>
      </c>
      <c r="IH30" s="738">
        <f t="shared" si="228"/>
        <v>0</v>
      </c>
      <c r="II30" s="738">
        <f t="shared" si="229"/>
        <v>1</v>
      </c>
      <c r="IJ30" s="737" t="b">
        <f t="shared" si="230"/>
        <v>1</v>
      </c>
      <c r="IK30" s="737" t="b">
        <f t="shared" si="230"/>
        <v>0</v>
      </c>
      <c r="IL30" s="737" t="b">
        <f t="shared" si="231"/>
        <v>1</v>
      </c>
      <c r="IM30" s="628">
        <f t="shared" si="232"/>
        <v>1</v>
      </c>
      <c r="IN30" s="737">
        <f t="shared" si="233"/>
        <v>0</v>
      </c>
      <c r="IO30" s="737">
        <f t="shared" si="234"/>
        <v>0</v>
      </c>
      <c r="IP30" s="737">
        <f t="shared" si="51"/>
        <v>0</v>
      </c>
      <c r="IQ30" s="740">
        <f t="shared" si="52"/>
        <v>0</v>
      </c>
      <c r="IR30" s="625">
        <f t="shared" si="235"/>
        <v>1</v>
      </c>
      <c r="IS30" s="738" t="str">
        <f t="shared" si="236"/>
        <v>00:00-00:00</v>
      </c>
      <c r="IT30" s="739">
        <f t="shared" si="237"/>
        <v>1</v>
      </c>
      <c r="IU30" s="738">
        <f t="shared" si="238"/>
        <v>0</v>
      </c>
      <c r="IV30" s="738">
        <f t="shared" si="239"/>
        <v>1</v>
      </c>
      <c r="IW30" s="737" t="b">
        <f t="shared" si="240"/>
        <v>1</v>
      </c>
      <c r="IX30" s="737" t="b">
        <f t="shared" si="240"/>
        <v>0</v>
      </c>
      <c r="IY30" s="737" t="b">
        <f t="shared" si="241"/>
        <v>1</v>
      </c>
      <c r="IZ30" s="628">
        <f t="shared" si="242"/>
        <v>1</v>
      </c>
      <c r="JA30" s="737">
        <f t="shared" si="243"/>
        <v>0</v>
      </c>
      <c r="JB30" s="737">
        <f t="shared" si="244"/>
        <v>0</v>
      </c>
      <c r="JC30" s="737">
        <f t="shared" si="53"/>
        <v>0</v>
      </c>
      <c r="JD30" s="740">
        <f t="shared" si="54"/>
        <v>0</v>
      </c>
      <c r="JE30" s="625">
        <f t="shared" si="245"/>
        <v>1</v>
      </c>
      <c r="JF30" s="738" t="str">
        <f t="shared" si="246"/>
        <v>00:00-00:00</v>
      </c>
      <c r="JG30" s="739">
        <f t="shared" si="247"/>
        <v>1</v>
      </c>
      <c r="JH30" s="738">
        <f t="shared" si="248"/>
        <v>0</v>
      </c>
      <c r="JI30" s="738">
        <f t="shared" si="249"/>
        <v>1</v>
      </c>
      <c r="JJ30" s="737" t="b">
        <f t="shared" si="250"/>
        <v>1</v>
      </c>
      <c r="JK30" s="737" t="b">
        <f t="shared" si="250"/>
        <v>0</v>
      </c>
      <c r="JL30" s="737" t="b">
        <f t="shared" si="251"/>
        <v>1</v>
      </c>
      <c r="JM30" s="628">
        <f t="shared" si="252"/>
        <v>1</v>
      </c>
      <c r="JN30" s="737">
        <f t="shared" si="253"/>
        <v>0</v>
      </c>
      <c r="JO30" s="737">
        <f t="shared" si="254"/>
        <v>0</v>
      </c>
      <c r="JP30" s="737">
        <f t="shared" si="55"/>
        <v>0</v>
      </c>
      <c r="JQ30" s="740">
        <f t="shared" si="56"/>
        <v>0</v>
      </c>
      <c r="JR30" s="744">
        <f t="shared" si="255"/>
        <v>0</v>
      </c>
      <c r="JS30" s="745">
        <f t="shared" si="256"/>
        <v>0</v>
      </c>
      <c r="JT30" s="744">
        <f t="shared" si="257"/>
        <v>0</v>
      </c>
      <c r="JU30" s="744">
        <f t="shared" si="258"/>
        <v>0</v>
      </c>
      <c r="JV30" s="744">
        <f t="shared" si="259"/>
        <v>0</v>
      </c>
      <c r="JW30" s="744">
        <f t="shared" si="260"/>
        <v>0</v>
      </c>
      <c r="JX30" s="616"/>
      <c r="JY30" s="625">
        <f t="shared" si="261"/>
        <v>1</v>
      </c>
      <c r="JZ30" s="626" t="str">
        <f t="shared" si="262"/>
        <v>00:00-00:00</v>
      </c>
      <c r="KA30" s="627">
        <f t="shared" si="263"/>
        <v>1</v>
      </c>
      <c r="KB30" s="738">
        <f t="shared" si="264"/>
        <v>0</v>
      </c>
      <c r="KC30" s="738">
        <f t="shared" si="265"/>
        <v>1</v>
      </c>
      <c r="KD30" s="628" t="b">
        <f t="shared" si="266"/>
        <v>1</v>
      </c>
      <c r="KE30" s="628" t="b">
        <f t="shared" si="266"/>
        <v>0</v>
      </c>
      <c r="KF30" s="628" t="b">
        <f t="shared" si="267"/>
        <v>1</v>
      </c>
      <c r="KG30" s="628">
        <f t="shared" si="268"/>
        <v>1</v>
      </c>
      <c r="KH30" s="737">
        <f t="shared" si="269"/>
        <v>0</v>
      </c>
      <c r="KI30" s="737">
        <f t="shared" si="270"/>
        <v>0</v>
      </c>
      <c r="KJ30" s="737">
        <f t="shared" si="57"/>
        <v>0</v>
      </c>
      <c r="KK30" s="740">
        <f t="shared" si="58"/>
        <v>0</v>
      </c>
      <c r="KL30" s="625">
        <f t="shared" si="271"/>
        <v>1</v>
      </c>
      <c r="KM30" s="625" t="str">
        <f t="shared" si="272"/>
        <v>00:00-00:00</v>
      </c>
      <c r="KN30" s="627">
        <f t="shared" si="273"/>
        <v>1</v>
      </c>
      <c r="KO30" s="738">
        <f t="shared" si="274"/>
        <v>0</v>
      </c>
      <c r="KP30" s="738">
        <f t="shared" si="275"/>
        <v>1</v>
      </c>
      <c r="KQ30" s="628" t="b">
        <f t="shared" si="276"/>
        <v>1</v>
      </c>
      <c r="KR30" s="628" t="b">
        <f t="shared" si="276"/>
        <v>0</v>
      </c>
      <c r="KS30" s="628" t="b">
        <f t="shared" si="277"/>
        <v>1</v>
      </c>
      <c r="KT30" s="628">
        <f t="shared" si="278"/>
        <v>1</v>
      </c>
      <c r="KU30" s="737">
        <f t="shared" si="279"/>
        <v>0</v>
      </c>
      <c r="KV30" s="737">
        <f t="shared" si="280"/>
        <v>0</v>
      </c>
      <c r="KW30" s="737">
        <f t="shared" si="59"/>
        <v>0</v>
      </c>
      <c r="KX30" s="740">
        <f t="shared" si="60"/>
        <v>0</v>
      </c>
      <c r="KY30" s="625">
        <f t="shared" si="281"/>
        <v>1</v>
      </c>
      <c r="KZ30" s="625" t="str">
        <f t="shared" si="282"/>
        <v>00:00-00:00</v>
      </c>
      <c r="LA30" s="627">
        <f t="shared" si="283"/>
        <v>1</v>
      </c>
      <c r="LB30" s="738">
        <f t="shared" si="284"/>
        <v>0</v>
      </c>
      <c r="LC30" s="738">
        <f t="shared" si="285"/>
        <v>1</v>
      </c>
      <c r="LD30" s="628" t="b">
        <f t="shared" si="286"/>
        <v>1</v>
      </c>
      <c r="LE30" s="628" t="b">
        <f t="shared" si="286"/>
        <v>0</v>
      </c>
      <c r="LF30" s="628" t="b">
        <f t="shared" si="287"/>
        <v>1</v>
      </c>
      <c r="LG30" s="628">
        <f t="shared" si="288"/>
        <v>1</v>
      </c>
      <c r="LH30" s="737">
        <f t="shared" si="289"/>
        <v>0</v>
      </c>
      <c r="LI30" s="737">
        <f t="shared" si="290"/>
        <v>0</v>
      </c>
      <c r="LJ30" s="737">
        <f t="shared" si="61"/>
        <v>0</v>
      </c>
      <c r="LK30" s="740">
        <f t="shared" si="62"/>
        <v>0</v>
      </c>
      <c r="LL30" s="625">
        <f t="shared" si="291"/>
        <v>1</v>
      </c>
      <c r="LM30" s="625" t="str">
        <f t="shared" si="292"/>
        <v>00:00-00:00</v>
      </c>
      <c r="LN30" s="627">
        <f t="shared" si="293"/>
        <v>1</v>
      </c>
      <c r="LO30" s="738">
        <f t="shared" si="294"/>
        <v>0</v>
      </c>
      <c r="LP30" s="738">
        <f t="shared" si="295"/>
        <v>1</v>
      </c>
      <c r="LQ30" s="628" t="b">
        <f t="shared" si="296"/>
        <v>1</v>
      </c>
      <c r="LR30" s="628" t="b">
        <f t="shared" si="296"/>
        <v>0</v>
      </c>
      <c r="LS30" s="628" t="b">
        <f t="shared" si="297"/>
        <v>1</v>
      </c>
      <c r="LT30" s="628">
        <f t="shared" si="298"/>
        <v>1</v>
      </c>
      <c r="LU30" s="737">
        <f t="shared" si="299"/>
        <v>0</v>
      </c>
      <c r="LV30" s="737">
        <f t="shared" si="300"/>
        <v>0</v>
      </c>
      <c r="LW30" s="737">
        <f t="shared" si="63"/>
        <v>0</v>
      </c>
      <c r="LX30" s="740">
        <f t="shared" si="64"/>
        <v>0</v>
      </c>
      <c r="LY30" s="625">
        <f t="shared" si="301"/>
        <v>1</v>
      </c>
      <c r="LZ30" s="625" t="str">
        <f t="shared" si="302"/>
        <v>00:00-00:00</v>
      </c>
      <c r="MA30" s="627">
        <f t="shared" si="303"/>
        <v>1</v>
      </c>
      <c r="MB30" s="738">
        <f t="shared" si="304"/>
        <v>0</v>
      </c>
      <c r="MC30" s="738">
        <f t="shared" si="305"/>
        <v>1</v>
      </c>
      <c r="MD30" s="628" t="b">
        <f t="shared" si="306"/>
        <v>1</v>
      </c>
      <c r="ME30" s="628" t="b">
        <f t="shared" si="65"/>
        <v>0</v>
      </c>
      <c r="MF30" s="628" t="b">
        <f t="shared" si="307"/>
        <v>1</v>
      </c>
      <c r="MG30" s="628">
        <f t="shared" si="308"/>
        <v>1</v>
      </c>
      <c r="MH30" s="737">
        <f t="shared" si="309"/>
        <v>0</v>
      </c>
      <c r="MI30" s="737">
        <f t="shared" si="310"/>
        <v>0</v>
      </c>
      <c r="MJ30" s="737">
        <f t="shared" si="66"/>
        <v>0</v>
      </c>
      <c r="MK30" s="740">
        <f t="shared" si="67"/>
        <v>0</v>
      </c>
      <c r="ML30" s="625">
        <f t="shared" si="311"/>
        <v>1</v>
      </c>
      <c r="MM30" s="625" t="str">
        <f t="shared" si="312"/>
        <v>00:00-00:00</v>
      </c>
      <c r="MN30" s="627">
        <f t="shared" si="313"/>
        <v>1</v>
      </c>
      <c r="MO30" s="738">
        <f t="shared" si="314"/>
        <v>0</v>
      </c>
      <c r="MP30" s="738">
        <f t="shared" si="315"/>
        <v>1</v>
      </c>
      <c r="MQ30" s="628" t="b">
        <f t="shared" si="316"/>
        <v>1</v>
      </c>
      <c r="MR30" s="628" t="b">
        <f t="shared" si="316"/>
        <v>0</v>
      </c>
      <c r="MS30" s="628" t="b">
        <f t="shared" si="317"/>
        <v>1</v>
      </c>
      <c r="MT30" s="628">
        <f t="shared" si="318"/>
        <v>1</v>
      </c>
      <c r="MU30" s="737">
        <f t="shared" si="319"/>
        <v>0</v>
      </c>
      <c r="MV30" s="737">
        <f t="shared" si="320"/>
        <v>0</v>
      </c>
      <c r="MW30" s="737">
        <f t="shared" si="68"/>
        <v>0</v>
      </c>
      <c r="MX30" s="740">
        <f t="shared" si="69"/>
        <v>0</v>
      </c>
      <c r="MY30" s="625">
        <f t="shared" si="321"/>
        <v>1</v>
      </c>
      <c r="MZ30" s="625" t="str">
        <f t="shared" si="322"/>
        <v>00:00-00:00</v>
      </c>
      <c r="NA30" s="627">
        <f t="shared" si="323"/>
        <v>1</v>
      </c>
      <c r="NB30" s="738">
        <f t="shared" si="324"/>
        <v>0</v>
      </c>
      <c r="NC30" s="738">
        <f t="shared" si="325"/>
        <v>1</v>
      </c>
      <c r="ND30" s="628" t="b">
        <f t="shared" si="326"/>
        <v>1</v>
      </c>
      <c r="NE30" s="628" t="b">
        <f t="shared" si="326"/>
        <v>0</v>
      </c>
      <c r="NF30" s="628" t="b">
        <f t="shared" si="327"/>
        <v>1</v>
      </c>
      <c r="NG30" s="628">
        <f t="shared" si="328"/>
        <v>1</v>
      </c>
      <c r="NH30" s="737">
        <f t="shared" si="329"/>
        <v>0</v>
      </c>
      <c r="NI30" s="737">
        <f t="shared" si="330"/>
        <v>0</v>
      </c>
      <c r="NJ30" s="737">
        <f t="shared" si="70"/>
        <v>0</v>
      </c>
      <c r="NK30" s="740">
        <f t="shared" si="71"/>
        <v>0</v>
      </c>
      <c r="NL30" s="625">
        <f t="shared" si="331"/>
        <v>1</v>
      </c>
      <c r="NM30" s="625" t="str">
        <f t="shared" si="332"/>
        <v>00:00-00:00</v>
      </c>
      <c r="NN30" s="627">
        <f t="shared" si="333"/>
        <v>1</v>
      </c>
      <c r="NO30" s="738">
        <f t="shared" si="334"/>
        <v>0</v>
      </c>
      <c r="NP30" s="738">
        <f t="shared" si="335"/>
        <v>1</v>
      </c>
      <c r="NQ30" s="628" t="b">
        <f t="shared" si="336"/>
        <v>1</v>
      </c>
      <c r="NR30" s="628" t="b">
        <f t="shared" si="336"/>
        <v>0</v>
      </c>
      <c r="NS30" s="628" t="b">
        <f t="shared" si="337"/>
        <v>1</v>
      </c>
      <c r="NT30" s="628">
        <f t="shared" si="338"/>
        <v>1</v>
      </c>
      <c r="NU30" s="737">
        <f t="shared" si="339"/>
        <v>0</v>
      </c>
      <c r="NV30" s="737">
        <f t="shared" si="340"/>
        <v>0</v>
      </c>
      <c r="NW30" s="737">
        <f t="shared" si="72"/>
        <v>0</v>
      </c>
      <c r="NX30" s="740">
        <f t="shared" si="73"/>
        <v>0</v>
      </c>
      <c r="NY30" s="625">
        <f t="shared" si="341"/>
        <v>1</v>
      </c>
      <c r="NZ30" s="625" t="str">
        <f t="shared" si="342"/>
        <v>00:00-00:00</v>
      </c>
      <c r="OA30" s="627">
        <f t="shared" si="343"/>
        <v>1</v>
      </c>
      <c r="OB30" s="738">
        <f t="shared" si="344"/>
        <v>0</v>
      </c>
      <c r="OC30" s="738">
        <f t="shared" si="345"/>
        <v>1</v>
      </c>
      <c r="OD30" s="628" t="b">
        <f t="shared" si="346"/>
        <v>1</v>
      </c>
      <c r="OE30" s="628" t="b">
        <f t="shared" si="346"/>
        <v>0</v>
      </c>
      <c r="OF30" s="628" t="b">
        <f t="shared" si="347"/>
        <v>1</v>
      </c>
      <c r="OG30" s="628">
        <f t="shared" si="348"/>
        <v>1</v>
      </c>
      <c r="OH30" s="737">
        <f t="shared" si="349"/>
        <v>0</v>
      </c>
      <c r="OI30" s="737">
        <f t="shared" si="350"/>
        <v>0</v>
      </c>
      <c r="OJ30" s="737">
        <f t="shared" si="74"/>
        <v>0</v>
      </c>
      <c r="OK30" s="740">
        <f t="shared" si="75"/>
        <v>0</v>
      </c>
      <c r="OL30" s="625">
        <f t="shared" si="351"/>
        <v>1</v>
      </c>
      <c r="OM30" s="625" t="str">
        <f t="shared" si="352"/>
        <v>00:00-00:00</v>
      </c>
      <c r="ON30" s="627">
        <f t="shared" si="353"/>
        <v>1</v>
      </c>
      <c r="OO30" s="738">
        <f t="shared" si="354"/>
        <v>0</v>
      </c>
      <c r="OP30" s="738">
        <f t="shared" si="355"/>
        <v>1</v>
      </c>
      <c r="OQ30" s="628" t="b">
        <f t="shared" si="356"/>
        <v>1</v>
      </c>
      <c r="OR30" s="628" t="b">
        <f t="shared" si="356"/>
        <v>0</v>
      </c>
      <c r="OS30" s="628" t="b">
        <f t="shared" si="357"/>
        <v>1</v>
      </c>
      <c r="OT30" s="628">
        <f t="shared" si="358"/>
        <v>1</v>
      </c>
      <c r="OU30" s="737">
        <f t="shared" si="359"/>
        <v>0</v>
      </c>
      <c r="OV30" s="737">
        <f t="shared" si="360"/>
        <v>0</v>
      </c>
      <c r="OW30" s="737">
        <f t="shared" si="76"/>
        <v>0</v>
      </c>
      <c r="OX30" s="740">
        <f t="shared" si="77"/>
        <v>0</v>
      </c>
      <c r="OY30" s="625">
        <f t="shared" si="361"/>
        <v>1</v>
      </c>
      <c r="OZ30" s="625" t="str">
        <f t="shared" si="362"/>
        <v>00:00-00:00</v>
      </c>
      <c r="PA30" s="627">
        <f t="shared" si="363"/>
        <v>1</v>
      </c>
      <c r="PB30" s="738">
        <f t="shared" si="364"/>
        <v>0</v>
      </c>
      <c r="PC30" s="738">
        <f t="shared" si="365"/>
        <v>1</v>
      </c>
      <c r="PD30" s="628" t="b">
        <f t="shared" si="366"/>
        <v>1</v>
      </c>
      <c r="PE30" s="628" t="b">
        <f t="shared" si="366"/>
        <v>0</v>
      </c>
      <c r="PF30" s="628" t="b">
        <f t="shared" si="367"/>
        <v>1</v>
      </c>
      <c r="PG30" s="628">
        <f t="shared" si="368"/>
        <v>1</v>
      </c>
      <c r="PH30" s="737">
        <f t="shared" si="369"/>
        <v>0</v>
      </c>
      <c r="PI30" s="737">
        <f t="shared" si="370"/>
        <v>0</v>
      </c>
      <c r="PJ30" s="737">
        <f t="shared" si="78"/>
        <v>0</v>
      </c>
      <c r="PK30" s="740">
        <f t="shared" si="79"/>
        <v>0</v>
      </c>
      <c r="PL30" s="625">
        <f t="shared" si="371"/>
        <v>1</v>
      </c>
      <c r="PM30" s="625" t="str">
        <f t="shared" si="372"/>
        <v>00:00-00:00</v>
      </c>
      <c r="PN30" s="627">
        <f t="shared" si="373"/>
        <v>1</v>
      </c>
      <c r="PO30" s="738">
        <f t="shared" si="374"/>
        <v>0</v>
      </c>
      <c r="PP30" s="738">
        <f t="shared" si="375"/>
        <v>1</v>
      </c>
      <c r="PQ30" s="628" t="b">
        <f t="shared" si="376"/>
        <v>1</v>
      </c>
      <c r="PR30" s="628" t="b">
        <f t="shared" si="376"/>
        <v>0</v>
      </c>
      <c r="PS30" s="628" t="b">
        <f t="shared" si="377"/>
        <v>1</v>
      </c>
      <c r="PT30" s="628">
        <f t="shared" si="378"/>
        <v>1</v>
      </c>
      <c r="PU30" s="737">
        <f t="shared" si="379"/>
        <v>0</v>
      </c>
      <c r="PV30" s="737">
        <f t="shared" si="380"/>
        <v>0</v>
      </c>
      <c r="PW30" s="737">
        <f t="shared" si="80"/>
        <v>0</v>
      </c>
      <c r="PX30" s="740">
        <f t="shared" si="81"/>
        <v>0</v>
      </c>
      <c r="PY30" s="625">
        <f t="shared" si="381"/>
        <v>1</v>
      </c>
      <c r="PZ30" s="625" t="str">
        <f t="shared" si="382"/>
        <v>00:00-00:00</v>
      </c>
      <c r="QA30" s="627">
        <f t="shared" si="383"/>
        <v>1</v>
      </c>
      <c r="QB30" s="738">
        <f t="shared" si="384"/>
        <v>0</v>
      </c>
      <c r="QC30" s="738">
        <f t="shared" si="385"/>
        <v>1</v>
      </c>
      <c r="QD30" s="628" t="b">
        <f t="shared" si="386"/>
        <v>1</v>
      </c>
      <c r="QE30" s="628" t="b">
        <f t="shared" si="386"/>
        <v>0</v>
      </c>
      <c r="QF30" s="628" t="b">
        <f t="shared" si="387"/>
        <v>1</v>
      </c>
      <c r="QG30" s="628">
        <f t="shared" si="388"/>
        <v>1</v>
      </c>
      <c r="QH30" s="737">
        <f t="shared" si="389"/>
        <v>0</v>
      </c>
      <c r="QI30" s="737">
        <f t="shared" si="390"/>
        <v>0</v>
      </c>
      <c r="QJ30" s="737">
        <f t="shared" si="82"/>
        <v>0</v>
      </c>
      <c r="QK30" s="740">
        <f t="shared" si="83"/>
        <v>0</v>
      </c>
      <c r="QL30" s="625">
        <f t="shared" si="391"/>
        <v>1</v>
      </c>
      <c r="QM30" s="625" t="str">
        <f t="shared" si="392"/>
        <v>00:00-00:00</v>
      </c>
      <c r="QN30" s="627">
        <f t="shared" si="393"/>
        <v>1</v>
      </c>
      <c r="QO30" s="738">
        <f t="shared" si="394"/>
        <v>0</v>
      </c>
      <c r="QP30" s="738">
        <f t="shared" si="395"/>
        <v>1</v>
      </c>
      <c r="QQ30" s="628" t="b">
        <f t="shared" si="396"/>
        <v>1</v>
      </c>
      <c r="QR30" s="628" t="b">
        <f t="shared" si="396"/>
        <v>0</v>
      </c>
      <c r="QS30" s="628" t="b">
        <f t="shared" si="397"/>
        <v>1</v>
      </c>
      <c r="QT30" s="628">
        <f t="shared" si="398"/>
        <v>1</v>
      </c>
      <c r="QU30" s="737">
        <f t="shared" si="399"/>
        <v>0</v>
      </c>
      <c r="QV30" s="737">
        <f t="shared" si="400"/>
        <v>0</v>
      </c>
      <c r="QW30" s="737">
        <f t="shared" si="84"/>
        <v>0</v>
      </c>
      <c r="QX30" s="740">
        <f t="shared" si="85"/>
        <v>0</v>
      </c>
      <c r="QY30" s="625">
        <f t="shared" si="401"/>
        <v>1</v>
      </c>
      <c r="QZ30" s="625" t="str">
        <f t="shared" si="402"/>
        <v>00:00-00:00</v>
      </c>
      <c r="RA30" s="627">
        <f t="shared" si="403"/>
        <v>1</v>
      </c>
      <c r="RB30" s="738">
        <f t="shared" si="404"/>
        <v>0</v>
      </c>
      <c r="RC30" s="738">
        <f t="shared" si="405"/>
        <v>1</v>
      </c>
      <c r="RD30" s="628" t="b">
        <f t="shared" si="406"/>
        <v>1</v>
      </c>
      <c r="RE30" s="628" t="b">
        <f t="shared" si="406"/>
        <v>0</v>
      </c>
      <c r="RF30" s="628" t="b">
        <f t="shared" si="407"/>
        <v>1</v>
      </c>
      <c r="RG30" s="628">
        <f t="shared" si="408"/>
        <v>1</v>
      </c>
      <c r="RH30" s="737">
        <f t="shared" si="409"/>
        <v>0</v>
      </c>
      <c r="RI30" s="737">
        <f t="shared" si="410"/>
        <v>0</v>
      </c>
      <c r="RJ30" s="737">
        <f t="shared" si="86"/>
        <v>0</v>
      </c>
      <c r="RK30" s="740">
        <f t="shared" si="87"/>
        <v>0</v>
      </c>
      <c r="RL30" s="744">
        <f t="shared" si="411"/>
        <v>0</v>
      </c>
      <c r="RM30" s="746">
        <f t="shared" si="430"/>
        <v>0</v>
      </c>
      <c r="RN30" s="744">
        <f t="shared" si="412"/>
        <v>0</v>
      </c>
      <c r="RO30" s="744">
        <f t="shared" si="413"/>
        <v>0</v>
      </c>
      <c r="RP30" s="744">
        <f t="shared" si="414"/>
        <v>0</v>
      </c>
      <c r="RQ30" s="744">
        <f t="shared" si="415"/>
        <v>0</v>
      </c>
      <c r="RR30" s="594">
        <f t="shared" ca="1" si="89"/>
        <v>0</v>
      </c>
      <c r="RS30" s="594">
        <f t="shared" ca="1" si="90"/>
        <v>0</v>
      </c>
      <c r="RU30" s="725"/>
    </row>
    <row r="31" spans="1:489" s="625" customFormat="1" ht="15" x14ac:dyDescent="0.25">
      <c r="A31" s="865">
        <f t="shared" ca="1" si="91"/>
        <v>51</v>
      </c>
      <c r="B31" s="719">
        <f t="shared" ca="1" si="416"/>
        <v>44186</v>
      </c>
      <c r="C31" s="720">
        <f t="shared" ca="1" si="417"/>
        <v>0</v>
      </c>
      <c r="D31" s="720" t="str">
        <f t="shared" ca="1" si="418"/>
        <v/>
      </c>
      <c r="E31" s="773" t="str">
        <f t="shared" ca="1" si="419"/>
        <v/>
      </c>
      <c r="F31" s="721">
        <f t="shared" ca="1" si="420"/>
        <v>44186</v>
      </c>
      <c r="G31" s="747"/>
      <c r="H31" s="748"/>
      <c r="I31" s="748"/>
      <c r="J31" s="748"/>
      <c r="K31" s="748"/>
      <c r="L31" s="748"/>
      <c r="M31" s="749"/>
      <c r="N31" s="722" t="str">
        <f t="shared" si="0"/>
        <v/>
      </c>
      <c r="O31" s="723" t="str">
        <f t="shared" si="1"/>
        <v/>
      </c>
      <c r="P31" s="724" t="str">
        <f t="shared" ca="1" si="2"/>
        <v/>
      </c>
      <c r="Q31" s="725" t="str">
        <f t="shared" ca="1" si="3"/>
        <v/>
      </c>
      <c r="R31" s="725">
        <f t="shared" ca="1" si="92"/>
        <v>0</v>
      </c>
      <c r="S31" s="750"/>
      <c r="T31" s="723" t="str">
        <f t="shared" si="93"/>
        <v/>
      </c>
      <c r="U31" s="723" t="str">
        <f t="shared" ca="1" si="4"/>
        <v/>
      </c>
      <c r="V31" s="723" t="str">
        <f t="shared" ca="1" si="94"/>
        <v/>
      </c>
      <c r="W31" s="723" t="str">
        <f t="shared" ca="1" si="95"/>
        <v/>
      </c>
      <c r="X31" s="723" t="str">
        <f ca="1">IF(AND(UPPER(G31)=Stammdaten!$D$47,Q31&gt;0),Q31,"")</f>
        <v/>
      </c>
      <c r="Y31" s="751"/>
      <c r="Z31" s="714"/>
      <c r="AA31" s="714"/>
      <c r="AB31" s="714"/>
      <c r="AC31" s="727" t="str">
        <f t="shared" si="5"/>
        <v/>
      </c>
      <c r="AD31" s="714"/>
      <c r="AE31" s="752" t="str">
        <f t="shared" si="6"/>
        <v/>
      </c>
      <c r="AF31" s="729" t="str">
        <f t="shared" si="96"/>
        <v/>
      </c>
      <c r="AG31" s="730" t="str">
        <f t="shared" si="97"/>
        <v/>
      </c>
      <c r="AH31" s="731" t="str">
        <f t="shared" si="7"/>
        <v/>
      </c>
      <c r="AI31" s="731">
        <f t="shared" si="98"/>
        <v>0</v>
      </c>
      <c r="AJ31" s="731">
        <f t="shared" si="99"/>
        <v>0</v>
      </c>
      <c r="AK31" s="732">
        <f ca="1">IF(G31=Stammdaten!$I$59,3,IF(AND(OR(C31=0,WEEKDAY(B31,2)&gt;=6),Q31&lt;&gt;""),2,0))</f>
        <v>0</v>
      </c>
      <c r="AL31" s="596">
        <f t="shared" si="8"/>
        <v>0</v>
      </c>
      <c r="AM31" s="596">
        <f t="shared" si="8"/>
        <v>0</v>
      </c>
      <c r="AN31" s="596">
        <f t="shared" si="8"/>
        <v>0</v>
      </c>
      <c r="AO31" s="596">
        <f t="shared" si="421"/>
        <v>0</v>
      </c>
      <c r="AP31" s="633">
        <v>0</v>
      </c>
      <c r="AQ31" s="596">
        <f t="shared" si="422"/>
        <v>0</v>
      </c>
      <c r="AR31" s="634">
        <f t="shared" si="9"/>
        <v>0</v>
      </c>
      <c r="AS31" s="733">
        <f t="shared" si="10"/>
        <v>0</v>
      </c>
      <c r="AT31" s="635">
        <f t="shared" si="11"/>
        <v>0</v>
      </c>
      <c r="AU31" s="635">
        <f t="shared" si="423"/>
        <v>0</v>
      </c>
      <c r="AV31" s="633">
        <v>0</v>
      </c>
      <c r="AW31" s="635">
        <f t="shared" si="424"/>
        <v>0</v>
      </c>
      <c r="AX31" s="596">
        <f t="shared" si="12"/>
        <v>0</v>
      </c>
      <c r="AY31" s="596">
        <f t="shared" si="13"/>
        <v>0</v>
      </c>
      <c r="AZ31" s="596">
        <f t="shared" si="14"/>
        <v>0</v>
      </c>
      <c r="BA31" s="596">
        <f t="shared" si="15"/>
        <v>0</v>
      </c>
      <c r="BB31" s="596">
        <f t="shared" si="16"/>
        <v>0</v>
      </c>
      <c r="BC31" s="596">
        <f t="shared" si="425"/>
        <v>0</v>
      </c>
      <c r="BD31" s="636" t="b">
        <f t="shared" si="17"/>
        <v>1</v>
      </c>
      <c r="BE31" s="636" t="b">
        <f>IF(UPPER(G31)=Stammdaten!$D$40,TRUE,FALSE)</f>
        <v>0</v>
      </c>
      <c r="BF31" s="635">
        <f t="shared" si="426"/>
        <v>0</v>
      </c>
      <c r="BG31" s="635">
        <f>IF(UPPER(G31)=Stammdaten!$D$39,IF(C31=0,AU31/2,IF(AU31&gt;=10/24,10/24,AU31)),0)</f>
        <v>0</v>
      </c>
      <c r="BH31" s="635">
        <f ca="1">IF(OR(C31=0,B31=""),0,INDIRECT(ADDRESS(MATCH(B31,Soll_AZ,1)+MATCH("Arbeitszeit 1 ab",Stammdaten!B:B,0)-1,WEEKDAY(B31,2)+15,,,Tabellennamen),TRUE))</f>
        <v>0</v>
      </c>
      <c r="BI31" s="635">
        <f>IF(G31=Stammdaten!$D$48,BH31,0)</f>
        <v>0</v>
      </c>
      <c r="BJ31" s="734">
        <f>ROUND(IF(BI31&gt;0,BI31,IF(UPPER(G31)=Stammdaten!$D$39,BG31,IF(UPPER(G31)=Stammdaten!$D$40,IF(AO31+AU31=0,P31,IF(AND(AU31&gt;0,AU31-AO31+AQ31&lt;=10/24),AU31-AO31+AQ31,IF(OR(AU31=0,AQ31&gt;=10/24),AQ31,10/24))),BF31))),15)</f>
        <v>0</v>
      </c>
      <c r="BK31" s="636">
        <f t="shared" si="427"/>
        <v>0</v>
      </c>
      <c r="BL31" s="636" t="b">
        <f>IF(UPPER(G31)=Stammdaten!$D$39,TRUE,FALSE)</f>
        <v>0</v>
      </c>
      <c r="BM31" s="636">
        <f t="shared" si="18"/>
        <v>0</v>
      </c>
      <c r="BN31" s="636">
        <f t="shared" si="19"/>
        <v>0</v>
      </c>
      <c r="BO31" s="735">
        <f t="shared" ca="1" si="100"/>
        <v>0</v>
      </c>
      <c r="BP31" s="636">
        <f t="shared" si="20"/>
        <v>0</v>
      </c>
      <c r="BQ31" s="636">
        <f t="shared" si="101"/>
        <v>0</v>
      </c>
      <c r="BR31" s="636">
        <f t="shared" ca="1" si="21"/>
        <v>0</v>
      </c>
      <c r="BS31" s="549">
        <f t="shared" ca="1" si="22"/>
        <v>0</v>
      </c>
      <c r="BT31" s="637">
        <f t="shared" ca="1" si="428"/>
        <v>0</v>
      </c>
      <c r="BU31" s="635">
        <f t="shared" ca="1" si="429"/>
        <v>0</v>
      </c>
      <c r="BV31" s="638">
        <f t="shared" ca="1" si="23"/>
        <v>1</v>
      </c>
      <c r="BW31" s="635">
        <f ca="1">IF(B31="","",INDIRECT(ADDRESS(MATCH(B31,Soll_AZ,1)+MATCH("Arbeitszeit 1 ab",Stammdaten!B:B,0)-1,4,,,Tabellennamen),TRUE))</f>
        <v>1.6666666666666667</v>
      </c>
      <c r="BX31" s="638">
        <f t="shared" ca="1" si="24"/>
        <v>0</v>
      </c>
      <c r="BY31" s="638">
        <f t="shared" ca="1" si="102"/>
        <v>0</v>
      </c>
      <c r="BZ31" s="736">
        <f ca="1">ROUND(IF(OR(C31=0,B31=""),0,INDIRECT(ADDRESS(MATCH(B31,Soll_AZ,1)+MATCH("Arbeitszeit 1 ab",Stammdaten!B:B,0)-1,WEEKDAY(B31,2)+15,,,Tabellennamen),TRUE)),15)</f>
        <v>0</v>
      </c>
      <c r="CA31" s="954">
        <f t="shared" ca="1" si="25"/>
        <v>0</v>
      </c>
      <c r="CB31" s="736">
        <f t="shared" si="103"/>
        <v>0</v>
      </c>
      <c r="CC31" s="625">
        <f t="shared" si="26"/>
        <v>1</v>
      </c>
      <c r="CD31" s="737">
        <f t="shared" si="27"/>
        <v>0</v>
      </c>
      <c r="CE31" s="737">
        <f t="shared" si="104"/>
        <v>1</v>
      </c>
      <c r="CF31" s="738" t="str">
        <f t="shared" si="105"/>
        <v>00:00-00:00</v>
      </c>
      <c r="CG31" s="739">
        <f t="shared" si="106"/>
        <v>1</v>
      </c>
      <c r="CH31" s="738">
        <f t="shared" si="107"/>
        <v>0</v>
      </c>
      <c r="CI31" s="738">
        <f t="shared" si="108"/>
        <v>1</v>
      </c>
      <c r="CJ31" s="737" t="b">
        <f t="shared" si="109"/>
        <v>1</v>
      </c>
      <c r="CK31" s="737" t="b">
        <f t="shared" si="109"/>
        <v>0</v>
      </c>
      <c r="CL31" s="737" t="b">
        <f t="shared" si="110"/>
        <v>1</v>
      </c>
      <c r="CM31" s="628">
        <f t="shared" si="111"/>
        <v>1</v>
      </c>
      <c r="CN31" s="737">
        <f t="shared" si="112"/>
        <v>0</v>
      </c>
      <c r="CO31" s="737">
        <f t="shared" si="113"/>
        <v>0</v>
      </c>
      <c r="CP31" s="737">
        <f t="shared" si="114"/>
        <v>0</v>
      </c>
      <c r="CQ31" s="740">
        <f t="shared" si="28"/>
        <v>0</v>
      </c>
      <c r="CR31" s="625">
        <f t="shared" si="115"/>
        <v>1</v>
      </c>
      <c r="CS31" s="738" t="str">
        <f t="shared" si="29"/>
        <v>00:00-00:00</v>
      </c>
      <c r="CT31" s="739">
        <f t="shared" si="116"/>
        <v>1</v>
      </c>
      <c r="CU31" s="738">
        <f t="shared" si="117"/>
        <v>0</v>
      </c>
      <c r="CV31" s="738">
        <f t="shared" si="118"/>
        <v>1</v>
      </c>
      <c r="CW31" s="737" t="b">
        <f t="shared" si="119"/>
        <v>1</v>
      </c>
      <c r="CX31" s="737" t="b">
        <f t="shared" si="119"/>
        <v>0</v>
      </c>
      <c r="CY31" s="737" t="b">
        <f t="shared" si="120"/>
        <v>1</v>
      </c>
      <c r="CZ31" s="628">
        <f t="shared" si="121"/>
        <v>1</v>
      </c>
      <c r="DA31" s="737">
        <f t="shared" si="122"/>
        <v>0</v>
      </c>
      <c r="DB31" s="737">
        <f t="shared" si="123"/>
        <v>0</v>
      </c>
      <c r="DC31" s="737">
        <f t="shared" si="124"/>
        <v>0</v>
      </c>
      <c r="DD31" s="740">
        <f t="shared" si="30"/>
        <v>0</v>
      </c>
      <c r="DE31" s="625">
        <f t="shared" si="125"/>
        <v>1</v>
      </c>
      <c r="DF31" s="738" t="str">
        <f t="shared" si="126"/>
        <v>00:00-00:00</v>
      </c>
      <c r="DG31" s="739">
        <f t="shared" si="127"/>
        <v>1</v>
      </c>
      <c r="DH31" s="738">
        <f t="shared" si="128"/>
        <v>0</v>
      </c>
      <c r="DI31" s="738">
        <f t="shared" si="129"/>
        <v>1</v>
      </c>
      <c r="DJ31" s="737" t="b">
        <f t="shared" si="130"/>
        <v>1</v>
      </c>
      <c r="DK31" s="737" t="b">
        <f t="shared" si="130"/>
        <v>0</v>
      </c>
      <c r="DL31" s="737" t="b">
        <f t="shared" si="131"/>
        <v>1</v>
      </c>
      <c r="DM31" s="628">
        <f t="shared" si="132"/>
        <v>1</v>
      </c>
      <c r="DN31" s="737">
        <f t="shared" si="133"/>
        <v>0</v>
      </c>
      <c r="DO31" s="737">
        <f t="shared" si="134"/>
        <v>0</v>
      </c>
      <c r="DP31" s="737">
        <f t="shared" si="31"/>
        <v>0</v>
      </c>
      <c r="DQ31" s="740">
        <f t="shared" si="32"/>
        <v>0</v>
      </c>
      <c r="DR31" s="625">
        <f t="shared" si="135"/>
        <v>1</v>
      </c>
      <c r="DS31" s="738" t="str">
        <f t="shared" si="136"/>
        <v>00:00-00:00</v>
      </c>
      <c r="DT31" s="739">
        <f t="shared" si="137"/>
        <v>1</v>
      </c>
      <c r="DU31" s="738">
        <f t="shared" si="138"/>
        <v>0</v>
      </c>
      <c r="DV31" s="738">
        <f t="shared" si="139"/>
        <v>1</v>
      </c>
      <c r="DW31" s="737" t="b">
        <f t="shared" si="140"/>
        <v>1</v>
      </c>
      <c r="DX31" s="737" t="b">
        <f t="shared" si="140"/>
        <v>0</v>
      </c>
      <c r="DY31" s="737" t="b">
        <f t="shared" si="141"/>
        <v>1</v>
      </c>
      <c r="DZ31" s="628">
        <f t="shared" si="142"/>
        <v>1</v>
      </c>
      <c r="EA31" s="737">
        <f t="shared" si="143"/>
        <v>0</v>
      </c>
      <c r="EB31" s="737">
        <f t="shared" si="144"/>
        <v>0</v>
      </c>
      <c r="EC31" s="737">
        <f t="shared" si="33"/>
        <v>0</v>
      </c>
      <c r="ED31" s="740">
        <f t="shared" si="34"/>
        <v>0</v>
      </c>
      <c r="EE31" s="741">
        <f t="shared" si="145"/>
        <v>1</v>
      </c>
      <c r="EF31" s="742" t="str">
        <f t="shared" si="146"/>
        <v>00:00-00:00</v>
      </c>
      <c r="EG31" s="743">
        <f t="shared" si="147"/>
        <v>1</v>
      </c>
      <c r="EH31" s="742">
        <f t="shared" si="148"/>
        <v>0</v>
      </c>
      <c r="EI31" s="742">
        <f t="shared" si="149"/>
        <v>1</v>
      </c>
      <c r="EJ31" s="742" t="b">
        <f t="shared" si="150"/>
        <v>1</v>
      </c>
      <c r="EK31" s="742" t="b">
        <f t="shared" si="150"/>
        <v>0</v>
      </c>
      <c r="EL31" s="742" t="b">
        <f t="shared" si="151"/>
        <v>1</v>
      </c>
      <c r="EM31" s="628">
        <f t="shared" si="152"/>
        <v>1</v>
      </c>
      <c r="EN31" s="737">
        <f t="shared" si="153"/>
        <v>0</v>
      </c>
      <c r="EO31" s="737">
        <f t="shared" si="154"/>
        <v>0</v>
      </c>
      <c r="EP31" s="737">
        <f t="shared" si="35"/>
        <v>0</v>
      </c>
      <c r="EQ31" s="740">
        <f t="shared" si="36"/>
        <v>0</v>
      </c>
      <c r="ER31" s="741">
        <f t="shared" si="155"/>
        <v>1</v>
      </c>
      <c r="ES31" s="742" t="str">
        <f t="shared" si="156"/>
        <v>00:00-00:00</v>
      </c>
      <c r="ET31" s="739">
        <f t="shared" si="157"/>
        <v>1</v>
      </c>
      <c r="EU31" s="738">
        <f t="shared" si="158"/>
        <v>0</v>
      </c>
      <c r="EV31" s="738">
        <f t="shared" si="159"/>
        <v>1</v>
      </c>
      <c r="EW31" s="737" t="b">
        <f t="shared" si="160"/>
        <v>1</v>
      </c>
      <c r="EX31" s="737" t="b">
        <f t="shared" si="160"/>
        <v>0</v>
      </c>
      <c r="EY31" s="737" t="b">
        <f t="shared" si="161"/>
        <v>1</v>
      </c>
      <c r="EZ31" s="628">
        <f t="shared" si="162"/>
        <v>1</v>
      </c>
      <c r="FA31" s="737">
        <f t="shared" si="163"/>
        <v>0</v>
      </c>
      <c r="FB31" s="737">
        <f t="shared" si="164"/>
        <v>0</v>
      </c>
      <c r="FC31" s="737">
        <f t="shared" si="37"/>
        <v>0</v>
      </c>
      <c r="FD31" s="740">
        <f t="shared" si="38"/>
        <v>0</v>
      </c>
      <c r="FE31" s="625">
        <f t="shared" si="165"/>
        <v>1</v>
      </c>
      <c r="FF31" s="738" t="str">
        <f t="shared" si="166"/>
        <v>00:00-00:00</v>
      </c>
      <c r="FG31" s="739">
        <f t="shared" si="167"/>
        <v>1</v>
      </c>
      <c r="FH31" s="738">
        <f t="shared" si="168"/>
        <v>0</v>
      </c>
      <c r="FI31" s="738">
        <f t="shared" si="169"/>
        <v>1</v>
      </c>
      <c r="FJ31" s="737" t="b">
        <f t="shared" si="170"/>
        <v>1</v>
      </c>
      <c r="FK31" s="737" t="b">
        <f t="shared" si="170"/>
        <v>0</v>
      </c>
      <c r="FL31" s="737" t="b">
        <f t="shared" si="171"/>
        <v>1</v>
      </c>
      <c r="FM31" s="628">
        <f t="shared" si="172"/>
        <v>1</v>
      </c>
      <c r="FN31" s="737">
        <f t="shared" si="173"/>
        <v>0</v>
      </c>
      <c r="FO31" s="737">
        <f t="shared" si="174"/>
        <v>0</v>
      </c>
      <c r="FP31" s="737">
        <f t="shared" si="39"/>
        <v>0</v>
      </c>
      <c r="FQ31" s="740">
        <f t="shared" si="40"/>
        <v>0</v>
      </c>
      <c r="FR31" s="625">
        <f t="shared" si="175"/>
        <v>1</v>
      </c>
      <c r="FS31" s="738" t="str">
        <f t="shared" si="176"/>
        <v>00:00-00:00</v>
      </c>
      <c r="FT31" s="739">
        <f t="shared" si="177"/>
        <v>1</v>
      </c>
      <c r="FU31" s="738">
        <f t="shared" si="178"/>
        <v>0</v>
      </c>
      <c r="FV31" s="738">
        <f t="shared" si="179"/>
        <v>1</v>
      </c>
      <c r="FW31" s="737" t="b">
        <f t="shared" si="180"/>
        <v>1</v>
      </c>
      <c r="FX31" s="737" t="b">
        <f t="shared" si="180"/>
        <v>0</v>
      </c>
      <c r="FY31" s="737" t="b">
        <f t="shared" si="181"/>
        <v>1</v>
      </c>
      <c r="FZ31" s="628">
        <f t="shared" si="182"/>
        <v>1</v>
      </c>
      <c r="GA31" s="737">
        <f t="shared" si="183"/>
        <v>0</v>
      </c>
      <c r="GB31" s="737">
        <f t="shared" si="184"/>
        <v>0</v>
      </c>
      <c r="GC31" s="737">
        <f t="shared" si="41"/>
        <v>0</v>
      </c>
      <c r="GD31" s="740">
        <f t="shared" si="42"/>
        <v>0</v>
      </c>
      <c r="GE31" s="625">
        <f t="shared" si="185"/>
        <v>1</v>
      </c>
      <c r="GF31" s="738" t="str">
        <f t="shared" si="186"/>
        <v>00:00-00:00</v>
      </c>
      <c r="GG31" s="739">
        <f t="shared" si="187"/>
        <v>1</v>
      </c>
      <c r="GH31" s="738">
        <f t="shared" si="188"/>
        <v>0</v>
      </c>
      <c r="GI31" s="738">
        <f t="shared" si="189"/>
        <v>1</v>
      </c>
      <c r="GJ31" s="737" t="b">
        <f t="shared" si="190"/>
        <v>1</v>
      </c>
      <c r="GK31" s="737" t="b">
        <f t="shared" si="190"/>
        <v>0</v>
      </c>
      <c r="GL31" s="737" t="b">
        <f t="shared" si="191"/>
        <v>1</v>
      </c>
      <c r="GM31" s="628">
        <f t="shared" si="192"/>
        <v>1</v>
      </c>
      <c r="GN31" s="737">
        <f t="shared" si="193"/>
        <v>0</v>
      </c>
      <c r="GO31" s="737">
        <f t="shared" si="194"/>
        <v>0</v>
      </c>
      <c r="GP31" s="737">
        <f t="shared" si="43"/>
        <v>0</v>
      </c>
      <c r="GQ31" s="740">
        <f t="shared" si="44"/>
        <v>0</v>
      </c>
      <c r="GR31" s="625">
        <f t="shared" si="195"/>
        <v>1</v>
      </c>
      <c r="GS31" s="738" t="str">
        <f t="shared" si="196"/>
        <v>00:00-00:00</v>
      </c>
      <c r="GT31" s="739">
        <f t="shared" si="197"/>
        <v>1</v>
      </c>
      <c r="GU31" s="738">
        <f t="shared" si="198"/>
        <v>0</v>
      </c>
      <c r="GV31" s="738">
        <f t="shared" si="199"/>
        <v>1</v>
      </c>
      <c r="GW31" s="737" t="b">
        <f t="shared" si="200"/>
        <v>1</v>
      </c>
      <c r="GX31" s="737" t="b">
        <f t="shared" si="200"/>
        <v>0</v>
      </c>
      <c r="GY31" s="737" t="b">
        <f t="shared" si="201"/>
        <v>1</v>
      </c>
      <c r="GZ31" s="628">
        <f t="shared" si="202"/>
        <v>1</v>
      </c>
      <c r="HA31" s="737">
        <f t="shared" si="203"/>
        <v>0</v>
      </c>
      <c r="HB31" s="737">
        <f t="shared" si="204"/>
        <v>0</v>
      </c>
      <c r="HC31" s="737">
        <f t="shared" si="45"/>
        <v>0</v>
      </c>
      <c r="HD31" s="740">
        <f t="shared" si="46"/>
        <v>0</v>
      </c>
      <c r="HE31" s="625">
        <f t="shared" si="205"/>
        <v>1</v>
      </c>
      <c r="HF31" s="738" t="str">
        <f t="shared" si="206"/>
        <v>00:00-00:00</v>
      </c>
      <c r="HG31" s="739">
        <f t="shared" si="207"/>
        <v>1</v>
      </c>
      <c r="HH31" s="738">
        <f t="shared" si="208"/>
        <v>0</v>
      </c>
      <c r="HI31" s="738">
        <f t="shared" si="209"/>
        <v>1</v>
      </c>
      <c r="HJ31" s="737" t="b">
        <f t="shared" si="210"/>
        <v>1</v>
      </c>
      <c r="HK31" s="737" t="b">
        <f t="shared" si="210"/>
        <v>0</v>
      </c>
      <c r="HL31" s="737" t="b">
        <f t="shared" si="211"/>
        <v>1</v>
      </c>
      <c r="HM31" s="628">
        <f t="shared" si="212"/>
        <v>1</v>
      </c>
      <c r="HN31" s="737">
        <f t="shared" si="213"/>
        <v>0</v>
      </c>
      <c r="HO31" s="737">
        <f t="shared" si="214"/>
        <v>0</v>
      </c>
      <c r="HP31" s="737">
        <f t="shared" si="47"/>
        <v>0</v>
      </c>
      <c r="HQ31" s="740">
        <f t="shared" si="48"/>
        <v>0</v>
      </c>
      <c r="HR31" s="625">
        <f t="shared" si="215"/>
        <v>1</v>
      </c>
      <c r="HS31" s="738" t="str">
        <f t="shared" si="216"/>
        <v>00:00-00:00</v>
      </c>
      <c r="HT31" s="739">
        <f t="shared" si="217"/>
        <v>1</v>
      </c>
      <c r="HU31" s="738">
        <f t="shared" si="218"/>
        <v>0</v>
      </c>
      <c r="HV31" s="738">
        <f t="shared" si="219"/>
        <v>1</v>
      </c>
      <c r="HW31" s="737" t="b">
        <f t="shared" si="220"/>
        <v>1</v>
      </c>
      <c r="HX31" s="737" t="b">
        <f t="shared" si="220"/>
        <v>0</v>
      </c>
      <c r="HY31" s="737" t="b">
        <f t="shared" si="221"/>
        <v>1</v>
      </c>
      <c r="HZ31" s="628">
        <f t="shared" si="222"/>
        <v>1</v>
      </c>
      <c r="IA31" s="737">
        <f t="shared" si="223"/>
        <v>0</v>
      </c>
      <c r="IB31" s="737">
        <f t="shared" si="224"/>
        <v>0</v>
      </c>
      <c r="IC31" s="737">
        <f t="shared" si="49"/>
        <v>0</v>
      </c>
      <c r="ID31" s="740">
        <f t="shared" si="50"/>
        <v>0</v>
      </c>
      <c r="IE31" s="625">
        <f t="shared" si="225"/>
        <v>1</v>
      </c>
      <c r="IF31" s="738" t="str">
        <f t="shared" si="226"/>
        <v>00:00-00:00</v>
      </c>
      <c r="IG31" s="739">
        <f t="shared" si="227"/>
        <v>1</v>
      </c>
      <c r="IH31" s="738">
        <f t="shared" si="228"/>
        <v>0</v>
      </c>
      <c r="II31" s="738">
        <f t="shared" si="229"/>
        <v>1</v>
      </c>
      <c r="IJ31" s="737" t="b">
        <f t="shared" si="230"/>
        <v>1</v>
      </c>
      <c r="IK31" s="737" t="b">
        <f t="shared" si="230"/>
        <v>0</v>
      </c>
      <c r="IL31" s="737" t="b">
        <f t="shared" si="231"/>
        <v>1</v>
      </c>
      <c r="IM31" s="628">
        <f t="shared" si="232"/>
        <v>1</v>
      </c>
      <c r="IN31" s="737">
        <f t="shared" si="233"/>
        <v>0</v>
      </c>
      <c r="IO31" s="737">
        <f t="shared" si="234"/>
        <v>0</v>
      </c>
      <c r="IP31" s="737">
        <f t="shared" si="51"/>
        <v>0</v>
      </c>
      <c r="IQ31" s="740">
        <f t="shared" si="52"/>
        <v>0</v>
      </c>
      <c r="IR31" s="625">
        <f t="shared" si="235"/>
        <v>1</v>
      </c>
      <c r="IS31" s="738" t="str">
        <f t="shared" si="236"/>
        <v>00:00-00:00</v>
      </c>
      <c r="IT31" s="739">
        <f t="shared" si="237"/>
        <v>1</v>
      </c>
      <c r="IU31" s="738">
        <f t="shared" si="238"/>
        <v>0</v>
      </c>
      <c r="IV31" s="738">
        <f t="shared" si="239"/>
        <v>1</v>
      </c>
      <c r="IW31" s="737" t="b">
        <f t="shared" si="240"/>
        <v>1</v>
      </c>
      <c r="IX31" s="737" t="b">
        <f t="shared" si="240"/>
        <v>0</v>
      </c>
      <c r="IY31" s="737" t="b">
        <f t="shared" si="241"/>
        <v>1</v>
      </c>
      <c r="IZ31" s="628">
        <f t="shared" si="242"/>
        <v>1</v>
      </c>
      <c r="JA31" s="737">
        <f t="shared" si="243"/>
        <v>0</v>
      </c>
      <c r="JB31" s="737">
        <f t="shared" si="244"/>
        <v>0</v>
      </c>
      <c r="JC31" s="737">
        <f t="shared" si="53"/>
        <v>0</v>
      </c>
      <c r="JD31" s="740">
        <f t="shared" si="54"/>
        <v>0</v>
      </c>
      <c r="JE31" s="625">
        <f t="shared" si="245"/>
        <v>1</v>
      </c>
      <c r="JF31" s="738" t="str">
        <f t="shared" si="246"/>
        <v>00:00-00:00</v>
      </c>
      <c r="JG31" s="739">
        <f t="shared" si="247"/>
        <v>1</v>
      </c>
      <c r="JH31" s="738">
        <f t="shared" si="248"/>
        <v>0</v>
      </c>
      <c r="JI31" s="738">
        <f t="shared" si="249"/>
        <v>1</v>
      </c>
      <c r="JJ31" s="737" t="b">
        <f t="shared" si="250"/>
        <v>1</v>
      </c>
      <c r="JK31" s="737" t="b">
        <f t="shared" si="250"/>
        <v>0</v>
      </c>
      <c r="JL31" s="737" t="b">
        <f t="shared" si="251"/>
        <v>1</v>
      </c>
      <c r="JM31" s="628">
        <f t="shared" si="252"/>
        <v>1</v>
      </c>
      <c r="JN31" s="737">
        <f t="shared" si="253"/>
        <v>0</v>
      </c>
      <c r="JO31" s="737">
        <f t="shared" si="254"/>
        <v>0</v>
      </c>
      <c r="JP31" s="737">
        <f t="shared" si="55"/>
        <v>0</v>
      </c>
      <c r="JQ31" s="740">
        <f t="shared" si="56"/>
        <v>0</v>
      </c>
      <c r="JR31" s="744">
        <f t="shared" si="255"/>
        <v>0</v>
      </c>
      <c r="JS31" s="745">
        <f t="shared" si="256"/>
        <v>0</v>
      </c>
      <c r="JT31" s="744">
        <f t="shared" si="257"/>
        <v>0</v>
      </c>
      <c r="JU31" s="744">
        <f t="shared" si="258"/>
        <v>0</v>
      </c>
      <c r="JV31" s="744">
        <f t="shared" si="259"/>
        <v>0</v>
      </c>
      <c r="JW31" s="744">
        <f t="shared" si="260"/>
        <v>0</v>
      </c>
      <c r="JX31" s="616"/>
      <c r="JY31" s="625">
        <f t="shared" si="261"/>
        <v>1</v>
      </c>
      <c r="JZ31" s="626" t="str">
        <f t="shared" si="262"/>
        <v>00:00-00:00</v>
      </c>
      <c r="KA31" s="627">
        <f t="shared" si="263"/>
        <v>1</v>
      </c>
      <c r="KB31" s="738">
        <f t="shared" si="264"/>
        <v>0</v>
      </c>
      <c r="KC31" s="738">
        <f t="shared" si="265"/>
        <v>1</v>
      </c>
      <c r="KD31" s="628" t="b">
        <f t="shared" si="266"/>
        <v>1</v>
      </c>
      <c r="KE31" s="628" t="b">
        <f t="shared" si="266"/>
        <v>0</v>
      </c>
      <c r="KF31" s="628" t="b">
        <f t="shared" si="267"/>
        <v>1</v>
      </c>
      <c r="KG31" s="628">
        <f t="shared" si="268"/>
        <v>1</v>
      </c>
      <c r="KH31" s="737">
        <f t="shared" si="269"/>
        <v>0</v>
      </c>
      <c r="KI31" s="737">
        <f t="shared" si="270"/>
        <v>0</v>
      </c>
      <c r="KJ31" s="737">
        <f t="shared" si="57"/>
        <v>0</v>
      </c>
      <c r="KK31" s="740">
        <f t="shared" si="58"/>
        <v>0</v>
      </c>
      <c r="KL31" s="625">
        <f t="shared" si="271"/>
        <v>1</v>
      </c>
      <c r="KM31" s="625" t="str">
        <f t="shared" si="272"/>
        <v>00:00-00:00</v>
      </c>
      <c r="KN31" s="627">
        <f t="shared" si="273"/>
        <v>1</v>
      </c>
      <c r="KO31" s="738">
        <f t="shared" si="274"/>
        <v>0</v>
      </c>
      <c r="KP31" s="738">
        <f t="shared" si="275"/>
        <v>1</v>
      </c>
      <c r="KQ31" s="628" t="b">
        <f t="shared" si="276"/>
        <v>1</v>
      </c>
      <c r="KR31" s="628" t="b">
        <f t="shared" si="276"/>
        <v>0</v>
      </c>
      <c r="KS31" s="628" t="b">
        <f t="shared" si="277"/>
        <v>1</v>
      </c>
      <c r="KT31" s="628">
        <f t="shared" si="278"/>
        <v>1</v>
      </c>
      <c r="KU31" s="737">
        <f t="shared" si="279"/>
        <v>0</v>
      </c>
      <c r="KV31" s="737">
        <f t="shared" si="280"/>
        <v>0</v>
      </c>
      <c r="KW31" s="737">
        <f t="shared" si="59"/>
        <v>0</v>
      </c>
      <c r="KX31" s="740">
        <f t="shared" si="60"/>
        <v>0</v>
      </c>
      <c r="KY31" s="625">
        <f t="shared" si="281"/>
        <v>1</v>
      </c>
      <c r="KZ31" s="625" t="str">
        <f t="shared" si="282"/>
        <v>00:00-00:00</v>
      </c>
      <c r="LA31" s="627">
        <f t="shared" si="283"/>
        <v>1</v>
      </c>
      <c r="LB31" s="738">
        <f t="shared" si="284"/>
        <v>0</v>
      </c>
      <c r="LC31" s="738">
        <f t="shared" si="285"/>
        <v>1</v>
      </c>
      <c r="LD31" s="628" t="b">
        <f t="shared" si="286"/>
        <v>1</v>
      </c>
      <c r="LE31" s="628" t="b">
        <f t="shared" si="286"/>
        <v>0</v>
      </c>
      <c r="LF31" s="628" t="b">
        <f t="shared" si="287"/>
        <v>1</v>
      </c>
      <c r="LG31" s="628">
        <f t="shared" si="288"/>
        <v>1</v>
      </c>
      <c r="LH31" s="737">
        <f t="shared" si="289"/>
        <v>0</v>
      </c>
      <c r="LI31" s="737">
        <f t="shared" si="290"/>
        <v>0</v>
      </c>
      <c r="LJ31" s="737">
        <f t="shared" si="61"/>
        <v>0</v>
      </c>
      <c r="LK31" s="740">
        <f t="shared" si="62"/>
        <v>0</v>
      </c>
      <c r="LL31" s="625">
        <f t="shared" si="291"/>
        <v>1</v>
      </c>
      <c r="LM31" s="625" t="str">
        <f t="shared" si="292"/>
        <v>00:00-00:00</v>
      </c>
      <c r="LN31" s="627">
        <f t="shared" si="293"/>
        <v>1</v>
      </c>
      <c r="LO31" s="738">
        <f t="shared" si="294"/>
        <v>0</v>
      </c>
      <c r="LP31" s="738">
        <f t="shared" si="295"/>
        <v>1</v>
      </c>
      <c r="LQ31" s="628" t="b">
        <f t="shared" si="296"/>
        <v>1</v>
      </c>
      <c r="LR31" s="628" t="b">
        <f t="shared" si="296"/>
        <v>0</v>
      </c>
      <c r="LS31" s="628" t="b">
        <f t="shared" si="297"/>
        <v>1</v>
      </c>
      <c r="LT31" s="628">
        <f t="shared" si="298"/>
        <v>1</v>
      </c>
      <c r="LU31" s="737">
        <f t="shared" si="299"/>
        <v>0</v>
      </c>
      <c r="LV31" s="737">
        <f t="shared" si="300"/>
        <v>0</v>
      </c>
      <c r="LW31" s="737">
        <f t="shared" si="63"/>
        <v>0</v>
      </c>
      <c r="LX31" s="740">
        <f t="shared" si="64"/>
        <v>0</v>
      </c>
      <c r="LY31" s="625">
        <f t="shared" si="301"/>
        <v>1</v>
      </c>
      <c r="LZ31" s="625" t="str">
        <f t="shared" si="302"/>
        <v>00:00-00:00</v>
      </c>
      <c r="MA31" s="627">
        <f t="shared" si="303"/>
        <v>1</v>
      </c>
      <c r="MB31" s="738">
        <f t="shared" si="304"/>
        <v>0</v>
      </c>
      <c r="MC31" s="738">
        <f t="shared" si="305"/>
        <v>1</v>
      </c>
      <c r="MD31" s="628" t="b">
        <f t="shared" si="306"/>
        <v>1</v>
      </c>
      <c r="ME31" s="628" t="b">
        <f t="shared" si="65"/>
        <v>0</v>
      </c>
      <c r="MF31" s="628" t="b">
        <f t="shared" si="307"/>
        <v>1</v>
      </c>
      <c r="MG31" s="628">
        <f t="shared" si="308"/>
        <v>1</v>
      </c>
      <c r="MH31" s="737">
        <f t="shared" si="309"/>
        <v>0</v>
      </c>
      <c r="MI31" s="737">
        <f t="shared" si="310"/>
        <v>0</v>
      </c>
      <c r="MJ31" s="737">
        <f t="shared" si="66"/>
        <v>0</v>
      </c>
      <c r="MK31" s="740">
        <f t="shared" si="67"/>
        <v>0</v>
      </c>
      <c r="ML31" s="625">
        <f t="shared" si="311"/>
        <v>1</v>
      </c>
      <c r="MM31" s="625" t="str">
        <f t="shared" si="312"/>
        <v>00:00-00:00</v>
      </c>
      <c r="MN31" s="627">
        <f t="shared" si="313"/>
        <v>1</v>
      </c>
      <c r="MO31" s="738">
        <f t="shared" si="314"/>
        <v>0</v>
      </c>
      <c r="MP31" s="738">
        <f t="shared" si="315"/>
        <v>1</v>
      </c>
      <c r="MQ31" s="628" t="b">
        <f t="shared" si="316"/>
        <v>1</v>
      </c>
      <c r="MR31" s="628" t="b">
        <f t="shared" si="316"/>
        <v>0</v>
      </c>
      <c r="MS31" s="628" t="b">
        <f t="shared" si="317"/>
        <v>1</v>
      </c>
      <c r="MT31" s="628">
        <f t="shared" si="318"/>
        <v>1</v>
      </c>
      <c r="MU31" s="737">
        <f t="shared" si="319"/>
        <v>0</v>
      </c>
      <c r="MV31" s="737">
        <f t="shared" si="320"/>
        <v>0</v>
      </c>
      <c r="MW31" s="737">
        <f t="shared" si="68"/>
        <v>0</v>
      </c>
      <c r="MX31" s="740">
        <f t="shared" si="69"/>
        <v>0</v>
      </c>
      <c r="MY31" s="625">
        <f t="shared" si="321"/>
        <v>1</v>
      </c>
      <c r="MZ31" s="625" t="str">
        <f t="shared" si="322"/>
        <v>00:00-00:00</v>
      </c>
      <c r="NA31" s="627">
        <f t="shared" si="323"/>
        <v>1</v>
      </c>
      <c r="NB31" s="738">
        <f t="shared" si="324"/>
        <v>0</v>
      </c>
      <c r="NC31" s="738">
        <f t="shared" si="325"/>
        <v>1</v>
      </c>
      <c r="ND31" s="628" t="b">
        <f t="shared" si="326"/>
        <v>1</v>
      </c>
      <c r="NE31" s="628" t="b">
        <f t="shared" si="326"/>
        <v>0</v>
      </c>
      <c r="NF31" s="628" t="b">
        <f t="shared" si="327"/>
        <v>1</v>
      </c>
      <c r="NG31" s="628">
        <f t="shared" si="328"/>
        <v>1</v>
      </c>
      <c r="NH31" s="737">
        <f t="shared" si="329"/>
        <v>0</v>
      </c>
      <c r="NI31" s="737">
        <f t="shared" si="330"/>
        <v>0</v>
      </c>
      <c r="NJ31" s="737">
        <f t="shared" si="70"/>
        <v>0</v>
      </c>
      <c r="NK31" s="740">
        <f t="shared" si="71"/>
        <v>0</v>
      </c>
      <c r="NL31" s="625">
        <f t="shared" si="331"/>
        <v>1</v>
      </c>
      <c r="NM31" s="625" t="str">
        <f t="shared" si="332"/>
        <v>00:00-00:00</v>
      </c>
      <c r="NN31" s="627">
        <f t="shared" si="333"/>
        <v>1</v>
      </c>
      <c r="NO31" s="738">
        <f t="shared" si="334"/>
        <v>0</v>
      </c>
      <c r="NP31" s="738">
        <f t="shared" si="335"/>
        <v>1</v>
      </c>
      <c r="NQ31" s="628" t="b">
        <f t="shared" si="336"/>
        <v>1</v>
      </c>
      <c r="NR31" s="628" t="b">
        <f t="shared" si="336"/>
        <v>0</v>
      </c>
      <c r="NS31" s="628" t="b">
        <f t="shared" si="337"/>
        <v>1</v>
      </c>
      <c r="NT31" s="628">
        <f t="shared" si="338"/>
        <v>1</v>
      </c>
      <c r="NU31" s="737">
        <f t="shared" si="339"/>
        <v>0</v>
      </c>
      <c r="NV31" s="737">
        <f t="shared" si="340"/>
        <v>0</v>
      </c>
      <c r="NW31" s="737">
        <f t="shared" si="72"/>
        <v>0</v>
      </c>
      <c r="NX31" s="740">
        <f t="shared" si="73"/>
        <v>0</v>
      </c>
      <c r="NY31" s="625">
        <f t="shared" si="341"/>
        <v>1</v>
      </c>
      <c r="NZ31" s="625" t="str">
        <f t="shared" si="342"/>
        <v>00:00-00:00</v>
      </c>
      <c r="OA31" s="627">
        <f t="shared" si="343"/>
        <v>1</v>
      </c>
      <c r="OB31" s="738">
        <f t="shared" si="344"/>
        <v>0</v>
      </c>
      <c r="OC31" s="738">
        <f t="shared" si="345"/>
        <v>1</v>
      </c>
      <c r="OD31" s="628" t="b">
        <f t="shared" si="346"/>
        <v>1</v>
      </c>
      <c r="OE31" s="628" t="b">
        <f t="shared" si="346"/>
        <v>0</v>
      </c>
      <c r="OF31" s="628" t="b">
        <f t="shared" si="347"/>
        <v>1</v>
      </c>
      <c r="OG31" s="628">
        <f t="shared" si="348"/>
        <v>1</v>
      </c>
      <c r="OH31" s="737">
        <f t="shared" si="349"/>
        <v>0</v>
      </c>
      <c r="OI31" s="737">
        <f t="shared" si="350"/>
        <v>0</v>
      </c>
      <c r="OJ31" s="737">
        <f t="shared" si="74"/>
        <v>0</v>
      </c>
      <c r="OK31" s="740">
        <f t="shared" si="75"/>
        <v>0</v>
      </c>
      <c r="OL31" s="625">
        <f t="shared" si="351"/>
        <v>1</v>
      </c>
      <c r="OM31" s="625" t="str">
        <f t="shared" si="352"/>
        <v>00:00-00:00</v>
      </c>
      <c r="ON31" s="627">
        <f t="shared" si="353"/>
        <v>1</v>
      </c>
      <c r="OO31" s="738">
        <f t="shared" si="354"/>
        <v>0</v>
      </c>
      <c r="OP31" s="738">
        <f t="shared" si="355"/>
        <v>1</v>
      </c>
      <c r="OQ31" s="628" t="b">
        <f t="shared" si="356"/>
        <v>1</v>
      </c>
      <c r="OR31" s="628" t="b">
        <f t="shared" si="356"/>
        <v>0</v>
      </c>
      <c r="OS31" s="628" t="b">
        <f t="shared" si="357"/>
        <v>1</v>
      </c>
      <c r="OT31" s="628">
        <f t="shared" si="358"/>
        <v>1</v>
      </c>
      <c r="OU31" s="737">
        <f t="shared" si="359"/>
        <v>0</v>
      </c>
      <c r="OV31" s="737">
        <f t="shared" si="360"/>
        <v>0</v>
      </c>
      <c r="OW31" s="737">
        <f t="shared" si="76"/>
        <v>0</v>
      </c>
      <c r="OX31" s="740">
        <f t="shared" si="77"/>
        <v>0</v>
      </c>
      <c r="OY31" s="625">
        <f t="shared" si="361"/>
        <v>1</v>
      </c>
      <c r="OZ31" s="625" t="str">
        <f t="shared" si="362"/>
        <v>00:00-00:00</v>
      </c>
      <c r="PA31" s="627">
        <f t="shared" si="363"/>
        <v>1</v>
      </c>
      <c r="PB31" s="738">
        <f t="shared" si="364"/>
        <v>0</v>
      </c>
      <c r="PC31" s="738">
        <f t="shared" si="365"/>
        <v>1</v>
      </c>
      <c r="PD31" s="628" t="b">
        <f t="shared" si="366"/>
        <v>1</v>
      </c>
      <c r="PE31" s="628" t="b">
        <f t="shared" si="366"/>
        <v>0</v>
      </c>
      <c r="PF31" s="628" t="b">
        <f t="shared" si="367"/>
        <v>1</v>
      </c>
      <c r="PG31" s="628">
        <f t="shared" si="368"/>
        <v>1</v>
      </c>
      <c r="PH31" s="737">
        <f t="shared" si="369"/>
        <v>0</v>
      </c>
      <c r="PI31" s="737">
        <f t="shared" si="370"/>
        <v>0</v>
      </c>
      <c r="PJ31" s="737">
        <f t="shared" si="78"/>
        <v>0</v>
      </c>
      <c r="PK31" s="740">
        <f t="shared" si="79"/>
        <v>0</v>
      </c>
      <c r="PL31" s="625">
        <f t="shared" si="371"/>
        <v>1</v>
      </c>
      <c r="PM31" s="625" t="str">
        <f t="shared" si="372"/>
        <v>00:00-00:00</v>
      </c>
      <c r="PN31" s="627">
        <f t="shared" si="373"/>
        <v>1</v>
      </c>
      <c r="PO31" s="738">
        <f t="shared" si="374"/>
        <v>0</v>
      </c>
      <c r="PP31" s="738">
        <f t="shared" si="375"/>
        <v>1</v>
      </c>
      <c r="PQ31" s="628" t="b">
        <f t="shared" si="376"/>
        <v>1</v>
      </c>
      <c r="PR31" s="628" t="b">
        <f t="shared" si="376"/>
        <v>0</v>
      </c>
      <c r="PS31" s="628" t="b">
        <f t="shared" si="377"/>
        <v>1</v>
      </c>
      <c r="PT31" s="628">
        <f t="shared" si="378"/>
        <v>1</v>
      </c>
      <c r="PU31" s="737">
        <f t="shared" si="379"/>
        <v>0</v>
      </c>
      <c r="PV31" s="737">
        <f t="shared" si="380"/>
        <v>0</v>
      </c>
      <c r="PW31" s="737">
        <f t="shared" si="80"/>
        <v>0</v>
      </c>
      <c r="PX31" s="740">
        <f t="shared" si="81"/>
        <v>0</v>
      </c>
      <c r="PY31" s="625">
        <f t="shared" si="381"/>
        <v>1</v>
      </c>
      <c r="PZ31" s="625" t="str">
        <f t="shared" si="382"/>
        <v>00:00-00:00</v>
      </c>
      <c r="QA31" s="627">
        <f t="shared" si="383"/>
        <v>1</v>
      </c>
      <c r="QB31" s="738">
        <f t="shared" si="384"/>
        <v>0</v>
      </c>
      <c r="QC31" s="738">
        <f t="shared" si="385"/>
        <v>1</v>
      </c>
      <c r="QD31" s="628" t="b">
        <f t="shared" si="386"/>
        <v>1</v>
      </c>
      <c r="QE31" s="628" t="b">
        <f t="shared" si="386"/>
        <v>0</v>
      </c>
      <c r="QF31" s="628" t="b">
        <f t="shared" si="387"/>
        <v>1</v>
      </c>
      <c r="QG31" s="628">
        <f t="shared" si="388"/>
        <v>1</v>
      </c>
      <c r="QH31" s="737">
        <f t="shared" si="389"/>
        <v>0</v>
      </c>
      <c r="QI31" s="737">
        <f t="shared" si="390"/>
        <v>0</v>
      </c>
      <c r="QJ31" s="737">
        <f t="shared" si="82"/>
        <v>0</v>
      </c>
      <c r="QK31" s="740">
        <f t="shared" si="83"/>
        <v>0</v>
      </c>
      <c r="QL31" s="625">
        <f t="shared" si="391"/>
        <v>1</v>
      </c>
      <c r="QM31" s="625" t="str">
        <f t="shared" si="392"/>
        <v>00:00-00:00</v>
      </c>
      <c r="QN31" s="627">
        <f t="shared" si="393"/>
        <v>1</v>
      </c>
      <c r="QO31" s="738">
        <f t="shared" si="394"/>
        <v>0</v>
      </c>
      <c r="QP31" s="738">
        <f t="shared" si="395"/>
        <v>1</v>
      </c>
      <c r="QQ31" s="628" t="b">
        <f t="shared" si="396"/>
        <v>1</v>
      </c>
      <c r="QR31" s="628" t="b">
        <f t="shared" si="396"/>
        <v>0</v>
      </c>
      <c r="QS31" s="628" t="b">
        <f t="shared" si="397"/>
        <v>1</v>
      </c>
      <c r="QT31" s="628">
        <f t="shared" si="398"/>
        <v>1</v>
      </c>
      <c r="QU31" s="737">
        <f t="shared" si="399"/>
        <v>0</v>
      </c>
      <c r="QV31" s="737">
        <f t="shared" si="400"/>
        <v>0</v>
      </c>
      <c r="QW31" s="737">
        <f t="shared" si="84"/>
        <v>0</v>
      </c>
      <c r="QX31" s="740">
        <f t="shared" si="85"/>
        <v>0</v>
      </c>
      <c r="QY31" s="625">
        <f t="shared" si="401"/>
        <v>1</v>
      </c>
      <c r="QZ31" s="625" t="str">
        <f t="shared" si="402"/>
        <v>00:00-00:00</v>
      </c>
      <c r="RA31" s="627">
        <f t="shared" si="403"/>
        <v>1</v>
      </c>
      <c r="RB31" s="738">
        <f t="shared" si="404"/>
        <v>0</v>
      </c>
      <c r="RC31" s="738">
        <f t="shared" si="405"/>
        <v>1</v>
      </c>
      <c r="RD31" s="628" t="b">
        <f t="shared" si="406"/>
        <v>1</v>
      </c>
      <c r="RE31" s="628" t="b">
        <f t="shared" si="406"/>
        <v>0</v>
      </c>
      <c r="RF31" s="628" t="b">
        <f t="shared" si="407"/>
        <v>1</v>
      </c>
      <c r="RG31" s="628">
        <f t="shared" si="408"/>
        <v>1</v>
      </c>
      <c r="RH31" s="737">
        <f t="shared" si="409"/>
        <v>0</v>
      </c>
      <c r="RI31" s="737">
        <f t="shared" si="410"/>
        <v>0</v>
      </c>
      <c r="RJ31" s="737">
        <f t="shared" si="86"/>
        <v>0</v>
      </c>
      <c r="RK31" s="740">
        <f t="shared" si="87"/>
        <v>0</v>
      </c>
      <c r="RL31" s="744">
        <f t="shared" si="411"/>
        <v>0</v>
      </c>
      <c r="RM31" s="746">
        <f t="shared" si="430"/>
        <v>0</v>
      </c>
      <c r="RN31" s="744">
        <f t="shared" si="412"/>
        <v>0</v>
      </c>
      <c r="RO31" s="744">
        <f t="shared" si="413"/>
        <v>0</v>
      </c>
      <c r="RP31" s="744">
        <f t="shared" si="414"/>
        <v>0</v>
      </c>
      <c r="RQ31" s="744">
        <f t="shared" si="415"/>
        <v>0</v>
      </c>
      <c r="RR31" s="594">
        <f t="shared" ca="1" si="89"/>
        <v>0</v>
      </c>
      <c r="RS31" s="594">
        <f t="shared" ca="1" si="90"/>
        <v>0</v>
      </c>
      <c r="RU31" s="725"/>
    </row>
    <row r="32" spans="1:489" s="625" customFormat="1" ht="15" x14ac:dyDescent="0.25">
      <c r="A32" s="865">
        <f t="shared" ca="1" si="91"/>
        <v>52</v>
      </c>
      <c r="B32" s="719">
        <f t="shared" ca="1" si="416"/>
        <v>44187</v>
      </c>
      <c r="C32" s="720">
        <f t="shared" ca="1" si="417"/>
        <v>1</v>
      </c>
      <c r="D32" s="720" t="str">
        <f t="shared" ca="1" si="418"/>
        <v/>
      </c>
      <c r="E32" s="773" t="str">
        <f t="shared" ca="1" si="419"/>
        <v/>
      </c>
      <c r="F32" s="721">
        <f t="shared" ca="1" si="420"/>
        <v>44187</v>
      </c>
      <c r="G32" s="747"/>
      <c r="H32" s="748"/>
      <c r="I32" s="748"/>
      <c r="J32" s="748"/>
      <c r="K32" s="748"/>
      <c r="L32" s="748"/>
      <c r="M32" s="749"/>
      <c r="N32" s="722" t="str">
        <f t="shared" si="0"/>
        <v/>
      </c>
      <c r="O32" s="723" t="str">
        <f t="shared" si="1"/>
        <v/>
      </c>
      <c r="P32" s="724">
        <f t="shared" ca="1" si="2"/>
        <v>0.33333333333333298</v>
      </c>
      <c r="Q32" s="725" t="str">
        <f t="shared" ca="1" si="3"/>
        <v/>
      </c>
      <c r="R32" s="725" t="str">
        <f t="shared" ca="1" si="92"/>
        <v/>
      </c>
      <c r="S32" s="750"/>
      <c r="T32" s="723" t="str">
        <f t="shared" si="93"/>
        <v/>
      </c>
      <c r="U32" s="723" t="str">
        <f t="shared" ca="1" si="4"/>
        <v/>
      </c>
      <c r="V32" s="723" t="str">
        <f t="shared" ca="1" si="94"/>
        <v/>
      </c>
      <c r="W32" s="723" t="str">
        <f t="shared" ca="1" si="95"/>
        <v/>
      </c>
      <c r="X32" s="723" t="str">
        <f ca="1">IF(AND(UPPER(G32)=Stammdaten!$D$47,Q32&gt;0),Q32,"")</f>
        <v/>
      </c>
      <c r="Y32" s="751"/>
      <c r="Z32" s="714"/>
      <c r="AA32" s="714"/>
      <c r="AB32" s="714"/>
      <c r="AC32" s="727" t="str">
        <f t="shared" si="5"/>
        <v/>
      </c>
      <c r="AD32" s="714"/>
      <c r="AE32" s="752" t="str">
        <f t="shared" si="6"/>
        <v/>
      </c>
      <c r="AF32" s="729" t="str">
        <f t="shared" si="96"/>
        <v/>
      </c>
      <c r="AG32" s="730" t="str">
        <f t="shared" si="97"/>
        <v/>
      </c>
      <c r="AH32" s="731" t="str">
        <f t="shared" si="7"/>
        <v/>
      </c>
      <c r="AI32" s="731">
        <f t="shared" si="98"/>
        <v>0</v>
      </c>
      <c r="AJ32" s="731">
        <f t="shared" si="99"/>
        <v>0</v>
      </c>
      <c r="AK32" s="732">
        <f ca="1">IF(G32=Stammdaten!$I$59,3,IF(AND(OR(C32=0,WEEKDAY(B32,2)&gt;=6),Q32&lt;&gt;""),2,0))</f>
        <v>0</v>
      </c>
      <c r="AL32" s="596">
        <f t="shared" si="8"/>
        <v>0</v>
      </c>
      <c r="AM32" s="596">
        <f t="shared" si="8"/>
        <v>0</v>
      </c>
      <c r="AN32" s="596">
        <f t="shared" si="8"/>
        <v>0</v>
      </c>
      <c r="AO32" s="596">
        <f t="shared" si="421"/>
        <v>0</v>
      </c>
      <c r="AP32" s="633">
        <v>0</v>
      </c>
      <c r="AQ32" s="596">
        <f t="shared" si="422"/>
        <v>0</v>
      </c>
      <c r="AR32" s="634">
        <f t="shared" si="9"/>
        <v>0</v>
      </c>
      <c r="AS32" s="733">
        <f t="shared" si="10"/>
        <v>0</v>
      </c>
      <c r="AT32" s="635">
        <f t="shared" si="11"/>
        <v>0</v>
      </c>
      <c r="AU32" s="635">
        <f t="shared" si="423"/>
        <v>0</v>
      </c>
      <c r="AV32" s="633">
        <v>0</v>
      </c>
      <c r="AW32" s="635">
        <f t="shared" si="424"/>
        <v>0</v>
      </c>
      <c r="AX32" s="596">
        <f t="shared" si="12"/>
        <v>0</v>
      </c>
      <c r="AY32" s="596">
        <f t="shared" si="13"/>
        <v>0</v>
      </c>
      <c r="AZ32" s="596">
        <f t="shared" si="14"/>
        <v>0</v>
      </c>
      <c r="BA32" s="596">
        <f t="shared" si="15"/>
        <v>0</v>
      </c>
      <c r="BB32" s="596">
        <f t="shared" si="16"/>
        <v>0</v>
      </c>
      <c r="BC32" s="596">
        <f t="shared" si="425"/>
        <v>0</v>
      </c>
      <c r="BD32" s="636" t="b">
        <f t="shared" si="17"/>
        <v>1</v>
      </c>
      <c r="BE32" s="636" t="b">
        <f>IF(UPPER(G32)=Stammdaten!$D$40,TRUE,FALSE)</f>
        <v>0</v>
      </c>
      <c r="BF32" s="635">
        <f t="shared" si="426"/>
        <v>0</v>
      </c>
      <c r="BG32" s="635">
        <f>IF(UPPER(G32)=Stammdaten!$D$39,IF(C32=0,AU32/2,IF(AU32&gt;=10/24,10/24,AU32)),0)</f>
        <v>0</v>
      </c>
      <c r="BH32" s="635">
        <f ca="1">IF(OR(C32=0,B32=""),0,INDIRECT(ADDRESS(MATCH(B32,Soll_AZ,1)+MATCH("Arbeitszeit 1 ab",Stammdaten!B:B,0)-1,WEEKDAY(B32,2)+15,,,Tabellennamen),TRUE))</f>
        <v>0.33333333333333337</v>
      </c>
      <c r="BI32" s="635">
        <f>IF(G32=Stammdaten!$D$48,BH32,0)</f>
        <v>0</v>
      </c>
      <c r="BJ32" s="734">
        <f>ROUND(IF(BI32&gt;0,BI32,IF(UPPER(G32)=Stammdaten!$D$39,BG32,IF(UPPER(G32)=Stammdaten!$D$40,IF(AO32+AU32=0,P32,IF(AND(AU32&gt;0,AU32-AO32+AQ32&lt;=10/24),AU32-AO32+AQ32,IF(OR(AU32=0,AQ32&gt;=10/24),AQ32,10/24))),BF32))),15)</f>
        <v>0</v>
      </c>
      <c r="BK32" s="636">
        <f t="shared" si="427"/>
        <v>0</v>
      </c>
      <c r="BL32" s="636" t="b">
        <f>IF(UPPER(G32)=Stammdaten!$D$39,TRUE,FALSE)</f>
        <v>0</v>
      </c>
      <c r="BM32" s="636">
        <f t="shared" si="18"/>
        <v>0</v>
      </c>
      <c r="BN32" s="636">
        <f t="shared" si="19"/>
        <v>0</v>
      </c>
      <c r="BO32" s="735">
        <f t="shared" ca="1" si="100"/>
        <v>0</v>
      </c>
      <c r="BP32" s="636">
        <f t="shared" si="20"/>
        <v>0</v>
      </c>
      <c r="BQ32" s="636">
        <f t="shared" si="101"/>
        <v>0</v>
      </c>
      <c r="BR32" s="636">
        <f t="shared" ca="1" si="21"/>
        <v>0</v>
      </c>
      <c r="BS32" s="549">
        <f t="shared" ca="1" si="22"/>
        <v>0</v>
      </c>
      <c r="BT32" s="637">
        <f t="shared" ca="1" si="428"/>
        <v>0</v>
      </c>
      <c r="BU32" s="635">
        <f t="shared" ca="1" si="429"/>
        <v>0</v>
      </c>
      <c r="BV32" s="638">
        <f t="shared" ca="1" si="23"/>
        <v>1</v>
      </c>
      <c r="BW32" s="635">
        <f ca="1">IF(B32="","",INDIRECT(ADDRESS(MATCH(B32,Soll_AZ,1)+MATCH("Arbeitszeit 1 ab",Stammdaten!B:B,0)-1,4,,,Tabellennamen),TRUE))</f>
        <v>1.6666666666666667</v>
      </c>
      <c r="BX32" s="638">
        <f t="shared" ca="1" si="24"/>
        <v>0</v>
      </c>
      <c r="BY32" s="638">
        <f t="shared" ca="1" si="102"/>
        <v>1</v>
      </c>
      <c r="BZ32" s="736">
        <f ca="1">ROUND(IF(OR(C32=0,B32=""),0,INDIRECT(ADDRESS(MATCH(B32,Soll_AZ,1)+MATCH("Arbeitszeit 1 ab",Stammdaten!B:B,0)-1,WEEKDAY(B32,2)+15,,,Tabellennamen),TRUE)),15)</f>
        <v>0.33333333333333298</v>
      </c>
      <c r="CA32" s="954">
        <f t="shared" ca="1" si="25"/>
        <v>0</v>
      </c>
      <c r="CB32" s="736">
        <f t="shared" si="103"/>
        <v>0</v>
      </c>
      <c r="CC32" s="625">
        <f t="shared" si="26"/>
        <v>1</v>
      </c>
      <c r="CD32" s="737">
        <f t="shared" si="27"/>
        <v>0</v>
      </c>
      <c r="CE32" s="737">
        <f t="shared" si="104"/>
        <v>1</v>
      </c>
      <c r="CF32" s="738" t="str">
        <f t="shared" si="105"/>
        <v>00:00-00:00</v>
      </c>
      <c r="CG32" s="739">
        <f t="shared" si="106"/>
        <v>1</v>
      </c>
      <c r="CH32" s="738">
        <f t="shared" si="107"/>
        <v>0</v>
      </c>
      <c r="CI32" s="738">
        <f t="shared" si="108"/>
        <v>1</v>
      </c>
      <c r="CJ32" s="737" t="b">
        <f t="shared" si="109"/>
        <v>1</v>
      </c>
      <c r="CK32" s="737" t="b">
        <f t="shared" si="109"/>
        <v>0</v>
      </c>
      <c r="CL32" s="737" t="b">
        <f t="shared" si="110"/>
        <v>1</v>
      </c>
      <c r="CM32" s="628">
        <f t="shared" si="111"/>
        <v>1</v>
      </c>
      <c r="CN32" s="737">
        <f t="shared" si="112"/>
        <v>0</v>
      </c>
      <c r="CO32" s="737">
        <f t="shared" si="113"/>
        <v>0</v>
      </c>
      <c r="CP32" s="737">
        <f t="shared" si="114"/>
        <v>0</v>
      </c>
      <c r="CQ32" s="740">
        <f t="shared" si="28"/>
        <v>0</v>
      </c>
      <c r="CR32" s="625">
        <f t="shared" si="115"/>
        <v>1</v>
      </c>
      <c r="CS32" s="738" t="str">
        <f t="shared" si="29"/>
        <v>00:00-00:00</v>
      </c>
      <c r="CT32" s="739">
        <f t="shared" si="116"/>
        <v>1</v>
      </c>
      <c r="CU32" s="738">
        <f t="shared" si="117"/>
        <v>0</v>
      </c>
      <c r="CV32" s="738">
        <f t="shared" si="118"/>
        <v>1</v>
      </c>
      <c r="CW32" s="737" t="b">
        <f t="shared" si="119"/>
        <v>1</v>
      </c>
      <c r="CX32" s="737" t="b">
        <f t="shared" si="119"/>
        <v>0</v>
      </c>
      <c r="CY32" s="737" t="b">
        <f t="shared" si="120"/>
        <v>1</v>
      </c>
      <c r="CZ32" s="628">
        <f t="shared" si="121"/>
        <v>1</v>
      </c>
      <c r="DA32" s="737">
        <f t="shared" si="122"/>
        <v>0</v>
      </c>
      <c r="DB32" s="737">
        <f t="shared" si="123"/>
        <v>0</v>
      </c>
      <c r="DC32" s="737">
        <f t="shared" si="124"/>
        <v>0</v>
      </c>
      <c r="DD32" s="740">
        <f t="shared" si="30"/>
        <v>0</v>
      </c>
      <c r="DE32" s="625">
        <f t="shared" si="125"/>
        <v>1</v>
      </c>
      <c r="DF32" s="738" t="str">
        <f t="shared" si="126"/>
        <v>00:00-00:00</v>
      </c>
      <c r="DG32" s="739">
        <f t="shared" si="127"/>
        <v>1</v>
      </c>
      <c r="DH32" s="738">
        <f t="shared" si="128"/>
        <v>0</v>
      </c>
      <c r="DI32" s="738">
        <f t="shared" si="129"/>
        <v>1</v>
      </c>
      <c r="DJ32" s="737" t="b">
        <f t="shared" si="130"/>
        <v>1</v>
      </c>
      <c r="DK32" s="737" t="b">
        <f t="shared" si="130"/>
        <v>0</v>
      </c>
      <c r="DL32" s="737" t="b">
        <f t="shared" si="131"/>
        <v>1</v>
      </c>
      <c r="DM32" s="628">
        <f t="shared" si="132"/>
        <v>1</v>
      </c>
      <c r="DN32" s="737">
        <f t="shared" si="133"/>
        <v>0</v>
      </c>
      <c r="DO32" s="737">
        <f t="shared" si="134"/>
        <v>0</v>
      </c>
      <c r="DP32" s="737">
        <f t="shared" si="31"/>
        <v>0</v>
      </c>
      <c r="DQ32" s="740">
        <f t="shared" si="32"/>
        <v>0</v>
      </c>
      <c r="DR32" s="625">
        <f t="shared" si="135"/>
        <v>1</v>
      </c>
      <c r="DS32" s="738" t="str">
        <f t="shared" si="136"/>
        <v>00:00-00:00</v>
      </c>
      <c r="DT32" s="739">
        <f t="shared" si="137"/>
        <v>1</v>
      </c>
      <c r="DU32" s="738">
        <f t="shared" si="138"/>
        <v>0</v>
      </c>
      <c r="DV32" s="738">
        <f t="shared" si="139"/>
        <v>1</v>
      </c>
      <c r="DW32" s="737" t="b">
        <f t="shared" si="140"/>
        <v>1</v>
      </c>
      <c r="DX32" s="737" t="b">
        <f t="shared" si="140"/>
        <v>0</v>
      </c>
      <c r="DY32" s="737" t="b">
        <f t="shared" si="141"/>
        <v>1</v>
      </c>
      <c r="DZ32" s="628">
        <f t="shared" si="142"/>
        <v>1</v>
      </c>
      <c r="EA32" s="737">
        <f t="shared" si="143"/>
        <v>0</v>
      </c>
      <c r="EB32" s="737">
        <f t="shared" si="144"/>
        <v>0</v>
      </c>
      <c r="EC32" s="737">
        <f t="shared" si="33"/>
        <v>0</v>
      </c>
      <c r="ED32" s="740">
        <f t="shared" si="34"/>
        <v>0</v>
      </c>
      <c r="EE32" s="741">
        <f t="shared" si="145"/>
        <v>1</v>
      </c>
      <c r="EF32" s="742" t="str">
        <f t="shared" si="146"/>
        <v>00:00-00:00</v>
      </c>
      <c r="EG32" s="743">
        <f t="shared" si="147"/>
        <v>1</v>
      </c>
      <c r="EH32" s="742">
        <f t="shared" si="148"/>
        <v>0</v>
      </c>
      <c r="EI32" s="742">
        <f t="shared" si="149"/>
        <v>1</v>
      </c>
      <c r="EJ32" s="742" t="b">
        <f t="shared" si="150"/>
        <v>1</v>
      </c>
      <c r="EK32" s="742" t="b">
        <f t="shared" si="150"/>
        <v>0</v>
      </c>
      <c r="EL32" s="742" t="b">
        <f t="shared" si="151"/>
        <v>1</v>
      </c>
      <c r="EM32" s="628">
        <f t="shared" si="152"/>
        <v>1</v>
      </c>
      <c r="EN32" s="737">
        <f t="shared" si="153"/>
        <v>0</v>
      </c>
      <c r="EO32" s="737">
        <f t="shared" si="154"/>
        <v>0</v>
      </c>
      <c r="EP32" s="737">
        <f t="shared" si="35"/>
        <v>0</v>
      </c>
      <c r="EQ32" s="740">
        <f t="shared" si="36"/>
        <v>0</v>
      </c>
      <c r="ER32" s="741">
        <f t="shared" si="155"/>
        <v>1</v>
      </c>
      <c r="ES32" s="742" t="str">
        <f t="shared" si="156"/>
        <v>00:00-00:00</v>
      </c>
      <c r="ET32" s="739">
        <f t="shared" si="157"/>
        <v>1</v>
      </c>
      <c r="EU32" s="738">
        <f t="shared" si="158"/>
        <v>0</v>
      </c>
      <c r="EV32" s="738">
        <f t="shared" si="159"/>
        <v>1</v>
      </c>
      <c r="EW32" s="737" t="b">
        <f t="shared" si="160"/>
        <v>1</v>
      </c>
      <c r="EX32" s="737" t="b">
        <f t="shared" si="160"/>
        <v>0</v>
      </c>
      <c r="EY32" s="737" t="b">
        <f t="shared" si="161"/>
        <v>1</v>
      </c>
      <c r="EZ32" s="628">
        <f t="shared" si="162"/>
        <v>1</v>
      </c>
      <c r="FA32" s="737">
        <f t="shared" si="163"/>
        <v>0</v>
      </c>
      <c r="FB32" s="737">
        <f t="shared" si="164"/>
        <v>0</v>
      </c>
      <c r="FC32" s="737">
        <f t="shared" si="37"/>
        <v>0</v>
      </c>
      <c r="FD32" s="740">
        <f t="shared" si="38"/>
        <v>0</v>
      </c>
      <c r="FE32" s="625">
        <f t="shared" si="165"/>
        <v>1</v>
      </c>
      <c r="FF32" s="738" t="str">
        <f t="shared" si="166"/>
        <v>00:00-00:00</v>
      </c>
      <c r="FG32" s="739">
        <f t="shared" si="167"/>
        <v>1</v>
      </c>
      <c r="FH32" s="738">
        <f t="shared" si="168"/>
        <v>0</v>
      </c>
      <c r="FI32" s="738">
        <f t="shared" si="169"/>
        <v>1</v>
      </c>
      <c r="FJ32" s="737" t="b">
        <f t="shared" si="170"/>
        <v>1</v>
      </c>
      <c r="FK32" s="737" t="b">
        <f t="shared" si="170"/>
        <v>0</v>
      </c>
      <c r="FL32" s="737" t="b">
        <f t="shared" si="171"/>
        <v>1</v>
      </c>
      <c r="FM32" s="628">
        <f t="shared" si="172"/>
        <v>1</v>
      </c>
      <c r="FN32" s="737">
        <f t="shared" si="173"/>
        <v>0</v>
      </c>
      <c r="FO32" s="737">
        <f t="shared" si="174"/>
        <v>0</v>
      </c>
      <c r="FP32" s="737">
        <f t="shared" si="39"/>
        <v>0</v>
      </c>
      <c r="FQ32" s="740">
        <f t="shared" si="40"/>
        <v>0</v>
      </c>
      <c r="FR32" s="625">
        <f t="shared" si="175"/>
        <v>1</v>
      </c>
      <c r="FS32" s="738" t="str">
        <f t="shared" si="176"/>
        <v>00:00-00:00</v>
      </c>
      <c r="FT32" s="739">
        <f t="shared" si="177"/>
        <v>1</v>
      </c>
      <c r="FU32" s="738">
        <f t="shared" si="178"/>
        <v>0</v>
      </c>
      <c r="FV32" s="738">
        <f t="shared" si="179"/>
        <v>1</v>
      </c>
      <c r="FW32" s="737" t="b">
        <f t="shared" si="180"/>
        <v>1</v>
      </c>
      <c r="FX32" s="737" t="b">
        <f t="shared" si="180"/>
        <v>0</v>
      </c>
      <c r="FY32" s="737" t="b">
        <f t="shared" si="181"/>
        <v>1</v>
      </c>
      <c r="FZ32" s="628">
        <f t="shared" si="182"/>
        <v>1</v>
      </c>
      <c r="GA32" s="737">
        <f t="shared" si="183"/>
        <v>0</v>
      </c>
      <c r="GB32" s="737">
        <f t="shared" si="184"/>
        <v>0</v>
      </c>
      <c r="GC32" s="737">
        <f t="shared" si="41"/>
        <v>0</v>
      </c>
      <c r="GD32" s="740">
        <f t="shared" si="42"/>
        <v>0</v>
      </c>
      <c r="GE32" s="625">
        <f t="shared" si="185"/>
        <v>1</v>
      </c>
      <c r="GF32" s="738" t="str">
        <f t="shared" si="186"/>
        <v>00:00-00:00</v>
      </c>
      <c r="GG32" s="739">
        <f t="shared" si="187"/>
        <v>1</v>
      </c>
      <c r="GH32" s="738">
        <f t="shared" si="188"/>
        <v>0</v>
      </c>
      <c r="GI32" s="738">
        <f t="shared" si="189"/>
        <v>1</v>
      </c>
      <c r="GJ32" s="737" t="b">
        <f t="shared" si="190"/>
        <v>1</v>
      </c>
      <c r="GK32" s="737" t="b">
        <f t="shared" si="190"/>
        <v>0</v>
      </c>
      <c r="GL32" s="737" t="b">
        <f t="shared" si="191"/>
        <v>1</v>
      </c>
      <c r="GM32" s="628">
        <f t="shared" si="192"/>
        <v>1</v>
      </c>
      <c r="GN32" s="737">
        <f t="shared" si="193"/>
        <v>0</v>
      </c>
      <c r="GO32" s="737">
        <f t="shared" si="194"/>
        <v>0</v>
      </c>
      <c r="GP32" s="737">
        <f t="shared" si="43"/>
        <v>0</v>
      </c>
      <c r="GQ32" s="740">
        <f t="shared" si="44"/>
        <v>0</v>
      </c>
      <c r="GR32" s="625">
        <f t="shared" si="195"/>
        <v>1</v>
      </c>
      <c r="GS32" s="738" t="str">
        <f t="shared" si="196"/>
        <v>00:00-00:00</v>
      </c>
      <c r="GT32" s="739">
        <f t="shared" si="197"/>
        <v>1</v>
      </c>
      <c r="GU32" s="738">
        <f t="shared" si="198"/>
        <v>0</v>
      </c>
      <c r="GV32" s="738">
        <f t="shared" si="199"/>
        <v>1</v>
      </c>
      <c r="GW32" s="737" t="b">
        <f t="shared" si="200"/>
        <v>1</v>
      </c>
      <c r="GX32" s="737" t="b">
        <f t="shared" si="200"/>
        <v>0</v>
      </c>
      <c r="GY32" s="737" t="b">
        <f t="shared" si="201"/>
        <v>1</v>
      </c>
      <c r="GZ32" s="628">
        <f t="shared" si="202"/>
        <v>1</v>
      </c>
      <c r="HA32" s="737">
        <f t="shared" si="203"/>
        <v>0</v>
      </c>
      <c r="HB32" s="737">
        <f t="shared" si="204"/>
        <v>0</v>
      </c>
      <c r="HC32" s="737">
        <f t="shared" si="45"/>
        <v>0</v>
      </c>
      <c r="HD32" s="740">
        <f t="shared" si="46"/>
        <v>0</v>
      </c>
      <c r="HE32" s="625">
        <f t="shared" si="205"/>
        <v>1</v>
      </c>
      <c r="HF32" s="738" t="str">
        <f t="shared" si="206"/>
        <v>00:00-00:00</v>
      </c>
      <c r="HG32" s="739">
        <f t="shared" si="207"/>
        <v>1</v>
      </c>
      <c r="HH32" s="738">
        <f t="shared" si="208"/>
        <v>0</v>
      </c>
      <c r="HI32" s="738">
        <f t="shared" si="209"/>
        <v>1</v>
      </c>
      <c r="HJ32" s="737" t="b">
        <f t="shared" si="210"/>
        <v>1</v>
      </c>
      <c r="HK32" s="737" t="b">
        <f t="shared" si="210"/>
        <v>0</v>
      </c>
      <c r="HL32" s="737" t="b">
        <f t="shared" si="211"/>
        <v>1</v>
      </c>
      <c r="HM32" s="628">
        <f t="shared" si="212"/>
        <v>1</v>
      </c>
      <c r="HN32" s="737">
        <f t="shared" si="213"/>
        <v>0</v>
      </c>
      <c r="HO32" s="737">
        <f t="shared" si="214"/>
        <v>0</v>
      </c>
      <c r="HP32" s="737">
        <f t="shared" si="47"/>
        <v>0</v>
      </c>
      <c r="HQ32" s="740">
        <f t="shared" si="48"/>
        <v>0</v>
      </c>
      <c r="HR32" s="625">
        <f t="shared" si="215"/>
        <v>1</v>
      </c>
      <c r="HS32" s="738" t="str">
        <f t="shared" si="216"/>
        <v>00:00-00:00</v>
      </c>
      <c r="HT32" s="739">
        <f t="shared" si="217"/>
        <v>1</v>
      </c>
      <c r="HU32" s="738">
        <f t="shared" si="218"/>
        <v>0</v>
      </c>
      <c r="HV32" s="738">
        <f t="shared" si="219"/>
        <v>1</v>
      </c>
      <c r="HW32" s="737" t="b">
        <f t="shared" si="220"/>
        <v>1</v>
      </c>
      <c r="HX32" s="737" t="b">
        <f t="shared" si="220"/>
        <v>0</v>
      </c>
      <c r="HY32" s="737" t="b">
        <f t="shared" si="221"/>
        <v>1</v>
      </c>
      <c r="HZ32" s="628">
        <f t="shared" si="222"/>
        <v>1</v>
      </c>
      <c r="IA32" s="737">
        <f t="shared" si="223"/>
        <v>0</v>
      </c>
      <c r="IB32" s="737">
        <f t="shared" si="224"/>
        <v>0</v>
      </c>
      <c r="IC32" s="737">
        <f t="shared" si="49"/>
        <v>0</v>
      </c>
      <c r="ID32" s="740">
        <f t="shared" si="50"/>
        <v>0</v>
      </c>
      <c r="IE32" s="625">
        <f t="shared" si="225"/>
        <v>1</v>
      </c>
      <c r="IF32" s="738" t="str">
        <f t="shared" si="226"/>
        <v>00:00-00:00</v>
      </c>
      <c r="IG32" s="739">
        <f t="shared" si="227"/>
        <v>1</v>
      </c>
      <c r="IH32" s="738">
        <f t="shared" si="228"/>
        <v>0</v>
      </c>
      <c r="II32" s="738">
        <f t="shared" si="229"/>
        <v>1</v>
      </c>
      <c r="IJ32" s="737" t="b">
        <f t="shared" si="230"/>
        <v>1</v>
      </c>
      <c r="IK32" s="737" t="b">
        <f t="shared" si="230"/>
        <v>0</v>
      </c>
      <c r="IL32" s="737" t="b">
        <f t="shared" si="231"/>
        <v>1</v>
      </c>
      <c r="IM32" s="628">
        <f t="shared" si="232"/>
        <v>1</v>
      </c>
      <c r="IN32" s="737">
        <f t="shared" si="233"/>
        <v>0</v>
      </c>
      <c r="IO32" s="737">
        <f t="shared" si="234"/>
        <v>0</v>
      </c>
      <c r="IP32" s="737">
        <f t="shared" si="51"/>
        <v>0</v>
      </c>
      <c r="IQ32" s="740">
        <f t="shared" si="52"/>
        <v>0</v>
      </c>
      <c r="IR32" s="625">
        <f t="shared" si="235"/>
        <v>1</v>
      </c>
      <c r="IS32" s="738" t="str">
        <f t="shared" si="236"/>
        <v>00:00-00:00</v>
      </c>
      <c r="IT32" s="739">
        <f t="shared" si="237"/>
        <v>1</v>
      </c>
      <c r="IU32" s="738">
        <f t="shared" si="238"/>
        <v>0</v>
      </c>
      <c r="IV32" s="738">
        <f t="shared" si="239"/>
        <v>1</v>
      </c>
      <c r="IW32" s="737" t="b">
        <f t="shared" si="240"/>
        <v>1</v>
      </c>
      <c r="IX32" s="737" t="b">
        <f t="shared" si="240"/>
        <v>0</v>
      </c>
      <c r="IY32" s="737" t="b">
        <f t="shared" si="241"/>
        <v>1</v>
      </c>
      <c r="IZ32" s="628">
        <f t="shared" si="242"/>
        <v>1</v>
      </c>
      <c r="JA32" s="737">
        <f t="shared" si="243"/>
        <v>0</v>
      </c>
      <c r="JB32" s="737">
        <f t="shared" si="244"/>
        <v>0</v>
      </c>
      <c r="JC32" s="737">
        <f t="shared" si="53"/>
        <v>0</v>
      </c>
      <c r="JD32" s="740">
        <f t="shared" si="54"/>
        <v>0</v>
      </c>
      <c r="JE32" s="625">
        <f t="shared" si="245"/>
        <v>1</v>
      </c>
      <c r="JF32" s="738" t="str">
        <f t="shared" si="246"/>
        <v>00:00-00:00</v>
      </c>
      <c r="JG32" s="739">
        <f t="shared" si="247"/>
        <v>1</v>
      </c>
      <c r="JH32" s="738">
        <f t="shared" si="248"/>
        <v>0</v>
      </c>
      <c r="JI32" s="738">
        <f t="shared" si="249"/>
        <v>1</v>
      </c>
      <c r="JJ32" s="737" t="b">
        <f t="shared" si="250"/>
        <v>1</v>
      </c>
      <c r="JK32" s="737" t="b">
        <f t="shared" si="250"/>
        <v>0</v>
      </c>
      <c r="JL32" s="737" t="b">
        <f t="shared" si="251"/>
        <v>1</v>
      </c>
      <c r="JM32" s="628">
        <f t="shared" si="252"/>
        <v>1</v>
      </c>
      <c r="JN32" s="737">
        <f t="shared" si="253"/>
        <v>0</v>
      </c>
      <c r="JO32" s="737">
        <f t="shared" si="254"/>
        <v>0</v>
      </c>
      <c r="JP32" s="737">
        <f t="shared" si="55"/>
        <v>0</v>
      </c>
      <c r="JQ32" s="740">
        <f t="shared" si="56"/>
        <v>0</v>
      </c>
      <c r="JR32" s="744">
        <f t="shared" si="255"/>
        <v>0</v>
      </c>
      <c r="JS32" s="745">
        <f t="shared" si="256"/>
        <v>0</v>
      </c>
      <c r="JT32" s="744">
        <f t="shared" si="257"/>
        <v>0</v>
      </c>
      <c r="JU32" s="744">
        <f t="shared" si="258"/>
        <v>0</v>
      </c>
      <c r="JV32" s="744">
        <f t="shared" si="259"/>
        <v>0</v>
      </c>
      <c r="JW32" s="744">
        <f t="shared" si="260"/>
        <v>0</v>
      </c>
      <c r="JX32" s="616"/>
      <c r="JY32" s="625">
        <f t="shared" si="261"/>
        <v>1</v>
      </c>
      <c r="JZ32" s="626" t="str">
        <f t="shared" si="262"/>
        <v>00:00-00:00</v>
      </c>
      <c r="KA32" s="627">
        <f t="shared" si="263"/>
        <v>1</v>
      </c>
      <c r="KB32" s="738">
        <f t="shared" si="264"/>
        <v>0</v>
      </c>
      <c r="KC32" s="738">
        <f t="shared" si="265"/>
        <v>1</v>
      </c>
      <c r="KD32" s="628" t="b">
        <f t="shared" si="266"/>
        <v>1</v>
      </c>
      <c r="KE32" s="628" t="b">
        <f t="shared" si="266"/>
        <v>0</v>
      </c>
      <c r="KF32" s="628" t="b">
        <f t="shared" si="267"/>
        <v>1</v>
      </c>
      <c r="KG32" s="628">
        <f t="shared" si="268"/>
        <v>1</v>
      </c>
      <c r="KH32" s="737">
        <f t="shared" si="269"/>
        <v>0</v>
      </c>
      <c r="KI32" s="737">
        <f t="shared" si="270"/>
        <v>0</v>
      </c>
      <c r="KJ32" s="737">
        <f t="shared" si="57"/>
        <v>0</v>
      </c>
      <c r="KK32" s="740">
        <f t="shared" si="58"/>
        <v>0</v>
      </c>
      <c r="KL32" s="625">
        <f t="shared" si="271"/>
        <v>1</v>
      </c>
      <c r="KM32" s="625" t="str">
        <f t="shared" si="272"/>
        <v>00:00-00:00</v>
      </c>
      <c r="KN32" s="627">
        <f t="shared" si="273"/>
        <v>1</v>
      </c>
      <c r="KO32" s="738">
        <f t="shared" si="274"/>
        <v>0</v>
      </c>
      <c r="KP32" s="738">
        <f t="shared" si="275"/>
        <v>1</v>
      </c>
      <c r="KQ32" s="628" t="b">
        <f t="shared" si="276"/>
        <v>1</v>
      </c>
      <c r="KR32" s="628" t="b">
        <f t="shared" si="276"/>
        <v>0</v>
      </c>
      <c r="KS32" s="628" t="b">
        <f t="shared" si="277"/>
        <v>1</v>
      </c>
      <c r="KT32" s="628">
        <f t="shared" si="278"/>
        <v>1</v>
      </c>
      <c r="KU32" s="737">
        <f t="shared" si="279"/>
        <v>0</v>
      </c>
      <c r="KV32" s="737">
        <f t="shared" si="280"/>
        <v>0</v>
      </c>
      <c r="KW32" s="737">
        <f t="shared" si="59"/>
        <v>0</v>
      </c>
      <c r="KX32" s="740">
        <f t="shared" si="60"/>
        <v>0</v>
      </c>
      <c r="KY32" s="625">
        <f t="shared" si="281"/>
        <v>1</v>
      </c>
      <c r="KZ32" s="625" t="str">
        <f t="shared" si="282"/>
        <v>00:00-00:00</v>
      </c>
      <c r="LA32" s="627">
        <f t="shared" si="283"/>
        <v>1</v>
      </c>
      <c r="LB32" s="738">
        <f t="shared" si="284"/>
        <v>0</v>
      </c>
      <c r="LC32" s="738">
        <f t="shared" si="285"/>
        <v>1</v>
      </c>
      <c r="LD32" s="628" t="b">
        <f t="shared" si="286"/>
        <v>1</v>
      </c>
      <c r="LE32" s="628" t="b">
        <f t="shared" si="286"/>
        <v>0</v>
      </c>
      <c r="LF32" s="628" t="b">
        <f t="shared" si="287"/>
        <v>1</v>
      </c>
      <c r="LG32" s="628">
        <f t="shared" si="288"/>
        <v>1</v>
      </c>
      <c r="LH32" s="737">
        <f t="shared" si="289"/>
        <v>0</v>
      </c>
      <c r="LI32" s="737">
        <f t="shared" si="290"/>
        <v>0</v>
      </c>
      <c r="LJ32" s="737">
        <f t="shared" si="61"/>
        <v>0</v>
      </c>
      <c r="LK32" s="740">
        <f t="shared" si="62"/>
        <v>0</v>
      </c>
      <c r="LL32" s="625">
        <f t="shared" si="291"/>
        <v>1</v>
      </c>
      <c r="LM32" s="625" t="str">
        <f t="shared" si="292"/>
        <v>00:00-00:00</v>
      </c>
      <c r="LN32" s="627">
        <f t="shared" si="293"/>
        <v>1</v>
      </c>
      <c r="LO32" s="738">
        <f t="shared" si="294"/>
        <v>0</v>
      </c>
      <c r="LP32" s="738">
        <f t="shared" si="295"/>
        <v>1</v>
      </c>
      <c r="LQ32" s="628" t="b">
        <f t="shared" si="296"/>
        <v>1</v>
      </c>
      <c r="LR32" s="628" t="b">
        <f t="shared" si="296"/>
        <v>0</v>
      </c>
      <c r="LS32" s="628" t="b">
        <f t="shared" si="297"/>
        <v>1</v>
      </c>
      <c r="LT32" s="628">
        <f t="shared" si="298"/>
        <v>1</v>
      </c>
      <c r="LU32" s="737">
        <f t="shared" si="299"/>
        <v>0</v>
      </c>
      <c r="LV32" s="737">
        <f t="shared" si="300"/>
        <v>0</v>
      </c>
      <c r="LW32" s="737">
        <f t="shared" si="63"/>
        <v>0</v>
      </c>
      <c r="LX32" s="740">
        <f t="shared" si="64"/>
        <v>0</v>
      </c>
      <c r="LY32" s="625">
        <f t="shared" si="301"/>
        <v>1</v>
      </c>
      <c r="LZ32" s="625" t="str">
        <f t="shared" si="302"/>
        <v>00:00-00:00</v>
      </c>
      <c r="MA32" s="627">
        <f t="shared" si="303"/>
        <v>1</v>
      </c>
      <c r="MB32" s="738">
        <f t="shared" si="304"/>
        <v>0</v>
      </c>
      <c r="MC32" s="738">
        <f t="shared" si="305"/>
        <v>1</v>
      </c>
      <c r="MD32" s="628" t="b">
        <f t="shared" si="306"/>
        <v>1</v>
      </c>
      <c r="ME32" s="628" t="b">
        <f t="shared" si="65"/>
        <v>0</v>
      </c>
      <c r="MF32" s="628" t="b">
        <f t="shared" si="307"/>
        <v>1</v>
      </c>
      <c r="MG32" s="628">
        <f t="shared" si="308"/>
        <v>1</v>
      </c>
      <c r="MH32" s="737">
        <f t="shared" si="309"/>
        <v>0</v>
      </c>
      <c r="MI32" s="737">
        <f t="shared" si="310"/>
        <v>0</v>
      </c>
      <c r="MJ32" s="737">
        <f t="shared" si="66"/>
        <v>0</v>
      </c>
      <c r="MK32" s="740">
        <f t="shared" si="67"/>
        <v>0</v>
      </c>
      <c r="ML32" s="625">
        <f t="shared" si="311"/>
        <v>1</v>
      </c>
      <c r="MM32" s="625" t="str">
        <f t="shared" si="312"/>
        <v>00:00-00:00</v>
      </c>
      <c r="MN32" s="627">
        <f t="shared" si="313"/>
        <v>1</v>
      </c>
      <c r="MO32" s="738">
        <f t="shared" si="314"/>
        <v>0</v>
      </c>
      <c r="MP32" s="738">
        <f t="shared" si="315"/>
        <v>1</v>
      </c>
      <c r="MQ32" s="628" t="b">
        <f t="shared" si="316"/>
        <v>1</v>
      </c>
      <c r="MR32" s="628" t="b">
        <f t="shared" si="316"/>
        <v>0</v>
      </c>
      <c r="MS32" s="628" t="b">
        <f t="shared" si="317"/>
        <v>1</v>
      </c>
      <c r="MT32" s="628">
        <f t="shared" si="318"/>
        <v>1</v>
      </c>
      <c r="MU32" s="737">
        <f t="shared" si="319"/>
        <v>0</v>
      </c>
      <c r="MV32" s="737">
        <f t="shared" si="320"/>
        <v>0</v>
      </c>
      <c r="MW32" s="737">
        <f t="shared" si="68"/>
        <v>0</v>
      </c>
      <c r="MX32" s="740">
        <f t="shared" si="69"/>
        <v>0</v>
      </c>
      <c r="MY32" s="625">
        <f t="shared" si="321"/>
        <v>1</v>
      </c>
      <c r="MZ32" s="625" t="str">
        <f t="shared" si="322"/>
        <v>00:00-00:00</v>
      </c>
      <c r="NA32" s="627">
        <f t="shared" si="323"/>
        <v>1</v>
      </c>
      <c r="NB32" s="738">
        <f t="shared" si="324"/>
        <v>0</v>
      </c>
      <c r="NC32" s="738">
        <f t="shared" si="325"/>
        <v>1</v>
      </c>
      <c r="ND32" s="628" t="b">
        <f t="shared" si="326"/>
        <v>1</v>
      </c>
      <c r="NE32" s="628" t="b">
        <f t="shared" si="326"/>
        <v>0</v>
      </c>
      <c r="NF32" s="628" t="b">
        <f t="shared" si="327"/>
        <v>1</v>
      </c>
      <c r="NG32" s="628">
        <f t="shared" si="328"/>
        <v>1</v>
      </c>
      <c r="NH32" s="737">
        <f t="shared" si="329"/>
        <v>0</v>
      </c>
      <c r="NI32" s="737">
        <f t="shared" si="330"/>
        <v>0</v>
      </c>
      <c r="NJ32" s="737">
        <f t="shared" si="70"/>
        <v>0</v>
      </c>
      <c r="NK32" s="740">
        <f t="shared" si="71"/>
        <v>0</v>
      </c>
      <c r="NL32" s="625">
        <f t="shared" si="331"/>
        <v>1</v>
      </c>
      <c r="NM32" s="625" t="str">
        <f t="shared" si="332"/>
        <v>00:00-00:00</v>
      </c>
      <c r="NN32" s="627">
        <f t="shared" si="333"/>
        <v>1</v>
      </c>
      <c r="NO32" s="738">
        <f t="shared" si="334"/>
        <v>0</v>
      </c>
      <c r="NP32" s="738">
        <f t="shared" si="335"/>
        <v>1</v>
      </c>
      <c r="NQ32" s="628" t="b">
        <f t="shared" si="336"/>
        <v>1</v>
      </c>
      <c r="NR32" s="628" t="b">
        <f t="shared" si="336"/>
        <v>0</v>
      </c>
      <c r="NS32" s="628" t="b">
        <f t="shared" si="337"/>
        <v>1</v>
      </c>
      <c r="NT32" s="628">
        <f t="shared" si="338"/>
        <v>1</v>
      </c>
      <c r="NU32" s="737">
        <f t="shared" si="339"/>
        <v>0</v>
      </c>
      <c r="NV32" s="737">
        <f t="shared" si="340"/>
        <v>0</v>
      </c>
      <c r="NW32" s="737">
        <f t="shared" si="72"/>
        <v>0</v>
      </c>
      <c r="NX32" s="740">
        <f t="shared" si="73"/>
        <v>0</v>
      </c>
      <c r="NY32" s="625">
        <f t="shared" si="341"/>
        <v>1</v>
      </c>
      <c r="NZ32" s="625" t="str">
        <f t="shared" si="342"/>
        <v>00:00-00:00</v>
      </c>
      <c r="OA32" s="627">
        <f t="shared" si="343"/>
        <v>1</v>
      </c>
      <c r="OB32" s="738">
        <f t="shared" si="344"/>
        <v>0</v>
      </c>
      <c r="OC32" s="738">
        <f t="shared" si="345"/>
        <v>1</v>
      </c>
      <c r="OD32" s="628" t="b">
        <f t="shared" si="346"/>
        <v>1</v>
      </c>
      <c r="OE32" s="628" t="b">
        <f t="shared" si="346"/>
        <v>0</v>
      </c>
      <c r="OF32" s="628" t="b">
        <f t="shared" si="347"/>
        <v>1</v>
      </c>
      <c r="OG32" s="628">
        <f t="shared" si="348"/>
        <v>1</v>
      </c>
      <c r="OH32" s="737">
        <f t="shared" si="349"/>
        <v>0</v>
      </c>
      <c r="OI32" s="737">
        <f t="shared" si="350"/>
        <v>0</v>
      </c>
      <c r="OJ32" s="737">
        <f t="shared" si="74"/>
        <v>0</v>
      </c>
      <c r="OK32" s="740">
        <f t="shared" si="75"/>
        <v>0</v>
      </c>
      <c r="OL32" s="625">
        <f t="shared" si="351"/>
        <v>1</v>
      </c>
      <c r="OM32" s="625" t="str">
        <f t="shared" si="352"/>
        <v>00:00-00:00</v>
      </c>
      <c r="ON32" s="627">
        <f t="shared" si="353"/>
        <v>1</v>
      </c>
      <c r="OO32" s="738">
        <f t="shared" si="354"/>
        <v>0</v>
      </c>
      <c r="OP32" s="738">
        <f t="shared" si="355"/>
        <v>1</v>
      </c>
      <c r="OQ32" s="628" t="b">
        <f t="shared" si="356"/>
        <v>1</v>
      </c>
      <c r="OR32" s="628" t="b">
        <f t="shared" si="356"/>
        <v>0</v>
      </c>
      <c r="OS32" s="628" t="b">
        <f t="shared" si="357"/>
        <v>1</v>
      </c>
      <c r="OT32" s="628">
        <f t="shared" si="358"/>
        <v>1</v>
      </c>
      <c r="OU32" s="737">
        <f t="shared" si="359"/>
        <v>0</v>
      </c>
      <c r="OV32" s="737">
        <f t="shared" si="360"/>
        <v>0</v>
      </c>
      <c r="OW32" s="737">
        <f t="shared" si="76"/>
        <v>0</v>
      </c>
      <c r="OX32" s="740">
        <f t="shared" si="77"/>
        <v>0</v>
      </c>
      <c r="OY32" s="625">
        <f t="shared" si="361"/>
        <v>1</v>
      </c>
      <c r="OZ32" s="625" t="str">
        <f t="shared" si="362"/>
        <v>00:00-00:00</v>
      </c>
      <c r="PA32" s="627">
        <f t="shared" si="363"/>
        <v>1</v>
      </c>
      <c r="PB32" s="738">
        <f t="shared" si="364"/>
        <v>0</v>
      </c>
      <c r="PC32" s="738">
        <f t="shared" si="365"/>
        <v>1</v>
      </c>
      <c r="PD32" s="628" t="b">
        <f t="shared" si="366"/>
        <v>1</v>
      </c>
      <c r="PE32" s="628" t="b">
        <f t="shared" si="366"/>
        <v>0</v>
      </c>
      <c r="PF32" s="628" t="b">
        <f t="shared" si="367"/>
        <v>1</v>
      </c>
      <c r="PG32" s="628">
        <f t="shared" si="368"/>
        <v>1</v>
      </c>
      <c r="PH32" s="737">
        <f t="shared" si="369"/>
        <v>0</v>
      </c>
      <c r="PI32" s="737">
        <f t="shared" si="370"/>
        <v>0</v>
      </c>
      <c r="PJ32" s="737">
        <f t="shared" si="78"/>
        <v>0</v>
      </c>
      <c r="PK32" s="740">
        <f t="shared" si="79"/>
        <v>0</v>
      </c>
      <c r="PL32" s="625">
        <f t="shared" si="371"/>
        <v>1</v>
      </c>
      <c r="PM32" s="625" t="str">
        <f t="shared" si="372"/>
        <v>00:00-00:00</v>
      </c>
      <c r="PN32" s="627">
        <f t="shared" si="373"/>
        <v>1</v>
      </c>
      <c r="PO32" s="738">
        <f t="shared" si="374"/>
        <v>0</v>
      </c>
      <c r="PP32" s="738">
        <f t="shared" si="375"/>
        <v>1</v>
      </c>
      <c r="PQ32" s="628" t="b">
        <f t="shared" si="376"/>
        <v>1</v>
      </c>
      <c r="PR32" s="628" t="b">
        <f t="shared" si="376"/>
        <v>0</v>
      </c>
      <c r="PS32" s="628" t="b">
        <f t="shared" si="377"/>
        <v>1</v>
      </c>
      <c r="PT32" s="628">
        <f t="shared" si="378"/>
        <v>1</v>
      </c>
      <c r="PU32" s="737">
        <f t="shared" si="379"/>
        <v>0</v>
      </c>
      <c r="PV32" s="737">
        <f t="shared" si="380"/>
        <v>0</v>
      </c>
      <c r="PW32" s="737">
        <f t="shared" si="80"/>
        <v>0</v>
      </c>
      <c r="PX32" s="740">
        <f t="shared" si="81"/>
        <v>0</v>
      </c>
      <c r="PY32" s="625">
        <f t="shared" si="381"/>
        <v>1</v>
      </c>
      <c r="PZ32" s="625" t="str">
        <f t="shared" si="382"/>
        <v>00:00-00:00</v>
      </c>
      <c r="QA32" s="627">
        <f t="shared" si="383"/>
        <v>1</v>
      </c>
      <c r="QB32" s="738">
        <f t="shared" si="384"/>
        <v>0</v>
      </c>
      <c r="QC32" s="738">
        <f t="shared" si="385"/>
        <v>1</v>
      </c>
      <c r="QD32" s="628" t="b">
        <f t="shared" si="386"/>
        <v>1</v>
      </c>
      <c r="QE32" s="628" t="b">
        <f t="shared" si="386"/>
        <v>0</v>
      </c>
      <c r="QF32" s="628" t="b">
        <f t="shared" si="387"/>
        <v>1</v>
      </c>
      <c r="QG32" s="628">
        <f t="shared" si="388"/>
        <v>1</v>
      </c>
      <c r="QH32" s="737">
        <f t="shared" si="389"/>
        <v>0</v>
      </c>
      <c r="QI32" s="737">
        <f t="shared" si="390"/>
        <v>0</v>
      </c>
      <c r="QJ32" s="737">
        <f t="shared" si="82"/>
        <v>0</v>
      </c>
      <c r="QK32" s="740">
        <f t="shared" si="83"/>
        <v>0</v>
      </c>
      <c r="QL32" s="625">
        <f t="shared" si="391"/>
        <v>1</v>
      </c>
      <c r="QM32" s="625" t="str">
        <f t="shared" si="392"/>
        <v>00:00-00:00</v>
      </c>
      <c r="QN32" s="627">
        <f t="shared" si="393"/>
        <v>1</v>
      </c>
      <c r="QO32" s="738">
        <f t="shared" si="394"/>
        <v>0</v>
      </c>
      <c r="QP32" s="738">
        <f t="shared" si="395"/>
        <v>1</v>
      </c>
      <c r="QQ32" s="628" t="b">
        <f t="shared" si="396"/>
        <v>1</v>
      </c>
      <c r="QR32" s="628" t="b">
        <f t="shared" si="396"/>
        <v>0</v>
      </c>
      <c r="QS32" s="628" t="b">
        <f t="shared" si="397"/>
        <v>1</v>
      </c>
      <c r="QT32" s="628">
        <f t="shared" si="398"/>
        <v>1</v>
      </c>
      <c r="QU32" s="737">
        <f t="shared" si="399"/>
        <v>0</v>
      </c>
      <c r="QV32" s="737">
        <f t="shared" si="400"/>
        <v>0</v>
      </c>
      <c r="QW32" s="737">
        <f t="shared" si="84"/>
        <v>0</v>
      </c>
      <c r="QX32" s="740">
        <f t="shared" si="85"/>
        <v>0</v>
      </c>
      <c r="QY32" s="625">
        <f t="shared" si="401"/>
        <v>1</v>
      </c>
      <c r="QZ32" s="625" t="str">
        <f t="shared" si="402"/>
        <v>00:00-00:00</v>
      </c>
      <c r="RA32" s="627">
        <f t="shared" si="403"/>
        <v>1</v>
      </c>
      <c r="RB32" s="738">
        <f t="shared" si="404"/>
        <v>0</v>
      </c>
      <c r="RC32" s="738">
        <f t="shared" si="405"/>
        <v>1</v>
      </c>
      <c r="RD32" s="628" t="b">
        <f t="shared" si="406"/>
        <v>1</v>
      </c>
      <c r="RE32" s="628" t="b">
        <f t="shared" si="406"/>
        <v>0</v>
      </c>
      <c r="RF32" s="628" t="b">
        <f t="shared" si="407"/>
        <v>1</v>
      </c>
      <c r="RG32" s="628">
        <f t="shared" si="408"/>
        <v>1</v>
      </c>
      <c r="RH32" s="737">
        <f t="shared" si="409"/>
        <v>0</v>
      </c>
      <c r="RI32" s="737">
        <f t="shared" si="410"/>
        <v>0</v>
      </c>
      <c r="RJ32" s="737">
        <f t="shared" si="86"/>
        <v>0</v>
      </c>
      <c r="RK32" s="740">
        <f t="shared" si="87"/>
        <v>0</v>
      </c>
      <c r="RL32" s="744">
        <f t="shared" si="411"/>
        <v>0</v>
      </c>
      <c r="RM32" s="746">
        <f t="shared" si="430"/>
        <v>0</v>
      </c>
      <c r="RN32" s="744">
        <f t="shared" si="412"/>
        <v>0</v>
      </c>
      <c r="RO32" s="744">
        <f t="shared" si="413"/>
        <v>0</v>
      </c>
      <c r="RP32" s="744">
        <f t="shared" si="414"/>
        <v>0</v>
      </c>
      <c r="RQ32" s="744">
        <f t="shared" si="415"/>
        <v>0</v>
      </c>
      <c r="RR32" s="594">
        <f t="shared" ca="1" si="89"/>
        <v>0</v>
      </c>
      <c r="RS32" s="594">
        <f t="shared" ca="1" si="90"/>
        <v>0</v>
      </c>
      <c r="RU32" s="725"/>
    </row>
    <row r="33" spans="1:489" s="625" customFormat="1" ht="15" x14ac:dyDescent="0.25">
      <c r="A33" s="865">
        <f t="shared" ca="1" si="91"/>
        <v>52</v>
      </c>
      <c r="B33" s="719">
        <f t="shared" ca="1" si="416"/>
        <v>44188</v>
      </c>
      <c r="C33" s="720">
        <f t="shared" ca="1" si="417"/>
        <v>0</v>
      </c>
      <c r="D33" s="720" t="str">
        <f t="shared" ca="1" si="418"/>
        <v>Heiligabend</v>
      </c>
      <c r="E33" s="773" t="str">
        <f t="shared" ca="1" si="419"/>
        <v>Heiligabend</v>
      </c>
      <c r="F33" s="721">
        <f t="shared" ca="1" si="420"/>
        <v>44188</v>
      </c>
      <c r="G33" s="747"/>
      <c r="H33" s="748"/>
      <c r="I33" s="748"/>
      <c r="J33" s="748"/>
      <c r="K33" s="748"/>
      <c r="L33" s="748"/>
      <c r="M33" s="749"/>
      <c r="N33" s="722" t="str">
        <f t="shared" si="0"/>
        <v/>
      </c>
      <c r="O33" s="723" t="str">
        <f t="shared" si="1"/>
        <v/>
      </c>
      <c r="P33" s="724" t="str">
        <f t="shared" ca="1" si="2"/>
        <v/>
      </c>
      <c r="Q33" s="725" t="str">
        <f t="shared" ca="1" si="3"/>
        <v/>
      </c>
      <c r="R33" s="725" t="str">
        <f t="shared" ca="1" si="92"/>
        <v/>
      </c>
      <c r="S33" s="750"/>
      <c r="T33" s="723" t="str">
        <f t="shared" si="93"/>
        <v/>
      </c>
      <c r="U33" s="723" t="str">
        <f t="shared" ca="1" si="4"/>
        <v/>
      </c>
      <c r="V33" s="723" t="str">
        <f t="shared" ca="1" si="94"/>
        <v/>
      </c>
      <c r="W33" s="723" t="str">
        <f t="shared" ca="1" si="95"/>
        <v/>
      </c>
      <c r="X33" s="723" t="str">
        <f ca="1">IF(AND(UPPER(G33)=Stammdaten!$D$47,Q33&gt;0),Q33,"")</f>
        <v/>
      </c>
      <c r="Y33" s="751"/>
      <c r="Z33" s="714"/>
      <c r="AA33" s="714"/>
      <c r="AB33" s="714"/>
      <c r="AC33" s="727" t="str">
        <f t="shared" si="5"/>
        <v/>
      </c>
      <c r="AD33" s="714"/>
      <c r="AE33" s="752" t="str">
        <f t="shared" si="6"/>
        <v/>
      </c>
      <c r="AF33" s="729" t="str">
        <f t="shared" si="96"/>
        <v/>
      </c>
      <c r="AG33" s="730" t="str">
        <f t="shared" si="97"/>
        <v/>
      </c>
      <c r="AH33" s="731" t="str">
        <f t="shared" si="7"/>
        <v/>
      </c>
      <c r="AI33" s="731">
        <f t="shared" si="98"/>
        <v>0</v>
      </c>
      <c r="AJ33" s="731">
        <f t="shared" si="99"/>
        <v>0</v>
      </c>
      <c r="AK33" s="732">
        <f ca="1">IF(G33=Stammdaten!$I$59,3,IF(AND(OR(C33=0,WEEKDAY(B33,2)&gt;=6),Q33&lt;&gt;""),2,0))</f>
        <v>0</v>
      </c>
      <c r="AL33" s="596">
        <f t="shared" si="8"/>
        <v>0</v>
      </c>
      <c r="AM33" s="596">
        <f t="shared" si="8"/>
        <v>0</v>
      </c>
      <c r="AN33" s="596">
        <f t="shared" si="8"/>
        <v>0</v>
      </c>
      <c r="AO33" s="596">
        <f t="shared" si="421"/>
        <v>0</v>
      </c>
      <c r="AP33" s="633">
        <v>0</v>
      </c>
      <c r="AQ33" s="596">
        <f t="shared" si="422"/>
        <v>0</v>
      </c>
      <c r="AR33" s="634">
        <f t="shared" si="9"/>
        <v>0</v>
      </c>
      <c r="AS33" s="733">
        <f t="shared" si="10"/>
        <v>0</v>
      </c>
      <c r="AT33" s="635">
        <f t="shared" si="11"/>
        <v>0</v>
      </c>
      <c r="AU33" s="635">
        <f t="shared" si="423"/>
        <v>0</v>
      </c>
      <c r="AV33" s="633">
        <v>0</v>
      </c>
      <c r="AW33" s="635">
        <f t="shared" si="424"/>
        <v>0</v>
      </c>
      <c r="AX33" s="596">
        <f t="shared" si="12"/>
        <v>0</v>
      </c>
      <c r="AY33" s="596">
        <f t="shared" si="13"/>
        <v>0</v>
      </c>
      <c r="AZ33" s="596">
        <f t="shared" si="14"/>
        <v>0</v>
      </c>
      <c r="BA33" s="596">
        <f t="shared" si="15"/>
        <v>0</v>
      </c>
      <c r="BB33" s="596">
        <f t="shared" si="16"/>
        <v>0</v>
      </c>
      <c r="BC33" s="596">
        <f t="shared" si="425"/>
        <v>0</v>
      </c>
      <c r="BD33" s="636" t="b">
        <f t="shared" si="17"/>
        <v>1</v>
      </c>
      <c r="BE33" s="636" t="b">
        <f>IF(UPPER(G33)=Stammdaten!$D$40,TRUE,FALSE)</f>
        <v>0</v>
      </c>
      <c r="BF33" s="635">
        <f t="shared" si="426"/>
        <v>0</v>
      </c>
      <c r="BG33" s="635">
        <f>IF(UPPER(G33)=Stammdaten!$D$39,IF(C33=0,AU33/2,IF(AU33&gt;=10/24,10/24,AU33)),0)</f>
        <v>0</v>
      </c>
      <c r="BH33" s="635">
        <f ca="1">IF(OR(C33=0,B33=""),0,INDIRECT(ADDRESS(MATCH(B33,Soll_AZ,1)+MATCH("Arbeitszeit 1 ab",Stammdaten!B:B,0)-1,WEEKDAY(B33,2)+15,,,Tabellennamen),TRUE))</f>
        <v>0</v>
      </c>
      <c r="BI33" s="635">
        <f>IF(G33=Stammdaten!$D$48,BH33,0)</f>
        <v>0</v>
      </c>
      <c r="BJ33" s="734">
        <f>ROUND(IF(BI33&gt;0,BI33,IF(UPPER(G33)=Stammdaten!$D$39,BG33,IF(UPPER(G33)=Stammdaten!$D$40,IF(AO33+AU33=0,P33,IF(AND(AU33&gt;0,AU33-AO33+AQ33&lt;=10/24),AU33-AO33+AQ33,IF(OR(AU33=0,AQ33&gt;=10/24),AQ33,10/24))),BF33))),15)</f>
        <v>0</v>
      </c>
      <c r="BK33" s="636">
        <f t="shared" si="427"/>
        <v>0</v>
      </c>
      <c r="BL33" s="636" t="b">
        <f>IF(UPPER(G33)=Stammdaten!$D$39,TRUE,FALSE)</f>
        <v>0</v>
      </c>
      <c r="BM33" s="636">
        <f t="shared" si="18"/>
        <v>0</v>
      </c>
      <c r="BN33" s="636">
        <f t="shared" si="19"/>
        <v>0</v>
      </c>
      <c r="BO33" s="735">
        <f t="shared" ca="1" si="100"/>
        <v>0</v>
      </c>
      <c r="BP33" s="636">
        <f t="shared" si="20"/>
        <v>0</v>
      </c>
      <c r="BQ33" s="636">
        <f t="shared" si="101"/>
        <v>0</v>
      </c>
      <c r="BR33" s="636">
        <f t="shared" ca="1" si="21"/>
        <v>0</v>
      </c>
      <c r="BS33" s="549">
        <f t="shared" ca="1" si="22"/>
        <v>1</v>
      </c>
      <c r="BT33" s="637">
        <f t="shared" ca="1" si="428"/>
        <v>0</v>
      </c>
      <c r="BU33" s="635">
        <f t="shared" ca="1" si="429"/>
        <v>0</v>
      </c>
      <c r="BV33" s="638">
        <f t="shared" ca="1" si="23"/>
        <v>1</v>
      </c>
      <c r="BW33" s="635">
        <f ca="1">IF(B33="","",INDIRECT(ADDRESS(MATCH(B33,Soll_AZ,1)+MATCH("Arbeitszeit 1 ab",Stammdaten!B:B,0)-1,4,,,Tabellennamen),TRUE))</f>
        <v>1.6666666666666667</v>
      </c>
      <c r="BX33" s="638">
        <f t="shared" ca="1" si="24"/>
        <v>0</v>
      </c>
      <c r="BY33" s="638">
        <f t="shared" ca="1" si="102"/>
        <v>0</v>
      </c>
      <c r="BZ33" s="736">
        <f ca="1">ROUND(IF(OR(C33=0,B33=""),0,INDIRECT(ADDRESS(MATCH(B33,Soll_AZ,1)+MATCH("Arbeitszeit 1 ab",Stammdaten!B:B,0)-1,WEEKDAY(B33,2)+15,,,Tabellennamen),TRUE)),15)</f>
        <v>0</v>
      </c>
      <c r="CA33" s="954">
        <f t="shared" ca="1" si="25"/>
        <v>0</v>
      </c>
      <c r="CB33" s="736">
        <f t="shared" si="103"/>
        <v>0</v>
      </c>
      <c r="CC33" s="625">
        <f t="shared" si="26"/>
        <v>1</v>
      </c>
      <c r="CD33" s="737">
        <f t="shared" si="27"/>
        <v>0</v>
      </c>
      <c r="CE33" s="737">
        <f t="shared" si="104"/>
        <v>1</v>
      </c>
      <c r="CF33" s="738" t="str">
        <f t="shared" si="105"/>
        <v>00:00-00:00</v>
      </c>
      <c r="CG33" s="739">
        <f t="shared" si="106"/>
        <v>1</v>
      </c>
      <c r="CH33" s="738">
        <f t="shared" si="107"/>
        <v>0</v>
      </c>
      <c r="CI33" s="738">
        <f t="shared" si="108"/>
        <v>1</v>
      </c>
      <c r="CJ33" s="737" t="b">
        <f t="shared" si="109"/>
        <v>1</v>
      </c>
      <c r="CK33" s="737" t="b">
        <f t="shared" si="109"/>
        <v>0</v>
      </c>
      <c r="CL33" s="737" t="b">
        <f t="shared" si="110"/>
        <v>1</v>
      </c>
      <c r="CM33" s="628">
        <f t="shared" si="111"/>
        <v>1</v>
      </c>
      <c r="CN33" s="737">
        <f t="shared" si="112"/>
        <v>0</v>
      </c>
      <c r="CO33" s="737">
        <f t="shared" si="113"/>
        <v>0</v>
      </c>
      <c r="CP33" s="737">
        <f t="shared" si="114"/>
        <v>0</v>
      </c>
      <c r="CQ33" s="740">
        <f t="shared" si="28"/>
        <v>0</v>
      </c>
      <c r="CR33" s="625">
        <f t="shared" si="115"/>
        <v>1</v>
      </c>
      <c r="CS33" s="738" t="str">
        <f t="shared" si="29"/>
        <v>00:00-00:00</v>
      </c>
      <c r="CT33" s="739">
        <f t="shared" si="116"/>
        <v>1</v>
      </c>
      <c r="CU33" s="738">
        <f t="shared" si="117"/>
        <v>0</v>
      </c>
      <c r="CV33" s="738">
        <f t="shared" si="118"/>
        <v>1</v>
      </c>
      <c r="CW33" s="737" t="b">
        <f t="shared" si="119"/>
        <v>1</v>
      </c>
      <c r="CX33" s="737" t="b">
        <f t="shared" si="119"/>
        <v>0</v>
      </c>
      <c r="CY33" s="737" t="b">
        <f t="shared" si="120"/>
        <v>1</v>
      </c>
      <c r="CZ33" s="628">
        <f t="shared" si="121"/>
        <v>1</v>
      </c>
      <c r="DA33" s="737">
        <f t="shared" si="122"/>
        <v>0</v>
      </c>
      <c r="DB33" s="737">
        <f t="shared" si="123"/>
        <v>0</v>
      </c>
      <c r="DC33" s="737">
        <f t="shared" si="124"/>
        <v>0</v>
      </c>
      <c r="DD33" s="740">
        <f t="shared" si="30"/>
        <v>0</v>
      </c>
      <c r="DE33" s="625">
        <f t="shared" si="125"/>
        <v>1</v>
      </c>
      <c r="DF33" s="738" t="str">
        <f t="shared" si="126"/>
        <v>00:00-00:00</v>
      </c>
      <c r="DG33" s="739">
        <f t="shared" si="127"/>
        <v>1</v>
      </c>
      <c r="DH33" s="738">
        <f t="shared" si="128"/>
        <v>0</v>
      </c>
      <c r="DI33" s="738">
        <f t="shared" si="129"/>
        <v>1</v>
      </c>
      <c r="DJ33" s="737" t="b">
        <f t="shared" si="130"/>
        <v>1</v>
      </c>
      <c r="DK33" s="737" t="b">
        <f t="shared" si="130"/>
        <v>0</v>
      </c>
      <c r="DL33" s="737" t="b">
        <f t="shared" si="131"/>
        <v>1</v>
      </c>
      <c r="DM33" s="628">
        <f t="shared" si="132"/>
        <v>1</v>
      </c>
      <c r="DN33" s="737">
        <f t="shared" si="133"/>
        <v>0</v>
      </c>
      <c r="DO33" s="737">
        <f t="shared" si="134"/>
        <v>0</v>
      </c>
      <c r="DP33" s="737">
        <f t="shared" si="31"/>
        <v>0</v>
      </c>
      <c r="DQ33" s="740">
        <f t="shared" si="32"/>
        <v>0</v>
      </c>
      <c r="DR33" s="625">
        <f t="shared" si="135"/>
        <v>1</v>
      </c>
      <c r="DS33" s="738" t="str">
        <f t="shared" si="136"/>
        <v>00:00-00:00</v>
      </c>
      <c r="DT33" s="739">
        <f t="shared" si="137"/>
        <v>1</v>
      </c>
      <c r="DU33" s="738">
        <f t="shared" si="138"/>
        <v>0</v>
      </c>
      <c r="DV33" s="738">
        <f t="shared" si="139"/>
        <v>1</v>
      </c>
      <c r="DW33" s="737" t="b">
        <f t="shared" si="140"/>
        <v>1</v>
      </c>
      <c r="DX33" s="737" t="b">
        <f t="shared" si="140"/>
        <v>0</v>
      </c>
      <c r="DY33" s="737" t="b">
        <f t="shared" si="141"/>
        <v>1</v>
      </c>
      <c r="DZ33" s="628">
        <f t="shared" si="142"/>
        <v>1</v>
      </c>
      <c r="EA33" s="737">
        <f t="shared" si="143"/>
        <v>0</v>
      </c>
      <c r="EB33" s="737">
        <f t="shared" si="144"/>
        <v>0</v>
      </c>
      <c r="EC33" s="737">
        <f t="shared" si="33"/>
        <v>0</v>
      </c>
      <c r="ED33" s="740">
        <f t="shared" si="34"/>
        <v>0</v>
      </c>
      <c r="EE33" s="741">
        <f t="shared" si="145"/>
        <v>1</v>
      </c>
      <c r="EF33" s="742" t="str">
        <f t="shared" si="146"/>
        <v>00:00-00:00</v>
      </c>
      <c r="EG33" s="743">
        <f t="shared" si="147"/>
        <v>1</v>
      </c>
      <c r="EH33" s="742">
        <f t="shared" si="148"/>
        <v>0</v>
      </c>
      <c r="EI33" s="742">
        <f t="shared" si="149"/>
        <v>1</v>
      </c>
      <c r="EJ33" s="742" t="b">
        <f t="shared" si="150"/>
        <v>1</v>
      </c>
      <c r="EK33" s="742" t="b">
        <f t="shared" si="150"/>
        <v>0</v>
      </c>
      <c r="EL33" s="742" t="b">
        <f t="shared" si="151"/>
        <v>1</v>
      </c>
      <c r="EM33" s="628">
        <f t="shared" si="152"/>
        <v>1</v>
      </c>
      <c r="EN33" s="737">
        <f t="shared" si="153"/>
        <v>0</v>
      </c>
      <c r="EO33" s="737">
        <f t="shared" si="154"/>
        <v>0</v>
      </c>
      <c r="EP33" s="737">
        <f t="shared" si="35"/>
        <v>0</v>
      </c>
      <c r="EQ33" s="740">
        <f t="shared" si="36"/>
        <v>0</v>
      </c>
      <c r="ER33" s="741">
        <f t="shared" si="155"/>
        <v>1</v>
      </c>
      <c r="ES33" s="742" t="str">
        <f t="shared" si="156"/>
        <v>00:00-00:00</v>
      </c>
      <c r="ET33" s="739">
        <f t="shared" si="157"/>
        <v>1</v>
      </c>
      <c r="EU33" s="738">
        <f t="shared" si="158"/>
        <v>0</v>
      </c>
      <c r="EV33" s="738">
        <f t="shared" si="159"/>
        <v>1</v>
      </c>
      <c r="EW33" s="737" t="b">
        <f t="shared" si="160"/>
        <v>1</v>
      </c>
      <c r="EX33" s="737" t="b">
        <f t="shared" si="160"/>
        <v>0</v>
      </c>
      <c r="EY33" s="737" t="b">
        <f t="shared" si="161"/>
        <v>1</v>
      </c>
      <c r="EZ33" s="628">
        <f t="shared" si="162"/>
        <v>1</v>
      </c>
      <c r="FA33" s="737">
        <f t="shared" si="163"/>
        <v>0</v>
      </c>
      <c r="FB33" s="737">
        <f t="shared" si="164"/>
        <v>0</v>
      </c>
      <c r="FC33" s="737">
        <f t="shared" si="37"/>
        <v>0</v>
      </c>
      <c r="FD33" s="740">
        <f t="shared" si="38"/>
        <v>0</v>
      </c>
      <c r="FE33" s="625">
        <f t="shared" si="165"/>
        <v>1</v>
      </c>
      <c r="FF33" s="738" t="str">
        <f t="shared" si="166"/>
        <v>00:00-00:00</v>
      </c>
      <c r="FG33" s="739">
        <f t="shared" si="167"/>
        <v>1</v>
      </c>
      <c r="FH33" s="738">
        <f t="shared" si="168"/>
        <v>0</v>
      </c>
      <c r="FI33" s="738">
        <f t="shared" si="169"/>
        <v>1</v>
      </c>
      <c r="FJ33" s="737" t="b">
        <f t="shared" si="170"/>
        <v>1</v>
      </c>
      <c r="FK33" s="737" t="b">
        <f t="shared" si="170"/>
        <v>0</v>
      </c>
      <c r="FL33" s="737" t="b">
        <f t="shared" si="171"/>
        <v>1</v>
      </c>
      <c r="FM33" s="628">
        <f t="shared" si="172"/>
        <v>1</v>
      </c>
      <c r="FN33" s="737">
        <f t="shared" si="173"/>
        <v>0</v>
      </c>
      <c r="FO33" s="737">
        <f t="shared" si="174"/>
        <v>0</v>
      </c>
      <c r="FP33" s="737">
        <f t="shared" si="39"/>
        <v>0</v>
      </c>
      <c r="FQ33" s="740">
        <f t="shared" si="40"/>
        <v>0</v>
      </c>
      <c r="FR33" s="625">
        <f t="shared" si="175"/>
        <v>1</v>
      </c>
      <c r="FS33" s="738" t="str">
        <f t="shared" si="176"/>
        <v>00:00-00:00</v>
      </c>
      <c r="FT33" s="739">
        <f t="shared" si="177"/>
        <v>1</v>
      </c>
      <c r="FU33" s="738">
        <f t="shared" si="178"/>
        <v>0</v>
      </c>
      <c r="FV33" s="738">
        <f t="shared" si="179"/>
        <v>1</v>
      </c>
      <c r="FW33" s="737" t="b">
        <f t="shared" si="180"/>
        <v>1</v>
      </c>
      <c r="FX33" s="737" t="b">
        <f t="shared" si="180"/>
        <v>0</v>
      </c>
      <c r="FY33" s="737" t="b">
        <f t="shared" si="181"/>
        <v>1</v>
      </c>
      <c r="FZ33" s="628">
        <f t="shared" si="182"/>
        <v>1</v>
      </c>
      <c r="GA33" s="737">
        <f t="shared" si="183"/>
        <v>0</v>
      </c>
      <c r="GB33" s="737">
        <f t="shared" si="184"/>
        <v>0</v>
      </c>
      <c r="GC33" s="737">
        <f t="shared" si="41"/>
        <v>0</v>
      </c>
      <c r="GD33" s="740">
        <f t="shared" si="42"/>
        <v>0</v>
      </c>
      <c r="GE33" s="625">
        <f t="shared" si="185"/>
        <v>1</v>
      </c>
      <c r="GF33" s="738" t="str">
        <f t="shared" si="186"/>
        <v>00:00-00:00</v>
      </c>
      <c r="GG33" s="739">
        <f t="shared" si="187"/>
        <v>1</v>
      </c>
      <c r="GH33" s="738">
        <f t="shared" si="188"/>
        <v>0</v>
      </c>
      <c r="GI33" s="738">
        <f t="shared" si="189"/>
        <v>1</v>
      </c>
      <c r="GJ33" s="737" t="b">
        <f t="shared" si="190"/>
        <v>1</v>
      </c>
      <c r="GK33" s="737" t="b">
        <f t="shared" si="190"/>
        <v>0</v>
      </c>
      <c r="GL33" s="737" t="b">
        <f t="shared" si="191"/>
        <v>1</v>
      </c>
      <c r="GM33" s="628">
        <f t="shared" si="192"/>
        <v>1</v>
      </c>
      <c r="GN33" s="737">
        <f t="shared" si="193"/>
        <v>0</v>
      </c>
      <c r="GO33" s="737">
        <f t="shared" si="194"/>
        <v>0</v>
      </c>
      <c r="GP33" s="737">
        <f t="shared" si="43"/>
        <v>0</v>
      </c>
      <c r="GQ33" s="740">
        <f t="shared" si="44"/>
        <v>0</v>
      </c>
      <c r="GR33" s="625">
        <f t="shared" si="195"/>
        <v>1</v>
      </c>
      <c r="GS33" s="738" t="str">
        <f t="shared" si="196"/>
        <v>00:00-00:00</v>
      </c>
      <c r="GT33" s="739">
        <f t="shared" si="197"/>
        <v>1</v>
      </c>
      <c r="GU33" s="738">
        <f t="shared" si="198"/>
        <v>0</v>
      </c>
      <c r="GV33" s="738">
        <f t="shared" si="199"/>
        <v>1</v>
      </c>
      <c r="GW33" s="737" t="b">
        <f t="shared" si="200"/>
        <v>1</v>
      </c>
      <c r="GX33" s="737" t="b">
        <f t="shared" si="200"/>
        <v>0</v>
      </c>
      <c r="GY33" s="737" t="b">
        <f t="shared" si="201"/>
        <v>1</v>
      </c>
      <c r="GZ33" s="628">
        <f t="shared" si="202"/>
        <v>1</v>
      </c>
      <c r="HA33" s="737">
        <f t="shared" si="203"/>
        <v>0</v>
      </c>
      <c r="HB33" s="737">
        <f t="shared" si="204"/>
        <v>0</v>
      </c>
      <c r="HC33" s="737">
        <f t="shared" si="45"/>
        <v>0</v>
      </c>
      <c r="HD33" s="740">
        <f t="shared" si="46"/>
        <v>0</v>
      </c>
      <c r="HE33" s="625">
        <f t="shared" si="205"/>
        <v>1</v>
      </c>
      <c r="HF33" s="738" t="str">
        <f t="shared" si="206"/>
        <v>00:00-00:00</v>
      </c>
      <c r="HG33" s="739">
        <f t="shared" si="207"/>
        <v>1</v>
      </c>
      <c r="HH33" s="738">
        <f t="shared" si="208"/>
        <v>0</v>
      </c>
      <c r="HI33" s="738">
        <f t="shared" si="209"/>
        <v>1</v>
      </c>
      <c r="HJ33" s="737" t="b">
        <f t="shared" si="210"/>
        <v>1</v>
      </c>
      <c r="HK33" s="737" t="b">
        <f t="shared" si="210"/>
        <v>0</v>
      </c>
      <c r="HL33" s="737" t="b">
        <f t="shared" si="211"/>
        <v>1</v>
      </c>
      <c r="HM33" s="628">
        <f t="shared" si="212"/>
        <v>1</v>
      </c>
      <c r="HN33" s="737">
        <f t="shared" si="213"/>
        <v>0</v>
      </c>
      <c r="HO33" s="737">
        <f t="shared" si="214"/>
        <v>0</v>
      </c>
      <c r="HP33" s="737">
        <f t="shared" si="47"/>
        <v>0</v>
      </c>
      <c r="HQ33" s="740">
        <f t="shared" si="48"/>
        <v>0</v>
      </c>
      <c r="HR33" s="625">
        <f t="shared" si="215"/>
        <v>1</v>
      </c>
      <c r="HS33" s="738" t="str">
        <f t="shared" si="216"/>
        <v>00:00-00:00</v>
      </c>
      <c r="HT33" s="739">
        <f t="shared" si="217"/>
        <v>1</v>
      </c>
      <c r="HU33" s="738">
        <f t="shared" si="218"/>
        <v>0</v>
      </c>
      <c r="HV33" s="738">
        <f t="shared" si="219"/>
        <v>1</v>
      </c>
      <c r="HW33" s="737" t="b">
        <f t="shared" si="220"/>
        <v>1</v>
      </c>
      <c r="HX33" s="737" t="b">
        <f t="shared" si="220"/>
        <v>0</v>
      </c>
      <c r="HY33" s="737" t="b">
        <f t="shared" si="221"/>
        <v>1</v>
      </c>
      <c r="HZ33" s="628">
        <f t="shared" si="222"/>
        <v>1</v>
      </c>
      <c r="IA33" s="737">
        <f t="shared" si="223"/>
        <v>0</v>
      </c>
      <c r="IB33" s="737">
        <f t="shared" si="224"/>
        <v>0</v>
      </c>
      <c r="IC33" s="737">
        <f t="shared" si="49"/>
        <v>0</v>
      </c>
      <c r="ID33" s="740">
        <f t="shared" si="50"/>
        <v>0</v>
      </c>
      <c r="IE33" s="625">
        <f t="shared" si="225"/>
        <v>1</v>
      </c>
      <c r="IF33" s="738" t="str">
        <f t="shared" si="226"/>
        <v>00:00-00:00</v>
      </c>
      <c r="IG33" s="739">
        <f t="shared" si="227"/>
        <v>1</v>
      </c>
      <c r="IH33" s="738">
        <f t="shared" si="228"/>
        <v>0</v>
      </c>
      <c r="II33" s="738">
        <f t="shared" si="229"/>
        <v>1</v>
      </c>
      <c r="IJ33" s="737" t="b">
        <f t="shared" si="230"/>
        <v>1</v>
      </c>
      <c r="IK33" s="737" t="b">
        <f t="shared" si="230"/>
        <v>0</v>
      </c>
      <c r="IL33" s="737" t="b">
        <f t="shared" si="231"/>
        <v>1</v>
      </c>
      <c r="IM33" s="628">
        <f t="shared" si="232"/>
        <v>1</v>
      </c>
      <c r="IN33" s="737">
        <f t="shared" si="233"/>
        <v>0</v>
      </c>
      <c r="IO33" s="737">
        <f t="shared" si="234"/>
        <v>0</v>
      </c>
      <c r="IP33" s="737">
        <f t="shared" si="51"/>
        <v>0</v>
      </c>
      <c r="IQ33" s="740">
        <f t="shared" si="52"/>
        <v>0</v>
      </c>
      <c r="IR33" s="625">
        <f t="shared" si="235"/>
        <v>1</v>
      </c>
      <c r="IS33" s="738" t="str">
        <f t="shared" si="236"/>
        <v>00:00-00:00</v>
      </c>
      <c r="IT33" s="739">
        <f t="shared" si="237"/>
        <v>1</v>
      </c>
      <c r="IU33" s="738">
        <f t="shared" si="238"/>
        <v>0</v>
      </c>
      <c r="IV33" s="738">
        <f t="shared" si="239"/>
        <v>1</v>
      </c>
      <c r="IW33" s="737" t="b">
        <f t="shared" si="240"/>
        <v>1</v>
      </c>
      <c r="IX33" s="737" t="b">
        <f t="shared" si="240"/>
        <v>0</v>
      </c>
      <c r="IY33" s="737" t="b">
        <f t="shared" si="241"/>
        <v>1</v>
      </c>
      <c r="IZ33" s="628">
        <f t="shared" si="242"/>
        <v>1</v>
      </c>
      <c r="JA33" s="737">
        <f t="shared" si="243"/>
        <v>0</v>
      </c>
      <c r="JB33" s="737">
        <f t="shared" si="244"/>
        <v>0</v>
      </c>
      <c r="JC33" s="737">
        <f t="shared" si="53"/>
        <v>0</v>
      </c>
      <c r="JD33" s="740">
        <f t="shared" si="54"/>
        <v>0</v>
      </c>
      <c r="JE33" s="625">
        <f t="shared" si="245"/>
        <v>1</v>
      </c>
      <c r="JF33" s="738" t="str">
        <f t="shared" si="246"/>
        <v>00:00-00:00</v>
      </c>
      <c r="JG33" s="739">
        <f t="shared" si="247"/>
        <v>1</v>
      </c>
      <c r="JH33" s="738">
        <f t="shared" si="248"/>
        <v>0</v>
      </c>
      <c r="JI33" s="738">
        <f t="shared" si="249"/>
        <v>1</v>
      </c>
      <c r="JJ33" s="737" t="b">
        <f t="shared" si="250"/>
        <v>1</v>
      </c>
      <c r="JK33" s="737" t="b">
        <f t="shared" si="250"/>
        <v>0</v>
      </c>
      <c r="JL33" s="737" t="b">
        <f t="shared" si="251"/>
        <v>1</v>
      </c>
      <c r="JM33" s="628">
        <f t="shared" si="252"/>
        <v>1</v>
      </c>
      <c r="JN33" s="737">
        <f t="shared" si="253"/>
        <v>0</v>
      </c>
      <c r="JO33" s="737">
        <f t="shared" si="254"/>
        <v>0</v>
      </c>
      <c r="JP33" s="737">
        <f t="shared" si="55"/>
        <v>0</v>
      </c>
      <c r="JQ33" s="740">
        <f t="shared" si="56"/>
        <v>0</v>
      </c>
      <c r="JR33" s="744">
        <f t="shared" si="255"/>
        <v>0</v>
      </c>
      <c r="JS33" s="745">
        <f t="shared" si="256"/>
        <v>0</v>
      </c>
      <c r="JT33" s="744">
        <f t="shared" si="257"/>
        <v>0</v>
      </c>
      <c r="JU33" s="744">
        <f t="shared" si="258"/>
        <v>0</v>
      </c>
      <c r="JV33" s="744">
        <f t="shared" si="259"/>
        <v>0</v>
      </c>
      <c r="JW33" s="744">
        <f t="shared" si="260"/>
        <v>0</v>
      </c>
      <c r="JX33" s="616"/>
      <c r="JY33" s="625">
        <f t="shared" si="261"/>
        <v>1</v>
      </c>
      <c r="JZ33" s="626" t="str">
        <f t="shared" si="262"/>
        <v>00:00-00:00</v>
      </c>
      <c r="KA33" s="627">
        <f t="shared" si="263"/>
        <v>1</v>
      </c>
      <c r="KB33" s="738">
        <f t="shared" si="264"/>
        <v>0</v>
      </c>
      <c r="KC33" s="738">
        <f t="shared" si="265"/>
        <v>1</v>
      </c>
      <c r="KD33" s="628" t="b">
        <f t="shared" si="266"/>
        <v>1</v>
      </c>
      <c r="KE33" s="628" t="b">
        <f t="shared" si="266"/>
        <v>0</v>
      </c>
      <c r="KF33" s="628" t="b">
        <f t="shared" si="267"/>
        <v>1</v>
      </c>
      <c r="KG33" s="628">
        <f t="shared" si="268"/>
        <v>1</v>
      </c>
      <c r="KH33" s="737">
        <f t="shared" si="269"/>
        <v>0</v>
      </c>
      <c r="KI33" s="737">
        <f t="shared" si="270"/>
        <v>0</v>
      </c>
      <c r="KJ33" s="737">
        <f t="shared" si="57"/>
        <v>0</v>
      </c>
      <c r="KK33" s="740">
        <f t="shared" si="58"/>
        <v>0</v>
      </c>
      <c r="KL33" s="625">
        <f t="shared" si="271"/>
        <v>1</v>
      </c>
      <c r="KM33" s="625" t="str">
        <f t="shared" si="272"/>
        <v>00:00-00:00</v>
      </c>
      <c r="KN33" s="627">
        <f t="shared" si="273"/>
        <v>1</v>
      </c>
      <c r="KO33" s="738">
        <f t="shared" si="274"/>
        <v>0</v>
      </c>
      <c r="KP33" s="738">
        <f t="shared" si="275"/>
        <v>1</v>
      </c>
      <c r="KQ33" s="628" t="b">
        <f t="shared" si="276"/>
        <v>1</v>
      </c>
      <c r="KR33" s="628" t="b">
        <f t="shared" si="276"/>
        <v>0</v>
      </c>
      <c r="KS33" s="628" t="b">
        <f t="shared" si="277"/>
        <v>1</v>
      </c>
      <c r="KT33" s="628">
        <f t="shared" si="278"/>
        <v>1</v>
      </c>
      <c r="KU33" s="737">
        <f t="shared" si="279"/>
        <v>0</v>
      </c>
      <c r="KV33" s="737">
        <f t="shared" si="280"/>
        <v>0</v>
      </c>
      <c r="KW33" s="737">
        <f t="shared" si="59"/>
        <v>0</v>
      </c>
      <c r="KX33" s="740">
        <f t="shared" si="60"/>
        <v>0</v>
      </c>
      <c r="KY33" s="625">
        <f t="shared" si="281"/>
        <v>1</v>
      </c>
      <c r="KZ33" s="625" t="str">
        <f t="shared" si="282"/>
        <v>00:00-00:00</v>
      </c>
      <c r="LA33" s="627">
        <f t="shared" si="283"/>
        <v>1</v>
      </c>
      <c r="LB33" s="738">
        <f t="shared" si="284"/>
        <v>0</v>
      </c>
      <c r="LC33" s="738">
        <f t="shared" si="285"/>
        <v>1</v>
      </c>
      <c r="LD33" s="628" t="b">
        <f t="shared" si="286"/>
        <v>1</v>
      </c>
      <c r="LE33" s="628" t="b">
        <f t="shared" si="286"/>
        <v>0</v>
      </c>
      <c r="LF33" s="628" t="b">
        <f t="shared" si="287"/>
        <v>1</v>
      </c>
      <c r="LG33" s="628">
        <f t="shared" si="288"/>
        <v>1</v>
      </c>
      <c r="LH33" s="737">
        <f t="shared" si="289"/>
        <v>0</v>
      </c>
      <c r="LI33" s="737">
        <f t="shared" si="290"/>
        <v>0</v>
      </c>
      <c r="LJ33" s="737">
        <f t="shared" si="61"/>
        <v>0</v>
      </c>
      <c r="LK33" s="740">
        <f t="shared" si="62"/>
        <v>0</v>
      </c>
      <c r="LL33" s="625">
        <f t="shared" si="291"/>
        <v>1</v>
      </c>
      <c r="LM33" s="625" t="str">
        <f t="shared" si="292"/>
        <v>00:00-00:00</v>
      </c>
      <c r="LN33" s="627">
        <f t="shared" si="293"/>
        <v>1</v>
      </c>
      <c r="LO33" s="738">
        <f t="shared" si="294"/>
        <v>0</v>
      </c>
      <c r="LP33" s="738">
        <f t="shared" si="295"/>
        <v>1</v>
      </c>
      <c r="LQ33" s="628" t="b">
        <f t="shared" si="296"/>
        <v>1</v>
      </c>
      <c r="LR33" s="628" t="b">
        <f t="shared" si="296"/>
        <v>0</v>
      </c>
      <c r="LS33" s="628" t="b">
        <f t="shared" si="297"/>
        <v>1</v>
      </c>
      <c r="LT33" s="628">
        <f t="shared" si="298"/>
        <v>1</v>
      </c>
      <c r="LU33" s="737">
        <f t="shared" si="299"/>
        <v>0</v>
      </c>
      <c r="LV33" s="737">
        <f t="shared" si="300"/>
        <v>0</v>
      </c>
      <c r="LW33" s="737">
        <f t="shared" si="63"/>
        <v>0</v>
      </c>
      <c r="LX33" s="740">
        <f t="shared" si="64"/>
        <v>0</v>
      </c>
      <c r="LY33" s="625">
        <f t="shared" si="301"/>
        <v>1</v>
      </c>
      <c r="LZ33" s="625" t="str">
        <f t="shared" si="302"/>
        <v>00:00-00:00</v>
      </c>
      <c r="MA33" s="627">
        <f t="shared" si="303"/>
        <v>1</v>
      </c>
      <c r="MB33" s="738">
        <f t="shared" si="304"/>
        <v>0</v>
      </c>
      <c r="MC33" s="738">
        <f t="shared" si="305"/>
        <v>1</v>
      </c>
      <c r="MD33" s="628" t="b">
        <f t="shared" si="306"/>
        <v>1</v>
      </c>
      <c r="ME33" s="628" t="b">
        <f t="shared" si="65"/>
        <v>0</v>
      </c>
      <c r="MF33" s="628" t="b">
        <f t="shared" si="307"/>
        <v>1</v>
      </c>
      <c r="MG33" s="628">
        <f t="shared" si="308"/>
        <v>1</v>
      </c>
      <c r="MH33" s="737">
        <f t="shared" si="309"/>
        <v>0</v>
      </c>
      <c r="MI33" s="737">
        <f t="shared" si="310"/>
        <v>0</v>
      </c>
      <c r="MJ33" s="737">
        <f t="shared" si="66"/>
        <v>0</v>
      </c>
      <c r="MK33" s="740">
        <f t="shared" si="67"/>
        <v>0</v>
      </c>
      <c r="ML33" s="625">
        <f t="shared" si="311"/>
        <v>1</v>
      </c>
      <c r="MM33" s="625" t="str">
        <f t="shared" si="312"/>
        <v>00:00-00:00</v>
      </c>
      <c r="MN33" s="627">
        <f t="shared" si="313"/>
        <v>1</v>
      </c>
      <c r="MO33" s="738">
        <f t="shared" si="314"/>
        <v>0</v>
      </c>
      <c r="MP33" s="738">
        <f t="shared" si="315"/>
        <v>1</v>
      </c>
      <c r="MQ33" s="628" t="b">
        <f t="shared" si="316"/>
        <v>1</v>
      </c>
      <c r="MR33" s="628" t="b">
        <f t="shared" si="316"/>
        <v>0</v>
      </c>
      <c r="MS33" s="628" t="b">
        <f t="shared" si="317"/>
        <v>1</v>
      </c>
      <c r="MT33" s="628">
        <f t="shared" si="318"/>
        <v>1</v>
      </c>
      <c r="MU33" s="737">
        <f t="shared" si="319"/>
        <v>0</v>
      </c>
      <c r="MV33" s="737">
        <f t="shared" si="320"/>
        <v>0</v>
      </c>
      <c r="MW33" s="737">
        <f t="shared" si="68"/>
        <v>0</v>
      </c>
      <c r="MX33" s="740">
        <f t="shared" si="69"/>
        <v>0</v>
      </c>
      <c r="MY33" s="625">
        <f t="shared" si="321"/>
        <v>1</v>
      </c>
      <c r="MZ33" s="625" t="str">
        <f t="shared" si="322"/>
        <v>00:00-00:00</v>
      </c>
      <c r="NA33" s="627">
        <f t="shared" si="323"/>
        <v>1</v>
      </c>
      <c r="NB33" s="738">
        <f t="shared" si="324"/>
        <v>0</v>
      </c>
      <c r="NC33" s="738">
        <f t="shared" si="325"/>
        <v>1</v>
      </c>
      <c r="ND33" s="628" t="b">
        <f t="shared" si="326"/>
        <v>1</v>
      </c>
      <c r="NE33" s="628" t="b">
        <f t="shared" si="326"/>
        <v>0</v>
      </c>
      <c r="NF33" s="628" t="b">
        <f t="shared" si="327"/>
        <v>1</v>
      </c>
      <c r="NG33" s="628">
        <f t="shared" si="328"/>
        <v>1</v>
      </c>
      <c r="NH33" s="737">
        <f t="shared" si="329"/>
        <v>0</v>
      </c>
      <c r="NI33" s="737">
        <f t="shared" si="330"/>
        <v>0</v>
      </c>
      <c r="NJ33" s="737">
        <f t="shared" si="70"/>
        <v>0</v>
      </c>
      <c r="NK33" s="740">
        <f t="shared" si="71"/>
        <v>0</v>
      </c>
      <c r="NL33" s="625">
        <f t="shared" si="331"/>
        <v>1</v>
      </c>
      <c r="NM33" s="625" t="str">
        <f t="shared" si="332"/>
        <v>00:00-00:00</v>
      </c>
      <c r="NN33" s="627">
        <f t="shared" si="333"/>
        <v>1</v>
      </c>
      <c r="NO33" s="738">
        <f t="shared" si="334"/>
        <v>0</v>
      </c>
      <c r="NP33" s="738">
        <f t="shared" si="335"/>
        <v>1</v>
      </c>
      <c r="NQ33" s="628" t="b">
        <f t="shared" si="336"/>
        <v>1</v>
      </c>
      <c r="NR33" s="628" t="b">
        <f t="shared" si="336"/>
        <v>0</v>
      </c>
      <c r="NS33" s="628" t="b">
        <f t="shared" si="337"/>
        <v>1</v>
      </c>
      <c r="NT33" s="628">
        <f t="shared" si="338"/>
        <v>1</v>
      </c>
      <c r="NU33" s="737">
        <f t="shared" si="339"/>
        <v>0</v>
      </c>
      <c r="NV33" s="737">
        <f t="shared" si="340"/>
        <v>0</v>
      </c>
      <c r="NW33" s="737">
        <f t="shared" si="72"/>
        <v>0</v>
      </c>
      <c r="NX33" s="740">
        <f t="shared" si="73"/>
        <v>0</v>
      </c>
      <c r="NY33" s="625">
        <f t="shared" si="341"/>
        <v>1</v>
      </c>
      <c r="NZ33" s="625" t="str">
        <f t="shared" si="342"/>
        <v>00:00-00:00</v>
      </c>
      <c r="OA33" s="627">
        <f t="shared" si="343"/>
        <v>1</v>
      </c>
      <c r="OB33" s="738">
        <f t="shared" si="344"/>
        <v>0</v>
      </c>
      <c r="OC33" s="738">
        <f t="shared" si="345"/>
        <v>1</v>
      </c>
      <c r="OD33" s="628" t="b">
        <f t="shared" si="346"/>
        <v>1</v>
      </c>
      <c r="OE33" s="628" t="b">
        <f t="shared" si="346"/>
        <v>0</v>
      </c>
      <c r="OF33" s="628" t="b">
        <f t="shared" si="347"/>
        <v>1</v>
      </c>
      <c r="OG33" s="628">
        <f t="shared" si="348"/>
        <v>1</v>
      </c>
      <c r="OH33" s="737">
        <f t="shared" si="349"/>
        <v>0</v>
      </c>
      <c r="OI33" s="737">
        <f t="shared" si="350"/>
        <v>0</v>
      </c>
      <c r="OJ33" s="737">
        <f t="shared" si="74"/>
        <v>0</v>
      </c>
      <c r="OK33" s="740">
        <f t="shared" si="75"/>
        <v>0</v>
      </c>
      <c r="OL33" s="625">
        <f t="shared" si="351"/>
        <v>1</v>
      </c>
      <c r="OM33" s="625" t="str">
        <f t="shared" si="352"/>
        <v>00:00-00:00</v>
      </c>
      <c r="ON33" s="627">
        <f t="shared" si="353"/>
        <v>1</v>
      </c>
      <c r="OO33" s="738">
        <f t="shared" si="354"/>
        <v>0</v>
      </c>
      <c r="OP33" s="738">
        <f t="shared" si="355"/>
        <v>1</v>
      </c>
      <c r="OQ33" s="628" t="b">
        <f t="shared" si="356"/>
        <v>1</v>
      </c>
      <c r="OR33" s="628" t="b">
        <f t="shared" si="356"/>
        <v>0</v>
      </c>
      <c r="OS33" s="628" t="b">
        <f t="shared" si="357"/>
        <v>1</v>
      </c>
      <c r="OT33" s="628">
        <f t="shared" si="358"/>
        <v>1</v>
      </c>
      <c r="OU33" s="737">
        <f t="shared" si="359"/>
        <v>0</v>
      </c>
      <c r="OV33" s="737">
        <f t="shared" si="360"/>
        <v>0</v>
      </c>
      <c r="OW33" s="737">
        <f t="shared" si="76"/>
        <v>0</v>
      </c>
      <c r="OX33" s="740">
        <f t="shared" si="77"/>
        <v>0</v>
      </c>
      <c r="OY33" s="625">
        <f t="shared" si="361"/>
        <v>1</v>
      </c>
      <c r="OZ33" s="625" t="str">
        <f t="shared" si="362"/>
        <v>00:00-00:00</v>
      </c>
      <c r="PA33" s="627">
        <f t="shared" si="363"/>
        <v>1</v>
      </c>
      <c r="PB33" s="738">
        <f t="shared" si="364"/>
        <v>0</v>
      </c>
      <c r="PC33" s="738">
        <f t="shared" si="365"/>
        <v>1</v>
      </c>
      <c r="PD33" s="628" t="b">
        <f t="shared" si="366"/>
        <v>1</v>
      </c>
      <c r="PE33" s="628" t="b">
        <f t="shared" si="366"/>
        <v>0</v>
      </c>
      <c r="PF33" s="628" t="b">
        <f t="shared" si="367"/>
        <v>1</v>
      </c>
      <c r="PG33" s="628">
        <f t="shared" si="368"/>
        <v>1</v>
      </c>
      <c r="PH33" s="737">
        <f t="shared" si="369"/>
        <v>0</v>
      </c>
      <c r="PI33" s="737">
        <f t="shared" si="370"/>
        <v>0</v>
      </c>
      <c r="PJ33" s="737">
        <f t="shared" si="78"/>
        <v>0</v>
      </c>
      <c r="PK33" s="740">
        <f t="shared" si="79"/>
        <v>0</v>
      </c>
      <c r="PL33" s="625">
        <f t="shared" si="371"/>
        <v>1</v>
      </c>
      <c r="PM33" s="625" t="str">
        <f t="shared" si="372"/>
        <v>00:00-00:00</v>
      </c>
      <c r="PN33" s="627">
        <f t="shared" si="373"/>
        <v>1</v>
      </c>
      <c r="PO33" s="738">
        <f t="shared" si="374"/>
        <v>0</v>
      </c>
      <c r="PP33" s="738">
        <f t="shared" si="375"/>
        <v>1</v>
      </c>
      <c r="PQ33" s="628" t="b">
        <f t="shared" si="376"/>
        <v>1</v>
      </c>
      <c r="PR33" s="628" t="b">
        <f t="shared" si="376"/>
        <v>0</v>
      </c>
      <c r="PS33" s="628" t="b">
        <f t="shared" si="377"/>
        <v>1</v>
      </c>
      <c r="PT33" s="628">
        <f t="shared" si="378"/>
        <v>1</v>
      </c>
      <c r="PU33" s="737">
        <f t="shared" si="379"/>
        <v>0</v>
      </c>
      <c r="PV33" s="737">
        <f t="shared" si="380"/>
        <v>0</v>
      </c>
      <c r="PW33" s="737">
        <f t="shared" si="80"/>
        <v>0</v>
      </c>
      <c r="PX33" s="740">
        <f t="shared" si="81"/>
        <v>0</v>
      </c>
      <c r="PY33" s="625">
        <f t="shared" si="381"/>
        <v>1</v>
      </c>
      <c r="PZ33" s="625" t="str">
        <f t="shared" si="382"/>
        <v>00:00-00:00</v>
      </c>
      <c r="QA33" s="627">
        <f t="shared" si="383"/>
        <v>1</v>
      </c>
      <c r="QB33" s="738">
        <f t="shared" si="384"/>
        <v>0</v>
      </c>
      <c r="QC33" s="738">
        <f t="shared" si="385"/>
        <v>1</v>
      </c>
      <c r="QD33" s="628" t="b">
        <f t="shared" si="386"/>
        <v>1</v>
      </c>
      <c r="QE33" s="628" t="b">
        <f t="shared" si="386"/>
        <v>0</v>
      </c>
      <c r="QF33" s="628" t="b">
        <f t="shared" si="387"/>
        <v>1</v>
      </c>
      <c r="QG33" s="628">
        <f t="shared" si="388"/>
        <v>1</v>
      </c>
      <c r="QH33" s="737">
        <f t="shared" si="389"/>
        <v>0</v>
      </c>
      <c r="QI33" s="737">
        <f t="shared" si="390"/>
        <v>0</v>
      </c>
      <c r="QJ33" s="737">
        <f t="shared" si="82"/>
        <v>0</v>
      </c>
      <c r="QK33" s="740">
        <f t="shared" si="83"/>
        <v>0</v>
      </c>
      <c r="QL33" s="625">
        <f t="shared" si="391"/>
        <v>1</v>
      </c>
      <c r="QM33" s="625" t="str">
        <f t="shared" si="392"/>
        <v>00:00-00:00</v>
      </c>
      <c r="QN33" s="627">
        <f t="shared" si="393"/>
        <v>1</v>
      </c>
      <c r="QO33" s="738">
        <f t="shared" si="394"/>
        <v>0</v>
      </c>
      <c r="QP33" s="738">
        <f t="shared" si="395"/>
        <v>1</v>
      </c>
      <c r="QQ33" s="628" t="b">
        <f t="shared" si="396"/>
        <v>1</v>
      </c>
      <c r="QR33" s="628" t="b">
        <f t="shared" si="396"/>
        <v>0</v>
      </c>
      <c r="QS33" s="628" t="b">
        <f t="shared" si="397"/>
        <v>1</v>
      </c>
      <c r="QT33" s="628">
        <f t="shared" si="398"/>
        <v>1</v>
      </c>
      <c r="QU33" s="737">
        <f t="shared" si="399"/>
        <v>0</v>
      </c>
      <c r="QV33" s="737">
        <f t="shared" si="400"/>
        <v>0</v>
      </c>
      <c r="QW33" s="737">
        <f t="shared" si="84"/>
        <v>0</v>
      </c>
      <c r="QX33" s="740">
        <f t="shared" si="85"/>
        <v>0</v>
      </c>
      <c r="QY33" s="625">
        <f t="shared" si="401"/>
        <v>1</v>
      </c>
      <c r="QZ33" s="625" t="str">
        <f t="shared" si="402"/>
        <v>00:00-00:00</v>
      </c>
      <c r="RA33" s="627">
        <f t="shared" si="403"/>
        <v>1</v>
      </c>
      <c r="RB33" s="738">
        <f t="shared" si="404"/>
        <v>0</v>
      </c>
      <c r="RC33" s="738">
        <f t="shared" si="405"/>
        <v>1</v>
      </c>
      <c r="RD33" s="628" t="b">
        <f t="shared" si="406"/>
        <v>1</v>
      </c>
      <c r="RE33" s="628" t="b">
        <f t="shared" si="406"/>
        <v>0</v>
      </c>
      <c r="RF33" s="628" t="b">
        <f t="shared" si="407"/>
        <v>1</v>
      </c>
      <c r="RG33" s="628">
        <f t="shared" si="408"/>
        <v>1</v>
      </c>
      <c r="RH33" s="737">
        <f t="shared" si="409"/>
        <v>0</v>
      </c>
      <c r="RI33" s="737">
        <f t="shared" si="410"/>
        <v>0</v>
      </c>
      <c r="RJ33" s="737">
        <f t="shared" si="86"/>
        <v>0</v>
      </c>
      <c r="RK33" s="740">
        <f t="shared" si="87"/>
        <v>0</v>
      </c>
      <c r="RL33" s="744">
        <f t="shared" si="411"/>
        <v>0</v>
      </c>
      <c r="RM33" s="746">
        <f t="shared" si="430"/>
        <v>0</v>
      </c>
      <c r="RN33" s="744">
        <f t="shared" si="412"/>
        <v>0</v>
      </c>
      <c r="RO33" s="744">
        <f t="shared" si="413"/>
        <v>0</v>
      </c>
      <c r="RP33" s="744">
        <f t="shared" si="414"/>
        <v>0</v>
      </c>
      <c r="RQ33" s="744">
        <f t="shared" si="415"/>
        <v>0</v>
      </c>
      <c r="RR33" s="594">
        <f t="shared" ca="1" si="89"/>
        <v>0</v>
      </c>
      <c r="RS33" s="594">
        <f t="shared" ca="1" si="90"/>
        <v>0</v>
      </c>
      <c r="RU33" s="725"/>
    </row>
    <row r="34" spans="1:489" s="625" customFormat="1" ht="15" x14ac:dyDescent="0.25">
      <c r="A34" s="865">
        <f t="shared" ca="1" si="91"/>
        <v>52</v>
      </c>
      <c r="B34" s="719">
        <f t="shared" ca="1" si="416"/>
        <v>44189</v>
      </c>
      <c r="C34" s="720">
        <f t="shared" ca="1" si="417"/>
        <v>0</v>
      </c>
      <c r="D34" s="720" t="str">
        <f t="shared" ca="1" si="418"/>
        <v>1. Weihnachtstag</v>
      </c>
      <c r="E34" s="773" t="str">
        <f t="shared" ca="1" si="419"/>
        <v>1. Weihnachtstag</v>
      </c>
      <c r="F34" s="721">
        <f t="shared" ca="1" si="420"/>
        <v>44189</v>
      </c>
      <c r="G34" s="747"/>
      <c r="H34" s="748"/>
      <c r="I34" s="748"/>
      <c r="J34" s="748"/>
      <c r="K34" s="748"/>
      <c r="L34" s="748"/>
      <c r="M34" s="749"/>
      <c r="N34" s="722" t="str">
        <f t="shared" si="0"/>
        <v/>
      </c>
      <c r="O34" s="723" t="str">
        <f t="shared" si="1"/>
        <v/>
      </c>
      <c r="P34" s="724" t="str">
        <f t="shared" ca="1" si="2"/>
        <v/>
      </c>
      <c r="Q34" s="725" t="str">
        <f t="shared" ca="1" si="3"/>
        <v/>
      </c>
      <c r="R34" s="725" t="str">
        <f t="shared" ca="1" si="92"/>
        <v/>
      </c>
      <c r="S34" s="750"/>
      <c r="T34" s="723" t="str">
        <f t="shared" si="93"/>
        <v/>
      </c>
      <c r="U34" s="723" t="str">
        <f t="shared" ca="1" si="4"/>
        <v/>
      </c>
      <c r="V34" s="723" t="str">
        <f t="shared" ca="1" si="94"/>
        <v/>
      </c>
      <c r="W34" s="723" t="str">
        <f t="shared" ca="1" si="95"/>
        <v/>
      </c>
      <c r="X34" s="723" t="str">
        <f ca="1">IF(AND(UPPER(G34)=Stammdaten!$D$47,Q34&gt;0),Q34,"")</f>
        <v/>
      </c>
      <c r="Y34" s="751"/>
      <c r="Z34" s="714"/>
      <c r="AA34" s="714"/>
      <c r="AB34" s="714"/>
      <c r="AC34" s="727" t="str">
        <f t="shared" si="5"/>
        <v/>
      </c>
      <c r="AD34" s="714"/>
      <c r="AE34" s="752" t="str">
        <f t="shared" si="6"/>
        <v/>
      </c>
      <c r="AF34" s="729" t="str">
        <f t="shared" si="96"/>
        <v/>
      </c>
      <c r="AG34" s="730" t="str">
        <f t="shared" si="97"/>
        <v/>
      </c>
      <c r="AH34" s="731" t="str">
        <f t="shared" si="7"/>
        <v/>
      </c>
      <c r="AI34" s="731">
        <f t="shared" si="98"/>
        <v>0</v>
      </c>
      <c r="AJ34" s="731">
        <f t="shared" si="99"/>
        <v>0</v>
      </c>
      <c r="AK34" s="732">
        <f ca="1">IF(G34=Stammdaten!$I$59,3,IF(AND(OR(C34=0,WEEKDAY(B34,2)&gt;=6),Q34&lt;&gt;""),2,0))</f>
        <v>0</v>
      </c>
      <c r="AL34" s="596">
        <f t="shared" si="8"/>
        <v>0</v>
      </c>
      <c r="AM34" s="596">
        <f t="shared" si="8"/>
        <v>0</v>
      </c>
      <c r="AN34" s="596">
        <f t="shared" si="8"/>
        <v>0</v>
      </c>
      <c r="AO34" s="596">
        <f t="shared" si="421"/>
        <v>0</v>
      </c>
      <c r="AP34" s="633">
        <v>0</v>
      </c>
      <c r="AQ34" s="596">
        <f t="shared" si="422"/>
        <v>0</v>
      </c>
      <c r="AR34" s="634">
        <f t="shared" si="9"/>
        <v>0</v>
      </c>
      <c r="AS34" s="733">
        <f t="shared" si="10"/>
        <v>0</v>
      </c>
      <c r="AT34" s="635">
        <f t="shared" si="11"/>
        <v>0</v>
      </c>
      <c r="AU34" s="635">
        <f t="shared" si="423"/>
        <v>0</v>
      </c>
      <c r="AV34" s="633">
        <v>0</v>
      </c>
      <c r="AW34" s="635">
        <f t="shared" si="424"/>
        <v>0</v>
      </c>
      <c r="AX34" s="596">
        <f t="shared" si="12"/>
        <v>0</v>
      </c>
      <c r="AY34" s="596">
        <f t="shared" si="13"/>
        <v>0</v>
      </c>
      <c r="AZ34" s="596">
        <f t="shared" si="14"/>
        <v>0</v>
      </c>
      <c r="BA34" s="596">
        <f t="shared" si="15"/>
        <v>0</v>
      </c>
      <c r="BB34" s="596">
        <f t="shared" si="16"/>
        <v>0</v>
      </c>
      <c r="BC34" s="596">
        <f t="shared" si="425"/>
        <v>0</v>
      </c>
      <c r="BD34" s="636" t="b">
        <f t="shared" si="17"/>
        <v>1</v>
      </c>
      <c r="BE34" s="636" t="b">
        <f>IF(UPPER(G34)=Stammdaten!$D$40,TRUE,FALSE)</f>
        <v>0</v>
      </c>
      <c r="BF34" s="635">
        <f t="shared" si="426"/>
        <v>0</v>
      </c>
      <c r="BG34" s="635">
        <f>IF(UPPER(G34)=Stammdaten!$D$39,IF(C34=0,AU34/2,IF(AU34&gt;=10/24,10/24,AU34)),0)</f>
        <v>0</v>
      </c>
      <c r="BH34" s="635">
        <f ca="1">IF(OR(C34=0,B34=""),0,INDIRECT(ADDRESS(MATCH(B34,Soll_AZ,1)+MATCH("Arbeitszeit 1 ab",Stammdaten!B:B,0)-1,WEEKDAY(B34,2)+15,,,Tabellennamen),TRUE))</f>
        <v>0</v>
      </c>
      <c r="BI34" s="635">
        <f>IF(G34=Stammdaten!$D$48,BH34,0)</f>
        <v>0</v>
      </c>
      <c r="BJ34" s="734">
        <f>ROUND(IF(BI34&gt;0,BI34,IF(UPPER(G34)=Stammdaten!$D$39,BG34,IF(UPPER(G34)=Stammdaten!$D$40,IF(AO34+AU34=0,P34,IF(AND(AU34&gt;0,AU34-AO34+AQ34&lt;=10/24),AU34-AO34+AQ34,IF(OR(AU34=0,AQ34&gt;=10/24),AQ34,10/24))),BF34))),15)</f>
        <v>0</v>
      </c>
      <c r="BK34" s="636">
        <f t="shared" si="427"/>
        <v>0</v>
      </c>
      <c r="BL34" s="636" t="b">
        <f>IF(UPPER(G34)=Stammdaten!$D$39,TRUE,FALSE)</f>
        <v>0</v>
      </c>
      <c r="BM34" s="636">
        <f t="shared" si="18"/>
        <v>0</v>
      </c>
      <c r="BN34" s="636">
        <f t="shared" si="19"/>
        <v>0</v>
      </c>
      <c r="BO34" s="735">
        <f t="shared" ca="1" si="100"/>
        <v>0</v>
      </c>
      <c r="BP34" s="636">
        <f t="shared" si="20"/>
        <v>0</v>
      </c>
      <c r="BQ34" s="636">
        <f t="shared" si="101"/>
        <v>0</v>
      </c>
      <c r="BR34" s="636">
        <f t="shared" ca="1" si="21"/>
        <v>0</v>
      </c>
      <c r="BS34" s="549">
        <f t="shared" ca="1" si="22"/>
        <v>1</v>
      </c>
      <c r="BT34" s="637">
        <f t="shared" ca="1" si="428"/>
        <v>0</v>
      </c>
      <c r="BU34" s="635">
        <f t="shared" ca="1" si="429"/>
        <v>0</v>
      </c>
      <c r="BV34" s="638">
        <f t="shared" ca="1" si="23"/>
        <v>1</v>
      </c>
      <c r="BW34" s="635">
        <f ca="1">IF(B34="","",INDIRECT(ADDRESS(MATCH(B34,Soll_AZ,1)+MATCH("Arbeitszeit 1 ab",Stammdaten!B:B,0)-1,4,,,Tabellennamen),TRUE))</f>
        <v>1.6666666666666667</v>
      </c>
      <c r="BX34" s="638">
        <f t="shared" ca="1" si="24"/>
        <v>0</v>
      </c>
      <c r="BY34" s="638">
        <f t="shared" ca="1" si="102"/>
        <v>0</v>
      </c>
      <c r="BZ34" s="736">
        <f ca="1">ROUND(IF(OR(C34=0,B34=""),0,INDIRECT(ADDRESS(MATCH(B34,Soll_AZ,1)+MATCH("Arbeitszeit 1 ab",Stammdaten!B:B,0)-1,WEEKDAY(B34,2)+15,,,Tabellennamen),TRUE)),15)</f>
        <v>0</v>
      </c>
      <c r="CA34" s="954">
        <f t="shared" ca="1" si="25"/>
        <v>0</v>
      </c>
      <c r="CB34" s="736">
        <f t="shared" si="103"/>
        <v>0</v>
      </c>
      <c r="CC34" s="625">
        <f t="shared" si="26"/>
        <v>1</v>
      </c>
      <c r="CD34" s="737">
        <f t="shared" si="27"/>
        <v>0</v>
      </c>
      <c r="CE34" s="737">
        <f t="shared" si="104"/>
        <v>1</v>
      </c>
      <c r="CF34" s="738" t="str">
        <f t="shared" si="105"/>
        <v>00:00-00:00</v>
      </c>
      <c r="CG34" s="739">
        <f t="shared" si="106"/>
        <v>1</v>
      </c>
      <c r="CH34" s="738">
        <f t="shared" si="107"/>
        <v>0</v>
      </c>
      <c r="CI34" s="738">
        <f t="shared" si="108"/>
        <v>1</v>
      </c>
      <c r="CJ34" s="737" t="b">
        <f t="shared" si="109"/>
        <v>1</v>
      </c>
      <c r="CK34" s="737" t="b">
        <f t="shared" si="109"/>
        <v>0</v>
      </c>
      <c r="CL34" s="737" t="b">
        <f t="shared" si="110"/>
        <v>1</v>
      </c>
      <c r="CM34" s="628">
        <f t="shared" si="111"/>
        <v>1</v>
      </c>
      <c r="CN34" s="737">
        <f t="shared" si="112"/>
        <v>0</v>
      </c>
      <c r="CO34" s="737">
        <f t="shared" si="113"/>
        <v>0</v>
      </c>
      <c r="CP34" s="737">
        <f t="shared" si="114"/>
        <v>0</v>
      </c>
      <c r="CQ34" s="740">
        <f t="shared" si="28"/>
        <v>0</v>
      </c>
      <c r="CR34" s="625">
        <f t="shared" si="115"/>
        <v>1</v>
      </c>
      <c r="CS34" s="738" t="str">
        <f t="shared" si="29"/>
        <v>00:00-00:00</v>
      </c>
      <c r="CT34" s="739">
        <f t="shared" si="116"/>
        <v>1</v>
      </c>
      <c r="CU34" s="738">
        <f t="shared" si="117"/>
        <v>0</v>
      </c>
      <c r="CV34" s="738">
        <f t="shared" si="118"/>
        <v>1</v>
      </c>
      <c r="CW34" s="737" t="b">
        <f t="shared" si="119"/>
        <v>1</v>
      </c>
      <c r="CX34" s="737" t="b">
        <f t="shared" si="119"/>
        <v>0</v>
      </c>
      <c r="CY34" s="737" t="b">
        <f t="shared" si="120"/>
        <v>1</v>
      </c>
      <c r="CZ34" s="628">
        <f t="shared" si="121"/>
        <v>1</v>
      </c>
      <c r="DA34" s="737">
        <f t="shared" si="122"/>
        <v>0</v>
      </c>
      <c r="DB34" s="737">
        <f t="shared" si="123"/>
        <v>0</v>
      </c>
      <c r="DC34" s="737">
        <f t="shared" si="124"/>
        <v>0</v>
      </c>
      <c r="DD34" s="740">
        <f t="shared" si="30"/>
        <v>0</v>
      </c>
      <c r="DE34" s="625">
        <f t="shared" si="125"/>
        <v>1</v>
      </c>
      <c r="DF34" s="738" t="str">
        <f t="shared" si="126"/>
        <v>00:00-00:00</v>
      </c>
      <c r="DG34" s="739">
        <f t="shared" si="127"/>
        <v>1</v>
      </c>
      <c r="DH34" s="738">
        <f t="shared" si="128"/>
        <v>0</v>
      </c>
      <c r="DI34" s="738">
        <f t="shared" si="129"/>
        <v>1</v>
      </c>
      <c r="DJ34" s="737" t="b">
        <f t="shared" si="130"/>
        <v>1</v>
      </c>
      <c r="DK34" s="737" t="b">
        <f t="shared" si="130"/>
        <v>0</v>
      </c>
      <c r="DL34" s="737" t="b">
        <f t="shared" si="131"/>
        <v>1</v>
      </c>
      <c r="DM34" s="628">
        <f t="shared" si="132"/>
        <v>1</v>
      </c>
      <c r="DN34" s="737">
        <f t="shared" si="133"/>
        <v>0</v>
      </c>
      <c r="DO34" s="737">
        <f t="shared" si="134"/>
        <v>0</v>
      </c>
      <c r="DP34" s="737">
        <f t="shared" si="31"/>
        <v>0</v>
      </c>
      <c r="DQ34" s="740">
        <f t="shared" si="32"/>
        <v>0</v>
      </c>
      <c r="DR34" s="625">
        <f t="shared" si="135"/>
        <v>1</v>
      </c>
      <c r="DS34" s="738" t="str">
        <f t="shared" si="136"/>
        <v>00:00-00:00</v>
      </c>
      <c r="DT34" s="739">
        <f t="shared" si="137"/>
        <v>1</v>
      </c>
      <c r="DU34" s="738">
        <f t="shared" si="138"/>
        <v>0</v>
      </c>
      <c r="DV34" s="738">
        <f t="shared" si="139"/>
        <v>1</v>
      </c>
      <c r="DW34" s="737" t="b">
        <f t="shared" si="140"/>
        <v>1</v>
      </c>
      <c r="DX34" s="737" t="b">
        <f t="shared" si="140"/>
        <v>0</v>
      </c>
      <c r="DY34" s="737" t="b">
        <f t="shared" si="141"/>
        <v>1</v>
      </c>
      <c r="DZ34" s="628">
        <f t="shared" si="142"/>
        <v>1</v>
      </c>
      <c r="EA34" s="737">
        <f t="shared" si="143"/>
        <v>0</v>
      </c>
      <c r="EB34" s="737">
        <f t="shared" si="144"/>
        <v>0</v>
      </c>
      <c r="EC34" s="737">
        <f t="shared" si="33"/>
        <v>0</v>
      </c>
      <c r="ED34" s="740">
        <f t="shared" si="34"/>
        <v>0</v>
      </c>
      <c r="EE34" s="741">
        <f t="shared" si="145"/>
        <v>1</v>
      </c>
      <c r="EF34" s="742" t="str">
        <f t="shared" si="146"/>
        <v>00:00-00:00</v>
      </c>
      <c r="EG34" s="743">
        <f t="shared" si="147"/>
        <v>1</v>
      </c>
      <c r="EH34" s="742">
        <f t="shared" si="148"/>
        <v>0</v>
      </c>
      <c r="EI34" s="742">
        <f t="shared" si="149"/>
        <v>1</v>
      </c>
      <c r="EJ34" s="742" t="b">
        <f t="shared" si="150"/>
        <v>1</v>
      </c>
      <c r="EK34" s="742" t="b">
        <f t="shared" si="150"/>
        <v>0</v>
      </c>
      <c r="EL34" s="742" t="b">
        <f t="shared" si="151"/>
        <v>1</v>
      </c>
      <c r="EM34" s="628">
        <f t="shared" si="152"/>
        <v>1</v>
      </c>
      <c r="EN34" s="737">
        <f t="shared" si="153"/>
        <v>0</v>
      </c>
      <c r="EO34" s="737">
        <f t="shared" si="154"/>
        <v>0</v>
      </c>
      <c r="EP34" s="737">
        <f t="shared" si="35"/>
        <v>0</v>
      </c>
      <c r="EQ34" s="740">
        <f t="shared" si="36"/>
        <v>0</v>
      </c>
      <c r="ER34" s="741">
        <f t="shared" si="155"/>
        <v>1</v>
      </c>
      <c r="ES34" s="742" t="str">
        <f t="shared" si="156"/>
        <v>00:00-00:00</v>
      </c>
      <c r="ET34" s="739">
        <f t="shared" si="157"/>
        <v>1</v>
      </c>
      <c r="EU34" s="738">
        <f t="shared" si="158"/>
        <v>0</v>
      </c>
      <c r="EV34" s="738">
        <f t="shared" si="159"/>
        <v>1</v>
      </c>
      <c r="EW34" s="737" t="b">
        <f t="shared" si="160"/>
        <v>1</v>
      </c>
      <c r="EX34" s="737" t="b">
        <f t="shared" si="160"/>
        <v>0</v>
      </c>
      <c r="EY34" s="737" t="b">
        <f t="shared" si="161"/>
        <v>1</v>
      </c>
      <c r="EZ34" s="628">
        <f t="shared" si="162"/>
        <v>1</v>
      </c>
      <c r="FA34" s="737">
        <f t="shared" si="163"/>
        <v>0</v>
      </c>
      <c r="FB34" s="737">
        <f t="shared" si="164"/>
        <v>0</v>
      </c>
      <c r="FC34" s="737">
        <f t="shared" si="37"/>
        <v>0</v>
      </c>
      <c r="FD34" s="740">
        <f t="shared" si="38"/>
        <v>0</v>
      </c>
      <c r="FE34" s="625">
        <f t="shared" si="165"/>
        <v>1</v>
      </c>
      <c r="FF34" s="738" t="str">
        <f t="shared" si="166"/>
        <v>00:00-00:00</v>
      </c>
      <c r="FG34" s="739">
        <f t="shared" si="167"/>
        <v>1</v>
      </c>
      <c r="FH34" s="738">
        <f t="shared" si="168"/>
        <v>0</v>
      </c>
      <c r="FI34" s="738">
        <f t="shared" si="169"/>
        <v>1</v>
      </c>
      <c r="FJ34" s="737" t="b">
        <f t="shared" si="170"/>
        <v>1</v>
      </c>
      <c r="FK34" s="737" t="b">
        <f t="shared" si="170"/>
        <v>0</v>
      </c>
      <c r="FL34" s="737" t="b">
        <f t="shared" si="171"/>
        <v>1</v>
      </c>
      <c r="FM34" s="628">
        <f t="shared" si="172"/>
        <v>1</v>
      </c>
      <c r="FN34" s="737">
        <f t="shared" si="173"/>
        <v>0</v>
      </c>
      <c r="FO34" s="737">
        <f t="shared" si="174"/>
        <v>0</v>
      </c>
      <c r="FP34" s="737">
        <f t="shared" si="39"/>
        <v>0</v>
      </c>
      <c r="FQ34" s="740">
        <f t="shared" si="40"/>
        <v>0</v>
      </c>
      <c r="FR34" s="625">
        <f t="shared" si="175"/>
        <v>1</v>
      </c>
      <c r="FS34" s="738" t="str">
        <f t="shared" si="176"/>
        <v>00:00-00:00</v>
      </c>
      <c r="FT34" s="739">
        <f t="shared" si="177"/>
        <v>1</v>
      </c>
      <c r="FU34" s="738">
        <f t="shared" si="178"/>
        <v>0</v>
      </c>
      <c r="FV34" s="738">
        <f t="shared" si="179"/>
        <v>1</v>
      </c>
      <c r="FW34" s="737" t="b">
        <f t="shared" si="180"/>
        <v>1</v>
      </c>
      <c r="FX34" s="737" t="b">
        <f t="shared" si="180"/>
        <v>0</v>
      </c>
      <c r="FY34" s="737" t="b">
        <f t="shared" si="181"/>
        <v>1</v>
      </c>
      <c r="FZ34" s="628">
        <f t="shared" si="182"/>
        <v>1</v>
      </c>
      <c r="GA34" s="737">
        <f t="shared" si="183"/>
        <v>0</v>
      </c>
      <c r="GB34" s="737">
        <f t="shared" si="184"/>
        <v>0</v>
      </c>
      <c r="GC34" s="737">
        <f t="shared" si="41"/>
        <v>0</v>
      </c>
      <c r="GD34" s="740">
        <f t="shared" si="42"/>
        <v>0</v>
      </c>
      <c r="GE34" s="625">
        <f t="shared" si="185"/>
        <v>1</v>
      </c>
      <c r="GF34" s="738" t="str">
        <f t="shared" si="186"/>
        <v>00:00-00:00</v>
      </c>
      <c r="GG34" s="739">
        <f t="shared" si="187"/>
        <v>1</v>
      </c>
      <c r="GH34" s="738">
        <f t="shared" si="188"/>
        <v>0</v>
      </c>
      <c r="GI34" s="738">
        <f t="shared" si="189"/>
        <v>1</v>
      </c>
      <c r="GJ34" s="737" t="b">
        <f t="shared" si="190"/>
        <v>1</v>
      </c>
      <c r="GK34" s="737" t="b">
        <f t="shared" si="190"/>
        <v>0</v>
      </c>
      <c r="GL34" s="737" t="b">
        <f t="shared" si="191"/>
        <v>1</v>
      </c>
      <c r="GM34" s="628">
        <f t="shared" si="192"/>
        <v>1</v>
      </c>
      <c r="GN34" s="737">
        <f t="shared" si="193"/>
        <v>0</v>
      </c>
      <c r="GO34" s="737">
        <f t="shared" si="194"/>
        <v>0</v>
      </c>
      <c r="GP34" s="737">
        <f t="shared" si="43"/>
        <v>0</v>
      </c>
      <c r="GQ34" s="740">
        <f t="shared" si="44"/>
        <v>0</v>
      </c>
      <c r="GR34" s="625">
        <f t="shared" si="195"/>
        <v>1</v>
      </c>
      <c r="GS34" s="738" t="str">
        <f t="shared" si="196"/>
        <v>00:00-00:00</v>
      </c>
      <c r="GT34" s="739">
        <f t="shared" si="197"/>
        <v>1</v>
      </c>
      <c r="GU34" s="738">
        <f t="shared" si="198"/>
        <v>0</v>
      </c>
      <c r="GV34" s="738">
        <f t="shared" si="199"/>
        <v>1</v>
      </c>
      <c r="GW34" s="737" t="b">
        <f t="shared" si="200"/>
        <v>1</v>
      </c>
      <c r="GX34" s="737" t="b">
        <f t="shared" si="200"/>
        <v>0</v>
      </c>
      <c r="GY34" s="737" t="b">
        <f t="shared" si="201"/>
        <v>1</v>
      </c>
      <c r="GZ34" s="628">
        <f t="shared" si="202"/>
        <v>1</v>
      </c>
      <c r="HA34" s="737">
        <f t="shared" si="203"/>
        <v>0</v>
      </c>
      <c r="HB34" s="737">
        <f t="shared" si="204"/>
        <v>0</v>
      </c>
      <c r="HC34" s="737">
        <f t="shared" si="45"/>
        <v>0</v>
      </c>
      <c r="HD34" s="740">
        <f t="shared" si="46"/>
        <v>0</v>
      </c>
      <c r="HE34" s="625">
        <f t="shared" si="205"/>
        <v>1</v>
      </c>
      <c r="HF34" s="738" t="str">
        <f t="shared" si="206"/>
        <v>00:00-00:00</v>
      </c>
      <c r="HG34" s="739">
        <f t="shared" si="207"/>
        <v>1</v>
      </c>
      <c r="HH34" s="738">
        <f t="shared" si="208"/>
        <v>0</v>
      </c>
      <c r="HI34" s="738">
        <f t="shared" si="209"/>
        <v>1</v>
      </c>
      <c r="HJ34" s="737" t="b">
        <f t="shared" si="210"/>
        <v>1</v>
      </c>
      <c r="HK34" s="737" t="b">
        <f t="shared" si="210"/>
        <v>0</v>
      </c>
      <c r="HL34" s="737" t="b">
        <f t="shared" si="211"/>
        <v>1</v>
      </c>
      <c r="HM34" s="628">
        <f t="shared" si="212"/>
        <v>1</v>
      </c>
      <c r="HN34" s="737">
        <f t="shared" si="213"/>
        <v>0</v>
      </c>
      <c r="HO34" s="737">
        <f t="shared" si="214"/>
        <v>0</v>
      </c>
      <c r="HP34" s="737">
        <f t="shared" si="47"/>
        <v>0</v>
      </c>
      <c r="HQ34" s="740">
        <f t="shared" si="48"/>
        <v>0</v>
      </c>
      <c r="HR34" s="625">
        <f t="shared" si="215"/>
        <v>1</v>
      </c>
      <c r="HS34" s="738" t="str">
        <f t="shared" si="216"/>
        <v>00:00-00:00</v>
      </c>
      <c r="HT34" s="739">
        <f t="shared" si="217"/>
        <v>1</v>
      </c>
      <c r="HU34" s="738">
        <f t="shared" si="218"/>
        <v>0</v>
      </c>
      <c r="HV34" s="738">
        <f t="shared" si="219"/>
        <v>1</v>
      </c>
      <c r="HW34" s="737" t="b">
        <f t="shared" si="220"/>
        <v>1</v>
      </c>
      <c r="HX34" s="737" t="b">
        <f t="shared" si="220"/>
        <v>0</v>
      </c>
      <c r="HY34" s="737" t="b">
        <f t="shared" si="221"/>
        <v>1</v>
      </c>
      <c r="HZ34" s="628">
        <f t="shared" si="222"/>
        <v>1</v>
      </c>
      <c r="IA34" s="737">
        <f t="shared" si="223"/>
        <v>0</v>
      </c>
      <c r="IB34" s="737">
        <f t="shared" si="224"/>
        <v>0</v>
      </c>
      <c r="IC34" s="737">
        <f t="shared" si="49"/>
        <v>0</v>
      </c>
      <c r="ID34" s="740">
        <f t="shared" si="50"/>
        <v>0</v>
      </c>
      <c r="IE34" s="625">
        <f t="shared" si="225"/>
        <v>1</v>
      </c>
      <c r="IF34" s="738" t="str">
        <f t="shared" si="226"/>
        <v>00:00-00:00</v>
      </c>
      <c r="IG34" s="739">
        <f t="shared" si="227"/>
        <v>1</v>
      </c>
      <c r="IH34" s="738">
        <f t="shared" si="228"/>
        <v>0</v>
      </c>
      <c r="II34" s="738">
        <f t="shared" si="229"/>
        <v>1</v>
      </c>
      <c r="IJ34" s="737" t="b">
        <f t="shared" si="230"/>
        <v>1</v>
      </c>
      <c r="IK34" s="737" t="b">
        <f t="shared" si="230"/>
        <v>0</v>
      </c>
      <c r="IL34" s="737" t="b">
        <f t="shared" si="231"/>
        <v>1</v>
      </c>
      <c r="IM34" s="628">
        <f t="shared" si="232"/>
        <v>1</v>
      </c>
      <c r="IN34" s="737">
        <f t="shared" si="233"/>
        <v>0</v>
      </c>
      <c r="IO34" s="737">
        <f t="shared" si="234"/>
        <v>0</v>
      </c>
      <c r="IP34" s="737">
        <f t="shared" si="51"/>
        <v>0</v>
      </c>
      <c r="IQ34" s="740">
        <f t="shared" si="52"/>
        <v>0</v>
      </c>
      <c r="IR34" s="625">
        <f t="shared" si="235"/>
        <v>1</v>
      </c>
      <c r="IS34" s="738" t="str">
        <f t="shared" si="236"/>
        <v>00:00-00:00</v>
      </c>
      <c r="IT34" s="739">
        <f t="shared" si="237"/>
        <v>1</v>
      </c>
      <c r="IU34" s="738">
        <f t="shared" si="238"/>
        <v>0</v>
      </c>
      <c r="IV34" s="738">
        <f t="shared" si="239"/>
        <v>1</v>
      </c>
      <c r="IW34" s="737" t="b">
        <f t="shared" si="240"/>
        <v>1</v>
      </c>
      <c r="IX34" s="737" t="b">
        <f t="shared" si="240"/>
        <v>0</v>
      </c>
      <c r="IY34" s="737" t="b">
        <f t="shared" si="241"/>
        <v>1</v>
      </c>
      <c r="IZ34" s="628">
        <f t="shared" si="242"/>
        <v>1</v>
      </c>
      <c r="JA34" s="737">
        <f t="shared" si="243"/>
        <v>0</v>
      </c>
      <c r="JB34" s="737">
        <f t="shared" si="244"/>
        <v>0</v>
      </c>
      <c r="JC34" s="737">
        <f t="shared" si="53"/>
        <v>0</v>
      </c>
      <c r="JD34" s="740">
        <f t="shared" si="54"/>
        <v>0</v>
      </c>
      <c r="JE34" s="625">
        <f t="shared" si="245"/>
        <v>1</v>
      </c>
      <c r="JF34" s="738" t="str">
        <f t="shared" si="246"/>
        <v>00:00-00:00</v>
      </c>
      <c r="JG34" s="739">
        <f t="shared" si="247"/>
        <v>1</v>
      </c>
      <c r="JH34" s="738">
        <f t="shared" si="248"/>
        <v>0</v>
      </c>
      <c r="JI34" s="738">
        <f t="shared" si="249"/>
        <v>1</v>
      </c>
      <c r="JJ34" s="737" t="b">
        <f t="shared" si="250"/>
        <v>1</v>
      </c>
      <c r="JK34" s="737" t="b">
        <f t="shared" si="250"/>
        <v>0</v>
      </c>
      <c r="JL34" s="737" t="b">
        <f t="shared" si="251"/>
        <v>1</v>
      </c>
      <c r="JM34" s="628">
        <f t="shared" si="252"/>
        <v>1</v>
      </c>
      <c r="JN34" s="737">
        <f t="shared" si="253"/>
        <v>0</v>
      </c>
      <c r="JO34" s="737">
        <f t="shared" si="254"/>
        <v>0</v>
      </c>
      <c r="JP34" s="737">
        <f t="shared" si="55"/>
        <v>0</v>
      </c>
      <c r="JQ34" s="740">
        <f t="shared" si="56"/>
        <v>0</v>
      </c>
      <c r="JR34" s="744">
        <f t="shared" si="255"/>
        <v>0</v>
      </c>
      <c r="JS34" s="745">
        <f t="shared" si="256"/>
        <v>0</v>
      </c>
      <c r="JT34" s="744">
        <f t="shared" si="257"/>
        <v>0</v>
      </c>
      <c r="JU34" s="744">
        <f t="shared" si="258"/>
        <v>0</v>
      </c>
      <c r="JV34" s="744">
        <f t="shared" si="259"/>
        <v>0</v>
      </c>
      <c r="JW34" s="744">
        <f t="shared" si="260"/>
        <v>0</v>
      </c>
      <c r="JX34" s="616"/>
      <c r="JY34" s="625">
        <f t="shared" si="261"/>
        <v>1</v>
      </c>
      <c r="JZ34" s="626" t="str">
        <f t="shared" si="262"/>
        <v>00:00-00:00</v>
      </c>
      <c r="KA34" s="627">
        <f t="shared" si="263"/>
        <v>1</v>
      </c>
      <c r="KB34" s="738">
        <f t="shared" si="264"/>
        <v>0</v>
      </c>
      <c r="KC34" s="738">
        <f t="shared" si="265"/>
        <v>1</v>
      </c>
      <c r="KD34" s="628" t="b">
        <f t="shared" si="266"/>
        <v>1</v>
      </c>
      <c r="KE34" s="628" t="b">
        <f t="shared" si="266"/>
        <v>0</v>
      </c>
      <c r="KF34" s="628" t="b">
        <f t="shared" si="267"/>
        <v>1</v>
      </c>
      <c r="KG34" s="628">
        <f t="shared" si="268"/>
        <v>1</v>
      </c>
      <c r="KH34" s="737">
        <f t="shared" si="269"/>
        <v>0</v>
      </c>
      <c r="KI34" s="737">
        <f t="shared" si="270"/>
        <v>0</v>
      </c>
      <c r="KJ34" s="737">
        <f t="shared" si="57"/>
        <v>0</v>
      </c>
      <c r="KK34" s="740">
        <f t="shared" si="58"/>
        <v>0</v>
      </c>
      <c r="KL34" s="625">
        <f t="shared" si="271"/>
        <v>1</v>
      </c>
      <c r="KM34" s="625" t="str">
        <f t="shared" si="272"/>
        <v>00:00-00:00</v>
      </c>
      <c r="KN34" s="627">
        <f t="shared" si="273"/>
        <v>1</v>
      </c>
      <c r="KO34" s="738">
        <f t="shared" si="274"/>
        <v>0</v>
      </c>
      <c r="KP34" s="738">
        <f t="shared" si="275"/>
        <v>1</v>
      </c>
      <c r="KQ34" s="628" t="b">
        <f t="shared" si="276"/>
        <v>1</v>
      </c>
      <c r="KR34" s="628" t="b">
        <f t="shared" si="276"/>
        <v>0</v>
      </c>
      <c r="KS34" s="628" t="b">
        <f t="shared" si="277"/>
        <v>1</v>
      </c>
      <c r="KT34" s="628">
        <f t="shared" si="278"/>
        <v>1</v>
      </c>
      <c r="KU34" s="737">
        <f t="shared" si="279"/>
        <v>0</v>
      </c>
      <c r="KV34" s="737">
        <f t="shared" si="280"/>
        <v>0</v>
      </c>
      <c r="KW34" s="737">
        <f t="shared" si="59"/>
        <v>0</v>
      </c>
      <c r="KX34" s="740">
        <f t="shared" si="60"/>
        <v>0</v>
      </c>
      <c r="KY34" s="625">
        <f t="shared" si="281"/>
        <v>1</v>
      </c>
      <c r="KZ34" s="625" t="str">
        <f t="shared" si="282"/>
        <v>00:00-00:00</v>
      </c>
      <c r="LA34" s="627">
        <f t="shared" si="283"/>
        <v>1</v>
      </c>
      <c r="LB34" s="738">
        <f t="shared" si="284"/>
        <v>0</v>
      </c>
      <c r="LC34" s="738">
        <f t="shared" si="285"/>
        <v>1</v>
      </c>
      <c r="LD34" s="628" t="b">
        <f t="shared" si="286"/>
        <v>1</v>
      </c>
      <c r="LE34" s="628" t="b">
        <f t="shared" si="286"/>
        <v>0</v>
      </c>
      <c r="LF34" s="628" t="b">
        <f t="shared" si="287"/>
        <v>1</v>
      </c>
      <c r="LG34" s="628">
        <f t="shared" si="288"/>
        <v>1</v>
      </c>
      <c r="LH34" s="737">
        <f t="shared" si="289"/>
        <v>0</v>
      </c>
      <c r="LI34" s="737">
        <f t="shared" si="290"/>
        <v>0</v>
      </c>
      <c r="LJ34" s="737">
        <f t="shared" si="61"/>
        <v>0</v>
      </c>
      <c r="LK34" s="740">
        <f t="shared" si="62"/>
        <v>0</v>
      </c>
      <c r="LL34" s="625">
        <f t="shared" si="291"/>
        <v>1</v>
      </c>
      <c r="LM34" s="625" t="str">
        <f t="shared" si="292"/>
        <v>00:00-00:00</v>
      </c>
      <c r="LN34" s="627">
        <f t="shared" si="293"/>
        <v>1</v>
      </c>
      <c r="LO34" s="738">
        <f t="shared" si="294"/>
        <v>0</v>
      </c>
      <c r="LP34" s="738">
        <f t="shared" si="295"/>
        <v>1</v>
      </c>
      <c r="LQ34" s="628" t="b">
        <f t="shared" si="296"/>
        <v>1</v>
      </c>
      <c r="LR34" s="628" t="b">
        <f t="shared" si="296"/>
        <v>0</v>
      </c>
      <c r="LS34" s="628" t="b">
        <f t="shared" si="297"/>
        <v>1</v>
      </c>
      <c r="LT34" s="628">
        <f t="shared" si="298"/>
        <v>1</v>
      </c>
      <c r="LU34" s="737">
        <f t="shared" si="299"/>
        <v>0</v>
      </c>
      <c r="LV34" s="737">
        <f t="shared" si="300"/>
        <v>0</v>
      </c>
      <c r="LW34" s="737">
        <f t="shared" si="63"/>
        <v>0</v>
      </c>
      <c r="LX34" s="740">
        <f t="shared" si="64"/>
        <v>0</v>
      </c>
      <c r="LY34" s="625">
        <f t="shared" si="301"/>
        <v>1</v>
      </c>
      <c r="LZ34" s="625" t="str">
        <f t="shared" si="302"/>
        <v>00:00-00:00</v>
      </c>
      <c r="MA34" s="627">
        <f t="shared" si="303"/>
        <v>1</v>
      </c>
      <c r="MB34" s="738">
        <f t="shared" si="304"/>
        <v>0</v>
      </c>
      <c r="MC34" s="738">
        <f t="shared" si="305"/>
        <v>1</v>
      </c>
      <c r="MD34" s="628" t="b">
        <f t="shared" si="306"/>
        <v>1</v>
      </c>
      <c r="ME34" s="628" t="b">
        <f t="shared" si="65"/>
        <v>0</v>
      </c>
      <c r="MF34" s="628" t="b">
        <f t="shared" si="307"/>
        <v>1</v>
      </c>
      <c r="MG34" s="628">
        <f t="shared" si="308"/>
        <v>1</v>
      </c>
      <c r="MH34" s="737">
        <f t="shared" si="309"/>
        <v>0</v>
      </c>
      <c r="MI34" s="737">
        <f t="shared" si="310"/>
        <v>0</v>
      </c>
      <c r="MJ34" s="737">
        <f t="shared" si="66"/>
        <v>0</v>
      </c>
      <c r="MK34" s="740">
        <f t="shared" si="67"/>
        <v>0</v>
      </c>
      <c r="ML34" s="625">
        <f t="shared" si="311"/>
        <v>1</v>
      </c>
      <c r="MM34" s="625" t="str">
        <f t="shared" si="312"/>
        <v>00:00-00:00</v>
      </c>
      <c r="MN34" s="627">
        <f t="shared" si="313"/>
        <v>1</v>
      </c>
      <c r="MO34" s="738">
        <f t="shared" si="314"/>
        <v>0</v>
      </c>
      <c r="MP34" s="738">
        <f t="shared" si="315"/>
        <v>1</v>
      </c>
      <c r="MQ34" s="628" t="b">
        <f t="shared" si="316"/>
        <v>1</v>
      </c>
      <c r="MR34" s="628" t="b">
        <f t="shared" si="316"/>
        <v>0</v>
      </c>
      <c r="MS34" s="628" t="b">
        <f t="shared" si="317"/>
        <v>1</v>
      </c>
      <c r="MT34" s="628">
        <f t="shared" si="318"/>
        <v>1</v>
      </c>
      <c r="MU34" s="737">
        <f t="shared" si="319"/>
        <v>0</v>
      </c>
      <c r="MV34" s="737">
        <f t="shared" si="320"/>
        <v>0</v>
      </c>
      <c r="MW34" s="737">
        <f t="shared" si="68"/>
        <v>0</v>
      </c>
      <c r="MX34" s="740">
        <f t="shared" si="69"/>
        <v>0</v>
      </c>
      <c r="MY34" s="625">
        <f t="shared" si="321"/>
        <v>1</v>
      </c>
      <c r="MZ34" s="625" t="str">
        <f t="shared" si="322"/>
        <v>00:00-00:00</v>
      </c>
      <c r="NA34" s="627">
        <f t="shared" si="323"/>
        <v>1</v>
      </c>
      <c r="NB34" s="738">
        <f t="shared" si="324"/>
        <v>0</v>
      </c>
      <c r="NC34" s="738">
        <f t="shared" si="325"/>
        <v>1</v>
      </c>
      <c r="ND34" s="628" t="b">
        <f t="shared" si="326"/>
        <v>1</v>
      </c>
      <c r="NE34" s="628" t="b">
        <f t="shared" si="326"/>
        <v>0</v>
      </c>
      <c r="NF34" s="628" t="b">
        <f t="shared" si="327"/>
        <v>1</v>
      </c>
      <c r="NG34" s="628">
        <f t="shared" si="328"/>
        <v>1</v>
      </c>
      <c r="NH34" s="737">
        <f t="shared" si="329"/>
        <v>0</v>
      </c>
      <c r="NI34" s="737">
        <f t="shared" si="330"/>
        <v>0</v>
      </c>
      <c r="NJ34" s="737">
        <f t="shared" si="70"/>
        <v>0</v>
      </c>
      <c r="NK34" s="740">
        <f t="shared" si="71"/>
        <v>0</v>
      </c>
      <c r="NL34" s="625">
        <f t="shared" si="331"/>
        <v>1</v>
      </c>
      <c r="NM34" s="625" t="str">
        <f t="shared" si="332"/>
        <v>00:00-00:00</v>
      </c>
      <c r="NN34" s="627">
        <f t="shared" si="333"/>
        <v>1</v>
      </c>
      <c r="NO34" s="738">
        <f t="shared" si="334"/>
        <v>0</v>
      </c>
      <c r="NP34" s="738">
        <f t="shared" si="335"/>
        <v>1</v>
      </c>
      <c r="NQ34" s="628" t="b">
        <f t="shared" si="336"/>
        <v>1</v>
      </c>
      <c r="NR34" s="628" t="b">
        <f t="shared" si="336"/>
        <v>0</v>
      </c>
      <c r="NS34" s="628" t="b">
        <f t="shared" si="337"/>
        <v>1</v>
      </c>
      <c r="NT34" s="628">
        <f t="shared" si="338"/>
        <v>1</v>
      </c>
      <c r="NU34" s="737">
        <f t="shared" si="339"/>
        <v>0</v>
      </c>
      <c r="NV34" s="737">
        <f t="shared" si="340"/>
        <v>0</v>
      </c>
      <c r="NW34" s="737">
        <f t="shared" si="72"/>
        <v>0</v>
      </c>
      <c r="NX34" s="740">
        <f t="shared" si="73"/>
        <v>0</v>
      </c>
      <c r="NY34" s="625">
        <f t="shared" si="341"/>
        <v>1</v>
      </c>
      <c r="NZ34" s="625" t="str">
        <f t="shared" si="342"/>
        <v>00:00-00:00</v>
      </c>
      <c r="OA34" s="627">
        <f t="shared" si="343"/>
        <v>1</v>
      </c>
      <c r="OB34" s="738">
        <f t="shared" si="344"/>
        <v>0</v>
      </c>
      <c r="OC34" s="738">
        <f t="shared" si="345"/>
        <v>1</v>
      </c>
      <c r="OD34" s="628" t="b">
        <f t="shared" si="346"/>
        <v>1</v>
      </c>
      <c r="OE34" s="628" t="b">
        <f t="shared" si="346"/>
        <v>0</v>
      </c>
      <c r="OF34" s="628" t="b">
        <f t="shared" si="347"/>
        <v>1</v>
      </c>
      <c r="OG34" s="628">
        <f t="shared" si="348"/>
        <v>1</v>
      </c>
      <c r="OH34" s="737">
        <f t="shared" si="349"/>
        <v>0</v>
      </c>
      <c r="OI34" s="737">
        <f t="shared" si="350"/>
        <v>0</v>
      </c>
      <c r="OJ34" s="737">
        <f t="shared" si="74"/>
        <v>0</v>
      </c>
      <c r="OK34" s="740">
        <f t="shared" si="75"/>
        <v>0</v>
      </c>
      <c r="OL34" s="625">
        <f t="shared" si="351"/>
        <v>1</v>
      </c>
      <c r="OM34" s="625" t="str">
        <f t="shared" si="352"/>
        <v>00:00-00:00</v>
      </c>
      <c r="ON34" s="627">
        <f t="shared" si="353"/>
        <v>1</v>
      </c>
      <c r="OO34" s="738">
        <f t="shared" si="354"/>
        <v>0</v>
      </c>
      <c r="OP34" s="738">
        <f t="shared" si="355"/>
        <v>1</v>
      </c>
      <c r="OQ34" s="628" t="b">
        <f t="shared" si="356"/>
        <v>1</v>
      </c>
      <c r="OR34" s="628" t="b">
        <f t="shared" si="356"/>
        <v>0</v>
      </c>
      <c r="OS34" s="628" t="b">
        <f t="shared" si="357"/>
        <v>1</v>
      </c>
      <c r="OT34" s="628">
        <f t="shared" si="358"/>
        <v>1</v>
      </c>
      <c r="OU34" s="737">
        <f t="shared" si="359"/>
        <v>0</v>
      </c>
      <c r="OV34" s="737">
        <f t="shared" si="360"/>
        <v>0</v>
      </c>
      <c r="OW34" s="737">
        <f t="shared" si="76"/>
        <v>0</v>
      </c>
      <c r="OX34" s="740">
        <f t="shared" si="77"/>
        <v>0</v>
      </c>
      <c r="OY34" s="625">
        <f t="shared" si="361"/>
        <v>1</v>
      </c>
      <c r="OZ34" s="625" t="str">
        <f t="shared" si="362"/>
        <v>00:00-00:00</v>
      </c>
      <c r="PA34" s="627">
        <f t="shared" si="363"/>
        <v>1</v>
      </c>
      <c r="PB34" s="738">
        <f t="shared" si="364"/>
        <v>0</v>
      </c>
      <c r="PC34" s="738">
        <f t="shared" si="365"/>
        <v>1</v>
      </c>
      <c r="PD34" s="628" t="b">
        <f t="shared" si="366"/>
        <v>1</v>
      </c>
      <c r="PE34" s="628" t="b">
        <f t="shared" si="366"/>
        <v>0</v>
      </c>
      <c r="PF34" s="628" t="b">
        <f t="shared" si="367"/>
        <v>1</v>
      </c>
      <c r="PG34" s="628">
        <f t="shared" si="368"/>
        <v>1</v>
      </c>
      <c r="PH34" s="737">
        <f t="shared" si="369"/>
        <v>0</v>
      </c>
      <c r="PI34" s="737">
        <f t="shared" si="370"/>
        <v>0</v>
      </c>
      <c r="PJ34" s="737">
        <f t="shared" si="78"/>
        <v>0</v>
      </c>
      <c r="PK34" s="740">
        <f t="shared" si="79"/>
        <v>0</v>
      </c>
      <c r="PL34" s="625">
        <f t="shared" si="371"/>
        <v>1</v>
      </c>
      <c r="PM34" s="625" t="str">
        <f t="shared" si="372"/>
        <v>00:00-00:00</v>
      </c>
      <c r="PN34" s="627">
        <f t="shared" si="373"/>
        <v>1</v>
      </c>
      <c r="PO34" s="738">
        <f t="shared" si="374"/>
        <v>0</v>
      </c>
      <c r="PP34" s="738">
        <f t="shared" si="375"/>
        <v>1</v>
      </c>
      <c r="PQ34" s="628" t="b">
        <f t="shared" si="376"/>
        <v>1</v>
      </c>
      <c r="PR34" s="628" t="b">
        <f t="shared" si="376"/>
        <v>0</v>
      </c>
      <c r="PS34" s="628" t="b">
        <f t="shared" si="377"/>
        <v>1</v>
      </c>
      <c r="PT34" s="628">
        <f t="shared" si="378"/>
        <v>1</v>
      </c>
      <c r="PU34" s="737">
        <f t="shared" si="379"/>
        <v>0</v>
      </c>
      <c r="PV34" s="737">
        <f t="shared" si="380"/>
        <v>0</v>
      </c>
      <c r="PW34" s="737">
        <f t="shared" si="80"/>
        <v>0</v>
      </c>
      <c r="PX34" s="740">
        <f t="shared" si="81"/>
        <v>0</v>
      </c>
      <c r="PY34" s="625">
        <f t="shared" si="381"/>
        <v>1</v>
      </c>
      <c r="PZ34" s="625" t="str">
        <f t="shared" si="382"/>
        <v>00:00-00:00</v>
      </c>
      <c r="QA34" s="627">
        <f t="shared" si="383"/>
        <v>1</v>
      </c>
      <c r="QB34" s="738">
        <f t="shared" si="384"/>
        <v>0</v>
      </c>
      <c r="QC34" s="738">
        <f t="shared" si="385"/>
        <v>1</v>
      </c>
      <c r="QD34" s="628" t="b">
        <f t="shared" si="386"/>
        <v>1</v>
      </c>
      <c r="QE34" s="628" t="b">
        <f t="shared" si="386"/>
        <v>0</v>
      </c>
      <c r="QF34" s="628" t="b">
        <f t="shared" si="387"/>
        <v>1</v>
      </c>
      <c r="QG34" s="628">
        <f t="shared" si="388"/>
        <v>1</v>
      </c>
      <c r="QH34" s="737">
        <f t="shared" si="389"/>
        <v>0</v>
      </c>
      <c r="QI34" s="737">
        <f t="shared" si="390"/>
        <v>0</v>
      </c>
      <c r="QJ34" s="737">
        <f t="shared" si="82"/>
        <v>0</v>
      </c>
      <c r="QK34" s="740">
        <f t="shared" si="83"/>
        <v>0</v>
      </c>
      <c r="QL34" s="625">
        <f t="shared" si="391"/>
        <v>1</v>
      </c>
      <c r="QM34" s="625" t="str">
        <f t="shared" si="392"/>
        <v>00:00-00:00</v>
      </c>
      <c r="QN34" s="627">
        <f t="shared" si="393"/>
        <v>1</v>
      </c>
      <c r="QO34" s="738">
        <f t="shared" si="394"/>
        <v>0</v>
      </c>
      <c r="QP34" s="738">
        <f t="shared" si="395"/>
        <v>1</v>
      </c>
      <c r="QQ34" s="628" t="b">
        <f t="shared" si="396"/>
        <v>1</v>
      </c>
      <c r="QR34" s="628" t="b">
        <f t="shared" si="396"/>
        <v>0</v>
      </c>
      <c r="QS34" s="628" t="b">
        <f t="shared" si="397"/>
        <v>1</v>
      </c>
      <c r="QT34" s="628">
        <f t="shared" si="398"/>
        <v>1</v>
      </c>
      <c r="QU34" s="737">
        <f t="shared" si="399"/>
        <v>0</v>
      </c>
      <c r="QV34" s="737">
        <f t="shared" si="400"/>
        <v>0</v>
      </c>
      <c r="QW34" s="737">
        <f t="shared" si="84"/>
        <v>0</v>
      </c>
      <c r="QX34" s="740">
        <f t="shared" si="85"/>
        <v>0</v>
      </c>
      <c r="QY34" s="625">
        <f t="shared" si="401"/>
        <v>1</v>
      </c>
      <c r="QZ34" s="625" t="str">
        <f t="shared" si="402"/>
        <v>00:00-00:00</v>
      </c>
      <c r="RA34" s="627">
        <f t="shared" si="403"/>
        <v>1</v>
      </c>
      <c r="RB34" s="738">
        <f t="shared" si="404"/>
        <v>0</v>
      </c>
      <c r="RC34" s="738">
        <f t="shared" si="405"/>
        <v>1</v>
      </c>
      <c r="RD34" s="628" t="b">
        <f t="shared" si="406"/>
        <v>1</v>
      </c>
      <c r="RE34" s="628" t="b">
        <f t="shared" si="406"/>
        <v>0</v>
      </c>
      <c r="RF34" s="628" t="b">
        <f t="shared" si="407"/>
        <v>1</v>
      </c>
      <c r="RG34" s="628">
        <f t="shared" si="408"/>
        <v>1</v>
      </c>
      <c r="RH34" s="737">
        <f t="shared" si="409"/>
        <v>0</v>
      </c>
      <c r="RI34" s="737">
        <f t="shared" si="410"/>
        <v>0</v>
      </c>
      <c r="RJ34" s="737">
        <f t="shared" si="86"/>
        <v>0</v>
      </c>
      <c r="RK34" s="740">
        <f t="shared" si="87"/>
        <v>0</v>
      </c>
      <c r="RL34" s="744">
        <f t="shared" si="411"/>
        <v>0</v>
      </c>
      <c r="RM34" s="746">
        <f t="shared" si="430"/>
        <v>0</v>
      </c>
      <c r="RN34" s="744">
        <f t="shared" si="412"/>
        <v>0</v>
      </c>
      <c r="RO34" s="744">
        <f t="shared" si="413"/>
        <v>0</v>
      </c>
      <c r="RP34" s="744">
        <f t="shared" si="414"/>
        <v>0</v>
      </c>
      <c r="RQ34" s="744">
        <f t="shared" si="415"/>
        <v>0</v>
      </c>
      <c r="RR34" s="594">
        <f t="shared" ca="1" si="89"/>
        <v>0</v>
      </c>
      <c r="RS34" s="594">
        <f t="shared" ca="1" si="90"/>
        <v>0</v>
      </c>
      <c r="RU34" s="725"/>
    </row>
    <row r="35" spans="1:489" s="625" customFormat="1" ht="15" x14ac:dyDescent="0.25">
      <c r="A35" s="865">
        <f t="shared" ca="1" si="91"/>
        <v>52</v>
      </c>
      <c r="B35" s="719">
        <f t="shared" ca="1" si="416"/>
        <v>44190</v>
      </c>
      <c r="C35" s="720">
        <f t="shared" ca="1" si="417"/>
        <v>0</v>
      </c>
      <c r="D35" s="720" t="str">
        <f t="shared" ca="1" si="418"/>
        <v>2. Weihnachtstag</v>
      </c>
      <c r="E35" s="773" t="str">
        <f t="shared" ca="1" si="419"/>
        <v>2. Weihnachtstag</v>
      </c>
      <c r="F35" s="721">
        <f t="shared" ca="1" si="420"/>
        <v>44190</v>
      </c>
      <c r="G35" s="747"/>
      <c r="H35" s="748"/>
      <c r="I35" s="748"/>
      <c r="J35" s="748"/>
      <c r="K35" s="748"/>
      <c r="L35" s="748"/>
      <c r="M35" s="749"/>
      <c r="N35" s="722" t="str">
        <f t="shared" si="0"/>
        <v/>
      </c>
      <c r="O35" s="723" t="str">
        <f t="shared" si="1"/>
        <v/>
      </c>
      <c r="P35" s="724" t="str">
        <f t="shared" ca="1" si="2"/>
        <v/>
      </c>
      <c r="Q35" s="725" t="str">
        <f t="shared" ca="1" si="3"/>
        <v/>
      </c>
      <c r="R35" s="725" t="str">
        <f t="shared" ca="1" si="92"/>
        <v/>
      </c>
      <c r="S35" s="750"/>
      <c r="T35" s="723" t="str">
        <f t="shared" si="93"/>
        <v/>
      </c>
      <c r="U35" s="723" t="str">
        <f t="shared" ca="1" si="4"/>
        <v/>
      </c>
      <c r="V35" s="723" t="str">
        <f t="shared" ca="1" si="94"/>
        <v/>
      </c>
      <c r="W35" s="723" t="str">
        <f t="shared" ca="1" si="95"/>
        <v/>
      </c>
      <c r="X35" s="723" t="str">
        <f ca="1">IF(AND(UPPER(G35)=Stammdaten!$D$47,Q35&gt;0),Q35,"")</f>
        <v/>
      </c>
      <c r="Y35" s="751"/>
      <c r="Z35" s="714"/>
      <c r="AA35" s="714"/>
      <c r="AB35" s="714"/>
      <c r="AC35" s="753" t="str">
        <f>IF(JS35=0,"",JS35)</f>
        <v/>
      </c>
      <c r="AD35" s="714"/>
      <c r="AE35" s="752" t="str">
        <f t="shared" si="6"/>
        <v/>
      </c>
      <c r="AF35" s="729" t="str">
        <f t="shared" si="96"/>
        <v/>
      </c>
      <c r="AG35" s="730" t="str">
        <f t="shared" si="97"/>
        <v/>
      </c>
      <c r="AH35" s="731" t="str">
        <f t="shared" si="7"/>
        <v/>
      </c>
      <c r="AI35" s="731">
        <f t="shared" si="98"/>
        <v>0</v>
      </c>
      <c r="AJ35" s="731">
        <f t="shared" si="99"/>
        <v>0</v>
      </c>
      <c r="AK35" s="732">
        <f ca="1">IF(G35=Stammdaten!$I$59,3,IF(AND(OR(C35=0,WEEKDAY(B35,2)&gt;=6),Q35&lt;&gt;""),2,0))</f>
        <v>0</v>
      </c>
      <c r="AL35" s="596">
        <f t="shared" si="8"/>
        <v>0</v>
      </c>
      <c r="AM35" s="596">
        <f t="shared" si="8"/>
        <v>0</v>
      </c>
      <c r="AN35" s="596">
        <f t="shared" si="8"/>
        <v>0</v>
      </c>
      <c r="AO35" s="596">
        <f t="shared" si="421"/>
        <v>0</v>
      </c>
      <c r="AP35" s="633">
        <v>0</v>
      </c>
      <c r="AQ35" s="596">
        <f t="shared" si="422"/>
        <v>0</v>
      </c>
      <c r="AR35" s="634">
        <f t="shared" si="9"/>
        <v>0</v>
      </c>
      <c r="AS35" s="733">
        <f t="shared" si="10"/>
        <v>0</v>
      </c>
      <c r="AT35" s="635">
        <f t="shared" si="11"/>
        <v>0</v>
      </c>
      <c r="AU35" s="635">
        <f t="shared" si="423"/>
        <v>0</v>
      </c>
      <c r="AV35" s="633">
        <v>0</v>
      </c>
      <c r="AW35" s="635">
        <f t="shared" si="424"/>
        <v>0</v>
      </c>
      <c r="AX35" s="596">
        <f t="shared" si="12"/>
        <v>0</v>
      </c>
      <c r="AY35" s="596">
        <f t="shared" si="13"/>
        <v>0</v>
      </c>
      <c r="AZ35" s="596">
        <f t="shared" si="14"/>
        <v>0</v>
      </c>
      <c r="BA35" s="596">
        <f t="shared" si="15"/>
        <v>0</v>
      </c>
      <c r="BB35" s="596">
        <f t="shared" si="16"/>
        <v>0</v>
      </c>
      <c r="BC35" s="596">
        <f t="shared" si="425"/>
        <v>0</v>
      </c>
      <c r="BD35" s="636" t="b">
        <f t="shared" si="17"/>
        <v>1</v>
      </c>
      <c r="BE35" s="636" t="b">
        <f>IF(UPPER(G35)=Stammdaten!$D$40,TRUE,FALSE)</f>
        <v>0</v>
      </c>
      <c r="BF35" s="635">
        <f t="shared" si="426"/>
        <v>0</v>
      </c>
      <c r="BG35" s="635">
        <f>IF(UPPER(G35)=Stammdaten!$D$39,IF(C35=0,AU35/2,IF(AU35&gt;=10/24,10/24,AU35)),0)</f>
        <v>0</v>
      </c>
      <c r="BH35" s="635">
        <f ca="1">IF(OR(C35=0,B35=""),0,INDIRECT(ADDRESS(MATCH(B35,Soll_AZ,1)+MATCH("Arbeitszeit 1 ab",Stammdaten!B:B,0)-1,WEEKDAY(B35,2)+15,,,Tabellennamen),TRUE))</f>
        <v>0</v>
      </c>
      <c r="BI35" s="635">
        <f>IF(G35=Stammdaten!$D$48,BH35,0)</f>
        <v>0</v>
      </c>
      <c r="BJ35" s="734">
        <f>ROUND(IF(BI35&gt;0,BI35,IF(UPPER(G35)=Stammdaten!$D$39,BG35,IF(UPPER(G35)=Stammdaten!$D$40,IF(AO35+AU35=0,P35,IF(AND(AU35&gt;0,AU35-AO35+AQ35&lt;=10/24),AU35-AO35+AQ35,IF(OR(AU35=0,AQ35&gt;=10/24),AQ35,10/24))),BF35))),15)</f>
        <v>0</v>
      </c>
      <c r="BK35" s="636">
        <f t="shared" si="427"/>
        <v>0</v>
      </c>
      <c r="BL35" s="636" t="b">
        <f>IF(UPPER(G35)=Stammdaten!$D$39,TRUE,FALSE)</f>
        <v>0</v>
      </c>
      <c r="BM35" s="636">
        <f t="shared" si="18"/>
        <v>0</v>
      </c>
      <c r="BN35" s="636">
        <f t="shared" si="19"/>
        <v>0</v>
      </c>
      <c r="BO35" s="735">
        <f t="shared" ca="1" si="100"/>
        <v>0</v>
      </c>
      <c r="BP35" s="636">
        <f t="shared" si="20"/>
        <v>0</v>
      </c>
      <c r="BQ35" s="636">
        <f t="shared" si="101"/>
        <v>0</v>
      </c>
      <c r="BR35" s="636">
        <f t="shared" ca="1" si="21"/>
        <v>0</v>
      </c>
      <c r="BS35" s="549">
        <f t="shared" ca="1" si="22"/>
        <v>1</v>
      </c>
      <c r="BT35" s="637">
        <f t="shared" ca="1" si="428"/>
        <v>0</v>
      </c>
      <c r="BU35" s="635">
        <f t="shared" ca="1" si="429"/>
        <v>0</v>
      </c>
      <c r="BV35" s="638">
        <f t="shared" ca="1" si="23"/>
        <v>1</v>
      </c>
      <c r="BW35" s="635">
        <f ca="1">IF(B35="","",INDIRECT(ADDRESS(MATCH(B35,Soll_AZ,1)+MATCH("Arbeitszeit 1 ab",Stammdaten!B:B,0)-1,4,,,Tabellennamen),TRUE))</f>
        <v>1.6666666666666667</v>
      </c>
      <c r="BX35" s="638">
        <f t="shared" ca="1" si="24"/>
        <v>0</v>
      </c>
      <c r="BY35" s="638">
        <f t="shared" ca="1" si="102"/>
        <v>0</v>
      </c>
      <c r="BZ35" s="736">
        <f ca="1">ROUND(IF(OR(C35=0,B35=""),0,INDIRECT(ADDRESS(MATCH(B35,Soll_AZ,1)+MATCH("Arbeitszeit 1 ab",Stammdaten!B:B,0)-1,WEEKDAY(B35,2)+15,,,Tabellennamen),TRUE)),15)</f>
        <v>0</v>
      </c>
      <c r="CA35" s="954">
        <f t="shared" ca="1" si="25"/>
        <v>0</v>
      </c>
      <c r="CB35" s="736">
        <f t="shared" si="103"/>
        <v>0</v>
      </c>
      <c r="CC35" s="625">
        <f t="shared" si="26"/>
        <v>1</v>
      </c>
      <c r="CD35" s="737">
        <f t="shared" si="27"/>
        <v>0</v>
      </c>
      <c r="CE35" s="737">
        <f t="shared" si="104"/>
        <v>1</v>
      </c>
      <c r="CF35" s="738" t="str">
        <f t="shared" si="105"/>
        <v>00:00-00:00</v>
      </c>
      <c r="CG35" s="739">
        <f t="shared" si="106"/>
        <v>1</v>
      </c>
      <c r="CH35" s="738">
        <f t="shared" si="107"/>
        <v>0</v>
      </c>
      <c r="CI35" s="738">
        <f t="shared" si="108"/>
        <v>1</v>
      </c>
      <c r="CJ35" s="737" t="b">
        <f t="shared" si="109"/>
        <v>1</v>
      </c>
      <c r="CK35" s="737" t="b">
        <f t="shared" si="109"/>
        <v>0</v>
      </c>
      <c r="CL35" s="737" t="b">
        <f t="shared" si="110"/>
        <v>1</v>
      </c>
      <c r="CM35" s="628">
        <f t="shared" si="111"/>
        <v>1</v>
      </c>
      <c r="CN35" s="737">
        <f t="shared" si="112"/>
        <v>0</v>
      </c>
      <c r="CO35" s="737">
        <f t="shared" si="113"/>
        <v>0</v>
      </c>
      <c r="CP35" s="737">
        <f t="shared" si="114"/>
        <v>0</v>
      </c>
      <c r="CQ35" s="740">
        <f t="shared" si="28"/>
        <v>0</v>
      </c>
      <c r="CR35" s="625">
        <f t="shared" si="115"/>
        <v>1</v>
      </c>
      <c r="CS35" s="738" t="str">
        <f t="shared" si="29"/>
        <v>00:00-00:00</v>
      </c>
      <c r="CT35" s="739">
        <f t="shared" si="116"/>
        <v>1</v>
      </c>
      <c r="CU35" s="738">
        <f t="shared" si="117"/>
        <v>0</v>
      </c>
      <c r="CV35" s="738">
        <f t="shared" si="118"/>
        <v>1</v>
      </c>
      <c r="CW35" s="737" t="b">
        <f t="shared" si="119"/>
        <v>1</v>
      </c>
      <c r="CX35" s="737" t="b">
        <f t="shared" si="119"/>
        <v>0</v>
      </c>
      <c r="CY35" s="737" t="b">
        <f t="shared" si="120"/>
        <v>1</v>
      </c>
      <c r="CZ35" s="628">
        <f t="shared" si="121"/>
        <v>1</v>
      </c>
      <c r="DA35" s="737">
        <f t="shared" si="122"/>
        <v>0</v>
      </c>
      <c r="DB35" s="737">
        <f t="shared" si="123"/>
        <v>0</v>
      </c>
      <c r="DC35" s="737">
        <f t="shared" si="124"/>
        <v>0</v>
      </c>
      <c r="DD35" s="740">
        <f t="shared" si="30"/>
        <v>0</v>
      </c>
      <c r="DE35" s="625">
        <f t="shared" si="125"/>
        <v>1</v>
      </c>
      <c r="DF35" s="738" t="str">
        <f t="shared" si="126"/>
        <v>00:00-00:00</v>
      </c>
      <c r="DG35" s="739">
        <f t="shared" si="127"/>
        <v>1</v>
      </c>
      <c r="DH35" s="738">
        <f t="shared" si="128"/>
        <v>0</v>
      </c>
      <c r="DI35" s="738">
        <f t="shared" si="129"/>
        <v>1</v>
      </c>
      <c r="DJ35" s="737" t="b">
        <f t="shared" si="130"/>
        <v>1</v>
      </c>
      <c r="DK35" s="737" t="b">
        <f t="shared" si="130"/>
        <v>0</v>
      </c>
      <c r="DL35" s="737" t="b">
        <f t="shared" si="131"/>
        <v>1</v>
      </c>
      <c r="DM35" s="628">
        <f t="shared" si="132"/>
        <v>1</v>
      </c>
      <c r="DN35" s="737">
        <f t="shared" si="133"/>
        <v>0</v>
      </c>
      <c r="DO35" s="737">
        <f t="shared" si="134"/>
        <v>0</v>
      </c>
      <c r="DP35" s="737">
        <f t="shared" si="31"/>
        <v>0</v>
      </c>
      <c r="DQ35" s="740">
        <f t="shared" si="32"/>
        <v>0</v>
      </c>
      <c r="DR35" s="625">
        <f t="shared" si="135"/>
        <v>1</v>
      </c>
      <c r="DS35" s="738" t="str">
        <f t="shared" si="136"/>
        <v>00:00-00:00</v>
      </c>
      <c r="DT35" s="739">
        <f t="shared" si="137"/>
        <v>1</v>
      </c>
      <c r="DU35" s="738">
        <f t="shared" si="138"/>
        <v>0</v>
      </c>
      <c r="DV35" s="738">
        <f t="shared" si="139"/>
        <v>1</v>
      </c>
      <c r="DW35" s="737" t="b">
        <f t="shared" si="140"/>
        <v>1</v>
      </c>
      <c r="DX35" s="737" t="b">
        <f t="shared" si="140"/>
        <v>0</v>
      </c>
      <c r="DY35" s="737" t="b">
        <f t="shared" si="141"/>
        <v>1</v>
      </c>
      <c r="DZ35" s="628">
        <f t="shared" si="142"/>
        <v>1</v>
      </c>
      <c r="EA35" s="737">
        <f t="shared" si="143"/>
        <v>0</v>
      </c>
      <c r="EB35" s="737">
        <f t="shared" si="144"/>
        <v>0</v>
      </c>
      <c r="EC35" s="737">
        <f t="shared" si="33"/>
        <v>0</v>
      </c>
      <c r="ED35" s="740">
        <f t="shared" si="34"/>
        <v>0</v>
      </c>
      <c r="EE35" s="741">
        <f t="shared" si="145"/>
        <v>1</v>
      </c>
      <c r="EF35" s="742" t="str">
        <f t="shared" si="146"/>
        <v>00:00-00:00</v>
      </c>
      <c r="EG35" s="743">
        <f t="shared" si="147"/>
        <v>1</v>
      </c>
      <c r="EH35" s="742">
        <f t="shared" si="148"/>
        <v>0</v>
      </c>
      <c r="EI35" s="742">
        <f t="shared" si="149"/>
        <v>1</v>
      </c>
      <c r="EJ35" s="742" t="b">
        <f t="shared" si="150"/>
        <v>1</v>
      </c>
      <c r="EK35" s="742" t="b">
        <f t="shared" si="150"/>
        <v>0</v>
      </c>
      <c r="EL35" s="742" t="b">
        <f t="shared" si="151"/>
        <v>1</v>
      </c>
      <c r="EM35" s="628">
        <f t="shared" si="152"/>
        <v>1</v>
      </c>
      <c r="EN35" s="737">
        <f t="shared" si="153"/>
        <v>0</v>
      </c>
      <c r="EO35" s="737">
        <f t="shared" si="154"/>
        <v>0</v>
      </c>
      <c r="EP35" s="737">
        <f t="shared" si="35"/>
        <v>0</v>
      </c>
      <c r="EQ35" s="740">
        <f t="shared" si="36"/>
        <v>0</v>
      </c>
      <c r="ER35" s="741">
        <f t="shared" si="155"/>
        <v>1</v>
      </c>
      <c r="ES35" s="742" t="str">
        <f t="shared" si="156"/>
        <v>00:00-00:00</v>
      </c>
      <c r="ET35" s="739">
        <f t="shared" si="157"/>
        <v>1</v>
      </c>
      <c r="EU35" s="738">
        <f t="shared" si="158"/>
        <v>0</v>
      </c>
      <c r="EV35" s="738">
        <f t="shared" si="159"/>
        <v>1</v>
      </c>
      <c r="EW35" s="737" t="b">
        <f t="shared" si="160"/>
        <v>1</v>
      </c>
      <c r="EX35" s="737" t="b">
        <f t="shared" si="160"/>
        <v>0</v>
      </c>
      <c r="EY35" s="737" t="b">
        <f t="shared" si="161"/>
        <v>1</v>
      </c>
      <c r="EZ35" s="628">
        <f t="shared" si="162"/>
        <v>1</v>
      </c>
      <c r="FA35" s="737">
        <f t="shared" si="163"/>
        <v>0</v>
      </c>
      <c r="FB35" s="737">
        <f t="shared" si="164"/>
        <v>0</v>
      </c>
      <c r="FC35" s="737">
        <f t="shared" si="37"/>
        <v>0</v>
      </c>
      <c r="FD35" s="740">
        <f t="shared" si="38"/>
        <v>0</v>
      </c>
      <c r="FE35" s="625">
        <f t="shared" si="165"/>
        <v>1</v>
      </c>
      <c r="FF35" s="738" t="str">
        <f t="shared" si="166"/>
        <v>00:00-00:00</v>
      </c>
      <c r="FG35" s="739">
        <f t="shared" si="167"/>
        <v>1</v>
      </c>
      <c r="FH35" s="738">
        <f t="shared" si="168"/>
        <v>0</v>
      </c>
      <c r="FI35" s="738">
        <f t="shared" si="169"/>
        <v>1</v>
      </c>
      <c r="FJ35" s="737" t="b">
        <f t="shared" si="170"/>
        <v>1</v>
      </c>
      <c r="FK35" s="737" t="b">
        <f t="shared" si="170"/>
        <v>0</v>
      </c>
      <c r="FL35" s="737" t="b">
        <f t="shared" si="171"/>
        <v>1</v>
      </c>
      <c r="FM35" s="628">
        <f t="shared" si="172"/>
        <v>1</v>
      </c>
      <c r="FN35" s="737">
        <f t="shared" si="173"/>
        <v>0</v>
      </c>
      <c r="FO35" s="737">
        <f t="shared" si="174"/>
        <v>0</v>
      </c>
      <c r="FP35" s="737">
        <f t="shared" si="39"/>
        <v>0</v>
      </c>
      <c r="FQ35" s="740">
        <f t="shared" si="40"/>
        <v>0</v>
      </c>
      <c r="FR35" s="625">
        <f t="shared" si="175"/>
        <v>1</v>
      </c>
      <c r="FS35" s="738" t="str">
        <f t="shared" si="176"/>
        <v>00:00-00:00</v>
      </c>
      <c r="FT35" s="739">
        <f t="shared" si="177"/>
        <v>1</v>
      </c>
      <c r="FU35" s="738">
        <f t="shared" si="178"/>
        <v>0</v>
      </c>
      <c r="FV35" s="738">
        <f t="shared" si="179"/>
        <v>1</v>
      </c>
      <c r="FW35" s="737" t="b">
        <f t="shared" si="180"/>
        <v>1</v>
      </c>
      <c r="FX35" s="737" t="b">
        <f t="shared" si="180"/>
        <v>0</v>
      </c>
      <c r="FY35" s="737" t="b">
        <f t="shared" si="181"/>
        <v>1</v>
      </c>
      <c r="FZ35" s="628">
        <f t="shared" si="182"/>
        <v>1</v>
      </c>
      <c r="GA35" s="737">
        <f t="shared" si="183"/>
        <v>0</v>
      </c>
      <c r="GB35" s="737">
        <f t="shared" si="184"/>
        <v>0</v>
      </c>
      <c r="GC35" s="737">
        <f t="shared" si="41"/>
        <v>0</v>
      </c>
      <c r="GD35" s="740">
        <f t="shared" si="42"/>
        <v>0</v>
      </c>
      <c r="GE35" s="625">
        <f t="shared" si="185"/>
        <v>1</v>
      </c>
      <c r="GF35" s="738" t="str">
        <f t="shared" si="186"/>
        <v>00:00-00:00</v>
      </c>
      <c r="GG35" s="739">
        <f t="shared" si="187"/>
        <v>1</v>
      </c>
      <c r="GH35" s="738">
        <f t="shared" si="188"/>
        <v>0</v>
      </c>
      <c r="GI35" s="738">
        <f t="shared" si="189"/>
        <v>1</v>
      </c>
      <c r="GJ35" s="737" t="b">
        <f t="shared" si="190"/>
        <v>1</v>
      </c>
      <c r="GK35" s="737" t="b">
        <f t="shared" si="190"/>
        <v>0</v>
      </c>
      <c r="GL35" s="737" t="b">
        <f t="shared" si="191"/>
        <v>1</v>
      </c>
      <c r="GM35" s="628">
        <f t="shared" si="192"/>
        <v>1</v>
      </c>
      <c r="GN35" s="737">
        <f t="shared" si="193"/>
        <v>0</v>
      </c>
      <c r="GO35" s="737">
        <f t="shared" si="194"/>
        <v>0</v>
      </c>
      <c r="GP35" s="737">
        <f t="shared" si="43"/>
        <v>0</v>
      </c>
      <c r="GQ35" s="740">
        <f t="shared" si="44"/>
        <v>0</v>
      </c>
      <c r="GR35" s="625">
        <f t="shared" si="195"/>
        <v>1</v>
      </c>
      <c r="GS35" s="738" t="str">
        <f t="shared" si="196"/>
        <v>00:00-00:00</v>
      </c>
      <c r="GT35" s="739">
        <f t="shared" si="197"/>
        <v>1</v>
      </c>
      <c r="GU35" s="738">
        <f t="shared" si="198"/>
        <v>0</v>
      </c>
      <c r="GV35" s="738">
        <f t="shared" si="199"/>
        <v>1</v>
      </c>
      <c r="GW35" s="737" t="b">
        <f t="shared" si="200"/>
        <v>1</v>
      </c>
      <c r="GX35" s="737" t="b">
        <f t="shared" si="200"/>
        <v>0</v>
      </c>
      <c r="GY35" s="737" t="b">
        <f t="shared" si="201"/>
        <v>1</v>
      </c>
      <c r="GZ35" s="628">
        <f t="shared" si="202"/>
        <v>1</v>
      </c>
      <c r="HA35" s="737">
        <f t="shared" si="203"/>
        <v>0</v>
      </c>
      <c r="HB35" s="737">
        <f t="shared" si="204"/>
        <v>0</v>
      </c>
      <c r="HC35" s="737">
        <f t="shared" si="45"/>
        <v>0</v>
      </c>
      <c r="HD35" s="740">
        <f t="shared" si="46"/>
        <v>0</v>
      </c>
      <c r="HE35" s="625">
        <f t="shared" si="205"/>
        <v>1</v>
      </c>
      <c r="HF35" s="738" t="str">
        <f t="shared" si="206"/>
        <v>00:00-00:00</v>
      </c>
      <c r="HG35" s="739">
        <f t="shared" si="207"/>
        <v>1</v>
      </c>
      <c r="HH35" s="738">
        <f t="shared" si="208"/>
        <v>0</v>
      </c>
      <c r="HI35" s="738">
        <f t="shared" si="209"/>
        <v>1</v>
      </c>
      <c r="HJ35" s="737" t="b">
        <f t="shared" si="210"/>
        <v>1</v>
      </c>
      <c r="HK35" s="737" t="b">
        <f t="shared" si="210"/>
        <v>0</v>
      </c>
      <c r="HL35" s="737" t="b">
        <f t="shared" si="211"/>
        <v>1</v>
      </c>
      <c r="HM35" s="628">
        <f t="shared" si="212"/>
        <v>1</v>
      </c>
      <c r="HN35" s="737">
        <f t="shared" si="213"/>
        <v>0</v>
      </c>
      <c r="HO35" s="737">
        <f t="shared" si="214"/>
        <v>0</v>
      </c>
      <c r="HP35" s="737">
        <f t="shared" si="47"/>
        <v>0</v>
      </c>
      <c r="HQ35" s="740">
        <f t="shared" si="48"/>
        <v>0</v>
      </c>
      <c r="HR35" s="625">
        <f t="shared" si="215"/>
        <v>1</v>
      </c>
      <c r="HS35" s="738" t="str">
        <f t="shared" si="216"/>
        <v>00:00-00:00</v>
      </c>
      <c r="HT35" s="739">
        <f t="shared" si="217"/>
        <v>1</v>
      </c>
      <c r="HU35" s="738">
        <f t="shared" si="218"/>
        <v>0</v>
      </c>
      <c r="HV35" s="738">
        <f t="shared" si="219"/>
        <v>1</v>
      </c>
      <c r="HW35" s="737" t="b">
        <f t="shared" si="220"/>
        <v>1</v>
      </c>
      <c r="HX35" s="737" t="b">
        <f t="shared" si="220"/>
        <v>0</v>
      </c>
      <c r="HY35" s="737" t="b">
        <f t="shared" si="221"/>
        <v>1</v>
      </c>
      <c r="HZ35" s="628">
        <f t="shared" si="222"/>
        <v>1</v>
      </c>
      <c r="IA35" s="737">
        <f t="shared" si="223"/>
        <v>0</v>
      </c>
      <c r="IB35" s="737">
        <f t="shared" si="224"/>
        <v>0</v>
      </c>
      <c r="IC35" s="737">
        <f t="shared" si="49"/>
        <v>0</v>
      </c>
      <c r="ID35" s="740">
        <f t="shared" si="50"/>
        <v>0</v>
      </c>
      <c r="IE35" s="625">
        <f t="shared" si="225"/>
        <v>1</v>
      </c>
      <c r="IF35" s="738" t="str">
        <f t="shared" si="226"/>
        <v>00:00-00:00</v>
      </c>
      <c r="IG35" s="739">
        <f t="shared" si="227"/>
        <v>1</v>
      </c>
      <c r="IH35" s="738">
        <f t="shared" si="228"/>
        <v>0</v>
      </c>
      <c r="II35" s="738">
        <f t="shared" si="229"/>
        <v>1</v>
      </c>
      <c r="IJ35" s="737" t="b">
        <f t="shared" si="230"/>
        <v>1</v>
      </c>
      <c r="IK35" s="737" t="b">
        <f t="shared" si="230"/>
        <v>0</v>
      </c>
      <c r="IL35" s="737" t="b">
        <f t="shared" si="231"/>
        <v>1</v>
      </c>
      <c r="IM35" s="628">
        <f t="shared" si="232"/>
        <v>1</v>
      </c>
      <c r="IN35" s="737">
        <f t="shared" si="233"/>
        <v>0</v>
      </c>
      <c r="IO35" s="737">
        <f t="shared" si="234"/>
        <v>0</v>
      </c>
      <c r="IP35" s="737">
        <f t="shared" si="51"/>
        <v>0</v>
      </c>
      <c r="IQ35" s="740">
        <f t="shared" si="52"/>
        <v>0</v>
      </c>
      <c r="IR35" s="625">
        <f t="shared" si="235"/>
        <v>1</v>
      </c>
      <c r="IS35" s="738" t="str">
        <f t="shared" si="236"/>
        <v>00:00-00:00</v>
      </c>
      <c r="IT35" s="739">
        <f t="shared" si="237"/>
        <v>1</v>
      </c>
      <c r="IU35" s="738">
        <f t="shared" si="238"/>
        <v>0</v>
      </c>
      <c r="IV35" s="738">
        <f t="shared" si="239"/>
        <v>1</v>
      </c>
      <c r="IW35" s="737" t="b">
        <f t="shared" si="240"/>
        <v>1</v>
      </c>
      <c r="IX35" s="737" t="b">
        <f t="shared" si="240"/>
        <v>0</v>
      </c>
      <c r="IY35" s="737" t="b">
        <f t="shared" si="241"/>
        <v>1</v>
      </c>
      <c r="IZ35" s="628">
        <f t="shared" si="242"/>
        <v>1</v>
      </c>
      <c r="JA35" s="737">
        <f t="shared" si="243"/>
        <v>0</v>
      </c>
      <c r="JB35" s="737">
        <f t="shared" si="244"/>
        <v>0</v>
      </c>
      <c r="JC35" s="737">
        <f t="shared" si="53"/>
        <v>0</v>
      </c>
      <c r="JD35" s="740">
        <f t="shared" si="54"/>
        <v>0</v>
      </c>
      <c r="JE35" s="625">
        <f t="shared" si="245"/>
        <v>1</v>
      </c>
      <c r="JF35" s="738" t="str">
        <f t="shared" si="246"/>
        <v>00:00-00:00</v>
      </c>
      <c r="JG35" s="739">
        <f t="shared" si="247"/>
        <v>1</v>
      </c>
      <c r="JH35" s="738">
        <f t="shared" si="248"/>
        <v>0</v>
      </c>
      <c r="JI35" s="738">
        <f t="shared" si="249"/>
        <v>1</v>
      </c>
      <c r="JJ35" s="737" t="b">
        <f t="shared" si="250"/>
        <v>1</v>
      </c>
      <c r="JK35" s="737" t="b">
        <f t="shared" si="250"/>
        <v>0</v>
      </c>
      <c r="JL35" s="737" t="b">
        <f t="shared" si="251"/>
        <v>1</v>
      </c>
      <c r="JM35" s="628">
        <f t="shared" si="252"/>
        <v>1</v>
      </c>
      <c r="JN35" s="737">
        <f t="shared" si="253"/>
        <v>0</v>
      </c>
      <c r="JO35" s="737">
        <f t="shared" si="254"/>
        <v>0</v>
      </c>
      <c r="JP35" s="737">
        <f t="shared" si="55"/>
        <v>0</v>
      </c>
      <c r="JQ35" s="740">
        <f t="shared" si="56"/>
        <v>0</v>
      </c>
      <c r="JR35" s="744">
        <f t="shared" si="255"/>
        <v>0</v>
      </c>
      <c r="JS35" s="745">
        <f t="shared" si="256"/>
        <v>0</v>
      </c>
      <c r="JT35" s="744">
        <f t="shared" si="257"/>
        <v>0</v>
      </c>
      <c r="JU35" s="744">
        <f t="shared" si="258"/>
        <v>0</v>
      </c>
      <c r="JV35" s="744">
        <f t="shared" si="259"/>
        <v>0</v>
      </c>
      <c r="JW35" s="744">
        <f t="shared" si="260"/>
        <v>0</v>
      </c>
      <c r="JX35" s="616"/>
      <c r="JY35" s="625">
        <f t="shared" si="261"/>
        <v>1</v>
      </c>
      <c r="JZ35" s="626" t="str">
        <f t="shared" si="262"/>
        <v>00:00-00:00</v>
      </c>
      <c r="KA35" s="627">
        <f t="shared" si="263"/>
        <v>1</v>
      </c>
      <c r="KB35" s="738">
        <f t="shared" si="264"/>
        <v>0</v>
      </c>
      <c r="KC35" s="738">
        <f t="shared" si="265"/>
        <v>1</v>
      </c>
      <c r="KD35" s="628" t="b">
        <f t="shared" si="266"/>
        <v>1</v>
      </c>
      <c r="KE35" s="628" t="b">
        <f t="shared" si="266"/>
        <v>0</v>
      </c>
      <c r="KF35" s="628" t="b">
        <f t="shared" si="267"/>
        <v>1</v>
      </c>
      <c r="KG35" s="628">
        <f t="shared" si="268"/>
        <v>1</v>
      </c>
      <c r="KH35" s="737">
        <f t="shared" si="269"/>
        <v>0</v>
      </c>
      <c r="KI35" s="737">
        <f t="shared" si="270"/>
        <v>0</v>
      </c>
      <c r="KJ35" s="737">
        <f t="shared" si="57"/>
        <v>0</v>
      </c>
      <c r="KK35" s="740">
        <f t="shared" si="58"/>
        <v>0</v>
      </c>
      <c r="KL35" s="625">
        <f t="shared" si="271"/>
        <v>1</v>
      </c>
      <c r="KM35" s="625" t="str">
        <f t="shared" si="272"/>
        <v>00:00-00:00</v>
      </c>
      <c r="KN35" s="627">
        <f t="shared" si="273"/>
        <v>1</v>
      </c>
      <c r="KO35" s="738">
        <f t="shared" si="274"/>
        <v>0</v>
      </c>
      <c r="KP35" s="738">
        <f t="shared" si="275"/>
        <v>1</v>
      </c>
      <c r="KQ35" s="628" t="b">
        <f t="shared" si="276"/>
        <v>1</v>
      </c>
      <c r="KR35" s="628" t="b">
        <f t="shared" si="276"/>
        <v>0</v>
      </c>
      <c r="KS35" s="628" t="b">
        <f t="shared" si="277"/>
        <v>1</v>
      </c>
      <c r="KT35" s="628">
        <f t="shared" si="278"/>
        <v>1</v>
      </c>
      <c r="KU35" s="737">
        <f t="shared" si="279"/>
        <v>0</v>
      </c>
      <c r="KV35" s="737">
        <f t="shared" si="280"/>
        <v>0</v>
      </c>
      <c r="KW35" s="737">
        <f t="shared" si="59"/>
        <v>0</v>
      </c>
      <c r="KX35" s="740">
        <f t="shared" si="60"/>
        <v>0</v>
      </c>
      <c r="KY35" s="625">
        <f t="shared" si="281"/>
        <v>1</v>
      </c>
      <c r="KZ35" s="625" t="str">
        <f t="shared" si="282"/>
        <v>00:00-00:00</v>
      </c>
      <c r="LA35" s="627">
        <f t="shared" si="283"/>
        <v>1</v>
      </c>
      <c r="LB35" s="738">
        <f t="shared" si="284"/>
        <v>0</v>
      </c>
      <c r="LC35" s="738">
        <f t="shared" si="285"/>
        <v>1</v>
      </c>
      <c r="LD35" s="628" t="b">
        <f t="shared" si="286"/>
        <v>1</v>
      </c>
      <c r="LE35" s="628" t="b">
        <f t="shared" si="286"/>
        <v>0</v>
      </c>
      <c r="LF35" s="628" t="b">
        <f t="shared" si="287"/>
        <v>1</v>
      </c>
      <c r="LG35" s="628">
        <f t="shared" si="288"/>
        <v>1</v>
      </c>
      <c r="LH35" s="737">
        <f t="shared" si="289"/>
        <v>0</v>
      </c>
      <c r="LI35" s="737">
        <f t="shared" si="290"/>
        <v>0</v>
      </c>
      <c r="LJ35" s="737">
        <f t="shared" si="61"/>
        <v>0</v>
      </c>
      <c r="LK35" s="740">
        <f t="shared" si="62"/>
        <v>0</v>
      </c>
      <c r="LL35" s="625">
        <f t="shared" si="291"/>
        <v>1</v>
      </c>
      <c r="LM35" s="625" t="str">
        <f t="shared" si="292"/>
        <v>00:00-00:00</v>
      </c>
      <c r="LN35" s="627">
        <f t="shared" si="293"/>
        <v>1</v>
      </c>
      <c r="LO35" s="738">
        <f t="shared" si="294"/>
        <v>0</v>
      </c>
      <c r="LP35" s="738">
        <f t="shared" si="295"/>
        <v>1</v>
      </c>
      <c r="LQ35" s="628" t="b">
        <f t="shared" si="296"/>
        <v>1</v>
      </c>
      <c r="LR35" s="628" t="b">
        <f t="shared" si="296"/>
        <v>0</v>
      </c>
      <c r="LS35" s="628" t="b">
        <f t="shared" si="297"/>
        <v>1</v>
      </c>
      <c r="LT35" s="628">
        <f t="shared" si="298"/>
        <v>1</v>
      </c>
      <c r="LU35" s="737">
        <f t="shared" si="299"/>
        <v>0</v>
      </c>
      <c r="LV35" s="737">
        <f t="shared" si="300"/>
        <v>0</v>
      </c>
      <c r="LW35" s="737">
        <f t="shared" si="63"/>
        <v>0</v>
      </c>
      <c r="LX35" s="740">
        <f t="shared" si="64"/>
        <v>0</v>
      </c>
      <c r="LY35" s="625">
        <f t="shared" si="301"/>
        <v>1</v>
      </c>
      <c r="LZ35" s="625" t="str">
        <f t="shared" si="302"/>
        <v>00:00-00:00</v>
      </c>
      <c r="MA35" s="627">
        <f t="shared" si="303"/>
        <v>1</v>
      </c>
      <c r="MB35" s="738">
        <f t="shared" si="304"/>
        <v>0</v>
      </c>
      <c r="MC35" s="738">
        <f t="shared" si="305"/>
        <v>1</v>
      </c>
      <c r="MD35" s="628" t="b">
        <f t="shared" si="306"/>
        <v>1</v>
      </c>
      <c r="ME35" s="628" t="b">
        <f t="shared" si="65"/>
        <v>0</v>
      </c>
      <c r="MF35" s="628" t="b">
        <f t="shared" si="307"/>
        <v>1</v>
      </c>
      <c r="MG35" s="628">
        <f t="shared" si="308"/>
        <v>1</v>
      </c>
      <c r="MH35" s="737">
        <f t="shared" si="309"/>
        <v>0</v>
      </c>
      <c r="MI35" s="737">
        <f t="shared" si="310"/>
        <v>0</v>
      </c>
      <c r="MJ35" s="737">
        <f t="shared" si="66"/>
        <v>0</v>
      </c>
      <c r="MK35" s="740">
        <f t="shared" si="67"/>
        <v>0</v>
      </c>
      <c r="ML35" s="625">
        <f t="shared" si="311"/>
        <v>1</v>
      </c>
      <c r="MM35" s="625" t="str">
        <f t="shared" si="312"/>
        <v>00:00-00:00</v>
      </c>
      <c r="MN35" s="627">
        <f t="shared" si="313"/>
        <v>1</v>
      </c>
      <c r="MO35" s="738">
        <f t="shared" si="314"/>
        <v>0</v>
      </c>
      <c r="MP35" s="738">
        <f t="shared" si="315"/>
        <v>1</v>
      </c>
      <c r="MQ35" s="628" t="b">
        <f t="shared" si="316"/>
        <v>1</v>
      </c>
      <c r="MR35" s="628" t="b">
        <f t="shared" si="316"/>
        <v>0</v>
      </c>
      <c r="MS35" s="628" t="b">
        <f t="shared" si="317"/>
        <v>1</v>
      </c>
      <c r="MT35" s="628">
        <f t="shared" si="318"/>
        <v>1</v>
      </c>
      <c r="MU35" s="737">
        <f t="shared" si="319"/>
        <v>0</v>
      </c>
      <c r="MV35" s="737">
        <f t="shared" si="320"/>
        <v>0</v>
      </c>
      <c r="MW35" s="737">
        <f t="shared" si="68"/>
        <v>0</v>
      </c>
      <c r="MX35" s="740">
        <f t="shared" si="69"/>
        <v>0</v>
      </c>
      <c r="MY35" s="625">
        <f t="shared" si="321"/>
        <v>1</v>
      </c>
      <c r="MZ35" s="625" t="str">
        <f t="shared" si="322"/>
        <v>00:00-00:00</v>
      </c>
      <c r="NA35" s="627">
        <f t="shared" si="323"/>
        <v>1</v>
      </c>
      <c r="NB35" s="738">
        <f t="shared" si="324"/>
        <v>0</v>
      </c>
      <c r="NC35" s="738">
        <f t="shared" si="325"/>
        <v>1</v>
      </c>
      <c r="ND35" s="628" t="b">
        <f t="shared" si="326"/>
        <v>1</v>
      </c>
      <c r="NE35" s="628" t="b">
        <f t="shared" si="326"/>
        <v>0</v>
      </c>
      <c r="NF35" s="628" t="b">
        <f t="shared" si="327"/>
        <v>1</v>
      </c>
      <c r="NG35" s="628">
        <f t="shared" si="328"/>
        <v>1</v>
      </c>
      <c r="NH35" s="737">
        <f t="shared" si="329"/>
        <v>0</v>
      </c>
      <c r="NI35" s="737">
        <f t="shared" si="330"/>
        <v>0</v>
      </c>
      <c r="NJ35" s="737">
        <f t="shared" si="70"/>
        <v>0</v>
      </c>
      <c r="NK35" s="740">
        <f t="shared" si="71"/>
        <v>0</v>
      </c>
      <c r="NL35" s="625">
        <f t="shared" si="331"/>
        <v>1</v>
      </c>
      <c r="NM35" s="625" t="str">
        <f t="shared" si="332"/>
        <v>00:00-00:00</v>
      </c>
      <c r="NN35" s="627">
        <f t="shared" si="333"/>
        <v>1</v>
      </c>
      <c r="NO35" s="738">
        <f t="shared" si="334"/>
        <v>0</v>
      </c>
      <c r="NP35" s="738">
        <f t="shared" si="335"/>
        <v>1</v>
      </c>
      <c r="NQ35" s="628" t="b">
        <f t="shared" si="336"/>
        <v>1</v>
      </c>
      <c r="NR35" s="628" t="b">
        <f t="shared" si="336"/>
        <v>0</v>
      </c>
      <c r="NS35" s="628" t="b">
        <f t="shared" si="337"/>
        <v>1</v>
      </c>
      <c r="NT35" s="628">
        <f t="shared" si="338"/>
        <v>1</v>
      </c>
      <c r="NU35" s="737">
        <f t="shared" si="339"/>
        <v>0</v>
      </c>
      <c r="NV35" s="737">
        <f t="shared" si="340"/>
        <v>0</v>
      </c>
      <c r="NW35" s="737">
        <f t="shared" si="72"/>
        <v>0</v>
      </c>
      <c r="NX35" s="740">
        <f t="shared" si="73"/>
        <v>0</v>
      </c>
      <c r="NY35" s="625">
        <f t="shared" si="341"/>
        <v>1</v>
      </c>
      <c r="NZ35" s="625" t="str">
        <f t="shared" si="342"/>
        <v>00:00-00:00</v>
      </c>
      <c r="OA35" s="627">
        <f t="shared" si="343"/>
        <v>1</v>
      </c>
      <c r="OB35" s="738">
        <f t="shared" si="344"/>
        <v>0</v>
      </c>
      <c r="OC35" s="738">
        <f t="shared" si="345"/>
        <v>1</v>
      </c>
      <c r="OD35" s="628" t="b">
        <f t="shared" si="346"/>
        <v>1</v>
      </c>
      <c r="OE35" s="628" t="b">
        <f t="shared" si="346"/>
        <v>0</v>
      </c>
      <c r="OF35" s="628" t="b">
        <f t="shared" si="347"/>
        <v>1</v>
      </c>
      <c r="OG35" s="628">
        <f t="shared" si="348"/>
        <v>1</v>
      </c>
      <c r="OH35" s="737">
        <f t="shared" si="349"/>
        <v>0</v>
      </c>
      <c r="OI35" s="737">
        <f t="shared" si="350"/>
        <v>0</v>
      </c>
      <c r="OJ35" s="737">
        <f t="shared" si="74"/>
        <v>0</v>
      </c>
      <c r="OK35" s="740">
        <f t="shared" si="75"/>
        <v>0</v>
      </c>
      <c r="OL35" s="625">
        <f t="shared" si="351"/>
        <v>1</v>
      </c>
      <c r="OM35" s="625" t="str">
        <f t="shared" si="352"/>
        <v>00:00-00:00</v>
      </c>
      <c r="ON35" s="627">
        <f t="shared" si="353"/>
        <v>1</v>
      </c>
      <c r="OO35" s="738">
        <f t="shared" si="354"/>
        <v>0</v>
      </c>
      <c r="OP35" s="738">
        <f t="shared" si="355"/>
        <v>1</v>
      </c>
      <c r="OQ35" s="628" t="b">
        <f t="shared" si="356"/>
        <v>1</v>
      </c>
      <c r="OR35" s="628" t="b">
        <f t="shared" si="356"/>
        <v>0</v>
      </c>
      <c r="OS35" s="628" t="b">
        <f t="shared" si="357"/>
        <v>1</v>
      </c>
      <c r="OT35" s="628">
        <f t="shared" si="358"/>
        <v>1</v>
      </c>
      <c r="OU35" s="737">
        <f t="shared" si="359"/>
        <v>0</v>
      </c>
      <c r="OV35" s="737">
        <f t="shared" si="360"/>
        <v>0</v>
      </c>
      <c r="OW35" s="737">
        <f t="shared" si="76"/>
        <v>0</v>
      </c>
      <c r="OX35" s="740">
        <f t="shared" si="77"/>
        <v>0</v>
      </c>
      <c r="OY35" s="625">
        <f t="shared" si="361"/>
        <v>1</v>
      </c>
      <c r="OZ35" s="625" t="str">
        <f t="shared" si="362"/>
        <v>00:00-00:00</v>
      </c>
      <c r="PA35" s="627">
        <f t="shared" si="363"/>
        <v>1</v>
      </c>
      <c r="PB35" s="738">
        <f t="shared" si="364"/>
        <v>0</v>
      </c>
      <c r="PC35" s="738">
        <f t="shared" si="365"/>
        <v>1</v>
      </c>
      <c r="PD35" s="628" t="b">
        <f t="shared" si="366"/>
        <v>1</v>
      </c>
      <c r="PE35" s="628" t="b">
        <f t="shared" si="366"/>
        <v>0</v>
      </c>
      <c r="PF35" s="628" t="b">
        <f t="shared" si="367"/>
        <v>1</v>
      </c>
      <c r="PG35" s="628">
        <f t="shared" si="368"/>
        <v>1</v>
      </c>
      <c r="PH35" s="737">
        <f t="shared" si="369"/>
        <v>0</v>
      </c>
      <c r="PI35" s="737">
        <f t="shared" si="370"/>
        <v>0</v>
      </c>
      <c r="PJ35" s="737">
        <f t="shared" si="78"/>
        <v>0</v>
      </c>
      <c r="PK35" s="740">
        <f t="shared" si="79"/>
        <v>0</v>
      </c>
      <c r="PL35" s="625">
        <f t="shared" si="371"/>
        <v>1</v>
      </c>
      <c r="PM35" s="625" t="str">
        <f t="shared" si="372"/>
        <v>00:00-00:00</v>
      </c>
      <c r="PN35" s="627">
        <f t="shared" si="373"/>
        <v>1</v>
      </c>
      <c r="PO35" s="738">
        <f t="shared" si="374"/>
        <v>0</v>
      </c>
      <c r="PP35" s="738">
        <f t="shared" si="375"/>
        <v>1</v>
      </c>
      <c r="PQ35" s="628" t="b">
        <f t="shared" si="376"/>
        <v>1</v>
      </c>
      <c r="PR35" s="628" t="b">
        <f t="shared" si="376"/>
        <v>0</v>
      </c>
      <c r="PS35" s="628" t="b">
        <f t="shared" si="377"/>
        <v>1</v>
      </c>
      <c r="PT35" s="628">
        <f t="shared" si="378"/>
        <v>1</v>
      </c>
      <c r="PU35" s="737">
        <f t="shared" si="379"/>
        <v>0</v>
      </c>
      <c r="PV35" s="737">
        <f t="shared" si="380"/>
        <v>0</v>
      </c>
      <c r="PW35" s="737">
        <f t="shared" si="80"/>
        <v>0</v>
      </c>
      <c r="PX35" s="740">
        <f t="shared" si="81"/>
        <v>0</v>
      </c>
      <c r="PY35" s="625">
        <f t="shared" si="381"/>
        <v>1</v>
      </c>
      <c r="PZ35" s="625" t="str">
        <f t="shared" si="382"/>
        <v>00:00-00:00</v>
      </c>
      <c r="QA35" s="627">
        <f t="shared" si="383"/>
        <v>1</v>
      </c>
      <c r="QB35" s="738">
        <f t="shared" si="384"/>
        <v>0</v>
      </c>
      <c r="QC35" s="738">
        <f t="shared" si="385"/>
        <v>1</v>
      </c>
      <c r="QD35" s="628" t="b">
        <f t="shared" si="386"/>
        <v>1</v>
      </c>
      <c r="QE35" s="628" t="b">
        <f t="shared" si="386"/>
        <v>0</v>
      </c>
      <c r="QF35" s="628" t="b">
        <f t="shared" si="387"/>
        <v>1</v>
      </c>
      <c r="QG35" s="628">
        <f t="shared" si="388"/>
        <v>1</v>
      </c>
      <c r="QH35" s="737">
        <f t="shared" si="389"/>
        <v>0</v>
      </c>
      <c r="QI35" s="737">
        <f t="shared" si="390"/>
        <v>0</v>
      </c>
      <c r="QJ35" s="737">
        <f t="shared" si="82"/>
        <v>0</v>
      </c>
      <c r="QK35" s="740">
        <f t="shared" si="83"/>
        <v>0</v>
      </c>
      <c r="QL35" s="625">
        <f t="shared" si="391"/>
        <v>1</v>
      </c>
      <c r="QM35" s="625" t="str">
        <f t="shared" si="392"/>
        <v>00:00-00:00</v>
      </c>
      <c r="QN35" s="627">
        <f t="shared" si="393"/>
        <v>1</v>
      </c>
      <c r="QO35" s="738">
        <f t="shared" si="394"/>
        <v>0</v>
      </c>
      <c r="QP35" s="738">
        <f t="shared" si="395"/>
        <v>1</v>
      </c>
      <c r="QQ35" s="628" t="b">
        <f t="shared" si="396"/>
        <v>1</v>
      </c>
      <c r="QR35" s="628" t="b">
        <f t="shared" si="396"/>
        <v>0</v>
      </c>
      <c r="QS35" s="628" t="b">
        <f t="shared" si="397"/>
        <v>1</v>
      </c>
      <c r="QT35" s="628">
        <f t="shared" si="398"/>
        <v>1</v>
      </c>
      <c r="QU35" s="737">
        <f t="shared" si="399"/>
        <v>0</v>
      </c>
      <c r="QV35" s="737">
        <f t="shared" si="400"/>
        <v>0</v>
      </c>
      <c r="QW35" s="737">
        <f t="shared" si="84"/>
        <v>0</v>
      </c>
      <c r="QX35" s="740">
        <f t="shared" si="85"/>
        <v>0</v>
      </c>
      <c r="QY35" s="625">
        <f t="shared" si="401"/>
        <v>1</v>
      </c>
      <c r="QZ35" s="625" t="str">
        <f t="shared" si="402"/>
        <v>00:00-00:00</v>
      </c>
      <c r="RA35" s="627">
        <f t="shared" si="403"/>
        <v>1</v>
      </c>
      <c r="RB35" s="738">
        <f t="shared" si="404"/>
        <v>0</v>
      </c>
      <c r="RC35" s="738">
        <f t="shared" si="405"/>
        <v>1</v>
      </c>
      <c r="RD35" s="628" t="b">
        <f t="shared" si="406"/>
        <v>1</v>
      </c>
      <c r="RE35" s="628" t="b">
        <f t="shared" si="406"/>
        <v>0</v>
      </c>
      <c r="RF35" s="628" t="b">
        <f t="shared" si="407"/>
        <v>1</v>
      </c>
      <c r="RG35" s="628">
        <f t="shared" si="408"/>
        <v>1</v>
      </c>
      <c r="RH35" s="737">
        <f t="shared" si="409"/>
        <v>0</v>
      </c>
      <c r="RI35" s="737">
        <f t="shared" si="410"/>
        <v>0</v>
      </c>
      <c r="RJ35" s="737">
        <f t="shared" si="86"/>
        <v>0</v>
      </c>
      <c r="RK35" s="740">
        <f t="shared" si="87"/>
        <v>0</v>
      </c>
      <c r="RL35" s="744">
        <f t="shared" si="411"/>
        <v>0</v>
      </c>
      <c r="RM35" s="746">
        <f t="shared" si="430"/>
        <v>0</v>
      </c>
      <c r="RN35" s="744">
        <f t="shared" si="412"/>
        <v>0</v>
      </c>
      <c r="RO35" s="744">
        <f t="shared" si="413"/>
        <v>0</v>
      </c>
      <c r="RP35" s="744">
        <f t="shared" si="414"/>
        <v>0</v>
      </c>
      <c r="RQ35" s="744">
        <f t="shared" si="415"/>
        <v>0</v>
      </c>
      <c r="RR35" s="594">
        <f t="shared" ca="1" si="89"/>
        <v>0</v>
      </c>
      <c r="RS35" s="594">
        <f t="shared" ca="1" si="90"/>
        <v>0</v>
      </c>
      <c r="RU35" s="725"/>
    </row>
    <row r="36" spans="1:489" s="625" customFormat="1" ht="15" x14ac:dyDescent="0.25">
      <c r="A36" s="865">
        <f t="shared" ca="1" si="91"/>
        <v>52</v>
      </c>
      <c r="B36" s="719">
        <f t="shared" ca="1" si="416"/>
        <v>44191</v>
      </c>
      <c r="C36" s="720">
        <f t="shared" ca="1" si="417"/>
        <v>1</v>
      </c>
      <c r="D36" s="720" t="str">
        <f t="shared" ca="1" si="418"/>
        <v/>
      </c>
      <c r="E36" s="773" t="str">
        <f t="shared" ca="1" si="419"/>
        <v/>
      </c>
      <c r="F36" s="721">
        <f t="shared" ca="1" si="420"/>
        <v>44191</v>
      </c>
      <c r="G36" s="747"/>
      <c r="H36" s="748"/>
      <c r="I36" s="748"/>
      <c r="J36" s="748"/>
      <c r="K36" s="748"/>
      <c r="L36" s="748"/>
      <c r="M36" s="749"/>
      <c r="N36" s="722" t="str">
        <f t="shared" si="0"/>
        <v/>
      </c>
      <c r="O36" s="723" t="str">
        <f t="shared" si="1"/>
        <v/>
      </c>
      <c r="P36" s="724">
        <f t="shared" ca="1" si="2"/>
        <v>0.33333333333333298</v>
      </c>
      <c r="Q36" s="725" t="str">
        <f t="shared" ca="1" si="3"/>
        <v/>
      </c>
      <c r="R36" s="725" t="str">
        <f t="shared" ca="1" si="92"/>
        <v/>
      </c>
      <c r="S36" s="750"/>
      <c r="T36" s="723" t="str">
        <f t="shared" si="93"/>
        <v/>
      </c>
      <c r="U36" s="723" t="str">
        <f t="shared" ca="1" si="4"/>
        <v/>
      </c>
      <c r="V36" s="723" t="str">
        <f t="shared" ca="1" si="94"/>
        <v/>
      </c>
      <c r="W36" s="723" t="str">
        <f t="shared" ca="1" si="95"/>
        <v/>
      </c>
      <c r="X36" s="723" t="str">
        <f ca="1">IF(AND(UPPER(G36)=Stammdaten!$D$47,Q36&gt;0),Q36,"")</f>
        <v/>
      </c>
      <c r="Y36" s="751"/>
      <c r="Z36" s="714"/>
      <c r="AA36" s="714"/>
      <c r="AB36" s="714"/>
      <c r="AC36" s="753" t="str">
        <f t="shared" si="5"/>
        <v/>
      </c>
      <c r="AD36" s="714"/>
      <c r="AE36" s="752" t="str">
        <f t="shared" si="6"/>
        <v/>
      </c>
      <c r="AF36" s="729" t="str">
        <f t="shared" si="96"/>
        <v/>
      </c>
      <c r="AG36" s="730" t="str">
        <f t="shared" si="97"/>
        <v/>
      </c>
      <c r="AH36" s="731" t="str">
        <f t="shared" si="7"/>
        <v/>
      </c>
      <c r="AI36" s="731">
        <f t="shared" si="98"/>
        <v>0</v>
      </c>
      <c r="AJ36" s="731">
        <f t="shared" si="99"/>
        <v>0</v>
      </c>
      <c r="AK36" s="732">
        <f ca="1">IF(G36=Stammdaten!$I$59,3,IF(AND(OR(C36=0,WEEKDAY(B36,2)&gt;=6),Q36&lt;&gt;""),2,0))</f>
        <v>0</v>
      </c>
      <c r="AL36" s="596">
        <f t="shared" si="8"/>
        <v>0</v>
      </c>
      <c r="AM36" s="596">
        <f t="shared" si="8"/>
        <v>0</v>
      </c>
      <c r="AN36" s="596">
        <f t="shared" si="8"/>
        <v>0</v>
      </c>
      <c r="AO36" s="596">
        <f t="shared" si="421"/>
        <v>0</v>
      </c>
      <c r="AP36" s="633">
        <v>0</v>
      </c>
      <c r="AQ36" s="596">
        <f t="shared" si="422"/>
        <v>0</v>
      </c>
      <c r="AR36" s="634">
        <f t="shared" si="9"/>
        <v>0</v>
      </c>
      <c r="AS36" s="733">
        <f t="shared" si="10"/>
        <v>0</v>
      </c>
      <c r="AT36" s="635">
        <f t="shared" si="11"/>
        <v>0</v>
      </c>
      <c r="AU36" s="635">
        <f t="shared" si="423"/>
        <v>0</v>
      </c>
      <c r="AV36" s="633">
        <v>0</v>
      </c>
      <c r="AW36" s="635">
        <f t="shared" si="424"/>
        <v>0</v>
      </c>
      <c r="AX36" s="596">
        <f t="shared" si="12"/>
        <v>0</v>
      </c>
      <c r="AY36" s="596">
        <f t="shared" si="13"/>
        <v>0</v>
      </c>
      <c r="AZ36" s="596">
        <f t="shared" si="14"/>
        <v>0</v>
      </c>
      <c r="BA36" s="596">
        <f t="shared" si="15"/>
        <v>0</v>
      </c>
      <c r="BB36" s="596">
        <f t="shared" si="16"/>
        <v>0</v>
      </c>
      <c r="BC36" s="596">
        <f t="shared" si="425"/>
        <v>0</v>
      </c>
      <c r="BD36" s="636" t="b">
        <f t="shared" si="17"/>
        <v>1</v>
      </c>
      <c r="BE36" s="636" t="b">
        <f>IF(UPPER(G36)=Stammdaten!$D$40,TRUE,FALSE)</f>
        <v>0</v>
      </c>
      <c r="BF36" s="635">
        <f t="shared" si="426"/>
        <v>0</v>
      </c>
      <c r="BG36" s="635">
        <f>IF(UPPER(G36)=Stammdaten!$D$39,IF(C36=0,AU36/2,IF(AU36&gt;=10/24,10/24,AU36)),0)</f>
        <v>0</v>
      </c>
      <c r="BH36" s="635">
        <f ca="1">IF(OR(C36=0,B36=""),0,INDIRECT(ADDRESS(MATCH(B36,Soll_AZ,1)+MATCH("Arbeitszeit 1 ab",Stammdaten!B:B,0)-1,WEEKDAY(B36,2)+15,,,Tabellennamen),TRUE))</f>
        <v>0.33333333333333337</v>
      </c>
      <c r="BI36" s="635">
        <f>IF(G36=Stammdaten!$D$48,BH36,0)</f>
        <v>0</v>
      </c>
      <c r="BJ36" s="734">
        <f>ROUND(IF(BI36&gt;0,BI36,IF(UPPER(G36)=Stammdaten!$D$39,BG36,IF(UPPER(G36)=Stammdaten!$D$40,IF(AO36+AU36=0,P36,IF(AND(AU36&gt;0,AU36-AO36+AQ36&lt;=10/24),AU36-AO36+AQ36,IF(OR(AU36=0,AQ36&gt;=10/24),AQ36,10/24))),BF36))),15)</f>
        <v>0</v>
      </c>
      <c r="BK36" s="636">
        <f t="shared" si="427"/>
        <v>0</v>
      </c>
      <c r="BL36" s="636" t="b">
        <f>IF(UPPER(G36)=Stammdaten!$D$39,TRUE,FALSE)</f>
        <v>0</v>
      </c>
      <c r="BM36" s="636">
        <f t="shared" si="18"/>
        <v>0</v>
      </c>
      <c r="BN36" s="636">
        <f t="shared" si="19"/>
        <v>0</v>
      </c>
      <c r="BO36" s="735">
        <f t="shared" ca="1" si="100"/>
        <v>0</v>
      </c>
      <c r="BP36" s="636">
        <f t="shared" si="20"/>
        <v>0</v>
      </c>
      <c r="BQ36" s="636">
        <f t="shared" si="101"/>
        <v>0</v>
      </c>
      <c r="BR36" s="636">
        <f t="shared" ca="1" si="21"/>
        <v>0</v>
      </c>
      <c r="BS36" s="549">
        <f t="shared" ca="1" si="22"/>
        <v>0</v>
      </c>
      <c r="BT36" s="637">
        <f t="shared" ca="1" si="428"/>
        <v>0</v>
      </c>
      <c r="BU36" s="635">
        <f t="shared" ca="1" si="429"/>
        <v>0</v>
      </c>
      <c r="BV36" s="638">
        <f t="shared" ca="1" si="23"/>
        <v>1</v>
      </c>
      <c r="BW36" s="635">
        <f ca="1">IF(B36="","",INDIRECT(ADDRESS(MATCH(B36,Soll_AZ,1)+MATCH("Arbeitszeit 1 ab",Stammdaten!B:B,0)-1,4,,,Tabellennamen),TRUE))</f>
        <v>1.6666666666666667</v>
      </c>
      <c r="BX36" s="638">
        <f t="shared" ca="1" si="24"/>
        <v>0</v>
      </c>
      <c r="BY36" s="638">
        <f t="shared" ca="1" si="102"/>
        <v>1</v>
      </c>
      <c r="BZ36" s="736">
        <f ca="1">ROUND(IF(OR(C36=0,B36=""),0,INDIRECT(ADDRESS(MATCH(B36,Soll_AZ,1)+MATCH("Arbeitszeit 1 ab",Stammdaten!B:B,0)-1,WEEKDAY(B36,2)+15,,,Tabellennamen),TRUE)),15)</f>
        <v>0.33333333333333298</v>
      </c>
      <c r="CA36" s="954">
        <f t="shared" ca="1" si="25"/>
        <v>0</v>
      </c>
      <c r="CB36" s="736">
        <f t="shared" si="103"/>
        <v>0</v>
      </c>
      <c r="CC36" s="625">
        <f t="shared" si="26"/>
        <v>1</v>
      </c>
      <c r="CD36" s="737">
        <f t="shared" si="27"/>
        <v>0</v>
      </c>
      <c r="CE36" s="737">
        <f t="shared" si="104"/>
        <v>1</v>
      </c>
      <c r="CF36" s="738" t="str">
        <f t="shared" si="105"/>
        <v>00:00-00:00</v>
      </c>
      <c r="CG36" s="739">
        <f t="shared" si="106"/>
        <v>1</v>
      </c>
      <c r="CH36" s="738">
        <f t="shared" si="107"/>
        <v>0</v>
      </c>
      <c r="CI36" s="738">
        <f t="shared" si="108"/>
        <v>1</v>
      </c>
      <c r="CJ36" s="737" t="b">
        <f t="shared" si="109"/>
        <v>1</v>
      </c>
      <c r="CK36" s="737" t="b">
        <f t="shared" si="109"/>
        <v>0</v>
      </c>
      <c r="CL36" s="737" t="b">
        <f t="shared" si="110"/>
        <v>1</v>
      </c>
      <c r="CM36" s="628">
        <f t="shared" si="111"/>
        <v>1</v>
      </c>
      <c r="CN36" s="737">
        <f t="shared" si="112"/>
        <v>0</v>
      </c>
      <c r="CO36" s="737">
        <f t="shared" si="113"/>
        <v>0</v>
      </c>
      <c r="CP36" s="737">
        <f t="shared" si="114"/>
        <v>0</v>
      </c>
      <c r="CQ36" s="740">
        <f t="shared" si="28"/>
        <v>0</v>
      </c>
      <c r="CR36" s="625">
        <f t="shared" si="115"/>
        <v>1</v>
      </c>
      <c r="CS36" s="738" t="str">
        <f t="shared" si="29"/>
        <v>00:00-00:00</v>
      </c>
      <c r="CT36" s="739">
        <f t="shared" si="116"/>
        <v>1</v>
      </c>
      <c r="CU36" s="738">
        <f t="shared" si="117"/>
        <v>0</v>
      </c>
      <c r="CV36" s="738">
        <f t="shared" si="118"/>
        <v>1</v>
      </c>
      <c r="CW36" s="737" t="b">
        <f t="shared" si="119"/>
        <v>1</v>
      </c>
      <c r="CX36" s="737" t="b">
        <f t="shared" si="119"/>
        <v>0</v>
      </c>
      <c r="CY36" s="737" t="b">
        <f t="shared" si="120"/>
        <v>1</v>
      </c>
      <c r="CZ36" s="628">
        <f t="shared" si="121"/>
        <v>1</v>
      </c>
      <c r="DA36" s="737">
        <f t="shared" si="122"/>
        <v>0</v>
      </c>
      <c r="DB36" s="737">
        <f t="shared" si="123"/>
        <v>0</v>
      </c>
      <c r="DC36" s="737">
        <f t="shared" si="124"/>
        <v>0</v>
      </c>
      <c r="DD36" s="740">
        <f t="shared" si="30"/>
        <v>0</v>
      </c>
      <c r="DE36" s="625">
        <f t="shared" si="125"/>
        <v>1</v>
      </c>
      <c r="DF36" s="738" t="str">
        <f t="shared" si="126"/>
        <v>00:00-00:00</v>
      </c>
      <c r="DG36" s="739">
        <f t="shared" si="127"/>
        <v>1</v>
      </c>
      <c r="DH36" s="738">
        <f t="shared" si="128"/>
        <v>0</v>
      </c>
      <c r="DI36" s="738">
        <f t="shared" si="129"/>
        <v>1</v>
      </c>
      <c r="DJ36" s="737" t="b">
        <f t="shared" si="130"/>
        <v>1</v>
      </c>
      <c r="DK36" s="737" t="b">
        <f t="shared" si="130"/>
        <v>0</v>
      </c>
      <c r="DL36" s="737" t="b">
        <f t="shared" si="131"/>
        <v>1</v>
      </c>
      <c r="DM36" s="628">
        <f t="shared" si="132"/>
        <v>1</v>
      </c>
      <c r="DN36" s="737">
        <f t="shared" si="133"/>
        <v>0</v>
      </c>
      <c r="DO36" s="737">
        <f t="shared" si="134"/>
        <v>0</v>
      </c>
      <c r="DP36" s="737">
        <f t="shared" si="31"/>
        <v>0</v>
      </c>
      <c r="DQ36" s="740">
        <f t="shared" si="32"/>
        <v>0</v>
      </c>
      <c r="DR36" s="625">
        <f t="shared" si="135"/>
        <v>1</v>
      </c>
      <c r="DS36" s="738" t="str">
        <f t="shared" si="136"/>
        <v>00:00-00:00</v>
      </c>
      <c r="DT36" s="739">
        <f t="shared" si="137"/>
        <v>1</v>
      </c>
      <c r="DU36" s="738">
        <f t="shared" si="138"/>
        <v>0</v>
      </c>
      <c r="DV36" s="738">
        <f t="shared" si="139"/>
        <v>1</v>
      </c>
      <c r="DW36" s="737" t="b">
        <f t="shared" si="140"/>
        <v>1</v>
      </c>
      <c r="DX36" s="737" t="b">
        <f t="shared" si="140"/>
        <v>0</v>
      </c>
      <c r="DY36" s="737" t="b">
        <f t="shared" si="141"/>
        <v>1</v>
      </c>
      <c r="DZ36" s="628">
        <f t="shared" si="142"/>
        <v>1</v>
      </c>
      <c r="EA36" s="737">
        <f t="shared" si="143"/>
        <v>0</v>
      </c>
      <c r="EB36" s="737">
        <f t="shared" si="144"/>
        <v>0</v>
      </c>
      <c r="EC36" s="737">
        <f t="shared" si="33"/>
        <v>0</v>
      </c>
      <c r="ED36" s="740">
        <f t="shared" si="34"/>
        <v>0</v>
      </c>
      <c r="EE36" s="741">
        <f t="shared" si="145"/>
        <v>1</v>
      </c>
      <c r="EF36" s="742" t="str">
        <f t="shared" si="146"/>
        <v>00:00-00:00</v>
      </c>
      <c r="EG36" s="743">
        <f t="shared" si="147"/>
        <v>1</v>
      </c>
      <c r="EH36" s="742">
        <f t="shared" si="148"/>
        <v>0</v>
      </c>
      <c r="EI36" s="742">
        <f t="shared" si="149"/>
        <v>1</v>
      </c>
      <c r="EJ36" s="742" t="b">
        <f t="shared" si="150"/>
        <v>1</v>
      </c>
      <c r="EK36" s="742" t="b">
        <f t="shared" si="150"/>
        <v>0</v>
      </c>
      <c r="EL36" s="742" t="b">
        <f t="shared" si="151"/>
        <v>1</v>
      </c>
      <c r="EM36" s="628">
        <f t="shared" si="152"/>
        <v>1</v>
      </c>
      <c r="EN36" s="737">
        <f t="shared" si="153"/>
        <v>0</v>
      </c>
      <c r="EO36" s="737">
        <f t="shared" si="154"/>
        <v>0</v>
      </c>
      <c r="EP36" s="737">
        <f t="shared" si="35"/>
        <v>0</v>
      </c>
      <c r="EQ36" s="740">
        <f t="shared" si="36"/>
        <v>0</v>
      </c>
      <c r="ER36" s="741">
        <f t="shared" si="155"/>
        <v>1</v>
      </c>
      <c r="ES36" s="742" t="str">
        <f t="shared" si="156"/>
        <v>00:00-00:00</v>
      </c>
      <c r="ET36" s="739">
        <f t="shared" si="157"/>
        <v>1</v>
      </c>
      <c r="EU36" s="738">
        <f t="shared" si="158"/>
        <v>0</v>
      </c>
      <c r="EV36" s="738">
        <f t="shared" si="159"/>
        <v>1</v>
      </c>
      <c r="EW36" s="737" t="b">
        <f t="shared" si="160"/>
        <v>1</v>
      </c>
      <c r="EX36" s="737" t="b">
        <f t="shared" si="160"/>
        <v>0</v>
      </c>
      <c r="EY36" s="737" t="b">
        <f t="shared" si="161"/>
        <v>1</v>
      </c>
      <c r="EZ36" s="628">
        <f t="shared" si="162"/>
        <v>1</v>
      </c>
      <c r="FA36" s="737">
        <f t="shared" si="163"/>
        <v>0</v>
      </c>
      <c r="FB36" s="737">
        <f t="shared" si="164"/>
        <v>0</v>
      </c>
      <c r="FC36" s="737">
        <f t="shared" si="37"/>
        <v>0</v>
      </c>
      <c r="FD36" s="740">
        <f t="shared" si="38"/>
        <v>0</v>
      </c>
      <c r="FE36" s="625">
        <f t="shared" si="165"/>
        <v>1</v>
      </c>
      <c r="FF36" s="738" t="str">
        <f t="shared" si="166"/>
        <v>00:00-00:00</v>
      </c>
      <c r="FG36" s="739">
        <f t="shared" si="167"/>
        <v>1</v>
      </c>
      <c r="FH36" s="738">
        <f t="shared" si="168"/>
        <v>0</v>
      </c>
      <c r="FI36" s="738">
        <f t="shared" si="169"/>
        <v>1</v>
      </c>
      <c r="FJ36" s="737" t="b">
        <f t="shared" si="170"/>
        <v>1</v>
      </c>
      <c r="FK36" s="737" t="b">
        <f t="shared" si="170"/>
        <v>0</v>
      </c>
      <c r="FL36" s="737" t="b">
        <f t="shared" si="171"/>
        <v>1</v>
      </c>
      <c r="FM36" s="628">
        <f t="shared" si="172"/>
        <v>1</v>
      </c>
      <c r="FN36" s="737">
        <f t="shared" si="173"/>
        <v>0</v>
      </c>
      <c r="FO36" s="737">
        <f t="shared" si="174"/>
        <v>0</v>
      </c>
      <c r="FP36" s="737">
        <f t="shared" si="39"/>
        <v>0</v>
      </c>
      <c r="FQ36" s="740">
        <f t="shared" si="40"/>
        <v>0</v>
      </c>
      <c r="FR36" s="625">
        <f t="shared" si="175"/>
        <v>1</v>
      </c>
      <c r="FS36" s="738" t="str">
        <f t="shared" si="176"/>
        <v>00:00-00:00</v>
      </c>
      <c r="FT36" s="739">
        <f t="shared" si="177"/>
        <v>1</v>
      </c>
      <c r="FU36" s="738">
        <f t="shared" si="178"/>
        <v>0</v>
      </c>
      <c r="FV36" s="738">
        <f t="shared" si="179"/>
        <v>1</v>
      </c>
      <c r="FW36" s="737" t="b">
        <f t="shared" si="180"/>
        <v>1</v>
      </c>
      <c r="FX36" s="737" t="b">
        <f t="shared" si="180"/>
        <v>0</v>
      </c>
      <c r="FY36" s="737" t="b">
        <f t="shared" si="181"/>
        <v>1</v>
      </c>
      <c r="FZ36" s="628">
        <f t="shared" si="182"/>
        <v>1</v>
      </c>
      <c r="GA36" s="737">
        <f t="shared" si="183"/>
        <v>0</v>
      </c>
      <c r="GB36" s="737">
        <f t="shared" si="184"/>
        <v>0</v>
      </c>
      <c r="GC36" s="737">
        <f t="shared" si="41"/>
        <v>0</v>
      </c>
      <c r="GD36" s="740">
        <f t="shared" si="42"/>
        <v>0</v>
      </c>
      <c r="GE36" s="625">
        <f t="shared" si="185"/>
        <v>1</v>
      </c>
      <c r="GF36" s="738" t="str">
        <f t="shared" si="186"/>
        <v>00:00-00:00</v>
      </c>
      <c r="GG36" s="739">
        <f t="shared" si="187"/>
        <v>1</v>
      </c>
      <c r="GH36" s="738">
        <f t="shared" si="188"/>
        <v>0</v>
      </c>
      <c r="GI36" s="738">
        <f t="shared" si="189"/>
        <v>1</v>
      </c>
      <c r="GJ36" s="737" t="b">
        <f t="shared" si="190"/>
        <v>1</v>
      </c>
      <c r="GK36" s="737" t="b">
        <f t="shared" si="190"/>
        <v>0</v>
      </c>
      <c r="GL36" s="737" t="b">
        <f t="shared" si="191"/>
        <v>1</v>
      </c>
      <c r="GM36" s="628">
        <f t="shared" si="192"/>
        <v>1</v>
      </c>
      <c r="GN36" s="737">
        <f t="shared" si="193"/>
        <v>0</v>
      </c>
      <c r="GO36" s="737">
        <f t="shared" si="194"/>
        <v>0</v>
      </c>
      <c r="GP36" s="737">
        <f t="shared" si="43"/>
        <v>0</v>
      </c>
      <c r="GQ36" s="740">
        <f t="shared" si="44"/>
        <v>0</v>
      </c>
      <c r="GR36" s="625">
        <f t="shared" si="195"/>
        <v>1</v>
      </c>
      <c r="GS36" s="738" t="str">
        <f t="shared" si="196"/>
        <v>00:00-00:00</v>
      </c>
      <c r="GT36" s="739">
        <f t="shared" si="197"/>
        <v>1</v>
      </c>
      <c r="GU36" s="738">
        <f t="shared" si="198"/>
        <v>0</v>
      </c>
      <c r="GV36" s="738">
        <f t="shared" si="199"/>
        <v>1</v>
      </c>
      <c r="GW36" s="737" t="b">
        <f t="shared" si="200"/>
        <v>1</v>
      </c>
      <c r="GX36" s="737" t="b">
        <f t="shared" si="200"/>
        <v>0</v>
      </c>
      <c r="GY36" s="737" t="b">
        <f t="shared" si="201"/>
        <v>1</v>
      </c>
      <c r="GZ36" s="628">
        <f t="shared" si="202"/>
        <v>1</v>
      </c>
      <c r="HA36" s="737">
        <f t="shared" si="203"/>
        <v>0</v>
      </c>
      <c r="HB36" s="737">
        <f t="shared" si="204"/>
        <v>0</v>
      </c>
      <c r="HC36" s="737">
        <f t="shared" si="45"/>
        <v>0</v>
      </c>
      <c r="HD36" s="740">
        <f t="shared" si="46"/>
        <v>0</v>
      </c>
      <c r="HE36" s="625">
        <f t="shared" si="205"/>
        <v>1</v>
      </c>
      <c r="HF36" s="738" t="str">
        <f t="shared" si="206"/>
        <v>00:00-00:00</v>
      </c>
      <c r="HG36" s="739">
        <f t="shared" si="207"/>
        <v>1</v>
      </c>
      <c r="HH36" s="738">
        <f t="shared" si="208"/>
        <v>0</v>
      </c>
      <c r="HI36" s="738">
        <f t="shared" si="209"/>
        <v>1</v>
      </c>
      <c r="HJ36" s="737" t="b">
        <f t="shared" si="210"/>
        <v>1</v>
      </c>
      <c r="HK36" s="737" t="b">
        <f t="shared" si="210"/>
        <v>0</v>
      </c>
      <c r="HL36" s="737" t="b">
        <f t="shared" si="211"/>
        <v>1</v>
      </c>
      <c r="HM36" s="628">
        <f t="shared" si="212"/>
        <v>1</v>
      </c>
      <c r="HN36" s="737">
        <f t="shared" si="213"/>
        <v>0</v>
      </c>
      <c r="HO36" s="737">
        <f t="shared" si="214"/>
        <v>0</v>
      </c>
      <c r="HP36" s="737">
        <f t="shared" si="47"/>
        <v>0</v>
      </c>
      <c r="HQ36" s="740">
        <f t="shared" si="48"/>
        <v>0</v>
      </c>
      <c r="HR36" s="625">
        <f t="shared" si="215"/>
        <v>1</v>
      </c>
      <c r="HS36" s="738" t="str">
        <f t="shared" si="216"/>
        <v>00:00-00:00</v>
      </c>
      <c r="HT36" s="739">
        <f t="shared" si="217"/>
        <v>1</v>
      </c>
      <c r="HU36" s="738">
        <f t="shared" si="218"/>
        <v>0</v>
      </c>
      <c r="HV36" s="738">
        <f t="shared" si="219"/>
        <v>1</v>
      </c>
      <c r="HW36" s="737" t="b">
        <f t="shared" si="220"/>
        <v>1</v>
      </c>
      <c r="HX36" s="737" t="b">
        <f t="shared" si="220"/>
        <v>0</v>
      </c>
      <c r="HY36" s="737" t="b">
        <f t="shared" si="221"/>
        <v>1</v>
      </c>
      <c r="HZ36" s="628">
        <f t="shared" si="222"/>
        <v>1</v>
      </c>
      <c r="IA36" s="737">
        <f t="shared" si="223"/>
        <v>0</v>
      </c>
      <c r="IB36" s="737">
        <f t="shared" si="224"/>
        <v>0</v>
      </c>
      <c r="IC36" s="737">
        <f t="shared" si="49"/>
        <v>0</v>
      </c>
      <c r="ID36" s="740">
        <f t="shared" si="50"/>
        <v>0</v>
      </c>
      <c r="IE36" s="625">
        <f t="shared" si="225"/>
        <v>1</v>
      </c>
      <c r="IF36" s="738" t="str">
        <f t="shared" si="226"/>
        <v>00:00-00:00</v>
      </c>
      <c r="IG36" s="739">
        <f t="shared" si="227"/>
        <v>1</v>
      </c>
      <c r="IH36" s="738">
        <f t="shared" si="228"/>
        <v>0</v>
      </c>
      <c r="II36" s="738">
        <f t="shared" si="229"/>
        <v>1</v>
      </c>
      <c r="IJ36" s="737" t="b">
        <f t="shared" si="230"/>
        <v>1</v>
      </c>
      <c r="IK36" s="737" t="b">
        <f t="shared" si="230"/>
        <v>0</v>
      </c>
      <c r="IL36" s="737" t="b">
        <f t="shared" si="231"/>
        <v>1</v>
      </c>
      <c r="IM36" s="628">
        <f t="shared" si="232"/>
        <v>1</v>
      </c>
      <c r="IN36" s="737">
        <f t="shared" si="233"/>
        <v>0</v>
      </c>
      <c r="IO36" s="737">
        <f t="shared" si="234"/>
        <v>0</v>
      </c>
      <c r="IP36" s="737">
        <f t="shared" si="51"/>
        <v>0</v>
      </c>
      <c r="IQ36" s="740">
        <f t="shared" si="52"/>
        <v>0</v>
      </c>
      <c r="IR36" s="625">
        <f t="shared" si="235"/>
        <v>1</v>
      </c>
      <c r="IS36" s="738" t="str">
        <f t="shared" si="236"/>
        <v>00:00-00:00</v>
      </c>
      <c r="IT36" s="739">
        <f t="shared" si="237"/>
        <v>1</v>
      </c>
      <c r="IU36" s="738">
        <f t="shared" si="238"/>
        <v>0</v>
      </c>
      <c r="IV36" s="738">
        <f t="shared" si="239"/>
        <v>1</v>
      </c>
      <c r="IW36" s="737" t="b">
        <f t="shared" si="240"/>
        <v>1</v>
      </c>
      <c r="IX36" s="737" t="b">
        <f t="shared" si="240"/>
        <v>0</v>
      </c>
      <c r="IY36" s="737" t="b">
        <f t="shared" si="241"/>
        <v>1</v>
      </c>
      <c r="IZ36" s="628">
        <f t="shared" si="242"/>
        <v>1</v>
      </c>
      <c r="JA36" s="737">
        <f t="shared" si="243"/>
        <v>0</v>
      </c>
      <c r="JB36" s="737">
        <f t="shared" si="244"/>
        <v>0</v>
      </c>
      <c r="JC36" s="737">
        <f t="shared" si="53"/>
        <v>0</v>
      </c>
      <c r="JD36" s="740">
        <f t="shared" si="54"/>
        <v>0</v>
      </c>
      <c r="JE36" s="625">
        <f t="shared" si="245"/>
        <v>1</v>
      </c>
      <c r="JF36" s="738" t="str">
        <f t="shared" si="246"/>
        <v>00:00-00:00</v>
      </c>
      <c r="JG36" s="739">
        <f t="shared" si="247"/>
        <v>1</v>
      </c>
      <c r="JH36" s="738">
        <f t="shared" si="248"/>
        <v>0</v>
      </c>
      <c r="JI36" s="738">
        <f t="shared" si="249"/>
        <v>1</v>
      </c>
      <c r="JJ36" s="737" t="b">
        <f t="shared" si="250"/>
        <v>1</v>
      </c>
      <c r="JK36" s="737" t="b">
        <f t="shared" si="250"/>
        <v>0</v>
      </c>
      <c r="JL36" s="737" t="b">
        <f t="shared" si="251"/>
        <v>1</v>
      </c>
      <c r="JM36" s="628">
        <f t="shared" si="252"/>
        <v>1</v>
      </c>
      <c r="JN36" s="737">
        <f t="shared" si="253"/>
        <v>0</v>
      </c>
      <c r="JO36" s="737">
        <f t="shared" si="254"/>
        <v>0</v>
      </c>
      <c r="JP36" s="737">
        <f t="shared" si="55"/>
        <v>0</v>
      </c>
      <c r="JQ36" s="740">
        <f t="shared" si="56"/>
        <v>0</v>
      </c>
      <c r="JR36" s="744">
        <f t="shared" si="255"/>
        <v>0</v>
      </c>
      <c r="JS36" s="745">
        <f t="shared" si="256"/>
        <v>0</v>
      </c>
      <c r="JT36" s="744">
        <f t="shared" si="257"/>
        <v>0</v>
      </c>
      <c r="JU36" s="744">
        <f t="shared" si="258"/>
        <v>0</v>
      </c>
      <c r="JV36" s="744">
        <f t="shared" si="259"/>
        <v>0</v>
      </c>
      <c r="JW36" s="744">
        <f t="shared" si="260"/>
        <v>0</v>
      </c>
      <c r="JX36" s="616"/>
      <c r="JY36" s="625">
        <f t="shared" si="261"/>
        <v>1</v>
      </c>
      <c r="JZ36" s="626" t="str">
        <f t="shared" si="262"/>
        <v>00:00-00:00</v>
      </c>
      <c r="KA36" s="627">
        <f t="shared" si="263"/>
        <v>1</v>
      </c>
      <c r="KB36" s="738">
        <f t="shared" si="264"/>
        <v>0</v>
      </c>
      <c r="KC36" s="738">
        <f t="shared" si="265"/>
        <v>1</v>
      </c>
      <c r="KD36" s="628" t="b">
        <f t="shared" si="266"/>
        <v>1</v>
      </c>
      <c r="KE36" s="628" t="b">
        <f t="shared" si="266"/>
        <v>0</v>
      </c>
      <c r="KF36" s="628" t="b">
        <f t="shared" si="267"/>
        <v>1</v>
      </c>
      <c r="KG36" s="628">
        <f t="shared" si="268"/>
        <v>1</v>
      </c>
      <c r="KH36" s="737">
        <f t="shared" si="269"/>
        <v>0</v>
      </c>
      <c r="KI36" s="737">
        <f t="shared" si="270"/>
        <v>0</v>
      </c>
      <c r="KJ36" s="737">
        <f t="shared" si="57"/>
        <v>0</v>
      </c>
      <c r="KK36" s="740">
        <f t="shared" si="58"/>
        <v>0</v>
      </c>
      <c r="KL36" s="625">
        <f t="shared" si="271"/>
        <v>1</v>
      </c>
      <c r="KM36" s="625" t="str">
        <f t="shared" si="272"/>
        <v>00:00-00:00</v>
      </c>
      <c r="KN36" s="627">
        <f t="shared" si="273"/>
        <v>1</v>
      </c>
      <c r="KO36" s="738">
        <f t="shared" si="274"/>
        <v>0</v>
      </c>
      <c r="KP36" s="738">
        <f t="shared" si="275"/>
        <v>1</v>
      </c>
      <c r="KQ36" s="628" t="b">
        <f t="shared" si="276"/>
        <v>1</v>
      </c>
      <c r="KR36" s="628" t="b">
        <f t="shared" si="276"/>
        <v>0</v>
      </c>
      <c r="KS36" s="628" t="b">
        <f t="shared" si="277"/>
        <v>1</v>
      </c>
      <c r="KT36" s="628">
        <f t="shared" si="278"/>
        <v>1</v>
      </c>
      <c r="KU36" s="737">
        <f t="shared" si="279"/>
        <v>0</v>
      </c>
      <c r="KV36" s="737">
        <f t="shared" si="280"/>
        <v>0</v>
      </c>
      <c r="KW36" s="737">
        <f t="shared" si="59"/>
        <v>0</v>
      </c>
      <c r="KX36" s="740">
        <f t="shared" si="60"/>
        <v>0</v>
      </c>
      <c r="KY36" s="625">
        <f t="shared" si="281"/>
        <v>1</v>
      </c>
      <c r="KZ36" s="625" t="str">
        <f t="shared" si="282"/>
        <v>00:00-00:00</v>
      </c>
      <c r="LA36" s="627">
        <f t="shared" si="283"/>
        <v>1</v>
      </c>
      <c r="LB36" s="738">
        <f t="shared" si="284"/>
        <v>0</v>
      </c>
      <c r="LC36" s="738">
        <f t="shared" si="285"/>
        <v>1</v>
      </c>
      <c r="LD36" s="628" t="b">
        <f t="shared" si="286"/>
        <v>1</v>
      </c>
      <c r="LE36" s="628" t="b">
        <f t="shared" si="286"/>
        <v>0</v>
      </c>
      <c r="LF36" s="628" t="b">
        <f t="shared" si="287"/>
        <v>1</v>
      </c>
      <c r="LG36" s="628">
        <f t="shared" si="288"/>
        <v>1</v>
      </c>
      <c r="LH36" s="737">
        <f t="shared" si="289"/>
        <v>0</v>
      </c>
      <c r="LI36" s="737">
        <f t="shared" si="290"/>
        <v>0</v>
      </c>
      <c r="LJ36" s="737">
        <f t="shared" si="61"/>
        <v>0</v>
      </c>
      <c r="LK36" s="740">
        <f t="shared" si="62"/>
        <v>0</v>
      </c>
      <c r="LL36" s="625">
        <f t="shared" si="291"/>
        <v>1</v>
      </c>
      <c r="LM36" s="625" t="str">
        <f t="shared" si="292"/>
        <v>00:00-00:00</v>
      </c>
      <c r="LN36" s="627">
        <f t="shared" si="293"/>
        <v>1</v>
      </c>
      <c r="LO36" s="738">
        <f t="shared" si="294"/>
        <v>0</v>
      </c>
      <c r="LP36" s="738">
        <f t="shared" si="295"/>
        <v>1</v>
      </c>
      <c r="LQ36" s="628" t="b">
        <f t="shared" si="296"/>
        <v>1</v>
      </c>
      <c r="LR36" s="628" t="b">
        <f t="shared" si="296"/>
        <v>0</v>
      </c>
      <c r="LS36" s="628" t="b">
        <f t="shared" si="297"/>
        <v>1</v>
      </c>
      <c r="LT36" s="628">
        <f t="shared" si="298"/>
        <v>1</v>
      </c>
      <c r="LU36" s="737">
        <f t="shared" si="299"/>
        <v>0</v>
      </c>
      <c r="LV36" s="737">
        <f t="shared" si="300"/>
        <v>0</v>
      </c>
      <c r="LW36" s="737">
        <f t="shared" si="63"/>
        <v>0</v>
      </c>
      <c r="LX36" s="740">
        <f t="shared" si="64"/>
        <v>0</v>
      </c>
      <c r="LY36" s="625">
        <f t="shared" si="301"/>
        <v>1</v>
      </c>
      <c r="LZ36" s="625" t="str">
        <f t="shared" si="302"/>
        <v>00:00-00:00</v>
      </c>
      <c r="MA36" s="627">
        <f t="shared" si="303"/>
        <v>1</v>
      </c>
      <c r="MB36" s="738">
        <f t="shared" si="304"/>
        <v>0</v>
      </c>
      <c r="MC36" s="738">
        <f t="shared" si="305"/>
        <v>1</v>
      </c>
      <c r="MD36" s="628" t="b">
        <f t="shared" si="306"/>
        <v>1</v>
      </c>
      <c r="ME36" s="628" t="b">
        <f t="shared" si="65"/>
        <v>0</v>
      </c>
      <c r="MF36" s="628" t="b">
        <f t="shared" si="307"/>
        <v>1</v>
      </c>
      <c r="MG36" s="628">
        <f t="shared" si="308"/>
        <v>1</v>
      </c>
      <c r="MH36" s="737">
        <f t="shared" si="309"/>
        <v>0</v>
      </c>
      <c r="MI36" s="737">
        <f t="shared" si="310"/>
        <v>0</v>
      </c>
      <c r="MJ36" s="737">
        <f t="shared" si="66"/>
        <v>0</v>
      </c>
      <c r="MK36" s="740">
        <f t="shared" si="67"/>
        <v>0</v>
      </c>
      <c r="ML36" s="625">
        <f t="shared" si="311"/>
        <v>1</v>
      </c>
      <c r="MM36" s="625" t="str">
        <f t="shared" si="312"/>
        <v>00:00-00:00</v>
      </c>
      <c r="MN36" s="627">
        <f t="shared" si="313"/>
        <v>1</v>
      </c>
      <c r="MO36" s="738">
        <f t="shared" si="314"/>
        <v>0</v>
      </c>
      <c r="MP36" s="738">
        <f t="shared" si="315"/>
        <v>1</v>
      </c>
      <c r="MQ36" s="628" t="b">
        <f t="shared" si="316"/>
        <v>1</v>
      </c>
      <c r="MR36" s="628" t="b">
        <f t="shared" si="316"/>
        <v>0</v>
      </c>
      <c r="MS36" s="628" t="b">
        <f t="shared" si="317"/>
        <v>1</v>
      </c>
      <c r="MT36" s="628">
        <f t="shared" si="318"/>
        <v>1</v>
      </c>
      <c r="MU36" s="737">
        <f t="shared" si="319"/>
        <v>0</v>
      </c>
      <c r="MV36" s="737">
        <f t="shared" si="320"/>
        <v>0</v>
      </c>
      <c r="MW36" s="737">
        <f t="shared" si="68"/>
        <v>0</v>
      </c>
      <c r="MX36" s="740">
        <f t="shared" si="69"/>
        <v>0</v>
      </c>
      <c r="MY36" s="625">
        <f t="shared" si="321"/>
        <v>1</v>
      </c>
      <c r="MZ36" s="625" t="str">
        <f t="shared" si="322"/>
        <v>00:00-00:00</v>
      </c>
      <c r="NA36" s="627">
        <f t="shared" si="323"/>
        <v>1</v>
      </c>
      <c r="NB36" s="738">
        <f t="shared" si="324"/>
        <v>0</v>
      </c>
      <c r="NC36" s="738">
        <f t="shared" si="325"/>
        <v>1</v>
      </c>
      <c r="ND36" s="628" t="b">
        <f t="shared" si="326"/>
        <v>1</v>
      </c>
      <c r="NE36" s="628" t="b">
        <f t="shared" si="326"/>
        <v>0</v>
      </c>
      <c r="NF36" s="628" t="b">
        <f t="shared" si="327"/>
        <v>1</v>
      </c>
      <c r="NG36" s="628">
        <f t="shared" si="328"/>
        <v>1</v>
      </c>
      <c r="NH36" s="737">
        <f t="shared" si="329"/>
        <v>0</v>
      </c>
      <c r="NI36" s="737">
        <f t="shared" si="330"/>
        <v>0</v>
      </c>
      <c r="NJ36" s="737">
        <f t="shared" si="70"/>
        <v>0</v>
      </c>
      <c r="NK36" s="740">
        <f t="shared" si="71"/>
        <v>0</v>
      </c>
      <c r="NL36" s="625">
        <f t="shared" si="331"/>
        <v>1</v>
      </c>
      <c r="NM36" s="625" t="str">
        <f t="shared" si="332"/>
        <v>00:00-00:00</v>
      </c>
      <c r="NN36" s="627">
        <f t="shared" si="333"/>
        <v>1</v>
      </c>
      <c r="NO36" s="738">
        <f t="shared" si="334"/>
        <v>0</v>
      </c>
      <c r="NP36" s="738">
        <f t="shared" si="335"/>
        <v>1</v>
      </c>
      <c r="NQ36" s="628" t="b">
        <f t="shared" si="336"/>
        <v>1</v>
      </c>
      <c r="NR36" s="628" t="b">
        <f t="shared" si="336"/>
        <v>0</v>
      </c>
      <c r="NS36" s="628" t="b">
        <f t="shared" si="337"/>
        <v>1</v>
      </c>
      <c r="NT36" s="628">
        <f t="shared" si="338"/>
        <v>1</v>
      </c>
      <c r="NU36" s="737">
        <f t="shared" si="339"/>
        <v>0</v>
      </c>
      <c r="NV36" s="737">
        <f t="shared" si="340"/>
        <v>0</v>
      </c>
      <c r="NW36" s="737">
        <f t="shared" si="72"/>
        <v>0</v>
      </c>
      <c r="NX36" s="740">
        <f t="shared" si="73"/>
        <v>0</v>
      </c>
      <c r="NY36" s="625">
        <f t="shared" si="341"/>
        <v>1</v>
      </c>
      <c r="NZ36" s="625" t="str">
        <f t="shared" si="342"/>
        <v>00:00-00:00</v>
      </c>
      <c r="OA36" s="627">
        <f t="shared" si="343"/>
        <v>1</v>
      </c>
      <c r="OB36" s="738">
        <f t="shared" si="344"/>
        <v>0</v>
      </c>
      <c r="OC36" s="738">
        <f t="shared" si="345"/>
        <v>1</v>
      </c>
      <c r="OD36" s="628" t="b">
        <f t="shared" si="346"/>
        <v>1</v>
      </c>
      <c r="OE36" s="628" t="b">
        <f t="shared" si="346"/>
        <v>0</v>
      </c>
      <c r="OF36" s="628" t="b">
        <f t="shared" si="347"/>
        <v>1</v>
      </c>
      <c r="OG36" s="628">
        <f t="shared" si="348"/>
        <v>1</v>
      </c>
      <c r="OH36" s="737">
        <f t="shared" si="349"/>
        <v>0</v>
      </c>
      <c r="OI36" s="737">
        <f t="shared" si="350"/>
        <v>0</v>
      </c>
      <c r="OJ36" s="737">
        <f t="shared" si="74"/>
        <v>0</v>
      </c>
      <c r="OK36" s="740">
        <f t="shared" si="75"/>
        <v>0</v>
      </c>
      <c r="OL36" s="625">
        <f t="shared" si="351"/>
        <v>1</v>
      </c>
      <c r="OM36" s="625" t="str">
        <f t="shared" si="352"/>
        <v>00:00-00:00</v>
      </c>
      <c r="ON36" s="627">
        <f t="shared" si="353"/>
        <v>1</v>
      </c>
      <c r="OO36" s="738">
        <f t="shared" si="354"/>
        <v>0</v>
      </c>
      <c r="OP36" s="738">
        <f t="shared" si="355"/>
        <v>1</v>
      </c>
      <c r="OQ36" s="628" t="b">
        <f t="shared" si="356"/>
        <v>1</v>
      </c>
      <c r="OR36" s="628" t="b">
        <f t="shared" si="356"/>
        <v>0</v>
      </c>
      <c r="OS36" s="628" t="b">
        <f t="shared" si="357"/>
        <v>1</v>
      </c>
      <c r="OT36" s="628">
        <f t="shared" si="358"/>
        <v>1</v>
      </c>
      <c r="OU36" s="737">
        <f t="shared" si="359"/>
        <v>0</v>
      </c>
      <c r="OV36" s="737">
        <f t="shared" si="360"/>
        <v>0</v>
      </c>
      <c r="OW36" s="737">
        <f t="shared" si="76"/>
        <v>0</v>
      </c>
      <c r="OX36" s="740">
        <f t="shared" si="77"/>
        <v>0</v>
      </c>
      <c r="OY36" s="625">
        <f t="shared" si="361"/>
        <v>1</v>
      </c>
      <c r="OZ36" s="625" t="str">
        <f t="shared" si="362"/>
        <v>00:00-00:00</v>
      </c>
      <c r="PA36" s="627">
        <f t="shared" si="363"/>
        <v>1</v>
      </c>
      <c r="PB36" s="738">
        <f t="shared" si="364"/>
        <v>0</v>
      </c>
      <c r="PC36" s="738">
        <f t="shared" si="365"/>
        <v>1</v>
      </c>
      <c r="PD36" s="628" t="b">
        <f t="shared" si="366"/>
        <v>1</v>
      </c>
      <c r="PE36" s="628" t="b">
        <f t="shared" si="366"/>
        <v>0</v>
      </c>
      <c r="PF36" s="628" t="b">
        <f t="shared" si="367"/>
        <v>1</v>
      </c>
      <c r="PG36" s="628">
        <f t="shared" si="368"/>
        <v>1</v>
      </c>
      <c r="PH36" s="737">
        <f t="shared" si="369"/>
        <v>0</v>
      </c>
      <c r="PI36" s="737">
        <f t="shared" si="370"/>
        <v>0</v>
      </c>
      <c r="PJ36" s="737">
        <f t="shared" si="78"/>
        <v>0</v>
      </c>
      <c r="PK36" s="740">
        <f t="shared" si="79"/>
        <v>0</v>
      </c>
      <c r="PL36" s="625">
        <f t="shared" si="371"/>
        <v>1</v>
      </c>
      <c r="PM36" s="625" t="str">
        <f t="shared" si="372"/>
        <v>00:00-00:00</v>
      </c>
      <c r="PN36" s="627">
        <f t="shared" si="373"/>
        <v>1</v>
      </c>
      <c r="PO36" s="738">
        <f t="shared" si="374"/>
        <v>0</v>
      </c>
      <c r="PP36" s="738">
        <f t="shared" si="375"/>
        <v>1</v>
      </c>
      <c r="PQ36" s="628" t="b">
        <f t="shared" si="376"/>
        <v>1</v>
      </c>
      <c r="PR36" s="628" t="b">
        <f t="shared" si="376"/>
        <v>0</v>
      </c>
      <c r="PS36" s="628" t="b">
        <f t="shared" si="377"/>
        <v>1</v>
      </c>
      <c r="PT36" s="628">
        <f t="shared" si="378"/>
        <v>1</v>
      </c>
      <c r="PU36" s="737">
        <f t="shared" si="379"/>
        <v>0</v>
      </c>
      <c r="PV36" s="737">
        <f t="shared" si="380"/>
        <v>0</v>
      </c>
      <c r="PW36" s="737">
        <f t="shared" si="80"/>
        <v>0</v>
      </c>
      <c r="PX36" s="740">
        <f t="shared" si="81"/>
        <v>0</v>
      </c>
      <c r="PY36" s="625">
        <f t="shared" si="381"/>
        <v>1</v>
      </c>
      <c r="PZ36" s="625" t="str">
        <f t="shared" si="382"/>
        <v>00:00-00:00</v>
      </c>
      <c r="QA36" s="627">
        <f t="shared" si="383"/>
        <v>1</v>
      </c>
      <c r="QB36" s="738">
        <f t="shared" si="384"/>
        <v>0</v>
      </c>
      <c r="QC36" s="738">
        <f t="shared" si="385"/>
        <v>1</v>
      </c>
      <c r="QD36" s="628" t="b">
        <f t="shared" si="386"/>
        <v>1</v>
      </c>
      <c r="QE36" s="628" t="b">
        <f t="shared" si="386"/>
        <v>0</v>
      </c>
      <c r="QF36" s="628" t="b">
        <f t="shared" si="387"/>
        <v>1</v>
      </c>
      <c r="QG36" s="628">
        <f t="shared" si="388"/>
        <v>1</v>
      </c>
      <c r="QH36" s="737">
        <f t="shared" si="389"/>
        <v>0</v>
      </c>
      <c r="QI36" s="737">
        <f t="shared" si="390"/>
        <v>0</v>
      </c>
      <c r="QJ36" s="737">
        <f t="shared" si="82"/>
        <v>0</v>
      </c>
      <c r="QK36" s="740">
        <f t="shared" si="83"/>
        <v>0</v>
      </c>
      <c r="QL36" s="625">
        <f t="shared" si="391"/>
        <v>1</v>
      </c>
      <c r="QM36" s="625" t="str">
        <f t="shared" si="392"/>
        <v>00:00-00:00</v>
      </c>
      <c r="QN36" s="627">
        <f t="shared" si="393"/>
        <v>1</v>
      </c>
      <c r="QO36" s="738">
        <f t="shared" si="394"/>
        <v>0</v>
      </c>
      <c r="QP36" s="738">
        <f t="shared" si="395"/>
        <v>1</v>
      </c>
      <c r="QQ36" s="628" t="b">
        <f t="shared" si="396"/>
        <v>1</v>
      </c>
      <c r="QR36" s="628" t="b">
        <f t="shared" si="396"/>
        <v>0</v>
      </c>
      <c r="QS36" s="628" t="b">
        <f t="shared" si="397"/>
        <v>1</v>
      </c>
      <c r="QT36" s="628">
        <f t="shared" si="398"/>
        <v>1</v>
      </c>
      <c r="QU36" s="737">
        <f t="shared" si="399"/>
        <v>0</v>
      </c>
      <c r="QV36" s="737">
        <f t="shared" si="400"/>
        <v>0</v>
      </c>
      <c r="QW36" s="737">
        <f t="shared" si="84"/>
        <v>0</v>
      </c>
      <c r="QX36" s="740">
        <f t="shared" si="85"/>
        <v>0</v>
      </c>
      <c r="QY36" s="625">
        <f t="shared" si="401"/>
        <v>1</v>
      </c>
      <c r="QZ36" s="625" t="str">
        <f t="shared" si="402"/>
        <v>00:00-00:00</v>
      </c>
      <c r="RA36" s="627">
        <f t="shared" si="403"/>
        <v>1</v>
      </c>
      <c r="RB36" s="738">
        <f t="shared" si="404"/>
        <v>0</v>
      </c>
      <c r="RC36" s="738">
        <f t="shared" si="405"/>
        <v>1</v>
      </c>
      <c r="RD36" s="628" t="b">
        <f t="shared" si="406"/>
        <v>1</v>
      </c>
      <c r="RE36" s="628" t="b">
        <f t="shared" si="406"/>
        <v>0</v>
      </c>
      <c r="RF36" s="628" t="b">
        <f t="shared" si="407"/>
        <v>1</v>
      </c>
      <c r="RG36" s="628">
        <f t="shared" si="408"/>
        <v>1</v>
      </c>
      <c r="RH36" s="737">
        <f t="shared" si="409"/>
        <v>0</v>
      </c>
      <c r="RI36" s="737">
        <f t="shared" si="410"/>
        <v>0</v>
      </c>
      <c r="RJ36" s="737">
        <f t="shared" si="86"/>
        <v>0</v>
      </c>
      <c r="RK36" s="740">
        <f t="shared" si="87"/>
        <v>0</v>
      </c>
      <c r="RL36" s="744">
        <f t="shared" si="411"/>
        <v>0</v>
      </c>
      <c r="RM36" s="746">
        <f t="shared" si="430"/>
        <v>0</v>
      </c>
      <c r="RN36" s="744">
        <f t="shared" si="412"/>
        <v>0</v>
      </c>
      <c r="RO36" s="744">
        <f t="shared" si="413"/>
        <v>0</v>
      </c>
      <c r="RP36" s="744">
        <f t="shared" si="414"/>
        <v>0</v>
      </c>
      <c r="RQ36" s="744">
        <f t="shared" si="415"/>
        <v>0</v>
      </c>
      <c r="RR36" s="594">
        <f t="shared" ca="1" si="89"/>
        <v>0</v>
      </c>
      <c r="RS36" s="594">
        <f t="shared" ca="1" si="90"/>
        <v>0</v>
      </c>
      <c r="RU36" s="725"/>
    </row>
    <row r="37" spans="1:489" s="625" customFormat="1" ht="15" x14ac:dyDescent="0.25">
      <c r="A37" s="865">
        <f ca="1">IF(B37="","",WEEKNUM(B37,21))</f>
        <v>52</v>
      </c>
      <c r="B37" s="719">
        <f t="shared" ca="1" si="416"/>
        <v>44192</v>
      </c>
      <c r="C37" s="720">
        <f t="shared" ca="1" si="417"/>
        <v>0</v>
      </c>
      <c r="D37" s="720" t="str">
        <f t="shared" ca="1" si="418"/>
        <v/>
      </c>
      <c r="E37" s="773" t="str">
        <f t="shared" ca="1" si="419"/>
        <v/>
      </c>
      <c r="F37" s="721">
        <f t="shared" ca="1" si="420"/>
        <v>44192</v>
      </c>
      <c r="G37" s="747"/>
      <c r="H37" s="748"/>
      <c r="I37" s="748"/>
      <c r="J37" s="748"/>
      <c r="K37" s="748"/>
      <c r="L37" s="748"/>
      <c r="M37" s="749"/>
      <c r="N37" s="722" t="str">
        <f t="shared" si="0"/>
        <v/>
      </c>
      <c r="O37" s="723" t="str">
        <f t="shared" si="1"/>
        <v/>
      </c>
      <c r="P37" s="724" t="str">
        <f t="shared" ca="1" si="2"/>
        <v/>
      </c>
      <c r="Q37" s="725" t="str">
        <f t="shared" ca="1" si="3"/>
        <v/>
      </c>
      <c r="R37" s="725" t="str">
        <f ca="1">IF(B37="","",IF(A37&lt;WEEKNUM(B37+1,21),RS37,""))</f>
        <v/>
      </c>
      <c r="S37" s="750"/>
      <c r="T37" s="723" t="str">
        <f t="shared" si="93"/>
        <v/>
      </c>
      <c r="U37" s="723" t="str">
        <f t="shared" ca="1" si="4"/>
        <v/>
      </c>
      <c r="V37" s="723" t="str">
        <f t="shared" ca="1" si="94"/>
        <v/>
      </c>
      <c r="W37" s="723" t="str">
        <f t="shared" ca="1" si="95"/>
        <v/>
      </c>
      <c r="X37" s="723" t="str">
        <f ca="1">IF(AND(UPPER(G37)=Stammdaten!$D$47,Q37&gt;0),Q37,"")</f>
        <v/>
      </c>
      <c r="Y37" s="751"/>
      <c r="Z37" s="714"/>
      <c r="AA37" s="714"/>
      <c r="AB37" s="714"/>
      <c r="AC37" s="753" t="str">
        <f t="shared" si="5"/>
        <v/>
      </c>
      <c r="AD37" s="714"/>
      <c r="AE37" s="752" t="str">
        <f t="shared" si="6"/>
        <v/>
      </c>
      <c r="AF37" s="729" t="str">
        <f t="shared" si="96"/>
        <v/>
      </c>
      <c r="AG37" s="730" t="str">
        <f t="shared" si="97"/>
        <v/>
      </c>
      <c r="AH37" s="731" t="str">
        <f t="shared" si="7"/>
        <v/>
      </c>
      <c r="AI37" s="731">
        <f t="shared" si="98"/>
        <v>0</v>
      </c>
      <c r="AJ37" s="731">
        <f t="shared" si="99"/>
        <v>0</v>
      </c>
      <c r="AK37" s="732">
        <f ca="1">IF(B37="",0,IF(G37=Stammdaten!$I$59,3,IF(AND(OR(C37=0,WEEKDAY(B37,2)&gt;=6),Q37&lt;&gt;""),2,0)))</f>
        <v>0</v>
      </c>
      <c r="AL37" s="596">
        <f t="shared" si="8"/>
        <v>0</v>
      </c>
      <c r="AM37" s="596">
        <f t="shared" si="8"/>
        <v>0</v>
      </c>
      <c r="AN37" s="596">
        <f t="shared" si="8"/>
        <v>0</v>
      </c>
      <c r="AO37" s="596">
        <f t="shared" si="421"/>
        <v>0</v>
      </c>
      <c r="AP37" s="633">
        <v>0</v>
      </c>
      <c r="AQ37" s="596">
        <f t="shared" si="422"/>
        <v>0</v>
      </c>
      <c r="AR37" s="634">
        <f t="shared" si="9"/>
        <v>0</v>
      </c>
      <c r="AS37" s="733">
        <f t="shared" si="10"/>
        <v>0</v>
      </c>
      <c r="AT37" s="635">
        <f t="shared" si="11"/>
        <v>0</v>
      </c>
      <c r="AU37" s="635">
        <f t="shared" si="423"/>
        <v>0</v>
      </c>
      <c r="AV37" s="633">
        <v>0</v>
      </c>
      <c r="AW37" s="635">
        <f t="shared" si="424"/>
        <v>0</v>
      </c>
      <c r="AX37" s="596">
        <f t="shared" si="12"/>
        <v>0</v>
      </c>
      <c r="AY37" s="596">
        <f t="shared" si="13"/>
        <v>0</v>
      </c>
      <c r="AZ37" s="596">
        <f t="shared" si="14"/>
        <v>0</v>
      </c>
      <c r="BA37" s="596">
        <f t="shared" si="15"/>
        <v>0</v>
      </c>
      <c r="BB37" s="596">
        <f t="shared" si="16"/>
        <v>0</v>
      </c>
      <c r="BC37" s="596">
        <f t="shared" si="425"/>
        <v>0</v>
      </c>
      <c r="BD37" s="636" t="b">
        <f t="shared" si="17"/>
        <v>1</v>
      </c>
      <c r="BE37" s="636" t="b">
        <f>IF(UPPER(G37)=Stammdaten!$D$40,TRUE,FALSE)</f>
        <v>0</v>
      </c>
      <c r="BF37" s="635">
        <f t="shared" si="426"/>
        <v>0</v>
      </c>
      <c r="BG37" s="635">
        <f>IF(UPPER(G37)=Stammdaten!$D$39,IF(C37=0,AU37/2,IF(AU37&gt;=10/24,10/24,AU37)),0)</f>
        <v>0</v>
      </c>
      <c r="BH37" s="635">
        <f ca="1">IF(OR(C37=0,B37=""),0,INDIRECT(ADDRESS(MATCH(B37,Soll_AZ,1)+MATCH("Arbeitszeit 1 ab",Stammdaten!B:B,0)-1,WEEKDAY(B37,2)+15,,,Tabellennamen),TRUE))</f>
        <v>0</v>
      </c>
      <c r="BI37" s="635">
        <f>IF(G37=Stammdaten!$D$48,BH37,0)</f>
        <v>0</v>
      </c>
      <c r="BJ37" s="734">
        <f>ROUND(IF(BI37&gt;0,BI37,IF(UPPER(G37)=Stammdaten!$D$39,BG37,IF(UPPER(G37)=Stammdaten!$D$40,IF(AO37+AU37=0,P37,IF(AND(AU37&gt;0,AU37-AO37+AQ37&lt;=10/24),AU37-AO37+AQ37,IF(OR(AU37=0,AQ37&gt;=10/24),AQ37,10/24))),BF37))),15)</f>
        <v>0</v>
      </c>
      <c r="BK37" s="636">
        <f t="shared" si="427"/>
        <v>0</v>
      </c>
      <c r="BL37" s="636" t="b">
        <f>IF(UPPER(G37)=Stammdaten!$D$39,TRUE,FALSE)</f>
        <v>0</v>
      </c>
      <c r="BM37" s="636">
        <f t="shared" si="18"/>
        <v>0</v>
      </c>
      <c r="BN37" s="636">
        <f t="shared" si="19"/>
        <v>0</v>
      </c>
      <c r="BO37" s="735">
        <f t="shared" ca="1" si="100"/>
        <v>0</v>
      </c>
      <c r="BP37" s="636">
        <f t="shared" si="20"/>
        <v>0</v>
      </c>
      <c r="BQ37" s="636">
        <f t="shared" si="101"/>
        <v>0</v>
      </c>
      <c r="BR37" s="636">
        <f ca="1">IF(B37="",0,IF(WEEKDAY(B37,2)=7,BJ37,0))</f>
        <v>0</v>
      </c>
      <c r="BS37" s="549">
        <f t="shared" ca="1" si="22"/>
        <v>0</v>
      </c>
      <c r="BT37" s="637">
        <f t="shared" ca="1" si="428"/>
        <v>0</v>
      </c>
      <c r="BU37" s="635">
        <f t="shared" ca="1" si="429"/>
        <v>0</v>
      </c>
      <c r="BV37" s="638">
        <f t="shared" ca="1" si="23"/>
        <v>1</v>
      </c>
      <c r="BW37" s="635">
        <f ca="1">IF(B37="","",INDIRECT(ADDRESS(MATCH(B37,Soll_AZ,1)+MATCH("Arbeitszeit 1 ab",Stammdaten!B:B,0)-1,4,,,Tabellennamen),TRUE))</f>
        <v>1.6666666666666667</v>
      </c>
      <c r="BX37" s="638">
        <f t="shared" ca="1" si="24"/>
        <v>0</v>
      </c>
      <c r="BY37" s="638">
        <f t="shared" ca="1" si="102"/>
        <v>0</v>
      </c>
      <c r="BZ37" s="736">
        <f ca="1">ROUND(IF(OR(C37=0,B37=""),0,INDIRECT(ADDRESS(MATCH(B37,Soll_AZ,1)+MATCH("Arbeitszeit 1 ab",Stammdaten!B:B,0)-1,WEEKDAY(B37,2)+15,,,Tabellennamen),TRUE)),15)</f>
        <v>0</v>
      </c>
      <c r="CA37" s="954">
        <f t="shared" ca="1" si="25"/>
        <v>0</v>
      </c>
      <c r="CB37" s="736">
        <f t="shared" si="103"/>
        <v>0</v>
      </c>
      <c r="CC37" s="625">
        <f t="shared" si="26"/>
        <v>1</v>
      </c>
      <c r="CD37" s="737">
        <f t="shared" si="27"/>
        <v>0</v>
      </c>
      <c r="CE37" s="737">
        <f t="shared" si="104"/>
        <v>1</v>
      </c>
      <c r="CF37" s="738" t="str">
        <f t="shared" si="105"/>
        <v>00:00-00:00</v>
      </c>
      <c r="CG37" s="739">
        <f t="shared" si="106"/>
        <v>1</v>
      </c>
      <c r="CH37" s="738">
        <f t="shared" si="107"/>
        <v>0</v>
      </c>
      <c r="CI37" s="738">
        <f t="shared" si="108"/>
        <v>1</v>
      </c>
      <c r="CJ37" s="737" t="b">
        <f t="shared" si="109"/>
        <v>1</v>
      </c>
      <c r="CK37" s="737" t="b">
        <f t="shared" si="109"/>
        <v>0</v>
      </c>
      <c r="CL37" s="737" t="b">
        <f t="shared" si="110"/>
        <v>1</v>
      </c>
      <c r="CM37" s="628">
        <f t="shared" si="111"/>
        <v>1</v>
      </c>
      <c r="CN37" s="737">
        <f t="shared" si="112"/>
        <v>0</v>
      </c>
      <c r="CO37" s="737">
        <f t="shared" si="113"/>
        <v>0</v>
      </c>
      <c r="CP37" s="737">
        <f t="shared" si="114"/>
        <v>0</v>
      </c>
      <c r="CQ37" s="740">
        <f t="shared" si="28"/>
        <v>0</v>
      </c>
      <c r="CR37" s="625">
        <f t="shared" si="115"/>
        <v>1</v>
      </c>
      <c r="CS37" s="738" t="str">
        <f t="shared" si="29"/>
        <v>00:00-00:00</v>
      </c>
      <c r="CT37" s="739">
        <f t="shared" si="116"/>
        <v>1</v>
      </c>
      <c r="CU37" s="738">
        <f t="shared" si="117"/>
        <v>0</v>
      </c>
      <c r="CV37" s="738">
        <f t="shared" si="118"/>
        <v>1</v>
      </c>
      <c r="CW37" s="737" t="b">
        <f t="shared" si="119"/>
        <v>1</v>
      </c>
      <c r="CX37" s="737" t="b">
        <f t="shared" si="119"/>
        <v>0</v>
      </c>
      <c r="CY37" s="737" t="b">
        <f t="shared" si="120"/>
        <v>1</v>
      </c>
      <c r="CZ37" s="628">
        <f t="shared" si="121"/>
        <v>1</v>
      </c>
      <c r="DA37" s="737">
        <f t="shared" si="122"/>
        <v>0</v>
      </c>
      <c r="DB37" s="737">
        <f t="shared" si="123"/>
        <v>0</v>
      </c>
      <c r="DC37" s="737">
        <f t="shared" si="124"/>
        <v>0</v>
      </c>
      <c r="DD37" s="740">
        <f t="shared" si="30"/>
        <v>0</v>
      </c>
      <c r="DE37" s="625">
        <f t="shared" si="125"/>
        <v>1</v>
      </c>
      <c r="DF37" s="738" t="str">
        <f t="shared" si="126"/>
        <v>00:00-00:00</v>
      </c>
      <c r="DG37" s="739">
        <f t="shared" si="127"/>
        <v>1</v>
      </c>
      <c r="DH37" s="738">
        <f t="shared" si="128"/>
        <v>0</v>
      </c>
      <c r="DI37" s="738">
        <f t="shared" si="129"/>
        <v>1</v>
      </c>
      <c r="DJ37" s="737" t="b">
        <f t="shared" si="130"/>
        <v>1</v>
      </c>
      <c r="DK37" s="737" t="b">
        <f t="shared" si="130"/>
        <v>0</v>
      </c>
      <c r="DL37" s="737" t="b">
        <f t="shared" si="131"/>
        <v>1</v>
      </c>
      <c r="DM37" s="628">
        <f t="shared" si="132"/>
        <v>1</v>
      </c>
      <c r="DN37" s="737">
        <f t="shared" si="133"/>
        <v>0</v>
      </c>
      <c r="DO37" s="737">
        <f t="shared" si="134"/>
        <v>0</v>
      </c>
      <c r="DP37" s="737">
        <f t="shared" si="31"/>
        <v>0</v>
      </c>
      <c r="DQ37" s="740">
        <f t="shared" si="32"/>
        <v>0</v>
      </c>
      <c r="DR37" s="625">
        <f t="shared" si="135"/>
        <v>1</v>
      </c>
      <c r="DS37" s="738" t="str">
        <f t="shared" si="136"/>
        <v>00:00-00:00</v>
      </c>
      <c r="DT37" s="739">
        <f t="shared" si="137"/>
        <v>1</v>
      </c>
      <c r="DU37" s="738">
        <f t="shared" si="138"/>
        <v>0</v>
      </c>
      <c r="DV37" s="738">
        <f t="shared" si="139"/>
        <v>1</v>
      </c>
      <c r="DW37" s="737" t="b">
        <f t="shared" si="140"/>
        <v>1</v>
      </c>
      <c r="DX37" s="737" t="b">
        <f t="shared" si="140"/>
        <v>0</v>
      </c>
      <c r="DY37" s="737" t="b">
        <f t="shared" si="141"/>
        <v>1</v>
      </c>
      <c r="DZ37" s="628">
        <f t="shared" si="142"/>
        <v>1</v>
      </c>
      <c r="EA37" s="737">
        <f t="shared" si="143"/>
        <v>0</v>
      </c>
      <c r="EB37" s="737">
        <f t="shared" si="144"/>
        <v>0</v>
      </c>
      <c r="EC37" s="737">
        <f t="shared" si="33"/>
        <v>0</v>
      </c>
      <c r="ED37" s="740">
        <f t="shared" si="34"/>
        <v>0</v>
      </c>
      <c r="EE37" s="741">
        <f t="shared" si="145"/>
        <v>1</v>
      </c>
      <c r="EF37" s="742" t="str">
        <f t="shared" si="146"/>
        <v>00:00-00:00</v>
      </c>
      <c r="EG37" s="743">
        <f t="shared" si="147"/>
        <v>1</v>
      </c>
      <c r="EH37" s="742">
        <f t="shared" si="148"/>
        <v>0</v>
      </c>
      <c r="EI37" s="742">
        <f t="shared" si="149"/>
        <v>1</v>
      </c>
      <c r="EJ37" s="742" t="b">
        <f t="shared" si="150"/>
        <v>1</v>
      </c>
      <c r="EK37" s="742" t="b">
        <f t="shared" si="150"/>
        <v>0</v>
      </c>
      <c r="EL37" s="742" t="b">
        <f t="shared" si="151"/>
        <v>1</v>
      </c>
      <c r="EM37" s="628">
        <f t="shared" si="152"/>
        <v>1</v>
      </c>
      <c r="EN37" s="737">
        <f t="shared" si="153"/>
        <v>0</v>
      </c>
      <c r="EO37" s="737">
        <f t="shared" si="154"/>
        <v>0</v>
      </c>
      <c r="EP37" s="737">
        <f t="shared" si="35"/>
        <v>0</v>
      </c>
      <c r="EQ37" s="740">
        <f t="shared" si="36"/>
        <v>0</v>
      </c>
      <c r="ER37" s="741">
        <f t="shared" si="155"/>
        <v>1</v>
      </c>
      <c r="ES37" s="742" t="str">
        <f t="shared" si="156"/>
        <v>00:00-00:00</v>
      </c>
      <c r="ET37" s="739">
        <f t="shared" si="157"/>
        <v>1</v>
      </c>
      <c r="EU37" s="738">
        <f t="shared" si="158"/>
        <v>0</v>
      </c>
      <c r="EV37" s="738">
        <f t="shared" si="159"/>
        <v>1</v>
      </c>
      <c r="EW37" s="737" t="b">
        <f t="shared" si="160"/>
        <v>1</v>
      </c>
      <c r="EX37" s="737" t="b">
        <f t="shared" si="160"/>
        <v>0</v>
      </c>
      <c r="EY37" s="737" t="b">
        <f t="shared" si="161"/>
        <v>1</v>
      </c>
      <c r="EZ37" s="628">
        <f t="shared" si="162"/>
        <v>1</v>
      </c>
      <c r="FA37" s="737">
        <f t="shared" si="163"/>
        <v>0</v>
      </c>
      <c r="FB37" s="737">
        <f t="shared" si="164"/>
        <v>0</v>
      </c>
      <c r="FC37" s="737">
        <f t="shared" si="37"/>
        <v>0</v>
      </c>
      <c r="FD37" s="740">
        <f t="shared" si="38"/>
        <v>0</v>
      </c>
      <c r="FE37" s="625">
        <f t="shared" si="165"/>
        <v>1</v>
      </c>
      <c r="FF37" s="738" t="str">
        <f t="shared" si="166"/>
        <v>00:00-00:00</v>
      </c>
      <c r="FG37" s="739">
        <f t="shared" si="167"/>
        <v>1</v>
      </c>
      <c r="FH37" s="738">
        <f t="shared" si="168"/>
        <v>0</v>
      </c>
      <c r="FI37" s="738">
        <f t="shared" si="169"/>
        <v>1</v>
      </c>
      <c r="FJ37" s="737" t="b">
        <f t="shared" si="170"/>
        <v>1</v>
      </c>
      <c r="FK37" s="737" t="b">
        <f t="shared" si="170"/>
        <v>0</v>
      </c>
      <c r="FL37" s="737" t="b">
        <f t="shared" si="171"/>
        <v>1</v>
      </c>
      <c r="FM37" s="628">
        <f t="shared" si="172"/>
        <v>1</v>
      </c>
      <c r="FN37" s="737">
        <f t="shared" si="173"/>
        <v>0</v>
      </c>
      <c r="FO37" s="737">
        <f t="shared" si="174"/>
        <v>0</v>
      </c>
      <c r="FP37" s="737">
        <f t="shared" si="39"/>
        <v>0</v>
      </c>
      <c r="FQ37" s="740">
        <f t="shared" si="40"/>
        <v>0</v>
      </c>
      <c r="FR37" s="625">
        <f t="shared" si="175"/>
        <v>1</v>
      </c>
      <c r="FS37" s="738" t="str">
        <f t="shared" si="176"/>
        <v>00:00-00:00</v>
      </c>
      <c r="FT37" s="739">
        <f t="shared" si="177"/>
        <v>1</v>
      </c>
      <c r="FU37" s="738">
        <f t="shared" si="178"/>
        <v>0</v>
      </c>
      <c r="FV37" s="738">
        <f t="shared" si="179"/>
        <v>1</v>
      </c>
      <c r="FW37" s="737" t="b">
        <f t="shared" si="180"/>
        <v>1</v>
      </c>
      <c r="FX37" s="737" t="b">
        <f t="shared" si="180"/>
        <v>0</v>
      </c>
      <c r="FY37" s="737" t="b">
        <f t="shared" si="181"/>
        <v>1</v>
      </c>
      <c r="FZ37" s="628">
        <f t="shared" si="182"/>
        <v>1</v>
      </c>
      <c r="GA37" s="737">
        <f t="shared" si="183"/>
        <v>0</v>
      </c>
      <c r="GB37" s="737">
        <f t="shared" si="184"/>
        <v>0</v>
      </c>
      <c r="GC37" s="737">
        <f t="shared" si="41"/>
        <v>0</v>
      </c>
      <c r="GD37" s="740">
        <f t="shared" si="42"/>
        <v>0</v>
      </c>
      <c r="GE37" s="625">
        <f t="shared" si="185"/>
        <v>1</v>
      </c>
      <c r="GF37" s="738" t="str">
        <f t="shared" si="186"/>
        <v>00:00-00:00</v>
      </c>
      <c r="GG37" s="739">
        <f t="shared" si="187"/>
        <v>1</v>
      </c>
      <c r="GH37" s="738">
        <f t="shared" si="188"/>
        <v>0</v>
      </c>
      <c r="GI37" s="738">
        <f t="shared" si="189"/>
        <v>1</v>
      </c>
      <c r="GJ37" s="737" t="b">
        <f t="shared" si="190"/>
        <v>1</v>
      </c>
      <c r="GK37" s="737" t="b">
        <f t="shared" si="190"/>
        <v>0</v>
      </c>
      <c r="GL37" s="737" t="b">
        <f t="shared" si="191"/>
        <v>1</v>
      </c>
      <c r="GM37" s="628">
        <f t="shared" si="192"/>
        <v>1</v>
      </c>
      <c r="GN37" s="737">
        <f t="shared" si="193"/>
        <v>0</v>
      </c>
      <c r="GO37" s="737">
        <f t="shared" si="194"/>
        <v>0</v>
      </c>
      <c r="GP37" s="737">
        <f t="shared" si="43"/>
        <v>0</v>
      </c>
      <c r="GQ37" s="740">
        <f t="shared" si="44"/>
        <v>0</v>
      </c>
      <c r="GR37" s="625">
        <f t="shared" si="195"/>
        <v>1</v>
      </c>
      <c r="GS37" s="738" t="str">
        <f t="shared" si="196"/>
        <v>00:00-00:00</v>
      </c>
      <c r="GT37" s="739">
        <f t="shared" si="197"/>
        <v>1</v>
      </c>
      <c r="GU37" s="738">
        <f t="shared" si="198"/>
        <v>0</v>
      </c>
      <c r="GV37" s="738">
        <f t="shared" si="199"/>
        <v>1</v>
      </c>
      <c r="GW37" s="737" t="b">
        <f t="shared" si="200"/>
        <v>1</v>
      </c>
      <c r="GX37" s="737" t="b">
        <f t="shared" si="200"/>
        <v>0</v>
      </c>
      <c r="GY37" s="737" t="b">
        <f t="shared" si="201"/>
        <v>1</v>
      </c>
      <c r="GZ37" s="628">
        <f t="shared" si="202"/>
        <v>1</v>
      </c>
      <c r="HA37" s="737">
        <f t="shared" si="203"/>
        <v>0</v>
      </c>
      <c r="HB37" s="737">
        <f t="shared" si="204"/>
        <v>0</v>
      </c>
      <c r="HC37" s="737">
        <f t="shared" si="45"/>
        <v>0</v>
      </c>
      <c r="HD37" s="740">
        <f t="shared" si="46"/>
        <v>0</v>
      </c>
      <c r="HE37" s="625">
        <f t="shared" si="205"/>
        <v>1</v>
      </c>
      <c r="HF37" s="738" t="str">
        <f t="shared" si="206"/>
        <v>00:00-00:00</v>
      </c>
      <c r="HG37" s="739">
        <f t="shared" si="207"/>
        <v>1</v>
      </c>
      <c r="HH37" s="738">
        <f t="shared" si="208"/>
        <v>0</v>
      </c>
      <c r="HI37" s="738">
        <f t="shared" si="209"/>
        <v>1</v>
      </c>
      <c r="HJ37" s="737" t="b">
        <f t="shared" si="210"/>
        <v>1</v>
      </c>
      <c r="HK37" s="737" t="b">
        <f t="shared" si="210"/>
        <v>0</v>
      </c>
      <c r="HL37" s="737" t="b">
        <f t="shared" si="211"/>
        <v>1</v>
      </c>
      <c r="HM37" s="628">
        <f t="shared" si="212"/>
        <v>1</v>
      </c>
      <c r="HN37" s="737">
        <f t="shared" si="213"/>
        <v>0</v>
      </c>
      <c r="HO37" s="737">
        <f t="shared" si="214"/>
        <v>0</v>
      </c>
      <c r="HP37" s="737">
        <f t="shared" si="47"/>
        <v>0</v>
      </c>
      <c r="HQ37" s="740">
        <f t="shared" si="48"/>
        <v>0</v>
      </c>
      <c r="HR37" s="625">
        <f t="shared" si="215"/>
        <v>1</v>
      </c>
      <c r="HS37" s="738" t="str">
        <f t="shared" si="216"/>
        <v>00:00-00:00</v>
      </c>
      <c r="HT37" s="739">
        <f t="shared" si="217"/>
        <v>1</v>
      </c>
      <c r="HU37" s="738">
        <f t="shared" si="218"/>
        <v>0</v>
      </c>
      <c r="HV37" s="738">
        <f t="shared" si="219"/>
        <v>1</v>
      </c>
      <c r="HW37" s="737" t="b">
        <f t="shared" si="220"/>
        <v>1</v>
      </c>
      <c r="HX37" s="737" t="b">
        <f t="shared" si="220"/>
        <v>0</v>
      </c>
      <c r="HY37" s="737" t="b">
        <f t="shared" si="221"/>
        <v>1</v>
      </c>
      <c r="HZ37" s="628">
        <f t="shared" si="222"/>
        <v>1</v>
      </c>
      <c r="IA37" s="737">
        <f t="shared" si="223"/>
        <v>0</v>
      </c>
      <c r="IB37" s="737">
        <f t="shared" si="224"/>
        <v>0</v>
      </c>
      <c r="IC37" s="737">
        <f t="shared" si="49"/>
        <v>0</v>
      </c>
      <c r="ID37" s="740">
        <f t="shared" si="50"/>
        <v>0</v>
      </c>
      <c r="IE37" s="625">
        <f t="shared" si="225"/>
        <v>1</v>
      </c>
      <c r="IF37" s="738" t="str">
        <f t="shared" si="226"/>
        <v>00:00-00:00</v>
      </c>
      <c r="IG37" s="739">
        <f t="shared" si="227"/>
        <v>1</v>
      </c>
      <c r="IH37" s="738">
        <f t="shared" si="228"/>
        <v>0</v>
      </c>
      <c r="II37" s="738">
        <f t="shared" si="229"/>
        <v>1</v>
      </c>
      <c r="IJ37" s="737" t="b">
        <f t="shared" si="230"/>
        <v>1</v>
      </c>
      <c r="IK37" s="737" t="b">
        <f t="shared" si="230"/>
        <v>0</v>
      </c>
      <c r="IL37" s="737" t="b">
        <f t="shared" si="231"/>
        <v>1</v>
      </c>
      <c r="IM37" s="628">
        <f t="shared" si="232"/>
        <v>1</v>
      </c>
      <c r="IN37" s="737">
        <f t="shared" si="233"/>
        <v>0</v>
      </c>
      <c r="IO37" s="737">
        <f t="shared" si="234"/>
        <v>0</v>
      </c>
      <c r="IP37" s="737">
        <f t="shared" si="51"/>
        <v>0</v>
      </c>
      <c r="IQ37" s="740">
        <f t="shared" si="52"/>
        <v>0</v>
      </c>
      <c r="IR37" s="625">
        <f t="shared" si="235"/>
        <v>1</v>
      </c>
      <c r="IS37" s="738" t="str">
        <f t="shared" si="236"/>
        <v>00:00-00:00</v>
      </c>
      <c r="IT37" s="739">
        <f t="shared" si="237"/>
        <v>1</v>
      </c>
      <c r="IU37" s="738">
        <f t="shared" si="238"/>
        <v>0</v>
      </c>
      <c r="IV37" s="738">
        <f t="shared" si="239"/>
        <v>1</v>
      </c>
      <c r="IW37" s="737" t="b">
        <f t="shared" si="240"/>
        <v>1</v>
      </c>
      <c r="IX37" s="737" t="b">
        <f t="shared" si="240"/>
        <v>0</v>
      </c>
      <c r="IY37" s="737" t="b">
        <f t="shared" si="241"/>
        <v>1</v>
      </c>
      <c r="IZ37" s="628">
        <f t="shared" si="242"/>
        <v>1</v>
      </c>
      <c r="JA37" s="737">
        <f t="shared" si="243"/>
        <v>0</v>
      </c>
      <c r="JB37" s="737">
        <f t="shared" si="244"/>
        <v>0</v>
      </c>
      <c r="JC37" s="737">
        <f t="shared" si="53"/>
        <v>0</v>
      </c>
      <c r="JD37" s="740">
        <f t="shared" si="54"/>
        <v>0</v>
      </c>
      <c r="JE37" s="625">
        <f t="shared" si="245"/>
        <v>1</v>
      </c>
      <c r="JF37" s="738" t="str">
        <f t="shared" si="246"/>
        <v>00:00-00:00</v>
      </c>
      <c r="JG37" s="739">
        <f t="shared" si="247"/>
        <v>1</v>
      </c>
      <c r="JH37" s="738">
        <f t="shared" si="248"/>
        <v>0</v>
      </c>
      <c r="JI37" s="738">
        <f t="shared" si="249"/>
        <v>1</v>
      </c>
      <c r="JJ37" s="737" t="b">
        <f t="shared" si="250"/>
        <v>1</v>
      </c>
      <c r="JK37" s="737" t="b">
        <f t="shared" si="250"/>
        <v>0</v>
      </c>
      <c r="JL37" s="737" t="b">
        <f t="shared" si="251"/>
        <v>1</v>
      </c>
      <c r="JM37" s="628">
        <f t="shared" si="252"/>
        <v>1</v>
      </c>
      <c r="JN37" s="737">
        <f t="shared" si="253"/>
        <v>0</v>
      </c>
      <c r="JO37" s="737">
        <f t="shared" si="254"/>
        <v>0</v>
      </c>
      <c r="JP37" s="737">
        <f t="shared" si="55"/>
        <v>0</v>
      </c>
      <c r="JQ37" s="740">
        <f t="shared" si="56"/>
        <v>0</v>
      </c>
      <c r="JR37" s="744">
        <f t="shared" si="255"/>
        <v>0</v>
      </c>
      <c r="JS37" s="745">
        <f t="shared" si="256"/>
        <v>0</v>
      </c>
      <c r="JT37" s="744">
        <f t="shared" si="257"/>
        <v>0</v>
      </c>
      <c r="JU37" s="744">
        <f t="shared" si="258"/>
        <v>0</v>
      </c>
      <c r="JV37" s="744">
        <f t="shared" si="259"/>
        <v>0</v>
      </c>
      <c r="JW37" s="744">
        <f t="shared" si="260"/>
        <v>0</v>
      </c>
      <c r="JX37" s="616"/>
      <c r="JY37" s="625">
        <f t="shared" si="261"/>
        <v>1</v>
      </c>
      <c r="JZ37" s="626" t="str">
        <f t="shared" si="262"/>
        <v>00:00-00:00</v>
      </c>
      <c r="KA37" s="627">
        <f t="shared" si="263"/>
        <v>1</v>
      </c>
      <c r="KB37" s="738">
        <f t="shared" si="264"/>
        <v>0</v>
      </c>
      <c r="KC37" s="738">
        <f t="shared" si="265"/>
        <v>1</v>
      </c>
      <c r="KD37" s="628" t="b">
        <f t="shared" si="266"/>
        <v>1</v>
      </c>
      <c r="KE37" s="628" t="b">
        <f t="shared" si="266"/>
        <v>0</v>
      </c>
      <c r="KF37" s="628" t="b">
        <f t="shared" si="267"/>
        <v>1</v>
      </c>
      <c r="KG37" s="628">
        <f t="shared" si="268"/>
        <v>1</v>
      </c>
      <c r="KH37" s="737">
        <f t="shared" si="269"/>
        <v>0</v>
      </c>
      <c r="KI37" s="737">
        <f t="shared" si="270"/>
        <v>0</v>
      </c>
      <c r="KJ37" s="737">
        <f t="shared" si="57"/>
        <v>0</v>
      </c>
      <c r="KK37" s="740">
        <f t="shared" si="58"/>
        <v>0</v>
      </c>
      <c r="KL37" s="625">
        <f t="shared" si="271"/>
        <v>1</v>
      </c>
      <c r="KM37" s="625" t="str">
        <f t="shared" si="272"/>
        <v>00:00-00:00</v>
      </c>
      <c r="KN37" s="627">
        <f t="shared" si="273"/>
        <v>1</v>
      </c>
      <c r="KO37" s="738">
        <f t="shared" si="274"/>
        <v>0</v>
      </c>
      <c r="KP37" s="738">
        <f t="shared" si="275"/>
        <v>1</v>
      </c>
      <c r="KQ37" s="628" t="b">
        <f t="shared" si="276"/>
        <v>1</v>
      </c>
      <c r="KR37" s="628" t="b">
        <f t="shared" si="276"/>
        <v>0</v>
      </c>
      <c r="KS37" s="628" t="b">
        <f t="shared" si="277"/>
        <v>1</v>
      </c>
      <c r="KT37" s="628">
        <f t="shared" si="278"/>
        <v>1</v>
      </c>
      <c r="KU37" s="737">
        <f t="shared" si="279"/>
        <v>0</v>
      </c>
      <c r="KV37" s="737">
        <f t="shared" si="280"/>
        <v>0</v>
      </c>
      <c r="KW37" s="737">
        <f t="shared" si="59"/>
        <v>0</v>
      </c>
      <c r="KX37" s="740">
        <f t="shared" si="60"/>
        <v>0</v>
      </c>
      <c r="KY37" s="625">
        <f t="shared" si="281"/>
        <v>1</v>
      </c>
      <c r="KZ37" s="625" t="str">
        <f t="shared" si="282"/>
        <v>00:00-00:00</v>
      </c>
      <c r="LA37" s="627">
        <f t="shared" si="283"/>
        <v>1</v>
      </c>
      <c r="LB37" s="738">
        <f t="shared" si="284"/>
        <v>0</v>
      </c>
      <c r="LC37" s="738">
        <f t="shared" si="285"/>
        <v>1</v>
      </c>
      <c r="LD37" s="628" t="b">
        <f t="shared" si="286"/>
        <v>1</v>
      </c>
      <c r="LE37" s="628" t="b">
        <f t="shared" si="286"/>
        <v>0</v>
      </c>
      <c r="LF37" s="628" t="b">
        <f t="shared" si="287"/>
        <v>1</v>
      </c>
      <c r="LG37" s="628">
        <f t="shared" si="288"/>
        <v>1</v>
      </c>
      <c r="LH37" s="737">
        <f t="shared" si="289"/>
        <v>0</v>
      </c>
      <c r="LI37" s="737">
        <f t="shared" si="290"/>
        <v>0</v>
      </c>
      <c r="LJ37" s="737">
        <f t="shared" si="61"/>
        <v>0</v>
      </c>
      <c r="LK37" s="740">
        <f t="shared" si="62"/>
        <v>0</v>
      </c>
      <c r="LL37" s="625">
        <f t="shared" si="291"/>
        <v>1</v>
      </c>
      <c r="LM37" s="625" t="str">
        <f t="shared" si="292"/>
        <v>00:00-00:00</v>
      </c>
      <c r="LN37" s="627">
        <f t="shared" si="293"/>
        <v>1</v>
      </c>
      <c r="LO37" s="738">
        <f t="shared" si="294"/>
        <v>0</v>
      </c>
      <c r="LP37" s="738">
        <f t="shared" si="295"/>
        <v>1</v>
      </c>
      <c r="LQ37" s="628" t="b">
        <f t="shared" si="296"/>
        <v>1</v>
      </c>
      <c r="LR37" s="628" t="b">
        <f t="shared" si="296"/>
        <v>0</v>
      </c>
      <c r="LS37" s="628" t="b">
        <f t="shared" si="297"/>
        <v>1</v>
      </c>
      <c r="LT37" s="628">
        <f t="shared" si="298"/>
        <v>1</v>
      </c>
      <c r="LU37" s="737">
        <f t="shared" si="299"/>
        <v>0</v>
      </c>
      <c r="LV37" s="737">
        <f t="shared" si="300"/>
        <v>0</v>
      </c>
      <c r="LW37" s="737">
        <f t="shared" si="63"/>
        <v>0</v>
      </c>
      <c r="LX37" s="740">
        <f t="shared" si="64"/>
        <v>0</v>
      </c>
      <c r="LY37" s="625">
        <f t="shared" si="301"/>
        <v>1</v>
      </c>
      <c r="LZ37" s="625" t="str">
        <f t="shared" si="302"/>
        <v>00:00-00:00</v>
      </c>
      <c r="MA37" s="627">
        <f t="shared" si="303"/>
        <v>1</v>
      </c>
      <c r="MB37" s="738">
        <f t="shared" si="304"/>
        <v>0</v>
      </c>
      <c r="MC37" s="738">
        <f t="shared" si="305"/>
        <v>1</v>
      </c>
      <c r="MD37" s="628" t="b">
        <f t="shared" si="306"/>
        <v>1</v>
      </c>
      <c r="ME37" s="628" t="b">
        <f t="shared" si="65"/>
        <v>0</v>
      </c>
      <c r="MF37" s="628" t="b">
        <f t="shared" si="307"/>
        <v>1</v>
      </c>
      <c r="MG37" s="628">
        <f t="shared" si="308"/>
        <v>1</v>
      </c>
      <c r="MH37" s="737">
        <f t="shared" si="309"/>
        <v>0</v>
      </c>
      <c r="MI37" s="737">
        <f t="shared" si="310"/>
        <v>0</v>
      </c>
      <c r="MJ37" s="737">
        <f t="shared" si="66"/>
        <v>0</v>
      </c>
      <c r="MK37" s="740">
        <f t="shared" si="67"/>
        <v>0</v>
      </c>
      <c r="ML37" s="625">
        <f t="shared" si="311"/>
        <v>1</v>
      </c>
      <c r="MM37" s="625" t="str">
        <f t="shared" si="312"/>
        <v>00:00-00:00</v>
      </c>
      <c r="MN37" s="627">
        <f t="shared" si="313"/>
        <v>1</v>
      </c>
      <c r="MO37" s="738">
        <f t="shared" si="314"/>
        <v>0</v>
      </c>
      <c r="MP37" s="738">
        <f t="shared" si="315"/>
        <v>1</v>
      </c>
      <c r="MQ37" s="628" t="b">
        <f t="shared" si="316"/>
        <v>1</v>
      </c>
      <c r="MR37" s="628" t="b">
        <f t="shared" si="316"/>
        <v>0</v>
      </c>
      <c r="MS37" s="628" t="b">
        <f t="shared" si="317"/>
        <v>1</v>
      </c>
      <c r="MT37" s="628">
        <f t="shared" si="318"/>
        <v>1</v>
      </c>
      <c r="MU37" s="737">
        <f t="shared" si="319"/>
        <v>0</v>
      </c>
      <c r="MV37" s="737">
        <f t="shared" si="320"/>
        <v>0</v>
      </c>
      <c r="MW37" s="737">
        <f t="shared" si="68"/>
        <v>0</v>
      </c>
      <c r="MX37" s="740">
        <f t="shared" si="69"/>
        <v>0</v>
      </c>
      <c r="MY37" s="625">
        <f t="shared" si="321"/>
        <v>1</v>
      </c>
      <c r="MZ37" s="625" t="str">
        <f t="shared" si="322"/>
        <v>00:00-00:00</v>
      </c>
      <c r="NA37" s="627">
        <f t="shared" si="323"/>
        <v>1</v>
      </c>
      <c r="NB37" s="738">
        <f t="shared" si="324"/>
        <v>0</v>
      </c>
      <c r="NC37" s="738">
        <f t="shared" si="325"/>
        <v>1</v>
      </c>
      <c r="ND37" s="628" t="b">
        <f t="shared" si="326"/>
        <v>1</v>
      </c>
      <c r="NE37" s="628" t="b">
        <f t="shared" si="326"/>
        <v>0</v>
      </c>
      <c r="NF37" s="628" t="b">
        <f t="shared" si="327"/>
        <v>1</v>
      </c>
      <c r="NG37" s="628">
        <f t="shared" si="328"/>
        <v>1</v>
      </c>
      <c r="NH37" s="737">
        <f t="shared" si="329"/>
        <v>0</v>
      </c>
      <c r="NI37" s="737">
        <f t="shared" si="330"/>
        <v>0</v>
      </c>
      <c r="NJ37" s="737">
        <f t="shared" si="70"/>
        <v>0</v>
      </c>
      <c r="NK37" s="740">
        <f t="shared" si="71"/>
        <v>0</v>
      </c>
      <c r="NL37" s="625">
        <f t="shared" si="331"/>
        <v>1</v>
      </c>
      <c r="NM37" s="625" t="str">
        <f t="shared" si="332"/>
        <v>00:00-00:00</v>
      </c>
      <c r="NN37" s="627">
        <f t="shared" si="333"/>
        <v>1</v>
      </c>
      <c r="NO37" s="738">
        <f t="shared" si="334"/>
        <v>0</v>
      </c>
      <c r="NP37" s="738">
        <f t="shared" si="335"/>
        <v>1</v>
      </c>
      <c r="NQ37" s="628" t="b">
        <f t="shared" si="336"/>
        <v>1</v>
      </c>
      <c r="NR37" s="628" t="b">
        <f t="shared" si="336"/>
        <v>0</v>
      </c>
      <c r="NS37" s="628" t="b">
        <f t="shared" si="337"/>
        <v>1</v>
      </c>
      <c r="NT37" s="628">
        <f t="shared" si="338"/>
        <v>1</v>
      </c>
      <c r="NU37" s="737">
        <f t="shared" si="339"/>
        <v>0</v>
      </c>
      <c r="NV37" s="737">
        <f t="shared" si="340"/>
        <v>0</v>
      </c>
      <c r="NW37" s="737">
        <f t="shared" si="72"/>
        <v>0</v>
      </c>
      <c r="NX37" s="740">
        <f t="shared" si="73"/>
        <v>0</v>
      </c>
      <c r="NY37" s="625">
        <f t="shared" si="341"/>
        <v>1</v>
      </c>
      <c r="NZ37" s="625" t="str">
        <f t="shared" si="342"/>
        <v>00:00-00:00</v>
      </c>
      <c r="OA37" s="627">
        <f t="shared" si="343"/>
        <v>1</v>
      </c>
      <c r="OB37" s="738">
        <f t="shared" si="344"/>
        <v>0</v>
      </c>
      <c r="OC37" s="738">
        <f t="shared" si="345"/>
        <v>1</v>
      </c>
      <c r="OD37" s="628" t="b">
        <f t="shared" si="346"/>
        <v>1</v>
      </c>
      <c r="OE37" s="628" t="b">
        <f t="shared" si="346"/>
        <v>0</v>
      </c>
      <c r="OF37" s="628" t="b">
        <f t="shared" si="347"/>
        <v>1</v>
      </c>
      <c r="OG37" s="628">
        <f t="shared" si="348"/>
        <v>1</v>
      </c>
      <c r="OH37" s="737">
        <f t="shared" si="349"/>
        <v>0</v>
      </c>
      <c r="OI37" s="737">
        <f t="shared" si="350"/>
        <v>0</v>
      </c>
      <c r="OJ37" s="737">
        <f t="shared" si="74"/>
        <v>0</v>
      </c>
      <c r="OK37" s="740">
        <f t="shared" si="75"/>
        <v>0</v>
      </c>
      <c r="OL37" s="625">
        <f t="shared" si="351"/>
        <v>1</v>
      </c>
      <c r="OM37" s="625" t="str">
        <f t="shared" si="352"/>
        <v>00:00-00:00</v>
      </c>
      <c r="ON37" s="627">
        <f t="shared" si="353"/>
        <v>1</v>
      </c>
      <c r="OO37" s="738">
        <f t="shared" si="354"/>
        <v>0</v>
      </c>
      <c r="OP37" s="738">
        <f t="shared" si="355"/>
        <v>1</v>
      </c>
      <c r="OQ37" s="628" t="b">
        <f t="shared" si="356"/>
        <v>1</v>
      </c>
      <c r="OR37" s="628" t="b">
        <f t="shared" si="356"/>
        <v>0</v>
      </c>
      <c r="OS37" s="628" t="b">
        <f t="shared" si="357"/>
        <v>1</v>
      </c>
      <c r="OT37" s="628">
        <f t="shared" si="358"/>
        <v>1</v>
      </c>
      <c r="OU37" s="737">
        <f t="shared" si="359"/>
        <v>0</v>
      </c>
      <c r="OV37" s="737">
        <f t="shared" si="360"/>
        <v>0</v>
      </c>
      <c r="OW37" s="737">
        <f t="shared" si="76"/>
        <v>0</v>
      </c>
      <c r="OX37" s="740">
        <f t="shared" si="77"/>
        <v>0</v>
      </c>
      <c r="OY37" s="625">
        <f t="shared" si="361"/>
        <v>1</v>
      </c>
      <c r="OZ37" s="625" t="str">
        <f t="shared" si="362"/>
        <v>00:00-00:00</v>
      </c>
      <c r="PA37" s="627">
        <f t="shared" si="363"/>
        <v>1</v>
      </c>
      <c r="PB37" s="738">
        <f t="shared" si="364"/>
        <v>0</v>
      </c>
      <c r="PC37" s="738">
        <f t="shared" si="365"/>
        <v>1</v>
      </c>
      <c r="PD37" s="628" t="b">
        <f t="shared" si="366"/>
        <v>1</v>
      </c>
      <c r="PE37" s="628" t="b">
        <f t="shared" si="366"/>
        <v>0</v>
      </c>
      <c r="PF37" s="628" t="b">
        <f t="shared" si="367"/>
        <v>1</v>
      </c>
      <c r="PG37" s="628">
        <f t="shared" si="368"/>
        <v>1</v>
      </c>
      <c r="PH37" s="737">
        <f t="shared" si="369"/>
        <v>0</v>
      </c>
      <c r="PI37" s="737">
        <f t="shared" si="370"/>
        <v>0</v>
      </c>
      <c r="PJ37" s="737">
        <f t="shared" si="78"/>
        <v>0</v>
      </c>
      <c r="PK37" s="740">
        <f t="shared" si="79"/>
        <v>0</v>
      </c>
      <c r="PL37" s="625">
        <f t="shared" si="371"/>
        <v>1</v>
      </c>
      <c r="PM37" s="625" t="str">
        <f t="shared" si="372"/>
        <v>00:00-00:00</v>
      </c>
      <c r="PN37" s="627">
        <f t="shared" si="373"/>
        <v>1</v>
      </c>
      <c r="PO37" s="738">
        <f t="shared" si="374"/>
        <v>0</v>
      </c>
      <c r="PP37" s="738">
        <f t="shared" si="375"/>
        <v>1</v>
      </c>
      <c r="PQ37" s="628" t="b">
        <f t="shared" si="376"/>
        <v>1</v>
      </c>
      <c r="PR37" s="628" t="b">
        <f t="shared" si="376"/>
        <v>0</v>
      </c>
      <c r="PS37" s="628" t="b">
        <f t="shared" si="377"/>
        <v>1</v>
      </c>
      <c r="PT37" s="628">
        <f t="shared" si="378"/>
        <v>1</v>
      </c>
      <c r="PU37" s="737">
        <f t="shared" si="379"/>
        <v>0</v>
      </c>
      <c r="PV37" s="737">
        <f t="shared" si="380"/>
        <v>0</v>
      </c>
      <c r="PW37" s="737">
        <f t="shared" si="80"/>
        <v>0</v>
      </c>
      <c r="PX37" s="740">
        <f t="shared" si="81"/>
        <v>0</v>
      </c>
      <c r="PY37" s="625">
        <f t="shared" si="381"/>
        <v>1</v>
      </c>
      <c r="PZ37" s="625" t="str">
        <f t="shared" si="382"/>
        <v>00:00-00:00</v>
      </c>
      <c r="QA37" s="627">
        <f t="shared" si="383"/>
        <v>1</v>
      </c>
      <c r="QB37" s="738">
        <f t="shared" si="384"/>
        <v>0</v>
      </c>
      <c r="QC37" s="738">
        <f t="shared" si="385"/>
        <v>1</v>
      </c>
      <c r="QD37" s="628" t="b">
        <f t="shared" si="386"/>
        <v>1</v>
      </c>
      <c r="QE37" s="628" t="b">
        <f t="shared" si="386"/>
        <v>0</v>
      </c>
      <c r="QF37" s="628" t="b">
        <f t="shared" si="387"/>
        <v>1</v>
      </c>
      <c r="QG37" s="628">
        <f t="shared" si="388"/>
        <v>1</v>
      </c>
      <c r="QH37" s="737">
        <f t="shared" si="389"/>
        <v>0</v>
      </c>
      <c r="QI37" s="737">
        <f t="shared" si="390"/>
        <v>0</v>
      </c>
      <c r="QJ37" s="737">
        <f t="shared" si="82"/>
        <v>0</v>
      </c>
      <c r="QK37" s="740">
        <f t="shared" si="83"/>
        <v>0</v>
      </c>
      <c r="QL37" s="625">
        <f t="shared" si="391"/>
        <v>1</v>
      </c>
      <c r="QM37" s="625" t="str">
        <f t="shared" si="392"/>
        <v>00:00-00:00</v>
      </c>
      <c r="QN37" s="627">
        <f t="shared" si="393"/>
        <v>1</v>
      </c>
      <c r="QO37" s="738">
        <f t="shared" si="394"/>
        <v>0</v>
      </c>
      <c r="QP37" s="738">
        <f t="shared" si="395"/>
        <v>1</v>
      </c>
      <c r="QQ37" s="628" t="b">
        <f t="shared" si="396"/>
        <v>1</v>
      </c>
      <c r="QR37" s="628" t="b">
        <f t="shared" si="396"/>
        <v>0</v>
      </c>
      <c r="QS37" s="628" t="b">
        <f t="shared" si="397"/>
        <v>1</v>
      </c>
      <c r="QT37" s="628">
        <f t="shared" si="398"/>
        <v>1</v>
      </c>
      <c r="QU37" s="737">
        <f t="shared" si="399"/>
        <v>0</v>
      </c>
      <c r="QV37" s="737">
        <f t="shared" si="400"/>
        <v>0</v>
      </c>
      <c r="QW37" s="737">
        <f t="shared" si="84"/>
        <v>0</v>
      </c>
      <c r="QX37" s="740">
        <f t="shared" si="85"/>
        <v>0</v>
      </c>
      <c r="QY37" s="625">
        <f t="shared" si="401"/>
        <v>1</v>
      </c>
      <c r="QZ37" s="625" t="str">
        <f t="shared" si="402"/>
        <v>00:00-00:00</v>
      </c>
      <c r="RA37" s="627">
        <f t="shared" si="403"/>
        <v>1</v>
      </c>
      <c r="RB37" s="738">
        <f t="shared" si="404"/>
        <v>0</v>
      </c>
      <c r="RC37" s="738">
        <f t="shared" si="405"/>
        <v>1</v>
      </c>
      <c r="RD37" s="628" t="b">
        <f t="shared" si="406"/>
        <v>1</v>
      </c>
      <c r="RE37" s="628" t="b">
        <f t="shared" si="406"/>
        <v>0</v>
      </c>
      <c r="RF37" s="628" t="b">
        <f t="shared" si="407"/>
        <v>1</v>
      </c>
      <c r="RG37" s="628">
        <f t="shared" si="408"/>
        <v>1</v>
      </c>
      <c r="RH37" s="737">
        <f t="shared" si="409"/>
        <v>0</v>
      </c>
      <c r="RI37" s="737">
        <f t="shared" si="410"/>
        <v>0</v>
      </c>
      <c r="RJ37" s="737">
        <f t="shared" si="86"/>
        <v>0</v>
      </c>
      <c r="RK37" s="740">
        <f t="shared" si="87"/>
        <v>0</v>
      </c>
      <c r="RL37" s="744">
        <f t="shared" si="411"/>
        <v>0</v>
      </c>
      <c r="RM37" s="746">
        <f t="shared" si="430"/>
        <v>0</v>
      </c>
      <c r="RN37" s="744">
        <f t="shared" si="412"/>
        <v>0</v>
      </c>
      <c r="RO37" s="744">
        <f t="shared" si="413"/>
        <v>0</v>
      </c>
      <c r="RP37" s="744">
        <f t="shared" si="414"/>
        <v>0</v>
      </c>
      <c r="RQ37" s="744">
        <f t="shared" si="415"/>
        <v>0</v>
      </c>
      <c r="RR37" s="594">
        <f t="shared" ca="1" si="89"/>
        <v>0</v>
      </c>
      <c r="RS37" s="594">
        <f t="shared" ca="1" si="90"/>
        <v>0</v>
      </c>
      <c r="RU37" s="725"/>
    </row>
    <row r="38" spans="1:489" s="625" customFormat="1" ht="15" x14ac:dyDescent="0.25">
      <c r="A38" s="865">
        <f t="shared" ref="A38:A40" ca="1" si="431">IF(B38="","",WEEKNUM(B38,21))</f>
        <v>52</v>
      </c>
      <c r="B38" s="719">
        <f ca="1">IF(B37="","",IF(B37+1=DATE(Aufzeichnungsjahr,$C$3+1,1),"",B37+1))</f>
        <v>44193</v>
      </c>
      <c r="C38" s="720">
        <f ca="1">IF(B38="",1,NETWORKDAYS(B38,B38,Feiertage))</f>
        <v>0</v>
      </c>
      <c r="D38" s="720" t="str">
        <f t="shared" ca="1" si="418"/>
        <v/>
      </c>
      <c r="E38" s="773" t="str">
        <f t="shared" ca="1" si="419"/>
        <v/>
      </c>
      <c r="F38" s="721">
        <f t="shared" ca="1" si="420"/>
        <v>44193</v>
      </c>
      <c r="G38" s="747"/>
      <c r="H38" s="748"/>
      <c r="I38" s="748"/>
      <c r="J38" s="748"/>
      <c r="K38" s="748"/>
      <c r="L38" s="748"/>
      <c r="M38" s="749"/>
      <c r="N38" s="722" t="str">
        <f t="shared" si="0"/>
        <v/>
      </c>
      <c r="O38" s="723" t="str">
        <f t="shared" si="1"/>
        <v/>
      </c>
      <c r="P38" s="724" t="str">
        <f t="shared" ca="1" si="2"/>
        <v/>
      </c>
      <c r="Q38" s="725" t="str">
        <f t="shared" ca="1" si="3"/>
        <v/>
      </c>
      <c r="R38" s="725" t="str">
        <f t="shared" ref="R38:R40" ca="1" si="432">IF(B38="","",IF(A38&lt;WEEKNUM(B38+1,21),RS38,""))</f>
        <v/>
      </c>
      <c r="S38" s="750"/>
      <c r="T38" s="723" t="str">
        <f t="shared" si="93"/>
        <v/>
      </c>
      <c r="U38" s="723" t="str">
        <f ca="1">IF(B38="","",IF(OR(RO38+JU38&gt;0,AND(WEEKDAY(B38,2)=6,BP38+BQ38&gt;0)),BP38+BQ38+RO38+JU38,""))</f>
        <v/>
      </c>
      <c r="V38" s="723" t="str">
        <f ca="1">IF(B38="","",IF(BR38+RP38+JV38&gt;0,BR38+RP38+JV38,""))</f>
        <v/>
      </c>
      <c r="W38" s="723" t="str">
        <f t="shared" ca="1" si="95"/>
        <v/>
      </c>
      <c r="X38" s="723" t="str">
        <f ca="1">IF(AND(UPPER(G38)=Stammdaten!$D$47,Q38&gt;0),Q38,"")</f>
        <v/>
      </c>
      <c r="Y38" s="751"/>
      <c r="Z38" s="714"/>
      <c r="AA38" s="714"/>
      <c r="AB38" s="714"/>
      <c r="AC38" s="753" t="str">
        <f t="shared" si="5"/>
        <v/>
      </c>
      <c r="AD38" s="714"/>
      <c r="AE38" s="752" t="str">
        <f t="shared" si="6"/>
        <v/>
      </c>
      <c r="AF38" s="729" t="str">
        <f t="shared" si="96"/>
        <v/>
      </c>
      <c r="AG38" s="730" t="str">
        <f t="shared" si="97"/>
        <v/>
      </c>
      <c r="AH38" s="731" t="str">
        <f t="shared" si="7"/>
        <v/>
      </c>
      <c r="AI38" s="731">
        <f t="shared" si="98"/>
        <v>0</v>
      </c>
      <c r="AJ38" s="731">
        <f t="shared" si="99"/>
        <v>0</v>
      </c>
      <c r="AK38" s="732">
        <f ca="1">IF(B38="",0,IF(G38=Stammdaten!$I$59,3,IF(AND(OR(C38=0,WEEKDAY(B38,2)&gt;=6),Q38&lt;&gt;""),2,0)))</f>
        <v>0</v>
      </c>
      <c r="AL38" s="754">
        <f t="shared" si="8"/>
        <v>0</v>
      </c>
      <c r="AM38" s="596">
        <f t="shared" si="8"/>
        <v>0</v>
      </c>
      <c r="AN38" s="596">
        <f t="shared" si="8"/>
        <v>0</v>
      </c>
      <c r="AO38" s="596">
        <f t="shared" si="421"/>
        <v>0</v>
      </c>
      <c r="AP38" s="633">
        <v>0</v>
      </c>
      <c r="AQ38" s="596">
        <f t="shared" si="422"/>
        <v>0</v>
      </c>
      <c r="AR38" s="634">
        <f t="shared" si="9"/>
        <v>0</v>
      </c>
      <c r="AS38" s="733">
        <f t="shared" si="10"/>
        <v>0</v>
      </c>
      <c r="AT38" s="635">
        <f t="shared" si="11"/>
        <v>0</v>
      </c>
      <c r="AU38" s="635">
        <f t="shared" si="423"/>
        <v>0</v>
      </c>
      <c r="AV38" s="633">
        <v>0</v>
      </c>
      <c r="AW38" s="635">
        <f t="shared" si="424"/>
        <v>0</v>
      </c>
      <c r="AX38" s="596">
        <f t="shared" si="12"/>
        <v>0</v>
      </c>
      <c r="AY38" s="596">
        <f t="shared" si="13"/>
        <v>0</v>
      </c>
      <c r="AZ38" s="596">
        <f t="shared" si="14"/>
        <v>0</v>
      </c>
      <c r="BA38" s="596">
        <f t="shared" si="15"/>
        <v>0</v>
      </c>
      <c r="BB38" s="596">
        <f t="shared" si="16"/>
        <v>0</v>
      </c>
      <c r="BC38" s="596">
        <f t="shared" si="425"/>
        <v>0</v>
      </c>
      <c r="BD38" s="636" t="b">
        <f t="shared" si="17"/>
        <v>1</v>
      </c>
      <c r="BE38" s="636" t="b">
        <f>IF(UPPER(G38)=Stammdaten!$D$40,TRUE,FALSE)</f>
        <v>0</v>
      </c>
      <c r="BF38" s="635">
        <f t="shared" si="426"/>
        <v>0</v>
      </c>
      <c r="BG38" s="635">
        <f>IF(UPPER(G38)=Stammdaten!$D$39,IF(C38=0,AU38/2,IF(AU38&gt;=10/24,10/24,AU38)),0)</f>
        <v>0</v>
      </c>
      <c r="BH38" s="635">
        <f ca="1">IF(OR(C38=0,B38=""),0,INDIRECT(ADDRESS(MATCH(B38,Soll_AZ,1)+MATCH("Arbeitszeit 1 ab",Stammdaten!B:B,0)-1,WEEKDAY(B38,2)+15,,,Tabellennamen),TRUE))</f>
        <v>0</v>
      </c>
      <c r="BI38" s="635">
        <f>IF(G38=Stammdaten!$D$48,BH38,0)</f>
        <v>0</v>
      </c>
      <c r="BJ38" s="734">
        <f>ROUND(IF(BI38&gt;0,BI38,IF(UPPER(G38)=Stammdaten!$D$39,BG38,IF(UPPER(G38)=Stammdaten!$D$40,IF(AO38+AU38=0,P38,IF(AND(AU38&gt;0,AU38-AO38+AQ38&lt;=10/24),AU38-AO38+AQ38,IF(OR(AU38=0,AQ38&gt;=10/24),AQ38,10/24))),BF38))),15)</f>
        <v>0</v>
      </c>
      <c r="BK38" s="636">
        <f t="shared" si="427"/>
        <v>0</v>
      </c>
      <c r="BL38" s="636" t="b">
        <f>IF(UPPER(G38)=Stammdaten!$D$39,TRUE,FALSE)</f>
        <v>0</v>
      </c>
      <c r="BM38" s="636">
        <f t="shared" si="18"/>
        <v>0</v>
      </c>
      <c r="BN38" s="636">
        <f t="shared" si="19"/>
        <v>0</v>
      </c>
      <c r="BO38" s="735">
        <f t="shared" ca="1" si="100"/>
        <v>0</v>
      </c>
      <c r="BP38" s="636">
        <f t="shared" si="20"/>
        <v>0</v>
      </c>
      <c r="BQ38" s="636">
        <f t="shared" si="101"/>
        <v>0</v>
      </c>
      <c r="BR38" s="636">
        <f t="shared" ref="BR38:BR40" ca="1" si="433">IF(B38="",0,IF(WEEKDAY(B38,2)=7,BJ38,0))</f>
        <v>0</v>
      </c>
      <c r="BS38" s="549">
        <f ca="1">IF(ISERROR(VLOOKUP(B37+1,Feiertage_Liste,2,FALSE)),0,VLOOKUP(B37+1,Feiertage_Liste,2,FALSE))</f>
        <v>0</v>
      </c>
      <c r="BT38" s="637">
        <f t="shared" ca="1" si="428"/>
        <v>0</v>
      </c>
      <c r="BU38" s="635">
        <f t="shared" ca="1" si="429"/>
        <v>0</v>
      </c>
      <c r="BV38" s="638">
        <f ca="1">IF(B38="",BV37,IF(OR(AND(BU38&gt;=0,BU38&lt;=(grün_plus*BW38/100%)),AND(BU38&lt;=0,BU38&gt;=(grün_minus*BW38/100%))),1,IF(OR(AND(BU38&gt;0,BU38&lt;=(rot_plus*BW38/100%)),AND(BU38&lt;0,BU38&gt;=(rot_minus*BW38/100%))),2,3)))</f>
        <v>1</v>
      </c>
      <c r="BW38" s="635">
        <f ca="1">IF(B38="","",INDIRECT(ADDRESS(MATCH(B38,Soll_AZ,1)+MATCH("Arbeitszeit 1 ab",Stammdaten!B:B,0)-1,4,,,Tabellennamen),TRUE))</f>
        <v>1.6666666666666667</v>
      </c>
      <c r="BX38" s="638">
        <f t="shared" ca="1" si="24"/>
        <v>0</v>
      </c>
      <c r="BY38" s="638">
        <f t="shared" ca="1" si="102"/>
        <v>0</v>
      </c>
      <c r="BZ38" s="736">
        <f ca="1">ROUND(IF(OR(C38=0,B38=""),0,INDIRECT(ADDRESS(MATCH(B38,Soll_AZ,1)+MATCH("Arbeitszeit 1 ab",Stammdaten!B:B,0)-1,WEEKDAY(B38,2)+15,,,Tabellennamen),TRUE)),15)</f>
        <v>0</v>
      </c>
      <c r="CA38" s="954">
        <f t="shared" ca="1" si="25"/>
        <v>0</v>
      </c>
      <c r="CB38" s="736">
        <f t="shared" si="103"/>
        <v>0</v>
      </c>
      <c r="CC38" s="625">
        <f t="shared" si="26"/>
        <v>1</v>
      </c>
      <c r="CD38" s="737">
        <f t="shared" si="27"/>
        <v>0</v>
      </c>
      <c r="CE38" s="737">
        <f t="shared" si="104"/>
        <v>1</v>
      </c>
      <c r="CF38" s="738" t="str">
        <f t="shared" si="105"/>
        <v>00:00-00:00</v>
      </c>
      <c r="CG38" s="739">
        <f t="shared" si="106"/>
        <v>1</v>
      </c>
      <c r="CH38" s="738">
        <f t="shared" si="107"/>
        <v>0</v>
      </c>
      <c r="CI38" s="738">
        <f t="shared" si="108"/>
        <v>1</v>
      </c>
      <c r="CJ38" s="737" t="b">
        <f t="shared" si="109"/>
        <v>1</v>
      </c>
      <c r="CK38" s="737" t="b">
        <f t="shared" si="109"/>
        <v>0</v>
      </c>
      <c r="CL38" s="737" t="b">
        <f t="shared" si="110"/>
        <v>1</v>
      </c>
      <c r="CM38" s="628">
        <f t="shared" si="111"/>
        <v>1</v>
      </c>
      <c r="CN38" s="737">
        <f t="shared" si="112"/>
        <v>0</v>
      </c>
      <c r="CO38" s="737">
        <f t="shared" si="113"/>
        <v>0</v>
      </c>
      <c r="CP38" s="737">
        <f t="shared" si="114"/>
        <v>0</v>
      </c>
      <c r="CQ38" s="740">
        <f t="shared" si="28"/>
        <v>0</v>
      </c>
      <c r="CR38" s="625">
        <f t="shared" si="115"/>
        <v>1</v>
      </c>
      <c r="CS38" s="738" t="str">
        <f t="shared" si="29"/>
        <v>00:00-00:00</v>
      </c>
      <c r="CT38" s="739">
        <f t="shared" si="116"/>
        <v>1</v>
      </c>
      <c r="CU38" s="738">
        <f t="shared" si="117"/>
        <v>0</v>
      </c>
      <c r="CV38" s="738">
        <f t="shared" si="118"/>
        <v>1</v>
      </c>
      <c r="CW38" s="737" t="b">
        <f t="shared" si="119"/>
        <v>1</v>
      </c>
      <c r="CX38" s="737" t="b">
        <f t="shared" si="119"/>
        <v>0</v>
      </c>
      <c r="CY38" s="737" t="b">
        <f t="shared" si="120"/>
        <v>1</v>
      </c>
      <c r="CZ38" s="628">
        <f t="shared" si="121"/>
        <v>1</v>
      </c>
      <c r="DA38" s="737">
        <f t="shared" si="122"/>
        <v>0</v>
      </c>
      <c r="DB38" s="737">
        <f t="shared" si="123"/>
        <v>0</v>
      </c>
      <c r="DC38" s="737">
        <f t="shared" si="124"/>
        <v>0</v>
      </c>
      <c r="DD38" s="740">
        <f t="shared" si="30"/>
        <v>0</v>
      </c>
      <c r="DE38" s="625">
        <f t="shared" si="125"/>
        <v>1</v>
      </c>
      <c r="DF38" s="738" t="str">
        <f t="shared" si="126"/>
        <v>00:00-00:00</v>
      </c>
      <c r="DG38" s="739">
        <f t="shared" si="127"/>
        <v>1</v>
      </c>
      <c r="DH38" s="738">
        <f t="shared" si="128"/>
        <v>0</v>
      </c>
      <c r="DI38" s="738">
        <f t="shared" si="129"/>
        <v>1</v>
      </c>
      <c r="DJ38" s="737" t="b">
        <f t="shared" si="130"/>
        <v>1</v>
      </c>
      <c r="DK38" s="737" t="b">
        <f t="shared" si="130"/>
        <v>0</v>
      </c>
      <c r="DL38" s="737" t="b">
        <f t="shared" si="131"/>
        <v>1</v>
      </c>
      <c r="DM38" s="628">
        <f t="shared" si="132"/>
        <v>1</v>
      </c>
      <c r="DN38" s="737">
        <f t="shared" si="133"/>
        <v>0</v>
      </c>
      <c r="DO38" s="737">
        <f t="shared" si="134"/>
        <v>0</v>
      </c>
      <c r="DP38" s="737">
        <f t="shared" si="31"/>
        <v>0</v>
      </c>
      <c r="DQ38" s="740">
        <f t="shared" si="32"/>
        <v>0</v>
      </c>
      <c r="DR38" s="625">
        <f t="shared" si="135"/>
        <v>1</v>
      </c>
      <c r="DS38" s="738" t="str">
        <f t="shared" si="136"/>
        <v>00:00-00:00</v>
      </c>
      <c r="DT38" s="739">
        <f t="shared" si="137"/>
        <v>1</v>
      </c>
      <c r="DU38" s="738">
        <f t="shared" si="138"/>
        <v>0</v>
      </c>
      <c r="DV38" s="738">
        <f t="shared" si="139"/>
        <v>1</v>
      </c>
      <c r="DW38" s="737" t="b">
        <f t="shared" si="140"/>
        <v>1</v>
      </c>
      <c r="DX38" s="737" t="b">
        <f t="shared" si="140"/>
        <v>0</v>
      </c>
      <c r="DY38" s="737" t="b">
        <f t="shared" si="141"/>
        <v>1</v>
      </c>
      <c r="DZ38" s="628">
        <f t="shared" si="142"/>
        <v>1</v>
      </c>
      <c r="EA38" s="737">
        <f t="shared" si="143"/>
        <v>0</v>
      </c>
      <c r="EB38" s="737">
        <f t="shared" si="144"/>
        <v>0</v>
      </c>
      <c r="EC38" s="737">
        <f t="shared" si="33"/>
        <v>0</v>
      </c>
      <c r="ED38" s="740">
        <f t="shared" si="34"/>
        <v>0</v>
      </c>
      <c r="EE38" s="741">
        <f t="shared" si="145"/>
        <v>1</v>
      </c>
      <c r="EF38" s="742" t="str">
        <f t="shared" si="146"/>
        <v>00:00-00:00</v>
      </c>
      <c r="EG38" s="743">
        <f t="shared" si="147"/>
        <v>1</v>
      </c>
      <c r="EH38" s="742">
        <f t="shared" si="148"/>
        <v>0</v>
      </c>
      <c r="EI38" s="742">
        <f t="shared" si="149"/>
        <v>1</v>
      </c>
      <c r="EJ38" s="742" t="b">
        <f t="shared" si="150"/>
        <v>1</v>
      </c>
      <c r="EK38" s="742" t="b">
        <f t="shared" si="150"/>
        <v>0</v>
      </c>
      <c r="EL38" s="742" t="b">
        <f t="shared" si="151"/>
        <v>1</v>
      </c>
      <c r="EM38" s="628">
        <f t="shared" si="152"/>
        <v>1</v>
      </c>
      <c r="EN38" s="737">
        <f t="shared" si="153"/>
        <v>0</v>
      </c>
      <c r="EO38" s="737">
        <f t="shared" si="154"/>
        <v>0</v>
      </c>
      <c r="EP38" s="737">
        <f t="shared" si="35"/>
        <v>0</v>
      </c>
      <c r="EQ38" s="740">
        <f t="shared" si="36"/>
        <v>0</v>
      </c>
      <c r="ER38" s="741">
        <f t="shared" si="155"/>
        <v>1</v>
      </c>
      <c r="ES38" s="742" t="str">
        <f t="shared" si="156"/>
        <v>00:00-00:00</v>
      </c>
      <c r="ET38" s="739">
        <f t="shared" si="157"/>
        <v>1</v>
      </c>
      <c r="EU38" s="738">
        <f t="shared" si="158"/>
        <v>0</v>
      </c>
      <c r="EV38" s="738">
        <f t="shared" si="159"/>
        <v>1</v>
      </c>
      <c r="EW38" s="737" t="b">
        <f t="shared" si="160"/>
        <v>1</v>
      </c>
      <c r="EX38" s="737" t="b">
        <f t="shared" si="160"/>
        <v>0</v>
      </c>
      <c r="EY38" s="737" t="b">
        <f t="shared" si="161"/>
        <v>1</v>
      </c>
      <c r="EZ38" s="628">
        <f t="shared" si="162"/>
        <v>1</v>
      </c>
      <c r="FA38" s="737">
        <f t="shared" si="163"/>
        <v>0</v>
      </c>
      <c r="FB38" s="737">
        <f t="shared" si="164"/>
        <v>0</v>
      </c>
      <c r="FC38" s="737">
        <f t="shared" si="37"/>
        <v>0</v>
      </c>
      <c r="FD38" s="740">
        <f t="shared" si="38"/>
        <v>0</v>
      </c>
      <c r="FE38" s="625">
        <f t="shared" si="165"/>
        <v>1</v>
      </c>
      <c r="FF38" s="738" t="str">
        <f t="shared" si="166"/>
        <v>00:00-00:00</v>
      </c>
      <c r="FG38" s="739">
        <f t="shared" si="167"/>
        <v>1</v>
      </c>
      <c r="FH38" s="738">
        <f t="shared" si="168"/>
        <v>0</v>
      </c>
      <c r="FI38" s="738">
        <f t="shared" si="169"/>
        <v>1</v>
      </c>
      <c r="FJ38" s="737" t="b">
        <f t="shared" si="170"/>
        <v>1</v>
      </c>
      <c r="FK38" s="737" t="b">
        <f t="shared" si="170"/>
        <v>0</v>
      </c>
      <c r="FL38" s="737" t="b">
        <f t="shared" si="171"/>
        <v>1</v>
      </c>
      <c r="FM38" s="628">
        <f t="shared" si="172"/>
        <v>1</v>
      </c>
      <c r="FN38" s="737">
        <f t="shared" si="173"/>
        <v>0</v>
      </c>
      <c r="FO38" s="737">
        <f t="shared" si="174"/>
        <v>0</v>
      </c>
      <c r="FP38" s="737">
        <f t="shared" si="39"/>
        <v>0</v>
      </c>
      <c r="FQ38" s="740">
        <f t="shared" si="40"/>
        <v>0</v>
      </c>
      <c r="FR38" s="625">
        <f t="shared" si="175"/>
        <v>1</v>
      </c>
      <c r="FS38" s="738" t="str">
        <f t="shared" si="176"/>
        <v>00:00-00:00</v>
      </c>
      <c r="FT38" s="739">
        <f t="shared" si="177"/>
        <v>1</v>
      </c>
      <c r="FU38" s="738">
        <f t="shared" si="178"/>
        <v>0</v>
      </c>
      <c r="FV38" s="738">
        <f t="shared" si="179"/>
        <v>1</v>
      </c>
      <c r="FW38" s="737" t="b">
        <f t="shared" si="180"/>
        <v>1</v>
      </c>
      <c r="FX38" s="737" t="b">
        <f t="shared" si="180"/>
        <v>0</v>
      </c>
      <c r="FY38" s="737" t="b">
        <f t="shared" si="181"/>
        <v>1</v>
      </c>
      <c r="FZ38" s="628">
        <f t="shared" si="182"/>
        <v>1</v>
      </c>
      <c r="GA38" s="737">
        <f t="shared" si="183"/>
        <v>0</v>
      </c>
      <c r="GB38" s="737">
        <f t="shared" si="184"/>
        <v>0</v>
      </c>
      <c r="GC38" s="737">
        <f t="shared" si="41"/>
        <v>0</v>
      </c>
      <c r="GD38" s="740">
        <f t="shared" si="42"/>
        <v>0</v>
      </c>
      <c r="GE38" s="625">
        <f t="shared" si="185"/>
        <v>1</v>
      </c>
      <c r="GF38" s="738" t="str">
        <f t="shared" si="186"/>
        <v>00:00-00:00</v>
      </c>
      <c r="GG38" s="739">
        <f t="shared" si="187"/>
        <v>1</v>
      </c>
      <c r="GH38" s="738">
        <f t="shared" si="188"/>
        <v>0</v>
      </c>
      <c r="GI38" s="738">
        <f t="shared" si="189"/>
        <v>1</v>
      </c>
      <c r="GJ38" s="737" t="b">
        <f t="shared" si="190"/>
        <v>1</v>
      </c>
      <c r="GK38" s="737" t="b">
        <f t="shared" si="190"/>
        <v>0</v>
      </c>
      <c r="GL38" s="737" t="b">
        <f t="shared" si="191"/>
        <v>1</v>
      </c>
      <c r="GM38" s="628">
        <f t="shared" si="192"/>
        <v>1</v>
      </c>
      <c r="GN38" s="737">
        <f t="shared" si="193"/>
        <v>0</v>
      </c>
      <c r="GO38" s="737">
        <f t="shared" si="194"/>
        <v>0</v>
      </c>
      <c r="GP38" s="737">
        <f t="shared" si="43"/>
        <v>0</v>
      </c>
      <c r="GQ38" s="740">
        <f t="shared" si="44"/>
        <v>0</v>
      </c>
      <c r="GR38" s="625">
        <f t="shared" si="195"/>
        <v>1</v>
      </c>
      <c r="GS38" s="738" t="str">
        <f t="shared" si="196"/>
        <v>00:00-00:00</v>
      </c>
      <c r="GT38" s="739">
        <f t="shared" si="197"/>
        <v>1</v>
      </c>
      <c r="GU38" s="738">
        <f t="shared" si="198"/>
        <v>0</v>
      </c>
      <c r="GV38" s="738">
        <f t="shared" si="199"/>
        <v>1</v>
      </c>
      <c r="GW38" s="737" t="b">
        <f t="shared" si="200"/>
        <v>1</v>
      </c>
      <c r="GX38" s="737" t="b">
        <f t="shared" si="200"/>
        <v>0</v>
      </c>
      <c r="GY38" s="737" t="b">
        <f t="shared" si="201"/>
        <v>1</v>
      </c>
      <c r="GZ38" s="628">
        <f t="shared" si="202"/>
        <v>1</v>
      </c>
      <c r="HA38" s="737">
        <f t="shared" si="203"/>
        <v>0</v>
      </c>
      <c r="HB38" s="737">
        <f t="shared" si="204"/>
        <v>0</v>
      </c>
      <c r="HC38" s="737">
        <f t="shared" si="45"/>
        <v>0</v>
      </c>
      <c r="HD38" s="740">
        <f t="shared" si="46"/>
        <v>0</v>
      </c>
      <c r="HE38" s="625">
        <f t="shared" si="205"/>
        <v>1</v>
      </c>
      <c r="HF38" s="738" t="str">
        <f t="shared" si="206"/>
        <v>00:00-00:00</v>
      </c>
      <c r="HG38" s="739">
        <f t="shared" si="207"/>
        <v>1</v>
      </c>
      <c r="HH38" s="738">
        <f t="shared" si="208"/>
        <v>0</v>
      </c>
      <c r="HI38" s="738">
        <f t="shared" si="209"/>
        <v>1</v>
      </c>
      <c r="HJ38" s="737" t="b">
        <f t="shared" si="210"/>
        <v>1</v>
      </c>
      <c r="HK38" s="737" t="b">
        <f t="shared" si="210"/>
        <v>0</v>
      </c>
      <c r="HL38" s="737" t="b">
        <f t="shared" si="211"/>
        <v>1</v>
      </c>
      <c r="HM38" s="628">
        <f t="shared" si="212"/>
        <v>1</v>
      </c>
      <c r="HN38" s="737">
        <f t="shared" si="213"/>
        <v>0</v>
      </c>
      <c r="HO38" s="737">
        <f t="shared" si="214"/>
        <v>0</v>
      </c>
      <c r="HP38" s="737">
        <f t="shared" si="47"/>
        <v>0</v>
      </c>
      <c r="HQ38" s="740">
        <f t="shared" si="48"/>
        <v>0</v>
      </c>
      <c r="HR38" s="625">
        <f t="shared" si="215"/>
        <v>1</v>
      </c>
      <c r="HS38" s="738" t="str">
        <f t="shared" si="216"/>
        <v>00:00-00:00</v>
      </c>
      <c r="HT38" s="739">
        <f t="shared" si="217"/>
        <v>1</v>
      </c>
      <c r="HU38" s="738">
        <f t="shared" si="218"/>
        <v>0</v>
      </c>
      <c r="HV38" s="738">
        <f t="shared" si="219"/>
        <v>1</v>
      </c>
      <c r="HW38" s="737" t="b">
        <f t="shared" si="220"/>
        <v>1</v>
      </c>
      <c r="HX38" s="737" t="b">
        <f t="shared" si="220"/>
        <v>0</v>
      </c>
      <c r="HY38" s="737" t="b">
        <f t="shared" si="221"/>
        <v>1</v>
      </c>
      <c r="HZ38" s="628">
        <f t="shared" si="222"/>
        <v>1</v>
      </c>
      <c r="IA38" s="737">
        <f t="shared" si="223"/>
        <v>0</v>
      </c>
      <c r="IB38" s="737">
        <f t="shared" si="224"/>
        <v>0</v>
      </c>
      <c r="IC38" s="737">
        <f t="shared" si="49"/>
        <v>0</v>
      </c>
      <c r="ID38" s="740">
        <f t="shared" si="50"/>
        <v>0</v>
      </c>
      <c r="IE38" s="625">
        <f t="shared" si="225"/>
        <v>1</v>
      </c>
      <c r="IF38" s="738" t="str">
        <f t="shared" si="226"/>
        <v>00:00-00:00</v>
      </c>
      <c r="IG38" s="739">
        <f t="shared" si="227"/>
        <v>1</v>
      </c>
      <c r="IH38" s="738">
        <f t="shared" si="228"/>
        <v>0</v>
      </c>
      <c r="II38" s="738">
        <f t="shared" si="229"/>
        <v>1</v>
      </c>
      <c r="IJ38" s="737" t="b">
        <f t="shared" si="230"/>
        <v>1</v>
      </c>
      <c r="IK38" s="737" t="b">
        <f t="shared" si="230"/>
        <v>0</v>
      </c>
      <c r="IL38" s="737" t="b">
        <f t="shared" si="231"/>
        <v>1</v>
      </c>
      <c r="IM38" s="628">
        <f t="shared" si="232"/>
        <v>1</v>
      </c>
      <c r="IN38" s="737">
        <f t="shared" si="233"/>
        <v>0</v>
      </c>
      <c r="IO38" s="737">
        <f t="shared" si="234"/>
        <v>0</v>
      </c>
      <c r="IP38" s="737">
        <f t="shared" si="51"/>
        <v>0</v>
      </c>
      <c r="IQ38" s="740">
        <f t="shared" si="52"/>
        <v>0</v>
      </c>
      <c r="IR38" s="625">
        <f t="shared" si="235"/>
        <v>1</v>
      </c>
      <c r="IS38" s="738" t="str">
        <f t="shared" si="236"/>
        <v>00:00-00:00</v>
      </c>
      <c r="IT38" s="739">
        <f t="shared" si="237"/>
        <v>1</v>
      </c>
      <c r="IU38" s="738">
        <f t="shared" si="238"/>
        <v>0</v>
      </c>
      <c r="IV38" s="738">
        <f t="shared" si="239"/>
        <v>1</v>
      </c>
      <c r="IW38" s="737" t="b">
        <f t="shared" si="240"/>
        <v>1</v>
      </c>
      <c r="IX38" s="737" t="b">
        <f t="shared" si="240"/>
        <v>0</v>
      </c>
      <c r="IY38" s="737" t="b">
        <f t="shared" si="241"/>
        <v>1</v>
      </c>
      <c r="IZ38" s="628">
        <f t="shared" si="242"/>
        <v>1</v>
      </c>
      <c r="JA38" s="737">
        <f t="shared" si="243"/>
        <v>0</v>
      </c>
      <c r="JB38" s="737">
        <f t="shared" si="244"/>
        <v>0</v>
      </c>
      <c r="JC38" s="737">
        <f t="shared" si="53"/>
        <v>0</v>
      </c>
      <c r="JD38" s="740">
        <f t="shared" si="54"/>
        <v>0</v>
      </c>
      <c r="JE38" s="625">
        <f t="shared" si="245"/>
        <v>1</v>
      </c>
      <c r="JF38" s="738" t="str">
        <f t="shared" si="246"/>
        <v>00:00-00:00</v>
      </c>
      <c r="JG38" s="739">
        <f t="shared" si="247"/>
        <v>1</v>
      </c>
      <c r="JH38" s="738">
        <f t="shared" si="248"/>
        <v>0</v>
      </c>
      <c r="JI38" s="738">
        <f t="shared" si="249"/>
        <v>1</v>
      </c>
      <c r="JJ38" s="737" t="b">
        <f t="shared" si="250"/>
        <v>1</v>
      </c>
      <c r="JK38" s="737" t="b">
        <f t="shared" si="250"/>
        <v>0</v>
      </c>
      <c r="JL38" s="737" t="b">
        <f t="shared" si="251"/>
        <v>1</v>
      </c>
      <c r="JM38" s="628">
        <f t="shared" si="252"/>
        <v>1</v>
      </c>
      <c r="JN38" s="737">
        <f t="shared" si="253"/>
        <v>0</v>
      </c>
      <c r="JO38" s="737">
        <f t="shared" si="254"/>
        <v>0</v>
      </c>
      <c r="JP38" s="737">
        <f t="shared" si="55"/>
        <v>0</v>
      </c>
      <c r="JQ38" s="740">
        <f t="shared" si="56"/>
        <v>0</v>
      </c>
      <c r="JR38" s="744">
        <f t="shared" si="255"/>
        <v>0</v>
      </c>
      <c r="JS38" s="745">
        <f t="shared" si="256"/>
        <v>0</v>
      </c>
      <c r="JT38" s="744">
        <f t="shared" si="257"/>
        <v>0</v>
      </c>
      <c r="JU38" s="744">
        <f t="shared" si="258"/>
        <v>0</v>
      </c>
      <c r="JV38" s="744">
        <f t="shared" si="259"/>
        <v>0</v>
      </c>
      <c r="JW38" s="744">
        <f t="shared" si="260"/>
        <v>0</v>
      </c>
      <c r="JX38" s="616"/>
      <c r="JY38" s="625">
        <f t="shared" si="261"/>
        <v>1</v>
      </c>
      <c r="JZ38" s="626" t="str">
        <f t="shared" si="262"/>
        <v>00:00-00:00</v>
      </c>
      <c r="KA38" s="627">
        <f t="shared" si="263"/>
        <v>1</v>
      </c>
      <c r="KB38" s="738">
        <f t="shared" si="264"/>
        <v>0</v>
      </c>
      <c r="KC38" s="738">
        <f t="shared" si="265"/>
        <v>1</v>
      </c>
      <c r="KD38" s="628" t="b">
        <f t="shared" si="266"/>
        <v>1</v>
      </c>
      <c r="KE38" s="628" t="b">
        <f t="shared" si="266"/>
        <v>0</v>
      </c>
      <c r="KF38" s="628" t="b">
        <f t="shared" si="267"/>
        <v>1</v>
      </c>
      <c r="KG38" s="628">
        <f t="shared" si="268"/>
        <v>1</v>
      </c>
      <c r="KH38" s="737">
        <f t="shared" si="269"/>
        <v>0</v>
      </c>
      <c r="KI38" s="737">
        <f t="shared" si="270"/>
        <v>0</v>
      </c>
      <c r="KJ38" s="737">
        <f t="shared" si="57"/>
        <v>0</v>
      </c>
      <c r="KK38" s="740">
        <f t="shared" si="58"/>
        <v>0</v>
      </c>
      <c r="KL38" s="625">
        <f t="shared" si="271"/>
        <v>1</v>
      </c>
      <c r="KM38" s="625" t="str">
        <f t="shared" si="272"/>
        <v>00:00-00:00</v>
      </c>
      <c r="KN38" s="627">
        <f t="shared" si="273"/>
        <v>1</v>
      </c>
      <c r="KO38" s="738">
        <f t="shared" si="274"/>
        <v>0</v>
      </c>
      <c r="KP38" s="738">
        <f t="shared" si="275"/>
        <v>1</v>
      </c>
      <c r="KQ38" s="628" t="b">
        <f t="shared" si="276"/>
        <v>1</v>
      </c>
      <c r="KR38" s="628" t="b">
        <f t="shared" si="276"/>
        <v>0</v>
      </c>
      <c r="KS38" s="628" t="b">
        <f t="shared" si="277"/>
        <v>1</v>
      </c>
      <c r="KT38" s="628">
        <f t="shared" si="278"/>
        <v>1</v>
      </c>
      <c r="KU38" s="737">
        <f t="shared" si="279"/>
        <v>0</v>
      </c>
      <c r="KV38" s="737">
        <f t="shared" si="280"/>
        <v>0</v>
      </c>
      <c r="KW38" s="737">
        <f t="shared" si="59"/>
        <v>0</v>
      </c>
      <c r="KX38" s="740">
        <f t="shared" si="60"/>
        <v>0</v>
      </c>
      <c r="KY38" s="625">
        <f t="shared" si="281"/>
        <v>1</v>
      </c>
      <c r="KZ38" s="625" t="str">
        <f t="shared" si="282"/>
        <v>00:00-00:00</v>
      </c>
      <c r="LA38" s="627">
        <f t="shared" si="283"/>
        <v>1</v>
      </c>
      <c r="LB38" s="738">
        <f t="shared" si="284"/>
        <v>0</v>
      </c>
      <c r="LC38" s="738">
        <f t="shared" si="285"/>
        <v>1</v>
      </c>
      <c r="LD38" s="628" t="b">
        <f t="shared" si="286"/>
        <v>1</v>
      </c>
      <c r="LE38" s="628" t="b">
        <f t="shared" si="286"/>
        <v>0</v>
      </c>
      <c r="LF38" s="628" t="b">
        <f t="shared" si="287"/>
        <v>1</v>
      </c>
      <c r="LG38" s="628">
        <f t="shared" si="288"/>
        <v>1</v>
      </c>
      <c r="LH38" s="737">
        <f t="shared" si="289"/>
        <v>0</v>
      </c>
      <c r="LI38" s="737">
        <f t="shared" si="290"/>
        <v>0</v>
      </c>
      <c r="LJ38" s="737">
        <f t="shared" si="61"/>
        <v>0</v>
      </c>
      <c r="LK38" s="740">
        <f t="shared" si="62"/>
        <v>0</v>
      </c>
      <c r="LL38" s="625">
        <f t="shared" si="291"/>
        <v>1</v>
      </c>
      <c r="LM38" s="625" t="str">
        <f t="shared" si="292"/>
        <v>00:00-00:00</v>
      </c>
      <c r="LN38" s="627">
        <f t="shared" si="293"/>
        <v>1</v>
      </c>
      <c r="LO38" s="738">
        <f t="shared" si="294"/>
        <v>0</v>
      </c>
      <c r="LP38" s="738">
        <f t="shared" si="295"/>
        <v>1</v>
      </c>
      <c r="LQ38" s="628" t="b">
        <f t="shared" si="296"/>
        <v>1</v>
      </c>
      <c r="LR38" s="628" t="b">
        <f t="shared" si="296"/>
        <v>0</v>
      </c>
      <c r="LS38" s="628" t="b">
        <f t="shared" si="297"/>
        <v>1</v>
      </c>
      <c r="LT38" s="628">
        <f t="shared" si="298"/>
        <v>1</v>
      </c>
      <c r="LU38" s="737">
        <f t="shared" si="299"/>
        <v>0</v>
      </c>
      <c r="LV38" s="737">
        <f t="shared" si="300"/>
        <v>0</v>
      </c>
      <c r="LW38" s="737">
        <f t="shared" si="63"/>
        <v>0</v>
      </c>
      <c r="LX38" s="740">
        <f t="shared" si="64"/>
        <v>0</v>
      </c>
      <c r="LY38" s="625">
        <f t="shared" si="301"/>
        <v>1</v>
      </c>
      <c r="LZ38" s="625" t="str">
        <f t="shared" si="302"/>
        <v>00:00-00:00</v>
      </c>
      <c r="MA38" s="627">
        <f t="shared" si="303"/>
        <v>1</v>
      </c>
      <c r="MB38" s="738">
        <f t="shared" si="304"/>
        <v>0</v>
      </c>
      <c r="MC38" s="738">
        <f t="shared" si="305"/>
        <v>1</v>
      </c>
      <c r="MD38" s="628" t="b">
        <f t="shared" si="306"/>
        <v>1</v>
      </c>
      <c r="ME38" s="628" t="b">
        <f t="shared" si="65"/>
        <v>0</v>
      </c>
      <c r="MF38" s="628" t="b">
        <f t="shared" si="307"/>
        <v>1</v>
      </c>
      <c r="MG38" s="628">
        <f t="shared" si="308"/>
        <v>1</v>
      </c>
      <c r="MH38" s="737">
        <f t="shared" si="309"/>
        <v>0</v>
      </c>
      <c r="MI38" s="737">
        <f t="shared" si="310"/>
        <v>0</v>
      </c>
      <c r="MJ38" s="737">
        <f t="shared" si="66"/>
        <v>0</v>
      </c>
      <c r="MK38" s="740">
        <f t="shared" si="67"/>
        <v>0</v>
      </c>
      <c r="ML38" s="625">
        <f t="shared" si="311"/>
        <v>1</v>
      </c>
      <c r="MM38" s="625" t="str">
        <f t="shared" si="312"/>
        <v>00:00-00:00</v>
      </c>
      <c r="MN38" s="627">
        <f t="shared" si="313"/>
        <v>1</v>
      </c>
      <c r="MO38" s="738">
        <f t="shared" si="314"/>
        <v>0</v>
      </c>
      <c r="MP38" s="738">
        <f t="shared" si="315"/>
        <v>1</v>
      </c>
      <c r="MQ38" s="628" t="b">
        <f t="shared" si="316"/>
        <v>1</v>
      </c>
      <c r="MR38" s="628" t="b">
        <f t="shared" si="316"/>
        <v>0</v>
      </c>
      <c r="MS38" s="628" t="b">
        <f t="shared" si="317"/>
        <v>1</v>
      </c>
      <c r="MT38" s="628">
        <f t="shared" si="318"/>
        <v>1</v>
      </c>
      <c r="MU38" s="737">
        <f t="shared" si="319"/>
        <v>0</v>
      </c>
      <c r="MV38" s="737">
        <f t="shared" si="320"/>
        <v>0</v>
      </c>
      <c r="MW38" s="737">
        <f t="shared" si="68"/>
        <v>0</v>
      </c>
      <c r="MX38" s="740">
        <f t="shared" si="69"/>
        <v>0</v>
      </c>
      <c r="MY38" s="625">
        <f t="shared" si="321"/>
        <v>1</v>
      </c>
      <c r="MZ38" s="625" t="str">
        <f t="shared" si="322"/>
        <v>00:00-00:00</v>
      </c>
      <c r="NA38" s="627">
        <f t="shared" si="323"/>
        <v>1</v>
      </c>
      <c r="NB38" s="738">
        <f t="shared" si="324"/>
        <v>0</v>
      </c>
      <c r="NC38" s="738">
        <f t="shared" si="325"/>
        <v>1</v>
      </c>
      <c r="ND38" s="628" t="b">
        <f t="shared" si="326"/>
        <v>1</v>
      </c>
      <c r="NE38" s="628" t="b">
        <f t="shared" si="326"/>
        <v>0</v>
      </c>
      <c r="NF38" s="628" t="b">
        <f t="shared" si="327"/>
        <v>1</v>
      </c>
      <c r="NG38" s="628">
        <f t="shared" si="328"/>
        <v>1</v>
      </c>
      <c r="NH38" s="737">
        <f t="shared" si="329"/>
        <v>0</v>
      </c>
      <c r="NI38" s="737">
        <f t="shared" si="330"/>
        <v>0</v>
      </c>
      <c r="NJ38" s="737">
        <f t="shared" si="70"/>
        <v>0</v>
      </c>
      <c r="NK38" s="740">
        <f t="shared" si="71"/>
        <v>0</v>
      </c>
      <c r="NL38" s="625">
        <f t="shared" si="331"/>
        <v>1</v>
      </c>
      <c r="NM38" s="625" t="str">
        <f t="shared" si="332"/>
        <v>00:00-00:00</v>
      </c>
      <c r="NN38" s="627">
        <f t="shared" si="333"/>
        <v>1</v>
      </c>
      <c r="NO38" s="738">
        <f t="shared" si="334"/>
        <v>0</v>
      </c>
      <c r="NP38" s="738">
        <f t="shared" si="335"/>
        <v>1</v>
      </c>
      <c r="NQ38" s="628" t="b">
        <f t="shared" si="336"/>
        <v>1</v>
      </c>
      <c r="NR38" s="628" t="b">
        <f t="shared" si="336"/>
        <v>0</v>
      </c>
      <c r="NS38" s="628" t="b">
        <f t="shared" si="337"/>
        <v>1</v>
      </c>
      <c r="NT38" s="628">
        <f t="shared" si="338"/>
        <v>1</v>
      </c>
      <c r="NU38" s="737">
        <f t="shared" si="339"/>
        <v>0</v>
      </c>
      <c r="NV38" s="737">
        <f t="shared" si="340"/>
        <v>0</v>
      </c>
      <c r="NW38" s="737">
        <f t="shared" si="72"/>
        <v>0</v>
      </c>
      <c r="NX38" s="740">
        <f t="shared" si="73"/>
        <v>0</v>
      </c>
      <c r="NY38" s="625">
        <f t="shared" si="341"/>
        <v>1</v>
      </c>
      <c r="NZ38" s="625" t="str">
        <f t="shared" si="342"/>
        <v>00:00-00:00</v>
      </c>
      <c r="OA38" s="627">
        <f t="shared" si="343"/>
        <v>1</v>
      </c>
      <c r="OB38" s="738">
        <f t="shared" si="344"/>
        <v>0</v>
      </c>
      <c r="OC38" s="738">
        <f t="shared" si="345"/>
        <v>1</v>
      </c>
      <c r="OD38" s="628" t="b">
        <f t="shared" si="346"/>
        <v>1</v>
      </c>
      <c r="OE38" s="628" t="b">
        <f t="shared" si="346"/>
        <v>0</v>
      </c>
      <c r="OF38" s="628" t="b">
        <f t="shared" si="347"/>
        <v>1</v>
      </c>
      <c r="OG38" s="628">
        <f t="shared" si="348"/>
        <v>1</v>
      </c>
      <c r="OH38" s="737">
        <f t="shared" si="349"/>
        <v>0</v>
      </c>
      <c r="OI38" s="737">
        <f t="shared" si="350"/>
        <v>0</v>
      </c>
      <c r="OJ38" s="737">
        <f t="shared" si="74"/>
        <v>0</v>
      </c>
      <c r="OK38" s="740">
        <f t="shared" si="75"/>
        <v>0</v>
      </c>
      <c r="OL38" s="625">
        <f t="shared" si="351"/>
        <v>1</v>
      </c>
      <c r="OM38" s="625" t="str">
        <f t="shared" si="352"/>
        <v>00:00-00:00</v>
      </c>
      <c r="ON38" s="627">
        <f t="shared" si="353"/>
        <v>1</v>
      </c>
      <c r="OO38" s="738">
        <f t="shared" si="354"/>
        <v>0</v>
      </c>
      <c r="OP38" s="738">
        <f t="shared" si="355"/>
        <v>1</v>
      </c>
      <c r="OQ38" s="628" t="b">
        <f t="shared" si="356"/>
        <v>1</v>
      </c>
      <c r="OR38" s="628" t="b">
        <f t="shared" si="356"/>
        <v>0</v>
      </c>
      <c r="OS38" s="628" t="b">
        <f t="shared" si="357"/>
        <v>1</v>
      </c>
      <c r="OT38" s="628">
        <f t="shared" si="358"/>
        <v>1</v>
      </c>
      <c r="OU38" s="737">
        <f t="shared" si="359"/>
        <v>0</v>
      </c>
      <c r="OV38" s="737">
        <f t="shared" si="360"/>
        <v>0</v>
      </c>
      <c r="OW38" s="737">
        <f t="shared" si="76"/>
        <v>0</v>
      </c>
      <c r="OX38" s="740">
        <f t="shared" si="77"/>
        <v>0</v>
      </c>
      <c r="OY38" s="625">
        <f t="shared" si="361"/>
        <v>1</v>
      </c>
      <c r="OZ38" s="625" t="str">
        <f t="shared" si="362"/>
        <v>00:00-00:00</v>
      </c>
      <c r="PA38" s="627">
        <f t="shared" si="363"/>
        <v>1</v>
      </c>
      <c r="PB38" s="738">
        <f t="shared" si="364"/>
        <v>0</v>
      </c>
      <c r="PC38" s="738">
        <f t="shared" si="365"/>
        <v>1</v>
      </c>
      <c r="PD38" s="628" t="b">
        <f t="shared" si="366"/>
        <v>1</v>
      </c>
      <c r="PE38" s="628" t="b">
        <f t="shared" si="366"/>
        <v>0</v>
      </c>
      <c r="PF38" s="628" t="b">
        <f t="shared" si="367"/>
        <v>1</v>
      </c>
      <c r="PG38" s="628">
        <f t="shared" si="368"/>
        <v>1</v>
      </c>
      <c r="PH38" s="737">
        <f t="shared" si="369"/>
        <v>0</v>
      </c>
      <c r="PI38" s="737">
        <f t="shared" si="370"/>
        <v>0</v>
      </c>
      <c r="PJ38" s="737">
        <f t="shared" si="78"/>
        <v>0</v>
      </c>
      <c r="PK38" s="740">
        <f t="shared" si="79"/>
        <v>0</v>
      </c>
      <c r="PL38" s="625">
        <f t="shared" si="371"/>
        <v>1</v>
      </c>
      <c r="PM38" s="625" t="str">
        <f t="shared" si="372"/>
        <v>00:00-00:00</v>
      </c>
      <c r="PN38" s="627">
        <f t="shared" si="373"/>
        <v>1</v>
      </c>
      <c r="PO38" s="738">
        <f t="shared" si="374"/>
        <v>0</v>
      </c>
      <c r="PP38" s="738">
        <f t="shared" si="375"/>
        <v>1</v>
      </c>
      <c r="PQ38" s="628" t="b">
        <f t="shared" si="376"/>
        <v>1</v>
      </c>
      <c r="PR38" s="628" t="b">
        <f t="shared" si="376"/>
        <v>0</v>
      </c>
      <c r="PS38" s="628" t="b">
        <f t="shared" si="377"/>
        <v>1</v>
      </c>
      <c r="PT38" s="628">
        <f t="shared" si="378"/>
        <v>1</v>
      </c>
      <c r="PU38" s="737">
        <f t="shared" si="379"/>
        <v>0</v>
      </c>
      <c r="PV38" s="737">
        <f t="shared" si="380"/>
        <v>0</v>
      </c>
      <c r="PW38" s="737">
        <f t="shared" si="80"/>
        <v>0</v>
      </c>
      <c r="PX38" s="740">
        <f t="shared" si="81"/>
        <v>0</v>
      </c>
      <c r="PY38" s="625">
        <f t="shared" si="381"/>
        <v>1</v>
      </c>
      <c r="PZ38" s="625" t="str">
        <f t="shared" si="382"/>
        <v>00:00-00:00</v>
      </c>
      <c r="QA38" s="627">
        <f t="shared" si="383"/>
        <v>1</v>
      </c>
      <c r="QB38" s="738">
        <f t="shared" si="384"/>
        <v>0</v>
      </c>
      <c r="QC38" s="738">
        <f t="shared" si="385"/>
        <v>1</v>
      </c>
      <c r="QD38" s="628" t="b">
        <f t="shared" si="386"/>
        <v>1</v>
      </c>
      <c r="QE38" s="628" t="b">
        <f t="shared" si="386"/>
        <v>0</v>
      </c>
      <c r="QF38" s="628" t="b">
        <f t="shared" si="387"/>
        <v>1</v>
      </c>
      <c r="QG38" s="628">
        <f t="shared" si="388"/>
        <v>1</v>
      </c>
      <c r="QH38" s="737">
        <f t="shared" si="389"/>
        <v>0</v>
      </c>
      <c r="QI38" s="737">
        <f t="shared" si="390"/>
        <v>0</v>
      </c>
      <c r="QJ38" s="737">
        <f t="shared" si="82"/>
        <v>0</v>
      </c>
      <c r="QK38" s="740">
        <f t="shared" si="83"/>
        <v>0</v>
      </c>
      <c r="QL38" s="625">
        <f t="shared" si="391"/>
        <v>1</v>
      </c>
      <c r="QM38" s="625" t="str">
        <f t="shared" si="392"/>
        <v>00:00-00:00</v>
      </c>
      <c r="QN38" s="627">
        <f t="shared" si="393"/>
        <v>1</v>
      </c>
      <c r="QO38" s="738">
        <f t="shared" si="394"/>
        <v>0</v>
      </c>
      <c r="QP38" s="738">
        <f t="shared" si="395"/>
        <v>1</v>
      </c>
      <c r="QQ38" s="628" t="b">
        <f t="shared" si="396"/>
        <v>1</v>
      </c>
      <c r="QR38" s="628" t="b">
        <f t="shared" si="396"/>
        <v>0</v>
      </c>
      <c r="QS38" s="628" t="b">
        <f t="shared" si="397"/>
        <v>1</v>
      </c>
      <c r="QT38" s="628">
        <f t="shared" si="398"/>
        <v>1</v>
      </c>
      <c r="QU38" s="737">
        <f t="shared" si="399"/>
        <v>0</v>
      </c>
      <c r="QV38" s="737">
        <f t="shared" si="400"/>
        <v>0</v>
      </c>
      <c r="QW38" s="737">
        <f t="shared" si="84"/>
        <v>0</v>
      </c>
      <c r="QX38" s="740">
        <f t="shared" si="85"/>
        <v>0</v>
      </c>
      <c r="QY38" s="625">
        <f t="shared" si="401"/>
        <v>1</v>
      </c>
      <c r="QZ38" s="625" t="str">
        <f t="shared" si="402"/>
        <v>00:00-00:00</v>
      </c>
      <c r="RA38" s="627">
        <f t="shared" si="403"/>
        <v>1</v>
      </c>
      <c r="RB38" s="738">
        <f t="shared" si="404"/>
        <v>0</v>
      </c>
      <c r="RC38" s="738">
        <f t="shared" si="405"/>
        <v>1</v>
      </c>
      <c r="RD38" s="628" t="b">
        <f t="shared" si="406"/>
        <v>1</v>
      </c>
      <c r="RE38" s="628" t="b">
        <f t="shared" si="406"/>
        <v>0</v>
      </c>
      <c r="RF38" s="628" t="b">
        <f t="shared" si="407"/>
        <v>1</v>
      </c>
      <c r="RG38" s="628">
        <f t="shared" si="408"/>
        <v>1</v>
      </c>
      <c r="RH38" s="737">
        <f t="shared" si="409"/>
        <v>0</v>
      </c>
      <c r="RI38" s="737">
        <f t="shared" si="410"/>
        <v>0</v>
      </c>
      <c r="RJ38" s="737">
        <f t="shared" si="86"/>
        <v>0</v>
      </c>
      <c r="RK38" s="740">
        <f t="shared" si="87"/>
        <v>0</v>
      </c>
      <c r="RL38" s="744">
        <f t="shared" si="411"/>
        <v>0</v>
      </c>
      <c r="RM38" s="746">
        <f t="shared" si="430"/>
        <v>0</v>
      </c>
      <c r="RN38" s="744">
        <f t="shared" si="412"/>
        <v>0</v>
      </c>
      <c r="RO38" s="744">
        <f t="shared" si="413"/>
        <v>0</v>
      </c>
      <c r="RP38" s="744">
        <f t="shared" si="414"/>
        <v>0</v>
      </c>
      <c r="RQ38" s="744">
        <f t="shared" si="415"/>
        <v>0</v>
      </c>
      <c r="RR38" s="594">
        <f t="shared" ca="1" si="89"/>
        <v>0</v>
      </c>
      <c r="RS38" s="594">
        <f t="shared" ca="1" si="90"/>
        <v>0</v>
      </c>
      <c r="RU38" s="725"/>
    </row>
    <row r="39" spans="1:489" s="625" customFormat="1" ht="15" x14ac:dyDescent="0.25">
      <c r="A39" s="865">
        <f t="shared" ca="1" si="431"/>
        <v>1</v>
      </c>
      <c r="B39" s="719">
        <f ca="1">IF(B38="","",IF(B38+1=DATE(Aufzeichnungsjahr,$C$3+1,1),"",B38+1))</f>
        <v>44194</v>
      </c>
      <c r="C39" s="720">
        <f ca="1">IF(B39="",1,NETWORKDAYS(B39,B39,Feiertage))</f>
        <v>1</v>
      </c>
      <c r="D39" s="720" t="str">
        <f t="shared" ca="1" si="418"/>
        <v/>
      </c>
      <c r="E39" s="773" t="str">
        <f t="shared" ca="1" si="419"/>
        <v/>
      </c>
      <c r="F39" s="721">
        <f t="shared" ca="1" si="420"/>
        <v>44194</v>
      </c>
      <c r="G39" s="747"/>
      <c r="H39" s="748"/>
      <c r="I39" s="748"/>
      <c r="J39" s="748"/>
      <c r="K39" s="748"/>
      <c r="L39" s="748"/>
      <c r="M39" s="749"/>
      <c r="N39" s="722" t="str">
        <f t="shared" si="0"/>
        <v/>
      </c>
      <c r="O39" s="723" t="str">
        <f t="shared" si="1"/>
        <v/>
      </c>
      <c r="P39" s="724">
        <f t="shared" ca="1" si="2"/>
        <v>0.33333333333333298</v>
      </c>
      <c r="Q39" s="725" t="str">
        <f t="shared" ca="1" si="3"/>
        <v/>
      </c>
      <c r="R39" s="725" t="str">
        <f t="shared" ca="1" si="432"/>
        <v/>
      </c>
      <c r="S39" s="750"/>
      <c r="T39" s="723" t="str">
        <f t="shared" si="93"/>
        <v/>
      </c>
      <c r="U39" s="723" t="str">
        <f ca="1">IF(B39="","",IF(OR(RO39+JU39&gt;0,AND(WEEKDAY(B39,2)=6,BP39+BQ39&gt;0)),BP39+BQ39+RO39+JU39,""))</f>
        <v/>
      </c>
      <c r="V39" s="723" t="str">
        <f ca="1">IF(B39="","",IF(BR39+RP39+JV39&gt;0,BR39+RP39+JV39,""))</f>
        <v/>
      </c>
      <c r="W39" s="723" t="str">
        <f t="shared" ca="1" si="95"/>
        <v/>
      </c>
      <c r="X39" s="723" t="str">
        <f ca="1">IF(AND(UPPER(G39)=Stammdaten!$D$47,Q39&gt;0),Q39,"")</f>
        <v/>
      </c>
      <c r="Y39" s="755"/>
      <c r="Z39" s="714"/>
      <c r="AA39" s="714"/>
      <c r="AB39" s="714"/>
      <c r="AC39" s="753" t="str">
        <f t="shared" si="5"/>
        <v/>
      </c>
      <c r="AD39" s="714"/>
      <c r="AE39" s="752" t="str">
        <f t="shared" si="6"/>
        <v/>
      </c>
      <c r="AF39" s="729" t="str">
        <f t="shared" si="96"/>
        <v/>
      </c>
      <c r="AG39" s="730" t="str">
        <f t="shared" si="97"/>
        <v/>
      </c>
      <c r="AH39" s="731" t="str">
        <f t="shared" si="7"/>
        <v/>
      </c>
      <c r="AI39" s="731">
        <f t="shared" si="98"/>
        <v>0</v>
      </c>
      <c r="AJ39" s="731">
        <f t="shared" si="99"/>
        <v>0</v>
      </c>
      <c r="AK39" s="732">
        <f ca="1">IF(B39="",0,IF(G39=Stammdaten!$I$59,3,IF(AND(OR(C39=0,WEEKDAY(B39,2)&gt;=6),Q39&lt;&gt;""),2,0)))</f>
        <v>0</v>
      </c>
      <c r="AL39" s="754">
        <f t="shared" si="8"/>
        <v>0</v>
      </c>
      <c r="AM39" s="596">
        <f t="shared" si="8"/>
        <v>0</v>
      </c>
      <c r="AN39" s="596">
        <f t="shared" si="8"/>
        <v>0</v>
      </c>
      <c r="AO39" s="596">
        <f t="shared" si="421"/>
        <v>0</v>
      </c>
      <c r="AP39" s="633">
        <v>0</v>
      </c>
      <c r="AQ39" s="596">
        <f t="shared" si="422"/>
        <v>0</v>
      </c>
      <c r="AR39" s="634">
        <f t="shared" si="9"/>
        <v>0</v>
      </c>
      <c r="AS39" s="733">
        <f t="shared" si="10"/>
        <v>0</v>
      </c>
      <c r="AT39" s="635">
        <f t="shared" si="11"/>
        <v>0</v>
      </c>
      <c r="AU39" s="635">
        <f t="shared" si="423"/>
        <v>0</v>
      </c>
      <c r="AV39" s="633">
        <v>0</v>
      </c>
      <c r="AW39" s="635">
        <f t="shared" si="424"/>
        <v>0</v>
      </c>
      <c r="AX39" s="596">
        <f t="shared" si="12"/>
        <v>0</v>
      </c>
      <c r="AY39" s="596">
        <f t="shared" si="13"/>
        <v>0</v>
      </c>
      <c r="AZ39" s="596">
        <f t="shared" si="14"/>
        <v>0</v>
      </c>
      <c r="BA39" s="596">
        <f t="shared" si="15"/>
        <v>0</v>
      </c>
      <c r="BB39" s="596">
        <f t="shared" si="16"/>
        <v>0</v>
      </c>
      <c r="BC39" s="596">
        <f t="shared" si="425"/>
        <v>0</v>
      </c>
      <c r="BD39" s="636" t="b">
        <f t="shared" si="17"/>
        <v>1</v>
      </c>
      <c r="BE39" s="636" t="b">
        <f>IF(UPPER(G39)=Stammdaten!$D$40,TRUE,FALSE)</f>
        <v>0</v>
      </c>
      <c r="BF39" s="635">
        <f t="shared" si="426"/>
        <v>0</v>
      </c>
      <c r="BG39" s="635">
        <f>IF(UPPER(G39)=Stammdaten!$D$39,IF(C39=0,AU39/2,IF(AU39&gt;=10/24,10/24,AU39)),0)</f>
        <v>0</v>
      </c>
      <c r="BH39" s="635">
        <f ca="1">IF(OR(C39=0,B39=""),0,INDIRECT(ADDRESS(MATCH(B39,Soll_AZ,1)+MATCH("Arbeitszeit 1 ab",Stammdaten!B:B,0)-1,WEEKDAY(B39,2)+15,,,Tabellennamen),TRUE))</f>
        <v>0.33333333333333337</v>
      </c>
      <c r="BI39" s="635">
        <f>IF(G39=Stammdaten!$D$48,BH39,0)</f>
        <v>0</v>
      </c>
      <c r="BJ39" s="734">
        <f>ROUND(IF(BI39&gt;0,BI39,IF(UPPER(G39)=Stammdaten!$D$39,BG39,IF(UPPER(G39)=Stammdaten!$D$40,IF(AO39+AU39=0,P39,IF(AND(AU39&gt;0,AU39-AO39+AQ39&lt;=10/24),AU39-AO39+AQ39,IF(OR(AU39=0,AQ39&gt;=10/24),AQ39,10/24))),BF39))),15)</f>
        <v>0</v>
      </c>
      <c r="BK39" s="636">
        <f t="shared" si="427"/>
        <v>0</v>
      </c>
      <c r="BL39" s="636" t="b">
        <f>IF(UPPER(G39)=Stammdaten!$D$39,TRUE,FALSE)</f>
        <v>0</v>
      </c>
      <c r="BM39" s="636">
        <f t="shared" si="18"/>
        <v>0</v>
      </c>
      <c r="BN39" s="636">
        <f t="shared" si="19"/>
        <v>0</v>
      </c>
      <c r="BO39" s="735">
        <f t="shared" ca="1" si="100"/>
        <v>0</v>
      </c>
      <c r="BP39" s="636">
        <f t="shared" si="20"/>
        <v>0</v>
      </c>
      <c r="BQ39" s="636">
        <f t="shared" si="101"/>
        <v>0</v>
      </c>
      <c r="BR39" s="636">
        <f t="shared" ca="1" si="433"/>
        <v>0</v>
      </c>
      <c r="BS39" s="549">
        <f ca="1">IF(ISERROR(VLOOKUP(B37+2,Feiertage_Liste,2,FALSE)),0,VLOOKUP(B37+2,Feiertage_Liste,2,FALSE))</f>
        <v>0</v>
      </c>
      <c r="BT39" s="637">
        <f t="shared" ca="1" si="428"/>
        <v>0</v>
      </c>
      <c r="BU39" s="635">
        <f t="shared" ca="1" si="429"/>
        <v>0</v>
      </c>
      <c r="BV39" s="638">
        <f ca="1">IF(B39="",BV38,IF(OR(AND(BU39&gt;=0,BU39&lt;=(grün_plus*BW39/100%)),AND(BU39&lt;=0,BU39&gt;=(grün_minus*BW39/100%))),1,IF(OR(AND(BU39&gt;0,BU39&lt;=(rot_plus*BW39/100%)),AND(BU39&lt;0,BU39&gt;=(rot_minus*BW39/100%))),2,3)))</f>
        <v>1</v>
      </c>
      <c r="BW39" s="635">
        <f ca="1">IF(B39="","",INDIRECT(ADDRESS(MATCH(B39,Soll_AZ,1)+MATCH("Arbeitszeit 1 ab",Stammdaten!B:B,0)-1,4,,,Tabellennamen),TRUE))</f>
        <v>1.6666666666666667</v>
      </c>
      <c r="BX39" s="638">
        <f t="shared" ca="1" si="24"/>
        <v>0</v>
      </c>
      <c r="BY39" s="638">
        <f t="shared" ca="1" si="102"/>
        <v>1</v>
      </c>
      <c r="BZ39" s="736">
        <f ca="1">ROUND(IF(OR(C39=0,B39=""),0,INDIRECT(ADDRESS(MATCH(B39,Soll_AZ,1)+MATCH("Arbeitszeit 1 ab",Stammdaten!B:B,0)-1,WEEKDAY(B39,2)+15,,,Tabellennamen),TRUE)),15)</f>
        <v>0.33333333333333298</v>
      </c>
      <c r="CA39" s="954">
        <f t="shared" ca="1" si="25"/>
        <v>0</v>
      </c>
      <c r="CB39" s="736">
        <f t="shared" si="103"/>
        <v>0</v>
      </c>
      <c r="CC39" s="625">
        <f t="shared" si="26"/>
        <v>1</v>
      </c>
      <c r="CD39" s="737">
        <f t="shared" si="27"/>
        <v>0</v>
      </c>
      <c r="CE39" s="737">
        <f t="shared" si="104"/>
        <v>1</v>
      </c>
      <c r="CF39" s="738" t="str">
        <f t="shared" si="105"/>
        <v>00:00-00:00</v>
      </c>
      <c r="CG39" s="739">
        <f t="shared" si="106"/>
        <v>1</v>
      </c>
      <c r="CH39" s="738">
        <f t="shared" si="107"/>
        <v>0</v>
      </c>
      <c r="CI39" s="738">
        <f t="shared" si="108"/>
        <v>1</v>
      </c>
      <c r="CJ39" s="737" t="b">
        <f t="shared" si="109"/>
        <v>1</v>
      </c>
      <c r="CK39" s="737" t="b">
        <f t="shared" si="109"/>
        <v>0</v>
      </c>
      <c r="CL39" s="737" t="b">
        <f t="shared" si="110"/>
        <v>1</v>
      </c>
      <c r="CM39" s="628">
        <f t="shared" si="111"/>
        <v>1</v>
      </c>
      <c r="CN39" s="737">
        <f t="shared" si="112"/>
        <v>0</v>
      </c>
      <c r="CO39" s="737">
        <f t="shared" si="113"/>
        <v>0</v>
      </c>
      <c r="CP39" s="737">
        <f t="shared" si="114"/>
        <v>0</v>
      </c>
      <c r="CQ39" s="740">
        <f t="shared" si="28"/>
        <v>0</v>
      </c>
      <c r="CR39" s="625">
        <f t="shared" si="115"/>
        <v>1</v>
      </c>
      <c r="CS39" s="738" t="str">
        <f t="shared" si="29"/>
        <v>00:00-00:00</v>
      </c>
      <c r="CT39" s="739">
        <f t="shared" si="116"/>
        <v>1</v>
      </c>
      <c r="CU39" s="738">
        <f t="shared" si="117"/>
        <v>0</v>
      </c>
      <c r="CV39" s="738">
        <f t="shared" si="118"/>
        <v>1</v>
      </c>
      <c r="CW39" s="737" t="b">
        <f t="shared" si="119"/>
        <v>1</v>
      </c>
      <c r="CX39" s="737" t="b">
        <f t="shared" si="119"/>
        <v>0</v>
      </c>
      <c r="CY39" s="737" t="b">
        <f t="shared" si="120"/>
        <v>1</v>
      </c>
      <c r="CZ39" s="628">
        <f t="shared" si="121"/>
        <v>1</v>
      </c>
      <c r="DA39" s="737">
        <f t="shared" si="122"/>
        <v>0</v>
      </c>
      <c r="DB39" s="737">
        <f t="shared" si="123"/>
        <v>0</v>
      </c>
      <c r="DC39" s="737">
        <f t="shared" si="124"/>
        <v>0</v>
      </c>
      <c r="DD39" s="740">
        <f t="shared" si="30"/>
        <v>0</v>
      </c>
      <c r="DE39" s="625">
        <f t="shared" si="125"/>
        <v>1</v>
      </c>
      <c r="DF39" s="738" t="str">
        <f t="shared" si="126"/>
        <v>00:00-00:00</v>
      </c>
      <c r="DG39" s="739">
        <f t="shared" si="127"/>
        <v>1</v>
      </c>
      <c r="DH39" s="738">
        <f t="shared" si="128"/>
        <v>0</v>
      </c>
      <c r="DI39" s="738">
        <f t="shared" si="129"/>
        <v>1</v>
      </c>
      <c r="DJ39" s="737" t="b">
        <f t="shared" si="130"/>
        <v>1</v>
      </c>
      <c r="DK39" s="737" t="b">
        <f t="shared" si="130"/>
        <v>0</v>
      </c>
      <c r="DL39" s="737" t="b">
        <f t="shared" si="131"/>
        <v>1</v>
      </c>
      <c r="DM39" s="628">
        <f t="shared" si="132"/>
        <v>1</v>
      </c>
      <c r="DN39" s="737">
        <f t="shared" si="133"/>
        <v>0</v>
      </c>
      <c r="DO39" s="737">
        <f t="shared" si="134"/>
        <v>0</v>
      </c>
      <c r="DP39" s="737">
        <f t="shared" si="31"/>
        <v>0</v>
      </c>
      <c r="DQ39" s="740">
        <f t="shared" si="32"/>
        <v>0</v>
      </c>
      <c r="DR39" s="625">
        <f t="shared" si="135"/>
        <v>1</v>
      </c>
      <c r="DS39" s="738" t="str">
        <f t="shared" si="136"/>
        <v>00:00-00:00</v>
      </c>
      <c r="DT39" s="739">
        <f t="shared" si="137"/>
        <v>1</v>
      </c>
      <c r="DU39" s="738">
        <f t="shared" si="138"/>
        <v>0</v>
      </c>
      <c r="DV39" s="738">
        <f t="shared" si="139"/>
        <v>1</v>
      </c>
      <c r="DW39" s="737" t="b">
        <f t="shared" si="140"/>
        <v>1</v>
      </c>
      <c r="DX39" s="737" t="b">
        <f t="shared" si="140"/>
        <v>0</v>
      </c>
      <c r="DY39" s="737" t="b">
        <f t="shared" si="141"/>
        <v>1</v>
      </c>
      <c r="DZ39" s="628">
        <f t="shared" si="142"/>
        <v>1</v>
      </c>
      <c r="EA39" s="737">
        <f t="shared" si="143"/>
        <v>0</v>
      </c>
      <c r="EB39" s="737">
        <f t="shared" si="144"/>
        <v>0</v>
      </c>
      <c r="EC39" s="737">
        <f t="shared" si="33"/>
        <v>0</v>
      </c>
      <c r="ED39" s="740">
        <f t="shared" si="34"/>
        <v>0</v>
      </c>
      <c r="EE39" s="741">
        <f t="shared" si="145"/>
        <v>1</v>
      </c>
      <c r="EF39" s="742" t="str">
        <f t="shared" si="146"/>
        <v>00:00-00:00</v>
      </c>
      <c r="EG39" s="743">
        <f t="shared" si="147"/>
        <v>1</v>
      </c>
      <c r="EH39" s="742">
        <f t="shared" si="148"/>
        <v>0</v>
      </c>
      <c r="EI39" s="742">
        <f t="shared" si="149"/>
        <v>1</v>
      </c>
      <c r="EJ39" s="742" t="b">
        <f t="shared" si="150"/>
        <v>1</v>
      </c>
      <c r="EK39" s="742" t="b">
        <f t="shared" si="150"/>
        <v>0</v>
      </c>
      <c r="EL39" s="742" t="b">
        <f t="shared" si="151"/>
        <v>1</v>
      </c>
      <c r="EM39" s="628">
        <f t="shared" si="152"/>
        <v>1</v>
      </c>
      <c r="EN39" s="737">
        <f t="shared" si="153"/>
        <v>0</v>
      </c>
      <c r="EO39" s="737">
        <f t="shared" si="154"/>
        <v>0</v>
      </c>
      <c r="EP39" s="737">
        <f t="shared" si="35"/>
        <v>0</v>
      </c>
      <c r="EQ39" s="740">
        <f t="shared" si="36"/>
        <v>0</v>
      </c>
      <c r="ER39" s="741">
        <f t="shared" si="155"/>
        <v>1</v>
      </c>
      <c r="ES39" s="742" t="str">
        <f t="shared" si="156"/>
        <v>00:00-00:00</v>
      </c>
      <c r="ET39" s="739">
        <f t="shared" si="157"/>
        <v>1</v>
      </c>
      <c r="EU39" s="738">
        <f t="shared" si="158"/>
        <v>0</v>
      </c>
      <c r="EV39" s="738">
        <f t="shared" si="159"/>
        <v>1</v>
      </c>
      <c r="EW39" s="737" t="b">
        <f t="shared" si="160"/>
        <v>1</v>
      </c>
      <c r="EX39" s="737" t="b">
        <f t="shared" si="160"/>
        <v>0</v>
      </c>
      <c r="EY39" s="737" t="b">
        <f t="shared" si="161"/>
        <v>1</v>
      </c>
      <c r="EZ39" s="628">
        <f t="shared" si="162"/>
        <v>1</v>
      </c>
      <c r="FA39" s="737">
        <f t="shared" si="163"/>
        <v>0</v>
      </c>
      <c r="FB39" s="737">
        <f t="shared" si="164"/>
        <v>0</v>
      </c>
      <c r="FC39" s="737">
        <f t="shared" si="37"/>
        <v>0</v>
      </c>
      <c r="FD39" s="740">
        <f t="shared" si="38"/>
        <v>0</v>
      </c>
      <c r="FE39" s="625">
        <f t="shared" si="165"/>
        <v>1</v>
      </c>
      <c r="FF39" s="738" t="str">
        <f t="shared" si="166"/>
        <v>00:00-00:00</v>
      </c>
      <c r="FG39" s="739">
        <f t="shared" si="167"/>
        <v>1</v>
      </c>
      <c r="FH39" s="738">
        <f t="shared" si="168"/>
        <v>0</v>
      </c>
      <c r="FI39" s="738">
        <f t="shared" si="169"/>
        <v>1</v>
      </c>
      <c r="FJ39" s="737" t="b">
        <f t="shared" si="170"/>
        <v>1</v>
      </c>
      <c r="FK39" s="737" t="b">
        <f t="shared" si="170"/>
        <v>0</v>
      </c>
      <c r="FL39" s="737" t="b">
        <f t="shared" si="171"/>
        <v>1</v>
      </c>
      <c r="FM39" s="628">
        <f t="shared" si="172"/>
        <v>1</v>
      </c>
      <c r="FN39" s="737">
        <f t="shared" si="173"/>
        <v>0</v>
      </c>
      <c r="FO39" s="737">
        <f t="shared" si="174"/>
        <v>0</v>
      </c>
      <c r="FP39" s="737">
        <f t="shared" si="39"/>
        <v>0</v>
      </c>
      <c r="FQ39" s="740">
        <f t="shared" si="40"/>
        <v>0</v>
      </c>
      <c r="FR39" s="625">
        <f t="shared" si="175"/>
        <v>1</v>
      </c>
      <c r="FS39" s="738" t="str">
        <f t="shared" si="176"/>
        <v>00:00-00:00</v>
      </c>
      <c r="FT39" s="739">
        <f t="shared" si="177"/>
        <v>1</v>
      </c>
      <c r="FU39" s="738">
        <f t="shared" si="178"/>
        <v>0</v>
      </c>
      <c r="FV39" s="738">
        <f t="shared" si="179"/>
        <v>1</v>
      </c>
      <c r="FW39" s="737" t="b">
        <f t="shared" si="180"/>
        <v>1</v>
      </c>
      <c r="FX39" s="737" t="b">
        <f t="shared" si="180"/>
        <v>0</v>
      </c>
      <c r="FY39" s="737" t="b">
        <f t="shared" si="181"/>
        <v>1</v>
      </c>
      <c r="FZ39" s="628">
        <f t="shared" si="182"/>
        <v>1</v>
      </c>
      <c r="GA39" s="737">
        <f t="shared" si="183"/>
        <v>0</v>
      </c>
      <c r="GB39" s="737">
        <f t="shared" si="184"/>
        <v>0</v>
      </c>
      <c r="GC39" s="737">
        <f t="shared" si="41"/>
        <v>0</v>
      </c>
      <c r="GD39" s="740">
        <f t="shared" si="42"/>
        <v>0</v>
      </c>
      <c r="GE39" s="625">
        <f t="shared" si="185"/>
        <v>1</v>
      </c>
      <c r="GF39" s="738" t="str">
        <f t="shared" si="186"/>
        <v>00:00-00:00</v>
      </c>
      <c r="GG39" s="739">
        <f t="shared" si="187"/>
        <v>1</v>
      </c>
      <c r="GH39" s="738">
        <f t="shared" si="188"/>
        <v>0</v>
      </c>
      <c r="GI39" s="738">
        <f t="shared" si="189"/>
        <v>1</v>
      </c>
      <c r="GJ39" s="737" t="b">
        <f t="shared" si="190"/>
        <v>1</v>
      </c>
      <c r="GK39" s="737" t="b">
        <f t="shared" si="190"/>
        <v>0</v>
      </c>
      <c r="GL39" s="737" t="b">
        <f t="shared" si="191"/>
        <v>1</v>
      </c>
      <c r="GM39" s="628">
        <f t="shared" si="192"/>
        <v>1</v>
      </c>
      <c r="GN39" s="737">
        <f t="shared" si="193"/>
        <v>0</v>
      </c>
      <c r="GO39" s="737">
        <f t="shared" si="194"/>
        <v>0</v>
      </c>
      <c r="GP39" s="737">
        <f t="shared" si="43"/>
        <v>0</v>
      </c>
      <c r="GQ39" s="740">
        <f t="shared" si="44"/>
        <v>0</v>
      </c>
      <c r="GR39" s="625">
        <f t="shared" si="195"/>
        <v>1</v>
      </c>
      <c r="GS39" s="738" t="str">
        <f t="shared" si="196"/>
        <v>00:00-00:00</v>
      </c>
      <c r="GT39" s="739">
        <f t="shared" si="197"/>
        <v>1</v>
      </c>
      <c r="GU39" s="738">
        <f t="shared" si="198"/>
        <v>0</v>
      </c>
      <c r="GV39" s="738">
        <f t="shared" si="199"/>
        <v>1</v>
      </c>
      <c r="GW39" s="737" t="b">
        <f t="shared" si="200"/>
        <v>1</v>
      </c>
      <c r="GX39" s="737" t="b">
        <f t="shared" si="200"/>
        <v>0</v>
      </c>
      <c r="GY39" s="737" t="b">
        <f t="shared" si="201"/>
        <v>1</v>
      </c>
      <c r="GZ39" s="628">
        <f t="shared" si="202"/>
        <v>1</v>
      </c>
      <c r="HA39" s="737">
        <f t="shared" si="203"/>
        <v>0</v>
      </c>
      <c r="HB39" s="737">
        <f t="shared" si="204"/>
        <v>0</v>
      </c>
      <c r="HC39" s="737">
        <f t="shared" si="45"/>
        <v>0</v>
      </c>
      <c r="HD39" s="740">
        <f t="shared" si="46"/>
        <v>0</v>
      </c>
      <c r="HE39" s="625">
        <f t="shared" si="205"/>
        <v>1</v>
      </c>
      <c r="HF39" s="738" t="str">
        <f t="shared" si="206"/>
        <v>00:00-00:00</v>
      </c>
      <c r="HG39" s="739">
        <f t="shared" si="207"/>
        <v>1</v>
      </c>
      <c r="HH39" s="738">
        <f t="shared" si="208"/>
        <v>0</v>
      </c>
      <c r="HI39" s="738">
        <f t="shared" si="209"/>
        <v>1</v>
      </c>
      <c r="HJ39" s="737" t="b">
        <f t="shared" si="210"/>
        <v>1</v>
      </c>
      <c r="HK39" s="737" t="b">
        <f t="shared" si="210"/>
        <v>0</v>
      </c>
      <c r="HL39" s="737" t="b">
        <f t="shared" si="211"/>
        <v>1</v>
      </c>
      <c r="HM39" s="628">
        <f t="shared" si="212"/>
        <v>1</v>
      </c>
      <c r="HN39" s="737">
        <f t="shared" si="213"/>
        <v>0</v>
      </c>
      <c r="HO39" s="737">
        <f t="shared" si="214"/>
        <v>0</v>
      </c>
      <c r="HP39" s="737">
        <f t="shared" si="47"/>
        <v>0</v>
      </c>
      <c r="HQ39" s="740">
        <f t="shared" si="48"/>
        <v>0</v>
      </c>
      <c r="HR39" s="625">
        <f t="shared" si="215"/>
        <v>1</v>
      </c>
      <c r="HS39" s="738" t="str">
        <f t="shared" si="216"/>
        <v>00:00-00:00</v>
      </c>
      <c r="HT39" s="739">
        <f t="shared" si="217"/>
        <v>1</v>
      </c>
      <c r="HU39" s="738">
        <f t="shared" si="218"/>
        <v>0</v>
      </c>
      <c r="HV39" s="738">
        <f t="shared" si="219"/>
        <v>1</v>
      </c>
      <c r="HW39" s="737" t="b">
        <f t="shared" si="220"/>
        <v>1</v>
      </c>
      <c r="HX39" s="737" t="b">
        <f t="shared" si="220"/>
        <v>0</v>
      </c>
      <c r="HY39" s="737" t="b">
        <f t="shared" si="221"/>
        <v>1</v>
      </c>
      <c r="HZ39" s="628">
        <f t="shared" si="222"/>
        <v>1</v>
      </c>
      <c r="IA39" s="737">
        <f t="shared" si="223"/>
        <v>0</v>
      </c>
      <c r="IB39" s="737">
        <f t="shared" si="224"/>
        <v>0</v>
      </c>
      <c r="IC39" s="737">
        <f t="shared" si="49"/>
        <v>0</v>
      </c>
      <c r="ID39" s="740">
        <f t="shared" si="50"/>
        <v>0</v>
      </c>
      <c r="IE39" s="625">
        <f t="shared" si="225"/>
        <v>1</v>
      </c>
      <c r="IF39" s="738" t="str">
        <f t="shared" si="226"/>
        <v>00:00-00:00</v>
      </c>
      <c r="IG39" s="739">
        <f t="shared" si="227"/>
        <v>1</v>
      </c>
      <c r="IH39" s="738">
        <f t="shared" si="228"/>
        <v>0</v>
      </c>
      <c r="II39" s="738">
        <f t="shared" si="229"/>
        <v>1</v>
      </c>
      <c r="IJ39" s="737" t="b">
        <f t="shared" si="230"/>
        <v>1</v>
      </c>
      <c r="IK39" s="737" t="b">
        <f t="shared" si="230"/>
        <v>0</v>
      </c>
      <c r="IL39" s="737" t="b">
        <f t="shared" si="231"/>
        <v>1</v>
      </c>
      <c r="IM39" s="628">
        <f t="shared" si="232"/>
        <v>1</v>
      </c>
      <c r="IN39" s="737">
        <f t="shared" si="233"/>
        <v>0</v>
      </c>
      <c r="IO39" s="737">
        <f t="shared" si="234"/>
        <v>0</v>
      </c>
      <c r="IP39" s="737">
        <f t="shared" si="51"/>
        <v>0</v>
      </c>
      <c r="IQ39" s="740">
        <f t="shared" si="52"/>
        <v>0</v>
      </c>
      <c r="IR39" s="625">
        <f t="shared" si="235"/>
        <v>1</v>
      </c>
      <c r="IS39" s="738" t="str">
        <f t="shared" si="236"/>
        <v>00:00-00:00</v>
      </c>
      <c r="IT39" s="739">
        <f t="shared" si="237"/>
        <v>1</v>
      </c>
      <c r="IU39" s="738">
        <f t="shared" si="238"/>
        <v>0</v>
      </c>
      <c r="IV39" s="738">
        <f t="shared" si="239"/>
        <v>1</v>
      </c>
      <c r="IW39" s="737" t="b">
        <f t="shared" si="240"/>
        <v>1</v>
      </c>
      <c r="IX39" s="737" t="b">
        <f t="shared" si="240"/>
        <v>0</v>
      </c>
      <c r="IY39" s="737" t="b">
        <f t="shared" si="241"/>
        <v>1</v>
      </c>
      <c r="IZ39" s="628">
        <f t="shared" si="242"/>
        <v>1</v>
      </c>
      <c r="JA39" s="737">
        <f t="shared" si="243"/>
        <v>0</v>
      </c>
      <c r="JB39" s="737">
        <f t="shared" si="244"/>
        <v>0</v>
      </c>
      <c r="JC39" s="737">
        <f t="shared" si="53"/>
        <v>0</v>
      </c>
      <c r="JD39" s="740">
        <f t="shared" si="54"/>
        <v>0</v>
      </c>
      <c r="JE39" s="625">
        <f t="shared" si="245"/>
        <v>1</v>
      </c>
      <c r="JF39" s="738" t="str">
        <f t="shared" si="246"/>
        <v>00:00-00:00</v>
      </c>
      <c r="JG39" s="739">
        <f t="shared" si="247"/>
        <v>1</v>
      </c>
      <c r="JH39" s="738">
        <f t="shared" si="248"/>
        <v>0</v>
      </c>
      <c r="JI39" s="738">
        <f t="shared" si="249"/>
        <v>1</v>
      </c>
      <c r="JJ39" s="737" t="b">
        <f t="shared" si="250"/>
        <v>1</v>
      </c>
      <c r="JK39" s="737" t="b">
        <f t="shared" si="250"/>
        <v>0</v>
      </c>
      <c r="JL39" s="737" t="b">
        <f t="shared" si="251"/>
        <v>1</v>
      </c>
      <c r="JM39" s="628">
        <f t="shared" si="252"/>
        <v>1</v>
      </c>
      <c r="JN39" s="737">
        <f t="shared" si="253"/>
        <v>0</v>
      </c>
      <c r="JO39" s="737">
        <f t="shared" si="254"/>
        <v>0</v>
      </c>
      <c r="JP39" s="737">
        <f t="shared" si="55"/>
        <v>0</v>
      </c>
      <c r="JQ39" s="740">
        <f t="shared" si="56"/>
        <v>0</v>
      </c>
      <c r="JR39" s="744">
        <f t="shared" si="255"/>
        <v>0</v>
      </c>
      <c r="JS39" s="745">
        <f t="shared" si="256"/>
        <v>0</v>
      </c>
      <c r="JT39" s="744">
        <f t="shared" si="257"/>
        <v>0</v>
      </c>
      <c r="JU39" s="744">
        <f t="shared" si="258"/>
        <v>0</v>
      </c>
      <c r="JV39" s="744">
        <f t="shared" si="259"/>
        <v>0</v>
      </c>
      <c r="JW39" s="744">
        <f t="shared" si="260"/>
        <v>0</v>
      </c>
      <c r="JX39" s="616"/>
      <c r="JY39" s="625">
        <f t="shared" si="261"/>
        <v>1</v>
      </c>
      <c r="JZ39" s="626" t="str">
        <f t="shared" si="262"/>
        <v>00:00-00:00</v>
      </c>
      <c r="KA39" s="627">
        <f t="shared" si="263"/>
        <v>1</v>
      </c>
      <c r="KB39" s="738">
        <f t="shared" si="264"/>
        <v>0</v>
      </c>
      <c r="KC39" s="738">
        <f t="shared" si="265"/>
        <v>1</v>
      </c>
      <c r="KD39" s="628" t="b">
        <f t="shared" si="266"/>
        <v>1</v>
      </c>
      <c r="KE39" s="628" t="b">
        <f t="shared" si="266"/>
        <v>0</v>
      </c>
      <c r="KF39" s="628" t="b">
        <f t="shared" si="267"/>
        <v>1</v>
      </c>
      <c r="KG39" s="628">
        <f t="shared" si="268"/>
        <v>1</v>
      </c>
      <c r="KH39" s="737">
        <f t="shared" si="269"/>
        <v>0</v>
      </c>
      <c r="KI39" s="737">
        <f t="shared" si="270"/>
        <v>0</v>
      </c>
      <c r="KJ39" s="737">
        <f t="shared" si="57"/>
        <v>0</v>
      </c>
      <c r="KK39" s="740">
        <f t="shared" si="58"/>
        <v>0</v>
      </c>
      <c r="KL39" s="625">
        <f t="shared" si="271"/>
        <v>1</v>
      </c>
      <c r="KM39" s="625" t="str">
        <f t="shared" si="272"/>
        <v>00:00-00:00</v>
      </c>
      <c r="KN39" s="627">
        <f t="shared" si="273"/>
        <v>1</v>
      </c>
      <c r="KO39" s="738">
        <f t="shared" si="274"/>
        <v>0</v>
      </c>
      <c r="KP39" s="738">
        <f t="shared" si="275"/>
        <v>1</v>
      </c>
      <c r="KQ39" s="628" t="b">
        <f t="shared" si="276"/>
        <v>1</v>
      </c>
      <c r="KR39" s="628" t="b">
        <f t="shared" si="276"/>
        <v>0</v>
      </c>
      <c r="KS39" s="628" t="b">
        <f t="shared" si="277"/>
        <v>1</v>
      </c>
      <c r="KT39" s="628">
        <f t="shared" si="278"/>
        <v>1</v>
      </c>
      <c r="KU39" s="737">
        <f t="shared" si="279"/>
        <v>0</v>
      </c>
      <c r="KV39" s="737">
        <f t="shared" si="280"/>
        <v>0</v>
      </c>
      <c r="KW39" s="737">
        <f t="shared" si="59"/>
        <v>0</v>
      </c>
      <c r="KX39" s="740">
        <f t="shared" si="60"/>
        <v>0</v>
      </c>
      <c r="KY39" s="625">
        <f t="shared" si="281"/>
        <v>1</v>
      </c>
      <c r="KZ39" s="625" t="str">
        <f t="shared" si="282"/>
        <v>00:00-00:00</v>
      </c>
      <c r="LA39" s="627">
        <f t="shared" si="283"/>
        <v>1</v>
      </c>
      <c r="LB39" s="738">
        <f t="shared" si="284"/>
        <v>0</v>
      </c>
      <c r="LC39" s="738">
        <f t="shared" si="285"/>
        <v>1</v>
      </c>
      <c r="LD39" s="628" t="b">
        <f t="shared" si="286"/>
        <v>1</v>
      </c>
      <c r="LE39" s="628" t="b">
        <f t="shared" si="286"/>
        <v>0</v>
      </c>
      <c r="LF39" s="628" t="b">
        <f t="shared" si="287"/>
        <v>1</v>
      </c>
      <c r="LG39" s="628">
        <f t="shared" si="288"/>
        <v>1</v>
      </c>
      <c r="LH39" s="737">
        <f t="shared" si="289"/>
        <v>0</v>
      </c>
      <c r="LI39" s="737">
        <f t="shared" si="290"/>
        <v>0</v>
      </c>
      <c r="LJ39" s="737">
        <f t="shared" si="61"/>
        <v>0</v>
      </c>
      <c r="LK39" s="740">
        <f t="shared" si="62"/>
        <v>0</v>
      </c>
      <c r="LL39" s="625">
        <f t="shared" si="291"/>
        <v>1</v>
      </c>
      <c r="LM39" s="625" t="str">
        <f t="shared" si="292"/>
        <v>00:00-00:00</v>
      </c>
      <c r="LN39" s="627">
        <f t="shared" si="293"/>
        <v>1</v>
      </c>
      <c r="LO39" s="738">
        <f t="shared" si="294"/>
        <v>0</v>
      </c>
      <c r="LP39" s="738">
        <f t="shared" si="295"/>
        <v>1</v>
      </c>
      <c r="LQ39" s="628" t="b">
        <f t="shared" si="296"/>
        <v>1</v>
      </c>
      <c r="LR39" s="628" t="b">
        <f t="shared" si="296"/>
        <v>0</v>
      </c>
      <c r="LS39" s="628" t="b">
        <f t="shared" si="297"/>
        <v>1</v>
      </c>
      <c r="LT39" s="628">
        <f t="shared" si="298"/>
        <v>1</v>
      </c>
      <c r="LU39" s="737">
        <f t="shared" si="299"/>
        <v>0</v>
      </c>
      <c r="LV39" s="737">
        <f t="shared" si="300"/>
        <v>0</v>
      </c>
      <c r="LW39" s="737">
        <f t="shared" si="63"/>
        <v>0</v>
      </c>
      <c r="LX39" s="740">
        <f t="shared" si="64"/>
        <v>0</v>
      </c>
      <c r="LY39" s="625">
        <f t="shared" si="301"/>
        <v>1</v>
      </c>
      <c r="LZ39" s="625" t="str">
        <f t="shared" si="302"/>
        <v>00:00-00:00</v>
      </c>
      <c r="MA39" s="627">
        <f t="shared" si="303"/>
        <v>1</v>
      </c>
      <c r="MB39" s="738">
        <f t="shared" si="304"/>
        <v>0</v>
      </c>
      <c r="MC39" s="738">
        <f t="shared" si="305"/>
        <v>1</v>
      </c>
      <c r="MD39" s="628" t="b">
        <f t="shared" si="306"/>
        <v>1</v>
      </c>
      <c r="ME39" s="628" t="b">
        <f t="shared" si="65"/>
        <v>0</v>
      </c>
      <c r="MF39" s="628" t="b">
        <f t="shared" si="307"/>
        <v>1</v>
      </c>
      <c r="MG39" s="628">
        <f t="shared" si="308"/>
        <v>1</v>
      </c>
      <c r="MH39" s="737">
        <f t="shared" si="309"/>
        <v>0</v>
      </c>
      <c r="MI39" s="737">
        <f t="shared" si="310"/>
        <v>0</v>
      </c>
      <c r="MJ39" s="737">
        <f t="shared" si="66"/>
        <v>0</v>
      </c>
      <c r="MK39" s="740">
        <f t="shared" si="67"/>
        <v>0</v>
      </c>
      <c r="ML39" s="625">
        <f t="shared" si="311"/>
        <v>1</v>
      </c>
      <c r="MM39" s="625" t="str">
        <f t="shared" si="312"/>
        <v>00:00-00:00</v>
      </c>
      <c r="MN39" s="627">
        <f t="shared" si="313"/>
        <v>1</v>
      </c>
      <c r="MO39" s="738">
        <f t="shared" si="314"/>
        <v>0</v>
      </c>
      <c r="MP39" s="738">
        <f t="shared" si="315"/>
        <v>1</v>
      </c>
      <c r="MQ39" s="628" t="b">
        <f t="shared" si="316"/>
        <v>1</v>
      </c>
      <c r="MR39" s="628" t="b">
        <f t="shared" si="316"/>
        <v>0</v>
      </c>
      <c r="MS39" s="628" t="b">
        <f t="shared" si="317"/>
        <v>1</v>
      </c>
      <c r="MT39" s="628">
        <f t="shared" si="318"/>
        <v>1</v>
      </c>
      <c r="MU39" s="737">
        <f t="shared" si="319"/>
        <v>0</v>
      </c>
      <c r="MV39" s="737">
        <f t="shared" si="320"/>
        <v>0</v>
      </c>
      <c r="MW39" s="737">
        <f t="shared" si="68"/>
        <v>0</v>
      </c>
      <c r="MX39" s="740">
        <f t="shared" si="69"/>
        <v>0</v>
      </c>
      <c r="MY39" s="625">
        <f t="shared" si="321"/>
        <v>1</v>
      </c>
      <c r="MZ39" s="625" t="str">
        <f t="shared" si="322"/>
        <v>00:00-00:00</v>
      </c>
      <c r="NA39" s="627">
        <f t="shared" si="323"/>
        <v>1</v>
      </c>
      <c r="NB39" s="738">
        <f t="shared" si="324"/>
        <v>0</v>
      </c>
      <c r="NC39" s="738">
        <f t="shared" si="325"/>
        <v>1</v>
      </c>
      <c r="ND39" s="628" t="b">
        <f t="shared" si="326"/>
        <v>1</v>
      </c>
      <c r="NE39" s="628" t="b">
        <f t="shared" si="326"/>
        <v>0</v>
      </c>
      <c r="NF39" s="628" t="b">
        <f t="shared" si="327"/>
        <v>1</v>
      </c>
      <c r="NG39" s="628">
        <f t="shared" si="328"/>
        <v>1</v>
      </c>
      <c r="NH39" s="737">
        <f t="shared" si="329"/>
        <v>0</v>
      </c>
      <c r="NI39" s="737">
        <f t="shared" si="330"/>
        <v>0</v>
      </c>
      <c r="NJ39" s="737">
        <f t="shared" si="70"/>
        <v>0</v>
      </c>
      <c r="NK39" s="740">
        <f t="shared" si="71"/>
        <v>0</v>
      </c>
      <c r="NL39" s="625">
        <f t="shared" si="331"/>
        <v>1</v>
      </c>
      <c r="NM39" s="625" t="str">
        <f t="shared" si="332"/>
        <v>00:00-00:00</v>
      </c>
      <c r="NN39" s="627">
        <f t="shared" si="333"/>
        <v>1</v>
      </c>
      <c r="NO39" s="738">
        <f t="shared" si="334"/>
        <v>0</v>
      </c>
      <c r="NP39" s="738">
        <f t="shared" si="335"/>
        <v>1</v>
      </c>
      <c r="NQ39" s="628" t="b">
        <f t="shared" si="336"/>
        <v>1</v>
      </c>
      <c r="NR39" s="628" t="b">
        <f t="shared" si="336"/>
        <v>0</v>
      </c>
      <c r="NS39" s="628" t="b">
        <f t="shared" si="337"/>
        <v>1</v>
      </c>
      <c r="NT39" s="628">
        <f t="shared" si="338"/>
        <v>1</v>
      </c>
      <c r="NU39" s="737">
        <f t="shared" si="339"/>
        <v>0</v>
      </c>
      <c r="NV39" s="737">
        <f t="shared" si="340"/>
        <v>0</v>
      </c>
      <c r="NW39" s="737">
        <f t="shared" si="72"/>
        <v>0</v>
      </c>
      <c r="NX39" s="740">
        <f t="shared" si="73"/>
        <v>0</v>
      </c>
      <c r="NY39" s="625">
        <f t="shared" si="341"/>
        <v>1</v>
      </c>
      <c r="NZ39" s="625" t="str">
        <f t="shared" si="342"/>
        <v>00:00-00:00</v>
      </c>
      <c r="OA39" s="627">
        <f t="shared" si="343"/>
        <v>1</v>
      </c>
      <c r="OB39" s="738">
        <f t="shared" si="344"/>
        <v>0</v>
      </c>
      <c r="OC39" s="738">
        <f t="shared" si="345"/>
        <v>1</v>
      </c>
      <c r="OD39" s="628" t="b">
        <f t="shared" si="346"/>
        <v>1</v>
      </c>
      <c r="OE39" s="628" t="b">
        <f t="shared" si="346"/>
        <v>0</v>
      </c>
      <c r="OF39" s="628" t="b">
        <f t="shared" si="347"/>
        <v>1</v>
      </c>
      <c r="OG39" s="628">
        <f t="shared" si="348"/>
        <v>1</v>
      </c>
      <c r="OH39" s="737">
        <f t="shared" si="349"/>
        <v>0</v>
      </c>
      <c r="OI39" s="737">
        <f t="shared" si="350"/>
        <v>0</v>
      </c>
      <c r="OJ39" s="737">
        <f t="shared" si="74"/>
        <v>0</v>
      </c>
      <c r="OK39" s="740">
        <f t="shared" si="75"/>
        <v>0</v>
      </c>
      <c r="OL39" s="625">
        <f t="shared" si="351"/>
        <v>1</v>
      </c>
      <c r="OM39" s="625" t="str">
        <f t="shared" si="352"/>
        <v>00:00-00:00</v>
      </c>
      <c r="ON39" s="627">
        <f t="shared" si="353"/>
        <v>1</v>
      </c>
      <c r="OO39" s="738">
        <f t="shared" si="354"/>
        <v>0</v>
      </c>
      <c r="OP39" s="738">
        <f t="shared" si="355"/>
        <v>1</v>
      </c>
      <c r="OQ39" s="628" t="b">
        <f t="shared" si="356"/>
        <v>1</v>
      </c>
      <c r="OR39" s="628" t="b">
        <f t="shared" si="356"/>
        <v>0</v>
      </c>
      <c r="OS39" s="628" t="b">
        <f t="shared" si="357"/>
        <v>1</v>
      </c>
      <c r="OT39" s="628">
        <f t="shared" si="358"/>
        <v>1</v>
      </c>
      <c r="OU39" s="737">
        <f t="shared" si="359"/>
        <v>0</v>
      </c>
      <c r="OV39" s="737">
        <f t="shared" si="360"/>
        <v>0</v>
      </c>
      <c r="OW39" s="737">
        <f t="shared" si="76"/>
        <v>0</v>
      </c>
      <c r="OX39" s="740">
        <f t="shared" si="77"/>
        <v>0</v>
      </c>
      <c r="OY39" s="625">
        <f t="shared" si="361"/>
        <v>1</v>
      </c>
      <c r="OZ39" s="625" t="str">
        <f t="shared" si="362"/>
        <v>00:00-00:00</v>
      </c>
      <c r="PA39" s="627">
        <f t="shared" si="363"/>
        <v>1</v>
      </c>
      <c r="PB39" s="738">
        <f t="shared" si="364"/>
        <v>0</v>
      </c>
      <c r="PC39" s="738">
        <f t="shared" si="365"/>
        <v>1</v>
      </c>
      <c r="PD39" s="628" t="b">
        <f t="shared" si="366"/>
        <v>1</v>
      </c>
      <c r="PE39" s="628" t="b">
        <f t="shared" si="366"/>
        <v>0</v>
      </c>
      <c r="PF39" s="628" t="b">
        <f t="shared" si="367"/>
        <v>1</v>
      </c>
      <c r="PG39" s="628">
        <f t="shared" si="368"/>
        <v>1</v>
      </c>
      <c r="PH39" s="737">
        <f t="shared" si="369"/>
        <v>0</v>
      </c>
      <c r="PI39" s="737">
        <f t="shared" si="370"/>
        <v>0</v>
      </c>
      <c r="PJ39" s="737">
        <f t="shared" si="78"/>
        <v>0</v>
      </c>
      <c r="PK39" s="740">
        <f t="shared" si="79"/>
        <v>0</v>
      </c>
      <c r="PL39" s="625">
        <f t="shared" si="371"/>
        <v>1</v>
      </c>
      <c r="PM39" s="625" t="str">
        <f t="shared" si="372"/>
        <v>00:00-00:00</v>
      </c>
      <c r="PN39" s="627">
        <f t="shared" si="373"/>
        <v>1</v>
      </c>
      <c r="PO39" s="738">
        <f t="shared" si="374"/>
        <v>0</v>
      </c>
      <c r="PP39" s="738">
        <f t="shared" si="375"/>
        <v>1</v>
      </c>
      <c r="PQ39" s="628" t="b">
        <f t="shared" si="376"/>
        <v>1</v>
      </c>
      <c r="PR39" s="628" t="b">
        <f t="shared" si="376"/>
        <v>0</v>
      </c>
      <c r="PS39" s="628" t="b">
        <f t="shared" si="377"/>
        <v>1</v>
      </c>
      <c r="PT39" s="628">
        <f t="shared" si="378"/>
        <v>1</v>
      </c>
      <c r="PU39" s="737">
        <f t="shared" si="379"/>
        <v>0</v>
      </c>
      <c r="PV39" s="737">
        <f t="shared" si="380"/>
        <v>0</v>
      </c>
      <c r="PW39" s="737">
        <f t="shared" si="80"/>
        <v>0</v>
      </c>
      <c r="PX39" s="740">
        <f t="shared" si="81"/>
        <v>0</v>
      </c>
      <c r="PY39" s="625">
        <f t="shared" si="381"/>
        <v>1</v>
      </c>
      <c r="PZ39" s="625" t="str">
        <f t="shared" si="382"/>
        <v>00:00-00:00</v>
      </c>
      <c r="QA39" s="627">
        <f t="shared" si="383"/>
        <v>1</v>
      </c>
      <c r="QB39" s="738">
        <f t="shared" si="384"/>
        <v>0</v>
      </c>
      <c r="QC39" s="738">
        <f t="shared" si="385"/>
        <v>1</v>
      </c>
      <c r="QD39" s="628" t="b">
        <f t="shared" si="386"/>
        <v>1</v>
      </c>
      <c r="QE39" s="628" t="b">
        <f t="shared" si="386"/>
        <v>0</v>
      </c>
      <c r="QF39" s="628" t="b">
        <f t="shared" si="387"/>
        <v>1</v>
      </c>
      <c r="QG39" s="628">
        <f t="shared" si="388"/>
        <v>1</v>
      </c>
      <c r="QH39" s="737">
        <f t="shared" si="389"/>
        <v>0</v>
      </c>
      <c r="QI39" s="737">
        <f t="shared" si="390"/>
        <v>0</v>
      </c>
      <c r="QJ39" s="737">
        <f t="shared" si="82"/>
        <v>0</v>
      </c>
      <c r="QK39" s="740">
        <f t="shared" si="83"/>
        <v>0</v>
      </c>
      <c r="QL39" s="625">
        <f t="shared" si="391"/>
        <v>1</v>
      </c>
      <c r="QM39" s="625" t="str">
        <f t="shared" si="392"/>
        <v>00:00-00:00</v>
      </c>
      <c r="QN39" s="627">
        <f t="shared" si="393"/>
        <v>1</v>
      </c>
      <c r="QO39" s="738">
        <f t="shared" si="394"/>
        <v>0</v>
      </c>
      <c r="QP39" s="738">
        <f t="shared" si="395"/>
        <v>1</v>
      </c>
      <c r="QQ39" s="628" t="b">
        <f t="shared" si="396"/>
        <v>1</v>
      </c>
      <c r="QR39" s="628" t="b">
        <f t="shared" si="396"/>
        <v>0</v>
      </c>
      <c r="QS39" s="628" t="b">
        <f t="shared" si="397"/>
        <v>1</v>
      </c>
      <c r="QT39" s="628">
        <f t="shared" si="398"/>
        <v>1</v>
      </c>
      <c r="QU39" s="737">
        <f t="shared" si="399"/>
        <v>0</v>
      </c>
      <c r="QV39" s="737">
        <f t="shared" si="400"/>
        <v>0</v>
      </c>
      <c r="QW39" s="737">
        <f t="shared" si="84"/>
        <v>0</v>
      </c>
      <c r="QX39" s="740">
        <f t="shared" si="85"/>
        <v>0</v>
      </c>
      <c r="QY39" s="625">
        <f t="shared" si="401"/>
        <v>1</v>
      </c>
      <c r="QZ39" s="625" t="str">
        <f t="shared" si="402"/>
        <v>00:00-00:00</v>
      </c>
      <c r="RA39" s="627">
        <f t="shared" si="403"/>
        <v>1</v>
      </c>
      <c r="RB39" s="738">
        <f t="shared" si="404"/>
        <v>0</v>
      </c>
      <c r="RC39" s="738">
        <f t="shared" si="405"/>
        <v>1</v>
      </c>
      <c r="RD39" s="628" t="b">
        <f t="shared" si="406"/>
        <v>1</v>
      </c>
      <c r="RE39" s="628" t="b">
        <f t="shared" si="406"/>
        <v>0</v>
      </c>
      <c r="RF39" s="628" t="b">
        <f t="shared" si="407"/>
        <v>1</v>
      </c>
      <c r="RG39" s="628">
        <f t="shared" si="408"/>
        <v>1</v>
      </c>
      <c r="RH39" s="737">
        <f t="shared" si="409"/>
        <v>0</v>
      </c>
      <c r="RI39" s="737">
        <f t="shared" si="410"/>
        <v>0</v>
      </c>
      <c r="RJ39" s="737">
        <f t="shared" si="86"/>
        <v>0</v>
      </c>
      <c r="RK39" s="740">
        <f t="shared" si="87"/>
        <v>0</v>
      </c>
      <c r="RL39" s="744">
        <f t="shared" si="411"/>
        <v>0</v>
      </c>
      <c r="RM39" s="746">
        <f t="shared" si="430"/>
        <v>0</v>
      </c>
      <c r="RN39" s="744">
        <f t="shared" si="412"/>
        <v>0</v>
      </c>
      <c r="RO39" s="744">
        <f t="shared" si="413"/>
        <v>0</v>
      </c>
      <c r="RP39" s="744">
        <f t="shared" si="414"/>
        <v>0</v>
      </c>
      <c r="RQ39" s="744">
        <f t="shared" si="415"/>
        <v>0</v>
      </c>
      <c r="RR39" s="594">
        <f t="shared" ca="1" si="89"/>
        <v>0</v>
      </c>
      <c r="RS39" s="594">
        <f t="shared" ca="1" si="90"/>
        <v>0</v>
      </c>
      <c r="RU39" s="725"/>
    </row>
    <row r="40" spans="1:489" s="625" customFormat="1" ht="15" x14ac:dyDescent="0.25">
      <c r="A40" s="866">
        <f t="shared" ca="1" si="431"/>
        <v>1</v>
      </c>
      <c r="B40" s="756">
        <f ca="1">IF(B39="","",IF(B39+1=DATE(Aufzeichnungsjahr,$C$3+1,1),"",B39+1))</f>
        <v>44195</v>
      </c>
      <c r="C40" s="757">
        <f ca="1">IF(B40="",1,NETWORKDAYS(B40,B40,Feiertage))</f>
        <v>0</v>
      </c>
      <c r="D40" s="757" t="str">
        <f t="shared" ca="1" si="418"/>
        <v>Silvester</v>
      </c>
      <c r="E40" s="774" t="str">
        <f t="shared" ca="1" si="419"/>
        <v>Silvester</v>
      </c>
      <c r="F40" s="758">
        <f t="shared" ca="1" si="420"/>
        <v>44195</v>
      </c>
      <c r="G40" s="759"/>
      <c r="H40" s="760"/>
      <c r="I40" s="760"/>
      <c r="J40" s="760"/>
      <c r="K40" s="760"/>
      <c r="L40" s="760"/>
      <c r="M40" s="761"/>
      <c r="N40" s="762" t="str">
        <f t="shared" si="0"/>
        <v/>
      </c>
      <c r="O40" s="763" t="str">
        <f t="shared" si="1"/>
        <v/>
      </c>
      <c r="P40" s="764" t="str">
        <f t="shared" ca="1" si="2"/>
        <v/>
      </c>
      <c r="Q40" s="765" t="str">
        <f t="shared" ca="1" si="3"/>
        <v/>
      </c>
      <c r="R40" s="725" t="str">
        <f t="shared" ca="1" si="432"/>
        <v/>
      </c>
      <c r="S40" s="766"/>
      <c r="T40" s="763" t="str">
        <f t="shared" si="93"/>
        <v/>
      </c>
      <c r="U40" s="763" t="str">
        <f ca="1">IF(B40="","",IF(OR(RO40+JU40&gt;0,AND(WEEKDAY(B40,2)=6,BP40+BQ40&gt;0)),BP40+BQ40+RO40+JU40,""))</f>
        <v/>
      </c>
      <c r="V40" s="763" t="str">
        <f ca="1">IF(B40="","",IF(BR40+RP40+JV40&gt;0,BR40+RP40+JV40,""))</f>
        <v/>
      </c>
      <c r="W40" s="763" t="str">
        <f t="shared" ca="1" si="95"/>
        <v/>
      </c>
      <c r="X40" s="763" t="str">
        <f ca="1">IF(AND(UPPER(G40)=Stammdaten!$D$47,Q40&gt;0),Q40,"")</f>
        <v/>
      </c>
      <c r="Y40" s="767"/>
      <c r="Z40" s="768"/>
      <c r="AA40" s="768"/>
      <c r="AB40" s="768"/>
      <c r="AC40" s="769" t="str">
        <f t="shared" si="5"/>
        <v/>
      </c>
      <c r="AD40" s="768"/>
      <c r="AE40" s="770" t="str">
        <f t="shared" si="6"/>
        <v/>
      </c>
      <c r="AF40" s="729" t="str">
        <f t="shared" si="96"/>
        <v/>
      </c>
      <c r="AG40" s="771" t="str">
        <f t="shared" si="97"/>
        <v/>
      </c>
      <c r="AH40" s="731" t="str">
        <f t="shared" si="7"/>
        <v/>
      </c>
      <c r="AI40" s="731">
        <f t="shared" si="98"/>
        <v>0</v>
      </c>
      <c r="AJ40" s="731">
        <f t="shared" si="99"/>
        <v>0</v>
      </c>
      <c r="AK40" s="732">
        <f ca="1">IF(B40="",0,IF(G40=Stammdaten!$I$59,3,IF(AND(OR(C40=0,WEEKDAY(B40,2)&gt;=6),Q40&lt;&gt;""),2,0)))</f>
        <v>0</v>
      </c>
      <c r="AL40" s="754">
        <f t="shared" si="8"/>
        <v>0</v>
      </c>
      <c r="AM40" s="596">
        <f t="shared" si="8"/>
        <v>0</v>
      </c>
      <c r="AN40" s="596">
        <f t="shared" si="8"/>
        <v>0</v>
      </c>
      <c r="AO40" s="596">
        <f t="shared" si="421"/>
        <v>0</v>
      </c>
      <c r="AP40" s="633">
        <v>0</v>
      </c>
      <c r="AQ40" s="596">
        <f t="shared" si="422"/>
        <v>0</v>
      </c>
      <c r="AR40" s="634">
        <f t="shared" si="9"/>
        <v>0</v>
      </c>
      <c r="AS40" s="733">
        <f t="shared" si="10"/>
        <v>0</v>
      </c>
      <c r="AT40" s="635">
        <f t="shared" si="11"/>
        <v>0</v>
      </c>
      <c r="AU40" s="635">
        <f t="shared" si="423"/>
        <v>0</v>
      </c>
      <c r="AV40" s="633">
        <v>0</v>
      </c>
      <c r="AW40" s="635">
        <f t="shared" si="424"/>
        <v>0</v>
      </c>
      <c r="AX40" s="596">
        <f t="shared" si="12"/>
        <v>0</v>
      </c>
      <c r="AY40" s="596">
        <f t="shared" si="13"/>
        <v>0</v>
      </c>
      <c r="AZ40" s="596">
        <f t="shared" si="14"/>
        <v>0</v>
      </c>
      <c r="BA40" s="596">
        <f t="shared" si="15"/>
        <v>0</v>
      </c>
      <c r="BB40" s="596">
        <f t="shared" si="16"/>
        <v>0</v>
      </c>
      <c r="BC40" s="596">
        <f t="shared" si="425"/>
        <v>0</v>
      </c>
      <c r="BD40" s="636" t="b">
        <f t="shared" si="17"/>
        <v>1</v>
      </c>
      <c r="BE40" s="636" t="b">
        <f>IF(UPPER(G40)=Stammdaten!$D$40,TRUE,FALSE)</f>
        <v>0</v>
      </c>
      <c r="BF40" s="635">
        <f t="shared" si="426"/>
        <v>0</v>
      </c>
      <c r="BG40" s="635">
        <f>IF(UPPER(G40)=Stammdaten!$D$39,IF(C40=0,AU40/2,IF(AU40&gt;=10/24,10/24,AU40)),0)</f>
        <v>0</v>
      </c>
      <c r="BH40" s="635">
        <f ca="1">IF(OR(C40=0,B40=""),0,INDIRECT(ADDRESS(MATCH(B40,Soll_AZ,1)+MATCH("Arbeitszeit 1 ab",Stammdaten!B:B,0)-1,WEEKDAY(B40,2)+15,,,Tabellennamen),TRUE))</f>
        <v>0</v>
      </c>
      <c r="BI40" s="635">
        <f>IF(G40=Stammdaten!$D$48,BH40,0)</f>
        <v>0</v>
      </c>
      <c r="BJ40" s="734">
        <f>ROUND(IF(BI40&gt;0,BI40,IF(UPPER(G40)=Stammdaten!$D$39,BG40,IF(UPPER(G40)=Stammdaten!$D$40,IF(AO40+AU40=0,P40,IF(AND(AU40&gt;0,AU40-AO40+AQ40&lt;=10/24),AU40-AO40+AQ40,IF(OR(AU40=0,AQ40&gt;=10/24),AQ40,10/24))),BF40))),15)</f>
        <v>0</v>
      </c>
      <c r="BK40" s="636">
        <f t="shared" si="427"/>
        <v>0</v>
      </c>
      <c r="BL40" s="636" t="b">
        <f>IF(UPPER(G40)=Stammdaten!$D$39,TRUE,FALSE)</f>
        <v>0</v>
      </c>
      <c r="BM40" s="636">
        <f t="shared" si="18"/>
        <v>0</v>
      </c>
      <c r="BN40" s="636">
        <f t="shared" si="19"/>
        <v>0</v>
      </c>
      <c r="BO40" s="735">
        <f t="shared" ca="1" si="100"/>
        <v>0</v>
      </c>
      <c r="BP40" s="636">
        <f t="shared" si="20"/>
        <v>0</v>
      </c>
      <c r="BQ40" s="636">
        <f t="shared" si="101"/>
        <v>0</v>
      </c>
      <c r="BR40" s="636">
        <f t="shared" ca="1" si="433"/>
        <v>0</v>
      </c>
      <c r="BS40" s="549">
        <f ca="1">IF(ISERROR(VLOOKUP(B37+3,Feiertage_Liste,2,FALSE)),0,VLOOKUP(B37+3,Feiertage_Liste,2,FALSE))</f>
        <v>1</v>
      </c>
      <c r="BT40" s="637">
        <f t="shared" ca="1" si="428"/>
        <v>0</v>
      </c>
      <c r="BU40" s="635">
        <f t="shared" ca="1" si="429"/>
        <v>0</v>
      </c>
      <c r="BV40" s="638">
        <f ca="1">IF(B40="",BV39,IF(OR(AND(BU40&gt;=0,BU40&lt;=(grün_plus*BW40/100%)),AND(BU40&lt;=0,BU40&gt;=(grün_minus*BW40/100%))),1,IF(OR(AND(BU40&gt;0,BU40&lt;=(rot_plus*BW40/100%)),AND(BU40&lt;0,BU40&gt;=(rot_minus*BW40/100%))),2,3)))</f>
        <v>1</v>
      </c>
      <c r="BW40" s="635">
        <f ca="1">IF(B40="","",INDIRECT(ADDRESS(MATCH(B40,Soll_AZ,1)+MATCH("Arbeitszeit 1 ab",Stammdaten!B:B,0)-1,4,,,Tabellennamen),TRUE))</f>
        <v>1.6666666666666667</v>
      </c>
      <c r="BX40" s="638">
        <f t="shared" ca="1" si="24"/>
        <v>0</v>
      </c>
      <c r="BY40" s="638">
        <f t="shared" ca="1" si="102"/>
        <v>0</v>
      </c>
      <c r="BZ40" s="736">
        <f ca="1">ROUND(IF(OR(C40=0,B40=""),0,INDIRECT(ADDRESS(MATCH(B40,Soll_AZ,1)+MATCH("Arbeitszeit 1 ab",Stammdaten!B:B,0)-1,WEEKDAY(B40,2)+15,,,Tabellennamen),TRUE)),15)</f>
        <v>0</v>
      </c>
      <c r="CA40" s="954">
        <f t="shared" ca="1" si="25"/>
        <v>0</v>
      </c>
      <c r="CB40" s="736">
        <f t="shared" si="103"/>
        <v>0</v>
      </c>
      <c r="CC40" s="625">
        <f t="shared" si="26"/>
        <v>1</v>
      </c>
      <c r="CD40" s="737">
        <f t="shared" si="27"/>
        <v>0</v>
      </c>
      <c r="CE40" s="737">
        <f t="shared" si="104"/>
        <v>1</v>
      </c>
      <c r="CF40" s="738" t="str">
        <f t="shared" si="105"/>
        <v>00:00-00:00</v>
      </c>
      <c r="CG40" s="739">
        <f t="shared" si="106"/>
        <v>1</v>
      </c>
      <c r="CH40" s="738">
        <f t="shared" si="107"/>
        <v>0</v>
      </c>
      <c r="CI40" s="738">
        <f t="shared" si="108"/>
        <v>1</v>
      </c>
      <c r="CJ40" s="737" t="b">
        <f t="shared" si="109"/>
        <v>1</v>
      </c>
      <c r="CK40" s="737" t="b">
        <f t="shared" si="109"/>
        <v>0</v>
      </c>
      <c r="CL40" s="737" t="b">
        <f t="shared" si="110"/>
        <v>1</v>
      </c>
      <c r="CM40" s="628">
        <f t="shared" si="111"/>
        <v>1</v>
      </c>
      <c r="CN40" s="737">
        <f t="shared" si="112"/>
        <v>0</v>
      </c>
      <c r="CO40" s="737">
        <f t="shared" si="113"/>
        <v>0</v>
      </c>
      <c r="CP40" s="737">
        <f t="shared" si="114"/>
        <v>0</v>
      </c>
      <c r="CQ40" s="740">
        <f t="shared" si="28"/>
        <v>0</v>
      </c>
      <c r="CR40" s="625">
        <f t="shared" si="115"/>
        <v>1</v>
      </c>
      <c r="CS40" s="738" t="str">
        <f t="shared" si="29"/>
        <v>00:00-00:00</v>
      </c>
      <c r="CT40" s="739">
        <f t="shared" si="116"/>
        <v>1</v>
      </c>
      <c r="CU40" s="738">
        <f t="shared" si="117"/>
        <v>0</v>
      </c>
      <c r="CV40" s="738">
        <f t="shared" si="118"/>
        <v>1</v>
      </c>
      <c r="CW40" s="737" t="b">
        <f t="shared" si="119"/>
        <v>1</v>
      </c>
      <c r="CX40" s="737" t="b">
        <f t="shared" si="119"/>
        <v>0</v>
      </c>
      <c r="CY40" s="737" t="b">
        <f t="shared" si="120"/>
        <v>1</v>
      </c>
      <c r="CZ40" s="628">
        <f t="shared" si="121"/>
        <v>1</v>
      </c>
      <c r="DA40" s="737">
        <f t="shared" si="122"/>
        <v>0</v>
      </c>
      <c r="DB40" s="737">
        <f t="shared" si="123"/>
        <v>0</v>
      </c>
      <c r="DC40" s="737">
        <f t="shared" si="124"/>
        <v>0</v>
      </c>
      <c r="DD40" s="740">
        <f t="shared" si="30"/>
        <v>0</v>
      </c>
      <c r="DE40" s="625">
        <f t="shared" si="125"/>
        <v>1</v>
      </c>
      <c r="DF40" s="738" t="str">
        <f t="shared" si="126"/>
        <v>00:00-00:00</v>
      </c>
      <c r="DG40" s="739">
        <f t="shared" si="127"/>
        <v>1</v>
      </c>
      <c r="DH40" s="738">
        <f t="shared" si="128"/>
        <v>0</v>
      </c>
      <c r="DI40" s="738">
        <f t="shared" si="129"/>
        <v>1</v>
      </c>
      <c r="DJ40" s="737" t="b">
        <f t="shared" si="130"/>
        <v>1</v>
      </c>
      <c r="DK40" s="737" t="b">
        <f t="shared" si="130"/>
        <v>0</v>
      </c>
      <c r="DL40" s="737" t="b">
        <f t="shared" si="131"/>
        <v>1</v>
      </c>
      <c r="DM40" s="628">
        <f t="shared" si="132"/>
        <v>1</v>
      </c>
      <c r="DN40" s="737">
        <f t="shared" si="133"/>
        <v>0</v>
      </c>
      <c r="DO40" s="737">
        <f t="shared" si="134"/>
        <v>0</v>
      </c>
      <c r="DP40" s="737">
        <f t="shared" si="31"/>
        <v>0</v>
      </c>
      <c r="DQ40" s="740">
        <f t="shared" si="32"/>
        <v>0</v>
      </c>
      <c r="DR40" s="625">
        <f t="shared" si="135"/>
        <v>1</v>
      </c>
      <c r="DS40" s="738" t="str">
        <f t="shared" si="136"/>
        <v>00:00-00:00</v>
      </c>
      <c r="DT40" s="739">
        <f t="shared" si="137"/>
        <v>1</v>
      </c>
      <c r="DU40" s="738">
        <f t="shared" si="138"/>
        <v>0</v>
      </c>
      <c r="DV40" s="738">
        <f t="shared" si="139"/>
        <v>1</v>
      </c>
      <c r="DW40" s="737" t="b">
        <f t="shared" si="140"/>
        <v>1</v>
      </c>
      <c r="DX40" s="737" t="b">
        <f t="shared" si="140"/>
        <v>0</v>
      </c>
      <c r="DY40" s="737" t="b">
        <f t="shared" si="141"/>
        <v>1</v>
      </c>
      <c r="DZ40" s="628">
        <f t="shared" si="142"/>
        <v>1</v>
      </c>
      <c r="EA40" s="737">
        <f t="shared" si="143"/>
        <v>0</v>
      </c>
      <c r="EB40" s="737">
        <f t="shared" si="144"/>
        <v>0</v>
      </c>
      <c r="EC40" s="737">
        <f t="shared" si="33"/>
        <v>0</v>
      </c>
      <c r="ED40" s="740">
        <f t="shared" si="34"/>
        <v>0</v>
      </c>
      <c r="EE40" s="741">
        <f t="shared" si="145"/>
        <v>1</v>
      </c>
      <c r="EF40" s="742" t="str">
        <f t="shared" si="146"/>
        <v>00:00-00:00</v>
      </c>
      <c r="EG40" s="743">
        <f t="shared" si="147"/>
        <v>1</v>
      </c>
      <c r="EH40" s="742">
        <f t="shared" si="148"/>
        <v>0</v>
      </c>
      <c r="EI40" s="742">
        <f t="shared" si="149"/>
        <v>1</v>
      </c>
      <c r="EJ40" s="742" t="b">
        <f t="shared" si="150"/>
        <v>1</v>
      </c>
      <c r="EK40" s="742" t="b">
        <f t="shared" si="150"/>
        <v>0</v>
      </c>
      <c r="EL40" s="742" t="b">
        <f t="shared" si="151"/>
        <v>1</v>
      </c>
      <c r="EM40" s="628">
        <f t="shared" si="152"/>
        <v>1</v>
      </c>
      <c r="EN40" s="737">
        <f t="shared" si="153"/>
        <v>0</v>
      </c>
      <c r="EO40" s="737">
        <f t="shared" si="154"/>
        <v>0</v>
      </c>
      <c r="EP40" s="737">
        <f t="shared" si="35"/>
        <v>0</v>
      </c>
      <c r="EQ40" s="740">
        <f t="shared" si="36"/>
        <v>0</v>
      </c>
      <c r="ER40" s="741">
        <f t="shared" si="155"/>
        <v>1</v>
      </c>
      <c r="ES40" s="742" t="str">
        <f t="shared" si="156"/>
        <v>00:00-00:00</v>
      </c>
      <c r="ET40" s="739">
        <f t="shared" si="157"/>
        <v>1</v>
      </c>
      <c r="EU40" s="738">
        <f t="shared" si="158"/>
        <v>0</v>
      </c>
      <c r="EV40" s="738">
        <f t="shared" si="159"/>
        <v>1</v>
      </c>
      <c r="EW40" s="737" t="b">
        <f t="shared" si="160"/>
        <v>1</v>
      </c>
      <c r="EX40" s="737" t="b">
        <f t="shared" si="160"/>
        <v>0</v>
      </c>
      <c r="EY40" s="737" t="b">
        <f t="shared" si="161"/>
        <v>1</v>
      </c>
      <c r="EZ40" s="628">
        <f t="shared" si="162"/>
        <v>1</v>
      </c>
      <c r="FA40" s="737">
        <f t="shared" si="163"/>
        <v>0</v>
      </c>
      <c r="FB40" s="737">
        <f t="shared" si="164"/>
        <v>0</v>
      </c>
      <c r="FC40" s="737">
        <f t="shared" si="37"/>
        <v>0</v>
      </c>
      <c r="FD40" s="740">
        <f t="shared" si="38"/>
        <v>0</v>
      </c>
      <c r="FE40" s="625">
        <f t="shared" si="165"/>
        <v>1</v>
      </c>
      <c r="FF40" s="738" t="str">
        <f t="shared" si="166"/>
        <v>00:00-00:00</v>
      </c>
      <c r="FG40" s="739">
        <f t="shared" si="167"/>
        <v>1</v>
      </c>
      <c r="FH40" s="738">
        <f t="shared" si="168"/>
        <v>0</v>
      </c>
      <c r="FI40" s="738">
        <f t="shared" si="169"/>
        <v>1</v>
      </c>
      <c r="FJ40" s="737" t="b">
        <f t="shared" si="170"/>
        <v>1</v>
      </c>
      <c r="FK40" s="737" t="b">
        <f t="shared" si="170"/>
        <v>0</v>
      </c>
      <c r="FL40" s="737" t="b">
        <f t="shared" si="171"/>
        <v>1</v>
      </c>
      <c r="FM40" s="628">
        <f t="shared" si="172"/>
        <v>1</v>
      </c>
      <c r="FN40" s="737">
        <f t="shared" si="173"/>
        <v>0</v>
      </c>
      <c r="FO40" s="737">
        <f t="shared" si="174"/>
        <v>0</v>
      </c>
      <c r="FP40" s="737">
        <f t="shared" si="39"/>
        <v>0</v>
      </c>
      <c r="FQ40" s="740">
        <f t="shared" si="40"/>
        <v>0</v>
      </c>
      <c r="FR40" s="625">
        <f t="shared" si="175"/>
        <v>1</v>
      </c>
      <c r="FS40" s="738" t="str">
        <f t="shared" si="176"/>
        <v>00:00-00:00</v>
      </c>
      <c r="FT40" s="739">
        <f t="shared" si="177"/>
        <v>1</v>
      </c>
      <c r="FU40" s="738">
        <f t="shared" si="178"/>
        <v>0</v>
      </c>
      <c r="FV40" s="738">
        <f t="shared" si="179"/>
        <v>1</v>
      </c>
      <c r="FW40" s="737" t="b">
        <f t="shared" si="180"/>
        <v>1</v>
      </c>
      <c r="FX40" s="737" t="b">
        <f t="shared" si="180"/>
        <v>0</v>
      </c>
      <c r="FY40" s="737" t="b">
        <f t="shared" si="181"/>
        <v>1</v>
      </c>
      <c r="FZ40" s="628">
        <f t="shared" si="182"/>
        <v>1</v>
      </c>
      <c r="GA40" s="737">
        <f t="shared" si="183"/>
        <v>0</v>
      </c>
      <c r="GB40" s="737">
        <f t="shared" si="184"/>
        <v>0</v>
      </c>
      <c r="GC40" s="737">
        <f t="shared" si="41"/>
        <v>0</v>
      </c>
      <c r="GD40" s="740">
        <f t="shared" si="42"/>
        <v>0</v>
      </c>
      <c r="GE40" s="625">
        <f t="shared" si="185"/>
        <v>1</v>
      </c>
      <c r="GF40" s="738" t="str">
        <f t="shared" si="186"/>
        <v>00:00-00:00</v>
      </c>
      <c r="GG40" s="739">
        <f t="shared" si="187"/>
        <v>1</v>
      </c>
      <c r="GH40" s="738">
        <f t="shared" si="188"/>
        <v>0</v>
      </c>
      <c r="GI40" s="738">
        <f t="shared" si="189"/>
        <v>1</v>
      </c>
      <c r="GJ40" s="737" t="b">
        <f t="shared" si="190"/>
        <v>1</v>
      </c>
      <c r="GK40" s="737" t="b">
        <f t="shared" si="190"/>
        <v>0</v>
      </c>
      <c r="GL40" s="737" t="b">
        <f t="shared" si="191"/>
        <v>1</v>
      </c>
      <c r="GM40" s="628">
        <f t="shared" si="192"/>
        <v>1</v>
      </c>
      <c r="GN40" s="737">
        <f t="shared" si="193"/>
        <v>0</v>
      </c>
      <c r="GO40" s="737">
        <f t="shared" si="194"/>
        <v>0</v>
      </c>
      <c r="GP40" s="737">
        <f t="shared" si="43"/>
        <v>0</v>
      </c>
      <c r="GQ40" s="740">
        <f t="shared" si="44"/>
        <v>0</v>
      </c>
      <c r="GR40" s="625">
        <f t="shared" si="195"/>
        <v>1</v>
      </c>
      <c r="GS40" s="738" t="str">
        <f t="shared" si="196"/>
        <v>00:00-00:00</v>
      </c>
      <c r="GT40" s="739">
        <f t="shared" si="197"/>
        <v>1</v>
      </c>
      <c r="GU40" s="738">
        <f t="shared" si="198"/>
        <v>0</v>
      </c>
      <c r="GV40" s="738">
        <f t="shared" si="199"/>
        <v>1</v>
      </c>
      <c r="GW40" s="737" t="b">
        <f t="shared" si="200"/>
        <v>1</v>
      </c>
      <c r="GX40" s="737" t="b">
        <f t="shared" si="200"/>
        <v>0</v>
      </c>
      <c r="GY40" s="737" t="b">
        <f t="shared" si="201"/>
        <v>1</v>
      </c>
      <c r="GZ40" s="628">
        <f t="shared" si="202"/>
        <v>1</v>
      </c>
      <c r="HA40" s="737">
        <f t="shared" si="203"/>
        <v>0</v>
      </c>
      <c r="HB40" s="737">
        <f t="shared" si="204"/>
        <v>0</v>
      </c>
      <c r="HC40" s="737">
        <f t="shared" si="45"/>
        <v>0</v>
      </c>
      <c r="HD40" s="740">
        <f t="shared" si="46"/>
        <v>0</v>
      </c>
      <c r="HE40" s="625">
        <f t="shared" si="205"/>
        <v>1</v>
      </c>
      <c r="HF40" s="738" t="str">
        <f t="shared" si="206"/>
        <v>00:00-00:00</v>
      </c>
      <c r="HG40" s="739">
        <f t="shared" si="207"/>
        <v>1</v>
      </c>
      <c r="HH40" s="738">
        <f t="shared" si="208"/>
        <v>0</v>
      </c>
      <c r="HI40" s="738">
        <f t="shared" si="209"/>
        <v>1</v>
      </c>
      <c r="HJ40" s="737" t="b">
        <f t="shared" si="210"/>
        <v>1</v>
      </c>
      <c r="HK40" s="737" t="b">
        <f t="shared" si="210"/>
        <v>0</v>
      </c>
      <c r="HL40" s="737" t="b">
        <f t="shared" si="211"/>
        <v>1</v>
      </c>
      <c r="HM40" s="628">
        <f t="shared" si="212"/>
        <v>1</v>
      </c>
      <c r="HN40" s="737">
        <f t="shared" si="213"/>
        <v>0</v>
      </c>
      <c r="HO40" s="737">
        <f t="shared" si="214"/>
        <v>0</v>
      </c>
      <c r="HP40" s="737">
        <f t="shared" si="47"/>
        <v>0</v>
      </c>
      <c r="HQ40" s="740">
        <f t="shared" si="48"/>
        <v>0</v>
      </c>
      <c r="HR40" s="625">
        <f t="shared" si="215"/>
        <v>1</v>
      </c>
      <c r="HS40" s="738" t="str">
        <f t="shared" si="216"/>
        <v>00:00-00:00</v>
      </c>
      <c r="HT40" s="739">
        <f t="shared" si="217"/>
        <v>1</v>
      </c>
      <c r="HU40" s="738">
        <f t="shared" si="218"/>
        <v>0</v>
      </c>
      <c r="HV40" s="738">
        <f t="shared" si="219"/>
        <v>1</v>
      </c>
      <c r="HW40" s="737" t="b">
        <f t="shared" si="220"/>
        <v>1</v>
      </c>
      <c r="HX40" s="737" t="b">
        <f t="shared" si="220"/>
        <v>0</v>
      </c>
      <c r="HY40" s="737" t="b">
        <f t="shared" si="221"/>
        <v>1</v>
      </c>
      <c r="HZ40" s="628">
        <f t="shared" si="222"/>
        <v>1</v>
      </c>
      <c r="IA40" s="737">
        <f t="shared" si="223"/>
        <v>0</v>
      </c>
      <c r="IB40" s="737">
        <f t="shared" si="224"/>
        <v>0</v>
      </c>
      <c r="IC40" s="737">
        <f t="shared" si="49"/>
        <v>0</v>
      </c>
      <c r="ID40" s="740">
        <f t="shared" si="50"/>
        <v>0</v>
      </c>
      <c r="IE40" s="625">
        <f t="shared" si="225"/>
        <v>1</v>
      </c>
      <c r="IF40" s="738" t="str">
        <f t="shared" si="226"/>
        <v>00:00-00:00</v>
      </c>
      <c r="IG40" s="739">
        <f t="shared" si="227"/>
        <v>1</v>
      </c>
      <c r="IH40" s="738">
        <f t="shared" si="228"/>
        <v>0</v>
      </c>
      <c r="II40" s="738">
        <f t="shared" si="229"/>
        <v>1</v>
      </c>
      <c r="IJ40" s="737" t="b">
        <f t="shared" si="230"/>
        <v>1</v>
      </c>
      <c r="IK40" s="737" t="b">
        <f t="shared" si="230"/>
        <v>0</v>
      </c>
      <c r="IL40" s="737" t="b">
        <f t="shared" si="231"/>
        <v>1</v>
      </c>
      <c r="IM40" s="628">
        <f t="shared" si="232"/>
        <v>1</v>
      </c>
      <c r="IN40" s="737">
        <f t="shared" si="233"/>
        <v>0</v>
      </c>
      <c r="IO40" s="737">
        <f t="shared" si="234"/>
        <v>0</v>
      </c>
      <c r="IP40" s="737">
        <f t="shared" si="51"/>
        <v>0</v>
      </c>
      <c r="IQ40" s="740">
        <f t="shared" si="52"/>
        <v>0</v>
      </c>
      <c r="IR40" s="625">
        <f t="shared" si="235"/>
        <v>1</v>
      </c>
      <c r="IS40" s="738" t="str">
        <f t="shared" si="236"/>
        <v>00:00-00:00</v>
      </c>
      <c r="IT40" s="739">
        <f t="shared" si="237"/>
        <v>1</v>
      </c>
      <c r="IU40" s="738">
        <f t="shared" si="238"/>
        <v>0</v>
      </c>
      <c r="IV40" s="738">
        <f t="shared" si="239"/>
        <v>1</v>
      </c>
      <c r="IW40" s="737" t="b">
        <f t="shared" si="240"/>
        <v>1</v>
      </c>
      <c r="IX40" s="737" t="b">
        <f t="shared" si="240"/>
        <v>0</v>
      </c>
      <c r="IY40" s="737" t="b">
        <f t="shared" si="241"/>
        <v>1</v>
      </c>
      <c r="IZ40" s="628">
        <f t="shared" si="242"/>
        <v>1</v>
      </c>
      <c r="JA40" s="737">
        <f t="shared" si="243"/>
        <v>0</v>
      </c>
      <c r="JB40" s="737">
        <f t="shared" si="244"/>
        <v>0</v>
      </c>
      <c r="JC40" s="737">
        <f t="shared" si="53"/>
        <v>0</v>
      </c>
      <c r="JD40" s="740">
        <f t="shared" si="54"/>
        <v>0</v>
      </c>
      <c r="JE40" s="625">
        <f t="shared" si="245"/>
        <v>1</v>
      </c>
      <c r="JF40" s="738" t="str">
        <f t="shared" si="246"/>
        <v>00:00-00:00</v>
      </c>
      <c r="JG40" s="739">
        <f t="shared" si="247"/>
        <v>1</v>
      </c>
      <c r="JH40" s="738">
        <f t="shared" si="248"/>
        <v>0</v>
      </c>
      <c r="JI40" s="738">
        <f t="shared" si="249"/>
        <v>1</v>
      </c>
      <c r="JJ40" s="737" t="b">
        <f t="shared" si="250"/>
        <v>1</v>
      </c>
      <c r="JK40" s="737" t="b">
        <f t="shared" si="250"/>
        <v>0</v>
      </c>
      <c r="JL40" s="737" t="b">
        <f t="shared" si="251"/>
        <v>1</v>
      </c>
      <c r="JM40" s="628">
        <f t="shared" si="252"/>
        <v>1</v>
      </c>
      <c r="JN40" s="737">
        <f t="shared" si="253"/>
        <v>0</v>
      </c>
      <c r="JO40" s="737">
        <f t="shared" si="254"/>
        <v>0</v>
      </c>
      <c r="JP40" s="737">
        <f t="shared" si="55"/>
        <v>0</v>
      </c>
      <c r="JQ40" s="740">
        <f t="shared" si="56"/>
        <v>0</v>
      </c>
      <c r="JR40" s="744">
        <f t="shared" si="255"/>
        <v>0</v>
      </c>
      <c r="JS40" s="745">
        <f t="shared" si="256"/>
        <v>0</v>
      </c>
      <c r="JT40" s="744">
        <f t="shared" si="257"/>
        <v>0</v>
      </c>
      <c r="JU40" s="744">
        <f t="shared" si="258"/>
        <v>0</v>
      </c>
      <c r="JV40" s="744">
        <f t="shared" si="259"/>
        <v>0</v>
      </c>
      <c r="JW40" s="744">
        <f t="shared" si="260"/>
        <v>0</v>
      </c>
      <c r="JX40" s="616"/>
      <c r="JY40" s="625">
        <f t="shared" si="261"/>
        <v>1</v>
      </c>
      <c r="JZ40" s="626" t="str">
        <f t="shared" si="262"/>
        <v>00:00-00:00</v>
      </c>
      <c r="KA40" s="627">
        <f t="shared" si="263"/>
        <v>1</v>
      </c>
      <c r="KB40" s="738">
        <f t="shared" si="264"/>
        <v>0</v>
      </c>
      <c r="KC40" s="738">
        <f t="shared" si="265"/>
        <v>1</v>
      </c>
      <c r="KD40" s="628" t="b">
        <f t="shared" si="266"/>
        <v>1</v>
      </c>
      <c r="KE40" s="628" t="b">
        <f t="shared" si="266"/>
        <v>0</v>
      </c>
      <c r="KF40" s="628" t="b">
        <f t="shared" si="267"/>
        <v>1</v>
      </c>
      <c r="KG40" s="628">
        <f t="shared" si="268"/>
        <v>1</v>
      </c>
      <c r="KH40" s="737">
        <f t="shared" si="269"/>
        <v>0</v>
      </c>
      <c r="KI40" s="737">
        <f t="shared" si="270"/>
        <v>0</v>
      </c>
      <c r="KJ40" s="737">
        <f t="shared" si="57"/>
        <v>0</v>
      </c>
      <c r="KK40" s="740">
        <f t="shared" si="58"/>
        <v>0</v>
      </c>
      <c r="KL40" s="625">
        <f t="shared" si="271"/>
        <v>1</v>
      </c>
      <c r="KM40" s="625" t="str">
        <f t="shared" si="272"/>
        <v>00:00-00:00</v>
      </c>
      <c r="KN40" s="627">
        <f t="shared" si="273"/>
        <v>1</v>
      </c>
      <c r="KO40" s="738">
        <f t="shared" si="274"/>
        <v>0</v>
      </c>
      <c r="KP40" s="738">
        <f t="shared" si="275"/>
        <v>1</v>
      </c>
      <c r="KQ40" s="628" t="b">
        <f t="shared" si="276"/>
        <v>1</v>
      </c>
      <c r="KR40" s="628" t="b">
        <f t="shared" si="276"/>
        <v>0</v>
      </c>
      <c r="KS40" s="628" t="b">
        <f t="shared" si="277"/>
        <v>1</v>
      </c>
      <c r="KT40" s="628">
        <f t="shared" si="278"/>
        <v>1</v>
      </c>
      <c r="KU40" s="737">
        <f t="shared" si="279"/>
        <v>0</v>
      </c>
      <c r="KV40" s="737">
        <f t="shared" si="280"/>
        <v>0</v>
      </c>
      <c r="KW40" s="737">
        <f t="shared" si="59"/>
        <v>0</v>
      </c>
      <c r="KX40" s="740">
        <f t="shared" si="60"/>
        <v>0</v>
      </c>
      <c r="KY40" s="625">
        <f t="shared" si="281"/>
        <v>1</v>
      </c>
      <c r="KZ40" s="625" t="str">
        <f t="shared" si="282"/>
        <v>00:00-00:00</v>
      </c>
      <c r="LA40" s="627">
        <f t="shared" si="283"/>
        <v>1</v>
      </c>
      <c r="LB40" s="738">
        <f t="shared" si="284"/>
        <v>0</v>
      </c>
      <c r="LC40" s="738">
        <f t="shared" si="285"/>
        <v>1</v>
      </c>
      <c r="LD40" s="628" t="b">
        <f t="shared" si="286"/>
        <v>1</v>
      </c>
      <c r="LE40" s="628" t="b">
        <f t="shared" si="286"/>
        <v>0</v>
      </c>
      <c r="LF40" s="628" t="b">
        <f t="shared" si="287"/>
        <v>1</v>
      </c>
      <c r="LG40" s="628">
        <f t="shared" si="288"/>
        <v>1</v>
      </c>
      <c r="LH40" s="737">
        <f t="shared" si="289"/>
        <v>0</v>
      </c>
      <c r="LI40" s="737">
        <f t="shared" si="290"/>
        <v>0</v>
      </c>
      <c r="LJ40" s="737">
        <f t="shared" si="61"/>
        <v>0</v>
      </c>
      <c r="LK40" s="740">
        <f t="shared" si="62"/>
        <v>0</v>
      </c>
      <c r="LL40" s="625">
        <f t="shared" si="291"/>
        <v>1</v>
      </c>
      <c r="LM40" s="625" t="str">
        <f t="shared" si="292"/>
        <v>00:00-00:00</v>
      </c>
      <c r="LN40" s="627">
        <f t="shared" si="293"/>
        <v>1</v>
      </c>
      <c r="LO40" s="738">
        <f t="shared" si="294"/>
        <v>0</v>
      </c>
      <c r="LP40" s="738">
        <f t="shared" si="295"/>
        <v>1</v>
      </c>
      <c r="LQ40" s="628" t="b">
        <f t="shared" si="296"/>
        <v>1</v>
      </c>
      <c r="LR40" s="628" t="b">
        <f t="shared" si="296"/>
        <v>0</v>
      </c>
      <c r="LS40" s="628" t="b">
        <f t="shared" si="297"/>
        <v>1</v>
      </c>
      <c r="LT40" s="628">
        <f t="shared" si="298"/>
        <v>1</v>
      </c>
      <c r="LU40" s="737">
        <f t="shared" si="299"/>
        <v>0</v>
      </c>
      <c r="LV40" s="737">
        <f t="shared" si="300"/>
        <v>0</v>
      </c>
      <c r="LW40" s="737">
        <f t="shared" si="63"/>
        <v>0</v>
      </c>
      <c r="LX40" s="740">
        <f t="shared" si="64"/>
        <v>0</v>
      </c>
      <c r="LY40" s="625">
        <f t="shared" si="301"/>
        <v>1</v>
      </c>
      <c r="LZ40" s="625" t="str">
        <f t="shared" si="302"/>
        <v>00:00-00:00</v>
      </c>
      <c r="MA40" s="627">
        <f t="shared" si="303"/>
        <v>1</v>
      </c>
      <c r="MB40" s="738">
        <f t="shared" si="304"/>
        <v>0</v>
      </c>
      <c r="MC40" s="738">
        <f t="shared" si="305"/>
        <v>1</v>
      </c>
      <c r="MD40" s="628" t="b">
        <f t="shared" si="306"/>
        <v>1</v>
      </c>
      <c r="ME40" s="628" t="b">
        <f t="shared" si="65"/>
        <v>0</v>
      </c>
      <c r="MF40" s="628" t="b">
        <f t="shared" si="307"/>
        <v>1</v>
      </c>
      <c r="MG40" s="628">
        <f t="shared" si="308"/>
        <v>1</v>
      </c>
      <c r="MH40" s="737">
        <f t="shared" si="309"/>
        <v>0</v>
      </c>
      <c r="MI40" s="737">
        <f t="shared" si="310"/>
        <v>0</v>
      </c>
      <c r="MJ40" s="737">
        <f t="shared" si="66"/>
        <v>0</v>
      </c>
      <c r="MK40" s="740">
        <f t="shared" si="67"/>
        <v>0</v>
      </c>
      <c r="ML40" s="625">
        <f t="shared" si="311"/>
        <v>1</v>
      </c>
      <c r="MM40" s="625" t="str">
        <f t="shared" si="312"/>
        <v>00:00-00:00</v>
      </c>
      <c r="MN40" s="627">
        <f t="shared" si="313"/>
        <v>1</v>
      </c>
      <c r="MO40" s="738">
        <f t="shared" si="314"/>
        <v>0</v>
      </c>
      <c r="MP40" s="738">
        <f t="shared" si="315"/>
        <v>1</v>
      </c>
      <c r="MQ40" s="628" t="b">
        <f t="shared" si="316"/>
        <v>1</v>
      </c>
      <c r="MR40" s="628" t="b">
        <f t="shared" si="316"/>
        <v>0</v>
      </c>
      <c r="MS40" s="628" t="b">
        <f t="shared" si="317"/>
        <v>1</v>
      </c>
      <c r="MT40" s="628">
        <f t="shared" si="318"/>
        <v>1</v>
      </c>
      <c r="MU40" s="737">
        <f t="shared" si="319"/>
        <v>0</v>
      </c>
      <c r="MV40" s="737">
        <f t="shared" si="320"/>
        <v>0</v>
      </c>
      <c r="MW40" s="737">
        <f t="shared" si="68"/>
        <v>0</v>
      </c>
      <c r="MX40" s="740">
        <f t="shared" si="69"/>
        <v>0</v>
      </c>
      <c r="MY40" s="625">
        <f t="shared" si="321"/>
        <v>1</v>
      </c>
      <c r="MZ40" s="625" t="str">
        <f t="shared" si="322"/>
        <v>00:00-00:00</v>
      </c>
      <c r="NA40" s="627">
        <f t="shared" si="323"/>
        <v>1</v>
      </c>
      <c r="NB40" s="738">
        <f t="shared" si="324"/>
        <v>0</v>
      </c>
      <c r="NC40" s="738">
        <f t="shared" si="325"/>
        <v>1</v>
      </c>
      <c r="ND40" s="628" t="b">
        <f t="shared" si="326"/>
        <v>1</v>
      </c>
      <c r="NE40" s="628" t="b">
        <f t="shared" si="326"/>
        <v>0</v>
      </c>
      <c r="NF40" s="628" t="b">
        <f t="shared" si="327"/>
        <v>1</v>
      </c>
      <c r="NG40" s="628">
        <f t="shared" si="328"/>
        <v>1</v>
      </c>
      <c r="NH40" s="737">
        <f t="shared" si="329"/>
        <v>0</v>
      </c>
      <c r="NI40" s="737">
        <f t="shared" si="330"/>
        <v>0</v>
      </c>
      <c r="NJ40" s="737">
        <f t="shared" si="70"/>
        <v>0</v>
      </c>
      <c r="NK40" s="740">
        <f t="shared" si="71"/>
        <v>0</v>
      </c>
      <c r="NL40" s="625">
        <f t="shared" si="331"/>
        <v>1</v>
      </c>
      <c r="NM40" s="625" t="str">
        <f t="shared" si="332"/>
        <v>00:00-00:00</v>
      </c>
      <c r="NN40" s="627">
        <f t="shared" si="333"/>
        <v>1</v>
      </c>
      <c r="NO40" s="738">
        <f t="shared" si="334"/>
        <v>0</v>
      </c>
      <c r="NP40" s="738">
        <f t="shared" si="335"/>
        <v>1</v>
      </c>
      <c r="NQ40" s="628" t="b">
        <f t="shared" si="336"/>
        <v>1</v>
      </c>
      <c r="NR40" s="628" t="b">
        <f t="shared" si="336"/>
        <v>0</v>
      </c>
      <c r="NS40" s="628" t="b">
        <f t="shared" si="337"/>
        <v>1</v>
      </c>
      <c r="NT40" s="628">
        <f t="shared" si="338"/>
        <v>1</v>
      </c>
      <c r="NU40" s="737">
        <f t="shared" si="339"/>
        <v>0</v>
      </c>
      <c r="NV40" s="737">
        <f t="shared" si="340"/>
        <v>0</v>
      </c>
      <c r="NW40" s="737">
        <f t="shared" si="72"/>
        <v>0</v>
      </c>
      <c r="NX40" s="740">
        <f t="shared" si="73"/>
        <v>0</v>
      </c>
      <c r="NY40" s="625">
        <f t="shared" si="341"/>
        <v>1</v>
      </c>
      <c r="NZ40" s="625" t="str">
        <f t="shared" si="342"/>
        <v>00:00-00:00</v>
      </c>
      <c r="OA40" s="627">
        <f t="shared" si="343"/>
        <v>1</v>
      </c>
      <c r="OB40" s="738">
        <f t="shared" si="344"/>
        <v>0</v>
      </c>
      <c r="OC40" s="738">
        <f t="shared" si="345"/>
        <v>1</v>
      </c>
      <c r="OD40" s="628" t="b">
        <f t="shared" si="346"/>
        <v>1</v>
      </c>
      <c r="OE40" s="628" t="b">
        <f t="shared" si="346"/>
        <v>0</v>
      </c>
      <c r="OF40" s="628" t="b">
        <f t="shared" si="347"/>
        <v>1</v>
      </c>
      <c r="OG40" s="628">
        <f t="shared" si="348"/>
        <v>1</v>
      </c>
      <c r="OH40" s="737">
        <f t="shared" si="349"/>
        <v>0</v>
      </c>
      <c r="OI40" s="737">
        <f t="shared" si="350"/>
        <v>0</v>
      </c>
      <c r="OJ40" s="737">
        <f t="shared" si="74"/>
        <v>0</v>
      </c>
      <c r="OK40" s="740">
        <f t="shared" si="75"/>
        <v>0</v>
      </c>
      <c r="OL40" s="625">
        <f t="shared" si="351"/>
        <v>1</v>
      </c>
      <c r="OM40" s="625" t="str">
        <f t="shared" si="352"/>
        <v>00:00-00:00</v>
      </c>
      <c r="ON40" s="627">
        <f t="shared" si="353"/>
        <v>1</v>
      </c>
      <c r="OO40" s="738">
        <f t="shared" si="354"/>
        <v>0</v>
      </c>
      <c r="OP40" s="738">
        <f t="shared" si="355"/>
        <v>1</v>
      </c>
      <c r="OQ40" s="628" t="b">
        <f t="shared" si="356"/>
        <v>1</v>
      </c>
      <c r="OR40" s="628" t="b">
        <f t="shared" si="356"/>
        <v>0</v>
      </c>
      <c r="OS40" s="628" t="b">
        <f t="shared" si="357"/>
        <v>1</v>
      </c>
      <c r="OT40" s="628">
        <f t="shared" si="358"/>
        <v>1</v>
      </c>
      <c r="OU40" s="737">
        <f t="shared" si="359"/>
        <v>0</v>
      </c>
      <c r="OV40" s="737">
        <f t="shared" si="360"/>
        <v>0</v>
      </c>
      <c r="OW40" s="737">
        <f t="shared" si="76"/>
        <v>0</v>
      </c>
      <c r="OX40" s="740">
        <f t="shared" si="77"/>
        <v>0</v>
      </c>
      <c r="OY40" s="625">
        <f t="shared" si="361"/>
        <v>1</v>
      </c>
      <c r="OZ40" s="625" t="str">
        <f t="shared" si="362"/>
        <v>00:00-00:00</v>
      </c>
      <c r="PA40" s="627">
        <f t="shared" si="363"/>
        <v>1</v>
      </c>
      <c r="PB40" s="738">
        <f t="shared" si="364"/>
        <v>0</v>
      </c>
      <c r="PC40" s="738">
        <f t="shared" si="365"/>
        <v>1</v>
      </c>
      <c r="PD40" s="628" t="b">
        <f t="shared" si="366"/>
        <v>1</v>
      </c>
      <c r="PE40" s="628" t="b">
        <f t="shared" si="366"/>
        <v>0</v>
      </c>
      <c r="PF40" s="628" t="b">
        <f t="shared" si="367"/>
        <v>1</v>
      </c>
      <c r="PG40" s="628">
        <f t="shared" si="368"/>
        <v>1</v>
      </c>
      <c r="PH40" s="737">
        <f t="shared" si="369"/>
        <v>0</v>
      </c>
      <c r="PI40" s="737">
        <f t="shared" si="370"/>
        <v>0</v>
      </c>
      <c r="PJ40" s="737">
        <f t="shared" si="78"/>
        <v>0</v>
      </c>
      <c r="PK40" s="740">
        <f t="shared" si="79"/>
        <v>0</v>
      </c>
      <c r="PL40" s="625">
        <f t="shared" si="371"/>
        <v>1</v>
      </c>
      <c r="PM40" s="625" t="str">
        <f t="shared" si="372"/>
        <v>00:00-00:00</v>
      </c>
      <c r="PN40" s="627">
        <f t="shared" si="373"/>
        <v>1</v>
      </c>
      <c r="PO40" s="738">
        <f t="shared" si="374"/>
        <v>0</v>
      </c>
      <c r="PP40" s="738">
        <f t="shared" si="375"/>
        <v>1</v>
      </c>
      <c r="PQ40" s="628" t="b">
        <f t="shared" si="376"/>
        <v>1</v>
      </c>
      <c r="PR40" s="628" t="b">
        <f t="shared" si="376"/>
        <v>0</v>
      </c>
      <c r="PS40" s="628" t="b">
        <f t="shared" si="377"/>
        <v>1</v>
      </c>
      <c r="PT40" s="628">
        <f t="shared" si="378"/>
        <v>1</v>
      </c>
      <c r="PU40" s="737">
        <f t="shared" si="379"/>
        <v>0</v>
      </c>
      <c r="PV40" s="737">
        <f t="shared" si="380"/>
        <v>0</v>
      </c>
      <c r="PW40" s="737">
        <f t="shared" si="80"/>
        <v>0</v>
      </c>
      <c r="PX40" s="740">
        <f t="shared" si="81"/>
        <v>0</v>
      </c>
      <c r="PY40" s="625">
        <f t="shared" si="381"/>
        <v>1</v>
      </c>
      <c r="PZ40" s="625" t="str">
        <f t="shared" si="382"/>
        <v>00:00-00:00</v>
      </c>
      <c r="QA40" s="627">
        <f t="shared" si="383"/>
        <v>1</v>
      </c>
      <c r="QB40" s="738">
        <f t="shared" si="384"/>
        <v>0</v>
      </c>
      <c r="QC40" s="738">
        <f t="shared" si="385"/>
        <v>1</v>
      </c>
      <c r="QD40" s="628" t="b">
        <f t="shared" si="386"/>
        <v>1</v>
      </c>
      <c r="QE40" s="628" t="b">
        <f t="shared" si="386"/>
        <v>0</v>
      </c>
      <c r="QF40" s="628" t="b">
        <f t="shared" si="387"/>
        <v>1</v>
      </c>
      <c r="QG40" s="628">
        <f t="shared" si="388"/>
        <v>1</v>
      </c>
      <c r="QH40" s="737">
        <f t="shared" si="389"/>
        <v>0</v>
      </c>
      <c r="QI40" s="737">
        <f t="shared" si="390"/>
        <v>0</v>
      </c>
      <c r="QJ40" s="737">
        <f t="shared" si="82"/>
        <v>0</v>
      </c>
      <c r="QK40" s="740">
        <f t="shared" si="83"/>
        <v>0</v>
      </c>
      <c r="QL40" s="625">
        <f t="shared" si="391"/>
        <v>1</v>
      </c>
      <c r="QM40" s="625" t="str">
        <f t="shared" si="392"/>
        <v>00:00-00:00</v>
      </c>
      <c r="QN40" s="627">
        <f t="shared" si="393"/>
        <v>1</v>
      </c>
      <c r="QO40" s="738">
        <f t="shared" si="394"/>
        <v>0</v>
      </c>
      <c r="QP40" s="738">
        <f t="shared" si="395"/>
        <v>1</v>
      </c>
      <c r="QQ40" s="628" t="b">
        <f t="shared" si="396"/>
        <v>1</v>
      </c>
      <c r="QR40" s="628" t="b">
        <f t="shared" si="396"/>
        <v>0</v>
      </c>
      <c r="QS40" s="628" t="b">
        <f t="shared" si="397"/>
        <v>1</v>
      </c>
      <c r="QT40" s="628">
        <f t="shared" si="398"/>
        <v>1</v>
      </c>
      <c r="QU40" s="737">
        <f t="shared" si="399"/>
        <v>0</v>
      </c>
      <c r="QV40" s="737">
        <f t="shared" si="400"/>
        <v>0</v>
      </c>
      <c r="QW40" s="737">
        <f t="shared" si="84"/>
        <v>0</v>
      </c>
      <c r="QX40" s="740">
        <f t="shared" si="85"/>
        <v>0</v>
      </c>
      <c r="QY40" s="625">
        <f t="shared" si="401"/>
        <v>1</v>
      </c>
      <c r="QZ40" s="625" t="str">
        <f t="shared" si="402"/>
        <v>00:00-00:00</v>
      </c>
      <c r="RA40" s="627">
        <f t="shared" si="403"/>
        <v>1</v>
      </c>
      <c r="RB40" s="738">
        <f t="shared" si="404"/>
        <v>0</v>
      </c>
      <c r="RC40" s="738">
        <f t="shared" si="405"/>
        <v>1</v>
      </c>
      <c r="RD40" s="628" t="b">
        <f t="shared" si="406"/>
        <v>1</v>
      </c>
      <c r="RE40" s="628" t="b">
        <f t="shared" si="406"/>
        <v>0</v>
      </c>
      <c r="RF40" s="628" t="b">
        <f t="shared" si="407"/>
        <v>1</v>
      </c>
      <c r="RG40" s="628">
        <f t="shared" si="408"/>
        <v>1</v>
      </c>
      <c r="RH40" s="737">
        <f t="shared" si="409"/>
        <v>0</v>
      </c>
      <c r="RI40" s="737">
        <f t="shared" si="410"/>
        <v>0</v>
      </c>
      <c r="RJ40" s="737">
        <f t="shared" si="86"/>
        <v>0</v>
      </c>
      <c r="RK40" s="740">
        <f t="shared" si="87"/>
        <v>0</v>
      </c>
      <c r="RL40" s="744">
        <f t="shared" si="411"/>
        <v>0</v>
      </c>
      <c r="RM40" s="746">
        <f t="shared" si="430"/>
        <v>0</v>
      </c>
      <c r="RN40" s="744">
        <f t="shared" si="412"/>
        <v>0</v>
      </c>
      <c r="RO40" s="744">
        <f t="shared" si="413"/>
        <v>0</v>
      </c>
      <c r="RP40" s="744">
        <f t="shared" si="414"/>
        <v>0</v>
      </c>
      <c r="RQ40" s="744">
        <f t="shared" si="415"/>
        <v>0</v>
      </c>
      <c r="RR40" s="594">
        <f t="shared" ca="1" si="89"/>
        <v>0</v>
      </c>
      <c r="RS40" s="594">
        <f t="shared" ca="1" si="90"/>
        <v>0</v>
      </c>
      <c r="RU40" s="725"/>
    </row>
    <row r="41" spans="1:489" s="625" customFormat="1" ht="17.45" customHeight="1" x14ac:dyDescent="0.25">
      <c r="A41" s="589"/>
      <c r="B41" s="630"/>
      <c r="C41" s="631"/>
      <c r="D41" s="631"/>
      <c r="E41" s="258"/>
      <c r="F41" s="580"/>
      <c r="G41" s="581"/>
      <c r="H41" s="582"/>
      <c r="I41" s="582"/>
      <c r="J41" s="582"/>
      <c r="K41" s="582"/>
      <c r="L41" s="583"/>
      <c r="M41" s="582"/>
      <c r="N41" s="584"/>
      <c r="O41" s="584" t="str">
        <f>IF(BY4,Informationen!U13,"")</f>
        <v/>
      </c>
      <c r="P41" s="584"/>
      <c r="Q41" s="939"/>
      <c r="R41" s="798"/>
      <c r="S41" s="863" t="s">
        <v>424</v>
      </c>
      <c r="T41" s="584">
        <f>SUM(T10:T40)</f>
        <v>0</v>
      </c>
      <c r="U41" s="584">
        <f t="shared" ref="U41:Y41" ca="1" si="434">SUM(U10:U40)</f>
        <v>0</v>
      </c>
      <c r="V41" s="584">
        <f t="shared" ca="1" si="434"/>
        <v>0</v>
      </c>
      <c r="W41" s="584">
        <f t="shared" ca="1" si="434"/>
        <v>0</v>
      </c>
      <c r="X41" s="584">
        <f t="shared" ca="1" si="434"/>
        <v>0</v>
      </c>
      <c r="Y41" s="632">
        <f t="shared" si="434"/>
        <v>0</v>
      </c>
      <c r="Z41" s="809"/>
      <c r="AA41" s="809"/>
      <c r="AB41" s="809"/>
      <c r="AC41" s="810" t="s">
        <v>507</v>
      </c>
      <c r="AD41" s="1365" t="str">
        <f ca="1">AC41&amp; " " &amp;TEXT(D3,"MMMM")</f>
        <v>Pauschale für  Rufbereitschaft Dezember</v>
      </c>
      <c r="AE41" s="1366"/>
      <c r="AF41" s="1367"/>
      <c r="AG41" s="814">
        <f>SUM(AG10:AG40)</f>
        <v>0</v>
      </c>
      <c r="AH41" s="731"/>
      <c r="AI41" s="585">
        <f>SUM(AI10:AI40)</f>
        <v>0</v>
      </c>
      <c r="AJ41" s="585"/>
      <c r="AK41" s="585"/>
      <c r="AL41" s="596"/>
      <c r="AM41" s="596"/>
      <c r="AN41" s="596"/>
      <c r="AO41" s="596"/>
      <c r="AP41" s="633"/>
      <c r="AQ41" s="596"/>
      <c r="AR41" s="634"/>
      <c r="AS41" s="634"/>
      <c r="AT41" s="635"/>
      <c r="AU41" s="635"/>
      <c r="AV41" s="633"/>
      <c r="AW41" s="635"/>
      <c r="AX41" s="596"/>
      <c r="AY41" s="596"/>
      <c r="AZ41" s="596"/>
      <c r="BA41" s="596"/>
      <c r="BB41" s="596"/>
      <c r="BC41" s="596"/>
      <c r="BD41" s="636"/>
      <c r="BE41" s="636"/>
      <c r="BF41" s="635"/>
      <c r="BG41" s="635"/>
      <c r="BH41" s="635"/>
      <c r="BI41" s="635"/>
      <c r="BJ41" s="636"/>
      <c r="BK41" s="636"/>
      <c r="BL41" s="636"/>
      <c r="BM41" s="636"/>
      <c r="BN41" s="636"/>
      <c r="BO41" s="636"/>
      <c r="BP41" s="636"/>
      <c r="BQ41" s="636"/>
      <c r="BR41" s="636"/>
      <c r="BS41" s="549">
        <f ca="1">IF(ISERROR(VLOOKUP(B37+4+1,Feiertage_Liste,2,FALSE)),0,VLOOKUP(B37+4,Feiertage_Liste,2,FALSE))</f>
        <v>0</v>
      </c>
      <c r="BT41" s="637"/>
      <c r="BU41" s="635"/>
      <c r="BV41" s="638"/>
      <c r="BW41" s="635"/>
      <c r="BX41" s="638"/>
      <c r="BY41" s="638"/>
      <c r="BZ41" s="629"/>
      <c r="CA41" s="629"/>
      <c r="CB41" s="629"/>
      <c r="CC41" s="629"/>
      <c r="CD41" s="639"/>
      <c r="CE41" s="63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29"/>
      <c r="CR41" s="629"/>
      <c r="CS41" s="629"/>
      <c r="CT41" s="629"/>
      <c r="CU41" s="629"/>
      <c r="CV41" s="629"/>
      <c r="CW41" s="629"/>
      <c r="CX41" s="629"/>
      <c r="CY41" s="629"/>
      <c r="CZ41" s="629"/>
      <c r="DA41" s="629"/>
      <c r="DB41" s="629"/>
      <c r="DC41" s="629"/>
      <c r="DD41" s="629"/>
      <c r="DE41" s="629"/>
      <c r="DF41" s="629"/>
      <c r="DG41" s="629"/>
      <c r="DH41" s="629"/>
      <c r="DI41" s="629"/>
      <c r="DJ41" s="629"/>
      <c r="DK41" s="629"/>
      <c r="DL41" s="629"/>
      <c r="DM41" s="629"/>
      <c r="DN41" s="629"/>
      <c r="DO41" s="629"/>
      <c r="DP41" s="629"/>
      <c r="DQ41" s="629"/>
      <c r="DR41" s="629"/>
      <c r="DS41" s="629"/>
      <c r="DT41" s="629"/>
      <c r="DU41" s="629"/>
      <c r="DV41" s="629"/>
      <c r="DW41" s="629"/>
      <c r="DX41" s="629"/>
      <c r="DY41" s="629"/>
      <c r="DZ41" s="629"/>
      <c r="EA41" s="629"/>
      <c r="EB41" s="629"/>
      <c r="EC41" s="629"/>
      <c r="ED41" s="629"/>
      <c r="EE41" s="629"/>
      <c r="EF41" s="629"/>
      <c r="EG41" s="629"/>
      <c r="EH41" s="629"/>
      <c r="EI41" s="629"/>
      <c r="EJ41" s="629"/>
      <c r="EK41" s="629"/>
      <c r="EL41" s="629"/>
      <c r="EM41" s="629"/>
      <c r="EN41" s="629"/>
      <c r="EO41" s="629"/>
      <c r="EP41" s="629"/>
      <c r="EQ41" s="629"/>
      <c r="ER41" s="629"/>
      <c r="ES41" s="629"/>
      <c r="ET41" s="629"/>
      <c r="EU41" s="629"/>
      <c r="EV41" s="629"/>
      <c r="EW41" s="629"/>
      <c r="EX41" s="629"/>
      <c r="EY41" s="629"/>
      <c r="EZ41" s="629"/>
      <c r="FA41" s="629"/>
      <c r="FB41" s="629"/>
      <c r="FC41" s="629"/>
      <c r="FD41" s="629"/>
      <c r="FE41" s="629"/>
      <c r="FF41" s="629"/>
      <c r="FG41" s="629"/>
      <c r="FH41" s="629"/>
      <c r="FI41" s="629"/>
      <c r="FJ41" s="629"/>
      <c r="FK41" s="629"/>
      <c r="FL41" s="629"/>
      <c r="FM41" s="629"/>
      <c r="FN41" s="629"/>
      <c r="FO41" s="629"/>
      <c r="FP41" s="629"/>
      <c r="FQ41" s="629"/>
      <c r="FR41" s="629"/>
      <c r="FS41" s="629"/>
      <c r="FT41" s="629"/>
      <c r="FU41" s="629"/>
      <c r="FV41" s="629"/>
      <c r="FW41" s="629"/>
      <c r="FX41" s="629"/>
      <c r="FY41" s="629"/>
      <c r="FZ41" s="629"/>
      <c r="GA41" s="629"/>
      <c r="GB41" s="629"/>
      <c r="GC41" s="629"/>
      <c r="GD41" s="629"/>
      <c r="GE41" s="629"/>
      <c r="GF41" s="629"/>
      <c r="GG41" s="629"/>
      <c r="GH41" s="629"/>
      <c r="GI41" s="629"/>
      <c r="GJ41" s="629"/>
      <c r="GK41" s="629"/>
      <c r="GL41" s="629"/>
      <c r="GM41" s="629"/>
      <c r="GN41" s="629"/>
      <c r="GO41" s="629"/>
      <c r="GP41" s="629"/>
      <c r="GQ41" s="629"/>
      <c r="GR41" s="629"/>
      <c r="GS41" s="629"/>
      <c r="GT41" s="629"/>
      <c r="GU41" s="629"/>
      <c r="GV41" s="629"/>
      <c r="GW41" s="629"/>
      <c r="GX41" s="629"/>
      <c r="GY41" s="629"/>
      <c r="GZ41" s="629"/>
      <c r="HA41" s="629"/>
      <c r="HB41" s="629"/>
      <c r="HC41" s="629"/>
      <c r="HD41" s="629"/>
      <c r="HE41" s="629"/>
      <c r="HF41" s="629"/>
      <c r="HG41" s="629"/>
      <c r="HH41" s="629"/>
      <c r="HI41" s="629"/>
      <c r="HJ41" s="629"/>
      <c r="HK41" s="629"/>
      <c r="HL41" s="629"/>
      <c r="HM41" s="629"/>
      <c r="HN41" s="629"/>
      <c r="HO41" s="629"/>
      <c r="HP41" s="629"/>
      <c r="HQ41" s="616"/>
      <c r="HS41" s="626"/>
      <c r="HT41" s="627"/>
      <c r="HU41" s="616"/>
      <c r="HV41" s="628"/>
      <c r="HW41" s="628"/>
      <c r="HX41" s="628"/>
      <c r="HY41" s="628"/>
      <c r="HZ41" s="628"/>
      <c r="IC41" s="627"/>
      <c r="ID41" s="616"/>
      <c r="IE41" s="628"/>
      <c r="IF41" s="628"/>
      <c r="IG41" s="628"/>
      <c r="IH41" s="628"/>
      <c r="II41" s="628"/>
      <c r="IL41" s="627"/>
      <c r="IM41" s="616"/>
      <c r="IN41" s="628"/>
      <c r="IO41" s="628"/>
      <c r="IP41" s="628"/>
      <c r="IQ41" s="628"/>
      <c r="IR41" s="628"/>
      <c r="IU41" s="627"/>
      <c r="IV41" s="616"/>
      <c r="IW41" s="628"/>
      <c r="IX41" s="628"/>
      <c r="IY41" s="628"/>
      <c r="IZ41" s="628"/>
      <c r="JA41" s="628"/>
      <c r="JD41" s="627"/>
      <c r="JE41" s="616"/>
      <c r="JF41" s="628"/>
      <c r="JG41" s="628"/>
      <c r="JH41" s="628"/>
      <c r="JI41" s="628"/>
      <c r="JJ41" s="628"/>
      <c r="JL41" s="626"/>
      <c r="JM41" s="627"/>
      <c r="JN41" s="616"/>
      <c r="JO41" s="628"/>
      <c r="JP41" s="628"/>
      <c r="JQ41" s="628"/>
      <c r="JR41" s="628"/>
      <c r="JS41" s="628"/>
      <c r="JV41" s="627"/>
      <c r="JW41" s="616"/>
      <c r="JX41" s="628"/>
      <c r="JY41" s="628"/>
      <c r="JZ41" s="628"/>
      <c r="KA41" s="628"/>
      <c r="KB41" s="628"/>
      <c r="KE41" s="627"/>
      <c r="KF41" s="616"/>
      <c r="KG41" s="628"/>
      <c r="KH41" s="628"/>
      <c r="KI41" s="628"/>
      <c r="KJ41" s="628"/>
      <c r="KK41" s="628"/>
      <c r="KL41" s="628"/>
      <c r="KM41" s="628"/>
      <c r="KN41" s="628"/>
      <c r="KO41" s="628"/>
      <c r="KR41" s="627"/>
      <c r="KS41" s="616"/>
      <c r="KT41" s="628"/>
      <c r="KU41" s="628"/>
      <c r="KV41" s="628"/>
      <c r="KW41" s="628"/>
      <c r="KX41" s="628"/>
      <c r="LA41" s="627"/>
      <c r="LB41" s="616"/>
      <c r="LC41" s="628"/>
      <c r="LD41" s="628"/>
      <c r="LE41" s="628"/>
      <c r="LF41" s="628"/>
      <c r="LG41" s="628"/>
      <c r="LI41" s="626"/>
      <c r="LJ41" s="627"/>
      <c r="LK41" s="616"/>
      <c r="LL41" s="628"/>
      <c r="LM41" s="628"/>
      <c r="LN41" s="628"/>
      <c r="LO41" s="628"/>
      <c r="LP41" s="628"/>
      <c r="LS41" s="627"/>
      <c r="LT41" s="616"/>
      <c r="LU41" s="628"/>
      <c r="LV41" s="628"/>
      <c r="LW41" s="628"/>
      <c r="LX41" s="628"/>
      <c r="LY41" s="628"/>
      <c r="MB41" s="627"/>
      <c r="MC41" s="616"/>
      <c r="MD41" s="628"/>
      <c r="ME41" s="628"/>
      <c r="MF41" s="628"/>
      <c r="MG41" s="628"/>
      <c r="MH41" s="628"/>
      <c r="MK41" s="627"/>
      <c r="ML41" s="616"/>
      <c r="MM41" s="628"/>
      <c r="MN41" s="628"/>
      <c r="MO41" s="628"/>
      <c r="MP41" s="628"/>
      <c r="MQ41" s="628"/>
      <c r="MT41" s="627"/>
      <c r="MU41" s="616"/>
      <c r="MV41" s="628"/>
      <c r="MW41" s="628"/>
      <c r="MX41" s="628"/>
      <c r="MY41" s="628"/>
      <c r="MZ41" s="628"/>
      <c r="NA41" s="628"/>
      <c r="RR41" s="645">
        <f t="shared" si="89"/>
        <v>0</v>
      </c>
      <c r="RS41" s="645"/>
    </row>
    <row r="42" spans="1:489" s="625" customFormat="1" ht="27" customHeight="1" x14ac:dyDescent="0.25">
      <c r="A42" s="589"/>
      <c r="B42" s="630"/>
      <c r="C42" s="631"/>
      <c r="D42" s="631"/>
      <c r="E42" s="245"/>
      <c r="F42" s="640"/>
      <c r="G42" s="1132" t="s">
        <v>526</v>
      </c>
      <c r="H42" s="1133"/>
      <c r="I42" s="1128" t="s">
        <v>527</v>
      </c>
      <c r="J42" s="1128"/>
      <c r="K42" s="586">
        <f ca="1">BT4*-1</f>
        <v>0</v>
      </c>
      <c r="L42" s="587"/>
      <c r="M42" s="1349" t="s">
        <v>232</v>
      </c>
      <c r="N42" s="1128"/>
      <c r="O42" s="1327" t="s">
        <v>241</v>
      </c>
      <c r="P42" s="1327"/>
      <c r="Q42" s="588">
        <f ca="1">BW3</f>
        <v>0</v>
      </c>
      <c r="R42" s="968">
        <f ca="1">IF(Nov!$R$44="",0,Nov!$R$44)</f>
        <v>0</v>
      </c>
      <c r="S42" s="974" t="s">
        <v>537</v>
      </c>
      <c r="T42" s="1184" t="s">
        <v>281</v>
      </c>
      <c r="U42" s="1184"/>
      <c r="V42" s="1184"/>
      <c r="W42" s="1184"/>
      <c r="X42" s="1184"/>
      <c r="Y42" s="589"/>
      <c r="Z42" s="806"/>
      <c r="AA42" s="806"/>
      <c r="AB42" s="808"/>
      <c r="AC42" s="808"/>
      <c r="AD42" s="1187" t="str">
        <f>IF(AND(NOT(ISBLANK(AG42)),AG42=AI41),AD43,"")</f>
        <v/>
      </c>
      <c r="AE42" s="1187"/>
      <c r="AF42" s="1188"/>
      <c r="AG42" s="815"/>
      <c r="AH42" s="549"/>
      <c r="AI42" s="549"/>
      <c r="AJ42" s="549"/>
      <c r="AK42" s="549"/>
      <c r="AL42" s="596"/>
      <c r="AM42" s="596"/>
      <c r="AN42" s="596"/>
      <c r="AO42" s="596"/>
      <c r="AP42" s="633"/>
      <c r="AQ42" s="596"/>
      <c r="AR42" s="635"/>
      <c r="AS42" s="635"/>
      <c r="AT42" s="635"/>
      <c r="AU42" s="635"/>
      <c r="AV42" s="633"/>
      <c r="AW42" s="635"/>
      <c r="AX42" s="596"/>
      <c r="AY42" s="596"/>
      <c r="AZ42" s="596"/>
      <c r="BA42" s="596"/>
      <c r="BB42" s="596"/>
      <c r="BC42" s="596"/>
      <c r="BD42" s="636"/>
      <c r="BE42" s="636"/>
      <c r="BF42" s="635"/>
      <c r="BG42" s="635"/>
      <c r="BH42" s="635"/>
      <c r="BI42" s="635"/>
      <c r="BJ42" s="636"/>
      <c r="BK42" s="636"/>
      <c r="BL42" s="636"/>
      <c r="BM42" s="636"/>
      <c r="BN42" s="636"/>
      <c r="BO42" s="636"/>
      <c r="BP42" s="636"/>
      <c r="BQ42" s="636"/>
      <c r="BR42" s="636"/>
      <c r="BS42" s="636"/>
      <c r="BT42" s="641"/>
      <c r="BU42" s="635"/>
      <c r="BV42" s="635"/>
      <c r="BW42" s="635"/>
      <c r="BX42" s="635"/>
      <c r="BY42" s="635"/>
      <c r="BZ42" s="629"/>
      <c r="CA42" s="629"/>
      <c r="CB42" s="629"/>
      <c r="CC42" s="629"/>
      <c r="CD42" s="639"/>
      <c r="CE42" s="63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29"/>
      <c r="CR42" s="629"/>
      <c r="CS42" s="629"/>
      <c r="CT42" s="629"/>
      <c r="CU42" s="629"/>
      <c r="CV42" s="629"/>
      <c r="CW42" s="629"/>
      <c r="CX42" s="629"/>
      <c r="CY42" s="629"/>
      <c r="CZ42" s="629"/>
      <c r="DA42" s="629"/>
      <c r="DB42" s="629"/>
      <c r="DC42" s="629"/>
      <c r="DD42" s="629"/>
      <c r="DE42" s="629"/>
      <c r="DF42" s="629"/>
      <c r="DG42" s="629"/>
      <c r="DH42" s="629"/>
      <c r="DI42" s="629"/>
      <c r="DJ42" s="629"/>
      <c r="DK42" s="629"/>
      <c r="DL42" s="629"/>
      <c r="DM42" s="629"/>
      <c r="DN42" s="629"/>
      <c r="DO42" s="629"/>
      <c r="DP42" s="629"/>
      <c r="DQ42" s="629"/>
      <c r="DR42" s="629"/>
      <c r="DS42" s="629"/>
      <c r="DT42" s="629"/>
      <c r="DU42" s="629"/>
      <c r="DV42" s="629"/>
      <c r="DW42" s="629"/>
      <c r="DX42" s="629"/>
      <c r="DY42" s="629"/>
      <c r="DZ42" s="629"/>
      <c r="EA42" s="629"/>
      <c r="EB42" s="629"/>
      <c r="EC42" s="629"/>
      <c r="ED42" s="629"/>
      <c r="EE42" s="629"/>
      <c r="EF42" s="629"/>
      <c r="EG42" s="629"/>
      <c r="EH42" s="629"/>
      <c r="EI42" s="629"/>
      <c r="EJ42" s="629"/>
      <c r="EK42" s="629"/>
      <c r="EL42" s="629"/>
      <c r="EM42" s="629"/>
      <c r="EN42" s="629"/>
      <c r="EO42" s="629"/>
      <c r="EP42" s="629"/>
      <c r="EQ42" s="629"/>
      <c r="ER42" s="629"/>
      <c r="ES42" s="629"/>
      <c r="ET42" s="629"/>
      <c r="EU42" s="629"/>
      <c r="EV42" s="629"/>
      <c r="EW42" s="629"/>
      <c r="EX42" s="629"/>
      <c r="EY42" s="629"/>
      <c r="EZ42" s="629"/>
      <c r="FA42" s="629"/>
      <c r="FB42" s="629"/>
      <c r="FC42" s="629"/>
      <c r="FD42" s="629"/>
      <c r="FE42" s="629"/>
      <c r="FF42" s="629"/>
      <c r="FG42" s="629"/>
      <c r="FH42" s="629"/>
      <c r="FI42" s="629"/>
      <c r="FJ42" s="629"/>
      <c r="FK42" s="629"/>
      <c r="FL42" s="629"/>
      <c r="FM42" s="629"/>
      <c r="FN42" s="629"/>
      <c r="FO42" s="629"/>
      <c r="FP42" s="629"/>
      <c r="FQ42" s="629"/>
      <c r="FR42" s="629"/>
      <c r="FS42" s="629"/>
      <c r="FT42" s="629"/>
      <c r="FU42" s="629"/>
      <c r="FV42" s="629"/>
      <c r="FW42" s="629"/>
      <c r="FX42" s="629"/>
      <c r="FY42" s="629"/>
      <c r="FZ42" s="629"/>
      <c r="GA42" s="629"/>
      <c r="GB42" s="629"/>
      <c r="GC42" s="629"/>
      <c r="GD42" s="629"/>
      <c r="GE42" s="629"/>
      <c r="GF42" s="629"/>
      <c r="GG42" s="629"/>
      <c r="GH42" s="629"/>
      <c r="GI42" s="629"/>
      <c r="GJ42" s="629"/>
      <c r="GK42" s="629"/>
      <c r="GL42" s="629"/>
      <c r="GM42" s="629"/>
      <c r="GN42" s="629"/>
      <c r="GO42" s="629"/>
      <c r="GP42" s="629"/>
      <c r="GQ42" s="629"/>
      <c r="GR42" s="629"/>
      <c r="GS42" s="629"/>
      <c r="GT42" s="629"/>
      <c r="GU42" s="629"/>
      <c r="GV42" s="629"/>
      <c r="GW42" s="629"/>
      <c r="GX42" s="629"/>
      <c r="GY42" s="629"/>
      <c r="GZ42" s="629"/>
      <c r="HA42" s="629"/>
      <c r="HB42" s="629"/>
      <c r="HC42" s="629"/>
      <c r="HD42" s="629"/>
      <c r="HE42" s="629"/>
      <c r="HF42" s="629"/>
      <c r="HG42" s="629"/>
      <c r="HH42" s="629"/>
      <c r="HI42" s="629"/>
      <c r="HJ42" s="629"/>
      <c r="HK42" s="629"/>
      <c r="HL42" s="629"/>
      <c r="HM42" s="629"/>
      <c r="HN42" s="629"/>
      <c r="HO42" s="629"/>
      <c r="HP42" s="629"/>
      <c r="HQ42" s="616"/>
      <c r="HS42" s="626"/>
      <c r="HT42" s="627"/>
      <c r="HU42" s="616"/>
      <c r="HV42" s="628"/>
      <c r="HW42" s="628"/>
      <c r="HX42" s="628"/>
      <c r="HY42" s="628"/>
      <c r="HZ42" s="628"/>
      <c r="IC42" s="627"/>
      <c r="ID42" s="616"/>
      <c r="IE42" s="628"/>
      <c r="IF42" s="628"/>
      <c r="IG42" s="628"/>
      <c r="IH42" s="628"/>
      <c r="II42" s="628"/>
      <c r="IL42" s="627"/>
      <c r="IM42" s="616"/>
      <c r="IN42" s="628"/>
      <c r="IO42" s="628"/>
      <c r="IP42" s="628"/>
      <c r="IQ42" s="628"/>
      <c r="IR42" s="628"/>
      <c r="IU42" s="627"/>
      <c r="IV42" s="616"/>
      <c r="IW42" s="628"/>
      <c r="IX42" s="628"/>
      <c r="IY42" s="628"/>
      <c r="IZ42" s="628"/>
      <c r="JA42" s="628"/>
      <c r="JD42" s="627"/>
      <c r="JE42" s="616"/>
      <c r="JF42" s="628"/>
      <c r="JG42" s="628"/>
      <c r="JH42" s="628"/>
      <c r="JI42" s="628"/>
      <c r="JJ42" s="628"/>
      <c r="JL42" s="626"/>
      <c r="JM42" s="627"/>
      <c r="JN42" s="616"/>
      <c r="JO42" s="628"/>
      <c r="JP42" s="628"/>
      <c r="JQ42" s="628"/>
      <c r="JR42" s="628"/>
      <c r="JS42" s="628"/>
      <c r="JV42" s="627"/>
      <c r="JW42" s="616"/>
      <c r="JX42" s="628"/>
      <c r="JY42" s="628"/>
      <c r="JZ42" s="628"/>
      <c r="KA42" s="628"/>
      <c r="KB42" s="628"/>
      <c r="KE42" s="627"/>
      <c r="KF42" s="616"/>
      <c r="KG42" s="628"/>
      <c r="KH42" s="628"/>
      <c r="KI42" s="628"/>
      <c r="KJ42" s="628"/>
      <c r="KK42" s="628"/>
      <c r="KL42" s="628"/>
      <c r="KM42" s="628"/>
      <c r="KN42" s="628"/>
      <c r="KO42" s="628"/>
      <c r="KR42" s="627"/>
      <c r="KS42" s="616"/>
      <c r="KT42" s="628"/>
      <c r="KU42" s="628"/>
      <c r="KV42" s="628"/>
      <c r="KW42" s="628"/>
      <c r="KX42" s="628"/>
      <c r="LA42" s="627"/>
      <c r="LB42" s="616"/>
      <c r="LC42" s="628"/>
      <c r="LD42" s="628"/>
      <c r="LE42" s="628"/>
      <c r="LF42" s="628"/>
      <c r="LG42" s="628"/>
      <c r="LI42" s="626"/>
      <c r="LJ42" s="627"/>
      <c r="LK42" s="616"/>
      <c r="LL42" s="628"/>
      <c r="LM42" s="628"/>
      <c r="LN42" s="628"/>
      <c r="LO42" s="628"/>
      <c r="LP42" s="628"/>
      <c r="LS42" s="627"/>
      <c r="LT42" s="616"/>
      <c r="LU42" s="628"/>
      <c r="LV42" s="628"/>
      <c r="LW42" s="628"/>
      <c r="LX42" s="628"/>
      <c r="LY42" s="628"/>
      <c r="MB42" s="627"/>
      <c r="MC42" s="616"/>
      <c r="MD42" s="628"/>
      <c r="ME42" s="628"/>
      <c r="MF42" s="628"/>
      <c r="MG42" s="628"/>
      <c r="MH42" s="628"/>
      <c r="MK42" s="627"/>
      <c r="ML42" s="616"/>
      <c r="MM42" s="628"/>
      <c r="MN42" s="628"/>
      <c r="MO42" s="628"/>
      <c r="MP42" s="628"/>
      <c r="MQ42" s="628"/>
      <c r="MT42" s="627"/>
      <c r="MU42" s="616"/>
      <c r="MV42" s="628"/>
      <c r="MW42" s="628"/>
      <c r="MX42" s="628"/>
      <c r="MY42" s="628"/>
      <c r="MZ42" s="628"/>
      <c r="NA42" s="628"/>
      <c r="RR42" s="645"/>
      <c r="RS42" s="645"/>
    </row>
    <row r="43" spans="1:489" s="625" customFormat="1" ht="18" customHeight="1" x14ac:dyDescent="0.25">
      <c r="A43" s="160"/>
      <c r="B43" s="642"/>
      <c r="C43" s="597"/>
      <c r="D43" s="597"/>
      <c r="E43" s="245"/>
      <c r="F43" s="643"/>
      <c r="G43" s="1134"/>
      <c r="H43" s="1135"/>
      <c r="I43" s="1128" t="s">
        <v>528</v>
      </c>
      <c r="J43" s="1128"/>
      <c r="K43" s="586">
        <f ca="1">BT5*-1</f>
        <v>0</v>
      </c>
      <c r="L43" s="590"/>
      <c r="M43" s="1128"/>
      <c r="N43" s="1128"/>
      <c r="O43" s="1348" t="s">
        <v>230</v>
      </c>
      <c r="P43" s="1348"/>
      <c r="Q43" s="588">
        <f ca="1">BW4</f>
        <v>0</v>
      </c>
      <c r="R43" s="967">
        <f ca="1">IF($AM$3=3,SUM(AF10:AF40),0)</f>
        <v>0</v>
      </c>
      <c r="S43" s="952"/>
      <c r="T43" s="1186" t="s">
        <v>318</v>
      </c>
      <c r="U43" s="1186"/>
      <c r="V43" s="1186"/>
      <c r="W43" s="1186"/>
      <c r="X43" s="1186"/>
      <c r="Y43" s="160"/>
      <c r="Z43" s="806"/>
      <c r="AA43" s="806"/>
      <c r="AB43" s="812"/>
      <c r="AC43" s="812"/>
      <c r="AD43" s="813" t="str">
        <f ca="1">"Rufbereitschaftszeiten "&amp;TEXT(D3,"MMMM")</f>
        <v>Rufbereitschaftszeiten Dezember</v>
      </c>
      <c r="AE43" s="811"/>
      <c r="AF43" s="808"/>
      <c r="AG43" s="807"/>
      <c r="AH43" s="549"/>
      <c r="AI43" s="549"/>
      <c r="AJ43" s="549"/>
      <c r="AK43" s="549"/>
      <c r="AL43" s="593"/>
      <c r="AM43" s="593"/>
      <c r="AN43" s="593"/>
      <c r="AO43" s="593"/>
      <c r="AP43" s="644"/>
      <c r="AQ43" s="645"/>
      <c r="AR43" s="646"/>
      <c r="AS43" s="646"/>
      <c r="AT43" s="646"/>
      <c r="AU43" s="646"/>
      <c r="AV43" s="644"/>
      <c r="AW43" s="646"/>
      <c r="AX43" s="593"/>
      <c r="AY43" s="593"/>
      <c r="AZ43" s="593"/>
      <c r="BA43" s="593"/>
      <c r="BB43" s="593"/>
      <c r="BC43" s="593"/>
      <c r="BD43" s="598"/>
      <c r="BE43" s="598"/>
      <c r="BF43" s="647"/>
      <c r="BG43" s="647"/>
      <c r="BH43" s="647"/>
      <c r="BI43" s="647"/>
      <c r="BJ43" s="648"/>
      <c r="BK43" s="648"/>
      <c r="BL43" s="648"/>
      <c r="BM43" s="648"/>
      <c r="BN43" s="648"/>
      <c r="BO43" s="648"/>
      <c r="BP43" s="648"/>
      <c r="BQ43" s="648"/>
      <c r="BR43" s="648"/>
      <c r="BS43" s="648"/>
      <c r="BT43" s="649"/>
      <c r="BU43" s="647"/>
      <c r="BV43" s="638"/>
      <c r="BW43" s="647"/>
      <c r="BX43" s="638"/>
      <c r="BY43" s="638"/>
      <c r="CD43" s="650"/>
      <c r="CE43" s="650"/>
      <c r="HQ43" s="626"/>
      <c r="HR43" s="626"/>
      <c r="HS43" s="626"/>
      <c r="HT43" s="626"/>
      <c r="HU43" s="626"/>
      <c r="JK43" s="626"/>
      <c r="JL43" s="626"/>
      <c r="JM43" s="626"/>
      <c r="JN43" s="626"/>
      <c r="LH43" s="626"/>
      <c r="LI43" s="626"/>
      <c r="LJ43" s="626"/>
      <c r="LK43" s="626"/>
      <c r="RR43" s="645"/>
      <c r="RS43" s="645"/>
    </row>
    <row r="44" spans="1:489" s="625" customFormat="1" ht="33" customHeight="1" x14ac:dyDescent="0.25">
      <c r="A44" s="1326" t="s">
        <v>280</v>
      </c>
      <c r="B44" s="1191"/>
      <c r="C44" s="597"/>
      <c r="D44" s="597"/>
      <c r="E44" s="651"/>
      <c r="F44" s="652"/>
      <c r="G44" s="1369"/>
      <c r="H44" s="1370"/>
      <c r="I44" s="1370"/>
      <c r="J44" s="1370"/>
      <c r="K44" s="1371"/>
      <c r="L44" s="590"/>
      <c r="M44" s="1128"/>
      <c r="N44" s="1128"/>
      <c r="O44" s="1348" t="s">
        <v>231</v>
      </c>
      <c r="P44" s="1348"/>
      <c r="Q44" s="588">
        <f ca="1">BW5</f>
        <v>0</v>
      </c>
      <c r="R44" s="970">
        <f ca="1">IF(R43+R42-S43&lt;0,R43+R42,R43+R42-S43)</f>
        <v>0</v>
      </c>
      <c r="S44" s="975" t="str">
        <f ca="1">IF(R43+R42-S43&lt;0,"Rufb.Einsatzzeiten zu gering","")</f>
        <v/>
      </c>
      <c r="T44" s="1186"/>
      <c r="U44" s="1186"/>
      <c r="V44" s="1186"/>
      <c r="W44" s="1186"/>
      <c r="X44" s="1186"/>
      <c r="Y44" s="160"/>
      <c r="Z44" s="160"/>
      <c r="AA44" s="160"/>
      <c r="AB44" s="1189"/>
      <c r="AC44" s="1190"/>
      <c r="AD44" s="1190"/>
      <c r="AE44" s="1190"/>
      <c r="AF44" s="1191"/>
      <c r="AG44" s="160"/>
      <c r="AH44" s="549"/>
      <c r="AI44" s="549"/>
      <c r="AJ44" s="549"/>
      <c r="AK44" s="549"/>
      <c r="AL44" s="593"/>
      <c r="AM44" s="593"/>
      <c r="AN44" s="593"/>
      <c r="AO44" s="593"/>
      <c r="AP44" s="644"/>
      <c r="AQ44" s="645"/>
      <c r="AR44" s="646"/>
      <c r="AS44" s="646"/>
      <c r="AT44" s="646"/>
      <c r="AU44" s="646"/>
      <c r="AV44" s="644"/>
      <c r="AW44" s="646"/>
      <c r="AX44" s="593"/>
      <c r="AY44" s="593"/>
      <c r="AZ44" s="593"/>
      <c r="BA44" s="593"/>
      <c r="BB44" s="593"/>
      <c r="BC44" s="593"/>
      <c r="BD44" s="598"/>
      <c r="BE44" s="598"/>
      <c r="BF44" s="647"/>
      <c r="BG44" s="647"/>
      <c r="BH44" s="647"/>
      <c r="BI44" s="647"/>
      <c r="BJ44" s="648"/>
      <c r="BK44" s="648"/>
      <c r="BL44" s="648"/>
      <c r="BM44" s="648"/>
      <c r="BN44" s="648"/>
      <c r="BO44" s="648"/>
      <c r="BP44" s="648"/>
      <c r="BQ44" s="648"/>
      <c r="BR44" s="648"/>
      <c r="BS44" s="648"/>
      <c r="BT44" s="649"/>
      <c r="BU44" s="647"/>
      <c r="BV44" s="638"/>
      <c r="BW44" s="647"/>
      <c r="BX44" s="638"/>
      <c r="BY44" s="638"/>
      <c r="CD44" s="650"/>
      <c r="CE44" s="650"/>
      <c r="HQ44" s="626"/>
      <c r="HR44" s="626"/>
      <c r="HS44" s="626"/>
      <c r="HT44" s="626"/>
      <c r="HU44" s="626"/>
      <c r="JK44" s="626"/>
      <c r="JL44" s="626"/>
      <c r="JM44" s="626"/>
      <c r="JN44" s="626"/>
      <c r="LH44" s="626"/>
      <c r="LI44" s="626"/>
      <c r="LJ44" s="626"/>
      <c r="LK44" s="626"/>
      <c r="RR44" s="645"/>
      <c r="RS44" s="645"/>
    </row>
    <row r="45" spans="1:489" s="645" customFormat="1" ht="16.5" hidden="1" customHeight="1" x14ac:dyDescent="0.25">
      <c r="A45" s="597"/>
      <c r="B45" s="653"/>
      <c r="C45" s="597"/>
      <c r="D45" s="597"/>
      <c r="E45" s="654"/>
      <c r="F45" s="1346" t="s">
        <v>233</v>
      </c>
      <c r="G45" s="1368"/>
      <c r="H45" s="1368"/>
      <c r="I45" s="1368"/>
      <c r="J45" s="592">
        <f ca="1">SUM(BY10:BY40)</f>
        <v>18</v>
      </c>
      <c r="K45" s="593"/>
      <c r="L45" s="593"/>
      <c r="M45" s="1291"/>
      <c r="N45" s="1291"/>
      <c r="O45" s="594"/>
      <c r="P45" s="595"/>
      <c r="Q45" s="596"/>
      <c r="R45" s="966"/>
      <c r="S45" s="964"/>
      <c r="T45" s="1186"/>
      <c r="U45" s="1186"/>
      <c r="V45" s="1186"/>
      <c r="W45" s="1186"/>
      <c r="X45" s="1186"/>
      <c r="Y45" s="597"/>
      <c r="Z45" s="160"/>
      <c r="AA45" s="160"/>
      <c r="AB45" s="1189"/>
      <c r="AC45" s="1190"/>
      <c r="AD45" s="1190"/>
      <c r="AE45" s="1190"/>
      <c r="AF45" s="1191"/>
      <c r="AG45" s="597"/>
      <c r="AH45" s="598"/>
      <c r="AI45" s="598"/>
      <c r="AJ45" s="598"/>
      <c r="AK45" s="598"/>
      <c r="AL45" s="593"/>
      <c r="AM45" s="593"/>
      <c r="AN45" s="593"/>
      <c r="AO45" s="593"/>
      <c r="AP45" s="593"/>
      <c r="AR45" s="593"/>
      <c r="AS45" s="593"/>
      <c r="AT45" s="593"/>
      <c r="AU45" s="593"/>
      <c r="AV45" s="593"/>
      <c r="AW45" s="593"/>
      <c r="AX45" s="593"/>
      <c r="AY45" s="593"/>
      <c r="AZ45" s="593"/>
      <c r="BA45" s="593"/>
      <c r="BB45" s="593"/>
      <c r="BC45" s="593"/>
      <c r="BD45" s="593"/>
      <c r="BE45" s="593"/>
      <c r="BF45" s="594"/>
      <c r="BG45" s="594"/>
      <c r="BH45" s="594"/>
      <c r="BI45" s="594"/>
      <c r="BJ45" s="594"/>
      <c r="BK45" s="594"/>
      <c r="BL45" s="594"/>
      <c r="BM45" s="594"/>
      <c r="BN45" s="594"/>
      <c r="BO45" s="594"/>
      <c r="BP45" s="594"/>
      <c r="BQ45" s="594"/>
      <c r="BR45" s="594"/>
      <c r="BS45" s="594"/>
      <c r="BT45" s="594"/>
      <c r="BU45" s="594"/>
      <c r="BW45" s="594"/>
      <c r="CD45" s="650"/>
      <c r="CE45" s="650"/>
      <c r="HQ45" s="626"/>
      <c r="HR45" s="626"/>
      <c r="HS45" s="626"/>
      <c r="HT45" s="626"/>
      <c r="HU45" s="626"/>
      <c r="JK45" s="626"/>
      <c r="JL45" s="626"/>
      <c r="JM45" s="626"/>
      <c r="JN45" s="626"/>
      <c r="LH45" s="626"/>
      <c r="LI45" s="626"/>
      <c r="LJ45" s="626"/>
      <c r="LK45" s="626"/>
    </row>
    <row r="46" spans="1:489" s="645" customFormat="1" ht="16.5" hidden="1" customHeight="1" x14ac:dyDescent="0.25">
      <c r="A46" s="597"/>
      <c r="B46" s="653"/>
      <c r="C46" s="655"/>
      <c r="D46" s="655"/>
      <c r="E46" s="656"/>
      <c r="F46" s="1324" t="s">
        <v>234</v>
      </c>
      <c r="G46" s="1325"/>
      <c r="H46" s="1325"/>
      <c r="I46" s="1325"/>
      <c r="J46" s="599">
        <f ca="1">IF(F46&lt;&gt;"",SUM(BX10:BX40),"")</f>
        <v>0</v>
      </c>
      <c r="K46" s="593"/>
      <c r="L46" s="593"/>
      <c r="M46" s="1291"/>
      <c r="N46" s="1291"/>
      <c r="O46" s="594"/>
      <c r="P46" s="595"/>
      <c r="Q46" s="596"/>
      <c r="R46" s="966"/>
      <c r="S46" s="965"/>
      <c r="T46" s="1186"/>
      <c r="U46" s="1186"/>
      <c r="V46" s="1186"/>
      <c r="W46" s="1186"/>
      <c r="X46" s="1186"/>
      <c r="Y46" s="597"/>
      <c r="Z46" s="160"/>
      <c r="AA46" s="160"/>
      <c r="AB46" s="1189"/>
      <c r="AC46" s="1190"/>
      <c r="AD46" s="1190"/>
      <c r="AE46" s="1190"/>
      <c r="AF46" s="1191"/>
      <c r="AG46" s="597"/>
      <c r="AH46" s="598"/>
      <c r="AI46" s="598"/>
      <c r="AJ46" s="598"/>
      <c r="AK46" s="598"/>
      <c r="AL46" s="593"/>
      <c r="AM46" s="593"/>
      <c r="AN46" s="593"/>
      <c r="AO46" s="593"/>
      <c r="AP46" s="593"/>
      <c r="AR46" s="593"/>
      <c r="AS46" s="593"/>
      <c r="AT46" s="593"/>
      <c r="AU46" s="593"/>
      <c r="AV46" s="593"/>
      <c r="AW46" s="593"/>
      <c r="AX46" s="593"/>
      <c r="AY46" s="593"/>
      <c r="AZ46" s="593"/>
      <c r="BA46" s="593"/>
      <c r="BB46" s="593"/>
      <c r="BC46" s="593"/>
      <c r="BD46" s="593"/>
      <c r="BE46" s="593"/>
      <c r="BF46" s="594"/>
      <c r="BG46" s="594"/>
      <c r="BH46" s="594"/>
      <c r="BI46" s="594"/>
      <c r="BJ46" s="594"/>
      <c r="BK46" s="594"/>
      <c r="BL46" s="594"/>
      <c r="BM46" s="594"/>
      <c r="BN46" s="594"/>
      <c r="BO46" s="594"/>
      <c r="BP46" s="594"/>
      <c r="BQ46" s="594"/>
      <c r="BR46" s="594"/>
      <c r="BS46" s="594"/>
      <c r="BT46" s="594"/>
      <c r="BU46" s="594"/>
      <c r="BW46" s="594"/>
      <c r="CD46" s="650"/>
      <c r="CE46" s="650"/>
      <c r="HQ46" s="626"/>
      <c r="HR46" s="626"/>
      <c r="HS46" s="626"/>
      <c r="HT46" s="626"/>
      <c r="HU46" s="626"/>
      <c r="JK46" s="626"/>
      <c r="JL46" s="626"/>
      <c r="JM46" s="626"/>
      <c r="JN46" s="626"/>
      <c r="LH46" s="626"/>
      <c r="LI46" s="626"/>
      <c r="LJ46" s="626"/>
      <c r="LK46" s="626"/>
    </row>
    <row r="47" spans="1:489" s="625" customFormat="1" x14ac:dyDescent="0.25">
      <c r="A47" s="1297" t="s">
        <v>316</v>
      </c>
      <c r="B47" s="1298"/>
      <c r="C47" s="1303"/>
      <c r="D47" s="1304"/>
      <c r="E47" s="1304"/>
      <c r="F47" s="1304"/>
      <c r="G47" s="1304"/>
      <c r="H47" s="1305"/>
      <c r="I47" s="160"/>
      <c r="J47" s="1318" t="s">
        <v>235</v>
      </c>
      <c r="K47" s="1319"/>
      <c r="L47" s="1309"/>
      <c r="M47" s="1310"/>
      <c r="N47" s="1310"/>
      <c r="O47" s="1310"/>
      <c r="P47" s="1311"/>
      <c r="R47" s="969" t="s">
        <v>536</v>
      </c>
      <c r="S47" s="953"/>
      <c r="T47" s="1186"/>
      <c r="U47" s="1186"/>
      <c r="V47" s="1186"/>
      <c r="W47" s="1186"/>
      <c r="X47" s="1186"/>
      <c r="Y47" s="160"/>
      <c r="Z47" s="160"/>
      <c r="AA47" s="160"/>
      <c r="AB47" s="1189"/>
      <c r="AC47" s="1190"/>
      <c r="AD47" s="1190"/>
      <c r="AE47" s="1190"/>
      <c r="AF47" s="1191"/>
      <c r="AG47" s="160"/>
      <c r="AH47" s="549"/>
      <c r="AI47" s="549"/>
      <c r="AJ47" s="549"/>
      <c r="AK47" s="549"/>
      <c r="AL47" s="593"/>
      <c r="AM47" s="593"/>
      <c r="AN47" s="593"/>
      <c r="AO47" s="593"/>
      <c r="AP47" s="644"/>
      <c r="AQ47" s="645"/>
      <c r="AR47" s="646"/>
      <c r="AS47" s="646"/>
      <c r="AT47" s="646"/>
      <c r="AU47" s="646"/>
      <c r="AV47" s="644"/>
      <c r="AW47" s="646"/>
      <c r="AX47" s="593"/>
      <c r="AY47" s="593"/>
      <c r="AZ47" s="593"/>
      <c r="BA47" s="593"/>
      <c r="BB47" s="593"/>
      <c r="BC47" s="593"/>
      <c r="BD47" s="598"/>
      <c r="BE47" s="598"/>
      <c r="BF47" s="647"/>
      <c r="BG47" s="647"/>
      <c r="BH47" s="647"/>
      <c r="BI47" s="647"/>
      <c r="BJ47" s="648"/>
      <c r="BK47" s="648"/>
      <c r="BL47" s="648"/>
      <c r="BM47" s="648"/>
      <c r="BN47" s="648"/>
      <c r="BO47" s="648"/>
      <c r="BP47" s="648"/>
      <c r="BQ47" s="648"/>
      <c r="BR47" s="648"/>
      <c r="BS47" s="648"/>
      <c r="BT47" s="649"/>
      <c r="BU47" s="647"/>
      <c r="BV47" s="638"/>
      <c r="BW47" s="647"/>
      <c r="BX47" s="638"/>
      <c r="BY47" s="638"/>
      <c r="CD47" s="650"/>
      <c r="CE47" s="650"/>
      <c r="HQ47" s="626"/>
      <c r="HR47" s="626"/>
      <c r="HS47" s="626"/>
      <c r="HT47" s="626"/>
      <c r="HU47" s="626"/>
      <c r="JK47" s="626"/>
      <c r="JL47" s="626"/>
      <c r="JM47" s="626"/>
      <c r="JN47" s="626"/>
      <c r="LH47" s="626"/>
      <c r="LI47" s="626"/>
      <c r="LJ47" s="626"/>
      <c r="LK47" s="626"/>
      <c r="RR47" s="645"/>
      <c r="RS47" s="645"/>
    </row>
    <row r="48" spans="1:489" s="625" customFormat="1" x14ac:dyDescent="0.25">
      <c r="A48" s="1299"/>
      <c r="B48" s="1300"/>
      <c r="C48" s="1303"/>
      <c r="D48" s="1304"/>
      <c r="E48" s="1304"/>
      <c r="F48" s="1304"/>
      <c r="G48" s="1304"/>
      <c r="H48" s="1305"/>
      <c r="I48" s="160"/>
      <c r="J48" s="1320"/>
      <c r="K48" s="1321"/>
      <c r="L48" s="1312"/>
      <c r="M48" s="1313"/>
      <c r="N48" s="1313"/>
      <c r="O48" s="1313"/>
      <c r="P48" s="1314"/>
      <c r="Q48" s="591"/>
      <c r="R48" s="796"/>
      <c r="S48" s="600"/>
      <c r="T48" s="1186"/>
      <c r="U48" s="1186"/>
      <c r="V48" s="1186"/>
      <c r="W48" s="1186"/>
      <c r="X48" s="1186"/>
      <c r="Y48" s="160"/>
      <c r="Z48" s="160"/>
      <c r="AA48" s="160"/>
      <c r="AB48" s="1189"/>
      <c r="AC48" s="1190"/>
      <c r="AD48" s="1190"/>
      <c r="AE48" s="1190"/>
      <c r="AF48" s="1191"/>
      <c r="AG48" s="160"/>
      <c r="AH48" s="549"/>
      <c r="AI48" s="549"/>
      <c r="AJ48" s="549"/>
      <c r="AK48" s="549"/>
      <c r="AL48" s="593"/>
      <c r="AM48" s="593"/>
      <c r="AN48" s="593"/>
      <c r="AO48" s="593"/>
      <c r="AP48" s="644"/>
      <c r="AQ48" s="645"/>
      <c r="AR48" s="646"/>
      <c r="AS48" s="646"/>
      <c r="AT48" s="646"/>
      <c r="AU48" s="646"/>
      <c r="AV48" s="644"/>
      <c r="AW48" s="646"/>
      <c r="AX48" s="593"/>
      <c r="AY48" s="593"/>
      <c r="AZ48" s="593"/>
      <c r="BA48" s="593"/>
      <c r="BB48" s="593"/>
      <c r="BC48" s="593"/>
      <c r="BD48" s="598"/>
      <c r="BE48" s="598"/>
      <c r="BF48" s="647"/>
      <c r="BG48" s="647"/>
      <c r="BH48" s="647"/>
      <c r="BI48" s="647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9"/>
      <c r="BU48" s="647"/>
      <c r="BV48" s="638"/>
      <c r="BW48" s="647"/>
      <c r="BX48" s="638"/>
      <c r="BY48" s="638"/>
      <c r="CD48" s="650"/>
      <c r="CE48" s="650"/>
      <c r="HQ48" s="626"/>
      <c r="HR48" s="626"/>
      <c r="HS48" s="626"/>
      <c r="HT48" s="626"/>
      <c r="HU48" s="626"/>
      <c r="JK48" s="626"/>
      <c r="JL48" s="626"/>
      <c r="JM48" s="626"/>
      <c r="JN48" s="626"/>
      <c r="LH48" s="626"/>
      <c r="LI48" s="626"/>
      <c r="LJ48" s="626"/>
      <c r="LK48" s="626"/>
      <c r="RR48" s="645"/>
      <c r="RS48" s="645"/>
    </row>
    <row r="49" spans="1:487" s="625" customFormat="1" x14ac:dyDescent="0.25">
      <c r="A49" s="1301"/>
      <c r="B49" s="1302"/>
      <c r="C49" s="1306"/>
      <c r="D49" s="1307"/>
      <c r="E49" s="1307"/>
      <c r="F49" s="1307"/>
      <c r="G49" s="1307"/>
      <c r="H49" s="1308"/>
      <c r="I49" s="160"/>
      <c r="J49" s="1322"/>
      <c r="K49" s="1323"/>
      <c r="L49" s="1315"/>
      <c r="M49" s="1316"/>
      <c r="N49" s="1316"/>
      <c r="O49" s="1316"/>
      <c r="P49" s="1317"/>
      <c r="Q49" s="591"/>
      <c r="R49" s="796"/>
      <c r="S49" s="600"/>
      <c r="T49" s="1186"/>
      <c r="U49" s="1186"/>
      <c r="V49" s="1186"/>
      <c r="W49" s="1186"/>
      <c r="X49" s="1186"/>
      <c r="Y49" s="160"/>
      <c r="Z49" s="160"/>
      <c r="AA49" s="160"/>
      <c r="AB49" s="160"/>
      <c r="AC49" s="160"/>
      <c r="AD49" s="160"/>
      <c r="AE49" s="160"/>
      <c r="AF49" s="160"/>
      <c r="AG49" s="160"/>
      <c r="AH49" s="549"/>
      <c r="AI49" s="549"/>
      <c r="AJ49" s="549"/>
      <c r="AK49" s="549"/>
      <c r="AL49" s="593"/>
      <c r="AM49" s="593"/>
      <c r="AN49" s="593"/>
      <c r="AO49" s="593"/>
      <c r="AP49" s="644"/>
      <c r="AQ49" s="645"/>
      <c r="AR49" s="646"/>
      <c r="AS49" s="646"/>
      <c r="AT49" s="646"/>
      <c r="AU49" s="646"/>
      <c r="AV49" s="644"/>
      <c r="AW49" s="646"/>
      <c r="AX49" s="593"/>
      <c r="AY49" s="593"/>
      <c r="AZ49" s="593"/>
      <c r="BA49" s="593"/>
      <c r="BB49" s="593"/>
      <c r="BC49" s="593"/>
      <c r="BD49" s="598"/>
      <c r="BE49" s="598"/>
      <c r="BF49" s="647"/>
      <c r="BG49" s="647"/>
      <c r="BH49" s="647"/>
      <c r="BI49" s="647"/>
      <c r="BJ49" s="648"/>
      <c r="BK49" s="648"/>
      <c r="BL49" s="648"/>
      <c r="BM49" s="648"/>
      <c r="BN49" s="648"/>
      <c r="BO49" s="648"/>
      <c r="BP49" s="648"/>
      <c r="BQ49" s="648"/>
      <c r="BR49" s="648"/>
      <c r="BS49" s="648"/>
      <c r="BT49" s="649"/>
      <c r="BU49" s="647"/>
      <c r="BV49" s="638"/>
      <c r="BW49" s="647"/>
      <c r="BX49" s="638"/>
      <c r="BY49" s="638"/>
      <c r="CD49" s="650"/>
      <c r="CE49" s="650"/>
      <c r="HQ49" s="626"/>
      <c r="HR49" s="626"/>
      <c r="HS49" s="626"/>
      <c r="HT49" s="626"/>
      <c r="HU49" s="626"/>
      <c r="JK49" s="626"/>
      <c r="JL49" s="626"/>
      <c r="JM49" s="626"/>
      <c r="JN49" s="626"/>
      <c r="LH49" s="626"/>
      <c r="LI49" s="626"/>
      <c r="LJ49" s="626"/>
      <c r="LK49" s="626"/>
      <c r="RR49" s="645"/>
      <c r="RS49" s="645"/>
    </row>
    <row r="50" spans="1:487" s="625" customFormat="1" x14ac:dyDescent="0.25">
      <c r="A50" s="160"/>
      <c r="B50" s="642"/>
      <c r="C50" s="631"/>
      <c r="D50" s="631"/>
      <c r="E50" s="258"/>
      <c r="F50" s="580">
        <f>Name</f>
        <v>0</v>
      </c>
      <c r="G50" s="589"/>
      <c r="H50" s="601"/>
      <c r="I50" s="160"/>
      <c r="J50" s="601"/>
      <c r="K50" s="601"/>
      <c r="L50" s="601"/>
      <c r="M50" s="601"/>
      <c r="N50" s="602"/>
      <c r="O50" s="602"/>
      <c r="P50" s="603"/>
      <c r="Q50" s="604"/>
      <c r="R50" s="604"/>
      <c r="S50" s="160"/>
      <c r="T50" s="589"/>
      <c r="U50" s="589"/>
      <c r="V50" s="603"/>
      <c r="W50" s="589"/>
      <c r="X50" s="602"/>
      <c r="Y50" s="160"/>
      <c r="Z50" s="601"/>
      <c r="AA50" s="601"/>
      <c r="AB50" s="601"/>
      <c r="AC50" s="601"/>
      <c r="AD50" s="601"/>
      <c r="AE50" s="601"/>
      <c r="AF50" s="601"/>
      <c r="AG50" s="601"/>
      <c r="AH50" s="598"/>
      <c r="AI50" s="598"/>
      <c r="AJ50" s="598"/>
      <c r="AK50" s="598"/>
      <c r="AL50" s="593"/>
      <c r="AM50" s="593"/>
      <c r="AN50" s="593"/>
      <c r="AO50" s="593"/>
      <c r="AP50" s="644"/>
      <c r="AQ50" s="645"/>
      <c r="AR50" s="646"/>
      <c r="AS50" s="646"/>
      <c r="AT50" s="646"/>
      <c r="AU50" s="646"/>
      <c r="AV50" s="644"/>
      <c r="AW50" s="646"/>
      <c r="AX50" s="593"/>
      <c r="AY50" s="593"/>
      <c r="AZ50" s="593"/>
      <c r="BA50" s="593"/>
      <c r="BB50" s="593"/>
      <c r="BC50" s="593"/>
      <c r="BD50" s="598"/>
      <c r="BE50" s="598"/>
      <c r="BF50" s="647"/>
      <c r="BG50" s="647"/>
      <c r="BH50" s="647"/>
      <c r="BI50" s="647"/>
      <c r="BJ50" s="648"/>
      <c r="BK50" s="648"/>
      <c r="BL50" s="648"/>
      <c r="BM50" s="648"/>
      <c r="BN50" s="648"/>
      <c r="BO50" s="648"/>
      <c r="BP50" s="648"/>
      <c r="BQ50" s="648"/>
      <c r="BR50" s="648"/>
      <c r="BS50" s="648"/>
      <c r="BT50" s="649"/>
      <c r="BU50" s="647"/>
      <c r="BV50" s="638"/>
      <c r="BW50" s="647"/>
      <c r="BX50" s="638"/>
      <c r="BY50" s="638"/>
      <c r="CD50" s="650"/>
      <c r="CE50" s="650"/>
      <c r="HQ50" s="626"/>
      <c r="HR50" s="626"/>
      <c r="HS50" s="626"/>
      <c r="HT50" s="626"/>
      <c r="HU50" s="626"/>
      <c r="JK50" s="626"/>
      <c r="JL50" s="626"/>
      <c r="JM50" s="626"/>
      <c r="JN50" s="626"/>
      <c r="LH50" s="626"/>
      <c r="LI50" s="626"/>
      <c r="LJ50" s="626"/>
      <c r="LK50" s="626"/>
      <c r="RR50" s="645"/>
      <c r="RS50" s="645"/>
    </row>
    <row r="51" spans="1:487" ht="18.75" x14ac:dyDescent="0.25">
      <c r="A51" s="180"/>
      <c r="B51" s="181"/>
      <c r="C51" s="182"/>
      <c r="D51" s="182"/>
      <c r="E51" s="183"/>
      <c r="F51" s="184"/>
      <c r="G51" s="185"/>
      <c r="H51" s="186"/>
      <c r="I51" s="185"/>
      <c r="J51" s="186"/>
      <c r="K51" s="186"/>
      <c r="L51" s="186"/>
      <c r="M51" s="186"/>
      <c r="N51" s="187"/>
      <c r="O51" s="180"/>
      <c r="P51" s="180"/>
      <c r="Q51" s="180"/>
      <c r="R51" s="180"/>
      <c r="S51" s="180"/>
      <c r="T51" s="180"/>
      <c r="U51" s="180"/>
      <c r="V51" s="188"/>
      <c r="W51" s="185"/>
      <c r="X51" s="187"/>
      <c r="Y51" s="185"/>
      <c r="Z51" s="186"/>
      <c r="AA51" s="186"/>
      <c r="AB51" s="186"/>
      <c r="AC51" s="186"/>
      <c r="AD51" s="186"/>
      <c r="AE51" s="186"/>
      <c r="AF51" s="186"/>
      <c r="AG51" s="186"/>
      <c r="AH51" s="551"/>
      <c r="AI51" s="551"/>
      <c r="AJ51" s="551"/>
      <c r="AK51" s="551"/>
      <c r="AL51" s="89"/>
      <c r="AM51" s="89"/>
      <c r="AN51" s="89"/>
      <c r="AO51" s="89"/>
      <c r="AP51" s="90"/>
      <c r="AR51" s="91"/>
      <c r="AS51" s="91"/>
      <c r="AT51" s="91"/>
      <c r="AU51" s="91"/>
      <c r="AV51" s="90"/>
      <c r="AW51" s="91"/>
      <c r="AX51" s="89"/>
      <c r="AY51" s="89"/>
      <c r="AZ51" s="89"/>
      <c r="BA51" s="89"/>
      <c r="BB51" s="89"/>
      <c r="BC51" s="89"/>
      <c r="BD51" s="92"/>
      <c r="BE51" s="92"/>
      <c r="BF51" s="93"/>
      <c r="BG51" s="93"/>
      <c r="BH51" s="93"/>
      <c r="BI51" s="93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94"/>
      <c r="BU51" s="93"/>
      <c r="BW51" s="93"/>
    </row>
    <row r="52" spans="1:487" ht="18.75" x14ac:dyDescent="0.25">
      <c r="A52" s="180"/>
      <c r="B52" s="180"/>
      <c r="C52" s="180">
        <f>Name</f>
        <v>0</v>
      </c>
      <c r="D52" s="180"/>
      <c r="E52" s="188"/>
      <c r="F52" s="185"/>
      <c r="G52" s="187"/>
      <c r="H52" s="187"/>
      <c r="I52" s="185"/>
      <c r="J52" s="180"/>
      <c r="K52" s="186"/>
      <c r="L52" s="186"/>
      <c r="M52" s="186"/>
      <c r="N52" s="187"/>
      <c r="O52" s="180"/>
      <c r="P52" s="180"/>
      <c r="Q52" s="180"/>
      <c r="R52" s="180"/>
      <c r="S52" s="180"/>
      <c r="T52" s="180"/>
      <c r="U52" s="180"/>
      <c r="V52" s="188"/>
      <c r="W52" s="185"/>
      <c r="X52" s="187"/>
      <c r="Y52" s="185"/>
      <c r="Z52" s="186"/>
      <c r="AA52" s="186"/>
      <c r="AB52" s="186"/>
      <c r="AC52" s="186"/>
      <c r="AD52" s="186"/>
      <c r="AE52" s="186"/>
      <c r="AF52" s="186"/>
      <c r="AG52" s="186"/>
      <c r="AH52" s="551"/>
      <c r="AI52" s="551"/>
      <c r="AJ52" s="551"/>
      <c r="AK52" s="551"/>
      <c r="AL52" s="89"/>
      <c r="AM52" s="89"/>
      <c r="AN52" s="89"/>
      <c r="AO52" s="89"/>
      <c r="AP52" s="90"/>
      <c r="AR52" s="91"/>
      <c r="AS52" s="91"/>
      <c r="AT52" s="91"/>
      <c r="AU52" s="91"/>
      <c r="AV52" s="90"/>
      <c r="AW52" s="91"/>
      <c r="AX52" s="89"/>
      <c r="AY52" s="89"/>
      <c r="AZ52" s="89"/>
      <c r="BA52" s="89"/>
      <c r="BB52" s="89"/>
      <c r="BC52" s="89"/>
      <c r="BD52" s="92"/>
      <c r="BE52" s="92"/>
      <c r="BF52" s="93"/>
      <c r="BG52" s="93"/>
      <c r="BH52" s="93"/>
      <c r="BI52" s="93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94"/>
      <c r="BU52" s="93"/>
      <c r="BW52" s="93"/>
    </row>
    <row r="53" spans="1:487" hidden="1" x14ac:dyDescent="0.25">
      <c r="A53" s="180"/>
      <c r="B53" s="181"/>
      <c r="C53" s="182"/>
      <c r="D53" s="182"/>
      <c r="E53" s="183"/>
      <c r="F53" s="184"/>
      <c r="G53" s="185"/>
      <c r="H53" s="186"/>
      <c r="I53" s="186"/>
      <c r="J53" s="186"/>
      <c r="K53" s="186"/>
      <c r="L53" s="186"/>
      <c r="M53" s="186"/>
      <c r="N53" s="187"/>
      <c r="O53" s="180"/>
      <c r="P53" s="180"/>
      <c r="Q53" s="180"/>
      <c r="R53" s="180"/>
      <c r="S53" s="180"/>
      <c r="T53" s="180"/>
      <c r="U53" s="180"/>
      <c r="V53" s="188"/>
      <c r="W53" s="185"/>
      <c r="X53" s="187"/>
      <c r="Y53" s="185"/>
      <c r="Z53" s="186"/>
      <c r="AA53" s="186"/>
      <c r="AB53" s="186"/>
      <c r="AC53" s="186"/>
      <c r="AD53" s="186"/>
      <c r="AE53" s="186"/>
      <c r="AF53" s="186"/>
      <c r="AG53" s="186"/>
      <c r="AH53" s="551"/>
      <c r="AI53" s="551"/>
      <c r="AJ53" s="551"/>
      <c r="AK53" s="551"/>
      <c r="AL53" s="89"/>
      <c r="AM53" s="89"/>
      <c r="AN53" s="89"/>
      <c r="AO53" s="89"/>
      <c r="AP53" s="90"/>
      <c r="AR53" s="91"/>
      <c r="AS53" s="91"/>
      <c r="AT53" s="91"/>
      <c r="AU53" s="91"/>
      <c r="AV53" s="90"/>
      <c r="AW53" s="91"/>
      <c r="AX53" s="89"/>
      <c r="AY53" s="89"/>
      <c r="AZ53" s="89"/>
      <c r="BA53" s="89"/>
      <c r="BB53" s="89"/>
      <c r="BC53" s="89"/>
      <c r="BD53" s="92"/>
      <c r="BE53" s="92"/>
      <c r="BF53" s="93"/>
      <c r="BG53" s="93"/>
      <c r="BH53" s="93"/>
      <c r="BI53" s="93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94"/>
      <c r="BU53" s="93"/>
      <c r="BW53" s="93"/>
    </row>
    <row r="54" spans="1:487" hidden="1" x14ac:dyDescent="0.25">
      <c r="A54" s="180"/>
      <c r="B54" s="181"/>
      <c r="C54" s="182"/>
      <c r="D54" s="182"/>
      <c r="E54" s="183"/>
      <c r="F54" s="184"/>
      <c r="G54" s="185"/>
      <c r="H54" s="186"/>
      <c r="I54" s="186"/>
      <c r="J54" s="186"/>
      <c r="K54" s="186"/>
      <c r="L54" s="186"/>
      <c r="M54" s="186"/>
      <c r="N54" s="187"/>
      <c r="O54" s="180"/>
      <c r="P54" s="180"/>
      <c r="Q54" s="180"/>
      <c r="R54" s="180"/>
      <c r="S54" s="180"/>
      <c r="T54" s="180"/>
      <c r="U54" s="180"/>
      <c r="V54" s="188"/>
      <c r="W54" s="185"/>
      <c r="X54" s="187"/>
      <c r="Y54" s="185"/>
      <c r="Z54" s="186"/>
      <c r="AA54" s="186"/>
      <c r="AB54" s="186"/>
      <c r="AC54" s="186"/>
      <c r="AD54" s="186"/>
      <c r="AE54" s="186"/>
      <c r="AF54" s="186"/>
      <c r="AG54" s="186"/>
      <c r="AH54" s="551"/>
      <c r="AI54" s="551"/>
      <c r="AJ54" s="551"/>
      <c r="AK54" s="551"/>
      <c r="AL54" s="89"/>
      <c r="AM54" s="89"/>
      <c r="AN54" s="89"/>
      <c r="AO54" s="89"/>
      <c r="AP54" s="90"/>
      <c r="AR54" s="91"/>
      <c r="AS54" s="91"/>
      <c r="AT54" s="91"/>
      <c r="AU54" s="91"/>
      <c r="AV54" s="90"/>
      <c r="AW54" s="91"/>
      <c r="AX54" s="89"/>
      <c r="AY54" s="89"/>
      <c r="AZ54" s="89"/>
      <c r="BA54" s="89"/>
      <c r="BB54" s="89"/>
      <c r="BC54" s="89"/>
      <c r="BD54" s="92"/>
      <c r="BE54" s="92"/>
      <c r="BF54" s="93"/>
      <c r="BG54" s="93"/>
      <c r="BH54" s="93"/>
      <c r="BI54" s="93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94"/>
      <c r="BU54" s="93"/>
      <c r="BW54" s="93"/>
    </row>
    <row r="55" spans="1:487" hidden="1" x14ac:dyDescent="0.25">
      <c r="A55" s="180"/>
      <c r="B55" s="181"/>
      <c r="C55" s="182"/>
      <c r="D55" s="182"/>
      <c r="E55" s="183"/>
      <c r="F55" s="184"/>
      <c r="G55" s="185"/>
      <c r="H55" s="186"/>
      <c r="I55" s="186"/>
      <c r="J55" s="186"/>
      <c r="K55" s="186"/>
      <c r="L55" s="186"/>
      <c r="M55" s="186"/>
      <c r="N55" s="187"/>
      <c r="O55" s="180"/>
      <c r="P55" s="180"/>
      <c r="Q55" s="180"/>
      <c r="R55" s="180"/>
      <c r="S55" s="180"/>
      <c r="T55" s="180"/>
      <c r="U55" s="180"/>
      <c r="V55" s="188"/>
      <c r="W55" s="185"/>
      <c r="X55" s="187"/>
      <c r="Y55" s="185"/>
      <c r="Z55" s="186"/>
      <c r="AA55" s="186"/>
      <c r="AB55" s="186"/>
      <c r="AC55" s="186"/>
      <c r="AD55" s="186"/>
      <c r="AE55" s="186"/>
      <c r="AF55" s="186"/>
      <c r="AG55" s="186"/>
      <c r="AH55" s="551"/>
      <c r="AI55" s="551"/>
      <c r="AJ55" s="551"/>
      <c r="AK55" s="551"/>
      <c r="AL55" s="89"/>
      <c r="AM55" s="89"/>
      <c r="AN55" s="89"/>
      <c r="AO55" s="89"/>
      <c r="AP55" s="90"/>
      <c r="AR55" s="91"/>
      <c r="AS55" s="91"/>
      <c r="AT55" s="91"/>
      <c r="AU55" s="91"/>
      <c r="AV55" s="90"/>
      <c r="AW55" s="91"/>
      <c r="AX55" s="89"/>
      <c r="AY55" s="89"/>
      <c r="AZ55" s="89"/>
      <c r="BA55" s="89"/>
      <c r="BB55" s="89"/>
      <c r="BC55" s="89"/>
      <c r="BD55" s="92"/>
      <c r="BE55" s="92"/>
      <c r="BF55" s="93"/>
      <c r="BG55" s="93"/>
      <c r="BH55" s="93"/>
      <c r="BI55" s="93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94"/>
      <c r="BU55" s="93"/>
      <c r="BW55" s="93"/>
    </row>
    <row r="56" spans="1:487" hidden="1" x14ac:dyDescent="0.25">
      <c r="A56" s="180"/>
      <c r="B56" s="181"/>
      <c r="C56" s="182"/>
      <c r="D56" s="182"/>
      <c r="E56" s="183"/>
      <c r="F56" s="184"/>
      <c r="G56" s="185"/>
      <c r="H56" s="186"/>
      <c r="I56" s="186"/>
      <c r="J56" s="186"/>
      <c r="K56" s="186"/>
      <c r="L56" s="186"/>
      <c r="M56" s="186"/>
      <c r="N56" s="187"/>
      <c r="O56" s="180"/>
      <c r="P56" s="180"/>
      <c r="Q56" s="180"/>
      <c r="R56" s="180"/>
      <c r="S56" s="180"/>
      <c r="T56" s="180"/>
      <c r="U56" s="180"/>
      <c r="V56" s="188"/>
      <c r="W56" s="185"/>
      <c r="X56" s="187"/>
      <c r="Y56" s="185"/>
      <c r="Z56" s="186"/>
      <c r="AA56" s="186"/>
      <c r="AB56" s="186"/>
      <c r="AC56" s="186"/>
      <c r="AD56" s="186"/>
      <c r="AE56" s="186"/>
      <c r="AF56" s="186"/>
      <c r="AG56" s="186"/>
      <c r="AH56" s="551"/>
      <c r="AI56" s="551"/>
      <c r="AJ56" s="551"/>
      <c r="AK56" s="551"/>
      <c r="AL56" s="89"/>
      <c r="AM56" s="89"/>
      <c r="AN56" s="89"/>
      <c r="AO56" s="89"/>
      <c r="AP56" s="90"/>
      <c r="AR56" s="91"/>
      <c r="AS56" s="91"/>
      <c r="AT56" s="91"/>
      <c r="AU56" s="91"/>
      <c r="AV56" s="90"/>
      <c r="AW56" s="91"/>
      <c r="AX56" s="89"/>
      <c r="AY56" s="89"/>
      <c r="AZ56" s="89"/>
      <c r="BA56" s="89"/>
      <c r="BB56" s="89"/>
      <c r="BC56" s="89"/>
      <c r="BD56" s="92"/>
      <c r="BE56" s="92"/>
      <c r="BF56" s="93"/>
      <c r="BG56" s="93"/>
      <c r="BH56" s="93"/>
      <c r="BI56" s="93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94"/>
      <c r="BU56" s="93"/>
      <c r="BW56" s="93"/>
    </row>
    <row r="57" spans="1:487" hidden="1" x14ac:dyDescent="0.25">
      <c r="A57" s="180"/>
      <c r="B57" s="181"/>
      <c r="C57" s="182"/>
      <c r="D57" s="182"/>
      <c r="E57" s="183"/>
      <c r="F57" s="184"/>
      <c r="G57" s="185"/>
      <c r="H57" s="186"/>
      <c r="I57" s="186"/>
      <c r="J57" s="186"/>
      <c r="K57" s="186"/>
      <c r="L57" s="186"/>
      <c r="M57" s="186"/>
      <c r="N57" s="187"/>
      <c r="O57" s="187"/>
      <c r="P57" s="188"/>
      <c r="Q57" s="189"/>
      <c r="R57" s="189"/>
      <c r="S57" s="180"/>
      <c r="T57" s="180"/>
      <c r="U57" s="180"/>
      <c r="V57" s="188"/>
      <c r="W57" s="185"/>
      <c r="X57" s="187"/>
      <c r="Y57" s="185"/>
      <c r="Z57" s="186"/>
      <c r="AA57" s="186"/>
      <c r="AB57" s="186"/>
      <c r="AC57" s="186"/>
      <c r="AD57" s="186"/>
      <c r="AE57" s="186"/>
      <c r="AF57" s="186"/>
      <c r="AG57" s="186"/>
      <c r="AH57" s="551"/>
      <c r="AI57" s="551"/>
      <c r="AJ57" s="551"/>
      <c r="AK57" s="551"/>
      <c r="AL57" s="89"/>
      <c r="AM57" s="89"/>
      <c r="AN57" s="89"/>
      <c r="AO57" s="89"/>
      <c r="AP57" s="90"/>
      <c r="AR57" s="91"/>
      <c r="AS57" s="91"/>
      <c r="AT57" s="91"/>
      <c r="AU57" s="91"/>
      <c r="AV57" s="90"/>
      <c r="AW57" s="91"/>
      <c r="AX57" s="89"/>
      <c r="AY57" s="89"/>
      <c r="AZ57" s="89"/>
      <c r="BA57" s="89"/>
      <c r="BB57" s="89"/>
      <c r="BC57" s="89"/>
      <c r="BD57" s="92"/>
      <c r="BE57" s="92"/>
      <c r="BF57" s="93"/>
      <c r="BG57" s="93"/>
      <c r="BH57" s="93"/>
      <c r="BI57" s="93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94"/>
      <c r="BU57" s="93"/>
      <c r="BW57" s="93"/>
    </row>
    <row r="58" spans="1:487" hidden="1" x14ac:dyDescent="0.25">
      <c r="A58" s="180"/>
      <c r="B58" s="181"/>
      <c r="C58" s="182"/>
      <c r="D58" s="182"/>
      <c r="E58" s="183"/>
      <c r="F58" s="184"/>
      <c r="G58" s="185"/>
      <c r="H58" s="186"/>
      <c r="I58" s="186"/>
      <c r="J58" s="186"/>
      <c r="K58" s="186"/>
      <c r="L58" s="186"/>
      <c r="M58" s="186"/>
      <c r="N58" s="187"/>
      <c r="O58" s="187"/>
      <c r="P58" s="188"/>
      <c r="Q58" s="189"/>
      <c r="R58" s="189"/>
      <c r="S58" s="180"/>
      <c r="T58" s="180"/>
      <c r="U58" s="180"/>
      <c r="V58" s="188"/>
      <c r="W58" s="185"/>
      <c r="X58" s="187"/>
      <c r="Y58" s="185"/>
      <c r="Z58" s="186"/>
      <c r="AA58" s="186"/>
      <c r="AB58" s="186"/>
      <c r="AC58" s="186"/>
      <c r="AD58" s="186"/>
      <c r="AE58" s="186"/>
      <c r="AF58" s="186"/>
      <c r="AG58" s="186"/>
      <c r="AH58" s="551"/>
      <c r="AI58" s="551"/>
      <c r="AJ58" s="551"/>
      <c r="AK58" s="551"/>
      <c r="AL58" s="89"/>
      <c r="AM58" s="89"/>
      <c r="AN58" s="89"/>
      <c r="AO58" s="89"/>
      <c r="AP58" s="90"/>
      <c r="AR58" s="91"/>
      <c r="AS58" s="91"/>
      <c r="AT58" s="91"/>
      <c r="AU58" s="91"/>
      <c r="AV58" s="90"/>
      <c r="AW58" s="91"/>
      <c r="AX58" s="89"/>
      <c r="AY58" s="89"/>
      <c r="AZ58" s="89"/>
      <c r="BA58" s="89"/>
      <c r="BB58" s="89"/>
      <c r="BC58" s="89"/>
      <c r="BD58" s="92"/>
      <c r="BE58" s="92"/>
      <c r="BF58" s="93"/>
      <c r="BG58" s="93"/>
      <c r="BH58" s="93"/>
      <c r="BI58" s="93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94"/>
      <c r="BU58" s="93"/>
      <c r="BW58" s="93"/>
    </row>
    <row r="59" spans="1:487" hidden="1" x14ac:dyDescent="0.25">
      <c r="A59" s="180"/>
      <c r="B59" s="181"/>
      <c r="C59" s="182"/>
      <c r="D59" s="182"/>
      <c r="E59" s="183"/>
      <c r="F59" s="184"/>
      <c r="G59" s="185"/>
      <c r="H59" s="186"/>
      <c r="I59" s="186"/>
      <c r="J59" s="186"/>
      <c r="K59" s="186"/>
      <c r="L59" s="186"/>
      <c r="M59" s="186"/>
      <c r="N59" s="187"/>
      <c r="O59" s="187"/>
      <c r="P59" s="188"/>
      <c r="Q59" s="189"/>
      <c r="R59" s="189"/>
      <c r="S59" s="180"/>
      <c r="T59" s="180"/>
      <c r="U59" s="180"/>
      <c r="V59" s="188"/>
      <c r="W59" s="185"/>
      <c r="X59" s="187"/>
      <c r="Y59" s="185"/>
      <c r="Z59" s="186"/>
      <c r="AA59" s="186"/>
      <c r="AB59" s="186"/>
      <c r="AC59" s="186"/>
      <c r="AD59" s="186"/>
      <c r="AE59" s="186"/>
      <c r="AF59" s="186"/>
      <c r="AG59" s="186"/>
      <c r="AH59" s="551"/>
      <c r="AI59" s="551"/>
      <c r="AJ59" s="551"/>
      <c r="AK59" s="551"/>
      <c r="AL59" s="89"/>
      <c r="AM59" s="89"/>
      <c r="AN59" s="89"/>
      <c r="AO59" s="89"/>
      <c r="AP59" s="90"/>
      <c r="AR59" s="91"/>
      <c r="AS59" s="91"/>
      <c r="AT59" s="91"/>
      <c r="AU59" s="91"/>
      <c r="AV59" s="90"/>
      <c r="AW59" s="91"/>
      <c r="AX59" s="89"/>
      <c r="AY59" s="89"/>
      <c r="AZ59" s="89"/>
      <c r="BA59" s="89"/>
      <c r="BB59" s="89"/>
      <c r="BC59" s="89"/>
      <c r="BD59" s="92"/>
      <c r="BE59" s="92"/>
      <c r="BF59" s="93"/>
      <c r="BG59" s="93"/>
      <c r="BH59" s="93"/>
      <c r="BI59" s="93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94"/>
      <c r="BU59" s="93"/>
      <c r="BW59" s="93"/>
    </row>
    <row r="60" spans="1:487" hidden="1" x14ac:dyDescent="0.25">
      <c r="A60" s="180"/>
      <c r="B60" s="181"/>
      <c r="C60" s="182"/>
      <c r="D60" s="182"/>
      <c r="E60" s="183"/>
      <c r="F60" s="184"/>
      <c r="G60" s="185"/>
      <c r="H60" s="186"/>
      <c r="I60" s="186"/>
      <c r="J60" s="186"/>
      <c r="K60" s="186"/>
      <c r="L60" s="186"/>
      <c r="M60" s="186"/>
      <c r="N60" s="187"/>
      <c r="O60" s="187"/>
      <c r="P60" s="188"/>
      <c r="Q60" s="189"/>
      <c r="R60" s="189"/>
      <c r="S60" s="180"/>
      <c r="T60" s="180"/>
      <c r="U60" s="180"/>
      <c r="V60" s="188"/>
      <c r="W60" s="185"/>
      <c r="X60" s="187"/>
      <c r="Y60" s="185"/>
      <c r="Z60" s="186"/>
      <c r="AA60" s="186"/>
      <c r="AB60" s="186"/>
      <c r="AC60" s="186"/>
      <c r="AD60" s="186"/>
      <c r="AE60" s="186"/>
      <c r="AF60" s="186"/>
      <c r="AG60" s="186"/>
      <c r="AH60" s="551"/>
      <c r="AI60" s="551"/>
      <c r="AJ60" s="551"/>
      <c r="AK60" s="551"/>
      <c r="AL60" s="89"/>
      <c r="AM60" s="89"/>
      <c r="AN60" s="89"/>
      <c r="AO60" s="89"/>
      <c r="AP60" s="90"/>
      <c r="AR60" s="91"/>
      <c r="AS60" s="91"/>
      <c r="AT60" s="91"/>
      <c r="AU60" s="91"/>
      <c r="AV60" s="90"/>
      <c r="AW60" s="91"/>
      <c r="AX60" s="89"/>
      <c r="AY60" s="89"/>
      <c r="AZ60" s="89"/>
      <c r="BA60" s="89"/>
      <c r="BB60" s="89"/>
      <c r="BC60" s="89"/>
      <c r="BD60" s="92"/>
      <c r="BE60" s="92"/>
      <c r="BF60" s="93"/>
      <c r="BG60" s="93"/>
      <c r="BH60" s="93"/>
      <c r="BI60" s="93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94"/>
      <c r="BU60" s="93"/>
      <c r="BW60" s="93"/>
    </row>
    <row r="61" spans="1:487" hidden="1" x14ac:dyDescent="0.25">
      <c r="A61" s="180"/>
      <c r="B61" s="181"/>
      <c r="C61" s="182"/>
      <c r="D61" s="182"/>
      <c r="E61" s="183"/>
      <c r="F61" s="184"/>
      <c r="G61" s="185"/>
      <c r="H61" s="186"/>
      <c r="I61" s="186"/>
      <c r="J61" s="186"/>
      <c r="K61" s="186"/>
      <c r="L61" s="186"/>
      <c r="M61" s="186"/>
      <c r="N61" s="187"/>
      <c r="O61" s="187"/>
      <c r="P61" s="188"/>
      <c r="Q61" s="189"/>
      <c r="R61" s="189"/>
      <c r="S61" s="180"/>
      <c r="T61" s="180"/>
      <c r="U61" s="180"/>
      <c r="V61" s="188"/>
      <c r="W61" s="185"/>
      <c r="X61" s="187"/>
      <c r="Y61" s="185"/>
      <c r="Z61" s="186"/>
      <c r="AA61" s="186"/>
      <c r="AB61" s="186"/>
      <c r="AC61" s="186"/>
      <c r="AD61" s="186"/>
      <c r="AE61" s="186"/>
      <c r="AF61" s="186"/>
      <c r="AG61" s="186"/>
      <c r="AH61" s="551"/>
      <c r="AI61" s="551"/>
      <c r="AJ61" s="551"/>
      <c r="AK61" s="551"/>
      <c r="AL61" s="89"/>
      <c r="AM61" s="89"/>
      <c r="AN61" s="89"/>
      <c r="AO61" s="89"/>
      <c r="AP61" s="90"/>
      <c r="AR61" s="91"/>
      <c r="AS61" s="91"/>
      <c r="AT61" s="91"/>
      <c r="AU61" s="91"/>
      <c r="AV61" s="90"/>
      <c r="AW61" s="91"/>
      <c r="AX61" s="89"/>
      <c r="AY61" s="89"/>
      <c r="AZ61" s="89"/>
      <c r="BA61" s="89"/>
      <c r="BB61" s="89"/>
      <c r="BC61" s="89"/>
      <c r="BD61" s="92"/>
      <c r="BE61" s="92"/>
      <c r="BF61" s="93"/>
      <c r="BG61" s="93"/>
      <c r="BH61" s="93"/>
      <c r="BI61" s="93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94"/>
      <c r="BU61" s="93"/>
      <c r="BW61" s="93"/>
    </row>
    <row r="62" spans="1:487" hidden="1" x14ac:dyDescent="0.25">
      <c r="A62" s="180"/>
      <c r="B62" s="181"/>
      <c r="C62" s="182"/>
      <c r="D62" s="182"/>
      <c r="E62" s="183"/>
      <c r="F62" s="184"/>
      <c r="G62" s="185"/>
      <c r="H62" s="186"/>
      <c r="I62" s="186"/>
      <c r="J62" s="186"/>
      <c r="K62" s="186"/>
      <c r="L62" s="186"/>
      <c r="M62" s="186"/>
      <c r="N62" s="187"/>
      <c r="O62" s="187"/>
      <c r="P62" s="188"/>
      <c r="Q62" s="189"/>
      <c r="R62" s="189"/>
      <c r="S62" s="180"/>
      <c r="T62" s="180"/>
      <c r="U62" s="180"/>
      <c r="V62" s="188"/>
      <c r="W62" s="185"/>
      <c r="X62" s="187"/>
      <c r="Y62" s="185"/>
      <c r="Z62" s="186"/>
      <c r="AA62" s="186"/>
      <c r="AB62" s="186"/>
      <c r="AC62" s="186"/>
      <c r="AD62" s="186"/>
      <c r="AE62" s="186"/>
      <c r="AF62" s="186"/>
      <c r="AG62" s="186"/>
      <c r="AH62" s="551"/>
      <c r="AI62" s="551"/>
      <c r="AJ62" s="551"/>
      <c r="AK62" s="551"/>
      <c r="AL62" s="89"/>
      <c r="AM62" s="89"/>
      <c r="AN62" s="89"/>
      <c r="AO62" s="89"/>
      <c r="AP62" s="90"/>
      <c r="AR62" s="91"/>
      <c r="AS62" s="91"/>
      <c r="AT62" s="91"/>
      <c r="AU62" s="91"/>
      <c r="AV62" s="90"/>
      <c r="AW62" s="91"/>
      <c r="AX62" s="89"/>
      <c r="AY62" s="89"/>
      <c r="AZ62" s="89"/>
      <c r="BA62" s="89"/>
      <c r="BB62" s="89"/>
      <c r="BC62" s="89"/>
      <c r="BD62" s="92"/>
      <c r="BE62" s="92"/>
      <c r="BF62" s="93"/>
      <c r="BG62" s="93"/>
      <c r="BH62" s="93"/>
      <c r="BI62" s="93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94"/>
      <c r="BU62" s="93"/>
      <c r="BW62" s="93"/>
    </row>
    <row r="63" spans="1:487" hidden="1" x14ac:dyDescent="0.25">
      <c r="A63" s="180"/>
      <c r="B63" s="181"/>
      <c r="C63" s="182"/>
      <c r="D63" s="182"/>
      <c r="E63" s="183"/>
      <c r="F63" s="184"/>
      <c r="G63" s="185"/>
      <c r="H63" s="186"/>
      <c r="I63" s="186"/>
      <c r="J63" s="186"/>
      <c r="K63" s="186"/>
      <c r="L63" s="186"/>
      <c r="M63" s="186"/>
      <c r="N63" s="187"/>
      <c r="O63" s="187"/>
      <c r="P63" s="188"/>
      <c r="Q63" s="189"/>
      <c r="R63" s="189"/>
      <c r="S63" s="180"/>
      <c r="T63" s="180"/>
      <c r="U63" s="180"/>
      <c r="V63" s="188"/>
      <c r="W63" s="185"/>
      <c r="X63" s="187"/>
      <c r="Y63" s="185"/>
      <c r="Z63" s="186"/>
      <c r="AA63" s="186"/>
      <c r="AB63" s="186"/>
      <c r="AC63" s="186"/>
      <c r="AD63" s="186"/>
      <c r="AE63" s="186"/>
      <c r="AF63" s="186"/>
      <c r="AG63" s="186"/>
      <c r="AH63" s="551"/>
      <c r="AI63" s="551"/>
      <c r="AJ63" s="551"/>
      <c r="AK63" s="551"/>
      <c r="AL63" s="89"/>
      <c r="AM63" s="89"/>
      <c r="AN63" s="89"/>
      <c r="AO63" s="89"/>
      <c r="AP63" s="90"/>
      <c r="AR63" s="91"/>
      <c r="AS63" s="91"/>
      <c r="AT63" s="91"/>
      <c r="AU63" s="91"/>
      <c r="AV63" s="90"/>
      <c r="AW63" s="91"/>
      <c r="AX63" s="89"/>
      <c r="AY63" s="89"/>
      <c r="AZ63" s="89"/>
      <c r="BA63" s="89"/>
      <c r="BB63" s="89"/>
      <c r="BC63" s="89"/>
      <c r="BD63" s="92"/>
      <c r="BE63" s="92"/>
      <c r="BF63" s="93"/>
      <c r="BG63" s="93"/>
      <c r="BH63" s="93"/>
      <c r="BI63" s="93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94"/>
      <c r="BU63" s="93"/>
      <c r="BW63" s="93"/>
    </row>
    <row r="64" spans="1:487" hidden="1" x14ac:dyDescent="0.25">
      <c r="A64" s="180"/>
      <c r="B64" s="181"/>
      <c r="C64" s="182"/>
      <c r="D64" s="182"/>
      <c r="E64" s="183"/>
      <c r="F64" s="184"/>
      <c r="G64" s="185"/>
      <c r="H64" s="186"/>
      <c r="I64" s="186"/>
      <c r="J64" s="186"/>
      <c r="K64" s="186"/>
      <c r="L64" s="186"/>
      <c r="M64" s="186"/>
      <c r="N64" s="187"/>
      <c r="O64" s="187"/>
      <c r="P64" s="188"/>
      <c r="Q64" s="189"/>
      <c r="R64" s="189"/>
      <c r="S64" s="180"/>
      <c r="T64" s="180"/>
      <c r="U64" s="180"/>
      <c r="V64" s="188"/>
      <c r="W64" s="185"/>
      <c r="X64" s="187"/>
      <c r="Y64" s="185"/>
      <c r="Z64" s="186"/>
      <c r="AA64" s="186"/>
      <c r="AB64" s="186"/>
      <c r="AC64" s="186"/>
      <c r="AD64" s="186"/>
      <c r="AE64" s="186"/>
      <c r="AF64" s="186"/>
      <c r="AG64" s="186"/>
      <c r="AH64" s="551"/>
      <c r="AI64" s="551"/>
      <c r="AJ64" s="551"/>
      <c r="AK64" s="551"/>
      <c r="AL64" s="89"/>
      <c r="AM64" s="89"/>
      <c r="AN64" s="89"/>
      <c r="AO64" s="89"/>
      <c r="AP64" s="90"/>
      <c r="AR64" s="91"/>
      <c r="AS64" s="91"/>
      <c r="AT64" s="91"/>
      <c r="AU64" s="91"/>
      <c r="AV64" s="90"/>
      <c r="AW64" s="91"/>
      <c r="AX64" s="89"/>
      <c r="AY64" s="89"/>
      <c r="AZ64" s="89"/>
      <c r="BA64" s="89"/>
      <c r="BB64" s="89"/>
      <c r="BC64" s="89"/>
      <c r="BD64" s="92"/>
      <c r="BE64" s="92"/>
      <c r="BF64" s="93"/>
      <c r="BG64" s="93"/>
      <c r="BH64" s="93"/>
      <c r="BI64" s="93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94"/>
      <c r="BU64" s="93"/>
      <c r="BW64" s="93"/>
    </row>
    <row r="65" spans="1:75" hidden="1" x14ac:dyDescent="0.25">
      <c r="A65" s="180"/>
      <c r="B65" s="181"/>
      <c r="C65" s="182"/>
      <c r="D65" s="182"/>
      <c r="E65" s="183"/>
      <c r="F65" s="184"/>
      <c r="G65" s="185"/>
      <c r="H65" s="186"/>
      <c r="I65" s="186"/>
      <c r="J65" s="186"/>
      <c r="K65" s="186"/>
      <c r="L65" s="186"/>
      <c r="M65" s="186"/>
      <c r="N65" s="187"/>
      <c r="O65" s="187"/>
      <c r="P65" s="188"/>
      <c r="Q65" s="189"/>
      <c r="R65" s="189"/>
      <c r="S65" s="180"/>
      <c r="T65" s="180"/>
      <c r="U65" s="180"/>
      <c r="V65" s="188"/>
      <c r="W65" s="185"/>
      <c r="X65" s="187"/>
      <c r="Y65" s="185"/>
      <c r="Z65" s="186"/>
      <c r="AA65" s="186"/>
      <c r="AB65" s="186"/>
      <c r="AC65" s="186"/>
      <c r="AD65" s="186"/>
      <c r="AE65" s="186"/>
      <c r="AF65" s="186"/>
      <c r="AG65" s="186"/>
      <c r="AH65" s="551"/>
      <c r="AI65" s="551"/>
      <c r="AJ65" s="551"/>
      <c r="AK65" s="551"/>
      <c r="AL65" s="89"/>
      <c r="AM65" s="89"/>
      <c r="AN65" s="89"/>
      <c r="AO65" s="89"/>
      <c r="AP65" s="90"/>
      <c r="AR65" s="91"/>
      <c r="AS65" s="91"/>
      <c r="AT65" s="91"/>
      <c r="AU65" s="91"/>
      <c r="AV65" s="90"/>
      <c r="AW65" s="91"/>
      <c r="AX65" s="89"/>
      <c r="AY65" s="89"/>
      <c r="AZ65" s="89"/>
      <c r="BA65" s="89"/>
      <c r="BB65" s="89"/>
      <c r="BC65" s="89"/>
      <c r="BD65" s="92"/>
      <c r="BE65" s="92"/>
      <c r="BF65" s="93"/>
      <c r="BG65" s="93"/>
      <c r="BH65" s="93"/>
      <c r="BI65" s="93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94"/>
      <c r="BU65" s="93"/>
      <c r="BW65" s="93"/>
    </row>
    <row r="66" spans="1:75" hidden="1" x14ac:dyDescent="0.25">
      <c r="A66" s="180"/>
      <c r="B66" s="181"/>
      <c r="C66" s="182"/>
      <c r="D66" s="182"/>
      <c r="E66" s="183"/>
      <c r="F66" s="184"/>
      <c r="G66" s="185"/>
      <c r="H66" s="186"/>
      <c r="I66" s="186"/>
      <c r="J66" s="186"/>
      <c r="K66" s="186"/>
      <c r="L66" s="186"/>
      <c r="M66" s="186"/>
      <c r="N66" s="187"/>
      <c r="O66" s="187"/>
      <c r="P66" s="188"/>
      <c r="Q66" s="189"/>
      <c r="R66" s="189"/>
      <c r="S66" s="180"/>
      <c r="T66" s="180"/>
      <c r="U66" s="180"/>
      <c r="V66" s="188"/>
      <c r="W66" s="185"/>
      <c r="X66" s="187"/>
      <c r="Y66" s="185"/>
      <c r="Z66" s="186"/>
      <c r="AA66" s="186"/>
      <c r="AB66" s="186"/>
      <c r="AC66" s="186"/>
      <c r="AD66" s="186"/>
      <c r="AE66" s="186"/>
      <c r="AF66" s="186"/>
      <c r="AG66" s="186"/>
      <c r="AH66" s="551"/>
      <c r="AI66" s="551"/>
      <c r="AJ66" s="551"/>
      <c r="AK66" s="551"/>
      <c r="AL66" s="89"/>
      <c r="AM66" s="89"/>
      <c r="AN66" s="89"/>
      <c r="AO66" s="89"/>
      <c r="AP66" s="90"/>
      <c r="AR66" s="91"/>
      <c r="AS66" s="91"/>
      <c r="AT66" s="91"/>
      <c r="AU66" s="91"/>
      <c r="AV66" s="90"/>
      <c r="AW66" s="91"/>
      <c r="AX66" s="89"/>
      <c r="AY66" s="89"/>
      <c r="AZ66" s="89"/>
      <c r="BA66" s="89"/>
      <c r="BB66" s="89"/>
      <c r="BC66" s="89"/>
      <c r="BD66" s="92"/>
      <c r="BE66" s="92"/>
      <c r="BF66" s="93"/>
      <c r="BG66" s="93"/>
      <c r="BH66" s="93"/>
      <c r="BI66" s="93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94"/>
      <c r="BU66" s="93"/>
      <c r="BW66" s="93"/>
    </row>
    <row r="67" spans="1:75" hidden="1" x14ac:dyDescent="0.25">
      <c r="A67" s="180"/>
      <c r="B67" s="181"/>
      <c r="C67" s="182"/>
      <c r="D67" s="182"/>
      <c r="E67" s="183"/>
      <c r="F67" s="184"/>
      <c r="G67" s="185"/>
      <c r="H67" s="186"/>
      <c r="I67" s="186"/>
      <c r="J67" s="186"/>
      <c r="K67" s="186"/>
      <c r="L67" s="186"/>
      <c r="M67" s="186"/>
      <c r="N67" s="187"/>
      <c r="O67" s="187"/>
      <c r="P67" s="188"/>
      <c r="Q67" s="189"/>
      <c r="R67" s="189"/>
      <c r="S67" s="180"/>
      <c r="T67" s="180"/>
      <c r="U67" s="180"/>
      <c r="V67" s="188"/>
      <c r="W67" s="185"/>
      <c r="X67" s="187"/>
      <c r="Y67" s="185"/>
      <c r="Z67" s="186"/>
      <c r="AA67" s="186"/>
      <c r="AB67" s="186"/>
      <c r="AC67" s="186"/>
      <c r="AD67" s="186"/>
      <c r="AE67" s="186"/>
      <c r="AF67" s="186"/>
      <c r="AG67" s="186"/>
      <c r="AH67" s="551"/>
      <c r="AI67" s="551"/>
      <c r="AJ67" s="551"/>
      <c r="AK67" s="551"/>
      <c r="AL67" s="89"/>
      <c r="AM67" s="89"/>
      <c r="AN67" s="89"/>
      <c r="AO67" s="89"/>
      <c r="AP67" s="90"/>
      <c r="AR67" s="91"/>
      <c r="AS67" s="91"/>
      <c r="AT67" s="91"/>
      <c r="AU67" s="91"/>
      <c r="AV67" s="90"/>
      <c r="AW67" s="91"/>
      <c r="AX67" s="89"/>
      <c r="AY67" s="89"/>
      <c r="AZ67" s="89"/>
      <c r="BA67" s="89"/>
      <c r="BB67" s="89"/>
      <c r="BC67" s="89"/>
      <c r="BD67" s="92"/>
      <c r="BE67" s="92"/>
      <c r="BF67" s="93"/>
      <c r="BG67" s="93"/>
      <c r="BH67" s="93"/>
      <c r="BI67" s="93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94"/>
      <c r="BU67" s="93"/>
      <c r="BW67" s="93"/>
    </row>
    <row r="68" spans="1:75" hidden="1" x14ac:dyDescent="0.25">
      <c r="A68" s="180"/>
      <c r="B68" s="181"/>
      <c r="C68" s="182"/>
      <c r="D68" s="182"/>
      <c r="E68" s="183"/>
      <c r="F68" s="184"/>
      <c r="G68" s="185"/>
      <c r="H68" s="186"/>
      <c r="I68" s="186"/>
      <c r="J68" s="186"/>
      <c r="K68" s="186"/>
      <c r="L68" s="186"/>
      <c r="M68" s="186"/>
      <c r="N68" s="187"/>
      <c r="O68" s="187"/>
      <c r="P68" s="188"/>
      <c r="Q68" s="189"/>
      <c r="R68" s="189"/>
      <c r="S68" s="180"/>
      <c r="T68" s="180"/>
      <c r="U68" s="180"/>
      <c r="V68" s="188"/>
      <c r="W68" s="185"/>
      <c r="X68" s="187"/>
      <c r="Y68" s="185"/>
      <c r="Z68" s="186"/>
      <c r="AA68" s="186"/>
      <c r="AB68" s="186"/>
      <c r="AC68" s="186"/>
      <c r="AD68" s="186"/>
      <c r="AE68" s="186"/>
      <c r="AF68" s="186"/>
      <c r="AG68" s="186"/>
      <c r="AH68" s="551"/>
      <c r="AI68" s="551"/>
      <c r="AJ68" s="551"/>
      <c r="AK68" s="551"/>
      <c r="AL68" s="89"/>
      <c r="AM68" s="89"/>
      <c r="AN68" s="89"/>
      <c r="AO68" s="89"/>
      <c r="AP68" s="90"/>
      <c r="AR68" s="91"/>
      <c r="AS68" s="91"/>
      <c r="AT68" s="91"/>
      <c r="AU68" s="91"/>
      <c r="AV68" s="90"/>
      <c r="AW68" s="91"/>
      <c r="AX68" s="89"/>
      <c r="AY68" s="89"/>
      <c r="AZ68" s="89"/>
      <c r="BA68" s="89"/>
      <c r="BB68" s="89"/>
      <c r="BC68" s="89"/>
      <c r="BD68" s="92"/>
      <c r="BE68" s="92"/>
      <c r="BF68" s="93"/>
      <c r="BG68" s="93"/>
      <c r="BH68" s="93"/>
      <c r="BI68" s="93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94"/>
      <c r="BU68" s="93"/>
      <c r="BW68" s="93"/>
    </row>
    <row r="69" spans="1:75" hidden="1" x14ac:dyDescent="0.25">
      <c r="A69" s="180"/>
      <c r="B69" s="181"/>
      <c r="C69" s="182"/>
      <c r="D69" s="182"/>
      <c r="E69" s="183"/>
      <c r="F69" s="184"/>
      <c r="G69" s="185"/>
      <c r="H69" s="186"/>
      <c r="I69" s="186"/>
      <c r="J69" s="186"/>
      <c r="K69" s="186"/>
      <c r="L69" s="186"/>
      <c r="M69" s="186"/>
      <c r="N69" s="187"/>
      <c r="O69" s="187"/>
      <c r="P69" s="188"/>
      <c r="Q69" s="189"/>
      <c r="R69" s="189"/>
      <c r="S69" s="180"/>
      <c r="T69" s="180"/>
      <c r="U69" s="180"/>
      <c r="V69" s="188"/>
      <c r="W69" s="185"/>
      <c r="X69" s="187"/>
      <c r="Y69" s="185"/>
      <c r="Z69" s="186"/>
      <c r="AA69" s="186"/>
      <c r="AB69" s="186"/>
      <c r="AC69" s="186"/>
      <c r="AD69" s="186"/>
      <c r="AE69" s="186"/>
      <c r="AF69" s="186"/>
      <c r="AG69" s="186"/>
      <c r="AH69" s="551"/>
      <c r="AI69" s="551"/>
      <c r="AJ69" s="551"/>
      <c r="AK69" s="551"/>
      <c r="AL69" s="89"/>
      <c r="AM69" s="89"/>
      <c r="AN69" s="89"/>
      <c r="AO69" s="89"/>
      <c r="AP69" s="90"/>
      <c r="AR69" s="91"/>
      <c r="AS69" s="91"/>
      <c r="AT69" s="91"/>
      <c r="AU69" s="91"/>
      <c r="AV69" s="90"/>
      <c r="AW69" s="91"/>
      <c r="AX69" s="89"/>
      <c r="AY69" s="89"/>
      <c r="AZ69" s="89"/>
      <c r="BA69" s="89"/>
      <c r="BB69" s="89"/>
      <c r="BC69" s="89"/>
      <c r="BD69" s="92"/>
      <c r="BE69" s="92"/>
      <c r="BF69" s="93"/>
      <c r="BG69" s="93"/>
      <c r="BH69" s="93"/>
      <c r="BI69" s="93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94"/>
      <c r="BU69" s="93"/>
      <c r="BW69" s="93"/>
    </row>
    <row r="70" spans="1:75" hidden="1" x14ac:dyDescent="0.25">
      <c r="A70" s="180"/>
      <c r="B70" s="181"/>
      <c r="C70" s="182"/>
      <c r="D70" s="182"/>
      <c r="E70" s="183"/>
      <c r="F70" s="184"/>
      <c r="G70" s="185"/>
      <c r="H70" s="186"/>
      <c r="I70" s="186"/>
      <c r="J70" s="186"/>
      <c r="K70" s="186"/>
      <c r="L70" s="186"/>
      <c r="M70" s="186"/>
      <c r="N70" s="187"/>
      <c r="O70" s="187"/>
      <c r="P70" s="188"/>
      <c r="Q70" s="189"/>
      <c r="R70" s="189"/>
      <c r="S70" s="180"/>
      <c r="T70" s="180"/>
      <c r="U70" s="180"/>
      <c r="V70" s="188"/>
      <c r="W70" s="185"/>
      <c r="X70" s="187"/>
      <c r="Y70" s="185"/>
      <c r="Z70" s="186"/>
      <c r="AA70" s="186"/>
      <c r="AB70" s="186"/>
      <c r="AC70" s="186"/>
      <c r="AD70" s="186"/>
      <c r="AE70" s="186"/>
      <c r="AF70" s="186"/>
      <c r="AG70" s="186"/>
      <c r="AH70" s="551"/>
      <c r="AI70" s="551"/>
      <c r="AJ70" s="551"/>
      <c r="AK70" s="551"/>
      <c r="AL70" s="89"/>
      <c r="AM70" s="89"/>
      <c r="AN70" s="89"/>
      <c r="AO70" s="89"/>
      <c r="AP70" s="90"/>
      <c r="AR70" s="91"/>
      <c r="AS70" s="91"/>
      <c r="AT70" s="91"/>
      <c r="AU70" s="91"/>
      <c r="AV70" s="90"/>
      <c r="AW70" s="91"/>
      <c r="AX70" s="89"/>
      <c r="AY70" s="89"/>
      <c r="AZ70" s="89"/>
      <c r="BA70" s="89"/>
      <c r="BB70" s="89"/>
      <c r="BC70" s="89"/>
      <c r="BD70" s="92"/>
      <c r="BE70" s="92"/>
      <c r="BF70" s="93"/>
      <c r="BG70" s="93"/>
      <c r="BH70" s="93"/>
      <c r="BI70" s="93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94"/>
      <c r="BU70" s="93"/>
      <c r="BW70" s="93"/>
    </row>
    <row r="71" spans="1:75" hidden="1" x14ac:dyDescent="0.25">
      <c r="A71" s="180"/>
      <c r="B71" s="181"/>
      <c r="C71" s="182"/>
      <c r="D71" s="182"/>
      <c r="E71" s="183"/>
      <c r="F71" s="184"/>
      <c r="G71" s="185"/>
      <c r="H71" s="186"/>
      <c r="I71" s="186"/>
      <c r="J71" s="186"/>
      <c r="K71" s="186"/>
      <c r="L71" s="186"/>
      <c r="M71" s="186"/>
      <c r="N71" s="187"/>
      <c r="O71" s="187"/>
      <c r="P71" s="188"/>
      <c r="Q71" s="189"/>
      <c r="R71" s="189"/>
      <c r="S71" s="180"/>
      <c r="T71" s="180"/>
      <c r="U71" s="180"/>
      <c r="V71" s="188"/>
      <c r="W71" s="185"/>
      <c r="X71" s="187"/>
      <c r="Y71" s="185"/>
      <c r="Z71" s="186"/>
      <c r="AA71" s="186"/>
      <c r="AB71" s="186"/>
      <c r="AC71" s="186"/>
      <c r="AD71" s="186"/>
      <c r="AE71" s="186"/>
      <c r="AF71" s="186"/>
      <c r="AG71" s="186"/>
      <c r="AH71" s="551"/>
      <c r="AI71" s="551"/>
      <c r="AJ71" s="551"/>
      <c r="AK71" s="551"/>
      <c r="AL71" s="89"/>
      <c r="AM71" s="89"/>
      <c r="AN71" s="89"/>
      <c r="AO71" s="89"/>
      <c r="AP71" s="90"/>
      <c r="AR71" s="91"/>
      <c r="AS71" s="91"/>
      <c r="AT71" s="91"/>
      <c r="AU71" s="91"/>
      <c r="AV71" s="90"/>
      <c r="AW71" s="91"/>
      <c r="AX71" s="89"/>
      <c r="AY71" s="89"/>
      <c r="AZ71" s="89"/>
      <c r="BA71" s="89"/>
      <c r="BB71" s="89"/>
      <c r="BC71" s="89"/>
      <c r="BD71" s="92"/>
      <c r="BE71" s="92"/>
      <c r="BF71" s="93"/>
      <c r="BG71" s="93"/>
      <c r="BH71" s="93"/>
      <c r="BI71" s="93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94"/>
      <c r="BU71" s="93"/>
      <c r="BW71" s="93"/>
    </row>
    <row r="72" spans="1:75" hidden="1" x14ac:dyDescent="0.25">
      <c r="A72" s="180"/>
      <c r="B72" s="181"/>
      <c r="C72" s="182"/>
      <c r="D72" s="182"/>
      <c r="E72" s="183"/>
      <c r="F72" s="184"/>
      <c r="G72" s="185"/>
      <c r="H72" s="186"/>
      <c r="I72" s="186"/>
      <c r="J72" s="186"/>
      <c r="K72" s="186"/>
      <c r="L72" s="186"/>
      <c r="M72" s="186"/>
      <c r="N72" s="187"/>
      <c r="O72" s="187"/>
      <c r="P72" s="188"/>
      <c r="Q72" s="189"/>
      <c r="R72" s="189"/>
      <c r="S72" s="180"/>
      <c r="T72" s="180"/>
      <c r="U72" s="180"/>
      <c r="V72" s="188"/>
      <c r="W72" s="185"/>
      <c r="X72" s="187"/>
      <c r="Y72" s="185"/>
      <c r="Z72" s="186"/>
      <c r="AA72" s="186"/>
      <c r="AB72" s="186"/>
      <c r="AC72" s="186"/>
      <c r="AD72" s="186"/>
      <c r="AE72" s="186"/>
      <c r="AF72" s="186"/>
      <c r="AG72" s="186"/>
      <c r="AH72" s="551"/>
      <c r="AI72" s="551"/>
      <c r="AJ72" s="551"/>
      <c r="AK72" s="551"/>
      <c r="AL72" s="89"/>
      <c r="AM72" s="89"/>
      <c r="AN72" s="89"/>
      <c r="AO72" s="89"/>
      <c r="AP72" s="90"/>
      <c r="AR72" s="91"/>
      <c r="AS72" s="91"/>
      <c r="AT72" s="91"/>
      <c r="AU72" s="91"/>
      <c r="AV72" s="90"/>
      <c r="AW72" s="91"/>
      <c r="AX72" s="89"/>
      <c r="AY72" s="89"/>
      <c r="AZ72" s="89"/>
      <c r="BA72" s="89"/>
      <c r="BB72" s="89"/>
      <c r="BC72" s="89"/>
      <c r="BD72" s="92"/>
      <c r="BE72" s="92"/>
      <c r="BF72" s="93"/>
      <c r="BG72" s="93"/>
      <c r="BH72" s="93"/>
      <c r="BI72" s="93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94"/>
      <c r="BU72" s="93"/>
      <c r="BW72" s="93"/>
    </row>
    <row r="73" spans="1:75" hidden="1" x14ac:dyDescent="0.25">
      <c r="A73" s="180"/>
      <c r="B73" s="181"/>
      <c r="C73" s="182"/>
      <c r="D73" s="182"/>
      <c r="E73" s="183"/>
      <c r="F73" s="184"/>
      <c r="G73" s="185"/>
      <c r="H73" s="186"/>
      <c r="I73" s="186"/>
      <c r="J73" s="186"/>
      <c r="K73" s="186"/>
      <c r="L73" s="186"/>
      <c r="M73" s="186"/>
      <c r="N73" s="187"/>
      <c r="O73" s="187"/>
      <c r="P73" s="188"/>
      <c r="Q73" s="189"/>
      <c r="R73" s="189"/>
      <c r="S73" s="180"/>
      <c r="T73" s="180"/>
      <c r="U73" s="180"/>
      <c r="V73" s="188"/>
      <c r="W73" s="185"/>
      <c r="X73" s="187"/>
      <c r="Y73" s="185"/>
      <c r="Z73" s="186"/>
      <c r="AA73" s="186"/>
      <c r="AB73" s="186"/>
      <c r="AC73" s="186"/>
      <c r="AD73" s="186"/>
      <c r="AE73" s="186"/>
      <c r="AF73" s="186"/>
      <c r="AG73" s="186"/>
      <c r="AH73" s="551"/>
      <c r="AI73" s="551"/>
      <c r="AJ73" s="551"/>
      <c r="AK73" s="551"/>
      <c r="AL73" s="89"/>
      <c r="AM73" s="89"/>
      <c r="AN73" s="89"/>
      <c r="AO73" s="89"/>
      <c r="AP73" s="90"/>
      <c r="AR73" s="91"/>
      <c r="AS73" s="91"/>
      <c r="AT73" s="91"/>
      <c r="AU73" s="91"/>
      <c r="AV73" s="90"/>
      <c r="AW73" s="91"/>
      <c r="AX73" s="89"/>
      <c r="AY73" s="89"/>
      <c r="AZ73" s="89"/>
      <c r="BA73" s="89"/>
      <c r="BB73" s="89"/>
      <c r="BC73" s="89"/>
      <c r="BD73" s="92"/>
      <c r="BE73" s="92"/>
      <c r="BF73" s="93"/>
      <c r="BG73" s="93"/>
      <c r="BH73" s="93"/>
      <c r="BI73" s="93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94"/>
      <c r="BU73" s="93"/>
      <c r="BW73" s="93"/>
    </row>
    <row r="74" spans="1:75" hidden="1" x14ac:dyDescent="0.25">
      <c r="A74" s="180"/>
      <c r="B74" s="181"/>
      <c r="C74" s="182"/>
      <c r="D74" s="182"/>
      <c r="E74" s="183"/>
      <c r="F74" s="184"/>
      <c r="G74" s="185"/>
      <c r="H74" s="186"/>
      <c r="I74" s="186"/>
      <c r="J74" s="186"/>
      <c r="K74" s="186"/>
      <c r="L74" s="186"/>
      <c r="M74" s="186"/>
      <c r="N74" s="187"/>
      <c r="O74" s="187"/>
      <c r="P74" s="188"/>
      <c r="Q74" s="189"/>
      <c r="R74" s="189"/>
      <c r="S74" s="180"/>
      <c r="T74" s="180"/>
      <c r="U74" s="180"/>
      <c r="V74" s="188"/>
      <c r="W74" s="185"/>
      <c r="X74" s="187"/>
      <c r="Y74" s="185"/>
      <c r="Z74" s="186"/>
      <c r="AA74" s="186"/>
      <c r="AB74" s="186"/>
      <c r="AC74" s="186"/>
      <c r="AD74" s="186"/>
      <c r="AE74" s="186"/>
      <c r="AF74" s="186"/>
      <c r="AG74" s="186"/>
      <c r="AH74" s="551"/>
      <c r="AI74" s="551"/>
      <c r="AJ74" s="551"/>
      <c r="AK74" s="551"/>
      <c r="AL74" s="89"/>
      <c r="AM74" s="89"/>
      <c r="AN74" s="89"/>
      <c r="AO74" s="89"/>
      <c r="AP74" s="90"/>
      <c r="AR74" s="91"/>
      <c r="AS74" s="91"/>
      <c r="AT74" s="91"/>
      <c r="AU74" s="91"/>
      <c r="AV74" s="90"/>
      <c r="AW74" s="91"/>
      <c r="AX74" s="89"/>
      <c r="AY74" s="89"/>
      <c r="AZ74" s="89"/>
      <c r="BA74" s="89"/>
      <c r="BB74" s="89"/>
      <c r="BC74" s="89"/>
      <c r="BD74" s="92"/>
      <c r="BE74" s="92"/>
      <c r="BF74" s="93"/>
      <c r="BG74" s="93"/>
      <c r="BH74" s="93"/>
      <c r="BI74" s="93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94"/>
      <c r="BU74" s="93"/>
      <c r="BW74" s="93"/>
    </row>
    <row r="75" spans="1:75" hidden="1" x14ac:dyDescent="0.25">
      <c r="A75" s="180"/>
      <c r="B75" s="181"/>
      <c r="C75" s="182"/>
      <c r="D75" s="182"/>
      <c r="E75" s="183"/>
      <c r="F75" s="184"/>
      <c r="G75" s="185"/>
      <c r="H75" s="186"/>
      <c r="I75" s="186"/>
      <c r="J75" s="186"/>
      <c r="K75" s="186"/>
      <c r="L75" s="186"/>
      <c r="M75" s="186"/>
      <c r="N75" s="187"/>
      <c r="O75" s="187"/>
      <c r="P75" s="188"/>
      <c r="Q75" s="189"/>
      <c r="R75" s="189"/>
      <c r="S75" s="180"/>
      <c r="T75" s="180"/>
      <c r="U75" s="180"/>
      <c r="V75" s="188"/>
      <c r="W75" s="185"/>
      <c r="X75" s="187"/>
      <c r="Y75" s="185"/>
      <c r="Z75" s="186"/>
      <c r="AA75" s="186"/>
      <c r="AB75" s="186"/>
      <c r="AC75" s="186"/>
      <c r="AD75" s="186"/>
      <c r="AE75" s="186"/>
      <c r="AF75" s="186"/>
      <c r="AG75" s="186"/>
      <c r="AH75" s="551"/>
      <c r="AI75" s="551"/>
      <c r="AJ75" s="551"/>
      <c r="AK75" s="551"/>
      <c r="AL75" s="89"/>
      <c r="AM75" s="89"/>
      <c r="AN75" s="89"/>
      <c r="AO75" s="89"/>
      <c r="AP75" s="90"/>
      <c r="AR75" s="91"/>
      <c r="AS75" s="91"/>
      <c r="AT75" s="91"/>
      <c r="AU75" s="91"/>
      <c r="AV75" s="90"/>
      <c r="AW75" s="91"/>
      <c r="AX75" s="89"/>
      <c r="AY75" s="89"/>
      <c r="AZ75" s="89"/>
      <c r="BA75" s="89"/>
      <c r="BB75" s="89"/>
      <c r="BC75" s="89"/>
      <c r="BD75" s="92"/>
      <c r="BE75" s="92"/>
      <c r="BF75" s="93"/>
      <c r="BG75" s="93"/>
      <c r="BH75" s="93"/>
      <c r="BI75" s="93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94"/>
      <c r="BU75" s="93"/>
      <c r="BW75" s="93"/>
    </row>
    <row r="76" spans="1:75" hidden="1" x14ac:dyDescent="0.25">
      <c r="A76" s="180"/>
      <c r="B76" s="181"/>
      <c r="C76" s="182"/>
      <c r="D76" s="182"/>
      <c r="E76" s="183"/>
      <c r="F76" s="184"/>
      <c r="G76" s="185"/>
      <c r="H76" s="186"/>
      <c r="I76" s="186"/>
      <c r="J76" s="186"/>
      <c r="K76" s="186"/>
      <c r="L76" s="186"/>
      <c r="M76" s="186"/>
      <c r="N76" s="187"/>
      <c r="O76" s="187"/>
      <c r="P76" s="188"/>
      <c r="Q76" s="189"/>
      <c r="R76" s="189"/>
      <c r="S76" s="180"/>
      <c r="T76" s="180"/>
      <c r="U76" s="180"/>
      <c r="V76" s="188"/>
      <c r="W76" s="185"/>
      <c r="X76" s="187"/>
      <c r="Y76" s="185"/>
      <c r="Z76" s="186"/>
      <c r="AA76" s="186"/>
      <c r="AB76" s="186"/>
      <c r="AC76" s="186"/>
      <c r="AD76" s="186"/>
      <c r="AE76" s="186"/>
      <c r="AF76" s="186"/>
      <c r="AG76" s="186"/>
      <c r="AH76" s="551"/>
      <c r="AI76" s="551"/>
      <c r="AJ76" s="551"/>
      <c r="AK76" s="551"/>
      <c r="AL76" s="89"/>
      <c r="AM76" s="89"/>
      <c r="AN76" s="89"/>
      <c r="AO76" s="89"/>
      <c r="AP76" s="90"/>
      <c r="AR76" s="91"/>
      <c r="AS76" s="91"/>
      <c r="AT76" s="91"/>
      <c r="AU76" s="91"/>
      <c r="AV76" s="90"/>
      <c r="AW76" s="91"/>
      <c r="AX76" s="89"/>
      <c r="AY76" s="89"/>
      <c r="AZ76" s="89"/>
      <c r="BA76" s="89"/>
      <c r="BB76" s="89"/>
      <c r="BC76" s="89"/>
      <c r="BD76" s="92"/>
      <c r="BE76" s="92"/>
      <c r="BF76" s="93"/>
      <c r="BG76" s="93"/>
      <c r="BH76" s="93"/>
      <c r="BI76" s="93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94"/>
      <c r="BU76" s="93"/>
      <c r="BW76" s="93"/>
    </row>
    <row r="77" spans="1:75" hidden="1" x14ac:dyDescent="0.25">
      <c r="A77" s="180"/>
      <c r="B77" s="181"/>
      <c r="C77" s="182"/>
      <c r="D77" s="182"/>
      <c r="E77" s="183"/>
      <c r="F77" s="184"/>
      <c r="G77" s="185"/>
      <c r="H77" s="186"/>
      <c r="I77" s="186"/>
      <c r="J77" s="186"/>
      <c r="K77" s="186"/>
      <c r="L77" s="186"/>
      <c r="M77" s="186"/>
      <c r="N77" s="187"/>
      <c r="O77" s="187"/>
      <c r="P77" s="188"/>
      <c r="Q77" s="189"/>
      <c r="R77" s="189"/>
      <c r="S77" s="180"/>
      <c r="T77" s="180"/>
      <c r="U77" s="180"/>
      <c r="V77" s="188"/>
      <c r="W77" s="185"/>
      <c r="X77" s="187"/>
      <c r="Y77" s="185"/>
      <c r="Z77" s="186"/>
      <c r="AA77" s="186"/>
      <c r="AB77" s="186"/>
      <c r="AC77" s="186"/>
      <c r="AD77" s="186"/>
      <c r="AE77" s="186"/>
      <c r="AF77" s="186"/>
      <c r="AG77" s="186"/>
      <c r="AH77" s="551"/>
      <c r="AI77" s="551"/>
      <c r="AJ77" s="551"/>
      <c r="AK77" s="551"/>
      <c r="AL77" s="89"/>
      <c r="AM77" s="89"/>
      <c r="AN77" s="89"/>
      <c r="AO77" s="89"/>
      <c r="AP77" s="90"/>
      <c r="AR77" s="91"/>
      <c r="AS77" s="91"/>
      <c r="AT77" s="91"/>
      <c r="AU77" s="91"/>
      <c r="AV77" s="90"/>
      <c r="AW77" s="91"/>
      <c r="AX77" s="89"/>
      <c r="AY77" s="89"/>
      <c r="AZ77" s="89"/>
      <c r="BA77" s="89"/>
      <c r="BB77" s="89"/>
      <c r="BC77" s="89"/>
      <c r="BD77" s="92"/>
      <c r="BE77" s="92"/>
      <c r="BF77" s="93"/>
      <c r="BG77" s="93"/>
      <c r="BH77" s="93"/>
      <c r="BI77" s="93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94"/>
      <c r="BU77" s="93"/>
      <c r="BW77" s="93"/>
    </row>
    <row r="78" spans="1:75" hidden="1" x14ac:dyDescent="0.25">
      <c r="A78" s="180"/>
      <c r="B78" s="181"/>
      <c r="C78" s="182"/>
      <c r="D78" s="182"/>
      <c r="E78" s="183"/>
      <c r="F78" s="184"/>
      <c r="G78" s="185"/>
      <c r="H78" s="186"/>
      <c r="I78" s="186"/>
      <c r="J78" s="186"/>
      <c r="K78" s="186"/>
      <c r="L78" s="186"/>
      <c r="M78" s="186"/>
      <c r="N78" s="187"/>
      <c r="O78" s="187"/>
      <c r="P78" s="188"/>
      <c r="Q78" s="189"/>
      <c r="R78" s="189"/>
      <c r="S78" s="180"/>
      <c r="T78" s="180"/>
      <c r="U78" s="180"/>
      <c r="V78" s="188"/>
      <c r="W78" s="185"/>
      <c r="X78" s="187"/>
      <c r="Y78" s="185"/>
      <c r="Z78" s="186"/>
      <c r="AA78" s="186"/>
      <c r="AB78" s="186"/>
      <c r="AC78" s="186"/>
      <c r="AD78" s="186"/>
      <c r="AE78" s="186"/>
      <c r="AF78" s="186"/>
      <c r="AG78" s="186"/>
      <c r="AH78" s="551"/>
      <c r="AI78" s="551"/>
      <c r="AJ78" s="551"/>
      <c r="AK78" s="551"/>
      <c r="AL78" s="89"/>
      <c r="AM78" s="89"/>
      <c r="AN78" s="89"/>
      <c r="AO78" s="89"/>
      <c r="AP78" s="90"/>
      <c r="AR78" s="91"/>
      <c r="AS78" s="91"/>
      <c r="AT78" s="91"/>
      <c r="AU78" s="91"/>
      <c r="AV78" s="90"/>
      <c r="AW78" s="91"/>
      <c r="AX78" s="89"/>
      <c r="AY78" s="89"/>
      <c r="AZ78" s="89"/>
      <c r="BA78" s="89"/>
      <c r="BB78" s="89"/>
      <c r="BC78" s="89"/>
      <c r="BD78" s="92"/>
      <c r="BE78" s="92"/>
      <c r="BF78" s="93"/>
      <c r="BG78" s="93"/>
      <c r="BH78" s="93"/>
      <c r="BI78" s="93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94"/>
      <c r="BU78" s="93"/>
      <c r="BW78" s="93"/>
    </row>
    <row r="79" spans="1:75" hidden="1" x14ac:dyDescent="0.25">
      <c r="A79" s="180"/>
      <c r="B79" s="181"/>
      <c r="C79" s="182"/>
      <c r="D79" s="182"/>
      <c r="E79" s="183"/>
      <c r="F79" s="184"/>
      <c r="G79" s="185"/>
      <c r="H79" s="186"/>
      <c r="I79" s="186"/>
      <c r="J79" s="186"/>
      <c r="K79" s="186"/>
      <c r="L79" s="186"/>
      <c r="M79" s="186"/>
      <c r="N79" s="187"/>
      <c r="O79" s="187"/>
      <c r="P79" s="188"/>
      <c r="Q79" s="189"/>
      <c r="R79" s="189"/>
      <c r="S79" s="180"/>
      <c r="T79" s="180"/>
      <c r="U79" s="180"/>
      <c r="V79" s="188"/>
      <c r="W79" s="185"/>
      <c r="X79" s="187"/>
      <c r="Y79" s="185"/>
      <c r="Z79" s="186"/>
      <c r="AA79" s="186"/>
      <c r="AB79" s="186"/>
      <c r="AC79" s="186"/>
      <c r="AD79" s="186"/>
      <c r="AE79" s="186"/>
      <c r="AF79" s="186"/>
      <c r="AG79" s="186"/>
      <c r="AH79" s="551"/>
      <c r="AI79" s="551"/>
      <c r="AJ79" s="551"/>
      <c r="AK79" s="551"/>
      <c r="AL79" s="89"/>
      <c r="AM79" s="89"/>
      <c r="AN79" s="89"/>
      <c r="AO79" s="89"/>
      <c r="AP79" s="90"/>
      <c r="AR79" s="91"/>
      <c r="AS79" s="91"/>
      <c r="AT79" s="91"/>
      <c r="AU79" s="91"/>
      <c r="AV79" s="90"/>
      <c r="AW79" s="91"/>
      <c r="AX79" s="89"/>
      <c r="AY79" s="89"/>
      <c r="AZ79" s="89"/>
      <c r="BA79" s="89"/>
      <c r="BB79" s="89"/>
      <c r="BC79" s="89"/>
      <c r="BD79" s="92"/>
      <c r="BE79" s="92"/>
      <c r="BF79" s="93"/>
      <c r="BG79" s="93"/>
      <c r="BH79" s="93"/>
      <c r="BI79" s="93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94"/>
      <c r="BU79" s="93"/>
      <c r="BW79" s="93"/>
    </row>
    <row r="80" spans="1:75" hidden="1" x14ac:dyDescent="0.25">
      <c r="A80" s="180"/>
      <c r="B80" s="181"/>
      <c r="C80" s="182"/>
      <c r="D80" s="182"/>
      <c r="E80" s="183"/>
      <c r="F80" s="184"/>
      <c r="G80" s="185"/>
      <c r="H80" s="186"/>
      <c r="I80" s="186"/>
      <c r="J80" s="186"/>
      <c r="K80" s="186"/>
      <c r="L80" s="186"/>
      <c r="M80" s="186"/>
      <c r="N80" s="187"/>
      <c r="O80" s="187"/>
      <c r="P80" s="188"/>
      <c r="Q80" s="189"/>
      <c r="R80" s="189"/>
      <c r="S80" s="180"/>
      <c r="T80" s="180"/>
      <c r="U80" s="180"/>
      <c r="V80" s="188"/>
      <c r="W80" s="185"/>
      <c r="X80" s="187"/>
      <c r="Y80" s="185"/>
      <c r="Z80" s="186"/>
      <c r="AA80" s="186"/>
      <c r="AB80" s="186"/>
      <c r="AC80" s="186"/>
      <c r="AD80" s="186"/>
      <c r="AE80" s="186"/>
      <c r="AF80" s="186"/>
      <c r="AG80" s="186"/>
      <c r="AH80" s="551"/>
      <c r="AI80" s="551"/>
      <c r="AJ80" s="551"/>
      <c r="AK80" s="551"/>
      <c r="AL80" s="89"/>
      <c r="AM80" s="89"/>
      <c r="AN80" s="89"/>
      <c r="AO80" s="89"/>
      <c r="AP80" s="90"/>
      <c r="AR80" s="91"/>
      <c r="AS80" s="91"/>
      <c r="AT80" s="91"/>
      <c r="AU80" s="91"/>
      <c r="AV80" s="90"/>
      <c r="AW80" s="91"/>
      <c r="AX80" s="89"/>
      <c r="AY80" s="89"/>
      <c r="AZ80" s="89"/>
      <c r="BA80" s="89"/>
      <c r="BB80" s="89"/>
      <c r="BC80" s="89"/>
      <c r="BD80" s="92"/>
      <c r="BE80" s="92"/>
      <c r="BF80" s="93"/>
      <c r="BG80" s="93"/>
      <c r="BH80" s="93"/>
      <c r="BI80" s="93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94"/>
      <c r="BU80" s="93"/>
      <c r="BW80" s="93"/>
    </row>
    <row r="81" spans="1:75" hidden="1" x14ac:dyDescent="0.25">
      <c r="A81" s="180"/>
      <c r="B81" s="181"/>
      <c r="C81" s="182"/>
      <c r="D81" s="182"/>
      <c r="E81" s="183"/>
      <c r="F81" s="184"/>
      <c r="G81" s="185"/>
      <c r="H81" s="186"/>
      <c r="I81" s="186"/>
      <c r="J81" s="186"/>
      <c r="K81" s="186"/>
      <c r="L81" s="186"/>
      <c r="M81" s="186"/>
      <c r="N81" s="187"/>
      <c r="O81" s="187"/>
      <c r="P81" s="188"/>
      <c r="Q81" s="189"/>
      <c r="R81" s="189"/>
      <c r="S81" s="180"/>
      <c r="T81" s="180"/>
      <c r="U81" s="180"/>
      <c r="V81" s="188"/>
      <c r="W81" s="185"/>
      <c r="X81" s="187"/>
      <c r="Y81" s="185"/>
      <c r="Z81" s="186"/>
      <c r="AA81" s="186"/>
      <c r="AB81" s="186"/>
      <c r="AC81" s="186"/>
      <c r="AD81" s="186"/>
      <c r="AE81" s="186"/>
      <c r="AF81" s="186"/>
      <c r="AG81" s="186"/>
      <c r="AH81" s="551"/>
      <c r="AI81" s="551"/>
      <c r="AJ81" s="551"/>
      <c r="AK81" s="551"/>
      <c r="AL81" s="89"/>
      <c r="AM81" s="89"/>
      <c r="AN81" s="89"/>
      <c r="AO81" s="89"/>
      <c r="AP81" s="90"/>
      <c r="AR81" s="91"/>
      <c r="AS81" s="91"/>
      <c r="AT81" s="91"/>
      <c r="AU81" s="91"/>
      <c r="AV81" s="90"/>
      <c r="AW81" s="91"/>
      <c r="AX81" s="89"/>
      <c r="AY81" s="89"/>
      <c r="AZ81" s="89"/>
      <c r="BA81" s="89"/>
      <c r="BB81" s="89"/>
      <c r="BC81" s="89"/>
      <c r="BD81" s="92"/>
      <c r="BE81" s="92"/>
      <c r="BF81" s="93"/>
      <c r="BG81" s="93"/>
      <c r="BH81" s="93"/>
      <c r="BI81" s="93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94"/>
      <c r="BU81" s="93"/>
      <c r="BW81" s="93"/>
    </row>
    <row r="82" spans="1:75" hidden="1" x14ac:dyDescent="0.25">
      <c r="A82" s="180"/>
      <c r="B82" s="181"/>
      <c r="C82" s="182"/>
      <c r="D82" s="182"/>
      <c r="E82" s="183"/>
      <c r="F82" s="184"/>
      <c r="G82" s="185"/>
      <c r="H82" s="186"/>
      <c r="I82" s="186"/>
      <c r="J82" s="186"/>
      <c r="K82" s="186"/>
      <c r="L82" s="186"/>
      <c r="M82" s="186"/>
      <c r="N82" s="187"/>
      <c r="O82" s="187"/>
      <c r="P82" s="188"/>
      <c r="Q82" s="189"/>
      <c r="R82" s="189"/>
      <c r="S82" s="180"/>
      <c r="T82" s="180"/>
      <c r="U82" s="180"/>
      <c r="V82" s="188"/>
      <c r="W82" s="185"/>
      <c r="X82" s="187"/>
      <c r="Y82" s="185"/>
      <c r="Z82" s="186"/>
      <c r="AA82" s="186"/>
      <c r="AB82" s="186"/>
      <c r="AC82" s="186"/>
      <c r="AD82" s="186"/>
      <c r="AE82" s="186"/>
      <c r="AF82" s="186"/>
      <c r="AG82" s="186"/>
      <c r="AH82" s="551"/>
      <c r="AI82" s="551"/>
      <c r="AJ82" s="551"/>
      <c r="AK82" s="551"/>
      <c r="AL82" s="89"/>
      <c r="AM82" s="89"/>
      <c r="AN82" s="89"/>
      <c r="AO82" s="89"/>
      <c r="AP82" s="90"/>
      <c r="AR82" s="91"/>
      <c r="AS82" s="91"/>
      <c r="AT82" s="91"/>
      <c r="AU82" s="91"/>
      <c r="AV82" s="90"/>
      <c r="AW82" s="91"/>
      <c r="AX82" s="89"/>
      <c r="AY82" s="89"/>
      <c r="AZ82" s="89"/>
      <c r="BA82" s="89"/>
      <c r="BB82" s="89"/>
      <c r="BC82" s="89"/>
      <c r="BD82" s="92"/>
      <c r="BE82" s="92"/>
      <c r="BF82" s="93"/>
      <c r="BG82" s="93"/>
      <c r="BH82" s="93"/>
      <c r="BI82" s="93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94"/>
      <c r="BU82" s="93"/>
      <c r="BW82" s="93"/>
    </row>
    <row r="83" spans="1:75" hidden="1" x14ac:dyDescent="0.25">
      <c r="A83" s="180"/>
      <c r="B83" s="181"/>
      <c r="C83" s="182"/>
      <c r="D83" s="182"/>
      <c r="E83" s="183"/>
      <c r="F83" s="184"/>
      <c r="G83" s="185"/>
      <c r="H83" s="186"/>
      <c r="I83" s="186"/>
      <c r="J83" s="186"/>
      <c r="K83" s="186"/>
      <c r="L83" s="186"/>
      <c r="M83" s="186"/>
      <c r="N83" s="187"/>
      <c r="O83" s="187"/>
      <c r="P83" s="188"/>
      <c r="Q83" s="189"/>
      <c r="R83" s="189"/>
      <c r="S83" s="180"/>
      <c r="T83" s="180"/>
      <c r="U83" s="180"/>
      <c r="V83" s="188"/>
      <c r="W83" s="185"/>
      <c r="X83" s="187"/>
      <c r="Y83" s="185"/>
      <c r="Z83" s="186"/>
      <c r="AA83" s="186"/>
      <c r="AB83" s="186"/>
      <c r="AC83" s="186"/>
      <c r="AD83" s="186"/>
      <c r="AE83" s="186"/>
      <c r="AF83" s="186"/>
      <c r="AG83" s="186"/>
      <c r="AH83" s="551"/>
      <c r="AI83" s="551"/>
      <c r="AJ83" s="551"/>
      <c r="AK83" s="551"/>
      <c r="AL83" s="89"/>
      <c r="AM83" s="89"/>
      <c r="AN83" s="89"/>
      <c r="AO83" s="89"/>
      <c r="AP83" s="90"/>
      <c r="AR83" s="91"/>
      <c r="AS83" s="91"/>
      <c r="AT83" s="91"/>
      <c r="AU83" s="91"/>
      <c r="AV83" s="90"/>
      <c r="AW83" s="91"/>
      <c r="AX83" s="89"/>
      <c r="AY83" s="89"/>
      <c r="AZ83" s="89"/>
      <c r="BA83" s="89"/>
      <c r="BB83" s="89"/>
      <c r="BC83" s="89"/>
      <c r="BD83" s="92"/>
      <c r="BE83" s="92"/>
      <c r="BF83" s="93"/>
      <c r="BG83" s="93"/>
      <c r="BH83" s="93"/>
      <c r="BI83" s="93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94"/>
      <c r="BU83" s="93"/>
      <c r="BW83" s="93"/>
    </row>
    <row r="84" spans="1:75" hidden="1" x14ac:dyDescent="0.25">
      <c r="A84" s="180"/>
      <c r="B84" s="181"/>
      <c r="C84" s="182"/>
      <c r="D84" s="182"/>
      <c r="E84" s="183"/>
      <c r="F84" s="184"/>
      <c r="G84" s="185"/>
      <c r="H84" s="186"/>
      <c r="I84" s="186"/>
      <c r="J84" s="186"/>
      <c r="K84" s="186"/>
      <c r="L84" s="186"/>
      <c r="M84" s="186"/>
      <c r="N84" s="187"/>
      <c r="O84" s="187"/>
      <c r="P84" s="188"/>
      <c r="Q84" s="189"/>
      <c r="R84" s="189"/>
      <c r="S84" s="180"/>
      <c r="T84" s="180"/>
      <c r="U84" s="180"/>
      <c r="V84" s="188"/>
      <c r="W84" s="185"/>
      <c r="X84" s="187"/>
      <c r="Y84" s="185"/>
      <c r="Z84" s="186"/>
      <c r="AA84" s="186"/>
      <c r="AB84" s="186"/>
      <c r="AC84" s="186"/>
      <c r="AD84" s="186"/>
      <c r="AE84" s="186"/>
      <c r="AF84" s="186"/>
      <c r="AG84" s="186"/>
      <c r="AH84" s="551"/>
      <c r="AI84" s="551"/>
      <c r="AJ84" s="551"/>
      <c r="AK84" s="551"/>
      <c r="AL84" s="89"/>
      <c r="AM84" s="89"/>
      <c r="AN84" s="89"/>
      <c r="AO84" s="89"/>
      <c r="AP84" s="90"/>
      <c r="AR84" s="91"/>
      <c r="AS84" s="91"/>
      <c r="AT84" s="91"/>
      <c r="AU84" s="91"/>
      <c r="AV84" s="90"/>
      <c r="AW84" s="91"/>
      <c r="AX84" s="89"/>
      <c r="AY84" s="89"/>
      <c r="AZ84" s="89"/>
      <c r="BA84" s="89"/>
      <c r="BB84" s="89"/>
      <c r="BC84" s="89"/>
      <c r="BD84" s="92"/>
      <c r="BE84" s="92"/>
      <c r="BF84" s="93"/>
      <c r="BG84" s="93"/>
      <c r="BH84" s="93"/>
      <c r="BI84" s="93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94"/>
      <c r="BU84" s="93"/>
      <c r="BW84" s="93"/>
    </row>
    <row r="85" spans="1:75" hidden="1" x14ac:dyDescent="0.25">
      <c r="A85" s="180"/>
      <c r="B85" s="181"/>
      <c r="C85" s="182"/>
      <c r="D85" s="182"/>
      <c r="E85" s="183"/>
      <c r="F85" s="184"/>
      <c r="G85" s="185"/>
      <c r="H85" s="186"/>
      <c r="I85" s="186"/>
      <c r="J85" s="186"/>
      <c r="K85" s="186"/>
      <c r="L85" s="186"/>
      <c r="M85" s="186"/>
      <c r="N85" s="187"/>
      <c r="O85" s="187"/>
      <c r="P85" s="188"/>
      <c r="Q85" s="189"/>
      <c r="R85" s="189"/>
      <c r="S85" s="180"/>
      <c r="T85" s="180"/>
      <c r="U85" s="180"/>
      <c r="V85" s="188"/>
      <c r="W85" s="185"/>
      <c r="X85" s="187"/>
      <c r="Y85" s="185"/>
      <c r="Z85" s="186"/>
      <c r="AA85" s="186"/>
      <c r="AB85" s="186"/>
      <c r="AC85" s="186"/>
      <c r="AD85" s="186"/>
      <c r="AE85" s="186"/>
      <c r="AF85" s="186"/>
      <c r="AG85" s="186"/>
      <c r="AH85" s="551"/>
      <c r="AI85" s="551"/>
      <c r="AJ85" s="551"/>
      <c r="AK85" s="551"/>
      <c r="AL85" s="89"/>
      <c r="AM85" s="89"/>
      <c r="AN85" s="89"/>
      <c r="AO85" s="89"/>
      <c r="AP85" s="90"/>
      <c r="AR85" s="91"/>
      <c r="AS85" s="91"/>
      <c r="AT85" s="91"/>
      <c r="AU85" s="91"/>
      <c r="AV85" s="90"/>
      <c r="AW85" s="91"/>
      <c r="AX85" s="89"/>
      <c r="AY85" s="89"/>
      <c r="AZ85" s="89"/>
      <c r="BA85" s="89"/>
      <c r="BB85" s="89"/>
      <c r="BC85" s="89"/>
      <c r="BD85" s="92"/>
      <c r="BE85" s="92"/>
      <c r="BF85" s="93"/>
      <c r="BG85" s="93"/>
      <c r="BH85" s="93"/>
      <c r="BI85" s="93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94"/>
      <c r="BU85" s="93"/>
      <c r="BW85" s="93"/>
    </row>
    <row r="86" spans="1:75" hidden="1" x14ac:dyDescent="0.25">
      <c r="A86" s="180"/>
      <c r="B86" s="181"/>
      <c r="C86" s="182"/>
      <c r="D86" s="182"/>
      <c r="E86" s="183"/>
      <c r="F86" s="184"/>
      <c r="G86" s="185"/>
      <c r="H86" s="186"/>
      <c r="I86" s="186"/>
      <c r="J86" s="186"/>
      <c r="K86" s="186"/>
      <c r="L86" s="186"/>
      <c r="M86" s="186"/>
      <c r="N86" s="187"/>
      <c r="O86" s="187"/>
      <c r="P86" s="188"/>
      <c r="Q86" s="189"/>
      <c r="R86" s="189"/>
      <c r="S86" s="180"/>
      <c r="T86" s="180"/>
      <c r="U86" s="180"/>
      <c r="V86" s="188"/>
      <c r="W86" s="185"/>
      <c r="X86" s="187"/>
      <c r="Y86" s="185"/>
      <c r="Z86" s="186"/>
      <c r="AA86" s="186"/>
      <c r="AB86" s="186"/>
      <c r="AC86" s="186"/>
      <c r="AD86" s="186"/>
      <c r="AE86" s="186"/>
      <c r="AF86" s="186"/>
      <c r="AG86" s="186"/>
      <c r="AH86" s="551"/>
      <c r="AI86" s="551"/>
      <c r="AJ86" s="551"/>
      <c r="AK86" s="551"/>
      <c r="AL86" s="89"/>
      <c r="AM86" s="89"/>
      <c r="AN86" s="89"/>
      <c r="AO86" s="89"/>
      <c r="AP86" s="90"/>
      <c r="AR86" s="91"/>
      <c r="AS86" s="91"/>
      <c r="AT86" s="91"/>
      <c r="AU86" s="91"/>
      <c r="AV86" s="90"/>
      <c r="AW86" s="91"/>
      <c r="AX86" s="89"/>
      <c r="AY86" s="89"/>
      <c r="AZ86" s="89"/>
      <c r="BA86" s="89"/>
      <c r="BB86" s="89"/>
      <c r="BC86" s="89"/>
      <c r="BD86" s="92"/>
      <c r="BE86" s="92"/>
      <c r="BF86" s="93"/>
      <c r="BG86" s="93"/>
      <c r="BH86" s="93"/>
      <c r="BI86" s="93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94"/>
      <c r="BU86" s="93"/>
      <c r="BW86" s="93"/>
    </row>
    <row r="87" spans="1:75" hidden="1" x14ac:dyDescent="0.25">
      <c r="A87" s="180"/>
      <c r="B87" s="181"/>
      <c r="C87" s="182"/>
      <c r="D87" s="182"/>
      <c r="E87" s="183"/>
      <c r="F87" s="184"/>
      <c r="G87" s="185"/>
      <c r="H87" s="186"/>
      <c r="I87" s="186"/>
      <c r="J87" s="186"/>
      <c r="K87" s="186"/>
      <c r="L87" s="186"/>
      <c r="M87" s="186"/>
      <c r="N87" s="187"/>
      <c r="O87" s="187"/>
      <c r="P87" s="188"/>
      <c r="Q87" s="189"/>
      <c r="R87" s="189"/>
      <c r="S87" s="180"/>
      <c r="T87" s="180"/>
      <c r="U87" s="180"/>
      <c r="V87" s="188"/>
      <c r="W87" s="185"/>
      <c r="X87" s="187"/>
      <c r="Y87" s="185"/>
      <c r="Z87" s="186"/>
      <c r="AA87" s="186"/>
      <c r="AB87" s="186"/>
      <c r="AC87" s="186"/>
      <c r="AD87" s="186"/>
      <c r="AE87" s="186"/>
      <c r="AF87" s="186"/>
      <c r="AG87" s="186"/>
      <c r="AH87" s="551"/>
      <c r="AI87" s="551"/>
      <c r="AJ87" s="551"/>
      <c r="AK87" s="551"/>
      <c r="AL87" s="89"/>
      <c r="AM87" s="89"/>
      <c r="AN87" s="89"/>
      <c r="AO87" s="89"/>
      <c r="AP87" s="90"/>
      <c r="AR87" s="91"/>
      <c r="AS87" s="91"/>
      <c r="AT87" s="91"/>
      <c r="AU87" s="91"/>
      <c r="AV87" s="90"/>
      <c r="AW87" s="91"/>
      <c r="AX87" s="89"/>
      <c r="AY87" s="89"/>
      <c r="AZ87" s="89"/>
      <c r="BA87" s="89"/>
      <c r="BB87" s="89"/>
      <c r="BC87" s="89"/>
      <c r="BD87" s="92"/>
      <c r="BE87" s="92"/>
      <c r="BF87" s="93"/>
      <c r="BG87" s="93"/>
      <c r="BH87" s="93"/>
      <c r="BI87" s="93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94"/>
      <c r="BU87" s="93"/>
      <c r="BW87" s="93"/>
    </row>
    <row r="88" spans="1:75" hidden="1" x14ac:dyDescent="0.25">
      <c r="A88" s="180"/>
      <c r="B88" s="181"/>
      <c r="C88" s="182"/>
      <c r="D88" s="182"/>
      <c r="E88" s="183"/>
      <c r="F88" s="184"/>
      <c r="G88" s="185"/>
      <c r="H88" s="186"/>
      <c r="I88" s="186"/>
      <c r="J88" s="186"/>
      <c r="K88" s="186"/>
      <c r="L88" s="186"/>
      <c r="M88" s="186"/>
      <c r="N88" s="187"/>
      <c r="O88" s="187"/>
      <c r="P88" s="188"/>
      <c r="Q88" s="189"/>
      <c r="R88" s="189"/>
      <c r="S88" s="180"/>
      <c r="T88" s="180"/>
      <c r="U88" s="180"/>
      <c r="V88" s="188"/>
      <c r="W88" s="185"/>
      <c r="X88" s="187"/>
      <c r="Y88" s="185"/>
      <c r="Z88" s="186"/>
      <c r="AA88" s="186"/>
      <c r="AB88" s="186"/>
      <c r="AC88" s="186"/>
      <c r="AD88" s="186"/>
      <c r="AE88" s="186"/>
      <c r="AF88" s="186"/>
      <c r="AG88" s="186"/>
      <c r="AH88" s="551"/>
      <c r="AI88" s="551"/>
      <c r="AJ88" s="551"/>
      <c r="AK88" s="551"/>
      <c r="AL88" s="89"/>
      <c r="AM88" s="89"/>
      <c r="AN88" s="89"/>
      <c r="AO88" s="89"/>
      <c r="AP88" s="90"/>
      <c r="AR88" s="91"/>
      <c r="AS88" s="91"/>
      <c r="AT88" s="91"/>
      <c r="AU88" s="91"/>
      <c r="AV88" s="90"/>
      <c r="AW88" s="91"/>
      <c r="AX88" s="89"/>
      <c r="AY88" s="89"/>
      <c r="AZ88" s="89"/>
      <c r="BA88" s="89"/>
      <c r="BB88" s="89"/>
      <c r="BC88" s="89"/>
      <c r="BD88" s="92"/>
      <c r="BE88" s="92"/>
      <c r="BF88" s="93"/>
      <c r="BG88" s="93"/>
      <c r="BH88" s="93"/>
      <c r="BI88" s="93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94"/>
      <c r="BU88" s="93"/>
      <c r="BW88" s="93"/>
    </row>
    <row r="89" spans="1:75" hidden="1" x14ac:dyDescent="0.25">
      <c r="A89" s="180"/>
      <c r="B89" s="181"/>
      <c r="C89" s="182"/>
      <c r="D89" s="182"/>
      <c r="E89" s="183"/>
      <c r="F89" s="184"/>
      <c r="G89" s="185"/>
      <c r="H89" s="186"/>
      <c r="I89" s="186"/>
      <c r="J89" s="186"/>
      <c r="K89" s="186"/>
      <c r="L89" s="186"/>
      <c r="M89" s="186"/>
      <c r="N89" s="187"/>
      <c r="O89" s="187"/>
      <c r="P89" s="188"/>
      <c r="Q89" s="189"/>
      <c r="R89" s="189"/>
      <c r="S89" s="180"/>
      <c r="T89" s="180"/>
      <c r="U89" s="180"/>
      <c r="V89" s="188"/>
      <c r="W89" s="185"/>
      <c r="X89" s="187"/>
      <c r="Y89" s="185"/>
      <c r="Z89" s="186"/>
      <c r="AA89" s="186"/>
      <c r="AB89" s="186"/>
      <c r="AC89" s="186"/>
      <c r="AD89" s="186"/>
      <c r="AE89" s="186"/>
      <c r="AF89" s="186"/>
      <c r="AG89" s="186"/>
      <c r="AH89" s="551"/>
      <c r="AI89" s="551"/>
      <c r="AJ89" s="551"/>
      <c r="AK89" s="551"/>
      <c r="AL89" s="89"/>
      <c r="AM89" s="89"/>
      <c r="AN89" s="89"/>
      <c r="AO89" s="89"/>
      <c r="AP89" s="90"/>
      <c r="AR89" s="91"/>
      <c r="AS89" s="91"/>
      <c r="AT89" s="91"/>
      <c r="AU89" s="91"/>
      <c r="AV89" s="90"/>
      <c r="AW89" s="91"/>
      <c r="AX89" s="89"/>
      <c r="AY89" s="89"/>
      <c r="AZ89" s="89"/>
      <c r="BA89" s="89"/>
      <c r="BB89" s="89"/>
      <c r="BC89" s="89"/>
      <c r="BD89" s="92"/>
      <c r="BE89" s="92"/>
      <c r="BF89" s="93"/>
      <c r="BG89" s="93"/>
      <c r="BH89" s="93"/>
      <c r="BI89" s="93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94"/>
      <c r="BU89" s="93"/>
      <c r="BW89" s="93"/>
    </row>
    <row r="90" spans="1:75" hidden="1" x14ac:dyDescent="0.25">
      <c r="A90" s="180"/>
      <c r="B90" s="181"/>
      <c r="C90" s="182"/>
      <c r="D90" s="182"/>
      <c r="E90" s="183"/>
      <c r="F90" s="184"/>
      <c r="G90" s="185"/>
      <c r="H90" s="186"/>
      <c r="I90" s="186"/>
      <c r="J90" s="186"/>
      <c r="K90" s="186"/>
      <c r="L90" s="186"/>
      <c r="M90" s="186"/>
      <c r="N90" s="187"/>
      <c r="O90" s="187"/>
      <c r="P90" s="188"/>
      <c r="Q90" s="189"/>
      <c r="R90" s="189"/>
      <c r="S90" s="180"/>
      <c r="T90" s="180"/>
      <c r="U90" s="180"/>
      <c r="V90" s="188"/>
      <c r="W90" s="185"/>
      <c r="X90" s="187"/>
      <c r="Y90" s="185"/>
      <c r="Z90" s="186"/>
      <c r="AA90" s="186"/>
      <c r="AB90" s="186"/>
      <c r="AC90" s="186"/>
      <c r="AD90" s="186"/>
      <c r="AE90" s="186"/>
      <c r="AF90" s="186"/>
      <c r="AG90" s="186"/>
      <c r="AH90" s="551"/>
      <c r="AI90" s="551"/>
      <c r="AJ90" s="551"/>
      <c r="AK90" s="551"/>
      <c r="AL90" s="89"/>
      <c r="AM90" s="89"/>
      <c r="AN90" s="89"/>
      <c r="AO90" s="89"/>
      <c r="AP90" s="90"/>
      <c r="AR90" s="91"/>
      <c r="AS90" s="91"/>
      <c r="AT90" s="91"/>
      <c r="AU90" s="91"/>
      <c r="AV90" s="90"/>
      <c r="AW90" s="91"/>
      <c r="AX90" s="89"/>
      <c r="AY90" s="89"/>
      <c r="AZ90" s="89"/>
      <c r="BA90" s="89"/>
      <c r="BB90" s="89"/>
      <c r="BC90" s="89"/>
      <c r="BD90" s="92"/>
      <c r="BE90" s="92"/>
      <c r="BF90" s="93"/>
      <c r="BG90" s="93"/>
      <c r="BH90" s="93"/>
      <c r="BI90" s="93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94"/>
      <c r="BU90" s="93"/>
      <c r="BW90" s="93"/>
    </row>
    <row r="91" spans="1:75" hidden="1" x14ac:dyDescent="0.25">
      <c r="A91" s="180"/>
      <c r="B91" s="181"/>
      <c r="C91" s="182"/>
      <c r="D91" s="182"/>
      <c r="E91" s="183"/>
      <c r="F91" s="184"/>
      <c r="G91" s="185"/>
      <c r="H91" s="186"/>
      <c r="I91" s="186"/>
      <c r="J91" s="186"/>
      <c r="K91" s="186"/>
      <c r="L91" s="186"/>
      <c r="M91" s="186"/>
      <c r="N91" s="187"/>
      <c r="O91" s="187"/>
      <c r="P91" s="188"/>
      <c r="Q91" s="189"/>
      <c r="R91" s="189"/>
      <c r="S91" s="180"/>
      <c r="T91" s="180"/>
      <c r="U91" s="180"/>
      <c r="V91" s="188"/>
      <c r="W91" s="185"/>
      <c r="X91" s="187"/>
      <c r="Y91" s="185"/>
      <c r="Z91" s="186"/>
      <c r="AA91" s="186"/>
      <c r="AB91" s="186"/>
      <c r="AC91" s="186"/>
      <c r="AD91" s="186"/>
      <c r="AE91" s="186"/>
      <c r="AF91" s="186"/>
      <c r="AG91" s="186"/>
      <c r="AH91" s="551"/>
      <c r="AI91" s="551"/>
      <c r="AJ91" s="551"/>
      <c r="AK91" s="551"/>
      <c r="AL91" s="89"/>
      <c r="AM91" s="89"/>
      <c r="AN91" s="89"/>
      <c r="AO91" s="89"/>
      <c r="AP91" s="90"/>
      <c r="AR91" s="91"/>
      <c r="AS91" s="91"/>
      <c r="AT91" s="91"/>
      <c r="AU91" s="91"/>
      <c r="AV91" s="90"/>
      <c r="AW91" s="91"/>
      <c r="AX91" s="89"/>
      <c r="AY91" s="89"/>
      <c r="AZ91" s="89"/>
      <c r="BA91" s="89"/>
      <c r="BB91" s="89"/>
      <c r="BC91" s="89"/>
      <c r="BD91" s="92"/>
      <c r="BE91" s="92"/>
      <c r="BF91" s="93"/>
      <c r="BG91" s="93"/>
      <c r="BH91" s="93"/>
      <c r="BI91" s="93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94"/>
      <c r="BU91" s="93"/>
      <c r="BW91" s="93"/>
    </row>
    <row r="92" spans="1:75" hidden="1" x14ac:dyDescent="0.25">
      <c r="A92" s="180"/>
      <c r="B92" s="181"/>
      <c r="C92" s="182"/>
      <c r="D92" s="182"/>
      <c r="E92" s="183"/>
      <c r="F92" s="184"/>
      <c r="G92" s="185"/>
      <c r="H92" s="186"/>
      <c r="I92" s="186"/>
      <c r="J92" s="186"/>
      <c r="K92" s="186"/>
      <c r="L92" s="186"/>
      <c r="M92" s="186"/>
      <c r="N92" s="187"/>
      <c r="O92" s="187"/>
      <c r="P92" s="188"/>
      <c r="Q92" s="189"/>
      <c r="R92" s="189"/>
      <c r="S92" s="180"/>
      <c r="T92" s="180"/>
      <c r="U92" s="180"/>
      <c r="V92" s="188"/>
      <c r="W92" s="185"/>
      <c r="X92" s="187"/>
      <c r="Y92" s="185"/>
      <c r="Z92" s="186"/>
      <c r="AA92" s="186"/>
      <c r="AB92" s="186"/>
      <c r="AC92" s="186"/>
      <c r="AD92" s="186"/>
      <c r="AE92" s="186"/>
      <c r="AF92" s="186"/>
      <c r="AG92" s="186"/>
      <c r="AH92" s="551"/>
      <c r="AI92" s="551"/>
      <c r="AJ92" s="551"/>
      <c r="AK92" s="551"/>
      <c r="AL92" s="89"/>
      <c r="AM92" s="89"/>
      <c r="AN92" s="89"/>
      <c r="AO92" s="89"/>
      <c r="AP92" s="90"/>
      <c r="AR92" s="91"/>
      <c r="AS92" s="91"/>
      <c r="AT92" s="91"/>
      <c r="AU92" s="91"/>
      <c r="AV92" s="90"/>
      <c r="AW92" s="91"/>
      <c r="AX92" s="89"/>
      <c r="AY92" s="89"/>
      <c r="AZ92" s="89"/>
      <c r="BA92" s="89"/>
      <c r="BB92" s="89"/>
      <c r="BC92" s="89"/>
      <c r="BD92" s="92"/>
      <c r="BE92" s="92"/>
      <c r="BF92" s="93"/>
      <c r="BG92" s="93"/>
      <c r="BH92" s="93"/>
      <c r="BI92" s="93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94"/>
      <c r="BU92" s="93"/>
      <c r="BW92" s="93"/>
    </row>
    <row r="93" spans="1:75" hidden="1" x14ac:dyDescent="0.25">
      <c r="A93" s="180"/>
      <c r="B93" s="181"/>
      <c r="C93" s="182"/>
      <c r="D93" s="182"/>
      <c r="E93" s="183"/>
      <c r="F93" s="184"/>
      <c r="G93" s="185"/>
      <c r="H93" s="186"/>
      <c r="I93" s="186"/>
      <c r="J93" s="186"/>
      <c r="K93" s="186"/>
      <c r="L93" s="186"/>
      <c r="M93" s="186"/>
      <c r="N93" s="187"/>
      <c r="O93" s="187"/>
      <c r="P93" s="188"/>
      <c r="Q93" s="189"/>
      <c r="R93" s="189"/>
      <c r="S93" s="180"/>
      <c r="T93" s="180"/>
      <c r="U93" s="180"/>
      <c r="V93" s="188"/>
      <c r="W93" s="185"/>
      <c r="X93" s="187"/>
      <c r="Y93" s="185"/>
      <c r="Z93" s="186"/>
      <c r="AA93" s="186"/>
      <c r="AB93" s="186"/>
      <c r="AC93" s="186"/>
      <c r="AD93" s="186"/>
      <c r="AE93" s="186"/>
      <c r="AF93" s="186"/>
      <c r="AG93" s="186"/>
      <c r="AH93" s="551"/>
      <c r="AI93" s="551"/>
      <c r="AJ93" s="551"/>
      <c r="AK93" s="551"/>
      <c r="AL93" s="89"/>
      <c r="AM93" s="89"/>
      <c r="AN93" s="89"/>
      <c r="AO93" s="89"/>
      <c r="AP93" s="90"/>
      <c r="AR93" s="91"/>
      <c r="AS93" s="91"/>
      <c r="AT93" s="91"/>
      <c r="AU93" s="91"/>
      <c r="AV93" s="90"/>
      <c r="AW93" s="91"/>
      <c r="AX93" s="89"/>
      <c r="AY93" s="89"/>
      <c r="AZ93" s="89"/>
      <c r="BA93" s="89"/>
      <c r="BB93" s="89"/>
      <c r="BC93" s="89"/>
      <c r="BD93" s="92"/>
      <c r="BE93" s="92"/>
      <c r="BF93" s="93"/>
      <c r="BG93" s="93"/>
      <c r="BH93" s="93"/>
      <c r="BI93" s="93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94"/>
      <c r="BU93" s="93"/>
      <c r="BW93" s="93"/>
    </row>
    <row r="94" spans="1:75" hidden="1" x14ac:dyDescent="0.25">
      <c r="A94" s="180"/>
      <c r="B94" s="181"/>
      <c r="C94" s="182"/>
      <c r="D94" s="182"/>
      <c r="E94" s="183"/>
      <c r="F94" s="184"/>
      <c r="G94" s="185"/>
      <c r="H94" s="186"/>
      <c r="I94" s="186"/>
      <c r="J94" s="186"/>
      <c r="K94" s="186"/>
      <c r="L94" s="186"/>
      <c r="M94" s="186"/>
      <c r="N94" s="187"/>
      <c r="O94" s="187"/>
      <c r="P94" s="188"/>
      <c r="Q94" s="189"/>
      <c r="R94" s="189"/>
      <c r="S94" s="180"/>
      <c r="T94" s="180"/>
      <c r="U94" s="180"/>
      <c r="V94" s="188"/>
      <c r="W94" s="185"/>
      <c r="X94" s="187"/>
      <c r="Y94" s="185"/>
      <c r="Z94" s="186"/>
      <c r="AA94" s="186"/>
      <c r="AB94" s="186"/>
      <c r="AC94" s="186"/>
      <c r="AD94" s="186"/>
      <c r="AE94" s="186"/>
      <c r="AF94" s="186"/>
      <c r="AG94" s="186"/>
      <c r="AH94" s="551"/>
      <c r="AI94" s="551"/>
      <c r="AJ94" s="551"/>
      <c r="AK94" s="551"/>
      <c r="AL94" s="89"/>
      <c r="AM94" s="89"/>
      <c r="AN94" s="89"/>
      <c r="AO94" s="89"/>
      <c r="AP94" s="90"/>
      <c r="AR94" s="91"/>
      <c r="AS94" s="91"/>
      <c r="AT94" s="91"/>
      <c r="AU94" s="91"/>
      <c r="AV94" s="90"/>
      <c r="AW94" s="91"/>
      <c r="AX94" s="89"/>
      <c r="AY94" s="89"/>
      <c r="AZ94" s="89"/>
      <c r="BA94" s="89"/>
      <c r="BB94" s="89"/>
      <c r="BC94" s="89"/>
      <c r="BD94" s="92"/>
      <c r="BE94" s="92"/>
      <c r="BF94" s="93"/>
      <c r="BG94" s="93"/>
      <c r="BH94" s="93"/>
      <c r="BI94" s="93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94"/>
      <c r="BU94" s="93"/>
      <c r="BW94" s="93"/>
    </row>
    <row r="95" spans="1:75" hidden="1" x14ac:dyDescent="0.25">
      <c r="A95" s="180"/>
      <c r="B95" s="181"/>
      <c r="C95" s="182"/>
      <c r="D95" s="182"/>
      <c r="E95" s="183"/>
      <c r="F95" s="184"/>
      <c r="G95" s="185"/>
      <c r="H95" s="186"/>
      <c r="I95" s="186"/>
      <c r="J95" s="186"/>
      <c r="K95" s="186"/>
      <c r="L95" s="186"/>
      <c r="M95" s="186"/>
      <c r="N95" s="187"/>
      <c r="O95" s="187"/>
      <c r="P95" s="188"/>
      <c r="Q95" s="189"/>
      <c r="R95" s="189"/>
      <c r="S95" s="180"/>
      <c r="T95" s="180"/>
      <c r="U95" s="180"/>
      <c r="V95" s="188"/>
      <c r="W95" s="185"/>
      <c r="X95" s="187"/>
      <c r="Y95" s="185"/>
      <c r="Z95" s="186"/>
      <c r="AA95" s="186"/>
      <c r="AB95" s="186"/>
      <c r="AC95" s="186"/>
      <c r="AD95" s="186"/>
      <c r="AE95" s="186"/>
      <c r="AF95" s="186"/>
      <c r="AG95" s="186"/>
      <c r="AH95" s="551"/>
      <c r="AI95" s="551"/>
      <c r="AJ95" s="551"/>
      <c r="AK95" s="551"/>
      <c r="AL95" s="89"/>
      <c r="AM95" s="89"/>
      <c r="AN95" s="89"/>
      <c r="AO95" s="89"/>
      <c r="AP95" s="90"/>
      <c r="AR95" s="91"/>
      <c r="AS95" s="91"/>
      <c r="AT95" s="91"/>
      <c r="AU95" s="91"/>
      <c r="AV95" s="90"/>
      <c r="AW95" s="91"/>
      <c r="AX95" s="89"/>
      <c r="AY95" s="89"/>
      <c r="AZ95" s="89"/>
      <c r="BA95" s="89"/>
      <c r="BB95" s="89"/>
      <c r="BC95" s="89"/>
      <c r="BD95" s="92"/>
      <c r="BE95" s="92"/>
      <c r="BF95" s="93"/>
      <c r="BG95" s="93"/>
      <c r="BH95" s="93"/>
      <c r="BI95" s="93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94"/>
      <c r="BU95" s="93"/>
      <c r="BW95" s="93"/>
    </row>
    <row r="96" spans="1:75" hidden="1" x14ac:dyDescent="0.25">
      <c r="A96" s="180"/>
      <c r="B96" s="181"/>
      <c r="C96" s="182"/>
      <c r="D96" s="182"/>
      <c r="E96" s="183"/>
      <c r="F96" s="184"/>
      <c r="G96" s="185"/>
      <c r="H96" s="186"/>
      <c r="I96" s="186"/>
      <c r="J96" s="186"/>
      <c r="K96" s="186"/>
      <c r="L96" s="186"/>
      <c r="M96" s="186"/>
      <c r="N96" s="187"/>
      <c r="O96" s="187"/>
      <c r="P96" s="188"/>
      <c r="Q96" s="189"/>
      <c r="R96" s="189"/>
      <c r="S96" s="180"/>
      <c r="T96" s="180"/>
      <c r="U96" s="180"/>
      <c r="V96" s="188"/>
      <c r="W96" s="185"/>
      <c r="X96" s="187"/>
      <c r="Y96" s="185"/>
      <c r="Z96" s="186"/>
      <c r="AA96" s="186"/>
      <c r="AB96" s="186"/>
      <c r="AC96" s="186"/>
      <c r="AD96" s="186"/>
      <c r="AE96" s="186"/>
      <c r="AF96" s="186"/>
      <c r="AG96" s="186"/>
      <c r="AH96" s="551"/>
      <c r="AI96" s="551"/>
      <c r="AJ96" s="551"/>
      <c r="AK96" s="551"/>
      <c r="AL96" s="89"/>
      <c r="AM96" s="89"/>
      <c r="AN96" s="89"/>
      <c r="AO96" s="89"/>
      <c r="AP96" s="90"/>
      <c r="AR96" s="91"/>
      <c r="AS96" s="91"/>
      <c r="AT96" s="91"/>
      <c r="AU96" s="91"/>
      <c r="AV96" s="90"/>
      <c r="AW96" s="91"/>
      <c r="AX96" s="89"/>
      <c r="AY96" s="89"/>
      <c r="AZ96" s="89"/>
      <c r="BA96" s="89"/>
      <c r="BB96" s="89"/>
      <c r="BC96" s="89"/>
      <c r="BD96" s="92"/>
      <c r="BE96" s="92"/>
      <c r="BF96" s="93"/>
      <c r="BG96" s="93"/>
      <c r="BH96" s="93"/>
      <c r="BI96" s="93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94"/>
      <c r="BU96" s="93"/>
      <c r="BW96" s="93"/>
    </row>
    <row r="97" spans="1:75" hidden="1" x14ac:dyDescent="0.25">
      <c r="A97" s="180"/>
      <c r="B97" s="181"/>
      <c r="C97" s="182"/>
      <c r="D97" s="182"/>
      <c r="E97" s="183"/>
      <c r="F97" s="184"/>
      <c r="G97" s="185"/>
      <c r="H97" s="186"/>
      <c r="I97" s="186"/>
      <c r="J97" s="186"/>
      <c r="K97" s="186"/>
      <c r="L97" s="186"/>
      <c r="M97" s="186"/>
      <c r="N97" s="187"/>
      <c r="O97" s="187"/>
      <c r="P97" s="188"/>
      <c r="Q97" s="189"/>
      <c r="R97" s="189"/>
      <c r="S97" s="180"/>
      <c r="T97" s="180"/>
      <c r="U97" s="180"/>
      <c r="V97" s="188"/>
      <c r="W97" s="185"/>
      <c r="X97" s="187"/>
      <c r="Y97" s="185"/>
      <c r="Z97" s="186"/>
      <c r="AA97" s="186"/>
      <c r="AB97" s="186"/>
      <c r="AC97" s="186"/>
      <c r="AD97" s="186"/>
      <c r="AE97" s="186"/>
      <c r="AF97" s="186"/>
      <c r="AG97" s="186"/>
      <c r="AH97" s="551"/>
      <c r="AI97" s="551"/>
      <c r="AJ97" s="551"/>
      <c r="AK97" s="551"/>
      <c r="AL97" s="89"/>
      <c r="AM97" s="89"/>
      <c r="AN97" s="89"/>
      <c r="AO97" s="89"/>
      <c r="AP97" s="90"/>
      <c r="AR97" s="91"/>
      <c r="AS97" s="91"/>
      <c r="AT97" s="91"/>
      <c r="AU97" s="91"/>
      <c r="AV97" s="90"/>
      <c r="AW97" s="91"/>
      <c r="AX97" s="89"/>
      <c r="AY97" s="89"/>
      <c r="AZ97" s="89"/>
      <c r="BA97" s="89"/>
      <c r="BB97" s="89"/>
      <c r="BC97" s="89"/>
      <c r="BD97" s="92"/>
      <c r="BE97" s="92"/>
      <c r="BF97" s="93"/>
      <c r="BG97" s="93"/>
      <c r="BH97" s="93"/>
      <c r="BI97" s="93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94"/>
      <c r="BU97" s="93"/>
      <c r="BW97" s="93"/>
    </row>
    <row r="98" spans="1:75" hidden="1" x14ac:dyDescent="0.25">
      <c r="A98" s="180"/>
      <c r="B98" s="181"/>
      <c r="C98" s="182"/>
      <c r="D98" s="182"/>
      <c r="E98" s="183"/>
      <c r="F98" s="184"/>
      <c r="G98" s="185"/>
      <c r="H98" s="186"/>
      <c r="I98" s="186"/>
      <c r="J98" s="186"/>
      <c r="K98" s="186"/>
      <c r="L98" s="186"/>
      <c r="M98" s="186"/>
      <c r="N98" s="187"/>
      <c r="O98" s="187"/>
      <c r="P98" s="188"/>
      <c r="Q98" s="189"/>
      <c r="R98" s="189"/>
      <c r="S98" s="180"/>
      <c r="T98" s="180"/>
      <c r="U98" s="180"/>
      <c r="V98" s="188"/>
      <c r="W98" s="185"/>
      <c r="X98" s="187"/>
      <c r="Y98" s="185"/>
      <c r="Z98" s="186"/>
      <c r="AA98" s="186"/>
      <c r="AB98" s="186"/>
      <c r="AC98" s="186"/>
      <c r="AD98" s="186"/>
      <c r="AE98" s="186"/>
      <c r="AF98" s="186"/>
      <c r="AG98" s="186"/>
      <c r="AH98" s="551"/>
      <c r="AI98" s="551"/>
      <c r="AJ98" s="551"/>
      <c r="AK98" s="551"/>
      <c r="AL98" s="89"/>
      <c r="AM98" s="89"/>
      <c r="AN98" s="89"/>
      <c r="AO98" s="89"/>
      <c r="AP98" s="90"/>
      <c r="AR98" s="91"/>
      <c r="AS98" s="91"/>
      <c r="AT98" s="91"/>
      <c r="AU98" s="91"/>
      <c r="AV98" s="90"/>
      <c r="AW98" s="91"/>
      <c r="AX98" s="89"/>
      <c r="AY98" s="89"/>
      <c r="AZ98" s="89"/>
      <c r="BA98" s="89"/>
      <c r="BB98" s="89"/>
      <c r="BC98" s="89"/>
      <c r="BD98" s="92"/>
      <c r="BE98" s="92"/>
      <c r="BF98" s="93"/>
      <c r="BG98" s="93"/>
      <c r="BH98" s="93"/>
      <c r="BI98" s="93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94"/>
      <c r="BU98" s="93"/>
      <c r="BW98" s="93"/>
    </row>
    <row r="99" spans="1:75" hidden="1" x14ac:dyDescent="0.25">
      <c r="A99" s="180"/>
      <c r="B99" s="181"/>
      <c r="C99" s="182"/>
      <c r="D99" s="182"/>
      <c r="E99" s="183"/>
      <c r="F99" s="184"/>
      <c r="G99" s="185"/>
      <c r="H99" s="186"/>
      <c r="I99" s="186"/>
      <c r="J99" s="186"/>
      <c r="K99" s="186"/>
      <c r="L99" s="186"/>
      <c r="M99" s="186"/>
      <c r="N99" s="187"/>
      <c r="O99" s="187"/>
      <c r="P99" s="188"/>
      <c r="Q99" s="189"/>
      <c r="R99" s="189"/>
      <c r="S99" s="180"/>
      <c r="T99" s="180"/>
      <c r="U99" s="180"/>
      <c r="V99" s="188"/>
      <c r="W99" s="185"/>
      <c r="X99" s="187"/>
      <c r="Y99" s="185"/>
      <c r="Z99" s="186"/>
      <c r="AA99" s="186"/>
      <c r="AB99" s="186"/>
      <c r="AC99" s="186"/>
      <c r="AD99" s="186"/>
      <c r="AE99" s="186"/>
      <c r="AF99" s="186"/>
      <c r="AG99" s="186"/>
      <c r="AH99" s="551"/>
      <c r="AI99" s="551"/>
      <c r="AJ99" s="551"/>
      <c r="AK99" s="551"/>
      <c r="AL99" s="89"/>
      <c r="AM99" s="89"/>
      <c r="AN99" s="89"/>
      <c r="AO99" s="89"/>
      <c r="AP99" s="90"/>
      <c r="AR99" s="91"/>
      <c r="AS99" s="91"/>
      <c r="AT99" s="91"/>
      <c r="AU99" s="91"/>
      <c r="AV99" s="90"/>
      <c r="AW99" s="91"/>
      <c r="AX99" s="89"/>
      <c r="AY99" s="89"/>
      <c r="AZ99" s="89"/>
      <c r="BA99" s="89"/>
      <c r="BB99" s="89"/>
      <c r="BC99" s="89"/>
      <c r="BD99" s="92"/>
      <c r="BE99" s="92"/>
      <c r="BF99" s="93"/>
      <c r="BG99" s="93"/>
      <c r="BH99" s="93"/>
      <c r="BI99" s="93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94"/>
      <c r="BU99" s="93"/>
      <c r="BW99" s="93"/>
    </row>
    <row r="100" spans="1:75" hidden="1" x14ac:dyDescent="0.25">
      <c r="A100" s="180"/>
      <c r="B100" s="181"/>
      <c r="C100" s="182"/>
      <c r="D100" s="182"/>
      <c r="E100" s="183"/>
      <c r="F100" s="184"/>
      <c r="G100" s="185"/>
      <c r="H100" s="186"/>
      <c r="I100" s="186"/>
      <c r="J100" s="186"/>
      <c r="K100" s="186"/>
      <c r="L100" s="186"/>
      <c r="M100" s="186"/>
      <c r="N100" s="187"/>
      <c r="O100" s="187"/>
      <c r="P100" s="188"/>
      <c r="Q100" s="189"/>
      <c r="R100" s="189"/>
      <c r="S100" s="180"/>
      <c r="T100" s="180"/>
      <c r="U100" s="180"/>
      <c r="V100" s="188"/>
      <c r="W100" s="185"/>
      <c r="X100" s="187"/>
      <c r="Y100" s="185"/>
      <c r="Z100" s="186"/>
      <c r="AA100" s="186"/>
      <c r="AB100" s="186"/>
      <c r="AC100" s="186"/>
      <c r="AD100" s="186"/>
      <c r="AE100" s="186"/>
      <c r="AF100" s="186"/>
      <c r="AG100" s="186"/>
      <c r="AH100" s="551"/>
      <c r="AI100" s="551"/>
      <c r="AJ100" s="551"/>
      <c r="AK100" s="551"/>
      <c r="AL100" s="89"/>
      <c r="AM100" s="89"/>
      <c r="AN100" s="89"/>
      <c r="AO100" s="89"/>
      <c r="AP100" s="90"/>
      <c r="AR100" s="91"/>
      <c r="AS100" s="91"/>
      <c r="AT100" s="91"/>
      <c r="AU100" s="91"/>
      <c r="AV100" s="90"/>
      <c r="AW100" s="91"/>
      <c r="AX100" s="89"/>
      <c r="AY100" s="89"/>
      <c r="AZ100" s="89"/>
      <c r="BA100" s="89"/>
      <c r="BB100" s="89"/>
      <c r="BC100" s="89"/>
      <c r="BD100" s="92"/>
      <c r="BE100" s="92"/>
      <c r="BF100" s="93"/>
      <c r="BG100" s="93"/>
      <c r="BH100" s="93"/>
      <c r="BI100" s="93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94"/>
      <c r="BU100" s="93"/>
      <c r="BW100" s="93"/>
    </row>
    <row r="101" spans="1:75" hidden="1" x14ac:dyDescent="0.25">
      <c r="A101" s="180"/>
      <c r="B101" s="181"/>
      <c r="C101" s="182"/>
      <c r="D101" s="182"/>
      <c r="E101" s="183"/>
      <c r="F101" s="184"/>
      <c r="G101" s="185"/>
      <c r="H101" s="186"/>
      <c r="I101" s="186"/>
      <c r="J101" s="186"/>
      <c r="K101" s="186"/>
      <c r="L101" s="186"/>
      <c r="M101" s="186"/>
      <c r="N101" s="187"/>
      <c r="O101" s="187"/>
      <c r="P101" s="188"/>
      <c r="Q101" s="189"/>
      <c r="R101" s="189"/>
      <c r="S101" s="180"/>
      <c r="T101" s="180"/>
      <c r="U101" s="180"/>
      <c r="V101" s="188"/>
      <c r="W101" s="185"/>
      <c r="X101" s="187"/>
      <c r="Y101" s="185"/>
      <c r="Z101" s="186"/>
      <c r="AA101" s="186"/>
      <c r="AB101" s="186"/>
      <c r="AC101" s="186"/>
      <c r="AD101" s="186"/>
      <c r="AE101" s="186"/>
      <c r="AF101" s="186"/>
      <c r="AG101" s="186"/>
      <c r="AH101" s="551"/>
      <c r="AI101" s="551"/>
      <c r="AJ101" s="551"/>
      <c r="AK101" s="551"/>
      <c r="AL101" s="89"/>
      <c r="AM101" s="89"/>
      <c r="AN101" s="89"/>
      <c r="AO101" s="89"/>
      <c r="AP101" s="90"/>
      <c r="AR101" s="91"/>
      <c r="AS101" s="91"/>
      <c r="AT101" s="91"/>
      <c r="AU101" s="91"/>
      <c r="AV101" s="90"/>
      <c r="AW101" s="91"/>
      <c r="AX101" s="89"/>
      <c r="AY101" s="89"/>
      <c r="AZ101" s="89"/>
      <c r="BA101" s="89"/>
      <c r="BB101" s="89"/>
      <c r="BC101" s="89"/>
      <c r="BD101" s="92"/>
      <c r="BE101" s="92"/>
      <c r="BF101" s="93"/>
      <c r="BG101" s="93"/>
      <c r="BH101" s="93"/>
      <c r="BI101" s="93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94"/>
      <c r="BU101" s="93"/>
      <c r="BW101" s="93"/>
    </row>
    <row r="102" spans="1:75" hidden="1" x14ac:dyDescent="0.25">
      <c r="A102" s="180"/>
      <c r="B102" s="181"/>
      <c r="C102" s="182"/>
      <c r="D102" s="182"/>
      <c r="E102" s="183"/>
      <c r="F102" s="184"/>
      <c r="G102" s="185"/>
      <c r="H102" s="186"/>
      <c r="I102" s="186"/>
      <c r="J102" s="186"/>
      <c r="K102" s="186"/>
      <c r="L102" s="186"/>
      <c r="M102" s="186"/>
      <c r="N102" s="187"/>
      <c r="O102" s="187"/>
      <c r="P102" s="188"/>
      <c r="Q102" s="189"/>
      <c r="R102" s="189"/>
      <c r="S102" s="180"/>
      <c r="T102" s="180"/>
      <c r="U102" s="180"/>
      <c r="V102" s="188"/>
      <c r="W102" s="185"/>
      <c r="X102" s="187"/>
      <c r="Y102" s="185"/>
      <c r="Z102" s="186"/>
      <c r="AA102" s="186"/>
      <c r="AB102" s="186"/>
      <c r="AC102" s="186"/>
      <c r="AD102" s="186"/>
      <c r="AE102" s="186"/>
      <c r="AF102" s="186"/>
      <c r="AG102" s="186"/>
      <c r="AH102" s="551"/>
      <c r="AI102" s="551"/>
      <c r="AJ102" s="551"/>
      <c r="AK102" s="551"/>
      <c r="AL102" s="89"/>
      <c r="AM102" s="89"/>
      <c r="AN102" s="89"/>
      <c r="AO102" s="89"/>
      <c r="AP102" s="90"/>
      <c r="AR102" s="91"/>
      <c r="AS102" s="91"/>
      <c r="AT102" s="91"/>
      <c r="AU102" s="91"/>
      <c r="AV102" s="90"/>
      <c r="AW102" s="91"/>
      <c r="AX102" s="89"/>
      <c r="AY102" s="89"/>
      <c r="AZ102" s="89"/>
      <c r="BA102" s="89"/>
      <c r="BB102" s="89"/>
      <c r="BC102" s="89"/>
      <c r="BD102" s="92"/>
      <c r="BE102" s="92"/>
      <c r="BF102" s="93"/>
      <c r="BG102" s="93"/>
      <c r="BH102" s="93"/>
      <c r="BI102" s="93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94"/>
      <c r="BU102" s="93"/>
      <c r="BW102" s="93"/>
    </row>
    <row r="103" spans="1:75" hidden="1" x14ac:dyDescent="0.25">
      <c r="A103" s="180"/>
      <c r="B103" s="181"/>
      <c r="C103" s="182"/>
      <c r="D103" s="182"/>
      <c r="E103" s="183"/>
      <c r="F103" s="184"/>
      <c r="G103" s="185"/>
      <c r="H103" s="186"/>
      <c r="I103" s="186"/>
      <c r="J103" s="186"/>
      <c r="K103" s="186"/>
      <c r="L103" s="186"/>
      <c r="M103" s="186"/>
      <c r="N103" s="187"/>
      <c r="O103" s="187"/>
      <c r="P103" s="188"/>
      <c r="Q103" s="189"/>
      <c r="R103" s="189"/>
      <c r="S103" s="180"/>
      <c r="T103" s="180"/>
      <c r="U103" s="180"/>
      <c r="V103" s="188"/>
      <c r="W103" s="185"/>
      <c r="X103" s="187"/>
      <c r="Y103" s="185"/>
      <c r="Z103" s="186"/>
      <c r="AA103" s="186"/>
      <c r="AB103" s="186"/>
      <c r="AC103" s="186"/>
      <c r="AD103" s="186"/>
      <c r="AE103" s="186"/>
      <c r="AF103" s="186"/>
      <c r="AG103" s="186"/>
      <c r="AH103" s="551"/>
      <c r="AI103" s="551"/>
      <c r="AJ103" s="551"/>
      <c r="AK103" s="551"/>
      <c r="AL103" s="89"/>
      <c r="AM103" s="89"/>
      <c r="AN103" s="89"/>
      <c r="AO103" s="89"/>
      <c r="AP103" s="90"/>
      <c r="AR103" s="91"/>
      <c r="AS103" s="91"/>
      <c r="AT103" s="91"/>
      <c r="AU103" s="91"/>
      <c r="AV103" s="90"/>
      <c r="AW103" s="91"/>
      <c r="AX103" s="89"/>
      <c r="AY103" s="89"/>
      <c r="AZ103" s="89"/>
      <c r="BA103" s="89"/>
      <c r="BB103" s="89"/>
      <c r="BC103" s="89"/>
      <c r="BD103" s="92"/>
      <c r="BE103" s="92"/>
      <c r="BF103" s="93"/>
      <c r="BG103" s="93"/>
      <c r="BH103" s="93"/>
      <c r="BI103" s="93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94"/>
      <c r="BU103" s="93"/>
      <c r="BW103" s="93"/>
    </row>
    <row r="104" spans="1:75" hidden="1" x14ac:dyDescent="0.25">
      <c r="A104" s="180"/>
      <c r="B104" s="181"/>
      <c r="C104" s="182"/>
      <c r="D104" s="182"/>
      <c r="E104" s="183"/>
      <c r="F104" s="184"/>
      <c r="G104" s="185"/>
      <c r="H104" s="186"/>
      <c r="I104" s="186"/>
      <c r="J104" s="186"/>
      <c r="K104" s="186"/>
      <c r="L104" s="186"/>
      <c r="M104" s="186"/>
      <c r="N104" s="187"/>
      <c r="O104" s="187"/>
      <c r="P104" s="188"/>
      <c r="Q104" s="189"/>
      <c r="R104" s="189"/>
      <c r="S104" s="180"/>
      <c r="T104" s="180"/>
      <c r="U104" s="180"/>
      <c r="V104" s="188"/>
      <c r="W104" s="185"/>
      <c r="X104" s="187"/>
      <c r="Y104" s="185"/>
      <c r="Z104" s="186"/>
      <c r="AA104" s="186"/>
      <c r="AB104" s="186"/>
      <c r="AC104" s="186"/>
      <c r="AD104" s="186"/>
      <c r="AE104" s="186"/>
      <c r="AF104" s="186"/>
      <c r="AG104" s="186"/>
      <c r="AH104" s="551"/>
      <c r="AI104" s="551"/>
      <c r="AJ104" s="551"/>
      <c r="AK104" s="551"/>
      <c r="AL104" s="89"/>
      <c r="AM104" s="89"/>
      <c r="AN104" s="89"/>
      <c r="AO104" s="89"/>
      <c r="AP104" s="90"/>
      <c r="AR104" s="91"/>
      <c r="AS104" s="91"/>
      <c r="AT104" s="91"/>
      <c r="AU104" s="91"/>
      <c r="AV104" s="90"/>
      <c r="AW104" s="91"/>
      <c r="AX104" s="89"/>
      <c r="AY104" s="89"/>
      <c r="AZ104" s="89"/>
      <c r="BA104" s="89"/>
      <c r="BB104" s="89"/>
      <c r="BC104" s="89"/>
      <c r="BD104" s="92"/>
      <c r="BE104" s="92"/>
      <c r="BF104" s="93"/>
      <c r="BG104" s="93"/>
      <c r="BH104" s="93"/>
      <c r="BI104" s="93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94"/>
      <c r="BU104" s="93"/>
      <c r="BW104" s="93"/>
    </row>
    <row r="105" spans="1:75" hidden="1" x14ac:dyDescent="0.25">
      <c r="A105" s="180"/>
      <c r="B105" s="181"/>
      <c r="C105" s="182"/>
      <c r="D105" s="182"/>
      <c r="E105" s="183"/>
      <c r="F105" s="184"/>
      <c r="G105" s="185"/>
      <c r="H105" s="186"/>
      <c r="I105" s="186"/>
      <c r="J105" s="186"/>
      <c r="K105" s="186"/>
      <c r="L105" s="186"/>
      <c r="M105" s="186"/>
      <c r="N105" s="187"/>
      <c r="O105" s="187"/>
      <c r="P105" s="188"/>
      <c r="Q105" s="189"/>
      <c r="R105" s="189"/>
      <c r="S105" s="180"/>
      <c r="T105" s="180"/>
      <c r="U105" s="180"/>
      <c r="V105" s="188"/>
      <c r="W105" s="185"/>
      <c r="X105" s="187"/>
      <c r="Y105" s="185"/>
      <c r="Z105" s="186"/>
      <c r="AA105" s="186"/>
      <c r="AB105" s="186"/>
      <c r="AC105" s="186"/>
      <c r="AD105" s="186"/>
      <c r="AE105" s="186"/>
      <c r="AF105" s="186"/>
      <c r="AG105" s="186"/>
      <c r="AH105" s="551"/>
      <c r="AI105" s="551"/>
      <c r="AJ105" s="551"/>
      <c r="AK105" s="551"/>
      <c r="AL105" s="89"/>
      <c r="AM105" s="89"/>
      <c r="AN105" s="89"/>
      <c r="AO105" s="89"/>
      <c r="AP105" s="90"/>
      <c r="AR105" s="91"/>
      <c r="AS105" s="91"/>
      <c r="AT105" s="91"/>
      <c r="AU105" s="91"/>
      <c r="AV105" s="90"/>
      <c r="AW105" s="91"/>
      <c r="AX105" s="89"/>
      <c r="AY105" s="89"/>
      <c r="AZ105" s="89"/>
      <c r="BA105" s="89"/>
      <c r="BB105" s="89"/>
      <c r="BC105" s="89"/>
      <c r="BD105" s="92"/>
      <c r="BE105" s="92"/>
      <c r="BF105" s="93"/>
      <c r="BG105" s="93"/>
      <c r="BH105" s="93"/>
      <c r="BI105" s="93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94"/>
      <c r="BU105" s="93"/>
      <c r="BW105" s="93"/>
    </row>
    <row r="106" spans="1:75" hidden="1" x14ac:dyDescent="0.25">
      <c r="A106" s="180"/>
      <c r="B106" s="181"/>
      <c r="C106" s="182"/>
      <c r="D106" s="182"/>
      <c r="E106" s="183"/>
      <c r="F106" s="184"/>
      <c r="G106" s="185"/>
      <c r="H106" s="186"/>
      <c r="I106" s="186"/>
      <c r="J106" s="186"/>
      <c r="K106" s="186"/>
      <c r="L106" s="186"/>
      <c r="M106" s="186"/>
      <c r="N106" s="187"/>
      <c r="O106" s="187"/>
      <c r="P106" s="188"/>
      <c r="Q106" s="189"/>
      <c r="R106" s="189"/>
      <c r="S106" s="180"/>
      <c r="T106" s="180"/>
      <c r="U106" s="180"/>
      <c r="V106" s="188"/>
      <c r="W106" s="185"/>
      <c r="X106" s="187"/>
      <c r="Y106" s="185"/>
      <c r="Z106" s="186"/>
      <c r="AA106" s="186"/>
      <c r="AB106" s="186"/>
      <c r="AC106" s="186"/>
      <c r="AD106" s="186"/>
      <c r="AE106" s="186"/>
      <c r="AF106" s="186"/>
      <c r="AG106" s="186"/>
      <c r="AH106" s="551"/>
      <c r="AI106" s="551"/>
      <c r="AJ106" s="551"/>
      <c r="AK106" s="551"/>
      <c r="AL106" s="89"/>
      <c r="AM106" s="89"/>
      <c r="AN106" s="89"/>
      <c r="AO106" s="89"/>
      <c r="AP106" s="90"/>
      <c r="AR106" s="91"/>
      <c r="AS106" s="91"/>
      <c r="AT106" s="91"/>
      <c r="AU106" s="91"/>
      <c r="AV106" s="90"/>
      <c r="AW106" s="91"/>
      <c r="AX106" s="89"/>
      <c r="AY106" s="89"/>
      <c r="AZ106" s="89"/>
      <c r="BA106" s="89"/>
      <c r="BB106" s="89"/>
      <c r="BC106" s="89"/>
      <c r="BD106" s="92"/>
      <c r="BE106" s="92"/>
      <c r="BF106" s="93"/>
      <c r="BG106" s="93"/>
      <c r="BH106" s="93"/>
      <c r="BI106" s="93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94"/>
      <c r="BU106" s="93"/>
      <c r="BW106" s="93"/>
    </row>
    <row r="107" spans="1:75" hidden="1" x14ac:dyDescent="0.25">
      <c r="A107" s="180"/>
      <c r="B107" s="181"/>
      <c r="C107" s="182"/>
      <c r="D107" s="182"/>
      <c r="E107" s="183"/>
      <c r="F107" s="184"/>
      <c r="G107" s="185"/>
      <c r="H107" s="186"/>
      <c r="I107" s="186"/>
      <c r="J107" s="186"/>
      <c r="K107" s="186"/>
      <c r="L107" s="186"/>
      <c r="M107" s="186"/>
      <c r="N107" s="187"/>
      <c r="O107" s="187"/>
      <c r="P107" s="188"/>
      <c r="Q107" s="189"/>
      <c r="R107" s="189"/>
      <c r="S107" s="180"/>
      <c r="T107" s="180"/>
      <c r="U107" s="180"/>
      <c r="V107" s="188"/>
      <c r="W107" s="185"/>
      <c r="X107" s="187"/>
      <c r="Y107" s="185"/>
      <c r="Z107" s="186"/>
      <c r="AA107" s="186"/>
      <c r="AB107" s="186"/>
      <c r="AC107" s="186"/>
      <c r="AD107" s="186"/>
      <c r="AE107" s="186"/>
      <c r="AF107" s="186"/>
      <c r="AG107" s="186"/>
      <c r="AH107" s="551"/>
      <c r="AI107" s="551"/>
      <c r="AJ107" s="551"/>
      <c r="AK107" s="551"/>
      <c r="AL107" s="89"/>
      <c r="AM107" s="89"/>
      <c r="AN107" s="89"/>
      <c r="AO107" s="89"/>
      <c r="AP107" s="90"/>
      <c r="AR107" s="91"/>
      <c r="AS107" s="91"/>
      <c r="AT107" s="91"/>
      <c r="AU107" s="91"/>
      <c r="AV107" s="90"/>
      <c r="AW107" s="91"/>
      <c r="AX107" s="89"/>
      <c r="AY107" s="89"/>
      <c r="AZ107" s="89"/>
      <c r="BA107" s="89"/>
      <c r="BB107" s="89"/>
      <c r="BC107" s="89"/>
      <c r="BD107" s="92"/>
      <c r="BE107" s="92"/>
      <c r="BF107" s="93"/>
      <c r="BG107" s="93"/>
      <c r="BH107" s="93"/>
      <c r="BI107" s="93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94"/>
      <c r="BU107" s="93"/>
      <c r="BW107" s="93"/>
    </row>
    <row r="108" spans="1:75" hidden="1" x14ac:dyDescent="0.25">
      <c r="A108" s="180"/>
      <c r="B108" s="181"/>
      <c r="C108" s="182"/>
      <c r="D108" s="182"/>
      <c r="E108" s="183"/>
      <c r="F108" s="184"/>
      <c r="G108" s="185"/>
      <c r="H108" s="186"/>
      <c r="I108" s="186"/>
      <c r="J108" s="186"/>
      <c r="K108" s="186"/>
      <c r="L108" s="186"/>
      <c r="M108" s="186"/>
      <c r="N108" s="187"/>
      <c r="O108" s="187"/>
      <c r="P108" s="188"/>
      <c r="Q108" s="189"/>
      <c r="R108" s="189"/>
      <c r="S108" s="180"/>
      <c r="T108" s="180"/>
      <c r="U108" s="180"/>
      <c r="V108" s="188"/>
      <c r="W108" s="185"/>
      <c r="X108" s="187"/>
      <c r="Y108" s="185"/>
      <c r="Z108" s="186"/>
      <c r="AA108" s="186"/>
      <c r="AB108" s="186"/>
      <c r="AC108" s="186"/>
      <c r="AD108" s="186"/>
      <c r="AE108" s="186"/>
      <c r="AF108" s="186"/>
      <c r="AG108" s="186"/>
      <c r="AH108" s="551"/>
      <c r="AI108" s="551"/>
      <c r="AJ108" s="551"/>
      <c r="AK108" s="551"/>
      <c r="AL108" s="89"/>
      <c r="AM108" s="89"/>
      <c r="AN108" s="89"/>
      <c r="AO108" s="89"/>
      <c r="AP108" s="90"/>
      <c r="AR108" s="91"/>
      <c r="AS108" s="91"/>
      <c r="AT108" s="91"/>
      <c r="AU108" s="91"/>
      <c r="AV108" s="90"/>
      <c r="AW108" s="91"/>
      <c r="AX108" s="89"/>
      <c r="AY108" s="89"/>
      <c r="AZ108" s="89"/>
      <c r="BA108" s="89"/>
      <c r="BB108" s="89"/>
      <c r="BC108" s="89"/>
      <c r="BD108" s="92"/>
      <c r="BE108" s="92"/>
      <c r="BF108" s="93"/>
      <c r="BG108" s="93"/>
      <c r="BH108" s="93"/>
      <c r="BI108" s="93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94"/>
      <c r="BU108" s="93"/>
      <c r="BW108" s="93"/>
    </row>
    <row r="109" spans="1:75" hidden="1" x14ac:dyDescent="0.25">
      <c r="A109" s="180"/>
      <c r="B109" s="181"/>
      <c r="C109" s="182"/>
      <c r="D109" s="182"/>
      <c r="E109" s="183"/>
      <c r="F109" s="184"/>
      <c r="G109" s="185"/>
      <c r="H109" s="186"/>
      <c r="I109" s="186"/>
      <c r="J109" s="186"/>
      <c r="K109" s="186"/>
      <c r="L109" s="186"/>
      <c r="M109" s="186"/>
      <c r="N109" s="187"/>
      <c r="O109" s="187"/>
      <c r="P109" s="188"/>
      <c r="Q109" s="189"/>
      <c r="R109" s="189"/>
      <c r="S109" s="180"/>
      <c r="T109" s="180"/>
      <c r="U109" s="180"/>
      <c r="V109" s="188"/>
      <c r="W109" s="185"/>
      <c r="X109" s="187"/>
      <c r="Y109" s="185"/>
      <c r="Z109" s="186"/>
      <c r="AA109" s="186"/>
      <c r="AB109" s="186"/>
      <c r="AC109" s="186"/>
      <c r="AD109" s="186"/>
      <c r="AE109" s="186"/>
      <c r="AF109" s="186"/>
      <c r="AG109" s="186"/>
      <c r="AH109" s="551"/>
      <c r="AI109" s="551"/>
      <c r="AJ109" s="551"/>
      <c r="AK109" s="551"/>
      <c r="AL109" s="89"/>
      <c r="AM109" s="89"/>
      <c r="AN109" s="89"/>
      <c r="AO109" s="89"/>
      <c r="AP109" s="90"/>
      <c r="AR109" s="91"/>
      <c r="AS109" s="91"/>
      <c r="AT109" s="91"/>
      <c r="AU109" s="91"/>
      <c r="AV109" s="90"/>
      <c r="AW109" s="91"/>
      <c r="AX109" s="89"/>
      <c r="AY109" s="89"/>
      <c r="AZ109" s="89"/>
      <c r="BA109" s="89"/>
      <c r="BB109" s="89"/>
      <c r="BC109" s="89"/>
      <c r="BD109" s="92"/>
      <c r="BE109" s="92"/>
      <c r="BF109" s="93"/>
      <c r="BG109" s="93"/>
      <c r="BH109" s="93"/>
      <c r="BI109" s="93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94"/>
      <c r="BU109" s="93"/>
      <c r="BW109" s="93"/>
    </row>
    <row r="110" spans="1:75" hidden="1" x14ac:dyDescent="0.25">
      <c r="A110" s="180"/>
      <c r="B110" s="181"/>
      <c r="C110" s="182"/>
      <c r="D110" s="182"/>
      <c r="E110" s="183"/>
      <c r="F110" s="184"/>
      <c r="G110" s="185"/>
      <c r="H110" s="186"/>
      <c r="I110" s="186"/>
      <c r="J110" s="186"/>
      <c r="K110" s="186"/>
      <c r="L110" s="186"/>
      <c r="M110" s="186"/>
      <c r="N110" s="187"/>
      <c r="O110" s="187"/>
      <c r="P110" s="188"/>
      <c r="Q110" s="189"/>
      <c r="R110" s="189"/>
      <c r="S110" s="180"/>
      <c r="T110" s="180"/>
      <c r="U110" s="180"/>
      <c r="V110" s="188"/>
      <c r="W110" s="185"/>
      <c r="X110" s="187"/>
      <c r="Y110" s="185"/>
      <c r="Z110" s="186"/>
      <c r="AA110" s="186"/>
      <c r="AB110" s="186"/>
      <c r="AC110" s="186"/>
      <c r="AD110" s="186"/>
      <c r="AE110" s="186"/>
      <c r="AF110" s="186"/>
      <c r="AG110" s="186"/>
      <c r="AH110" s="551"/>
      <c r="AI110" s="551"/>
      <c r="AJ110" s="551"/>
      <c r="AK110" s="551"/>
      <c r="AL110" s="89"/>
      <c r="AM110" s="89"/>
      <c r="AN110" s="89"/>
      <c r="AO110" s="89"/>
      <c r="AP110" s="90"/>
      <c r="AR110" s="91"/>
      <c r="AS110" s="91"/>
      <c r="AT110" s="91"/>
      <c r="AU110" s="91"/>
      <c r="AV110" s="90"/>
      <c r="AW110" s="91"/>
      <c r="AX110" s="89"/>
      <c r="AY110" s="89"/>
      <c r="AZ110" s="89"/>
      <c r="BA110" s="89"/>
      <c r="BB110" s="89"/>
      <c r="BC110" s="89"/>
      <c r="BD110" s="92"/>
      <c r="BE110" s="92"/>
      <c r="BF110" s="93"/>
      <c r="BG110" s="93"/>
      <c r="BH110" s="93"/>
      <c r="BI110" s="93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94"/>
      <c r="BU110" s="93"/>
      <c r="BW110" s="93"/>
    </row>
    <row r="111" spans="1:75" hidden="1" x14ac:dyDescent="0.25">
      <c r="A111" s="180"/>
      <c r="B111" s="181"/>
      <c r="C111" s="182"/>
      <c r="D111" s="182"/>
      <c r="E111" s="183"/>
      <c r="F111" s="184"/>
      <c r="G111" s="185"/>
      <c r="H111" s="186"/>
      <c r="I111" s="186"/>
      <c r="J111" s="186"/>
      <c r="K111" s="186"/>
      <c r="L111" s="186"/>
      <c r="M111" s="186"/>
      <c r="N111" s="187"/>
      <c r="O111" s="187"/>
      <c r="P111" s="188"/>
      <c r="Q111" s="189"/>
      <c r="R111" s="189"/>
      <c r="S111" s="180"/>
      <c r="T111" s="180"/>
      <c r="U111" s="180"/>
      <c r="V111" s="188"/>
      <c r="W111" s="185"/>
      <c r="X111" s="187"/>
      <c r="Y111" s="185"/>
      <c r="Z111" s="186"/>
      <c r="AA111" s="186"/>
      <c r="AB111" s="186"/>
      <c r="AC111" s="186"/>
      <c r="AD111" s="186"/>
      <c r="AE111" s="186"/>
      <c r="AF111" s="186"/>
      <c r="AG111" s="186"/>
      <c r="AH111" s="551"/>
      <c r="AI111" s="551"/>
      <c r="AJ111" s="551"/>
      <c r="AK111" s="551"/>
      <c r="AL111" s="89"/>
      <c r="AM111" s="89"/>
      <c r="AN111" s="89"/>
      <c r="AO111" s="89"/>
      <c r="AP111" s="90"/>
      <c r="AR111" s="91"/>
      <c r="AS111" s="91"/>
      <c r="AT111" s="91"/>
      <c r="AU111" s="91"/>
      <c r="AV111" s="90"/>
      <c r="AW111" s="91"/>
      <c r="AX111" s="89"/>
      <c r="AY111" s="89"/>
      <c r="AZ111" s="89"/>
      <c r="BA111" s="89"/>
      <c r="BB111" s="89"/>
      <c r="BC111" s="89"/>
      <c r="BD111" s="92"/>
      <c r="BE111" s="92"/>
      <c r="BF111" s="93"/>
      <c r="BG111" s="93"/>
      <c r="BH111" s="93"/>
      <c r="BI111" s="93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94"/>
      <c r="BU111" s="93"/>
      <c r="BW111" s="93"/>
    </row>
    <row r="112" spans="1:75" hidden="1" x14ac:dyDescent="0.25">
      <c r="A112" s="180"/>
      <c r="B112" s="181"/>
      <c r="C112" s="182"/>
      <c r="D112" s="182"/>
      <c r="E112" s="183"/>
      <c r="F112" s="184"/>
      <c r="G112" s="185"/>
      <c r="H112" s="186"/>
      <c r="I112" s="186"/>
      <c r="J112" s="186"/>
      <c r="K112" s="186"/>
      <c r="L112" s="186"/>
      <c r="M112" s="186"/>
      <c r="N112" s="187"/>
      <c r="O112" s="187"/>
      <c r="P112" s="188"/>
      <c r="Q112" s="189"/>
      <c r="R112" s="189"/>
      <c r="S112" s="180"/>
      <c r="T112" s="180"/>
      <c r="U112" s="180"/>
      <c r="V112" s="188"/>
      <c r="W112" s="185"/>
      <c r="X112" s="187"/>
      <c r="Y112" s="185"/>
      <c r="Z112" s="186"/>
      <c r="AA112" s="186"/>
      <c r="AB112" s="186"/>
      <c r="AC112" s="186"/>
      <c r="AD112" s="186"/>
      <c r="AE112" s="186"/>
      <c r="AF112" s="186"/>
      <c r="AG112" s="186"/>
      <c r="AH112" s="551"/>
      <c r="AI112" s="551"/>
      <c r="AJ112" s="551"/>
      <c r="AK112" s="551"/>
      <c r="AL112" s="89"/>
      <c r="AM112" s="89"/>
      <c r="AN112" s="89"/>
      <c r="AO112" s="89"/>
      <c r="AP112" s="90"/>
      <c r="AR112" s="91"/>
      <c r="AS112" s="91"/>
      <c r="AT112" s="91"/>
      <c r="AU112" s="91"/>
      <c r="AV112" s="90"/>
      <c r="AW112" s="91"/>
      <c r="AX112" s="89"/>
      <c r="AY112" s="89"/>
      <c r="AZ112" s="89"/>
      <c r="BA112" s="89"/>
      <c r="BB112" s="89"/>
      <c r="BC112" s="89"/>
      <c r="BD112" s="92"/>
      <c r="BE112" s="92"/>
      <c r="BF112" s="93"/>
      <c r="BG112" s="93"/>
      <c r="BH112" s="93"/>
      <c r="BI112" s="93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94"/>
      <c r="BU112" s="93"/>
      <c r="BW112" s="93"/>
    </row>
    <row r="113" spans="1:75" hidden="1" x14ac:dyDescent="0.25">
      <c r="A113" s="180"/>
      <c r="B113" s="181"/>
      <c r="C113" s="182"/>
      <c r="D113" s="182"/>
      <c r="E113" s="183"/>
      <c r="F113" s="184"/>
      <c r="G113" s="185"/>
      <c r="H113" s="186"/>
      <c r="I113" s="186"/>
      <c r="J113" s="186"/>
      <c r="K113" s="186"/>
      <c r="L113" s="186"/>
      <c r="M113" s="186"/>
      <c r="N113" s="187"/>
      <c r="O113" s="187"/>
      <c r="P113" s="188"/>
      <c r="Q113" s="189"/>
      <c r="R113" s="189"/>
      <c r="S113" s="180"/>
      <c r="T113" s="180"/>
      <c r="U113" s="180"/>
      <c r="V113" s="188"/>
      <c r="W113" s="185"/>
      <c r="X113" s="187"/>
      <c r="Y113" s="185"/>
      <c r="Z113" s="186"/>
      <c r="AA113" s="186"/>
      <c r="AB113" s="186"/>
      <c r="AC113" s="186"/>
      <c r="AD113" s="186"/>
      <c r="AE113" s="186"/>
      <c r="AF113" s="186"/>
      <c r="AG113" s="186"/>
      <c r="AH113" s="551"/>
      <c r="AI113" s="551"/>
      <c r="AJ113" s="551"/>
      <c r="AK113" s="551"/>
      <c r="AL113" s="89"/>
      <c r="AM113" s="89"/>
      <c r="AN113" s="89"/>
      <c r="AO113" s="89"/>
      <c r="AP113" s="90"/>
      <c r="AR113" s="91"/>
      <c r="AS113" s="91"/>
      <c r="AT113" s="91"/>
      <c r="AU113" s="91"/>
      <c r="AV113" s="90"/>
      <c r="AW113" s="91"/>
      <c r="AX113" s="89"/>
      <c r="AY113" s="89"/>
      <c r="AZ113" s="89"/>
      <c r="BA113" s="89"/>
      <c r="BB113" s="89"/>
      <c r="BC113" s="89"/>
      <c r="BD113" s="92"/>
      <c r="BE113" s="92"/>
      <c r="BF113" s="93"/>
      <c r="BG113" s="93"/>
      <c r="BH113" s="93"/>
      <c r="BI113" s="93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94"/>
      <c r="BU113" s="93"/>
      <c r="BW113" s="93"/>
    </row>
    <row r="114" spans="1:75" hidden="1" x14ac:dyDescent="0.25">
      <c r="A114" s="180"/>
      <c r="B114" s="181"/>
      <c r="C114" s="182"/>
      <c r="D114" s="182"/>
      <c r="E114" s="183"/>
      <c r="F114" s="184"/>
      <c r="G114" s="185"/>
      <c r="H114" s="186"/>
      <c r="I114" s="186"/>
      <c r="J114" s="186"/>
      <c r="K114" s="186"/>
      <c r="L114" s="186"/>
      <c r="M114" s="186"/>
      <c r="N114" s="187"/>
      <c r="O114" s="187"/>
      <c r="P114" s="188"/>
      <c r="Q114" s="189"/>
      <c r="R114" s="189"/>
      <c r="S114" s="180"/>
      <c r="T114" s="180"/>
      <c r="U114" s="180"/>
      <c r="V114" s="188"/>
      <c r="W114" s="185"/>
      <c r="X114" s="187"/>
      <c r="Y114" s="185"/>
      <c r="Z114" s="186"/>
      <c r="AA114" s="186"/>
      <c r="AB114" s="186"/>
      <c r="AC114" s="186"/>
      <c r="AD114" s="186"/>
      <c r="AE114" s="186"/>
      <c r="AF114" s="186"/>
      <c r="AG114" s="186"/>
      <c r="AH114" s="551"/>
      <c r="AI114" s="551"/>
      <c r="AJ114" s="551"/>
      <c r="AK114" s="551"/>
      <c r="AL114" s="89"/>
      <c r="AM114" s="89"/>
      <c r="AN114" s="89"/>
      <c r="AO114" s="89"/>
      <c r="AP114" s="90"/>
      <c r="AR114" s="91"/>
      <c r="AS114" s="91"/>
      <c r="AT114" s="91"/>
      <c r="AU114" s="91"/>
      <c r="AV114" s="90"/>
      <c r="AW114" s="91"/>
      <c r="AX114" s="89"/>
      <c r="AY114" s="89"/>
      <c r="AZ114" s="89"/>
      <c r="BA114" s="89"/>
      <c r="BB114" s="89"/>
      <c r="BC114" s="89"/>
      <c r="BD114" s="92"/>
      <c r="BE114" s="92"/>
      <c r="BF114" s="93"/>
      <c r="BG114" s="93"/>
      <c r="BH114" s="93"/>
      <c r="BI114" s="93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94"/>
      <c r="BU114" s="93"/>
      <c r="BW114" s="93"/>
    </row>
    <row r="115" spans="1:75" hidden="1" x14ac:dyDescent="0.25">
      <c r="A115" s="180"/>
      <c r="B115" s="181"/>
      <c r="C115" s="182"/>
      <c r="D115" s="182"/>
      <c r="E115" s="183"/>
      <c r="F115" s="184"/>
      <c r="G115" s="185"/>
      <c r="H115" s="186"/>
      <c r="I115" s="186"/>
      <c r="J115" s="186"/>
      <c r="K115" s="186"/>
      <c r="L115" s="186"/>
      <c r="M115" s="186"/>
      <c r="N115" s="187"/>
      <c r="O115" s="187"/>
      <c r="P115" s="188"/>
      <c r="Q115" s="189"/>
      <c r="R115" s="189"/>
      <c r="S115" s="180"/>
      <c r="T115" s="180"/>
      <c r="U115" s="180"/>
      <c r="V115" s="188"/>
      <c r="W115" s="185"/>
      <c r="X115" s="187"/>
      <c r="Y115" s="185"/>
      <c r="Z115" s="186"/>
      <c r="AA115" s="186"/>
      <c r="AB115" s="186"/>
      <c r="AC115" s="186"/>
      <c r="AD115" s="186"/>
      <c r="AE115" s="186"/>
      <c r="AF115" s="186"/>
      <c r="AG115" s="186"/>
      <c r="AH115" s="551"/>
      <c r="AI115" s="551"/>
      <c r="AJ115" s="551"/>
      <c r="AK115" s="551"/>
      <c r="AL115" s="89"/>
      <c r="AM115" s="89"/>
      <c r="AN115" s="89"/>
      <c r="AO115" s="89"/>
      <c r="AP115" s="90"/>
      <c r="AR115" s="91"/>
      <c r="AS115" s="91"/>
      <c r="AT115" s="91"/>
      <c r="AU115" s="91"/>
      <c r="AV115" s="90"/>
      <c r="AW115" s="91"/>
      <c r="AX115" s="89"/>
      <c r="AY115" s="89"/>
      <c r="AZ115" s="89"/>
      <c r="BA115" s="89"/>
      <c r="BB115" s="89"/>
      <c r="BC115" s="89"/>
      <c r="BD115" s="92"/>
      <c r="BE115" s="92"/>
      <c r="BF115" s="93"/>
      <c r="BG115" s="93"/>
      <c r="BH115" s="93"/>
      <c r="BI115" s="93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94"/>
      <c r="BU115" s="93"/>
      <c r="BW115" s="93"/>
    </row>
    <row r="116" spans="1:75" hidden="1" x14ac:dyDescent="0.25">
      <c r="A116" s="180"/>
      <c r="B116" s="181"/>
      <c r="C116" s="182"/>
      <c r="D116" s="182"/>
      <c r="E116" s="183"/>
      <c r="F116" s="184"/>
      <c r="G116" s="185"/>
      <c r="H116" s="186"/>
      <c r="I116" s="186"/>
      <c r="J116" s="186"/>
      <c r="K116" s="186"/>
      <c r="L116" s="186"/>
      <c r="M116" s="186"/>
      <c r="N116" s="187"/>
      <c r="O116" s="187"/>
      <c r="P116" s="188"/>
      <c r="Q116" s="189"/>
      <c r="R116" s="189"/>
      <c r="S116" s="180"/>
      <c r="T116" s="180"/>
      <c r="U116" s="180"/>
      <c r="V116" s="188"/>
      <c r="W116" s="185"/>
      <c r="X116" s="187"/>
      <c r="Y116" s="185"/>
      <c r="Z116" s="186"/>
      <c r="AA116" s="186"/>
      <c r="AB116" s="186"/>
      <c r="AC116" s="186"/>
      <c r="AD116" s="186"/>
      <c r="AE116" s="186"/>
      <c r="AF116" s="186"/>
      <c r="AG116" s="186"/>
      <c r="AH116" s="551"/>
      <c r="AI116" s="551"/>
      <c r="AJ116" s="551"/>
      <c r="AK116" s="551"/>
      <c r="AL116" s="89"/>
      <c r="AM116" s="89"/>
      <c r="AN116" s="89"/>
      <c r="AO116" s="89"/>
      <c r="AP116" s="90"/>
      <c r="AR116" s="91"/>
      <c r="AS116" s="91"/>
      <c r="AT116" s="91"/>
      <c r="AU116" s="91"/>
      <c r="AV116" s="90"/>
      <c r="AW116" s="91"/>
      <c r="AX116" s="89"/>
      <c r="AY116" s="89"/>
      <c r="AZ116" s="89"/>
      <c r="BA116" s="89"/>
      <c r="BB116" s="89"/>
      <c r="BC116" s="89"/>
      <c r="BD116" s="92"/>
      <c r="BE116" s="92"/>
      <c r="BF116" s="93"/>
      <c r="BG116" s="93"/>
      <c r="BH116" s="93"/>
      <c r="BI116" s="93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94"/>
      <c r="BU116" s="93"/>
      <c r="BW116" s="93"/>
    </row>
    <row r="117" spans="1:75" hidden="1" x14ac:dyDescent="0.25">
      <c r="A117" s="180"/>
      <c r="B117" s="181"/>
      <c r="C117" s="182"/>
      <c r="D117" s="182"/>
      <c r="E117" s="183"/>
      <c r="F117" s="184"/>
      <c r="G117" s="185"/>
      <c r="H117" s="186"/>
      <c r="I117" s="186"/>
      <c r="J117" s="186"/>
      <c r="K117" s="186"/>
      <c r="L117" s="186"/>
      <c r="M117" s="186"/>
      <c r="N117" s="187"/>
      <c r="O117" s="187"/>
      <c r="P117" s="188"/>
      <c r="Q117" s="189"/>
      <c r="R117" s="189"/>
      <c r="S117" s="180"/>
      <c r="T117" s="180"/>
      <c r="U117" s="180"/>
      <c r="V117" s="188"/>
      <c r="W117" s="185"/>
      <c r="X117" s="187"/>
      <c r="Y117" s="185"/>
      <c r="Z117" s="186"/>
      <c r="AA117" s="186"/>
      <c r="AB117" s="186"/>
      <c r="AC117" s="186"/>
      <c r="AD117" s="186"/>
      <c r="AE117" s="186"/>
      <c r="AF117" s="186"/>
      <c r="AG117" s="186"/>
      <c r="AH117" s="551"/>
      <c r="AI117" s="551"/>
      <c r="AJ117" s="551"/>
      <c r="AK117" s="551"/>
      <c r="AL117" s="89"/>
      <c r="AM117" s="89"/>
      <c r="AN117" s="89"/>
      <c r="AO117" s="89"/>
      <c r="AP117" s="90"/>
      <c r="AR117" s="91"/>
      <c r="AS117" s="91"/>
      <c r="AT117" s="91"/>
      <c r="AU117" s="91"/>
      <c r="AV117" s="90"/>
      <c r="AW117" s="91"/>
      <c r="AX117" s="89"/>
      <c r="AY117" s="89"/>
      <c r="AZ117" s="89"/>
      <c r="BA117" s="89"/>
      <c r="BB117" s="89"/>
      <c r="BC117" s="89"/>
      <c r="BD117" s="92"/>
      <c r="BE117" s="92"/>
      <c r="BF117" s="93"/>
      <c r="BG117" s="93"/>
      <c r="BH117" s="93"/>
      <c r="BI117" s="93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94"/>
      <c r="BU117" s="93"/>
      <c r="BW117" s="93"/>
    </row>
    <row r="118" spans="1:75" hidden="1" x14ac:dyDescent="0.25">
      <c r="A118" s="180"/>
      <c r="B118" s="181"/>
      <c r="C118" s="182"/>
      <c r="D118" s="182"/>
      <c r="E118" s="183"/>
      <c r="F118" s="184"/>
      <c r="G118" s="185"/>
      <c r="H118" s="186"/>
      <c r="I118" s="186"/>
      <c r="J118" s="186"/>
      <c r="K118" s="186"/>
      <c r="L118" s="186"/>
      <c r="M118" s="186"/>
      <c r="N118" s="187"/>
      <c r="O118" s="187"/>
      <c r="P118" s="188"/>
      <c r="Q118" s="189"/>
      <c r="R118" s="189"/>
      <c r="S118" s="180"/>
      <c r="T118" s="180"/>
      <c r="U118" s="180"/>
      <c r="V118" s="188"/>
      <c r="W118" s="185"/>
      <c r="X118" s="187"/>
      <c r="Y118" s="185"/>
      <c r="Z118" s="186"/>
      <c r="AA118" s="186"/>
      <c r="AB118" s="186"/>
      <c r="AC118" s="186"/>
      <c r="AD118" s="186"/>
      <c r="AE118" s="186"/>
      <c r="AF118" s="186"/>
      <c r="AG118" s="186"/>
      <c r="AH118" s="551"/>
      <c r="AI118" s="551"/>
      <c r="AJ118" s="551"/>
      <c r="AK118" s="551"/>
      <c r="AL118" s="89"/>
      <c r="AM118" s="89"/>
      <c r="AN118" s="89"/>
      <c r="AO118" s="89"/>
      <c r="AP118" s="90"/>
      <c r="AR118" s="91"/>
      <c r="AS118" s="91"/>
      <c r="AT118" s="91"/>
      <c r="AU118" s="91"/>
      <c r="AV118" s="90"/>
      <c r="AW118" s="91"/>
      <c r="AX118" s="89"/>
      <c r="AY118" s="89"/>
      <c r="AZ118" s="89"/>
      <c r="BA118" s="89"/>
      <c r="BB118" s="89"/>
      <c r="BC118" s="89"/>
      <c r="BD118" s="92"/>
      <c r="BE118" s="92"/>
      <c r="BF118" s="93"/>
      <c r="BG118" s="93"/>
      <c r="BH118" s="93"/>
      <c r="BI118" s="93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94"/>
      <c r="BU118" s="93"/>
      <c r="BW118" s="93"/>
    </row>
    <row r="119" spans="1:75" hidden="1" x14ac:dyDescent="0.25">
      <c r="A119" s="180"/>
      <c r="B119" s="181"/>
      <c r="C119" s="182"/>
      <c r="D119" s="182"/>
      <c r="E119" s="183"/>
      <c r="F119" s="184"/>
      <c r="G119" s="185"/>
      <c r="H119" s="186"/>
      <c r="I119" s="186"/>
      <c r="J119" s="186"/>
      <c r="K119" s="186"/>
      <c r="L119" s="186"/>
      <c r="M119" s="186"/>
      <c r="N119" s="187"/>
      <c r="O119" s="187"/>
      <c r="P119" s="188"/>
      <c r="Q119" s="189"/>
      <c r="R119" s="189"/>
      <c r="S119" s="180"/>
      <c r="T119" s="180"/>
      <c r="U119" s="180"/>
      <c r="V119" s="188"/>
      <c r="W119" s="185"/>
      <c r="X119" s="187"/>
      <c r="Y119" s="185"/>
      <c r="Z119" s="186"/>
      <c r="AA119" s="186"/>
      <c r="AB119" s="186"/>
      <c r="AC119" s="186"/>
      <c r="AD119" s="186"/>
      <c r="AE119" s="186"/>
      <c r="AF119" s="186"/>
      <c r="AG119" s="186"/>
      <c r="AH119" s="551"/>
      <c r="AI119" s="551"/>
      <c r="AJ119" s="551"/>
      <c r="AK119" s="551"/>
      <c r="AL119" s="89"/>
      <c r="AM119" s="89"/>
      <c r="AN119" s="89"/>
      <c r="AO119" s="89"/>
      <c r="AP119" s="90"/>
      <c r="AR119" s="91"/>
      <c r="AS119" s="91"/>
      <c r="AT119" s="91"/>
      <c r="AU119" s="91"/>
      <c r="AV119" s="90"/>
      <c r="AW119" s="91"/>
      <c r="AX119" s="89"/>
      <c r="AY119" s="89"/>
      <c r="AZ119" s="89"/>
      <c r="BA119" s="89"/>
      <c r="BB119" s="89"/>
      <c r="BC119" s="89"/>
      <c r="BD119" s="92"/>
      <c r="BE119" s="92"/>
      <c r="BF119" s="93"/>
      <c r="BG119" s="93"/>
      <c r="BH119" s="93"/>
      <c r="BI119" s="93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94"/>
      <c r="BU119" s="93"/>
      <c r="BW119" s="93"/>
    </row>
    <row r="120" spans="1:75" hidden="1" x14ac:dyDescent="0.25">
      <c r="A120" s="180"/>
      <c r="B120" s="181"/>
      <c r="C120" s="182"/>
      <c r="D120" s="182"/>
      <c r="E120" s="183"/>
      <c r="F120" s="184"/>
      <c r="G120" s="185"/>
      <c r="H120" s="186"/>
      <c r="I120" s="186"/>
      <c r="J120" s="186"/>
      <c r="K120" s="186"/>
      <c r="L120" s="186"/>
      <c r="M120" s="186"/>
      <c r="N120" s="187"/>
      <c r="O120" s="187"/>
      <c r="P120" s="188"/>
      <c r="Q120" s="189"/>
      <c r="R120" s="189"/>
      <c r="S120" s="180"/>
      <c r="T120" s="180"/>
      <c r="U120" s="180"/>
      <c r="V120" s="188"/>
      <c r="W120" s="185"/>
      <c r="X120" s="187"/>
      <c r="Y120" s="185"/>
      <c r="Z120" s="186"/>
      <c r="AA120" s="186"/>
      <c r="AB120" s="186"/>
      <c r="AC120" s="186"/>
      <c r="AD120" s="186"/>
      <c r="AE120" s="186"/>
      <c r="AF120" s="186"/>
      <c r="AG120" s="186"/>
      <c r="AH120" s="551"/>
      <c r="AI120" s="551"/>
      <c r="AJ120" s="551"/>
      <c r="AK120" s="551"/>
      <c r="AL120" s="89"/>
      <c r="AM120" s="89"/>
      <c r="AN120" s="89"/>
      <c r="AO120" s="89"/>
      <c r="AP120" s="90"/>
      <c r="AR120" s="91"/>
      <c r="AS120" s="91"/>
      <c r="AT120" s="91"/>
      <c r="AU120" s="91"/>
      <c r="AV120" s="90"/>
      <c r="AW120" s="91"/>
      <c r="AX120" s="89"/>
      <c r="AY120" s="89"/>
      <c r="AZ120" s="89"/>
      <c r="BA120" s="89"/>
      <c r="BB120" s="89"/>
      <c r="BC120" s="89"/>
      <c r="BD120" s="92"/>
      <c r="BE120" s="92"/>
      <c r="BF120" s="93"/>
      <c r="BG120" s="93"/>
      <c r="BH120" s="93"/>
      <c r="BI120" s="93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94"/>
      <c r="BU120" s="93"/>
      <c r="BW120" s="93"/>
    </row>
    <row r="121" spans="1:75" hidden="1" x14ac:dyDescent="0.25">
      <c r="A121" s="180"/>
      <c r="B121" s="181"/>
      <c r="C121" s="182"/>
      <c r="D121" s="182"/>
      <c r="E121" s="183"/>
      <c r="F121" s="184"/>
      <c r="G121" s="185"/>
      <c r="H121" s="186"/>
      <c r="I121" s="186"/>
      <c r="J121" s="186"/>
      <c r="K121" s="186"/>
      <c r="L121" s="186"/>
      <c r="M121" s="186"/>
      <c r="N121" s="187"/>
      <c r="O121" s="187"/>
      <c r="P121" s="188"/>
      <c r="Q121" s="189"/>
      <c r="R121" s="189"/>
      <c r="S121" s="180"/>
      <c r="T121" s="180"/>
      <c r="U121" s="180"/>
      <c r="V121" s="188"/>
      <c r="W121" s="185"/>
      <c r="X121" s="187"/>
      <c r="Y121" s="185"/>
      <c r="Z121" s="186"/>
      <c r="AA121" s="186"/>
      <c r="AB121" s="186"/>
      <c r="AC121" s="186"/>
      <c r="AD121" s="186"/>
      <c r="AE121" s="186"/>
      <c r="AF121" s="186"/>
      <c r="AG121" s="186"/>
      <c r="AH121" s="551"/>
      <c r="AI121" s="551"/>
      <c r="AJ121" s="551"/>
      <c r="AK121" s="551"/>
      <c r="AL121" s="89"/>
      <c r="AM121" s="89"/>
      <c r="AN121" s="89"/>
      <c r="AO121" s="89"/>
      <c r="AP121" s="90"/>
      <c r="AR121" s="91"/>
      <c r="AS121" s="91"/>
      <c r="AT121" s="91"/>
      <c r="AU121" s="91"/>
      <c r="AV121" s="90"/>
      <c r="AW121" s="91"/>
      <c r="AX121" s="89"/>
      <c r="AY121" s="89"/>
      <c r="AZ121" s="89"/>
      <c r="BA121" s="89"/>
      <c r="BB121" s="89"/>
      <c r="BC121" s="89"/>
      <c r="BD121" s="92"/>
      <c r="BE121" s="92"/>
      <c r="BF121" s="93"/>
      <c r="BG121" s="93"/>
      <c r="BH121" s="93"/>
      <c r="BI121" s="93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94"/>
      <c r="BU121" s="93"/>
      <c r="BW121" s="93"/>
    </row>
    <row r="122" spans="1:75" hidden="1" x14ac:dyDescent="0.25">
      <c r="A122" s="180"/>
      <c r="B122" s="181"/>
      <c r="C122" s="182"/>
      <c r="D122" s="182"/>
      <c r="E122" s="183"/>
      <c r="F122" s="184"/>
      <c r="G122" s="185"/>
      <c r="H122" s="186"/>
      <c r="I122" s="186"/>
      <c r="J122" s="186"/>
      <c r="K122" s="186"/>
      <c r="L122" s="186"/>
      <c r="M122" s="186"/>
      <c r="N122" s="187"/>
      <c r="O122" s="187"/>
      <c r="P122" s="188"/>
      <c r="Q122" s="189"/>
      <c r="R122" s="189"/>
      <c r="S122" s="180"/>
      <c r="T122" s="180"/>
      <c r="U122" s="180"/>
      <c r="V122" s="188"/>
      <c r="W122" s="185"/>
      <c r="X122" s="187"/>
      <c r="Y122" s="185"/>
      <c r="Z122" s="186"/>
      <c r="AA122" s="186"/>
      <c r="AB122" s="186"/>
      <c r="AC122" s="186"/>
      <c r="AD122" s="186"/>
      <c r="AE122" s="186"/>
      <c r="AF122" s="186"/>
      <c r="AG122" s="186"/>
      <c r="AH122" s="551"/>
      <c r="AI122" s="551"/>
      <c r="AJ122" s="551"/>
      <c r="AK122" s="551"/>
      <c r="AL122" s="89"/>
      <c r="AM122" s="89"/>
      <c r="AN122" s="89"/>
      <c r="AO122" s="89"/>
      <c r="AP122" s="90"/>
      <c r="AR122" s="91"/>
      <c r="AS122" s="91"/>
      <c r="AT122" s="91"/>
      <c r="AU122" s="91"/>
      <c r="AV122" s="90"/>
      <c r="AW122" s="91"/>
      <c r="AX122" s="89"/>
      <c r="AY122" s="89"/>
      <c r="AZ122" s="89"/>
      <c r="BA122" s="89"/>
      <c r="BB122" s="89"/>
      <c r="BC122" s="89"/>
      <c r="BD122" s="92"/>
      <c r="BE122" s="92"/>
      <c r="BF122" s="93"/>
      <c r="BG122" s="93"/>
      <c r="BH122" s="93"/>
      <c r="BI122" s="93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94"/>
      <c r="BU122" s="93"/>
      <c r="BW122" s="93"/>
    </row>
    <row r="123" spans="1:75" hidden="1" x14ac:dyDescent="0.25">
      <c r="A123" s="180"/>
      <c r="B123" s="181"/>
      <c r="C123" s="182"/>
      <c r="D123" s="182"/>
      <c r="E123" s="183"/>
      <c r="F123" s="184"/>
      <c r="G123" s="185"/>
      <c r="H123" s="186"/>
      <c r="I123" s="186"/>
      <c r="J123" s="186"/>
      <c r="K123" s="186"/>
      <c r="L123" s="186"/>
      <c r="M123" s="186"/>
      <c r="N123" s="187"/>
      <c r="O123" s="187"/>
      <c r="P123" s="188"/>
      <c r="Q123" s="189"/>
      <c r="R123" s="189"/>
      <c r="S123" s="180"/>
      <c r="T123" s="180"/>
      <c r="U123" s="180"/>
      <c r="V123" s="188"/>
      <c r="W123" s="185"/>
      <c r="X123" s="187"/>
      <c r="Y123" s="185"/>
      <c r="Z123" s="186"/>
      <c r="AA123" s="186"/>
      <c r="AB123" s="186"/>
      <c r="AC123" s="186"/>
      <c r="AD123" s="186"/>
      <c r="AE123" s="186"/>
      <c r="AF123" s="186"/>
      <c r="AG123" s="186"/>
      <c r="AH123" s="551"/>
      <c r="AI123" s="551"/>
      <c r="AJ123" s="551"/>
      <c r="AK123" s="551"/>
      <c r="AL123" s="89"/>
      <c r="AM123" s="89"/>
      <c r="AN123" s="89"/>
      <c r="AO123" s="89"/>
      <c r="AP123" s="90"/>
      <c r="AR123" s="91"/>
      <c r="AS123" s="91"/>
      <c r="AT123" s="91"/>
      <c r="AU123" s="91"/>
      <c r="AV123" s="90"/>
      <c r="AW123" s="91"/>
      <c r="AX123" s="89"/>
      <c r="AY123" s="89"/>
      <c r="AZ123" s="89"/>
      <c r="BA123" s="89"/>
      <c r="BB123" s="89"/>
      <c r="BC123" s="89"/>
      <c r="BD123" s="92"/>
      <c r="BE123" s="92"/>
      <c r="BF123" s="93"/>
      <c r="BG123" s="93"/>
      <c r="BH123" s="93"/>
      <c r="BI123" s="93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94"/>
      <c r="BU123" s="93"/>
      <c r="BW123" s="93"/>
    </row>
    <row r="124" spans="1:75" hidden="1" x14ac:dyDescent="0.25">
      <c r="A124" s="180"/>
      <c r="B124" s="181"/>
      <c r="C124" s="182"/>
      <c r="D124" s="182"/>
      <c r="E124" s="183"/>
      <c r="F124" s="184"/>
      <c r="G124" s="185"/>
      <c r="H124" s="186"/>
      <c r="I124" s="186"/>
      <c r="J124" s="186"/>
      <c r="K124" s="186"/>
      <c r="L124" s="186"/>
      <c r="M124" s="186"/>
      <c r="N124" s="187"/>
      <c r="O124" s="187"/>
      <c r="P124" s="188"/>
      <c r="Q124" s="189"/>
      <c r="R124" s="189"/>
      <c r="S124" s="180"/>
      <c r="T124" s="180"/>
      <c r="U124" s="180"/>
      <c r="V124" s="188"/>
      <c r="W124" s="185"/>
      <c r="X124" s="187"/>
      <c r="Y124" s="185"/>
      <c r="Z124" s="186"/>
      <c r="AA124" s="186"/>
      <c r="AB124" s="186"/>
      <c r="AC124" s="186"/>
      <c r="AD124" s="186"/>
      <c r="AE124" s="186"/>
      <c r="AF124" s="186"/>
      <c r="AG124" s="186"/>
      <c r="AH124" s="551"/>
      <c r="AI124" s="551"/>
      <c r="AJ124" s="551"/>
      <c r="AK124" s="551"/>
      <c r="AL124" s="89"/>
      <c r="AM124" s="89"/>
      <c r="AN124" s="89"/>
      <c r="AO124" s="89"/>
      <c r="AP124" s="90"/>
      <c r="AR124" s="91"/>
      <c r="AS124" s="91"/>
      <c r="AT124" s="91"/>
      <c r="AU124" s="91"/>
      <c r="AV124" s="90"/>
      <c r="AW124" s="91"/>
      <c r="AX124" s="89"/>
      <c r="AY124" s="89"/>
      <c r="AZ124" s="89"/>
      <c r="BA124" s="89"/>
      <c r="BB124" s="89"/>
      <c r="BC124" s="89"/>
      <c r="BD124" s="92"/>
      <c r="BE124" s="92"/>
      <c r="BF124" s="93"/>
      <c r="BG124" s="93"/>
      <c r="BH124" s="93"/>
      <c r="BI124" s="93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94"/>
      <c r="BU124" s="93"/>
      <c r="BW124" s="93"/>
    </row>
    <row r="125" spans="1:75" hidden="1" x14ac:dyDescent="0.25">
      <c r="A125" s="180"/>
      <c r="B125" s="181"/>
      <c r="C125" s="182"/>
      <c r="D125" s="182"/>
      <c r="E125" s="183"/>
      <c r="F125" s="184"/>
      <c r="G125" s="185"/>
      <c r="H125" s="186"/>
      <c r="I125" s="186"/>
      <c r="J125" s="186"/>
      <c r="K125" s="186"/>
      <c r="L125" s="186"/>
      <c r="M125" s="186"/>
      <c r="N125" s="187"/>
      <c r="O125" s="187"/>
      <c r="P125" s="188"/>
      <c r="Q125" s="189"/>
      <c r="R125" s="189"/>
      <c r="S125" s="180"/>
      <c r="T125" s="180"/>
      <c r="U125" s="180"/>
      <c r="V125" s="188"/>
      <c r="W125" s="185"/>
      <c r="X125" s="187"/>
      <c r="Y125" s="185"/>
      <c r="Z125" s="186"/>
      <c r="AA125" s="186"/>
      <c r="AB125" s="186"/>
      <c r="AC125" s="186"/>
      <c r="AD125" s="186"/>
      <c r="AE125" s="186"/>
      <c r="AF125" s="186"/>
      <c r="AG125" s="186"/>
      <c r="AH125" s="551"/>
      <c r="AI125" s="551"/>
      <c r="AJ125" s="551"/>
      <c r="AK125" s="551"/>
      <c r="AL125" s="89"/>
      <c r="AM125" s="89"/>
      <c r="AN125" s="89"/>
      <c r="AO125" s="89"/>
      <c r="AP125" s="90"/>
      <c r="AR125" s="91"/>
      <c r="AS125" s="91"/>
      <c r="AT125" s="91"/>
      <c r="AU125" s="91"/>
      <c r="AV125" s="90"/>
      <c r="AW125" s="91"/>
      <c r="AX125" s="89"/>
      <c r="AY125" s="89"/>
      <c r="AZ125" s="89"/>
      <c r="BA125" s="89"/>
      <c r="BB125" s="89"/>
      <c r="BC125" s="89"/>
      <c r="BD125" s="92"/>
      <c r="BE125" s="92"/>
      <c r="BF125" s="93"/>
      <c r="BG125" s="93"/>
      <c r="BH125" s="93"/>
      <c r="BI125" s="93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94"/>
      <c r="BU125" s="93"/>
      <c r="BW125" s="93"/>
    </row>
    <row r="126" spans="1:75" hidden="1" x14ac:dyDescent="0.25">
      <c r="A126" s="180"/>
      <c r="B126" s="181"/>
      <c r="C126" s="182"/>
      <c r="D126" s="182"/>
      <c r="E126" s="183"/>
      <c r="F126" s="184"/>
      <c r="G126" s="185"/>
      <c r="H126" s="186"/>
      <c r="I126" s="186"/>
      <c r="J126" s="186"/>
      <c r="K126" s="186"/>
      <c r="L126" s="186"/>
      <c r="M126" s="186"/>
      <c r="N126" s="187"/>
      <c r="O126" s="187"/>
      <c r="P126" s="188"/>
      <c r="Q126" s="189"/>
      <c r="R126" s="189"/>
      <c r="S126" s="180"/>
      <c r="T126" s="180"/>
      <c r="U126" s="180"/>
      <c r="V126" s="188"/>
      <c r="W126" s="185"/>
      <c r="X126" s="187"/>
      <c r="Y126" s="185"/>
      <c r="Z126" s="186"/>
      <c r="AA126" s="186"/>
      <c r="AB126" s="186"/>
      <c r="AC126" s="186"/>
      <c r="AD126" s="186"/>
      <c r="AE126" s="186"/>
      <c r="AF126" s="186"/>
      <c r="AG126" s="186"/>
      <c r="AH126" s="551"/>
      <c r="AI126" s="551"/>
      <c r="AJ126" s="551"/>
      <c r="AK126" s="551"/>
      <c r="AL126" s="89"/>
      <c r="AM126" s="89"/>
      <c r="AN126" s="89"/>
      <c r="AO126" s="89"/>
      <c r="AP126" s="90"/>
      <c r="AR126" s="91"/>
      <c r="AS126" s="91"/>
      <c r="AT126" s="91"/>
      <c r="AU126" s="91"/>
      <c r="AV126" s="90"/>
      <c r="AW126" s="91"/>
      <c r="AX126" s="89"/>
      <c r="AY126" s="89"/>
      <c r="AZ126" s="89"/>
      <c r="BA126" s="89"/>
      <c r="BB126" s="89"/>
      <c r="BC126" s="89"/>
      <c r="BD126" s="92"/>
      <c r="BE126" s="92"/>
      <c r="BF126" s="93"/>
      <c r="BG126" s="93"/>
      <c r="BH126" s="93"/>
      <c r="BI126" s="93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94"/>
      <c r="BU126" s="93"/>
      <c r="BW126" s="93"/>
    </row>
    <row r="127" spans="1:75" hidden="1" x14ac:dyDescent="0.25">
      <c r="A127" s="180"/>
      <c r="B127" s="181"/>
      <c r="C127" s="182"/>
      <c r="D127" s="182"/>
      <c r="E127" s="183"/>
      <c r="F127" s="184"/>
      <c r="G127" s="185"/>
      <c r="H127" s="186"/>
      <c r="I127" s="186"/>
      <c r="J127" s="186"/>
      <c r="K127" s="186"/>
      <c r="L127" s="186"/>
      <c r="M127" s="186"/>
      <c r="N127" s="187"/>
      <c r="O127" s="187"/>
      <c r="P127" s="188"/>
      <c r="Q127" s="189"/>
      <c r="R127" s="189"/>
      <c r="S127" s="180"/>
      <c r="T127" s="180"/>
      <c r="U127" s="180"/>
      <c r="V127" s="188"/>
      <c r="W127" s="185"/>
      <c r="X127" s="187"/>
      <c r="Y127" s="185"/>
      <c r="Z127" s="186"/>
      <c r="AA127" s="186"/>
      <c r="AB127" s="186"/>
      <c r="AC127" s="186"/>
      <c r="AD127" s="186"/>
      <c r="AE127" s="186"/>
      <c r="AF127" s="186"/>
      <c r="AG127" s="186"/>
      <c r="AH127" s="551"/>
      <c r="AI127" s="551"/>
      <c r="AJ127" s="551"/>
      <c r="AK127" s="551"/>
      <c r="AL127" s="89"/>
      <c r="AM127" s="89"/>
      <c r="AN127" s="89"/>
      <c r="AO127" s="89"/>
      <c r="AP127" s="90"/>
      <c r="AR127" s="91"/>
      <c r="AS127" s="91"/>
      <c r="AT127" s="91"/>
      <c r="AU127" s="91"/>
      <c r="AV127" s="90"/>
      <c r="AW127" s="91"/>
      <c r="AX127" s="89"/>
      <c r="AY127" s="89"/>
      <c r="AZ127" s="89"/>
      <c r="BA127" s="89"/>
      <c r="BB127" s="89"/>
      <c r="BC127" s="89"/>
      <c r="BD127" s="92"/>
      <c r="BE127" s="92"/>
      <c r="BF127" s="93"/>
      <c r="BG127" s="93"/>
      <c r="BH127" s="93"/>
      <c r="BI127" s="93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94"/>
      <c r="BU127" s="93"/>
      <c r="BW127" s="93"/>
    </row>
    <row r="128" spans="1:75" hidden="1" x14ac:dyDescent="0.25">
      <c r="A128" s="180"/>
      <c r="B128" s="181"/>
      <c r="C128" s="182"/>
      <c r="D128" s="182"/>
      <c r="E128" s="183"/>
      <c r="F128" s="184"/>
      <c r="G128" s="185"/>
      <c r="H128" s="186"/>
      <c r="I128" s="186"/>
      <c r="J128" s="186"/>
      <c r="K128" s="186"/>
      <c r="L128" s="186"/>
      <c r="M128" s="186"/>
      <c r="N128" s="187"/>
      <c r="O128" s="187"/>
      <c r="P128" s="188"/>
      <c r="Q128" s="189"/>
      <c r="R128" s="189"/>
      <c r="S128" s="180"/>
      <c r="T128" s="180"/>
      <c r="U128" s="180"/>
      <c r="V128" s="188"/>
      <c r="W128" s="185"/>
      <c r="X128" s="187"/>
      <c r="Y128" s="185"/>
      <c r="Z128" s="186"/>
      <c r="AA128" s="186"/>
      <c r="AB128" s="186"/>
      <c r="AC128" s="186"/>
      <c r="AD128" s="186"/>
      <c r="AE128" s="186"/>
      <c r="AF128" s="186"/>
      <c r="AG128" s="186"/>
      <c r="AH128" s="551"/>
      <c r="AI128" s="551"/>
      <c r="AJ128" s="551"/>
      <c r="AK128" s="551"/>
      <c r="AL128" s="89"/>
      <c r="AM128" s="89"/>
      <c r="AN128" s="89"/>
      <c r="AO128" s="89"/>
      <c r="AP128" s="90"/>
      <c r="AR128" s="91"/>
      <c r="AS128" s="91"/>
      <c r="AT128" s="91"/>
      <c r="AU128" s="91"/>
      <c r="AV128" s="90"/>
      <c r="AW128" s="91"/>
      <c r="AX128" s="89"/>
      <c r="AY128" s="89"/>
      <c r="AZ128" s="89"/>
      <c r="BA128" s="89"/>
      <c r="BB128" s="89"/>
      <c r="BC128" s="89"/>
      <c r="BD128" s="92"/>
      <c r="BE128" s="92"/>
      <c r="BF128" s="93"/>
      <c r="BG128" s="93"/>
      <c r="BH128" s="93"/>
      <c r="BI128" s="93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94"/>
      <c r="BU128" s="93"/>
      <c r="BW128" s="93"/>
    </row>
    <row r="129" spans="1:75" hidden="1" x14ac:dyDescent="0.25">
      <c r="A129" s="180"/>
      <c r="B129" s="181"/>
      <c r="C129" s="182"/>
      <c r="D129" s="182"/>
      <c r="E129" s="183"/>
      <c r="F129" s="184"/>
      <c r="G129" s="185"/>
      <c r="H129" s="186"/>
      <c r="I129" s="186"/>
      <c r="J129" s="186"/>
      <c r="K129" s="186"/>
      <c r="L129" s="186"/>
      <c r="M129" s="186"/>
      <c r="N129" s="187"/>
      <c r="O129" s="187"/>
      <c r="P129" s="188"/>
      <c r="Q129" s="189"/>
      <c r="R129" s="189"/>
      <c r="S129" s="180"/>
      <c r="T129" s="180"/>
      <c r="U129" s="180"/>
      <c r="V129" s="188"/>
      <c r="W129" s="185"/>
      <c r="X129" s="187"/>
      <c r="Y129" s="185"/>
      <c r="Z129" s="186"/>
      <c r="AA129" s="186"/>
      <c r="AB129" s="186"/>
      <c r="AC129" s="186"/>
      <c r="AD129" s="186"/>
      <c r="AE129" s="186"/>
      <c r="AF129" s="186"/>
      <c r="AG129" s="186"/>
      <c r="AH129" s="551"/>
      <c r="AI129" s="551"/>
      <c r="AJ129" s="551"/>
      <c r="AK129" s="551"/>
      <c r="AL129" s="89"/>
      <c r="AM129" s="89"/>
      <c r="AN129" s="89"/>
      <c r="AO129" s="89"/>
      <c r="AP129" s="90"/>
      <c r="AR129" s="91"/>
      <c r="AS129" s="91"/>
      <c r="AT129" s="91"/>
      <c r="AU129" s="91"/>
      <c r="AV129" s="90"/>
      <c r="AW129" s="91"/>
      <c r="AX129" s="89"/>
      <c r="AY129" s="89"/>
      <c r="AZ129" s="89"/>
      <c r="BA129" s="89"/>
      <c r="BB129" s="89"/>
      <c r="BC129" s="89"/>
      <c r="BD129" s="92"/>
      <c r="BE129" s="92"/>
      <c r="BF129" s="93"/>
      <c r="BG129" s="93"/>
      <c r="BH129" s="93"/>
      <c r="BI129" s="93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94"/>
      <c r="BU129" s="93"/>
      <c r="BW129" s="93"/>
    </row>
    <row r="130" spans="1:75" hidden="1" x14ac:dyDescent="0.25">
      <c r="A130" s="180"/>
      <c r="B130" s="181"/>
      <c r="C130" s="182"/>
      <c r="D130" s="182"/>
      <c r="E130" s="183"/>
      <c r="F130" s="184"/>
      <c r="G130" s="185"/>
      <c r="H130" s="186"/>
      <c r="I130" s="186"/>
      <c r="J130" s="186"/>
      <c r="K130" s="186"/>
      <c r="L130" s="186"/>
      <c r="M130" s="186"/>
      <c r="N130" s="187"/>
      <c r="O130" s="187"/>
      <c r="P130" s="188"/>
      <c r="Q130" s="189"/>
      <c r="R130" s="189"/>
      <c r="S130" s="180"/>
      <c r="T130" s="180"/>
      <c r="U130" s="180"/>
      <c r="V130" s="188"/>
      <c r="W130" s="185"/>
      <c r="X130" s="187"/>
      <c r="Y130" s="185"/>
      <c r="Z130" s="186"/>
      <c r="AA130" s="186"/>
      <c r="AB130" s="186"/>
      <c r="AC130" s="186"/>
      <c r="AD130" s="186"/>
      <c r="AE130" s="186"/>
      <c r="AF130" s="186"/>
      <c r="AG130" s="186"/>
      <c r="AH130" s="551"/>
      <c r="AI130" s="551"/>
      <c r="AJ130" s="551"/>
      <c r="AK130" s="551"/>
      <c r="AL130" s="89"/>
      <c r="AM130" s="89"/>
      <c r="AN130" s="89"/>
      <c r="AO130" s="89"/>
      <c r="AP130" s="90"/>
      <c r="AR130" s="91"/>
      <c r="AS130" s="91"/>
      <c r="AT130" s="91"/>
      <c r="AU130" s="91"/>
      <c r="AV130" s="90"/>
      <c r="AW130" s="91"/>
      <c r="AX130" s="89"/>
      <c r="AY130" s="89"/>
      <c r="AZ130" s="89"/>
      <c r="BA130" s="89"/>
      <c r="BB130" s="89"/>
      <c r="BC130" s="89"/>
      <c r="BD130" s="92"/>
      <c r="BE130" s="92"/>
      <c r="BF130" s="93"/>
      <c r="BG130" s="93"/>
      <c r="BH130" s="93"/>
      <c r="BI130" s="93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94"/>
      <c r="BU130" s="93"/>
      <c r="BW130" s="93"/>
    </row>
    <row r="131" spans="1:75" hidden="1" x14ac:dyDescent="0.25">
      <c r="A131" s="180"/>
      <c r="B131" s="181"/>
      <c r="C131" s="182"/>
      <c r="D131" s="182"/>
      <c r="E131" s="183"/>
      <c r="F131" s="184"/>
      <c r="G131" s="185"/>
      <c r="H131" s="186"/>
      <c r="I131" s="186"/>
      <c r="J131" s="186"/>
      <c r="K131" s="186"/>
      <c r="L131" s="186"/>
      <c r="M131" s="186"/>
      <c r="N131" s="187"/>
      <c r="O131" s="187"/>
      <c r="P131" s="188"/>
      <c r="Q131" s="189"/>
      <c r="R131" s="189"/>
      <c r="S131" s="180"/>
      <c r="T131" s="180"/>
      <c r="U131" s="180"/>
      <c r="V131" s="188"/>
      <c r="W131" s="185"/>
      <c r="X131" s="187"/>
      <c r="Y131" s="185"/>
      <c r="Z131" s="186"/>
      <c r="AA131" s="186"/>
      <c r="AB131" s="186"/>
      <c r="AC131" s="186"/>
      <c r="AD131" s="186"/>
      <c r="AE131" s="186"/>
      <c r="AF131" s="186"/>
      <c r="AG131" s="186"/>
      <c r="AH131" s="551"/>
      <c r="AI131" s="551"/>
      <c r="AJ131" s="551"/>
      <c r="AK131" s="551"/>
      <c r="AL131" s="89"/>
      <c r="AM131" s="89"/>
      <c r="AN131" s="89"/>
      <c r="AO131" s="89"/>
      <c r="AP131" s="90"/>
      <c r="AR131" s="91"/>
      <c r="AS131" s="91"/>
      <c r="AT131" s="91"/>
      <c r="AU131" s="91"/>
      <c r="AV131" s="90"/>
      <c r="AW131" s="91"/>
      <c r="AX131" s="89"/>
      <c r="AY131" s="89"/>
      <c r="AZ131" s="89"/>
      <c r="BA131" s="89"/>
      <c r="BB131" s="89"/>
      <c r="BC131" s="89"/>
      <c r="BD131" s="92"/>
      <c r="BE131" s="92"/>
      <c r="BF131" s="93"/>
      <c r="BG131" s="93"/>
      <c r="BH131" s="93"/>
      <c r="BI131" s="93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94"/>
      <c r="BU131" s="93"/>
      <c r="BW131" s="93"/>
    </row>
    <row r="132" spans="1:75" hidden="1" x14ac:dyDescent="0.25">
      <c r="A132" s="180"/>
      <c r="B132" s="181"/>
      <c r="C132" s="182"/>
      <c r="D132" s="182"/>
      <c r="E132" s="183"/>
      <c r="F132" s="184"/>
      <c r="G132" s="185"/>
      <c r="H132" s="186"/>
      <c r="I132" s="186"/>
      <c r="J132" s="186"/>
      <c r="K132" s="186"/>
      <c r="L132" s="186"/>
      <c r="M132" s="186"/>
      <c r="N132" s="187"/>
      <c r="O132" s="187"/>
      <c r="P132" s="188"/>
      <c r="Q132" s="189"/>
      <c r="R132" s="189"/>
      <c r="S132" s="180"/>
      <c r="T132" s="180"/>
      <c r="U132" s="180"/>
      <c r="V132" s="188"/>
      <c r="W132" s="185"/>
      <c r="X132" s="187"/>
      <c r="Y132" s="185"/>
      <c r="Z132" s="186"/>
      <c r="AA132" s="186"/>
      <c r="AB132" s="186"/>
      <c r="AC132" s="186"/>
      <c r="AD132" s="186"/>
      <c r="AE132" s="186"/>
      <c r="AF132" s="186"/>
      <c r="AG132" s="186"/>
      <c r="AH132" s="551"/>
      <c r="AI132" s="551"/>
      <c r="AJ132" s="551"/>
      <c r="AK132" s="551"/>
      <c r="AL132" s="89"/>
      <c r="AM132" s="89"/>
      <c r="AN132" s="89"/>
      <c r="AO132" s="89"/>
      <c r="AP132" s="90"/>
      <c r="AR132" s="91"/>
      <c r="AS132" s="91"/>
      <c r="AT132" s="91"/>
      <c r="AU132" s="91"/>
      <c r="AV132" s="90"/>
      <c r="AW132" s="91"/>
      <c r="AX132" s="89"/>
      <c r="AY132" s="89"/>
      <c r="AZ132" s="89"/>
      <c r="BA132" s="89"/>
      <c r="BB132" s="89"/>
      <c r="BC132" s="89"/>
      <c r="BD132" s="92"/>
      <c r="BE132" s="92"/>
      <c r="BF132" s="93"/>
      <c r="BG132" s="93"/>
      <c r="BH132" s="93"/>
      <c r="BI132" s="93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94"/>
      <c r="BU132" s="93"/>
      <c r="BW132" s="93"/>
    </row>
    <row r="133" spans="1:75" hidden="1" x14ac:dyDescent="0.25">
      <c r="A133" s="180"/>
      <c r="B133" s="181"/>
      <c r="C133" s="182"/>
      <c r="D133" s="182"/>
      <c r="E133" s="183"/>
      <c r="F133" s="184"/>
      <c r="G133" s="185"/>
      <c r="H133" s="186"/>
      <c r="I133" s="186"/>
      <c r="J133" s="186"/>
      <c r="K133" s="186"/>
      <c r="L133" s="186"/>
      <c r="M133" s="186"/>
      <c r="N133" s="187"/>
      <c r="O133" s="187"/>
      <c r="P133" s="188"/>
      <c r="Q133" s="189"/>
      <c r="R133" s="189"/>
      <c r="S133" s="180"/>
      <c r="T133" s="180"/>
      <c r="U133" s="180"/>
      <c r="V133" s="188"/>
      <c r="W133" s="185"/>
      <c r="X133" s="187"/>
      <c r="Y133" s="185"/>
      <c r="Z133" s="186"/>
      <c r="AA133" s="186"/>
      <c r="AB133" s="186"/>
      <c r="AC133" s="186"/>
      <c r="AD133" s="186"/>
      <c r="AE133" s="186"/>
      <c r="AF133" s="186"/>
      <c r="AG133" s="186"/>
      <c r="AH133" s="551"/>
      <c r="AI133" s="551"/>
      <c r="AJ133" s="551"/>
      <c r="AK133" s="551"/>
      <c r="AL133" s="89"/>
      <c r="AM133" s="89"/>
      <c r="AN133" s="89"/>
      <c r="AO133" s="89"/>
      <c r="AP133" s="90"/>
      <c r="AR133" s="91"/>
      <c r="AS133" s="91"/>
      <c r="AT133" s="91"/>
      <c r="AU133" s="91"/>
      <c r="AV133" s="90"/>
      <c r="AW133" s="91"/>
      <c r="AX133" s="89"/>
      <c r="AY133" s="89"/>
      <c r="AZ133" s="89"/>
      <c r="BA133" s="89"/>
      <c r="BB133" s="89"/>
      <c r="BC133" s="89"/>
      <c r="BD133" s="92"/>
      <c r="BE133" s="92"/>
      <c r="BF133" s="93"/>
      <c r="BG133" s="93"/>
      <c r="BH133" s="93"/>
      <c r="BI133" s="93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94"/>
      <c r="BU133" s="93"/>
      <c r="BW133" s="93"/>
    </row>
    <row r="134" spans="1:75" hidden="1" x14ac:dyDescent="0.25">
      <c r="A134" s="180"/>
      <c r="B134" s="181"/>
      <c r="C134" s="182"/>
      <c r="D134" s="182"/>
      <c r="E134" s="183"/>
      <c r="F134" s="184"/>
      <c r="G134" s="185"/>
      <c r="H134" s="186"/>
      <c r="I134" s="186"/>
      <c r="J134" s="186"/>
      <c r="K134" s="186"/>
      <c r="L134" s="186"/>
      <c r="M134" s="186"/>
      <c r="N134" s="187"/>
      <c r="O134" s="187"/>
      <c r="P134" s="188"/>
      <c r="Q134" s="189"/>
      <c r="R134" s="189"/>
      <c r="S134" s="180"/>
      <c r="T134" s="180"/>
      <c r="U134" s="180"/>
      <c r="V134" s="188"/>
      <c r="W134" s="185"/>
      <c r="X134" s="187"/>
      <c r="Y134" s="185"/>
      <c r="Z134" s="186"/>
      <c r="AA134" s="186"/>
      <c r="AB134" s="186"/>
      <c r="AC134" s="186"/>
      <c r="AD134" s="186"/>
      <c r="AE134" s="186"/>
      <c r="AF134" s="186"/>
      <c r="AG134" s="186"/>
      <c r="AH134" s="551"/>
      <c r="AI134" s="551"/>
      <c r="AJ134" s="551"/>
      <c r="AK134" s="551"/>
      <c r="AL134" s="89"/>
      <c r="AM134" s="89"/>
      <c r="AN134" s="89"/>
      <c r="AO134" s="89"/>
      <c r="AP134" s="90"/>
      <c r="AR134" s="91"/>
      <c r="AS134" s="91"/>
      <c r="AT134" s="91"/>
      <c r="AU134" s="91"/>
      <c r="AV134" s="90"/>
      <c r="AW134" s="91"/>
      <c r="AX134" s="89"/>
      <c r="AY134" s="89"/>
      <c r="AZ134" s="89"/>
      <c r="BA134" s="89"/>
      <c r="BB134" s="89"/>
      <c r="BC134" s="89"/>
      <c r="BD134" s="92"/>
      <c r="BE134" s="92"/>
      <c r="BF134" s="93"/>
      <c r="BG134" s="93"/>
      <c r="BH134" s="93"/>
      <c r="BI134" s="93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94"/>
      <c r="BU134" s="93"/>
      <c r="BW134" s="93"/>
    </row>
    <row r="135" spans="1:75" hidden="1" x14ac:dyDescent="0.25">
      <c r="A135" s="180"/>
      <c r="B135" s="181"/>
      <c r="C135" s="182"/>
      <c r="D135" s="182"/>
      <c r="E135" s="183"/>
      <c r="F135" s="184"/>
      <c r="G135" s="185"/>
      <c r="H135" s="186"/>
      <c r="I135" s="186"/>
      <c r="J135" s="186"/>
      <c r="K135" s="186"/>
      <c r="L135" s="186"/>
      <c r="M135" s="186"/>
      <c r="N135" s="187"/>
      <c r="O135" s="187"/>
      <c r="P135" s="188"/>
      <c r="Q135" s="189"/>
      <c r="R135" s="189"/>
      <c r="S135" s="180"/>
      <c r="T135" s="180"/>
      <c r="U135" s="180"/>
      <c r="V135" s="188"/>
      <c r="W135" s="185"/>
      <c r="X135" s="187"/>
      <c r="Y135" s="185"/>
      <c r="Z135" s="186"/>
      <c r="AA135" s="186"/>
      <c r="AB135" s="186"/>
      <c r="AC135" s="186"/>
      <c r="AD135" s="186"/>
      <c r="AE135" s="186"/>
      <c r="AF135" s="186"/>
      <c r="AG135" s="186"/>
      <c r="AH135" s="551"/>
      <c r="AI135" s="551"/>
      <c r="AJ135" s="551"/>
      <c r="AK135" s="551"/>
      <c r="AL135" s="89"/>
      <c r="AM135" s="89"/>
      <c r="AN135" s="89"/>
      <c r="AO135" s="89"/>
      <c r="AP135" s="90"/>
      <c r="AR135" s="91"/>
      <c r="AS135" s="91"/>
      <c r="AT135" s="91"/>
      <c r="AU135" s="91"/>
      <c r="AV135" s="90"/>
      <c r="AW135" s="91"/>
      <c r="AX135" s="89"/>
      <c r="AY135" s="89"/>
      <c r="AZ135" s="89"/>
      <c r="BA135" s="89"/>
      <c r="BB135" s="89"/>
      <c r="BC135" s="89"/>
      <c r="BD135" s="92"/>
      <c r="BE135" s="92"/>
      <c r="BF135" s="93"/>
      <c r="BG135" s="93"/>
      <c r="BH135" s="93"/>
      <c r="BI135" s="93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94"/>
      <c r="BU135" s="93"/>
      <c r="BW135" s="93"/>
    </row>
    <row r="136" spans="1:75" hidden="1" x14ac:dyDescent="0.25">
      <c r="A136" s="180"/>
      <c r="B136" s="181"/>
      <c r="C136" s="182"/>
      <c r="D136" s="182"/>
      <c r="E136" s="183"/>
      <c r="F136" s="184"/>
      <c r="G136" s="185"/>
      <c r="H136" s="186"/>
      <c r="I136" s="186"/>
      <c r="J136" s="186"/>
      <c r="K136" s="186"/>
      <c r="L136" s="186"/>
      <c r="M136" s="186"/>
      <c r="N136" s="187"/>
      <c r="O136" s="187"/>
      <c r="P136" s="188"/>
      <c r="Q136" s="189"/>
      <c r="R136" s="189"/>
      <c r="S136" s="180"/>
      <c r="T136" s="180"/>
      <c r="U136" s="180"/>
      <c r="V136" s="188"/>
      <c r="W136" s="185"/>
      <c r="X136" s="187"/>
      <c r="Y136" s="185"/>
      <c r="Z136" s="186"/>
      <c r="AA136" s="186"/>
      <c r="AB136" s="186"/>
      <c r="AC136" s="186"/>
      <c r="AD136" s="186"/>
      <c r="AE136" s="186"/>
      <c r="AF136" s="186"/>
      <c r="AG136" s="186"/>
      <c r="AH136" s="551"/>
      <c r="AI136" s="551"/>
      <c r="AJ136" s="551"/>
      <c r="AK136" s="551"/>
      <c r="AL136" s="89"/>
      <c r="AM136" s="89"/>
      <c r="AN136" s="89"/>
      <c r="AO136" s="89"/>
      <c r="AP136" s="90"/>
      <c r="AR136" s="91"/>
      <c r="AS136" s="91"/>
      <c r="AT136" s="91"/>
      <c r="AU136" s="91"/>
      <c r="AV136" s="90"/>
      <c r="AW136" s="91"/>
      <c r="AX136" s="89"/>
      <c r="AY136" s="89"/>
      <c r="AZ136" s="89"/>
      <c r="BA136" s="89"/>
      <c r="BB136" s="89"/>
      <c r="BC136" s="89"/>
      <c r="BD136" s="92"/>
      <c r="BE136" s="92"/>
      <c r="BF136" s="93"/>
      <c r="BG136" s="93"/>
      <c r="BH136" s="93"/>
      <c r="BI136" s="93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94"/>
      <c r="BU136" s="93"/>
      <c r="BW136" s="93"/>
    </row>
    <row r="137" spans="1:75" hidden="1" x14ac:dyDescent="0.25">
      <c r="A137" s="180"/>
      <c r="B137" s="181"/>
      <c r="C137" s="182"/>
      <c r="D137" s="182"/>
      <c r="E137" s="183"/>
      <c r="F137" s="184"/>
      <c r="G137" s="185"/>
      <c r="H137" s="186"/>
      <c r="I137" s="186"/>
      <c r="J137" s="186"/>
      <c r="K137" s="186"/>
      <c r="L137" s="186"/>
      <c r="M137" s="186"/>
      <c r="N137" s="187"/>
      <c r="O137" s="187"/>
      <c r="P137" s="188"/>
      <c r="Q137" s="189"/>
      <c r="R137" s="189"/>
      <c r="S137" s="180"/>
      <c r="T137" s="180"/>
      <c r="U137" s="180"/>
      <c r="V137" s="188"/>
      <c r="W137" s="185"/>
      <c r="X137" s="187"/>
      <c r="Y137" s="185"/>
      <c r="Z137" s="186"/>
      <c r="AA137" s="186"/>
      <c r="AB137" s="186"/>
      <c r="AC137" s="186"/>
      <c r="AD137" s="186"/>
      <c r="AE137" s="186"/>
      <c r="AF137" s="186"/>
      <c r="AG137" s="186"/>
      <c r="AH137" s="551"/>
      <c r="AI137" s="551"/>
      <c r="AJ137" s="551"/>
      <c r="AK137" s="551"/>
      <c r="AL137" s="89"/>
      <c r="AM137" s="89"/>
      <c r="AN137" s="89"/>
      <c r="AO137" s="89"/>
      <c r="AP137" s="90"/>
      <c r="AR137" s="91"/>
      <c r="AS137" s="91"/>
      <c r="AT137" s="91"/>
      <c r="AU137" s="91"/>
      <c r="AV137" s="90"/>
      <c r="AW137" s="91"/>
      <c r="AX137" s="89"/>
      <c r="AY137" s="89"/>
      <c r="AZ137" s="89"/>
      <c r="BA137" s="89"/>
      <c r="BB137" s="89"/>
      <c r="BC137" s="89"/>
      <c r="BD137" s="92"/>
      <c r="BE137" s="92"/>
      <c r="BF137" s="93"/>
      <c r="BG137" s="93"/>
      <c r="BH137" s="93"/>
      <c r="BI137" s="93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94"/>
      <c r="BU137" s="93"/>
      <c r="BW137" s="93"/>
    </row>
    <row r="138" spans="1:75" hidden="1" x14ac:dyDescent="0.25">
      <c r="A138" s="180"/>
      <c r="B138" s="181"/>
      <c r="C138" s="182"/>
      <c r="D138" s="182"/>
      <c r="E138" s="183"/>
      <c r="F138" s="184"/>
      <c r="G138" s="185"/>
      <c r="H138" s="186"/>
      <c r="I138" s="186"/>
      <c r="J138" s="186"/>
      <c r="K138" s="186"/>
      <c r="L138" s="186"/>
      <c r="M138" s="186"/>
      <c r="N138" s="187"/>
      <c r="O138" s="187"/>
      <c r="P138" s="188"/>
      <c r="Q138" s="189"/>
      <c r="R138" s="189"/>
      <c r="S138" s="180"/>
      <c r="T138" s="180"/>
      <c r="U138" s="180"/>
      <c r="V138" s="188"/>
      <c r="W138" s="185"/>
      <c r="X138" s="187"/>
      <c r="Y138" s="185"/>
      <c r="Z138" s="186"/>
      <c r="AA138" s="186"/>
      <c r="AB138" s="186"/>
      <c r="AC138" s="186"/>
      <c r="AD138" s="186"/>
      <c r="AE138" s="186"/>
      <c r="AF138" s="186"/>
      <c r="AG138" s="186"/>
      <c r="AH138" s="551"/>
      <c r="AI138" s="551"/>
      <c r="AJ138" s="551"/>
      <c r="AK138" s="551"/>
      <c r="AL138" s="89"/>
      <c r="AM138" s="89"/>
      <c r="AN138" s="89"/>
      <c r="AO138" s="89"/>
      <c r="AP138" s="90"/>
      <c r="AR138" s="91"/>
      <c r="AS138" s="91"/>
      <c r="AT138" s="91"/>
      <c r="AU138" s="91"/>
      <c r="AV138" s="90"/>
      <c r="AW138" s="91"/>
      <c r="AX138" s="89"/>
      <c r="AY138" s="89"/>
      <c r="AZ138" s="89"/>
      <c r="BA138" s="89"/>
      <c r="BB138" s="89"/>
      <c r="BC138" s="89"/>
      <c r="BD138" s="92"/>
      <c r="BE138" s="92"/>
      <c r="BF138" s="93"/>
      <c r="BG138" s="93"/>
      <c r="BH138" s="93"/>
      <c r="BI138" s="93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94"/>
      <c r="BU138" s="93"/>
      <c r="BW138" s="93"/>
    </row>
    <row r="139" spans="1:75" hidden="1" x14ac:dyDescent="0.25">
      <c r="A139" s="180"/>
      <c r="B139" s="181"/>
      <c r="C139" s="182"/>
      <c r="D139" s="182"/>
      <c r="E139" s="183"/>
      <c r="F139" s="184"/>
      <c r="G139" s="185"/>
      <c r="H139" s="186"/>
      <c r="I139" s="186"/>
      <c r="J139" s="186"/>
      <c r="K139" s="186"/>
      <c r="L139" s="186"/>
      <c r="M139" s="186"/>
      <c r="N139" s="187"/>
      <c r="O139" s="187"/>
      <c r="P139" s="188"/>
      <c r="Q139" s="189"/>
      <c r="R139" s="189"/>
      <c r="S139" s="180"/>
      <c r="T139" s="180"/>
      <c r="U139" s="180"/>
      <c r="V139" s="188"/>
      <c r="W139" s="185"/>
      <c r="X139" s="187"/>
      <c r="Y139" s="185"/>
      <c r="Z139" s="186"/>
      <c r="AA139" s="186"/>
      <c r="AB139" s="186"/>
      <c r="AC139" s="186"/>
      <c r="AD139" s="186"/>
      <c r="AE139" s="186"/>
      <c r="AF139" s="186"/>
      <c r="AG139" s="186"/>
      <c r="AH139" s="551"/>
      <c r="AI139" s="551"/>
      <c r="AJ139" s="551"/>
      <c r="AK139" s="551"/>
      <c r="AL139" s="89"/>
      <c r="AM139" s="89"/>
      <c r="AN139" s="89"/>
      <c r="AO139" s="89"/>
      <c r="AP139" s="90"/>
      <c r="AR139" s="91"/>
      <c r="AS139" s="91"/>
      <c r="AT139" s="91"/>
      <c r="AU139" s="91"/>
      <c r="AV139" s="90"/>
      <c r="AW139" s="91"/>
      <c r="AX139" s="89"/>
      <c r="AY139" s="89"/>
      <c r="AZ139" s="89"/>
      <c r="BA139" s="89"/>
      <c r="BB139" s="89"/>
      <c r="BC139" s="89"/>
      <c r="BD139" s="92"/>
      <c r="BE139" s="92"/>
      <c r="BF139" s="93"/>
      <c r="BG139" s="93"/>
      <c r="BH139" s="93"/>
      <c r="BI139" s="93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94"/>
      <c r="BU139" s="93"/>
      <c r="BW139" s="93"/>
    </row>
    <row r="140" spans="1:75" hidden="1" x14ac:dyDescent="0.25">
      <c r="A140" s="180"/>
      <c r="B140" s="181"/>
      <c r="C140" s="182"/>
      <c r="D140" s="182"/>
      <c r="E140" s="183"/>
      <c r="F140" s="184"/>
      <c r="G140" s="185"/>
      <c r="H140" s="186"/>
      <c r="I140" s="186"/>
      <c r="J140" s="186"/>
      <c r="K140" s="186"/>
      <c r="L140" s="186"/>
      <c r="M140" s="186"/>
      <c r="N140" s="187"/>
      <c r="O140" s="187"/>
      <c r="P140" s="188"/>
      <c r="Q140" s="189"/>
      <c r="R140" s="189"/>
      <c r="S140" s="180"/>
      <c r="T140" s="180"/>
      <c r="U140" s="180"/>
      <c r="V140" s="188"/>
      <c r="W140" s="185"/>
      <c r="X140" s="187"/>
      <c r="Y140" s="185"/>
      <c r="Z140" s="186"/>
      <c r="AA140" s="186"/>
      <c r="AB140" s="186"/>
      <c r="AC140" s="186"/>
      <c r="AD140" s="186"/>
      <c r="AE140" s="186"/>
      <c r="AF140" s="186"/>
      <c r="AG140" s="186"/>
      <c r="AH140" s="551"/>
      <c r="AI140" s="551"/>
      <c r="AJ140" s="551"/>
      <c r="AK140" s="551"/>
      <c r="AL140" s="89"/>
      <c r="AM140" s="89"/>
      <c r="AN140" s="89"/>
      <c r="AO140" s="89"/>
      <c r="AP140" s="90"/>
      <c r="AR140" s="91"/>
      <c r="AS140" s="91"/>
      <c r="AT140" s="91"/>
      <c r="AU140" s="91"/>
      <c r="AV140" s="90"/>
      <c r="AW140" s="91"/>
      <c r="AX140" s="89"/>
      <c r="AY140" s="89"/>
      <c r="AZ140" s="89"/>
      <c r="BA140" s="89"/>
      <c r="BB140" s="89"/>
      <c r="BC140" s="89"/>
      <c r="BD140" s="92"/>
      <c r="BE140" s="92"/>
      <c r="BF140" s="93"/>
      <c r="BG140" s="93"/>
      <c r="BH140" s="93"/>
      <c r="BI140" s="93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94"/>
      <c r="BU140" s="93"/>
      <c r="BW140" s="93"/>
    </row>
    <row r="141" spans="1:75" hidden="1" x14ac:dyDescent="0.25">
      <c r="A141" s="180"/>
      <c r="B141" s="181"/>
      <c r="C141" s="182"/>
      <c r="D141" s="182"/>
      <c r="E141" s="183"/>
      <c r="F141" s="184"/>
      <c r="G141" s="185"/>
      <c r="H141" s="186"/>
      <c r="I141" s="186"/>
      <c r="J141" s="186"/>
      <c r="K141" s="186"/>
      <c r="L141" s="186"/>
      <c r="M141" s="186"/>
      <c r="N141" s="187"/>
      <c r="O141" s="187"/>
      <c r="P141" s="188"/>
      <c r="Q141" s="189"/>
      <c r="R141" s="189"/>
      <c r="S141" s="180"/>
      <c r="T141" s="180"/>
      <c r="U141" s="180"/>
      <c r="V141" s="188"/>
      <c r="W141" s="185"/>
      <c r="X141" s="187"/>
      <c r="Y141" s="185"/>
      <c r="Z141" s="186"/>
      <c r="AA141" s="186"/>
      <c r="AB141" s="186"/>
      <c r="AC141" s="186"/>
      <c r="AD141" s="186"/>
      <c r="AE141" s="186"/>
      <c r="AF141" s="186"/>
      <c r="AG141" s="186"/>
      <c r="AH141" s="551"/>
      <c r="AI141" s="551"/>
      <c r="AJ141" s="551"/>
      <c r="AK141" s="551"/>
      <c r="AL141" s="89"/>
      <c r="AM141" s="89"/>
      <c r="AN141" s="89"/>
      <c r="AO141" s="89"/>
      <c r="AP141" s="90"/>
      <c r="AR141" s="91"/>
      <c r="AS141" s="91"/>
      <c r="AT141" s="91"/>
      <c r="AU141" s="91"/>
      <c r="AV141" s="90"/>
      <c r="AW141" s="91"/>
      <c r="AX141" s="89"/>
      <c r="AY141" s="89"/>
      <c r="AZ141" s="89"/>
      <c r="BA141" s="89"/>
      <c r="BB141" s="89"/>
      <c r="BC141" s="89"/>
      <c r="BD141" s="92"/>
      <c r="BE141" s="92"/>
      <c r="BF141" s="93"/>
      <c r="BG141" s="93"/>
      <c r="BH141" s="93"/>
      <c r="BI141" s="93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94"/>
      <c r="BU141" s="93"/>
      <c r="BW141" s="93"/>
    </row>
    <row r="142" spans="1:75" hidden="1" x14ac:dyDescent="0.25">
      <c r="A142" s="180"/>
      <c r="B142" s="181"/>
      <c r="C142" s="182"/>
      <c r="D142" s="182"/>
      <c r="E142" s="183"/>
      <c r="F142" s="184"/>
      <c r="G142" s="185"/>
      <c r="H142" s="186"/>
      <c r="I142" s="186"/>
      <c r="J142" s="186"/>
      <c r="K142" s="186"/>
      <c r="L142" s="186"/>
      <c r="M142" s="186"/>
      <c r="N142" s="187"/>
      <c r="O142" s="187"/>
      <c r="P142" s="188"/>
      <c r="Q142" s="189"/>
      <c r="R142" s="189"/>
      <c r="S142" s="180"/>
      <c r="T142" s="180"/>
      <c r="U142" s="180"/>
      <c r="V142" s="188"/>
      <c r="W142" s="185"/>
      <c r="X142" s="187"/>
      <c r="Y142" s="185"/>
      <c r="Z142" s="186"/>
      <c r="AA142" s="186"/>
      <c r="AB142" s="186"/>
      <c r="AC142" s="186"/>
      <c r="AD142" s="186"/>
      <c r="AE142" s="186"/>
      <c r="AF142" s="186"/>
      <c r="AG142" s="186"/>
      <c r="AH142" s="551"/>
      <c r="AI142" s="551"/>
      <c r="AJ142" s="551"/>
      <c r="AK142" s="551"/>
      <c r="AL142" s="89"/>
      <c r="AM142" s="89"/>
      <c r="AN142" s="89"/>
      <c r="AO142" s="89"/>
      <c r="AP142" s="90"/>
      <c r="AR142" s="91"/>
      <c r="AS142" s="91"/>
      <c r="AT142" s="91"/>
      <c r="AU142" s="91"/>
      <c r="AV142" s="90"/>
      <c r="AW142" s="91"/>
      <c r="AX142" s="89"/>
      <c r="AY142" s="89"/>
      <c r="AZ142" s="89"/>
      <c r="BA142" s="89"/>
      <c r="BB142" s="89"/>
      <c r="BC142" s="89"/>
      <c r="BD142" s="92"/>
      <c r="BE142" s="92"/>
      <c r="BF142" s="93"/>
      <c r="BG142" s="93"/>
      <c r="BH142" s="93"/>
      <c r="BI142" s="93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94"/>
      <c r="BU142" s="93"/>
      <c r="BW142" s="93"/>
    </row>
    <row r="143" spans="1:75" hidden="1" x14ac:dyDescent="0.25">
      <c r="A143" s="180"/>
      <c r="B143" s="181"/>
      <c r="C143" s="182"/>
      <c r="D143" s="182"/>
      <c r="E143" s="183"/>
      <c r="F143" s="184"/>
      <c r="G143" s="185"/>
      <c r="H143" s="186"/>
      <c r="I143" s="186"/>
      <c r="J143" s="186"/>
      <c r="K143" s="186"/>
      <c r="L143" s="186"/>
      <c r="M143" s="186"/>
      <c r="N143" s="187"/>
      <c r="O143" s="187"/>
      <c r="P143" s="188"/>
      <c r="Q143" s="189"/>
      <c r="R143" s="189"/>
      <c r="S143" s="180"/>
      <c r="T143" s="180"/>
      <c r="U143" s="180"/>
      <c r="V143" s="188"/>
      <c r="W143" s="185"/>
      <c r="X143" s="187"/>
      <c r="Y143" s="185"/>
      <c r="Z143" s="186"/>
      <c r="AA143" s="186"/>
      <c r="AB143" s="186"/>
      <c r="AC143" s="186"/>
      <c r="AD143" s="186"/>
      <c r="AE143" s="186"/>
      <c r="AF143" s="186"/>
      <c r="AG143" s="186"/>
      <c r="AH143" s="551"/>
      <c r="AI143" s="551"/>
      <c r="AJ143" s="551"/>
      <c r="AK143" s="551"/>
      <c r="AL143" s="89"/>
      <c r="AM143" s="89"/>
      <c r="AN143" s="89"/>
      <c r="AO143" s="89"/>
      <c r="AP143" s="90"/>
      <c r="AR143" s="91"/>
      <c r="AS143" s="91"/>
      <c r="AT143" s="91"/>
      <c r="AU143" s="91"/>
      <c r="AV143" s="90"/>
      <c r="AW143" s="91"/>
      <c r="AX143" s="89"/>
      <c r="AY143" s="89"/>
      <c r="AZ143" s="89"/>
      <c r="BA143" s="89"/>
      <c r="BB143" s="89"/>
      <c r="BC143" s="89"/>
      <c r="BD143" s="92"/>
      <c r="BE143" s="92"/>
      <c r="BF143" s="93"/>
      <c r="BG143" s="93"/>
      <c r="BH143" s="93"/>
      <c r="BI143" s="93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94"/>
      <c r="BU143" s="93"/>
      <c r="BW143" s="93"/>
    </row>
    <row r="144" spans="1:75" hidden="1" x14ac:dyDescent="0.25">
      <c r="A144" s="180"/>
      <c r="B144" s="181"/>
      <c r="C144" s="182"/>
      <c r="D144" s="182"/>
      <c r="E144" s="183"/>
      <c r="F144" s="184"/>
      <c r="G144" s="185"/>
      <c r="H144" s="186"/>
      <c r="I144" s="186"/>
      <c r="J144" s="186"/>
      <c r="K144" s="186"/>
      <c r="L144" s="186"/>
      <c r="M144" s="186"/>
      <c r="N144" s="187"/>
      <c r="O144" s="187"/>
      <c r="P144" s="188"/>
      <c r="Q144" s="189"/>
      <c r="R144" s="189"/>
      <c r="S144" s="180"/>
      <c r="T144" s="180"/>
      <c r="U144" s="180"/>
      <c r="V144" s="188"/>
      <c r="W144" s="185"/>
      <c r="X144" s="187"/>
      <c r="Y144" s="185"/>
      <c r="Z144" s="186"/>
      <c r="AA144" s="186"/>
      <c r="AB144" s="186"/>
      <c r="AC144" s="186"/>
      <c r="AD144" s="186"/>
      <c r="AE144" s="186"/>
      <c r="AF144" s="186"/>
      <c r="AG144" s="186"/>
      <c r="AH144" s="551"/>
      <c r="AI144" s="551"/>
      <c r="AJ144" s="551"/>
      <c r="AK144" s="551"/>
      <c r="AL144" s="89"/>
      <c r="AM144" s="89"/>
      <c r="AN144" s="89"/>
      <c r="AO144" s="89"/>
      <c r="AP144" s="90"/>
      <c r="AR144" s="91"/>
      <c r="AS144" s="91"/>
      <c r="AT144" s="91"/>
      <c r="AU144" s="91"/>
      <c r="AV144" s="90"/>
      <c r="AW144" s="91"/>
      <c r="AX144" s="89"/>
      <c r="AY144" s="89"/>
      <c r="AZ144" s="89"/>
      <c r="BA144" s="89"/>
      <c r="BB144" s="89"/>
      <c r="BC144" s="89"/>
      <c r="BD144" s="92"/>
      <c r="BE144" s="92"/>
      <c r="BF144" s="93"/>
      <c r="BG144" s="93"/>
      <c r="BH144" s="93"/>
      <c r="BI144" s="93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94"/>
      <c r="BU144" s="93"/>
      <c r="BW144" s="93"/>
    </row>
    <row r="145" spans="1:75" hidden="1" x14ac:dyDescent="0.25">
      <c r="A145" s="180"/>
      <c r="B145" s="181"/>
      <c r="C145" s="182"/>
      <c r="D145" s="182"/>
      <c r="E145" s="183"/>
      <c r="F145" s="184"/>
      <c r="G145" s="185"/>
      <c r="H145" s="186"/>
      <c r="I145" s="186"/>
      <c r="J145" s="186"/>
      <c r="K145" s="186"/>
      <c r="L145" s="186"/>
      <c r="M145" s="186"/>
      <c r="N145" s="187"/>
      <c r="O145" s="187"/>
      <c r="P145" s="188"/>
      <c r="Q145" s="189"/>
      <c r="R145" s="189"/>
      <c r="S145" s="180"/>
      <c r="T145" s="180"/>
      <c r="U145" s="180"/>
      <c r="V145" s="188"/>
      <c r="W145" s="185"/>
      <c r="X145" s="187"/>
      <c r="Y145" s="185"/>
      <c r="Z145" s="186"/>
      <c r="AA145" s="186"/>
      <c r="AB145" s="186"/>
      <c r="AC145" s="186"/>
      <c r="AD145" s="186"/>
      <c r="AE145" s="186"/>
      <c r="AF145" s="186"/>
      <c r="AG145" s="186"/>
      <c r="AH145" s="551"/>
      <c r="AI145" s="551"/>
      <c r="AJ145" s="551"/>
      <c r="AK145" s="551"/>
      <c r="AL145" s="89"/>
      <c r="AM145" s="89"/>
      <c r="AN145" s="89"/>
      <c r="AO145" s="89"/>
      <c r="AP145" s="90"/>
      <c r="AR145" s="91"/>
      <c r="AS145" s="91"/>
      <c r="AT145" s="91"/>
      <c r="AU145" s="91"/>
      <c r="AV145" s="90"/>
      <c r="AW145" s="91"/>
      <c r="AX145" s="89"/>
      <c r="AY145" s="89"/>
      <c r="AZ145" s="89"/>
      <c r="BA145" s="89"/>
      <c r="BB145" s="89"/>
      <c r="BC145" s="89"/>
      <c r="BD145" s="92"/>
      <c r="BE145" s="92"/>
      <c r="BF145" s="93"/>
      <c r="BG145" s="93"/>
      <c r="BH145" s="93"/>
      <c r="BI145" s="93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94"/>
      <c r="BU145" s="93"/>
      <c r="BW145" s="93"/>
    </row>
    <row r="146" spans="1:75" hidden="1" x14ac:dyDescent="0.25">
      <c r="A146" s="180"/>
      <c r="B146" s="181"/>
      <c r="C146" s="182"/>
      <c r="D146" s="182"/>
      <c r="E146" s="183"/>
      <c r="F146" s="184"/>
      <c r="G146" s="185"/>
      <c r="H146" s="186"/>
      <c r="I146" s="186"/>
      <c r="J146" s="186"/>
      <c r="K146" s="186"/>
      <c r="L146" s="186"/>
      <c r="M146" s="186"/>
      <c r="N146" s="187"/>
      <c r="O146" s="187"/>
      <c r="P146" s="188"/>
      <c r="Q146" s="189"/>
      <c r="R146" s="189"/>
      <c r="S146" s="180"/>
      <c r="T146" s="180"/>
      <c r="U146" s="180"/>
      <c r="V146" s="188"/>
      <c r="W146" s="185"/>
      <c r="X146" s="187"/>
      <c r="Y146" s="185"/>
      <c r="Z146" s="186"/>
      <c r="AA146" s="186"/>
      <c r="AB146" s="186"/>
      <c r="AC146" s="186"/>
      <c r="AD146" s="186"/>
      <c r="AE146" s="186"/>
      <c r="AF146" s="186"/>
      <c r="AG146" s="186"/>
      <c r="AH146" s="551"/>
      <c r="AI146" s="551"/>
      <c r="AJ146" s="551"/>
      <c r="AK146" s="551"/>
      <c r="AL146" s="89"/>
      <c r="AM146" s="89"/>
      <c r="AN146" s="89"/>
      <c r="AO146" s="89"/>
      <c r="AP146" s="90"/>
      <c r="AR146" s="91"/>
      <c r="AS146" s="91"/>
      <c r="AT146" s="91"/>
      <c r="AU146" s="91"/>
      <c r="AV146" s="90"/>
      <c r="AW146" s="91"/>
      <c r="AX146" s="89"/>
      <c r="AY146" s="89"/>
      <c r="AZ146" s="89"/>
      <c r="BA146" s="89"/>
      <c r="BB146" s="89"/>
      <c r="BC146" s="89"/>
      <c r="BD146" s="92"/>
      <c r="BE146" s="92"/>
      <c r="BF146" s="93"/>
      <c r="BG146" s="93"/>
      <c r="BH146" s="93"/>
      <c r="BI146" s="93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94"/>
      <c r="BU146" s="93"/>
      <c r="BW146" s="93"/>
    </row>
    <row r="147" spans="1:75" hidden="1" x14ac:dyDescent="0.25">
      <c r="A147" s="180"/>
      <c r="B147" s="181"/>
      <c r="C147" s="182"/>
      <c r="D147" s="182"/>
      <c r="E147" s="183"/>
      <c r="F147" s="184"/>
      <c r="G147" s="185"/>
      <c r="H147" s="186"/>
      <c r="I147" s="186"/>
      <c r="J147" s="186"/>
      <c r="K147" s="186"/>
      <c r="L147" s="186"/>
      <c r="M147" s="186"/>
      <c r="N147" s="187"/>
      <c r="O147" s="187"/>
      <c r="P147" s="188"/>
      <c r="Q147" s="189"/>
      <c r="R147" s="189"/>
      <c r="S147" s="180"/>
      <c r="T147" s="180"/>
      <c r="U147" s="180"/>
      <c r="V147" s="188"/>
      <c r="W147" s="185"/>
      <c r="X147" s="187"/>
      <c r="Y147" s="185"/>
      <c r="Z147" s="186"/>
      <c r="AA147" s="186"/>
      <c r="AB147" s="186"/>
      <c r="AC147" s="186"/>
      <c r="AD147" s="186"/>
      <c r="AE147" s="186"/>
      <c r="AF147" s="186"/>
      <c r="AG147" s="186"/>
      <c r="AH147" s="551"/>
      <c r="AI147" s="551"/>
      <c r="AJ147" s="551"/>
      <c r="AK147" s="551"/>
      <c r="AL147" s="89"/>
      <c r="AM147" s="89"/>
      <c r="AN147" s="89"/>
      <c r="AO147" s="89"/>
      <c r="AP147" s="90"/>
      <c r="AR147" s="91"/>
      <c r="AS147" s="91"/>
      <c r="AT147" s="91"/>
      <c r="AU147" s="91"/>
      <c r="AV147" s="90"/>
      <c r="AW147" s="91"/>
      <c r="AX147" s="89"/>
      <c r="AY147" s="89"/>
      <c r="AZ147" s="89"/>
      <c r="BA147" s="89"/>
      <c r="BB147" s="89"/>
      <c r="BC147" s="89"/>
      <c r="BD147" s="92"/>
      <c r="BE147" s="92"/>
      <c r="BF147" s="93"/>
      <c r="BG147" s="93"/>
      <c r="BH147" s="93"/>
      <c r="BI147" s="93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94"/>
      <c r="BU147" s="93"/>
      <c r="BW147" s="93"/>
    </row>
    <row r="148" spans="1:75" hidden="1" x14ac:dyDescent="0.25">
      <c r="A148" s="180"/>
      <c r="B148" s="181"/>
      <c r="C148" s="182"/>
      <c r="D148" s="182"/>
      <c r="E148" s="183"/>
      <c r="F148" s="184"/>
      <c r="G148" s="185"/>
      <c r="H148" s="186"/>
      <c r="I148" s="186"/>
      <c r="J148" s="186"/>
      <c r="K148" s="186"/>
      <c r="L148" s="186"/>
      <c r="M148" s="186"/>
      <c r="N148" s="187"/>
      <c r="O148" s="187"/>
      <c r="P148" s="188"/>
      <c r="Q148" s="189"/>
      <c r="R148" s="189"/>
      <c r="S148" s="180"/>
      <c r="T148" s="180"/>
      <c r="U148" s="180"/>
      <c r="V148" s="188"/>
      <c r="W148" s="185"/>
      <c r="X148" s="187"/>
      <c r="Y148" s="185"/>
      <c r="Z148" s="186"/>
      <c r="AA148" s="186"/>
      <c r="AB148" s="186"/>
      <c r="AC148" s="186"/>
      <c r="AD148" s="186"/>
      <c r="AE148" s="186"/>
      <c r="AF148" s="186"/>
      <c r="AG148" s="186"/>
      <c r="AH148" s="551"/>
      <c r="AI148" s="551"/>
      <c r="AJ148" s="551"/>
      <c r="AK148" s="551"/>
      <c r="AL148" s="89"/>
      <c r="AM148" s="89"/>
      <c r="AN148" s="89"/>
      <c r="AO148" s="89"/>
      <c r="AP148" s="90"/>
      <c r="AR148" s="91"/>
      <c r="AS148" s="91"/>
      <c r="AT148" s="91"/>
      <c r="AU148" s="91"/>
      <c r="AV148" s="90"/>
      <c r="AW148" s="91"/>
      <c r="AX148" s="89"/>
      <c r="AY148" s="89"/>
      <c r="AZ148" s="89"/>
      <c r="BA148" s="89"/>
      <c r="BB148" s="89"/>
      <c r="BC148" s="89"/>
      <c r="BD148" s="92"/>
      <c r="BE148" s="92"/>
      <c r="BF148" s="93"/>
      <c r="BG148" s="93"/>
      <c r="BH148" s="93"/>
      <c r="BI148" s="93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94"/>
      <c r="BU148" s="93"/>
      <c r="BW148" s="93"/>
    </row>
    <row r="149" spans="1:75" hidden="1" x14ac:dyDescent="0.25">
      <c r="A149" s="180"/>
      <c r="B149" s="181"/>
      <c r="C149" s="182"/>
      <c r="D149" s="182"/>
      <c r="E149" s="183"/>
      <c r="F149" s="184"/>
      <c r="G149" s="185"/>
      <c r="H149" s="186"/>
      <c r="I149" s="186"/>
      <c r="J149" s="186"/>
      <c r="K149" s="186"/>
      <c r="L149" s="186"/>
      <c r="M149" s="186"/>
      <c r="N149" s="187"/>
      <c r="O149" s="187"/>
      <c r="P149" s="188"/>
      <c r="Q149" s="189"/>
      <c r="R149" s="189"/>
      <c r="S149" s="180"/>
      <c r="T149" s="180"/>
      <c r="U149" s="180"/>
      <c r="V149" s="188"/>
      <c r="W149" s="185"/>
      <c r="X149" s="187"/>
      <c r="Y149" s="185"/>
      <c r="Z149" s="186"/>
      <c r="AA149" s="186"/>
      <c r="AB149" s="186"/>
      <c r="AC149" s="186"/>
      <c r="AD149" s="186"/>
      <c r="AE149" s="186"/>
      <c r="AF149" s="186"/>
      <c r="AG149" s="186"/>
      <c r="AH149" s="551"/>
      <c r="AI149" s="551"/>
      <c r="AJ149" s="551"/>
      <c r="AK149" s="551"/>
      <c r="AL149" s="89"/>
      <c r="AM149" s="89"/>
      <c r="AN149" s="89"/>
      <c r="AO149" s="89"/>
      <c r="AP149" s="90"/>
      <c r="AR149" s="91"/>
      <c r="AS149" s="91"/>
      <c r="AT149" s="91"/>
      <c r="AU149" s="91"/>
      <c r="AV149" s="90"/>
      <c r="AW149" s="91"/>
      <c r="AX149" s="89"/>
      <c r="AY149" s="89"/>
      <c r="AZ149" s="89"/>
      <c r="BA149" s="89"/>
      <c r="BB149" s="89"/>
      <c r="BC149" s="89"/>
      <c r="BD149" s="92"/>
      <c r="BE149" s="92"/>
      <c r="BF149" s="93"/>
      <c r="BG149" s="93"/>
      <c r="BH149" s="93"/>
      <c r="BI149" s="93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94"/>
      <c r="BU149" s="93"/>
      <c r="BW149" s="93"/>
    </row>
    <row r="150" spans="1:75" hidden="1" x14ac:dyDescent="0.25">
      <c r="A150" s="180"/>
      <c r="B150" s="181"/>
      <c r="C150" s="182"/>
      <c r="D150" s="182"/>
      <c r="E150" s="183"/>
      <c r="F150" s="184"/>
      <c r="G150" s="185"/>
      <c r="H150" s="186"/>
      <c r="I150" s="186"/>
      <c r="J150" s="186"/>
      <c r="K150" s="186"/>
      <c r="L150" s="186"/>
      <c r="M150" s="186"/>
      <c r="N150" s="187"/>
      <c r="O150" s="187"/>
      <c r="P150" s="188"/>
      <c r="Q150" s="189"/>
      <c r="R150" s="189"/>
      <c r="S150" s="180"/>
      <c r="T150" s="180"/>
      <c r="U150" s="180"/>
      <c r="V150" s="188"/>
      <c r="W150" s="185"/>
      <c r="X150" s="187"/>
      <c r="Y150" s="185"/>
      <c r="Z150" s="186"/>
      <c r="AA150" s="186"/>
      <c r="AB150" s="186"/>
      <c r="AC150" s="186"/>
      <c r="AD150" s="186"/>
      <c r="AE150" s="186"/>
      <c r="AF150" s="186"/>
      <c r="AG150" s="186"/>
      <c r="AH150" s="551"/>
      <c r="AI150" s="551"/>
      <c r="AJ150" s="551"/>
      <c r="AK150" s="551"/>
      <c r="AL150" s="89"/>
      <c r="AM150" s="89"/>
      <c r="AN150" s="89"/>
      <c r="AO150" s="89"/>
      <c r="AP150" s="90"/>
      <c r="AR150" s="91"/>
      <c r="AS150" s="91"/>
      <c r="AT150" s="91"/>
      <c r="AU150" s="91"/>
      <c r="AV150" s="90"/>
      <c r="AW150" s="91"/>
      <c r="AX150" s="89"/>
      <c r="AY150" s="89"/>
      <c r="AZ150" s="89"/>
      <c r="BA150" s="89"/>
      <c r="BB150" s="89"/>
      <c r="BC150" s="89"/>
      <c r="BD150" s="92"/>
      <c r="BE150" s="92"/>
      <c r="BF150" s="93"/>
      <c r="BG150" s="93"/>
      <c r="BH150" s="93"/>
      <c r="BI150" s="93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94"/>
      <c r="BU150" s="93"/>
      <c r="BW150" s="93"/>
    </row>
    <row r="151" spans="1:75" hidden="1" x14ac:dyDescent="0.25">
      <c r="A151" s="180"/>
      <c r="B151" s="181"/>
      <c r="C151" s="182"/>
      <c r="D151" s="182"/>
      <c r="E151" s="183"/>
      <c r="F151" s="184"/>
      <c r="G151" s="185"/>
      <c r="H151" s="186"/>
      <c r="I151" s="186"/>
      <c r="J151" s="186"/>
      <c r="K151" s="186"/>
      <c r="L151" s="186"/>
      <c r="M151" s="186"/>
      <c r="N151" s="187"/>
      <c r="O151" s="187"/>
      <c r="P151" s="188"/>
      <c r="Q151" s="189"/>
      <c r="R151" s="189"/>
      <c r="S151" s="180"/>
      <c r="T151" s="180"/>
      <c r="U151" s="180"/>
      <c r="V151" s="188"/>
      <c r="W151" s="185"/>
      <c r="X151" s="187"/>
      <c r="Y151" s="185"/>
      <c r="Z151" s="186"/>
      <c r="AA151" s="186"/>
      <c r="AB151" s="186"/>
      <c r="AC151" s="186"/>
      <c r="AD151" s="186"/>
      <c r="AE151" s="186"/>
      <c r="AF151" s="186"/>
      <c r="AG151" s="186"/>
      <c r="AH151" s="551"/>
      <c r="AI151" s="551"/>
      <c r="AJ151" s="551"/>
      <c r="AK151" s="551"/>
      <c r="AL151" s="89"/>
      <c r="AM151" s="89"/>
      <c r="AN151" s="89"/>
      <c r="AO151" s="89"/>
      <c r="AP151" s="90"/>
      <c r="AR151" s="91"/>
      <c r="AS151" s="91"/>
      <c r="AT151" s="91"/>
      <c r="AU151" s="91"/>
      <c r="AV151" s="90"/>
      <c r="AW151" s="91"/>
      <c r="AX151" s="89"/>
      <c r="AY151" s="89"/>
      <c r="AZ151" s="89"/>
      <c r="BA151" s="89"/>
      <c r="BB151" s="89"/>
      <c r="BC151" s="89"/>
      <c r="BD151" s="92"/>
      <c r="BE151" s="92"/>
      <c r="BF151" s="93"/>
      <c r="BG151" s="93"/>
      <c r="BH151" s="93"/>
      <c r="BI151" s="93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94"/>
      <c r="BU151" s="93"/>
      <c r="BW151" s="93"/>
    </row>
    <row r="152" spans="1:75" hidden="1" x14ac:dyDescent="0.25">
      <c r="A152" s="180"/>
      <c r="B152" s="181"/>
      <c r="C152" s="182"/>
      <c r="D152" s="182"/>
      <c r="E152" s="183"/>
      <c r="F152" s="184"/>
      <c r="G152" s="185"/>
      <c r="H152" s="186"/>
      <c r="I152" s="186"/>
      <c r="J152" s="186"/>
      <c r="K152" s="186"/>
      <c r="L152" s="186"/>
      <c r="M152" s="186"/>
      <c r="N152" s="187"/>
      <c r="O152" s="187"/>
      <c r="P152" s="188"/>
      <c r="Q152" s="189"/>
      <c r="R152" s="189"/>
      <c r="S152" s="180"/>
      <c r="T152" s="180"/>
      <c r="U152" s="180"/>
      <c r="V152" s="188"/>
      <c r="W152" s="185"/>
      <c r="X152" s="187"/>
      <c r="Y152" s="185"/>
      <c r="Z152" s="186"/>
      <c r="AA152" s="186"/>
      <c r="AB152" s="186"/>
      <c r="AC152" s="186"/>
      <c r="AD152" s="186"/>
      <c r="AE152" s="186"/>
      <c r="AF152" s="186"/>
      <c r="AG152" s="186"/>
      <c r="AH152" s="551"/>
      <c r="AI152" s="551"/>
      <c r="AJ152" s="551"/>
      <c r="AK152" s="551"/>
      <c r="AL152" s="89"/>
      <c r="AM152" s="89"/>
      <c r="AN152" s="89"/>
      <c r="AO152" s="89"/>
      <c r="AP152" s="90"/>
      <c r="AR152" s="91"/>
      <c r="AS152" s="91"/>
      <c r="AT152" s="91"/>
      <c r="AU152" s="91"/>
      <c r="AV152" s="90"/>
      <c r="AW152" s="91"/>
      <c r="AX152" s="89"/>
      <c r="AY152" s="89"/>
      <c r="AZ152" s="89"/>
      <c r="BA152" s="89"/>
      <c r="BB152" s="89"/>
      <c r="BC152" s="89"/>
      <c r="BD152" s="92"/>
      <c r="BE152" s="92"/>
      <c r="BF152" s="93"/>
      <c r="BG152" s="93"/>
      <c r="BH152" s="93"/>
      <c r="BI152" s="93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94"/>
      <c r="BU152" s="93"/>
      <c r="BW152" s="93"/>
    </row>
    <row r="153" spans="1:75" hidden="1" x14ac:dyDescent="0.25">
      <c r="A153" s="180"/>
      <c r="B153" s="181"/>
      <c r="C153" s="182"/>
      <c r="D153" s="182"/>
      <c r="E153" s="183"/>
      <c r="F153" s="184"/>
      <c r="G153" s="185"/>
      <c r="H153" s="186"/>
      <c r="I153" s="186"/>
      <c r="J153" s="186"/>
      <c r="K153" s="186"/>
      <c r="L153" s="186"/>
      <c r="M153" s="186"/>
      <c r="N153" s="187"/>
      <c r="O153" s="187"/>
      <c r="P153" s="188"/>
      <c r="Q153" s="189"/>
      <c r="R153" s="189"/>
      <c r="S153" s="180"/>
      <c r="T153" s="180"/>
      <c r="U153" s="180"/>
      <c r="V153" s="188"/>
      <c r="W153" s="185"/>
      <c r="X153" s="187"/>
      <c r="Y153" s="185"/>
      <c r="Z153" s="186"/>
      <c r="AA153" s="186"/>
      <c r="AB153" s="186"/>
      <c r="AC153" s="186"/>
      <c r="AD153" s="186"/>
      <c r="AE153" s="186"/>
      <c r="AF153" s="186"/>
      <c r="AG153" s="186"/>
      <c r="AH153" s="551"/>
      <c r="AI153" s="551"/>
      <c r="AJ153" s="551"/>
      <c r="AK153" s="551"/>
      <c r="AL153" s="89"/>
      <c r="AM153" s="89"/>
      <c r="AN153" s="89"/>
      <c r="AO153" s="89"/>
      <c r="AP153" s="90"/>
      <c r="AR153" s="91"/>
      <c r="AS153" s="91"/>
      <c r="AT153" s="91"/>
      <c r="AU153" s="91"/>
      <c r="AV153" s="90"/>
      <c r="AW153" s="91"/>
      <c r="AX153" s="89"/>
      <c r="AY153" s="89"/>
      <c r="AZ153" s="89"/>
      <c r="BA153" s="89"/>
      <c r="BB153" s="89"/>
      <c r="BC153" s="89"/>
      <c r="BD153" s="92"/>
      <c r="BE153" s="92"/>
      <c r="BF153" s="93"/>
      <c r="BG153" s="93"/>
      <c r="BH153" s="93"/>
      <c r="BI153" s="93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94"/>
      <c r="BU153" s="93"/>
      <c r="BW153" s="93"/>
    </row>
    <row r="154" spans="1:75" hidden="1" x14ac:dyDescent="0.25">
      <c r="A154" s="180"/>
      <c r="B154" s="181"/>
      <c r="C154" s="182"/>
      <c r="D154" s="182"/>
      <c r="E154" s="183"/>
      <c r="F154" s="184"/>
      <c r="G154" s="185"/>
      <c r="H154" s="186"/>
      <c r="I154" s="186"/>
      <c r="J154" s="186"/>
      <c r="K154" s="186"/>
      <c r="L154" s="186"/>
      <c r="M154" s="186"/>
      <c r="N154" s="187"/>
      <c r="O154" s="187"/>
      <c r="P154" s="188"/>
      <c r="Q154" s="189"/>
      <c r="R154" s="189"/>
      <c r="S154" s="180"/>
      <c r="T154" s="180"/>
      <c r="U154" s="180"/>
      <c r="V154" s="188"/>
      <c r="W154" s="185"/>
      <c r="X154" s="187"/>
      <c r="Y154" s="185"/>
      <c r="Z154" s="186"/>
      <c r="AA154" s="186"/>
      <c r="AB154" s="186"/>
      <c r="AC154" s="186"/>
      <c r="AD154" s="186"/>
      <c r="AE154" s="186"/>
      <c r="AF154" s="186"/>
      <c r="AG154" s="186"/>
      <c r="AH154" s="551"/>
      <c r="AI154" s="551"/>
      <c r="AJ154" s="551"/>
      <c r="AK154" s="551"/>
      <c r="AL154" s="89"/>
      <c r="AM154" s="89"/>
      <c r="AN154" s="89"/>
      <c r="AO154" s="89"/>
      <c r="AP154" s="90"/>
      <c r="AR154" s="91"/>
      <c r="AS154" s="91"/>
      <c r="AT154" s="91"/>
      <c r="AU154" s="91"/>
      <c r="AV154" s="90"/>
      <c r="AW154" s="91"/>
      <c r="AX154" s="89"/>
      <c r="AY154" s="89"/>
      <c r="AZ154" s="89"/>
      <c r="BA154" s="89"/>
      <c r="BB154" s="89"/>
      <c r="BC154" s="89"/>
      <c r="BD154" s="92"/>
      <c r="BE154" s="92"/>
      <c r="BF154" s="93"/>
      <c r="BG154" s="93"/>
      <c r="BH154" s="93"/>
      <c r="BI154" s="93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94"/>
      <c r="BU154" s="93"/>
      <c r="BW154" s="93"/>
    </row>
    <row r="155" spans="1:75" hidden="1" x14ac:dyDescent="0.25">
      <c r="A155" s="180"/>
      <c r="B155" s="181"/>
      <c r="C155" s="182"/>
      <c r="D155" s="182"/>
      <c r="E155" s="183"/>
      <c r="F155" s="184"/>
      <c r="G155" s="185"/>
      <c r="H155" s="186"/>
      <c r="I155" s="186"/>
      <c r="J155" s="186"/>
      <c r="K155" s="186"/>
      <c r="L155" s="186"/>
      <c r="M155" s="186"/>
      <c r="N155" s="187"/>
      <c r="O155" s="187"/>
      <c r="P155" s="188"/>
      <c r="Q155" s="189"/>
      <c r="R155" s="189"/>
      <c r="S155" s="180"/>
      <c r="T155" s="180"/>
      <c r="U155" s="180"/>
      <c r="V155" s="188"/>
      <c r="W155" s="185"/>
      <c r="X155" s="187"/>
      <c r="Y155" s="185"/>
      <c r="Z155" s="186"/>
      <c r="AA155" s="186"/>
      <c r="AB155" s="186"/>
      <c r="AC155" s="186"/>
      <c r="AD155" s="186"/>
      <c r="AE155" s="186"/>
      <c r="AF155" s="186"/>
      <c r="AG155" s="186"/>
      <c r="AH155" s="551"/>
      <c r="AI155" s="551"/>
      <c r="AJ155" s="551"/>
      <c r="AK155" s="551"/>
      <c r="AL155" s="89"/>
      <c r="AM155" s="89"/>
      <c r="AN155" s="89"/>
      <c r="AO155" s="89"/>
      <c r="AP155" s="90"/>
      <c r="AR155" s="91"/>
      <c r="AS155" s="91"/>
      <c r="AT155" s="91"/>
      <c r="AU155" s="91"/>
      <c r="AV155" s="90"/>
      <c r="AW155" s="91"/>
      <c r="AX155" s="89"/>
      <c r="AY155" s="89"/>
      <c r="AZ155" s="89"/>
      <c r="BA155" s="89"/>
      <c r="BB155" s="89"/>
      <c r="BC155" s="89"/>
      <c r="BD155" s="92"/>
      <c r="BE155" s="92"/>
      <c r="BF155" s="93"/>
      <c r="BG155" s="93"/>
      <c r="BH155" s="93"/>
      <c r="BI155" s="93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94"/>
      <c r="BU155" s="93"/>
      <c r="BW155" s="93"/>
    </row>
    <row r="156" spans="1:75" hidden="1" x14ac:dyDescent="0.25">
      <c r="A156" s="180"/>
      <c r="B156" s="181"/>
      <c r="C156" s="182"/>
      <c r="D156" s="182"/>
      <c r="E156" s="183"/>
      <c r="F156" s="184"/>
      <c r="G156" s="185"/>
      <c r="H156" s="186"/>
      <c r="I156" s="186"/>
      <c r="J156" s="186"/>
      <c r="K156" s="186"/>
      <c r="L156" s="186"/>
      <c r="M156" s="186"/>
      <c r="N156" s="187"/>
      <c r="O156" s="187"/>
      <c r="P156" s="188"/>
      <c r="Q156" s="189"/>
      <c r="R156" s="189"/>
      <c r="S156" s="180"/>
      <c r="T156" s="180"/>
      <c r="U156" s="180"/>
      <c r="V156" s="188"/>
      <c r="W156" s="185"/>
      <c r="X156" s="187"/>
      <c r="Y156" s="185"/>
      <c r="Z156" s="186"/>
      <c r="AA156" s="186"/>
      <c r="AB156" s="186"/>
      <c r="AC156" s="186"/>
      <c r="AD156" s="186"/>
      <c r="AE156" s="186"/>
      <c r="AF156" s="186"/>
      <c r="AG156" s="186"/>
      <c r="AH156" s="551"/>
      <c r="AI156" s="551"/>
      <c r="AJ156" s="551"/>
      <c r="AK156" s="551"/>
      <c r="AL156" s="89"/>
      <c r="AM156" s="89"/>
      <c r="AN156" s="89"/>
      <c r="AO156" s="89"/>
      <c r="AP156" s="90"/>
      <c r="AR156" s="91"/>
      <c r="AS156" s="91"/>
      <c r="AT156" s="91"/>
      <c r="AU156" s="91"/>
      <c r="AV156" s="90"/>
      <c r="AW156" s="91"/>
      <c r="AX156" s="89"/>
      <c r="AY156" s="89"/>
      <c r="AZ156" s="89"/>
      <c r="BA156" s="89"/>
      <c r="BB156" s="89"/>
      <c r="BC156" s="89"/>
      <c r="BD156" s="92"/>
      <c r="BE156" s="92"/>
      <c r="BF156" s="93"/>
      <c r="BG156" s="93"/>
      <c r="BH156" s="93"/>
      <c r="BI156" s="93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94"/>
      <c r="BU156" s="93"/>
      <c r="BW156" s="93"/>
    </row>
    <row r="157" spans="1:75" hidden="1" x14ac:dyDescent="0.25">
      <c r="A157" s="180"/>
      <c r="B157" s="181"/>
      <c r="C157" s="182"/>
      <c r="D157" s="182"/>
      <c r="E157" s="183"/>
      <c r="F157" s="184"/>
      <c r="G157" s="185"/>
      <c r="H157" s="186"/>
      <c r="I157" s="186"/>
      <c r="J157" s="186"/>
      <c r="K157" s="186"/>
      <c r="L157" s="186"/>
      <c r="M157" s="186"/>
      <c r="N157" s="187"/>
      <c r="O157" s="187"/>
      <c r="P157" s="188"/>
      <c r="Q157" s="189"/>
      <c r="R157" s="189"/>
      <c r="S157" s="180"/>
      <c r="T157" s="180"/>
      <c r="U157" s="180"/>
      <c r="V157" s="188"/>
      <c r="W157" s="185"/>
      <c r="X157" s="187"/>
      <c r="Y157" s="185"/>
      <c r="Z157" s="186"/>
      <c r="AA157" s="186"/>
      <c r="AB157" s="186"/>
      <c r="AC157" s="186"/>
      <c r="AD157" s="186"/>
      <c r="AE157" s="186"/>
      <c r="AF157" s="186"/>
      <c r="AG157" s="186"/>
      <c r="AH157" s="551"/>
      <c r="AI157" s="551"/>
      <c r="AJ157" s="551"/>
      <c r="AK157" s="551"/>
      <c r="AL157" s="89"/>
      <c r="AM157" s="89"/>
      <c r="AN157" s="89"/>
      <c r="AO157" s="89"/>
      <c r="AP157" s="90"/>
      <c r="AR157" s="91"/>
      <c r="AS157" s="91"/>
      <c r="AT157" s="91"/>
      <c r="AU157" s="91"/>
      <c r="AV157" s="90"/>
      <c r="AW157" s="91"/>
      <c r="AX157" s="89"/>
      <c r="AY157" s="89"/>
      <c r="AZ157" s="89"/>
      <c r="BA157" s="89"/>
      <c r="BB157" s="89"/>
      <c r="BC157" s="89"/>
      <c r="BD157" s="92"/>
      <c r="BE157" s="92"/>
      <c r="BF157" s="93"/>
      <c r="BG157" s="93"/>
      <c r="BH157" s="93"/>
      <c r="BI157" s="93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94"/>
      <c r="BU157" s="93"/>
      <c r="BW157" s="93"/>
    </row>
    <row r="158" spans="1:75" hidden="1" x14ac:dyDescent="0.25">
      <c r="B158" s="87"/>
      <c r="E158" s="99"/>
      <c r="F158" s="157"/>
      <c r="H158" s="115"/>
      <c r="I158" s="115"/>
      <c r="J158" s="115"/>
      <c r="K158" s="115"/>
      <c r="L158" s="115"/>
      <c r="M158" s="115"/>
      <c r="N158" s="110"/>
      <c r="O158" s="110"/>
      <c r="P158" s="111"/>
      <c r="Q158" s="158"/>
      <c r="R158" s="158"/>
      <c r="V158" s="111"/>
      <c r="X158" s="110"/>
      <c r="Z158" s="115"/>
      <c r="AA158" s="115"/>
      <c r="AB158" s="115"/>
      <c r="AC158" s="115"/>
      <c r="AD158" s="115"/>
      <c r="AE158" s="115"/>
      <c r="AF158" s="115"/>
      <c r="AG158" s="115"/>
      <c r="AH158" s="551"/>
      <c r="AI158" s="551"/>
      <c r="AJ158" s="551"/>
      <c r="AK158" s="551"/>
      <c r="AL158" s="89"/>
      <c r="AM158" s="89"/>
      <c r="AN158" s="89"/>
      <c r="AO158" s="89"/>
      <c r="AP158" s="90"/>
      <c r="AR158" s="91"/>
      <c r="AS158" s="91"/>
      <c r="AT158" s="91"/>
      <c r="AU158" s="91"/>
      <c r="AV158" s="90"/>
      <c r="AW158" s="91"/>
      <c r="AX158" s="89"/>
      <c r="AY158" s="89"/>
      <c r="AZ158" s="89"/>
      <c r="BA158" s="89"/>
      <c r="BB158" s="89"/>
      <c r="BC158" s="89"/>
      <c r="BD158" s="92"/>
      <c r="BE158" s="92"/>
      <c r="BF158" s="93"/>
      <c r="BG158" s="93"/>
      <c r="BH158" s="93"/>
      <c r="BI158" s="93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94"/>
      <c r="BU158" s="93"/>
      <c r="BW158" s="93"/>
    </row>
    <row r="159" spans="1:75" hidden="1" x14ac:dyDescent="0.25">
      <c r="B159" s="87"/>
      <c r="E159" s="99"/>
      <c r="F159" s="157"/>
      <c r="H159" s="115"/>
      <c r="I159" s="115"/>
      <c r="J159" s="115"/>
      <c r="K159" s="115"/>
      <c r="L159" s="115"/>
      <c r="M159" s="115"/>
      <c r="N159" s="110"/>
      <c r="O159" s="110"/>
      <c r="P159" s="111"/>
      <c r="Q159" s="158"/>
      <c r="R159" s="158"/>
      <c r="V159" s="111"/>
      <c r="X159" s="110"/>
      <c r="Z159" s="115"/>
      <c r="AA159" s="115"/>
      <c r="AB159" s="115"/>
      <c r="AC159" s="115"/>
      <c r="AD159" s="115"/>
      <c r="AE159" s="115"/>
      <c r="AF159" s="115"/>
      <c r="AG159" s="115"/>
      <c r="AH159" s="551"/>
      <c r="AI159" s="551"/>
      <c r="AJ159" s="551"/>
      <c r="AK159" s="551"/>
      <c r="AL159" s="89"/>
      <c r="AM159" s="89"/>
      <c r="AN159" s="89"/>
      <c r="AO159" s="89"/>
      <c r="AP159" s="90"/>
      <c r="AR159" s="91"/>
      <c r="AS159" s="91"/>
      <c r="AT159" s="91"/>
      <c r="AU159" s="91"/>
      <c r="AV159" s="90"/>
      <c r="AW159" s="91"/>
      <c r="AX159" s="89"/>
      <c r="AY159" s="89"/>
      <c r="AZ159" s="89"/>
      <c r="BA159" s="89"/>
      <c r="BB159" s="89"/>
      <c r="BC159" s="89"/>
      <c r="BD159" s="92"/>
      <c r="BE159" s="92"/>
      <c r="BF159" s="93"/>
      <c r="BG159" s="93"/>
      <c r="BH159" s="93"/>
      <c r="BI159" s="93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94"/>
      <c r="BU159" s="93"/>
      <c r="BW159" s="93"/>
    </row>
    <row r="160" spans="1:75" hidden="1" x14ac:dyDescent="0.25">
      <c r="B160" s="87"/>
      <c r="E160" s="99"/>
      <c r="F160" s="157"/>
      <c r="H160" s="115"/>
      <c r="I160" s="115"/>
      <c r="J160" s="115"/>
      <c r="K160" s="115"/>
      <c r="L160" s="115"/>
      <c r="M160" s="115"/>
      <c r="N160" s="110"/>
      <c r="O160" s="110"/>
      <c r="P160" s="111"/>
      <c r="Q160" s="158"/>
      <c r="R160" s="158"/>
      <c r="V160" s="111"/>
      <c r="X160" s="110"/>
      <c r="Z160" s="115"/>
      <c r="AA160" s="115"/>
      <c r="AB160" s="115"/>
      <c r="AC160" s="115"/>
      <c r="AD160" s="115"/>
      <c r="AE160" s="115"/>
      <c r="AF160" s="115"/>
      <c r="AG160" s="115"/>
      <c r="AH160" s="551"/>
      <c r="AI160" s="551"/>
      <c r="AJ160" s="551"/>
      <c r="AK160" s="551"/>
      <c r="AL160" s="89"/>
      <c r="AM160" s="89"/>
      <c r="AN160" s="89"/>
      <c r="AO160" s="89"/>
      <c r="AP160" s="90"/>
      <c r="AR160" s="91"/>
      <c r="AS160" s="91"/>
      <c r="AT160" s="91"/>
      <c r="AU160" s="91"/>
      <c r="AV160" s="90"/>
      <c r="AW160" s="91"/>
      <c r="AX160" s="89"/>
      <c r="AY160" s="89"/>
      <c r="AZ160" s="89"/>
      <c r="BA160" s="89"/>
      <c r="BB160" s="89"/>
      <c r="BC160" s="89"/>
      <c r="BD160" s="92"/>
      <c r="BE160" s="92"/>
      <c r="BF160" s="93"/>
      <c r="BG160" s="93"/>
      <c r="BH160" s="93"/>
      <c r="BI160" s="93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94"/>
      <c r="BU160" s="93"/>
      <c r="BW160" s="93"/>
    </row>
    <row r="161" spans="2:75" hidden="1" x14ac:dyDescent="0.25">
      <c r="B161" s="87"/>
      <c r="E161" s="99"/>
      <c r="F161" s="157"/>
      <c r="H161" s="115"/>
      <c r="I161" s="115"/>
      <c r="J161" s="115"/>
      <c r="K161" s="115"/>
      <c r="L161" s="115"/>
      <c r="M161" s="115"/>
      <c r="N161" s="110"/>
      <c r="O161" s="110"/>
      <c r="P161" s="111"/>
      <c r="Q161" s="158"/>
      <c r="R161" s="158"/>
      <c r="V161" s="111"/>
      <c r="X161" s="110"/>
      <c r="Z161" s="115"/>
      <c r="AA161" s="115"/>
      <c r="AB161" s="115"/>
      <c r="AC161" s="115"/>
      <c r="AD161" s="115"/>
      <c r="AE161" s="115"/>
      <c r="AF161" s="115"/>
      <c r="AG161" s="115"/>
      <c r="AH161" s="551"/>
      <c r="AI161" s="551"/>
      <c r="AJ161" s="551"/>
      <c r="AK161" s="551"/>
      <c r="AL161" s="89"/>
      <c r="AM161" s="89"/>
      <c r="AN161" s="89"/>
      <c r="AO161" s="89"/>
      <c r="AP161" s="90"/>
      <c r="AR161" s="91"/>
      <c r="AS161" s="91"/>
      <c r="AT161" s="91"/>
      <c r="AU161" s="91"/>
      <c r="AV161" s="90"/>
      <c r="AW161" s="91"/>
      <c r="AX161" s="89"/>
      <c r="AY161" s="89"/>
      <c r="AZ161" s="89"/>
      <c r="BA161" s="89"/>
      <c r="BB161" s="89"/>
      <c r="BC161" s="89"/>
      <c r="BD161" s="92"/>
      <c r="BE161" s="92"/>
      <c r="BF161" s="93"/>
      <c r="BG161" s="93"/>
      <c r="BH161" s="93"/>
      <c r="BI161" s="93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94"/>
      <c r="BU161" s="93"/>
      <c r="BW161" s="93"/>
    </row>
    <row r="162" spans="2:75" hidden="1" x14ac:dyDescent="0.25">
      <c r="B162" s="87"/>
      <c r="E162" s="99"/>
      <c r="F162" s="157"/>
      <c r="H162" s="115"/>
      <c r="I162" s="115"/>
      <c r="J162" s="115"/>
      <c r="K162" s="115"/>
      <c r="L162" s="115"/>
      <c r="M162" s="115"/>
      <c r="N162" s="110"/>
      <c r="O162" s="110"/>
      <c r="P162" s="111"/>
      <c r="Q162" s="158"/>
      <c r="R162" s="158"/>
      <c r="V162" s="111"/>
      <c r="X162" s="110"/>
      <c r="Z162" s="115"/>
      <c r="AA162" s="115"/>
      <c r="AB162" s="115"/>
      <c r="AC162" s="115"/>
      <c r="AD162" s="115"/>
      <c r="AE162" s="115"/>
      <c r="AF162" s="115"/>
      <c r="AG162" s="115"/>
      <c r="AH162" s="551"/>
      <c r="AI162" s="551"/>
      <c r="AJ162" s="551"/>
      <c r="AK162" s="551"/>
      <c r="AL162" s="89"/>
      <c r="AM162" s="89"/>
      <c r="AN162" s="89"/>
      <c r="AO162" s="89"/>
      <c r="AP162" s="90"/>
      <c r="AR162" s="91"/>
      <c r="AS162" s="91"/>
      <c r="AT162" s="91"/>
      <c r="AU162" s="91"/>
      <c r="AV162" s="90"/>
      <c r="AW162" s="91"/>
      <c r="AX162" s="89"/>
      <c r="AY162" s="89"/>
      <c r="AZ162" s="89"/>
      <c r="BA162" s="89"/>
      <c r="BB162" s="89"/>
      <c r="BC162" s="89"/>
      <c r="BD162" s="92"/>
      <c r="BE162" s="92"/>
      <c r="BF162" s="93"/>
      <c r="BG162" s="93"/>
      <c r="BH162" s="93"/>
      <c r="BI162" s="93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94"/>
      <c r="BU162" s="93"/>
      <c r="BW162" s="93"/>
    </row>
    <row r="163" spans="2:75" hidden="1" x14ac:dyDescent="0.25">
      <c r="B163" s="87"/>
      <c r="E163" s="99"/>
      <c r="F163" s="157"/>
      <c r="H163" s="115"/>
      <c r="I163" s="115"/>
      <c r="J163" s="115"/>
      <c r="K163" s="115"/>
      <c r="L163" s="115"/>
      <c r="M163" s="115"/>
      <c r="N163" s="110"/>
      <c r="O163" s="110"/>
      <c r="P163" s="111"/>
      <c r="Q163" s="158"/>
      <c r="R163" s="158"/>
      <c r="V163" s="111"/>
      <c r="X163" s="110"/>
      <c r="Z163" s="115"/>
      <c r="AA163" s="115"/>
      <c r="AB163" s="115"/>
      <c r="AC163" s="115"/>
      <c r="AD163" s="115"/>
      <c r="AE163" s="115"/>
      <c r="AF163" s="115"/>
      <c r="AG163" s="115"/>
      <c r="AH163" s="551"/>
      <c r="AI163" s="551"/>
      <c r="AJ163" s="551"/>
      <c r="AK163" s="551"/>
      <c r="AL163" s="89"/>
      <c r="AM163" s="89"/>
      <c r="AN163" s="89"/>
      <c r="AO163" s="89"/>
      <c r="AP163" s="90"/>
      <c r="AR163" s="91"/>
      <c r="AS163" s="91"/>
      <c r="AT163" s="91"/>
      <c r="AU163" s="91"/>
      <c r="AV163" s="90"/>
      <c r="AW163" s="91"/>
      <c r="AX163" s="89"/>
      <c r="AY163" s="89"/>
      <c r="AZ163" s="89"/>
      <c r="BA163" s="89"/>
      <c r="BB163" s="89"/>
      <c r="BC163" s="89"/>
      <c r="BD163" s="92"/>
      <c r="BE163" s="92"/>
      <c r="BF163" s="93"/>
      <c r="BG163" s="93"/>
      <c r="BH163" s="93"/>
      <c r="BI163" s="93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94"/>
      <c r="BU163" s="93"/>
      <c r="BW163" s="93"/>
    </row>
    <row r="164" spans="2:75" hidden="1" x14ac:dyDescent="0.25">
      <c r="B164" s="87"/>
      <c r="E164" s="99"/>
      <c r="F164" s="157"/>
      <c r="H164" s="115"/>
      <c r="I164" s="115"/>
      <c r="J164" s="115"/>
      <c r="K164" s="115"/>
      <c r="L164" s="115"/>
      <c r="M164" s="115"/>
      <c r="N164" s="110"/>
      <c r="O164" s="110"/>
      <c r="P164" s="111"/>
      <c r="Q164" s="158"/>
      <c r="R164" s="158"/>
      <c r="V164" s="111"/>
      <c r="X164" s="110"/>
      <c r="Z164" s="115"/>
      <c r="AA164" s="115"/>
      <c r="AB164" s="115"/>
      <c r="AC164" s="115"/>
      <c r="AD164" s="115"/>
      <c r="AE164" s="115"/>
      <c r="AF164" s="115"/>
      <c r="AG164" s="115"/>
      <c r="AH164" s="551"/>
      <c r="AI164" s="551"/>
      <c r="AJ164" s="551"/>
      <c r="AK164" s="551"/>
      <c r="AL164" s="89"/>
      <c r="AM164" s="89"/>
      <c r="AN164" s="89"/>
      <c r="AO164" s="89"/>
      <c r="AP164" s="90"/>
      <c r="AR164" s="91"/>
      <c r="AS164" s="91"/>
      <c r="AT164" s="91"/>
      <c r="AU164" s="91"/>
      <c r="AV164" s="90"/>
      <c r="AW164" s="91"/>
      <c r="AX164" s="89"/>
      <c r="AY164" s="89"/>
      <c r="AZ164" s="89"/>
      <c r="BA164" s="89"/>
      <c r="BB164" s="89"/>
      <c r="BC164" s="89"/>
      <c r="BD164" s="92"/>
      <c r="BE164" s="92"/>
      <c r="BF164" s="93"/>
      <c r="BG164" s="93"/>
      <c r="BH164" s="93"/>
      <c r="BI164" s="93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94"/>
      <c r="BU164" s="93"/>
      <c r="BW164" s="93"/>
    </row>
    <row r="165" spans="2:75" hidden="1" x14ac:dyDescent="0.25">
      <c r="B165" s="87"/>
      <c r="E165" s="99"/>
      <c r="F165" s="157"/>
      <c r="H165" s="115"/>
      <c r="I165" s="115"/>
      <c r="J165" s="115"/>
      <c r="K165" s="115"/>
      <c r="L165" s="115"/>
      <c r="M165" s="115"/>
      <c r="N165" s="110"/>
      <c r="O165" s="110"/>
      <c r="P165" s="111"/>
      <c r="Q165" s="158"/>
      <c r="R165" s="158"/>
      <c r="V165" s="111"/>
      <c r="X165" s="110"/>
      <c r="Z165" s="115"/>
      <c r="AA165" s="115"/>
      <c r="AB165" s="115"/>
      <c r="AC165" s="115"/>
      <c r="AD165" s="115"/>
      <c r="AE165" s="115"/>
      <c r="AF165" s="115"/>
      <c r="AG165" s="115"/>
      <c r="AH165" s="551"/>
      <c r="AI165" s="551"/>
      <c r="AJ165" s="551"/>
      <c r="AK165" s="551"/>
      <c r="AL165" s="89"/>
      <c r="AM165" s="89"/>
      <c r="AN165" s="89"/>
      <c r="AO165" s="89"/>
      <c r="AP165" s="90"/>
      <c r="AR165" s="91"/>
      <c r="AS165" s="91"/>
      <c r="AT165" s="91"/>
      <c r="AU165" s="91"/>
      <c r="AV165" s="90"/>
      <c r="AW165" s="91"/>
      <c r="AX165" s="89"/>
      <c r="AY165" s="89"/>
      <c r="AZ165" s="89"/>
      <c r="BA165" s="89"/>
      <c r="BB165" s="89"/>
      <c r="BC165" s="89"/>
      <c r="BD165" s="92"/>
      <c r="BE165" s="92"/>
      <c r="BF165" s="93"/>
      <c r="BG165" s="93"/>
      <c r="BH165" s="93"/>
      <c r="BI165" s="93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94"/>
      <c r="BU165" s="93"/>
      <c r="BW165" s="93"/>
    </row>
    <row r="166" spans="2:75" hidden="1" x14ac:dyDescent="0.25">
      <c r="B166" s="87"/>
      <c r="E166" s="99"/>
      <c r="F166" s="157"/>
      <c r="H166" s="115"/>
      <c r="I166" s="115"/>
      <c r="J166" s="115"/>
      <c r="K166" s="115"/>
      <c r="L166" s="115"/>
      <c r="M166" s="115"/>
      <c r="N166" s="110"/>
      <c r="O166" s="110"/>
      <c r="P166" s="111"/>
      <c r="Q166" s="158"/>
      <c r="R166" s="158"/>
      <c r="V166" s="111"/>
      <c r="X166" s="110"/>
      <c r="Z166" s="115"/>
      <c r="AA166" s="115"/>
      <c r="AB166" s="115"/>
      <c r="AC166" s="115"/>
      <c r="AD166" s="115"/>
      <c r="AE166" s="115"/>
      <c r="AF166" s="115"/>
      <c r="AG166" s="115"/>
      <c r="AH166" s="551"/>
      <c r="AI166" s="551"/>
      <c r="AJ166" s="551"/>
      <c r="AK166" s="551"/>
      <c r="AL166" s="89"/>
      <c r="AM166" s="89"/>
      <c r="AN166" s="89"/>
      <c r="AO166" s="89"/>
      <c r="AP166" s="90"/>
      <c r="AR166" s="91"/>
      <c r="AS166" s="91"/>
      <c r="AT166" s="91"/>
      <c r="AU166" s="91"/>
      <c r="AV166" s="90"/>
      <c r="AW166" s="91"/>
      <c r="AX166" s="89"/>
      <c r="AY166" s="89"/>
      <c r="AZ166" s="89"/>
      <c r="BA166" s="89"/>
      <c r="BB166" s="89"/>
      <c r="BC166" s="89"/>
      <c r="BD166" s="92"/>
      <c r="BE166" s="92"/>
      <c r="BF166" s="93"/>
      <c r="BG166" s="93"/>
      <c r="BH166" s="93"/>
      <c r="BI166" s="93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94"/>
      <c r="BU166" s="93"/>
      <c r="BW166" s="93"/>
    </row>
    <row r="167" spans="2:75" hidden="1" x14ac:dyDescent="0.25">
      <c r="B167" s="87"/>
      <c r="E167" s="99"/>
      <c r="F167" s="157"/>
      <c r="H167" s="115"/>
      <c r="I167" s="115"/>
      <c r="J167" s="115"/>
      <c r="K167" s="115"/>
      <c r="L167" s="115"/>
      <c r="M167" s="115"/>
      <c r="N167" s="110"/>
      <c r="O167" s="110"/>
      <c r="P167" s="111"/>
      <c r="Q167" s="158"/>
      <c r="R167" s="158"/>
      <c r="V167" s="111"/>
      <c r="X167" s="110"/>
      <c r="Z167" s="115"/>
      <c r="AA167" s="115"/>
      <c r="AB167" s="115"/>
      <c r="AC167" s="115"/>
      <c r="AD167" s="115"/>
      <c r="AE167" s="115"/>
      <c r="AF167" s="115"/>
      <c r="AG167" s="115"/>
      <c r="AH167" s="551"/>
      <c r="AI167" s="551"/>
      <c r="AJ167" s="551"/>
      <c r="AK167" s="551"/>
      <c r="AL167" s="89"/>
      <c r="AM167" s="89"/>
      <c r="AN167" s="89"/>
      <c r="AO167" s="89"/>
      <c r="AP167" s="90"/>
      <c r="AR167" s="91"/>
      <c r="AS167" s="91"/>
      <c r="AT167" s="91"/>
      <c r="AU167" s="91"/>
      <c r="AV167" s="90"/>
      <c r="AW167" s="91"/>
      <c r="AX167" s="89"/>
      <c r="AY167" s="89"/>
      <c r="AZ167" s="89"/>
      <c r="BA167" s="89"/>
      <c r="BB167" s="89"/>
      <c r="BC167" s="89"/>
      <c r="BD167" s="92"/>
      <c r="BE167" s="92"/>
      <c r="BF167" s="93"/>
      <c r="BG167" s="93"/>
      <c r="BH167" s="93"/>
      <c r="BI167" s="93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94"/>
      <c r="BU167" s="93"/>
      <c r="BW167" s="93"/>
    </row>
    <row r="168" spans="2:75" hidden="1" x14ac:dyDescent="0.25">
      <c r="B168" s="87"/>
      <c r="E168" s="99"/>
      <c r="F168" s="157"/>
      <c r="H168" s="115"/>
      <c r="I168" s="115"/>
      <c r="J168" s="115"/>
      <c r="K168" s="115"/>
      <c r="L168" s="115"/>
      <c r="M168" s="115"/>
      <c r="N168" s="110"/>
      <c r="O168" s="110"/>
      <c r="P168" s="111"/>
      <c r="Q168" s="158"/>
      <c r="R168" s="158"/>
      <c r="V168" s="111"/>
      <c r="X168" s="110"/>
      <c r="Z168" s="115"/>
      <c r="AA168" s="115"/>
      <c r="AB168" s="115"/>
      <c r="AC168" s="115"/>
      <c r="AD168" s="115"/>
      <c r="AE168" s="115"/>
      <c r="AF168" s="115"/>
      <c r="AG168" s="115"/>
      <c r="AH168" s="551"/>
      <c r="AI168" s="551"/>
      <c r="AJ168" s="551"/>
      <c r="AK168" s="551"/>
      <c r="AL168" s="89"/>
      <c r="AM168" s="89"/>
      <c r="AN168" s="89"/>
      <c r="AO168" s="89"/>
      <c r="AP168" s="90"/>
      <c r="AR168" s="91"/>
      <c r="AS168" s="91"/>
      <c r="AT168" s="91"/>
      <c r="AU168" s="91"/>
      <c r="AV168" s="90"/>
      <c r="AW168" s="91"/>
      <c r="AX168" s="89"/>
      <c r="AY168" s="89"/>
      <c r="AZ168" s="89"/>
      <c r="BA168" s="89"/>
      <c r="BB168" s="89"/>
      <c r="BC168" s="89"/>
      <c r="BD168" s="92"/>
      <c r="BE168" s="92"/>
      <c r="BF168" s="93"/>
      <c r="BG168" s="93"/>
      <c r="BH168" s="93"/>
      <c r="BI168" s="93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94"/>
      <c r="BU168" s="93"/>
      <c r="BW168" s="93"/>
    </row>
    <row r="169" spans="2:75" hidden="1" x14ac:dyDescent="0.25">
      <c r="B169" s="87"/>
      <c r="E169" s="99"/>
      <c r="F169" s="157"/>
      <c r="H169" s="115"/>
      <c r="I169" s="115"/>
      <c r="J169" s="115"/>
      <c r="K169" s="115"/>
      <c r="L169" s="115"/>
      <c r="M169" s="115"/>
      <c r="N169" s="110"/>
      <c r="O169" s="110"/>
      <c r="P169" s="111"/>
      <c r="Q169" s="158"/>
      <c r="R169" s="158"/>
      <c r="V169" s="111"/>
      <c r="X169" s="110"/>
      <c r="Z169" s="115"/>
      <c r="AA169" s="115"/>
      <c r="AB169" s="115"/>
      <c r="AC169" s="115"/>
      <c r="AD169" s="115"/>
      <c r="AE169" s="115"/>
      <c r="AF169" s="115"/>
      <c r="AG169" s="115"/>
      <c r="AH169" s="551"/>
      <c r="AI169" s="551"/>
      <c r="AJ169" s="551"/>
      <c r="AK169" s="551"/>
      <c r="AL169" s="89"/>
      <c r="AM169" s="89"/>
      <c r="AN169" s="89"/>
      <c r="AO169" s="89"/>
      <c r="AP169" s="90"/>
      <c r="AR169" s="91"/>
      <c r="AS169" s="91"/>
      <c r="AT169" s="91"/>
      <c r="AU169" s="91"/>
      <c r="AV169" s="90"/>
      <c r="AW169" s="91"/>
      <c r="AX169" s="89"/>
      <c r="AY169" s="89"/>
      <c r="AZ169" s="89"/>
      <c r="BA169" s="89"/>
      <c r="BB169" s="89"/>
      <c r="BC169" s="89"/>
      <c r="BD169" s="92"/>
      <c r="BE169" s="92"/>
      <c r="BF169" s="93"/>
      <c r="BG169" s="93"/>
      <c r="BH169" s="93"/>
      <c r="BI169" s="93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94"/>
      <c r="BU169" s="93"/>
      <c r="BW169" s="93"/>
    </row>
    <row r="170" spans="2:75" hidden="1" x14ac:dyDescent="0.25">
      <c r="B170" s="87"/>
      <c r="E170" s="99"/>
      <c r="F170" s="157"/>
      <c r="H170" s="115"/>
      <c r="I170" s="115"/>
      <c r="J170" s="115"/>
      <c r="K170" s="115"/>
      <c r="L170" s="115"/>
      <c r="M170" s="115"/>
      <c r="N170" s="110"/>
      <c r="O170" s="110"/>
      <c r="P170" s="111"/>
      <c r="Q170" s="158"/>
      <c r="R170" s="158"/>
      <c r="V170" s="111"/>
      <c r="X170" s="110"/>
      <c r="Z170" s="115"/>
      <c r="AA170" s="115"/>
      <c r="AB170" s="115"/>
      <c r="AC170" s="115"/>
      <c r="AD170" s="115"/>
      <c r="AE170" s="115"/>
      <c r="AF170" s="115"/>
      <c r="AG170" s="115"/>
      <c r="AH170" s="551"/>
      <c r="AI170" s="551"/>
      <c r="AJ170" s="551"/>
      <c r="AK170" s="551"/>
      <c r="AL170" s="89"/>
      <c r="AM170" s="89"/>
      <c r="AN170" s="89"/>
      <c r="AO170" s="89"/>
      <c r="AP170" s="90"/>
      <c r="AR170" s="91"/>
      <c r="AS170" s="91"/>
      <c r="AT170" s="91"/>
      <c r="AU170" s="91"/>
      <c r="AV170" s="90"/>
      <c r="AW170" s="91"/>
      <c r="AX170" s="89"/>
      <c r="AY170" s="89"/>
      <c r="AZ170" s="89"/>
      <c r="BA170" s="89"/>
      <c r="BB170" s="89"/>
      <c r="BC170" s="89"/>
      <c r="BD170" s="92"/>
      <c r="BE170" s="92"/>
      <c r="BF170" s="93"/>
      <c r="BG170" s="93"/>
      <c r="BH170" s="93"/>
      <c r="BI170" s="93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94"/>
      <c r="BU170" s="93"/>
      <c r="BW170" s="93"/>
    </row>
    <row r="171" spans="2:75" hidden="1" x14ac:dyDescent="0.25">
      <c r="B171" s="87"/>
      <c r="E171" s="99"/>
      <c r="F171" s="157"/>
      <c r="H171" s="115"/>
      <c r="I171" s="115"/>
      <c r="J171" s="115"/>
      <c r="K171" s="115"/>
      <c r="L171" s="115"/>
      <c r="M171" s="115"/>
      <c r="N171" s="110"/>
      <c r="O171" s="110"/>
      <c r="P171" s="111"/>
      <c r="Q171" s="158"/>
      <c r="R171" s="158"/>
      <c r="V171" s="111"/>
      <c r="X171" s="110"/>
      <c r="Z171" s="115"/>
      <c r="AA171" s="115"/>
      <c r="AB171" s="115"/>
      <c r="AC171" s="115"/>
      <c r="AD171" s="115"/>
      <c r="AE171" s="115"/>
      <c r="AF171" s="115"/>
      <c r="AG171" s="115"/>
      <c r="AH171" s="551"/>
      <c r="AI171" s="551"/>
      <c r="AJ171" s="551"/>
      <c r="AK171" s="551"/>
      <c r="AL171" s="89"/>
      <c r="AM171" s="89"/>
      <c r="AN171" s="89"/>
      <c r="AO171" s="89"/>
      <c r="AP171" s="90"/>
      <c r="AR171" s="91"/>
      <c r="AS171" s="91"/>
      <c r="AT171" s="91"/>
      <c r="AU171" s="91"/>
      <c r="AV171" s="90"/>
      <c r="AW171" s="91"/>
      <c r="AX171" s="89"/>
      <c r="AY171" s="89"/>
      <c r="AZ171" s="89"/>
      <c r="BA171" s="89"/>
      <c r="BB171" s="89"/>
      <c r="BC171" s="89"/>
      <c r="BD171" s="92"/>
      <c r="BE171" s="92"/>
      <c r="BF171" s="93"/>
      <c r="BG171" s="93"/>
      <c r="BH171" s="93"/>
      <c r="BI171" s="93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94"/>
      <c r="BU171" s="93"/>
      <c r="BW171" s="93"/>
    </row>
    <row r="172" spans="2:75" hidden="1" x14ac:dyDescent="0.25">
      <c r="B172" s="87"/>
      <c r="E172" s="99"/>
      <c r="F172" s="157"/>
      <c r="H172" s="115"/>
      <c r="I172" s="115"/>
      <c r="J172" s="115"/>
      <c r="K172" s="115"/>
      <c r="L172" s="115"/>
      <c r="M172" s="115"/>
      <c r="N172" s="110"/>
      <c r="O172" s="110"/>
      <c r="P172" s="111"/>
      <c r="Q172" s="158"/>
      <c r="R172" s="158"/>
      <c r="V172" s="111"/>
      <c r="X172" s="110"/>
      <c r="Z172" s="115"/>
      <c r="AA172" s="115"/>
      <c r="AB172" s="115"/>
      <c r="AC172" s="115"/>
      <c r="AD172" s="115"/>
      <c r="AE172" s="115"/>
      <c r="AF172" s="115"/>
      <c r="AG172" s="115"/>
      <c r="AH172" s="551"/>
      <c r="AI172" s="551"/>
      <c r="AJ172" s="551"/>
      <c r="AK172" s="551"/>
      <c r="AL172" s="89"/>
      <c r="AM172" s="89"/>
      <c r="AN172" s="89"/>
      <c r="AO172" s="89"/>
      <c r="AP172" s="90"/>
      <c r="AR172" s="91"/>
      <c r="AS172" s="91"/>
      <c r="AT172" s="91"/>
      <c r="AU172" s="91"/>
      <c r="AV172" s="90"/>
      <c r="AW172" s="91"/>
      <c r="AX172" s="89"/>
      <c r="AY172" s="89"/>
      <c r="AZ172" s="89"/>
      <c r="BA172" s="89"/>
      <c r="BB172" s="89"/>
      <c r="BC172" s="89"/>
      <c r="BD172" s="92"/>
      <c r="BE172" s="92"/>
      <c r="BF172" s="93"/>
      <c r="BG172" s="93"/>
      <c r="BH172" s="93"/>
      <c r="BI172" s="93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94"/>
      <c r="BU172" s="93"/>
      <c r="BW172" s="93"/>
    </row>
    <row r="173" spans="2:75" hidden="1" x14ac:dyDescent="0.25">
      <c r="B173" s="87"/>
      <c r="E173" s="99"/>
      <c r="F173" s="157"/>
      <c r="H173" s="115"/>
      <c r="I173" s="115"/>
      <c r="J173" s="115"/>
      <c r="K173" s="115"/>
      <c r="L173" s="115"/>
      <c r="M173" s="115"/>
      <c r="N173" s="110"/>
      <c r="O173" s="110"/>
      <c r="P173" s="111"/>
      <c r="Q173" s="158"/>
      <c r="R173" s="158"/>
      <c r="V173" s="111"/>
      <c r="X173" s="110"/>
      <c r="Z173" s="115"/>
      <c r="AA173" s="115"/>
      <c r="AB173" s="115"/>
      <c r="AC173" s="115"/>
      <c r="AD173" s="115"/>
      <c r="AE173" s="115"/>
      <c r="AF173" s="115"/>
      <c r="AG173" s="115"/>
      <c r="AH173" s="551"/>
      <c r="AI173" s="551"/>
      <c r="AJ173" s="551"/>
      <c r="AK173" s="551"/>
      <c r="AL173" s="89"/>
      <c r="AM173" s="89"/>
      <c r="AN173" s="89"/>
      <c r="AO173" s="89"/>
      <c r="AP173" s="90"/>
      <c r="AR173" s="91"/>
      <c r="AS173" s="91"/>
      <c r="AT173" s="91"/>
      <c r="AU173" s="91"/>
      <c r="AV173" s="90"/>
      <c r="AW173" s="91"/>
      <c r="AX173" s="89"/>
      <c r="AY173" s="89"/>
      <c r="AZ173" s="89"/>
      <c r="BA173" s="89"/>
      <c r="BB173" s="89"/>
      <c r="BC173" s="89"/>
      <c r="BD173" s="92"/>
      <c r="BE173" s="92"/>
      <c r="BF173" s="93"/>
      <c r="BG173" s="93"/>
      <c r="BH173" s="93"/>
      <c r="BI173" s="93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94"/>
      <c r="BU173" s="93"/>
      <c r="BW173" s="93"/>
    </row>
    <row r="174" spans="2:75" hidden="1" x14ac:dyDescent="0.25">
      <c r="B174" s="87"/>
      <c r="E174" s="99"/>
      <c r="F174" s="157"/>
      <c r="H174" s="115"/>
      <c r="I174" s="115"/>
      <c r="J174" s="115"/>
      <c r="K174" s="115"/>
      <c r="L174" s="115"/>
      <c r="M174" s="115"/>
      <c r="N174" s="110"/>
      <c r="O174" s="110"/>
      <c r="P174" s="111"/>
      <c r="Q174" s="158"/>
      <c r="R174" s="158"/>
      <c r="V174" s="111"/>
      <c r="X174" s="110"/>
      <c r="Z174" s="115"/>
      <c r="AA174" s="115"/>
      <c r="AB174" s="115"/>
      <c r="AC174" s="115"/>
      <c r="AD174" s="115"/>
      <c r="AE174" s="115"/>
      <c r="AF174" s="115"/>
      <c r="AG174" s="115"/>
      <c r="AH174" s="551"/>
      <c r="AI174" s="551"/>
      <c r="AJ174" s="551"/>
      <c r="AK174" s="551"/>
      <c r="AL174" s="89"/>
      <c r="AM174" s="89"/>
      <c r="AN174" s="89"/>
      <c r="AO174" s="89"/>
      <c r="AP174" s="90"/>
      <c r="AR174" s="91"/>
      <c r="AS174" s="91"/>
      <c r="AT174" s="91"/>
      <c r="AU174" s="91"/>
      <c r="AV174" s="90"/>
      <c r="AW174" s="91"/>
      <c r="AX174" s="89"/>
      <c r="AY174" s="89"/>
      <c r="AZ174" s="89"/>
      <c r="BA174" s="89"/>
      <c r="BB174" s="89"/>
      <c r="BC174" s="89"/>
      <c r="BD174" s="92"/>
      <c r="BE174" s="92"/>
      <c r="BF174" s="93"/>
      <c r="BG174" s="93"/>
      <c r="BH174" s="93"/>
      <c r="BI174" s="93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94"/>
      <c r="BU174" s="93"/>
      <c r="BW174" s="93"/>
    </row>
    <row r="175" spans="2:75" hidden="1" x14ac:dyDescent="0.25">
      <c r="B175" s="87"/>
      <c r="E175" s="99"/>
      <c r="F175" s="157"/>
      <c r="H175" s="115"/>
      <c r="I175" s="115"/>
      <c r="J175" s="115"/>
      <c r="K175" s="115"/>
      <c r="L175" s="115"/>
      <c r="M175" s="115"/>
      <c r="N175" s="110"/>
      <c r="O175" s="110"/>
      <c r="P175" s="111"/>
      <c r="Q175" s="158"/>
      <c r="R175" s="158"/>
      <c r="V175" s="111"/>
      <c r="X175" s="110"/>
      <c r="Z175" s="115"/>
      <c r="AA175" s="115"/>
      <c r="AB175" s="115"/>
      <c r="AC175" s="115"/>
      <c r="AD175" s="115"/>
      <c r="AE175" s="115"/>
      <c r="AF175" s="115"/>
      <c r="AG175" s="115"/>
      <c r="AH175" s="551"/>
      <c r="AI175" s="551"/>
      <c r="AJ175" s="551"/>
      <c r="AK175" s="551"/>
      <c r="AL175" s="89"/>
      <c r="AM175" s="89"/>
      <c r="AN175" s="89"/>
      <c r="AO175" s="89"/>
      <c r="AP175" s="90"/>
      <c r="AR175" s="91"/>
      <c r="AS175" s="91"/>
      <c r="AT175" s="91"/>
      <c r="AU175" s="91"/>
      <c r="AV175" s="90"/>
      <c r="AW175" s="91"/>
      <c r="AX175" s="89"/>
      <c r="AY175" s="89"/>
      <c r="AZ175" s="89"/>
      <c r="BA175" s="89"/>
      <c r="BB175" s="89"/>
      <c r="BC175" s="89"/>
      <c r="BD175" s="92"/>
      <c r="BE175" s="92"/>
      <c r="BF175" s="93"/>
      <c r="BG175" s="93"/>
      <c r="BH175" s="93"/>
      <c r="BI175" s="93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94"/>
      <c r="BU175" s="93"/>
      <c r="BW175" s="93"/>
    </row>
    <row r="176" spans="2:75" hidden="1" x14ac:dyDescent="0.25">
      <c r="B176" s="87"/>
      <c r="E176" s="99"/>
      <c r="F176" s="157"/>
      <c r="H176" s="115"/>
      <c r="I176" s="115"/>
      <c r="J176" s="115"/>
      <c r="K176" s="115"/>
      <c r="L176" s="115"/>
      <c r="M176" s="115"/>
      <c r="N176" s="110"/>
      <c r="O176" s="110"/>
      <c r="P176" s="111"/>
      <c r="Q176" s="158"/>
      <c r="R176" s="158"/>
      <c r="V176" s="111"/>
      <c r="X176" s="110"/>
      <c r="Z176" s="115"/>
      <c r="AA176" s="115"/>
      <c r="AB176" s="115"/>
      <c r="AC176" s="115"/>
      <c r="AD176" s="115"/>
      <c r="AE176" s="115"/>
      <c r="AF176" s="115"/>
      <c r="AG176" s="115"/>
      <c r="AH176" s="551"/>
      <c r="AI176" s="551"/>
      <c r="AJ176" s="551"/>
      <c r="AK176" s="551"/>
      <c r="AL176" s="89"/>
      <c r="AM176" s="89"/>
      <c r="AN176" s="89"/>
      <c r="AO176" s="89"/>
      <c r="AP176" s="90"/>
      <c r="AR176" s="91"/>
      <c r="AS176" s="91"/>
      <c r="AT176" s="91"/>
      <c r="AU176" s="91"/>
      <c r="AV176" s="90"/>
      <c r="AW176" s="91"/>
      <c r="AX176" s="89"/>
      <c r="AY176" s="89"/>
      <c r="AZ176" s="89"/>
      <c r="BA176" s="89"/>
      <c r="BB176" s="89"/>
      <c r="BC176" s="89"/>
      <c r="BD176" s="92"/>
      <c r="BE176" s="92"/>
      <c r="BF176" s="93"/>
      <c r="BG176" s="93"/>
      <c r="BH176" s="93"/>
      <c r="BI176" s="93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94"/>
      <c r="BU176" s="93"/>
      <c r="BW176" s="93"/>
    </row>
    <row r="177" spans="2:75" hidden="1" x14ac:dyDescent="0.25">
      <c r="B177" s="87"/>
      <c r="E177" s="99"/>
      <c r="F177" s="157"/>
      <c r="H177" s="115"/>
      <c r="I177" s="115"/>
      <c r="J177" s="115"/>
      <c r="K177" s="115"/>
      <c r="L177" s="115"/>
      <c r="M177" s="115"/>
      <c r="N177" s="110"/>
      <c r="O177" s="110"/>
      <c r="P177" s="111"/>
      <c r="Q177" s="158"/>
      <c r="R177" s="158"/>
      <c r="V177" s="111"/>
      <c r="X177" s="110"/>
      <c r="Z177" s="115"/>
      <c r="AA177" s="115"/>
      <c r="AB177" s="115"/>
      <c r="AC177" s="115"/>
      <c r="AD177" s="115"/>
      <c r="AE177" s="115"/>
      <c r="AF177" s="115"/>
      <c r="AG177" s="115"/>
      <c r="AH177" s="551"/>
      <c r="AI177" s="551"/>
      <c r="AJ177" s="551"/>
      <c r="AK177" s="551"/>
      <c r="AL177" s="89"/>
      <c r="AM177" s="89"/>
      <c r="AN177" s="89"/>
      <c r="AO177" s="89"/>
      <c r="AP177" s="90"/>
      <c r="AR177" s="91"/>
      <c r="AS177" s="91"/>
      <c r="AT177" s="91"/>
      <c r="AU177" s="91"/>
      <c r="AV177" s="90"/>
      <c r="AW177" s="91"/>
      <c r="AX177" s="89"/>
      <c r="AY177" s="89"/>
      <c r="AZ177" s="89"/>
      <c r="BA177" s="89"/>
      <c r="BB177" s="89"/>
      <c r="BC177" s="89"/>
      <c r="BD177" s="92"/>
      <c r="BE177" s="92"/>
      <c r="BF177" s="93"/>
      <c r="BG177" s="93"/>
      <c r="BH177" s="93"/>
      <c r="BI177" s="93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94"/>
      <c r="BU177" s="93"/>
      <c r="BW177" s="93"/>
    </row>
    <row r="178" spans="2:75" hidden="1" x14ac:dyDescent="0.25">
      <c r="B178" s="87"/>
      <c r="E178" s="99"/>
      <c r="F178" s="157"/>
      <c r="H178" s="115"/>
      <c r="I178" s="115"/>
      <c r="J178" s="115"/>
      <c r="K178" s="115"/>
      <c r="L178" s="115"/>
      <c r="M178" s="115"/>
      <c r="N178" s="110"/>
      <c r="O178" s="110"/>
      <c r="P178" s="111"/>
      <c r="Q178" s="158"/>
      <c r="R178" s="158"/>
      <c r="V178" s="111"/>
      <c r="X178" s="110"/>
      <c r="Z178" s="115"/>
      <c r="AA178" s="115"/>
      <c r="AB178" s="115"/>
      <c r="AC178" s="115"/>
      <c r="AD178" s="115"/>
      <c r="AE178" s="115"/>
      <c r="AF178" s="115"/>
      <c r="AG178" s="115"/>
      <c r="AH178" s="551"/>
      <c r="AI178" s="551"/>
      <c r="AJ178" s="551"/>
      <c r="AK178" s="551"/>
      <c r="AL178" s="89"/>
      <c r="AM178" s="89"/>
      <c r="AN178" s="89"/>
      <c r="AO178" s="89"/>
      <c r="AP178" s="90"/>
      <c r="AR178" s="91"/>
      <c r="AS178" s="91"/>
      <c r="AT178" s="91"/>
      <c r="AU178" s="91"/>
      <c r="AV178" s="90"/>
      <c r="AW178" s="91"/>
      <c r="AX178" s="89"/>
      <c r="AY178" s="89"/>
      <c r="AZ178" s="89"/>
      <c r="BA178" s="89"/>
      <c r="BB178" s="89"/>
      <c r="BC178" s="89"/>
      <c r="BD178" s="92"/>
      <c r="BE178" s="92"/>
      <c r="BF178" s="93"/>
      <c r="BG178" s="93"/>
      <c r="BH178" s="93"/>
      <c r="BI178" s="93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94"/>
      <c r="BU178" s="93"/>
      <c r="BW178" s="93"/>
    </row>
    <row r="179" spans="2:75" hidden="1" x14ac:dyDescent="0.25">
      <c r="B179" s="87"/>
      <c r="E179" s="99"/>
      <c r="F179" s="157"/>
      <c r="H179" s="115"/>
      <c r="I179" s="115"/>
      <c r="J179" s="115"/>
      <c r="K179" s="115"/>
      <c r="L179" s="115"/>
      <c r="M179" s="115"/>
      <c r="N179" s="110"/>
      <c r="O179" s="110"/>
      <c r="P179" s="111"/>
      <c r="Q179" s="158"/>
      <c r="R179" s="158"/>
      <c r="V179" s="111"/>
      <c r="X179" s="110"/>
      <c r="Z179" s="115"/>
      <c r="AA179" s="115"/>
      <c r="AB179" s="115"/>
      <c r="AC179" s="115"/>
      <c r="AD179" s="115"/>
      <c r="AE179" s="115"/>
      <c r="AF179" s="115"/>
      <c r="AG179" s="115"/>
      <c r="AH179" s="551"/>
      <c r="AI179" s="551"/>
      <c r="AJ179" s="551"/>
      <c r="AK179" s="551"/>
      <c r="AL179" s="89"/>
      <c r="AM179" s="89"/>
      <c r="AN179" s="89"/>
      <c r="AO179" s="89"/>
      <c r="AP179" s="90"/>
      <c r="AR179" s="91"/>
      <c r="AS179" s="91"/>
      <c r="AT179" s="91"/>
      <c r="AU179" s="91"/>
      <c r="AV179" s="90"/>
      <c r="AW179" s="91"/>
      <c r="AX179" s="89"/>
      <c r="AY179" s="89"/>
      <c r="AZ179" s="89"/>
      <c r="BA179" s="89"/>
      <c r="BB179" s="89"/>
      <c r="BC179" s="89"/>
      <c r="BD179" s="92"/>
      <c r="BE179" s="92"/>
      <c r="BF179" s="93"/>
      <c r="BG179" s="93"/>
      <c r="BH179" s="93"/>
      <c r="BI179" s="93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94"/>
      <c r="BU179" s="93"/>
      <c r="BW179" s="93"/>
    </row>
    <row r="180" spans="2:75" hidden="1" x14ac:dyDescent="0.25">
      <c r="B180" s="87"/>
      <c r="E180" s="99"/>
      <c r="F180" s="157"/>
      <c r="H180" s="115"/>
      <c r="I180" s="115"/>
      <c r="J180" s="115"/>
      <c r="K180" s="115"/>
      <c r="L180" s="115"/>
      <c r="M180" s="115"/>
      <c r="N180" s="110"/>
      <c r="O180" s="110"/>
      <c r="P180" s="111"/>
      <c r="Q180" s="158"/>
      <c r="R180" s="158"/>
      <c r="V180" s="111"/>
      <c r="X180" s="110"/>
      <c r="Z180" s="115"/>
      <c r="AA180" s="115"/>
      <c r="AB180" s="115"/>
      <c r="AC180" s="115"/>
      <c r="AD180" s="115"/>
      <c r="AE180" s="115"/>
      <c r="AF180" s="115"/>
      <c r="AG180" s="115"/>
      <c r="AH180" s="551"/>
      <c r="AI180" s="551"/>
      <c r="AJ180" s="551"/>
      <c r="AK180" s="551"/>
      <c r="AL180" s="89"/>
      <c r="AM180" s="89"/>
      <c r="AN180" s="89"/>
      <c r="AO180" s="89"/>
      <c r="AP180" s="90"/>
      <c r="AR180" s="91"/>
      <c r="AS180" s="91"/>
      <c r="AT180" s="91"/>
      <c r="AU180" s="91"/>
      <c r="AV180" s="90"/>
      <c r="AW180" s="91"/>
      <c r="AX180" s="89"/>
      <c r="AY180" s="89"/>
      <c r="AZ180" s="89"/>
      <c r="BA180" s="89"/>
      <c r="BB180" s="89"/>
      <c r="BC180" s="89"/>
      <c r="BD180" s="92"/>
      <c r="BE180" s="92"/>
      <c r="BF180" s="93"/>
      <c r="BG180" s="93"/>
      <c r="BH180" s="93"/>
      <c r="BI180" s="93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94"/>
      <c r="BU180" s="93"/>
      <c r="BW180" s="93"/>
    </row>
    <row r="181" spans="2:75" hidden="1" x14ac:dyDescent="0.25">
      <c r="B181" s="87"/>
      <c r="E181" s="99"/>
      <c r="F181" s="157"/>
      <c r="H181" s="115"/>
      <c r="I181" s="115"/>
      <c r="J181" s="115"/>
      <c r="K181" s="115"/>
      <c r="L181" s="115"/>
      <c r="M181" s="115"/>
      <c r="N181" s="110"/>
      <c r="O181" s="110"/>
      <c r="P181" s="111"/>
      <c r="Q181" s="158"/>
      <c r="R181" s="158"/>
      <c r="V181" s="111"/>
      <c r="X181" s="110"/>
      <c r="Z181" s="115"/>
      <c r="AA181" s="115"/>
      <c r="AB181" s="115"/>
      <c r="AC181" s="115"/>
      <c r="AD181" s="115"/>
      <c r="AE181" s="115"/>
      <c r="AF181" s="115"/>
      <c r="AG181" s="115"/>
      <c r="AH181" s="551"/>
      <c r="AI181" s="551"/>
      <c r="AJ181" s="551"/>
      <c r="AK181" s="551"/>
      <c r="AL181" s="89"/>
      <c r="AM181" s="89"/>
      <c r="AN181" s="89"/>
      <c r="AO181" s="89"/>
      <c r="AP181" s="90"/>
      <c r="AR181" s="91"/>
      <c r="AS181" s="91"/>
      <c r="AT181" s="91"/>
      <c r="AU181" s="91"/>
      <c r="AV181" s="90"/>
      <c r="AW181" s="91"/>
      <c r="AX181" s="89"/>
      <c r="AY181" s="89"/>
      <c r="AZ181" s="89"/>
      <c r="BA181" s="89"/>
      <c r="BB181" s="89"/>
      <c r="BC181" s="89"/>
      <c r="BD181" s="92"/>
      <c r="BE181" s="92"/>
      <c r="BF181" s="93"/>
      <c r="BG181" s="93"/>
      <c r="BH181" s="93"/>
      <c r="BI181" s="93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94"/>
      <c r="BU181" s="93"/>
      <c r="BW181" s="93"/>
    </row>
    <row r="182" spans="2:75" hidden="1" x14ac:dyDescent="0.25">
      <c r="B182" s="87"/>
      <c r="E182" s="99"/>
      <c r="F182" s="157"/>
      <c r="H182" s="115"/>
      <c r="I182" s="115"/>
      <c r="J182" s="115"/>
      <c r="K182" s="115"/>
      <c r="L182" s="115"/>
      <c r="M182" s="115"/>
      <c r="N182" s="110"/>
      <c r="O182" s="110"/>
      <c r="P182" s="111"/>
      <c r="Q182" s="158"/>
      <c r="R182" s="158"/>
      <c r="V182" s="111"/>
      <c r="X182" s="110"/>
      <c r="Z182" s="115"/>
      <c r="AA182" s="115"/>
      <c r="AB182" s="115"/>
      <c r="AC182" s="115"/>
      <c r="AD182" s="115"/>
      <c r="AE182" s="115"/>
      <c r="AF182" s="115"/>
      <c r="AG182" s="115"/>
      <c r="AH182" s="551"/>
      <c r="AI182" s="551"/>
      <c r="AJ182" s="551"/>
      <c r="AK182" s="551"/>
      <c r="AL182" s="89"/>
      <c r="AM182" s="89"/>
      <c r="AN182" s="89"/>
      <c r="AO182" s="89"/>
      <c r="AP182" s="90"/>
      <c r="AR182" s="91"/>
      <c r="AS182" s="91"/>
      <c r="AT182" s="91"/>
      <c r="AU182" s="91"/>
      <c r="AV182" s="90"/>
      <c r="AW182" s="91"/>
      <c r="AX182" s="89"/>
      <c r="AY182" s="89"/>
      <c r="AZ182" s="89"/>
      <c r="BA182" s="89"/>
      <c r="BB182" s="89"/>
      <c r="BC182" s="89"/>
      <c r="BD182" s="92"/>
      <c r="BE182" s="92"/>
      <c r="BF182" s="93"/>
      <c r="BG182" s="93"/>
      <c r="BH182" s="93"/>
      <c r="BI182" s="93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94"/>
      <c r="BU182" s="93"/>
      <c r="BW182" s="93"/>
    </row>
    <row r="183" spans="2:75" hidden="1" x14ac:dyDescent="0.25">
      <c r="B183" s="87"/>
      <c r="E183" s="99"/>
      <c r="F183" s="157"/>
      <c r="H183" s="115"/>
      <c r="I183" s="115"/>
      <c r="J183" s="115"/>
      <c r="K183" s="115"/>
      <c r="L183" s="115"/>
      <c r="M183" s="115"/>
      <c r="N183" s="110"/>
      <c r="O183" s="110"/>
      <c r="P183" s="111"/>
      <c r="Q183" s="158"/>
      <c r="R183" s="158"/>
      <c r="V183" s="111"/>
      <c r="X183" s="110"/>
      <c r="Z183" s="115"/>
      <c r="AA183" s="115"/>
      <c r="AB183" s="115"/>
      <c r="AC183" s="115"/>
      <c r="AD183" s="115"/>
      <c r="AE183" s="115"/>
      <c r="AF183" s="115"/>
      <c r="AG183" s="115"/>
      <c r="AH183" s="551"/>
      <c r="AI183" s="551"/>
      <c r="AJ183" s="551"/>
      <c r="AK183" s="551"/>
      <c r="AL183" s="89"/>
      <c r="AM183" s="89"/>
      <c r="AN183" s="89"/>
      <c r="AO183" s="89"/>
      <c r="AP183" s="90"/>
      <c r="AR183" s="91"/>
      <c r="AS183" s="91"/>
      <c r="AT183" s="91"/>
      <c r="AU183" s="91"/>
      <c r="AV183" s="90"/>
      <c r="AW183" s="91"/>
      <c r="AX183" s="89"/>
      <c r="AY183" s="89"/>
      <c r="AZ183" s="89"/>
      <c r="BA183" s="89"/>
      <c r="BB183" s="89"/>
      <c r="BC183" s="89"/>
      <c r="BD183" s="92"/>
      <c r="BE183" s="92"/>
      <c r="BF183" s="93"/>
      <c r="BG183" s="93"/>
      <c r="BH183" s="93"/>
      <c r="BI183" s="93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94"/>
      <c r="BU183" s="93"/>
      <c r="BW183" s="93"/>
    </row>
    <row r="184" spans="2:75" hidden="1" x14ac:dyDescent="0.25">
      <c r="B184" s="87"/>
      <c r="E184" s="99"/>
      <c r="F184" s="157"/>
      <c r="H184" s="115"/>
      <c r="I184" s="115"/>
      <c r="J184" s="115"/>
      <c r="K184" s="115"/>
      <c r="L184" s="115"/>
      <c r="M184" s="115"/>
      <c r="N184" s="110"/>
      <c r="O184" s="110"/>
      <c r="P184" s="111"/>
      <c r="Q184" s="158"/>
      <c r="R184" s="158"/>
      <c r="V184" s="111"/>
      <c r="X184" s="110"/>
      <c r="Z184" s="115"/>
      <c r="AA184" s="115"/>
      <c r="AB184" s="115"/>
      <c r="AC184" s="115"/>
      <c r="AD184" s="115"/>
      <c r="AE184" s="115"/>
      <c r="AF184" s="115"/>
      <c r="AG184" s="115"/>
      <c r="AH184" s="551"/>
      <c r="AI184" s="551"/>
      <c r="AJ184" s="551"/>
      <c r="AK184" s="551"/>
      <c r="AL184" s="89"/>
      <c r="AM184" s="89"/>
      <c r="AN184" s="89"/>
      <c r="AO184" s="89"/>
      <c r="AP184" s="90"/>
      <c r="AR184" s="91"/>
      <c r="AS184" s="91"/>
      <c r="AT184" s="91"/>
      <c r="AU184" s="91"/>
      <c r="AV184" s="90"/>
      <c r="AW184" s="91"/>
      <c r="AX184" s="89"/>
      <c r="AY184" s="89"/>
      <c r="AZ184" s="89"/>
      <c r="BA184" s="89"/>
      <c r="BB184" s="89"/>
      <c r="BC184" s="89"/>
      <c r="BD184" s="92"/>
      <c r="BE184" s="92"/>
      <c r="BF184" s="93"/>
      <c r="BG184" s="93"/>
      <c r="BH184" s="93"/>
      <c r="BI184" s="93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94"/>
      <c r="BU184" s="93"/>
      <c r="BW184" s="93"/>
    </row>
    <row r="185" spans="2:75" hidden="1" x14ac:dyDescent="0.25">
      <c r="B185" s="87"/>
      <c r="E185" s="99"/>
      <c r="F185" s="157"/>
      <c r="H185" s="115"/>
      <c r="I185" s="115"/>
      <c r="J185" s="115"/>
      <c r="K185" s="115"/>
      <c r="L185" s="115"/>
      <c r="M185" s="115"/>
      <c r="N185" s="110"/>
      <c r="O185" s="110"/>
      <c r="P185" s="111"/>
      <c r="Q185" s="158"/>
      <c r="R185" s="158"/>
      <c r="V185" s="111"/>
      <c r="X185" s="110"/>
      <c r="Z185" s="115"/>
      <c r="AA185" s="115"/>
      <c r="AB185" s="115"/>
      <c r="AC185" s="115"/>
      <c r="AD185" s="115"/>
      <c r="AE185" s="115"/>
      <c r="AF185" s="115"/>
      <c r="AG185" s="115"/>
      <c r="AH185" s="551"/>
      <c r="AI185" s="551"/>
      <c r="AJ185" s="551"/>
      <c r="AK185" s="551"/>
      <c r="AL185" s="89"/>
      <c r="AM185" s="89"/>
      <c r="AN185" s="89"/>
      <c r="AO185" s="89"/>
      <c r="AP185" s="90"/>
      <c r="AR185" s="91"/>
      <c r="AS185" s="91"/>
      <c r="AT185" s="91"/>
      <c r="AU185" s="91"/>
      <c r="AV185" s="90"/>
      <c r="AW185" s="91"/>
      <c r="AX185" s="89"/>
      <c r="AY185" s="89"/>
      <c r="AZ185" s="89"/>
      <c r="BA185" s="89"/>
      <c r="BB185" s="89"/>
      <c r="BC185" s="89"/>
      <c r="BD185" s="92"/>
      <c r="BE185" s="92"/>
      <c r="BF185" s="93"/>
      <c r="BG185" s="93"/>
      <c r="BH185" s="93"/>
      <c r="BI185" s="93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94"/>
      <c r="BU185" s="93"/>
      <c r="BW185" s="93"/>
    </row>
    <row r="186" spans="2:75" hidden="1" x14ac:dyDescent="0.25">
      <c r="B186" s="87"/>
      <c r="E186" s="99"/>
      <c r="F186" s="157"/>
      <c r="H186" s="115"/>
      <c r="I186" s="115"/>
      <c r="J186" s="115"/>
      <c r="K186" s="115"/>
      <c r="L186" s="115"/>
      <c r="M186" s="115"/>
      <c r="N186" s="110"/>
      <c r="O186" s="110"/>
      <c r="P186" s="111"/>
      <c r="Q186" s="158"/>
      <c r="R186" s="158"/>
      <c r="V186" s="111"/>
      <c r="X186" s="110"/>
      <c r="Z186" s="115"/>
      <c r="AA186" s="115"/>
      <c r="AB186" s="115"/>
      <c r="AC186" s="115"/>
      <c r="AD186" s="115"/>
      <c r="AE186" s="115"/>
      <c r="AF186" s="115"/>
      <c r="AG186" s="115"/>
      <c r="AH186" s="551"/>
      <c r="AI186" s="551"/>
      <c r="AJ186" s="551"/>
      <c r="AK186" s="551"/>
      <c r="AL186" s="89"/>
      <c r="AM186" s="89"/>
      <c r="AN186" s="89"/>
      <c r="AO186" s="89"/>
      <c r="AP186" s="90"/>
      <c r="AR186" s="91"/>
      <c r="AS186" s="91"/>
      <c r="AT186" s="91"/>
      <c r="AU186" s="91"/>
      <c r="AV186" s="90"/>
      <c r="AW186" s="91"/>
      <c r="AX186" s="89"/>
      <c r="AY186" s="89"/>
      <c r="AZ186" s="89"/>
      <c r="BA186" s="89"/>
      <c r="BB186" s="89"/>
      <c r="BC186" s="89"/>
      <c r="BD186" s="92"/>
      <c r="BE186" s="92"/>
      <c r="BF186" s="93"/>
      <c r="BG186" s="93"/>
      <c r="BH186" s="93"/>
      <c r="BI186" s="93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94"/>
      <c r="BU186" s="93"/>
      <c r="BW186" s="93"/>
    </row>
    <row r="187" spans="2:75" hidden="1" x14ac:dyDescent="0.25">
      <c r="B187" s="87"/>
      <c r="E187" s="99"/>
      <c r="F187" s="157"/>
      <c r="H187" s="115"/>
      <c r="I187" s="115"/>
      <c r="J187" s="115"/>
      <c r="K187" s="115"/>
      <c r="L187" s="115"/>
      <c r="M187" s="115"/>
      <c r="N187" s="110"/>
      <c r="O187" s="110"/>
      <c r="P187" s="111"/>
      <c r="Q187" s="158"/>
      <c r="R187" s="158"/>
      <c r="V187" s="111"/>
      <c r="X187" s="110"/>
      <c r="Z187" s="115"/>
      <c r="AA187" s="115"/>
      <c r="AB187" s="115"/>
      <c r="AC187" s="115"/>
      <c r="AD187" s="115"/>
      <c r="AE187" s="115"/>
      <c r="AF187" s="115"/>
      <c r="AG187" s="115"/>
      <c r="AH187" s="551"/>
      <c r="AI187" s="551"/>
      <c r="AJ187" s="551"/>
      <c r="AK187" s="551"/>
      <c r="AL187" s="89"/>
      <c r="AM187" s="89"/>
      <c r="AN187" s="89"/>
      <c r="AO187" s="89"/>
      <c r="AP187" s="90"/>
      <c r="AR187" s="91"/>
      <c r="AS187" s="91"/>
      <c r="AT187" s="91"/>
      <c r="AU187" s="91"/>
      <c r="AV187" s="90"/>
      <c r="AW187" s="91"/>
      <c r="AX187" s="89"/>
      <c r="AY187" s="89"/>
      <c r="AZ187" s="89"/>
      <c r="BA187" s="89"/>
      <c r="BB187" s="89"/>
      <c r="BC187" s="89"/>
      <c r="BD187" s="92"/>
      <c r="BE187" s="92"/>
      <c r="BF187" s="93"/>
      <c r="BG187" s="93"/>
      <c r="BH187" s="93"/>
      <c r="BI187" s="93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94"/>
      <c r="BU187" s="93"/>
      <c r="BW187" s="93"/>
    </row>
    <row r="188" spans="2:75" hidden="1" x14ac:dyDescent="0.25">
      <c r="B188" s="87"/>
      <c r="E188" s="99"/>
      <c r="F188" s="157"/>
      <c r="H188" s="115"/>
      <c r="I188" s="115"/>
      <c r="J188" s="115"/>
      <c r="K188" s="115"/>
      <c r="L188" s="115"/>
      <c r="M188" s="115"/>
      <c r="N188" s="110"/>
      <c r="O188" s="110"/>
      <c r="P188" s="111"/>
      <c r="Q188" s="158"/>
      <c r="R188" s="158"/>
      <c r="V188" s="111"/>
      <c r="X188" s="110"/>
      <c r="Z188" s="115"/>
      <c r="AA188" s="115"/>
      <c r="AB188" s="115"/>
      <c r="AC188" s="115"/>
      <c r="AD188" s="115"/>
      <c r="AE188" s="115"/>
      <c r="AF188" s="115"/>
      <c r="AG188" s="115"/>
      <c r="AH188" s="551"/>
      <c r="AI188" s="551"/>
      <c r="AJ188" s="551"/>
      <c r="AK188" s="551"/>
      <c r="AL188" s="89"/>
      <c r="AM188" s="89"/>
      <c r="AN188" s="89"/>
      <c r="AO188" s="89"/>
      <c r="AP188" s="90"/>
      <c r="AR188" s="91"/>
      <c r="AS188" s="91"/>
      <c r="AT188" s="91"/>
      <c r="AU188" s="91"/>
      <c r="AV188" s="90"/>
      <c r="AW188" s="91"/>
      <c r="AX188" s="89"/>
      <c r="AY188" s="89"/>
      <c r="AZ188" s="89"/>
      <c r="BA188" s="89"/>
      <c r="BB188" s="89"/>
      <c r="BC188" s="89"/>
      <c r="BD188" s="92"/>
      <c r="BE188" s="92"/>
      <c r="BF188" s="93"/>
      <c r="BG188" s="93"/>
      <c r="BH188" s="93"/>
      <c r="BI188" s="93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94"/>
      <c r="BU188" s="93"/>
      <c r="BW188" s="93"/>
    </row>
    <row r="189" spans="2:75" hidden="1" x14ac:dyDescent="0.25">
      <c r="B189" s="87"/>
      <c r="E189" s="99"/>
      <c r="F189" s="157"/>
      <c r="H189" s="115"/>
      <c r="I189" s="115"/>
      <c r="J189" s="115"/>
      <c r="K189" s="115"/>
      <c r="L189" s="115"/>
      <c r="M189" s="115"/>
      <c r="N189" s="110"/>
      <c r="O189" s="110"/>
      <c r="P189" s="111"/>
      <c r="Q189" s="158"/>
      <c r="R189" s="158"/>
      <c r="V189" s="111"/>
      <c r="X189" s="110"/>
      <c r="Z189" s="115"/>
      <c r="AA189" s="115"/>
      <c r="AB189" s="115"/>
      <c r="AC189" s="115"/>
      <c r="AD189" s="115"/>
      <c r="AE189" s="115"/>
      <c r="AF189" s="115"/>
      <c r="AG189" s="115"/>
      <c r="AH189" s="551"/>
      <c r="AI189" s="551"/>
      <c r="AJ189" s="551"/>
      <c r="AK189" s="551"/>
      <c r="AL189" s="89"/>
      <c r="AM189" s="89"/>
      <c r="AN189" s="89"/>
      <c r="AO189" s="89"/>
      <c r="AP189" s="90"/>
      <c r="AR189" s="91"/>
      <c r="AS189" s="91"/>
      <c r="AT189" s="91"/>
      <c r="AU189" s="91"/>
      <c r="AV189" s="90"/>
      <c r="AW189" s="91"/>
      <c r="AX189" s="89"/>
      <c r="AY189" s="89"/>
      <c r="AZ189" s="89"/>
      <c r="BA189" s="89"/>
      <c r="BB189" s="89"/>
      <c r="BC189" s="89"/>
      <c r="BD189" s="92"/>
      <c r="BE189" s="92"/>
      <c r="BF189" s="93"/>
      <c r="BG189" s="93"/>
      <c r="BH189" s="93"/>
      <c r="BI189" s="93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94"/>
      <c r="BU189" s="93"/>
      <c r="BW189" s="93"/>
    </row>
    <row r="190" spans="2:75" hidden="1" x14ac:dyDescent="0.25">
      <c r="B190" s="87"/>
      <c r="E190" s="99"/>
      <c r="F190" s="157"/>
      <c r="H190" s="115"/>
      <c r="I190" s="115"/>
      <c r="J190" s="115"/>
      <c r="K190" s="115"/>
      <c r="L190" s="115"/>
      <c r="M190" s="115"/>
      <c r="N190" s="110"/>
      <c r="O190" s="110"/>
      <c r="P190" s="111"/>
      <c r="Q190" s="158"/>
      <c r="R190" s="158"/>
      <c r="V190" s="111"/>
      <c r="X190" s="110"/>
      <c r="Z190" s="115"/>
      <c r="AA190" s="115"/>
      <c r="AB190" s="115"/>
      <c r="AC190" s="115"/>
      <c r="AD190" s="115"/>
      <c r="AE190" s="115"/>
      <c r="AF190" s="115"/>
      <c r="AG190" s="115"/>
      <c r="AH190" s="551"/>
      <c r="AI190" s="551"/>
      <c r="AJ190" s="551"/>
      <c r="AK190" s="551"/>
      <c r="AL190" s="89"/>
      <c r="AM190" s="89"/>
      <c r="AN190" s="89"/>
      <c r="AO190" s="89"/>
      <c r="AP190" s="90"/>
      <c r="AR190" s="91"/>
      <c r="AS190" s="91"/>
      <c r="AT190" s="91"/>
      <c r="AU190" s="91"/>
      <c r="AV190" s="90"/>
      <c r="AW190" s="91"/>
      <c r="AX190" s="89"/>
      <c r="AY190" s="89"/>
      <c r="AZ190" s="89"/>
      <c r="BA190" s="89"/>
      <c r="BB190" s="89"/>
      <c r="BC190" s="89"/>
      <c r="BD190" s="92"/>
      <c r="BE190" s="92"/>
      <c r="BF190" s="93"/>
      <c r="BG190" s="93"/>
      <c r="BH190" s="93"/>
      <c r="BI190" s="93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94"/>
      <c r="BU190" s="93"/>
      <c r="BW190" s="93"/>
    </row>
    <row r="191" spans="2:75" hidden="1" x14ac:dyDescent="0.25">
      <c r="B191" s="87"/>
      <c r="E191" s="99"/>
      <c r="F191" s="157"/>
      <c r="H191" s="115"/>
      <c r="I191" s="115"/>
      <c r="J191" s="115"/>
      <c r="K191" s="115"/>
      <c r="L191" s="115"/>
      <c r="M191" s="115"/>
      <c r="N191" s="110"/>
      <c r="O191" s="110"/>
      <c r="P191" s="111"/>
      <c r="Q191" s="158"/>
      <c r="R191" s="158"/>
      <c r="V191" s="111"/>
      <c r="X191" s="110"/>
      <c r="Z191" s="115"/>
      <c r="AA191" s="115"/>
      <c r="AB191" s="115"/>
      <c r="AC191" s="115"/>
      <c r="AD191" s="115"/>
      <c r="AE191" s="115"/>
      <c r="AF191" s="115"/>
      <c r="AG191" s="115"/>
      <c r="AH191" s="551"/>
      <c r="AI191" s="551"/>
      <c r="AJ191" s="551"/>
      <c r="AK191" s="551"/>
      <c r="AL191" s="89"/>
      <c r="AM191" s="89"/>
      <c r="AN191" s="89"/>
      <c r="AO191" s="89"/>
      <c r="AP191" s="90"/>
      <c r="AR191" s="91"/>
      <c r="AS191" s="91"/>
      <c r="AT191" s="91"/>
      <c r="AU191" s="91"/>
      <c r="AV191" s="90"/>
      <c r="AW191" s="91"/>
      <c r="AX191" s="89"/>
      <c r="AY191" s="89"/>
      <c r="AZ191" s="89"/>
      <c r="BA191" s="89"/>
      <c r="BB191" s="89"/>
      <c r="BC191" s="89"/>
      <c r="BD191" s="92"/>
      <c r="BE191" s="92"/>
      <c r="BF191" s="93"/>
      <c r="BG191" s="93"/>
      <c r="BH191" s="93"/>
      <c r="BI191" s="93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94"/>
      <c r="BU191" s="93"/>
      <c r="BW191" s="93"/>
    </row>
    <row r="192" spans="2:75" hidden="1" x14ac:dyDescent="0.25">
      <c r="B192" s="87"/>
      <c r="E192" s="99"/>
      <c r="F192" s="157"/>
      <c r="H192" s="115"/>
      <c r="I192" s="115"/>
      <c r="J192" s="115"/>
      <c r="K192" s="115"/>
      <c r="L192" s="115"/>
      <c r="M192" s="115"/>
      <c r="N192" s="110"/>
      <c r="O192" s="110"/>
      <c r="P192" s="111"/>
      <c r="Q192" s="158"/>
      <c r="R192" s="158"/>
      <c r="V192" s="111"/>
      <c r="X192" s="110"/>
      <c r="Z192" s="115"/>
      <c r="AA192" s="115"/>
      <c r="AB192" s="115"/>
      <c r="AC192" s="115"/>
      <c r="AD192" s="115"/>
      <c r="AE192" s="115"/>
      <c r="AF192" s="115"/>
      <c r="AG192" s="115"/>
      <c r="AH192" s="551"/>
      <c r="AI192" s="551"/>
      <c r="AJ192" s="551"/>
      <c r="AK192" s="551"/>
      <c r="AL192" s="89"/>
      <c r="AM192" s="89"/>
      <c r="AN192" s="89"/>
      <c r="AO192" s="89"/>
      <c r="AP192" s="90"/>
      <c r="AR192" s="91"/>
      <c r="AS192" s="91"/>
      <c r="AT192" s="91"/>
      <c r="AU192" s="91"/>
      <c r="AV192" s="90"/>
      <c r="AW192" s="91"/>
      <c r="AX192" s="89"/>
      <c r="AY192" s="89"/>
      <c r="AZ192" s="89"/>
      <c r="BA192" s="89"/>
      <c r="BB192" s="89"/>
      <c r="BC192" s="89"/>
      <c r="BD192" s="92"/>
      <c r="BE192" s="92"/>
      <c r="BF192" s="93"/>
      <c r="BG192" s="93"/>
      <c r="BH192" s="93"/>
      <c r="BI192" s="93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94"/>
      <c r="BU192" s="93"/>
      <c r="BW192" s="93"/>
    </row>
    <row r="193" spans="2:75" hidden="1" x14ac:dyDescent="0.25">
      <c r="B193" s="87"/>
      <c r="E193" s="99"/>
      <c r="F193" s="157"/>
      <c r="H193" s="115"/>
      <c r="I193" s="115"/>
      <c r="J193" s="115"/>
      <c r="K193" s="115"/>
      <c r="L193" s="115"/>
      <c r="M193" s="115"/>
      <c r="N193" s="110"/>
      <c r="O193" s="110"/>
      <c r="P193" s="111"/>
      <c r="Q193" s="158"/>
      <c r="R193" s="158"/>
      <c r="V193" s="111"/>
      <c r="X193" s="110"/>
      <c r="Z193" s="115"/>
      <c r="AA193" s="115"/>
      <c r="AB193" s="115"/>
      <c r="AC193" s="115"/>
      <c r="AD193" s="115"/>
      <c r="AE193" s="115"/>
      <c r="AF193" s="115"/>
      <c r="AG193" s="115"/>
      <c r="AH193" s="551"/>
      <c r="AI193" s="551"/>
      <c r="AJ193" s="551"/>
      <c r="AK193" s="551"/>
      <c r="AL193" s="89"/>
      <c r="AM193" s="89"/>
      <c r="AN193" s="89"/>
      <c r="AO193" s="89"/>
      <c r="AP193" s="90"/>
      <c r="AR193" s="91"/>
      <c r="AS193" s="91"/>
      <c r="AT193" s="91"/>
      <c r="AU193" s="91"/>
      <c r="AV193" s="90"/>
      <c r="AW193" s="91"/>
      <c r="AX193" s="89"/>
      <c r="AY193" s="89"/>
      <c r="AZ193" s="89"/>
      <c r="BA193" s="89"/>
      <c r="BB193" s="89"/>
      <c r="BC193" s="89"/>
      <c r="BD193" s="92"/>
      <c r="BE193" s="92"/>
      <c r="BF193" s="93"/>
      <c r="BG193" s="93"/>
      <c r="BH193" s="93"/>
      <c r="BI193" s="93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94"/>
      <c r="BU193" s="93"/>
      <c r="BW193" s="93"/>
    </row>
    <row r="194" spans="2:75" hidden="1" x14ac:dyDescent="0.25">
      <c r="V194" s="111"/>
      <c r="X194" s="110"/>
    </row>
  </sheetData>
  <sheetProtection algorithmName="SHA-512" hashValue="U9s6XPfNM0zSb4zE6uRymKyVQsuIzgMK6g/WiSD4Usuwq99dGWjIOC4jlbLQE+g+VkdKSh8i2/Dkn6mR07lIFQ==" saltValue="ZaUTqvEHp+N4bNnkdCE6vQ==" spinCount="100000" sheet="1" formatCells="0" selectLockedCells="1"/>
  <mergeCells count="71">
    <mergeCell ref="AB47:AF47"/>
    <mergeCell ref="AB48:AF48"/>
    <mergeCell ref="AB44:AF44"/>
    <mergeCell ref="M45:N45"/>
    <mergeCell ref="AB45:AF45"/>
    <mergeCell ref="M46:N46"/>
    <mergeCell ref="AB46:AF46"/>
    <mergeCell ref="AD7:AE7"/>
    <mergeCell ref="AD41:AF41"/>
    <mergeCell ref="AD42:AF42"/>
    <mergeCell ref="BS3:BS4"/>
    <mergeCell ref="AL6:AQ6"/>
    <mergeCell ref="AR6:AW6"/>
    <mergeCell ref="AX6:BC6"/>
    <mergeCell ref="BM6:BR6"/>
    <mergeCell ref="AG7:AG8"/>
    <mergeCell ref="BM2:BR4"/>
    <mergeCell ref="A44:B44"/>
    <mergeCell ref="O44:P44"/>
    <mergeCell ref="I42:J42"/>
    <mergeCell ref="M42:N44"/>
    <mergeCell ref="T42:X42"/>
    <mergeCell ref="I43:J43"/>
    <mergeCell ref="T43:X49"/>
    <mergeCell ref="F45:I45"/>
    <mergeCell ref="O43:P43"/>
    <mergeCell ref="O42:P42"/>
    <mergeCell ref="A47:B49"/>
    <mergeCell ref="C47:H49"/>
    <mergeCell ref="J47:K49"/>
    <mergeCell ref="L47:P49"/>
    <mergeCell ref="E4:G4"/>
    <mergeCell ref="J4:K4"/>
    <mergeCell ref="Z7:AA7"/>
    <mergeCell ref="AB7:AC7"/>
    <mergeCell ref="F46:I46"/>
    <mergeCell ref="G42:H43"/>
    <mergeCell ref="G44:K44"/>
    <mergeCell ref="U7:W7"/>
    <mergeCell ref="X7:X8"/>
    <mergeCell ref="T6:X6"/>
    <mergeCell ref="T7:T8"/>
    <mergeCell ref="E2:G2"/>
    <mergeCell ref="H2:I2"/>
    <mergeCell ref="J2:K2"/>
    <mergeCell ref="M2:O2"/>
    <mergeCell ref="E3:G3"/>
    <mergeCell ref="H3:I3"/>
    <mergeCell ref="J3:K3"/>
    <mergeCell ref="M3:O3"/>
    <mergeCell ref="A6:A8"/>
    <mergeCell ref="B6:B8"/>
    <mergeCell ref="E6:E8"/>
    <mergeCell ref="F6:F8"/>
    <mergeCell ref="G6:G8"/>
    <mergeCell ref="Q3:S3"/>
    <mergeCell ref="S6:S8"/>
    <mergeCell ref="R7:R8"/>
    <mergeCell ref="N1:Q1"/>
    <mergeCell ref="Q4:S4"/>
    <mergeCell ref="Q2:S2"/>
    <mergeCell ref="M4:O4"/>
    <mergeCell ref="H6:R6"/>
    <mergeCell ref="P2:P4"/>
    <mergeCell ref="N7:N8"/>
    <mergeCell ref="O7:O8"/>
    <mergeCell ref="P7:P8"/>
    <mergeCell ref="Q7:Q8"/>
    <mergeCell ref="H7:H8"/>
    <mergeCell ref="I7:I8"/>
    <mergeCell ref="J7:J8"/>
  </mergeCells>
  <conditionalFormatting sqref="B10:Q40 S10:AG40">
    <cfRule type="expression" dxfId="71" priority="32">
      <formula>OR($C10=0,$P10=0)</formula>
    </cfRule>
  </conditionalFormatting>
  <conditionalFormatting sqref="K10:L41">
    <cfRule type="expression" dxfId="70" priority="28">
      <formula>OR($BE10,$BL10)</formula>
    </cfRule>
  </conditionalFormatting>
  <conditionalFormatting sqref="O10:O40">
    <cfRule type="expression" dxfId="69" priority="29">
      <formula>$BJ10&gt;10/24</formula>
    </cfRule>
    <cfRule type="expression" dxfId="68" priority="30">
      <formula>OR($BE10,$BL10)</formula>
    </cfRule>
  </conditionalFormatting>
  <conditionalFormatting sqref="K8:L8">
    <cfRule type="expression" dxfId="67" priority="25">
      <formula>$BE8+$BL8&gt;0</formula>
    </cfRule>
  </conditionalFormatting>
  <conditionalFormatting sqref="S6:S40">
    <cfRule type="expression" dxfId="66" priority="24">
      <formula>$AM$3=1</formula>
    </cfRule>
  </conditionalFormatting>
  <conditionalFormatting sqref="X6:X9">
    <cfRule type="expression" dxfId="65" priority="23">
      <formula>$AM$3=2</formula>
    </cfRule>
  </conditionalFormatting>
  <conditionalFormatting sqref="S40">
    <cfRule type="expression" dxfId="64" priority="21">
      <formula>$AM$3=1</formula>
    </cfRule>
  </conditionalFormatting>
  <conditionalFormatting sqref="S40">
    <cfRule type="expression" dxfId="63" priority="22">
      <formula>$AM$3=2</formula>
    </cfRule>
  </conditionalFormatting>
  <conditionalFormatting sqref="X40">
    <cfRule type="expression" dxfId="62" priority="20">
      <formula>$AM$3=2</formula>
    </cfRule>
  </conditionalFormatting>
  <conditionalFormatting sqref="T40:X40">
    <cfRule type="expression" dxfId="61" priority="18">
      <formula>$AM$3=2</formula>
    </cfRule>
  </conditionalFormatting>
  <conditionalFormatting sqref="Q10:Q40">
    <cfRule type="expression" dxfId="60" priority="17">
      <formula>$BV10=3</formula>
    </cfRule>
    <cfRule type="expression" dxfId="59" priority="26">
      <formula>$BV10=2</formula>
    </cfRule>
    <cfRule type="expression" dxfId="58" priority="27">
      <formula>$BV10=1</formula>
    </cfRule>
  </conditionalFormatting>
  <conditionalFormatting sqref="N10:N40">
    <cfRule type="expression" dxfId="57" priority="33">
      <formula>AND($BL10,$C10=0)</formula>
    </cfRule>
  </conditionalFormatting>
  <conditionalFormatting sqref="H10:O40 H41:M41">
    <cfRule type="expression" dxfId="56" priority="34">
      <formula>AND($BK10&gt;0,$C10=0,NOT(ISBLANK(H10)))</formula>
    </cfRule>
  </conditionalFormatting>
  <conditionalFormatting sqref="T6:AG50 S41">
    <cfRule type="expression" dxfId="55" priority="19">
      <formula>$AM$3=1</formula>
    </cfRule>
  </conditionalFormatting>
  <conditionalFormatting sqref="Z6:AG50">
    <cfRule type="expression" dxfId="54" priority="31">
      <formula>$AM$3=2</formula>
    </cfRule>
  </conditionalFormatting>
  <conditionalFormatting sqref="R10:R40">
    <cfRule type="expression" dxfId="53" priority="15">
      <formula>OR($C10=0,$P10=0)</formula>
    </cfRule>
  </conditionalFormatting>
  <conditionalFormatting sqref="A10:A40">
    <cfRule type="expression" dxfId="52" priority="14">
      <formula>OR($C10=0,$P10=0)</formula>
    </cfRule>
  </conditionalFormatting>
  <conditionalFormatting sqref="O41">
    <cfRule type="expression" dxfId="51" priority="11">
      <formula>$BJ41&gt;10/24</formula>
    </cfRule>
    <cfRule type="expression" dxfId="50" priority="12">
      <formula>OR($BE41,$BL41)</formula>
    </cfRule>
  </conditionalFormatting>
  <conditionalFormatting sqref="Q41">
    <cfRule type="expression" dxfId="49" priority="8">
      <formula>$BV41=3</formula>
    </cfRule>
    <cfRule type="expression" dxfId="48" priority="9">
      <formula>$BV41=2</formula>
    </cfRule>
    <cfRule type="expression" dxfId="47" priority="10">
      <formula>$BV41=1</formula>
    </cfRule>
  </conditionalFormatting>
  <conditionalFormatting sqref="N41:O41">
    <cfRule type="expression" dxfId="46" priority="13">
      <formula>AND($BK41&gt;0,$C41=0,NOT(ISBLANK(N41)))</formula>
    </cfRule>
  </conditionalFormatting>
  <conditionalFormatting sqref="S42:S43 R42:R47">
    <cfRule type="expression" dxfId="45" priority="1">
      <formula>OR($AM$3=3,$R$42&gt;0)</formula>
    </cfRule>
  </conditionalFormatting>
  <dataValidations count="16">
    <dataValidation allowBlank="1" showInputMessage="1" showErrorMessage="1" prompt="Datum an dem das Zeitguthaben gemacht wurde und der Umfang des Zeitguthabens._x000a_z. B_x000a_04.01.2020 (5h)_x000a_oder_x000a_04.01.2020 (5h); 13.01.2020 (1,75h)" sqref="Y10:Y19" xr:uid="{00000000-0002-0000-0D00-000000000000}"/>
    <dataValidation allowBlank="1" showInputMessage="1" showErrorMessage="1" prompt="Nur bei Abgabe ans Dezernat Personal relevant." sqref="C47:H49 L47:P49" xr:uid="{00000000-0002-0000-0D00-000001000000}"/>
    <dataValidation allowBlank="1" showInputMessage="1" showErrorMessage="1" prompt="Datum der Erstellung" sqref="E44" xr:uid="{00000000-0002-0000-0D00-000002000000}"/>
    <dataValidation allowBlank="1" showInputMessage="1" showErrorMessage="1" prompt="Gesamtpausen die zwischen &quot;Kommen2&quot; und &quot;Gehen2&quot; gemacht wurden. Bei Nichteintragung bzw. bei zu kurzen Pausen werden die gestzlichen Mindestpausen automatisch abgezogen. (Arbeitszeit &gt;6h, 30 min; &gt;9h, 45 min)_x000a_beige hinterlegte Zelle:_x000a_Eingabe nicht nötig" sqref="M10:M14" xr:uid="{00000000-0002-0000-0D00-000003000000}"/>
    <dataValidation allowBlank="1" showInputMessage="1" showErrorMessage="1" prompt="Ende der Arbeitszeit (des zweiten Arbeitsblocks, nach einer längeren Unterbrechung)_x000a_Eingabeformat: 00:00 (minutengenaue Eingabe möglich)_x000a_beige hinterlegte Zelle:_x000a_Ende der Dienstreise bzw. Reisezeit_x000a_Eingabeformat: 00:00 (minutengenaue Eingabe möglich)" sqref="L10:L14" xr:uid="{00000000-0002-0000-0D00-000004000000}"/>
    <dataValidation allowBlank="1" showInputMessage="1" showErrorMessage="1" prompt="Beginn der Arbeitszeit (des zweiten Arbeitsblocks, nach einer längeren Unterbrechung)_x000a_Eingabeformat: 00:00 (minutengenaue Eingabe möglich)_x000a_beige hinterlegte Zelle:_x000a_Beginn der Dienstreise bzw. Reisezeit_x000a_Eingabeformat: 00:00 (minutengenaue Eingabe möglich)" sqref="K10:K14" xr:uid="{00000000-0002-0000-0D00-000005000000}"/>
    <dataValidation allowBlank="1" showInputMessage="1" showErrorMessage="1" prompt="Gesamtpausen die zwischen &quot;Kommen 1&quot; und &quot;Gehen 1&quot; gemacht wurden. Bei Nichteintragung bzw. bei zu kurzen Pausen werden die gestzlichen Mindestpausen automatisch abgezogen. (Arbeitszeit &gt;6h, 30 min; &gt;9h, 45 min)" sqref="J10:J14" xr:uid="{00000000-0002-0000-0D00-000006000000}"/>
    <dataValidation allowBlank="1" showInputMessage="1" showErrorMessage="1" prompt="Ende der Arbeitszeit (des ersten Arbeitsblocks)_x000a_Eingabeformat: 00:00 (minutengenaue Eingabe möglich)" sqref="I10:I14" xr:uid="{00000000-0002-0000-0D00-000007000000}"/>
    <dataValidation allowBlank="1" showInputMessage="1" showErrorMessage="1" prompt="Beginn der Arbeitszeit (des ersten Arbeitsblocks)_x000a_Eingabeformat: 00:00 (minutengenaue Eingabe möglich)" sqref="H10:H14" xr:uid="{00000000-0002-0000-0D00-000008000000}"/>
    <dataValidation allowBlank="1" showInputMessage="1" showErrorMessage="1" prompt="Ende der Rufbereitschaft, maximal 24 Stunden. _x000a_Eingabeformat hh:mm." sqref="AA10:AA19" xr:uid="{00000000-0002-0000-0D00-000009000000}"/>
    <dataValidation allowBlank="1" showInputMessage="1" showErrorMessage="1" prompt="Beginn der Rufbereitschaft._x000a_Eingabeformat hh:mm." sqref="Z10:Z19" xr:uid="{00000000-0002-0000-0D00-00000A000000}"/>
    <dataValidation allowBlank="1" showInputMessage="1" showErrorMessage="1" prompt="Raum für eigene Anmerkungen/ Kommentare für diesen Tag." sqref="S10:S14" xr:uid="{00000000-0002-0000-0D00-00000B000000}"/>
    <dataValidation allowBlank="1" showErrorMessage="1" error="Nur ganze Stunden (hh,0) bzw. halbe Stunden (hh,5) eingeben!_x000a_" sqref="AE10:AE40" xr:uid="{00000000-0002-0000-0D00-00000C000000}"/>
    <dataValidation allowBlank="1" showInputMessage="1" showErrorMessage="1" prompt="Eingabe der Einsatzzeiten vor Ort, von Ruf zum Dienst bis zur Rückkehr zum Aufenthaltsort (von - bis). Mehrerer Einsätze können mit einem Semikolon ( ; ) eingetragen werden " sqref="AB10:AB19" xr:uid="{00000000-0002-0000-0D00-00000D000000}"/>
    <dataValidation allowBlank="1" showInputMessage="1" showErrorMessage="1" prompt="Eingabe der Einsatzzeiten am Aufenthaltsort per Telefon oder PC, von Ruf zum Dienst bis zur Beendigung (von - bis). Mehrerer Einsätze können mit einem ; getrennt, eingetragen werden" sqref="AD10:AD19" xr:uid="{00000000-0002-0000-0D00-00000E000000}"/>
    <dataValidation allowBlank="1" showInputMessage="1" showErrorMessage="1" error="Nur volle Stunden eingeben!" sqref="AC10:AC40" xr:uid="{00000000-0002-0000-0D00-00000F000000}"/>
  </dataValidations>
  <pageMargins left="0.11811023622047245" right="0.11811023622047245" top="0.74803149606299213" bottom="0.74803149606299213" header="0.31496062992125984" footer="0.31496062992125984"/>
  <pageSetup paperSize="9" scale="5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146" r:id="rId4" name="Option Button 18">
              <controlPr defaultSize="0" autoFill="0" autoLine="0" autoPict="0" altText="Normale Ansicht der ausgewählten Tabelle">
                <anchor moveWithCells="1">
                  <from>
                    <xdr:col>21</xdr:col>
                    <xdr:colOff>581025</xdr:colOff>
                    <xdr:row>1</xdr:row>
                    <xdr:rowOff>123825</xdr:rowOff>
                  </from>
                  <to>
                    <xdr:col>27</xdr:col>
                    <xdr:colOff>352425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7" r:id="rId5" name="Option Button 19">
              <controlPr locked="0" defaultSize="0" autoFill="0" autoLine="0" autoPict="0" altText="vereinfachte Ansicht der ausgewählten Tabelle">
                <anchor moveWithCells="1">
                  <from>
                    <xdr:col>21</xdr:col>
                    <xdr:colOff>581025</xdr:colOff>
                    <xdr:row>2</xdr:row>
                    <xdr:rowOff>200025</xdr:rowOff>
                  </from>
                  <to>
                    <xdr:col>27</xdr:col>
                    <xdr:colOff>238125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8" r:id="rId6" name="Option Button 20">
              <controlPr locked="0" defaultSize="0" autoFill="0" autoLine="0" autoPict="0" altText="erweiterte Ansicht der ausgewählten Tabelle">
                <anchor moveWithCells="1">
                  <from>
                    <xdr:col>21</xdr:col>
                    <xdr:colOff>581025</xdr:colOff>
                    <xdr:row>2</xdr:row>
                    <xdr:rowOff>381000</xdr:rowOff>
                  </from>
                  <to>
                    <xdr:col>23</xdr:col>
                    <xdr:colOff>609600</xdr:colOff>
                    <xdr:row>3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10000000}">
          <x14:formula1>
            <xm:f>Stammdaten!$D$34:$D$48</xm:f>
          </x14:formula1>
          <xm:sqref>G53:G193 G51 G41</xm:sqref>
        </x14:dataValidation>
        <x14:dataValidation type="list" allowBlank="1" showInputMessage="1" showErrorMessage="1" xr:uid="{00000000-0002-0000-0D00-000011000000}">
          <x14:formula1>
            <xm:f>Stammdaten!$D$33:$D$50</xm:f>
          </x14:formula1>
          <xm:sqref>G20:G40</xm:sqref>
        </x14:dataValidation>
        <x14:dataValidation type="list" allowBlank="1" showInputMessage="1" showErrorMessage="1" prompt="Bedeutung der Abkürzungen für die Abwesenheiten, sind unter Stammdaten zufinden." xr:uid="{00000000-0002-0000-0D00-000012000000}">
          <x14:formula1>
            <xm:f>Stammdaten!$D$33:$D$50</xm:f>
          </x14:formula1>
          <xm:sqref>G10:G19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>
    <pageSetUpPr fitToPage="1"/>
  </sheetPr>
  <dimension ref="A1:AB44"/>
  <sheetViews>
    <sheetView zoomScaleNormal="100" workbookViewId="0">
      <selection activeCell="A2" sqref="A2:B2"/>
    </sheetView>
  </sheetViews>
  <sheetFormatPr baseColWidth="10" defaultColWidth="0" defaultRowHeight="15" zeroHeight="1" x14ac:dyDescent="0.25"/>
  <cols>
    <col min="1" max="1" width="11.42578125" customWidth="1"/>
    <col min="2" max="3" width="11.42578125" hidden="1" customWidth="1"/>
    <col min="4" max="5" width="11.42578125" customWidth="1"/>
    <col min="6" max="7" width="5.140625" customWidth="1"/>
    <col min="8" max="8" width="14.28515625" customWidth="1"/>
    <col min="9" max="9" width="11.42578125" customWidth="1"/>
    <col min="10" max="10" width="7.42578125" customWidth="1"/>
    <col min="11" max="11" width="6.140625" customWidth="1"/>
    <col min="12" max="13" width="7.28515625" customWidth="1"/>
    <col min="14" max="14" width="6.42578125" customWidth="1"/>
    <col min="15" max="15" width="11.42578125" customWidth="1"/>
    <col min="16" max="16" width="4.28515625" customWidth="1"/>
    <col min="17" max="17" width="11.42578125" customWidth="1"/>
    <col min="18" max="18" width="3.85546875" customWidth="1"/>
    <col min="19" max="19" width="9.28515625" customWidth="1"/>
    <col min="20" max="20" width="15.28515625" style="51" hidden="1" customWidth="1"/>
    <col min="21" max="21" width="11.42578125" style="51" hidden="1" customWidth="1"/>
    <col min="22" max="22" width="46.7109375" customWidth="1"/>
    <col min="23" max="23" width="11.42578125" style="779" customWidth="1"/>
    <col min="24" max="24" width="11.42578125" style="779" hidden="1" customWidth="1"/>
    <col min="25" max="28" width="0" style="779" hidden="1" customWidth="1"/>
    <col min="29" max="16384" width="11.42578125" hidden="1"/>
  </cols>
  <sheetData>
    <row r="1" spans="1:24" ht="17.25" thickBot="1" x14ac:dyDescent="0.4">
      <c r="A1" s="153">
        <f>Aufzeichnungsjahr</f>
        <v>2024</v>
      </c>
      <c r="B1" s="16"/>
      <c r="C1" s="16"/>
      <c r="D1" s="21"/>
      <c r="E1" s="21"/>
      <c r="F1" s="21"/>
      <c r="G1" s="21"/>
      <c r="Q1" s="21"/>
      <c r="R1" s="21"/>
      <c r="S1" s="21"/>
      <c r="T1" s="52"/>
      <c r="U1" s="52"/>
      <c r="V1" s="21"/>
      <c r="X1" s="1412" t="s">
        <v>143</v>
      </c>
    </row>
    <row r="2" spans="1:24" ht="17.25" thickBot="1" x14ac:dyDescent="0.4">
      <c r="A2" s="1405" t="s">
        <v>64</v>
      </c>
      <c r="B2" s="1406"/>
      <c r="C2" s="17"/>
      <c r="D2" s="1405" t="s">
        <v>65</v>
      </c>
      <c r="E2" s="1407"/>
      <c r="F2" s="21"/>
      <c r="G2" s="21"/>
      <c r="H2" s="1387" t="s">
        <v>92</v>
      </c>
      <c r="I2" s="1388"/>
      <c r="J2" s="1388"/>
      <c r="K2" s="1388"/>
      <c r="L2" s="1388"/>
      <c r="M2" s="1388"/>
      <c r="N2" s="1388"/>
      <c r="O2" s="1389"/>
      <c r="Q2" s="1398" t="s">
        <v>283</v>
      </c>
      <c r="R2" s="1399"/>
      <c r="S2" s="1399"/>
      <c r="T2" s="1399"/>
      <c r="U2" s="1399"/>
      <c r="V2" s="1400"/>
      <c r="W2" s="16"/>
      <c r="X2" s="1412"/>
    </row>
    <row r="3" spans="1:24" ht="15" customHeight="1" x14ac:dyDescent="0.35">
      <c r="A3" s="18">
        <f>B3</f>
        <v>43830</v>
      </c>
      <c r="B3" s="25">
        <f>DATE(A1,1,1)</f>
        <v>43830</v>
      </c>
      <c r="C3" s="26">
        <v>1</v>
      </c>
      <c r="D3" s="1408" t="s">
        <v>67</v>
      </c>
      <c r="E3" s="1409"/>
      <c r="F3" s="21"/>
      <c r="G3" s="21"/>
      <c r="H3" s="1401" t="s">
        <v>93</v>
      </c>
      <c r="I3" s="1402"/>
      <c r="J3" s="1402"/>
      <c r="K3" s="31">
        <v>0.25</v>
      </c>
      <c r="L3" s="33" t="s">
        <v>94</v>
      </c>
      <c r="M3" s="33"/>
      <c r="N3" s="37">
        <v>0.875</v>
      </c>
      <c r="O3" s="35" t="s">
        <v>68</v>
      </c>
      <c r="Q3" s="54" t="s">
        <v>69</v>
      </c>
      <c r="R3" s="55">
        <v>40</v>
      </c>
      <c r="S3" s="56" t="s">
        <v>99</v>
      </c>
      <c r="T3" s="57">
        <f>R3*100%/40</f>
        <v>1</v>
      </c>
      <c r="U3" s="58">
        <v>0.4</v>
      </c>
      <c r="V3" s="59" t="s">
        <v>502</v>
      </c>
      <c r="W3" s="786"/>
      <c r="X3" s="1412"/>
    </row>
    <row r="4" spans="1:24" ht="15" customHeight="1" x14ac:dyDescent="0.35">
      <c r="A4" s="18">
        <f t="shared" ref="A4:A16" si="0">B4</f>
        <v>43918</v>
      </c>
      <c r="B4" s="25">
        <f>B5-2</f>
        <v>43918</v>
      </c>
      <c r="C4" s="26">
        <v>1</v>
      </c>
      <c r="D4" s="1408" t="s">
        <v>70</v>
      </c>
      <c r="E4" s="1409"/>
      <c r="F4" s="21"/>
      <c r="G4" s="21"/>
      <c r="H4" s="1390" t="s">
        <v>95</v>
      </c>
      <c r="I4" s="1393" t="s">
        <v>76</v>
      </c>
      <c r="J4" s="1403"/>
      <c r="K4" s="32">
        <v>0.375</v>
      </c>
      <c r="L4" s="34" t="s">
        <v>94</v>
      </c>
      <c r="M4" s="34"/>
      <c r="N4" s="32">
        <v>0.625</v>
      </c>
      <c r="O4" s="36" t="s">
        <v>68</v>
      </c>
      <c r="Q4" s="54" t="s">
        <v>24</v>
      </c>
      <c r="R4" s="55">
        <v>40</v>
      </c>
      <c r="S4" s="56" t="s">
        <v>99</v>
      </c>
      <c r="T4" s="57">
        <f>R4*100%/40</f>
        <v>1</v>
      </c>
      <c r="U4" s="58">
        <v>0.4</v>
      </c>
      <c r="V4" s="59" t="s">
        <v>142</v>
      </c>
      <c r="W4" s="16"/>
      <c r="X4" s="1412"/>
    </row>
    <row r="5" spans="1:24" ht="17.25" thickBot="1" x14ac:dyDescent="0.4">
      <c r="A5" s="20">
        <f t="shared" si="0"/>
        <v>43920</v>
      </c>
      <c r="B5" s="27">
        <f>(TEXT(IF(MOD(19*MOD(A1,19)+INT(A1/100)-INT(INT(A1/100)/4)-INT((INT(A1/100)-INT((INT(A1/100)+8)/25)+1)/3)+15,30)+MOD(32+2*MOD(INT(A1/100),4)+2*INT(MOD(A1,100)/4)-MOD(19*MOD(A1,19)+INT(A1/100)-INT(INT(A1/100)/4)-INT((INT(A1/100)-INT((INT(A1/100)+8)/25)+1)/3)+15,30)-MOD(MOD(A1,100),4),7)-7*INT((MOD(A1,19)+11*MOD(19*MOD(A1,19)+INT(A1/100)-INT(INT(A1/100)/4)-INT((INT(A1/100)-INT((INT(A1/100)+8)/25)+1)/3)+15,30)+22*MOD(32+2*MOD(INT(A1/100),4)+2*INT(MOD(A1,100)/4)-MOD(19*MOD(A1,19)+INT(A1/100)-INT(INT(A1/100)/4)-INT((INT(A1/100)-INT((INT(A1/100)+8)/25)+1)/3)+15,30)-MOD(MOD(A1,100),4),7))/451)+22-31 &lt; 1,MOD(19*MOD(A1,19)+INT(A1/100)-INT(INT(A1/100)/4)-INT((INT(A1/100)-INT((INT(A1/100)+8)/25)+1)/3)+15,30)+MOD(32+2*MOD(INT(A1/100),4)+2*INT(MOD(A1,100)/4)-MOD(19*MOD(A1,19)+INT(A1/100)-INT(INT(A1/100)/4)-INT((INT(A1/100)-INT((INT(A1/100)+8)/25)+1)/3)+15,30)-MOD(MOD(A1,100),4),7)-7*INT((MOD(A1,19)+11*MOD(19*MOD(A1,19)+INT(A1/100)-INT(INT(A1/100)/4)-INT((INT(A1/100)-INT((INT(A1/100)+8)/25)+1)/3)+15,30)+22*MOD(32+2*MOD(INT(A1/100),4)+2*INT(MOD(A1,100)/4)-MOD(19*MOD(A1,19)+INT(A1/100)-INT(INT(A1/100)/4)-INT((INT(A1/100)-INT((INT(A1/100)+8)/25)+1)/3)+15,30)-MOD(MOD(A1,100),4),7))/451)+22,MOD(19*MOD(A1,19)+INT(A1/100)-INT(INT(A1/100)/4)-INT((INT(A1/100)-INT((INT(A1/100)+8)/25)+1)/3)+15,30)+MOD(32+2*MOD(INT(A1/100),4)+2*INT(MOD(A1,100)/4)-MOD(19*MOD(A1,19)+INT(A1/100)-INT(INT(A1/100)/4)-INT((INT(A1/100)-INT((INT(A1/100)+8)/25)+1)/3)+15,30)-MOD(MOD(A1,100),4),7)-7*INT((MOD(A1,19)+11*MOD(19*MOD(A1,19)+INT(A1/100)-INT(INT(A1/100)/4)-INT((INT(A1/100)-INT((INT(A1/100)+8)/25)+1)/3)+15,30)+22*MOD(32+2*MOD(INT(A1/100),4)+2*INT(MOD(A1,100)/4)-MOD(19*MOD(A1,19)+INT(A1/100)-INT(INT(A1/100)/4)-INT((INT(A1/100)-INT((INT(A1/100)+8)/25)+1)/3)+15,30)-MOD(MOD(A1,100),4),7))/451)+22-31),"0#")&amp;"."&amp;IF(MOD(19*MOD(A1,19)+INT(A1/100)-INT(INT(A1/100)/4)-INT((INT(A1/100)-INT((INT(A1/100)+8)/25)+1)/3)+15,30)+MOD(32+2*MOD(INT(A1/100),4)+2*INT(MOD(A1,100)/4)-MOD(19*MOD(A1,19)+INT(A1/100)-INT(INT(A1/100)/4)-INT((INT(A1/100)-INT((INT(A1/100)+8)/25)+1)/3)+15,30)-MOD(MOD(A1,100),4),7)-7*INT((MOD(A1,19)+11*MOD(19*MOD(A1,19)+INT(A1/100)-INT(INT(A1/100)/4)-INT((INT(A1/100)-INT((INT(A1/100)+8)/25)+1)/3)+15,30)+22*MOD(32+2*MOD(INT(A1/100),4)+2*INT(MOD(A1,100)/4)-MOD(19*MOD(A1,19)+INT(A1/100)-INT(INT(A1/100)/4)-INT((INT(A1/100)-INT((INT(A1/100)+8)/25)+1)/3)+15,30)-MOD(MOD(A1,100),4),7))/451)+22 &gt; 31,"04.","03.")&amp;A1)+0</f>
        <v>43920</v>
      </c>
      <c r="C5" s="28">
        <v>1</v>
      </c>
      <c r="D5" s="1415" t="s">
        <v>72</v>
      </c>
      <c r="E5" s="1416"/>
      <c r="F5" s="21"/>
      <c r="G5" s="21"/>
      <c r="H5" s="1390"/>
      <c r="I5" s="1393" t="s">
        <v>78</v>
      </c>
      <c r="J5" s="1403"/>
      <c r="K5" s="32">
        <v>0.375</v>
      </c>
      <c r="L5" s="34" t="s">
        <v>68</v>
      </c>
      <c r="M5" s="34"/>
      <c r="N5" s="1403"/>
      <c r="O5" s="1404"/>
      <c r="Q5" s="60" t="s">
        <v>24</v>
      </c>
      <c r="R5" s="61">
        <v>50</v>
      </c>
      <c r="S5" s="62" t="s">
        <v>99</v>
      </c>
      <c r="T5" s="63">
        <f>R5*100%/40</f>
        <v>1.25</v>
      </c>
      <c r="U5" s="64">
        <f>50%</f>
        <v>0.5</v>
      </c>
      <c r="V5" s="65" t="s">
        <v>100</v>
      </c>
      <c r="W5" s="16"/>
      <c r="X5" s="1412"/>
    </row>
    <row r="6" spans="1:24" ht="17.25" thickBot="1" x14ac:dyDescent="0.4">
      <c r="A6" s="18">
        <f t="shared" si="0"/>
        <v>43921</v>
      </c>
      <c r="B6" s="25">
        <f>B5+1</f>
        <v>43921</v>
      </c>
      <c r="C6" s="26">
        <v>1</v>
      </c>
      <c r="D6" s="1408" t="s">
        <v>73</v>
      </c>
      <c r="E6" s="1409"/>
      <c r="F6" s="22"/>
      <c r="G6" s="22"/>
      <c r="H6" s="1390" t="s">
        <v>96</v>
      </c>
      <c r="I6" s="1392" t="s">
        <v>97</v>
      </c>
      <c r="J6" s="1392"/>
      <c r="K6" s="1393"/>
      <c r="L6" s="34">
        <v>30</v>
      </c>
      <c r="M6" s="32">
        <v>2.0833333333333332E-2</v>
      </c>
      <c r="N6" s="1403" t="s">
        <v>80</v>
      </c>
      <c r="O6" s="1404"/>
      <c r="Q6" s="50"/>
      <c r="R6" s="50"/>
      <c r="S6" s="50"/>
      <c r="T6" s="53"/>
      <c r="U6" s="53"/>
      <c r="V6" s="50"/>
      <c r="W6" s="16"/>
      <c r="X6" s="1412"/>
    </row>
    <row r="7" spans="1:24" ht="17.25" thickBot="1" x14ac:dyDescent="0.4">
      <c r="A7" s="18">
        <f t="shared" si="0"/>
        <v>43951</v>
      </c>
      <c r="B7" s="25">
        <f>DATE(A1,5,1)</f>
        <v>43951</v>
      </c>
      <c r="C7" s="26">
        <v>1</v>
      </c>
      <c r="D7" s="1408" t="s">
        <v>74</v>
      </c>
      <c r="E7" s="1409"/>
      <c r="F7" s="21"/>
      <c r="G7" s="21"/>
      <c r="H7" s="1391"/>
      <c r="I7" s="1394" t="s">
        <v>98</v>
      </c>
      <c r="J7" s="1394"/>
      <c r="K7" s="1395"/>
      <c r="L7" s="49">
        <v>45</v>
      </c>
      <c r="M7" s="75">
        <v>3.125E-2</v>
      </c>
      <c r="N7" s="1396" t="s">
        <v>80</v>
      </c>
      <c r="O7" s="1397"/>
      <c r="Q7" s="1380" t="s">
        <v>284</v>
      </c>
      <c r="R7" s="1381"/>
      <c r="S7" s="1381"/>
      <c r="T7" s="1381"/>
      <c r="U7" s="1381"/>
      <c r="V7" s="1382"/>
      <c r="W7" s="787"/>
      <c r="X7" s="1412"/>
    </row>
    <row r="8" spans="1:24" ht="17.25" thickBot="1" x14ac:dyDescent="0.4">
      <c r="A8" s="18">
        <f t="shared" si="0"/>
        <v>43959</v>
      </c>
      <c r="B8" s="25">
        <f>B5+39</f>
        <v>43959</v>
      </c>
      <c r="C8" s="26">
        <v>1</v>
      </c>
      <c r="D8" s="1408" t="s">
        <v>75</v>
      </c>
      <c r="E8" s="1409"/>
      <c r="F8" s="21"/>
      <c r="G8" s="21"/>
      <c r="H8" s="1379"/>
      <c r="I8" s="1379"/>
      <c r="J8" s="1379"/>
      <c r="K8" s="1379"/>
      <c r="L8" s="1379"/>
      <c r="M8" s="1379"/>
      <c r="N8" s="1379"/>
      <c r="O8" s="1379"/>
      <c r="Q8" s="66" t="s">
        <v>69</v>
      </c>
      <c r="R8" s="67">
        <v>-10</v>
      </c>
      <c r="S8" s="68" t="s">
        <v>99</v>
      </c>
      <c r="T8" s="57">
        <f>R8*100%/40</f>
        <v>-0.25</v>
      </c>
      <c r="U8" s="69">
        <f>T8</f>
        <v>-0.25</v>
      </c>
      <c r="V8" s="59" t="s">
        <v>502</v>
      </c>
      <c r="W8" s="786"/>
      <c r="X8" s="1412"/>
    </row>
    <row r="9" spans="1:24" ht="17.25" thickBot="1" x14ac:dyDescent="0.4">
      <c r="A9" s="18">
        <f t="shared" si="0"/>
        <v>43969</v>
      </c>
      <c r="B9" s="25">
        <f>B5+49</f>
        <v>43969</v>
      </c>
      <c r="C9" s="26">
        <v>1</v>
      </c>
      <c r="D9" s="1408" t="s">
        <v>79</v>
      </c>
      <c r="E9" s="1409"/>
      <c r="F9" s="21"/>
      <c r="G9" s="21"/>
      <c r="H9" s="1387" t="s">
        <v>66</v>
      </c>
      <c r="I9" s="1388"/>
      <c r="J9" s="1388"/>
      <c r="K9" s="1388"/>
      <c r="L9" s="1388"/>
      <c r="M9" s="1388"/>
      <c r="N9" s="1388"/>
      <c r="O9" s="1389"/>
      <c r="Q9" s="76" t="s">
        <v>24</v>
      </c>
      <c r="R9" s="77">
        <v>-10</v>
      </c>
      <c r="S9" s="78" t="s">
        <v>99</v>
      </c>
      <c r="T9" s="57">
        <f>R9*100%/40</f>
        <v>-0.25</v>
      </c>
      <c r="U9" s="69">
        <f>T9</f>
        <v>-0.25</v>
      </c>
      <c r="V9" s="79" t="s">
        <v>142</v>
      </c>
      <c r="W9" s="16"/>
      <c r="X9" s="1412"/>
    </row>
    <row r="10" spans="1:24" ht="17.25" thickBot="1" x14ac:dyDescent="0.4">
      <c r="A10" s="18">
        <f t="shared" si="0"/>
        <v>43970</v>
      </c>
      <c r="B10" s="25">
        <f>B5+50</f>
        <v>43970</v>
      </c>
      <c r="C10" s="26">
        <v>1</v>
      </c>
      <c r="D10" s="1408" t="s">
        <v>81</v>
      </c>
      <c r="E10" s="1409"/>
      <c r="F10" s="21"/>
      <c r="G10" s="21"/>
      <c r="H10" s="1383" t="s">
        <v>89</v>
      </c>
      <c r="I10" s="1384"/>
      <c r="J10" s="1385"/>
      <c r="K10" s="38">
        <v>0.875</v>
      </c>
      <c r="L10" s="40" t="s">
        <v>90</v>
      </c>
      <c r="M10" s="40"/>
      <c r="N10" s="37">
        <v>0.25</v>
      </c>
      <c r="O10" s="39" t="s">
        <v>68</v>
      </c>
      <c r="Q10" s="70" t="s">
        <v>24</v>
      </c>
      <c r="R10" s="71">
        <v>-20</v>
      </c>
      <c r="S10" s="72" t="s">
        <v>99</v>
      </c>
      <c r="T10" s="63">
        <f>R10*100%/40</f>
        <v>-0.5</v>
      </c>
      <c r="U10" s="73">
        <f>T10</f>
        <v>-0.5</v>
      </c>
      <c r="V10" s="74" t="s">
        <v>77</v>
      </c>
      <c r="W10" s="16"/>
      <c r="X10" s="1412"/>
    </row>
    <row r="11" spans="1:24" ht="16.5" x14ac:dyDescent="0.35">
      <c r="A11" s="18">
        <f t="shared" si="0"/>
        <v>44106</v>
      </c>
      <c r="B11" s="25">
        <f>DATE(A1,10,3)</f>
        <v>44106</v>
      </c>
      <c r="C11" s="26">
        <v>1</v>
      </c>
      <c r="D11" s="1408" t="s">
        <v>82</v>
      </c>
      <c r="E11" s="1409"/>
      <c r="F11" s="21"/>
      <c r="G11" s="21"/>
      <c r="H11" s="1410" t="s">
        <v>428</v>
      </c>
      <c r="I11" s="1403"/>
      <c r="J11" s="1411"/>
      <c r="K11" s="41">
        <v>0.54166666666666663</v>
      </c>
      <c r="L11" s="34" t="s">
        <v>68</v>
      </c>
      <c r="M11" s="34"/>
      <c r="N11" s="23"/>
      <c r="O11" s="48"/>
      <c r="Q11" s="24"/>
      <c r="R11" s="24"/>
      <c r="S11" s="24"/>
      <c r="T11" s="52"/>
      <c r="U11" s="52"/>
      <c r="V11" s="24"/>
      <c r="W11" s="16"/>
      <c r="X11" s="1412"/>
    </row>
    <row r="12" spans="1:24" ht="15" customHeight="1" x14ac:dyDescent="0.35">
      <c r="A12" s="18">
        <f t="shared" si="0"/>
        <v>44134</v>
      </c>
      <c r="B12" s="25">
        <f>DATE(A1,10,31)</f>
        <v>44134</v>
      </c>
      <c r="C12" s="26">
        <v>1</v>
      </c>
      <c r="D12" s="1408" t="s">
        <v>83</v>
      </c>
      <c r="E12" s="1409"/>
      <c r="F12" s="21"/>
      <c r="G12" s="21"/>
      <c r="H12" s="1417" t="s">
        <v>91</v>
      </c>
      <c r="I12" s="1418"/>
      <c r="J12" s="1419"/>
      <c r="K12" s="1376">
        <v>0</v>
      </c>
      <c r="L12" s="1378" t="s">
        <v>68</v>
      </c>
      <c r="M12" s="42"/>
      <c r="N12" s="44"/>
      <c r="O12" s="45"/>
      <c r="Q12" s="16"/>
      <c r="R12" s="16"/>
      <c r="S12" s="16"/>
      <c r="T12" s="778" t="s">
        <v>532</v>
      </c>
      <c r="U12" s="778" t="b">
        <f>IF(AND(Beschäftigtengruppe="Beamte",U14),TRUE,FALSE)</f>
        <v>0</v>
      </c>
      <c r="V12" s="16"/>
      <c r="W12" s="16"/>
      <c r="X12" s="1412"/>
    </row>
    <row r="13" spans="1:24" ht="17.25" thickBot="1" x14ac:dyDescent="0.4">
      <c r="A13" s="18">
        <f t="shared" si="0"/>
        <v>44154</v>
      </c>
      <c r="B13" s="25">
        <f>DATE(A1,12,25)-WEEKDAY(DATE(A1,12,25),2)-32</f>
        <v>44154</v>
      </c>
      <c r="C13" s="26">
        <v>1</v>
      </c>
      <c r="D13" s="1408" t="s">
        <v>84</v>
      </c>
      <c r="E13" s="1409"/>
      <c r="F13" s="21"/>
      <c r="G13" s="21"/>
      <c r="H13" s="1420"/>
      <c r="I13" s="1421"/>
      <c r="J13" s="1422"/>
      <c r="K13" s="1377"/>
      <c r="L13" s="1379"/>
      <c r="M13" s="43"/>
      <c r="N13" s="46"/>
      <c r="O13" s="47"/>
      <c r="Q13" s="779"/>
      <c r="R13" s="779"/>
      <c r="S13" s="779"/>
      <c r="T13" s="780" t="s">
        <v>530</v>
      </c>
      <c r="U13" s="780" t="s">
        <v>531</v>
      </c>
      <c r="V13" s="779"/>
      <c r="X13" s="1412"/>
    </row>
    <row r="14" spans="1:24" ht="16.5" x14ac:dyDescent="0.35">
      <c r="A14" s="18">
        <f>B14</f>
        <v>44188</v>
      </c>
      <c r="B14" s="25">
        <f>DATE(A1,12,24)</f>
        <v>44188</v>
      </c>
      <c r="C14" s="26">
        <v>1</v>
      </c>
      <c r="D14" s="1408" t="s">
        <v>85</v>
      </c>
      <c r="E14" s="1409"/>
      <c r="F14" s="21"/>
      <c r="G14" s="21"/>
      <c r="Q14" s="779"/>
      <c r="R14" s="779"/>
      <c r="S14" s="779"/>
      <c r="T14" s="780" t="s">
        <v>533</v>
      </c>
      <c r="U14" s="780" t="b">
        <f>TRUE</f>
        <v>1</v>
      </c>
      <c r="V14" s="779"/>
      <c r="X14" s="1412"/>
    </row>
    <row r="15" spans="1:24" ht="16.5" x14ac:dyDescent="0.35">
      <c r="A15" s="18">
        <f t="shared" si="0"/>
        <v>44189</v>
      </c>
      <c r="B15" s="25">
        <f>DATE(A1,12,25)</f>
        <v>44189</v>
      </c>
      <c r="C15" s="26">
        <v>1</v>
      </c>
      <c r="D15" s="1408" t="s">
        <v>86</v>
      </c>
      <c r="E15" s="1409"/>
      <c r="F15" s="21"/>
      <c r="G15" s="21"/>
      <c r="Q15" s="779"/>
      <c r="R15" s="779"/>
      <c r="S15" s="779"/>
      <c r="T15" s="1386" t="s">
        <v>108</v>
      </c>
      <c r="U15" s="781">
        <v>0.12569444444444444</v>
      </c>
      <c r="V15" s="779"/>
    </row>
    <row r="16" spans="1:24" ht="16.5" x14ac:dyDescent="0.35">
      <c r="A16" s="18">
        <f t="shared" si="0"/>
        <v>44190</v>
      </c>
      <c r="B16" s="25">
        <f>DATE(A1,12,26)</f>
        <v>44190</v>
      </c>
      <c r="C16" s="26">
        <v>1</v>
      </c>
      <c r="D16" s="1408" t="s">
        <v>87</v>
      </c>
      <c r="E16" s="1409"/>
      <c r="F16" s="21"/>
      <c r="G16" s="1375" t="s">
        <v>431</v>
      </c>
      <c r="H16" s="1375"/>
      <c r="I16" s="42" t="s">
        <v>538</v>
      </c>
      <c r="Q16" s="779"/>
      <c r="R16" s="779"/>
      <c r="S16" s="779"/>
      <c r="T16" s="1386"/>
      <c r="U16" s="782"/>
      <c r="V16" s="779"/>
    </row>
    <row r="17" spans="1:22" ht="15" customHeight="1" thickBot="1" x14ac:dyDescent="0.4">
      <c r="A17" s="19">
        <f>B17</f>
        <v>44195</v>
      </c>
      <c r="B17" s="29">
        <f>DATE(A1,12,31)</f>
        <v>44195</v>
      </c>
      <c r="C17" s="30">
        <v>1</v>
      </c>
      <c r="D17" s="1413" t="s">
        <v>88</v>
      </c>
      <c r="E17" s="1414"/>
      <c r="F17" s="21"/>
      <c r="G17" s="1375" t="s">
        <v>432</v>
      </c>
      <c r="H17" s="1375"/>
      <c r="I17" s="789">
        <v>43424</v>
      </c>
      <c r="Q17" s="779"/>
      <c r="R17" s="779"/>
      <c r="S17" s="779"/>
      <c r="T17" s="1386"/>
      <c r="U17" s="782"/>
      <c r="V17" s="779"/>
    </row>
    <row r="18" spans="1:22" ht="15.75" x14ac:dyDescent="0.3">
      <c r="A18" s="21"/>
      <c r="B18" s="16"/>
      <c r="C18" s="16"/>
      <c r="D18" s="21"/>
      <c r="E18" s="21"/>
      <c r="F18" s="21"/>
      <c r="G18" s="21"/>
      <c r="Q18" s="779"/>
      <c r="R18" s="779"/>
      <c r="S18" s="779"/>
      <c r="T18" s="780" t="s">
        <v>7</v>
      </c>
      <c r="U18" s="783">
        <f>8/24</f>
        <v>0.33333333333333331</v>
      </c>
      <c r="V18" s="779"/>
    </row>
    <row r="19" spans="1:22" ht="15.75" x14ac:dyDescent="0.3">
      <c r="F19" s="21"/>
      <c r="G19" s="21"/>
      <c r="Q19" s="779"/>
      <c r="R19" s="779"/>
      <c r="S19" s="779"/>
      <c r="T19" s="780"/>
      <c r="U19" s="780"/>
      <c r="V19" s="779"/>
    </row>
    <row r="20" spans="1:22" ht="15.75" x14ac:dyDescent="0.3">
      <c r="F20" s="21"/>
      <c r="G20" s="21"/>
      <c r="Q20" s="779"/>
      <c r="R20" s="779"/>
      <c r="S20" s="779"/>
      <c r="T20" s="780"/>
      <c r="U20" s="780"/>
      <c r="V20" s="779"/>
    </row>
    <row r="21" spans="1:22" hidden="1" x14ac:dyDescent="0.25">
      <c r="Q21" s="779"/>
      <c r="R21" s="779"/>
      <c r="S21" s="779"/>
      <c r="T21" s="784"/>
      <c r="U21" s="780"/>
      <c r="V21" s="779"/>
    </row>
    <row r="22" spans="1:22" hidden="1" x14ac:dyDescent="0.25">
      <c r="Q22" s="779"/>
      <c r="R22" s="779"/>
      <c r="S22" s="779"/>
      <c r="T22" s="785" t="s">
        <v>238</v>
      </c>
      <c r="U22" s="780"/>
      <c r="V22" s="779"/>
    </row>
    <row r="23" spans="1:22" hidden="1" x14ac:dyDescent="0.25">
      <c r="Q23" s="779"/>
      <c r="R23" s="779"/>
      <c r="S23" s="779"/>
      <c r="T23" s="785" t="s">
        <v>239</v>
      </c>
      <c r="U23" s="780"/>
      <c r="V23" s="779"/>
    </row>
    <row r="24" spans="1:22" hidden="1" x14ac:dyDescent="0.25">
      <c r="Q24" s="779"/>
      <c r="R24" s="779"/>
      <c r="S24" s="779"/>
      <c r="T24" s="785" t="s">
        <v>9</v>
      </c>
      <c r="U24" s="780"/>
      <c r="V24" s="779"/>
    </row>
    <row r="25" spans="1:22" hidden="1" x14ac:dyDescent="0.25">
      <c r="Q25" s="779"/>
      <c r="R25" s="779"/>
      <c r="S25" s="779"/>
      <c r="T25" s="785" t="s">
        <v>14</v>
      </c>
      <c r="U25" s="780"/>
      <c r="V25" s="779"/>
    </row>
    <row r="26" spans="1:22" hidden="1" x14ac:dyDescent="0.25">
      <c r="T26" s="152"/>
    </row>
    <row r="27" spans="1:22" ht="15.75" hidden="1" x14ac:dyDescent="0.3">
      <c r="I27" s="24"/>
      <c r="J27" s="24"/>
      <c r="K27" s="24"/>
      <c r="L27" s="24"/>
      <c r="M27" s="24"/>
      <c r="N27" s="24"/>
      <c r="O27" s="24"/>
      <c r="P27" s="24"/>
    </row>
    <row r="31" spans="1:22" hidden="1" x14ac:dyDescent="0.25">
      <c r="T31" s="51" t="s">
        <v>511</v>
      </c>
    </row>
    <row r="32" spans="1:22" hidden="1" x14ac:dyDescent="0.25">
      <c r="T32" s="51" t="s">
        <v>509</v>
      </c>
      <c r="U32" s="51" t="s">
        <v>510</v>
      </c>
    </row>
    <row r="33" spans="20:27" hidden="1" x14ac:dyDescent="0.25">
      <c r="T33" s="51" t="s">
        <v>320</v>
      </c>
      <c r="U33" s="51">
        <v>1</v>
      </c>
      <c r="V33" s="51" t="s">
        <v>320</v>
      </c>
    </row>
    <row r="34" spans="20:27" hidden="1" x14ac:dyDescent="0.25">
      <c r="T34" s="51" t="s">
        <v>321</v>
      </c>
      <c r="U34" s="51">
        <v>2</v>
      </c>
      <c r="V34" s="51" t="s">
        <v>321</v>
      </c>
    </row>
    <row r="35" spans="20:27" hidden="1" x14ac:dyDescent="0.25">
      <c r="T35" s="51" t="s">
        <v>322</v>
      </c>
      <c r="U35" s="51">
        <v>3</v>
      </c>
      <c r="V35" s="51" t="s">
        <v>322</v>
      </c>
    </row>
    <row r="36" spans="20:27" ht="15.75" hidden="1" x14ac:dyDescent="0.3">
      <c r="T36" s="51" t="s">
        <v>323</v>
      </c>
      <c r="U36" s="51">
        <v>4</v>
      </c>
      <c r="V36" s="51" t="s">
        <v>323</v>
      </c>
      <c r="W36" s="16"/>
      <c r="X36" s="16"/>
      <c r="Y36" s="16"/>
      <c r="Z36" s="16"/>
      <c r="AA36" s="16"/>
    </row>
    <row r="37" spans="20:27" ht="15.75" hidden="1" x14ac:dyDescent="0.3">
      <c r="T37" s="51" t="s">
        <v>270</v>
      </c>
      <c r="U37" s="51">
        <v>5</v>
      </c>
      <c r="V37" s="51" t="s">
        <v>270</v>
      </c>
      <c r="W37" s="16"/>
      <c r="X37" s="16"/>
      <c r="Y37" s="16"/>
      <c r="Z37" s="16"/>
      <c r="AA37" s="16"/>
    </row>
    <row r="38" spans="20:27" ht="15.75" hidden="1" x14ac:dyDescent="0.3">
      <c r="T38" s="51" t="s">
        <v>324</v>
      </c>
      <c r="U38" s="51">
        <v>6</v>
      </c>
      <c r="V38" s="51" t="s">
        <v>324</v>
      </c>
      <c r="W38" s="16"/>
      <c r="X38" s="16"/>
      <c r="Y38" s="16"/>
      <c r="Z38" s="16"/>
      <c r="AA38" s="16"/>
    </row>
    <row r="39" spans="20:27" hidden="1" x14ac:dyDescent="0.25">
      <c r="T39" s="51" t="s">
        <v>325</v>
      </c>
      <c r="U39" s="51">
        <v>7</v>
      </c>
      <c r="V39" s="51" t="s">
        <v>325</v>
      </c>
    </row>
    <row r="40" spans="20:27" hidden="1" x14ac:dyDescent="0.25">
      <c r="T40" s="51" t="s">
        <v>326</v>
      </c>
      <c r="U40" s="51">
        <v>8</v>
      </c>
      <c r="V40" s="51" t="s">
        <v>326</v>
      </c>
    </row>
    <row r="41" spans="20:27" hidden="1" x14ac:dyDescent="0.25">
      <c r="T41" s="51" t="s">
        <v>327</v>
      </c>
      <c r="U41" s="51">
        <v>9</v>
      </c>
      <c r="V41" s="51" t="s">
        <v>327</v>
      </c>
    </row>
    <row r="42" spans="20:27" hidden="1" x14ac:dyDescent="0.25">
      <c r="T42" s="51" t="s">
        <v>328</v>
      </c>
      <c r="U42" s="51">
        <v>10</v>
      </c>
      <c r="V42" s="51" t="s">
        <v>328</v>
      </c>
    </row>
    <row r="43" spans="20:27" hidden="1" x14ac:dyDescent="0.25">
      <c r="T43" s="51" t="s">
        <v>329</v>
      </c>
      <c r="U43" s="51">
        <v>11</v>
      </c>
      <c r="V43" s="51" t="s">
        <v>329</v>
      </c>
    </row>
    <row r="44" spans="20:27" hidden="1" x14ac:dyDescent="0.25">
      <c r="T44" s="51" t="s">
        <v>330</v>
      </c>
      <c r="U44" s="51">
        <v>12</v>
      </c>
      <c r="V44" s="51" t="s">
        <v>330</v>
      </c>
    </row>
  </sheetData>
  <sheetProtection algorithmName="SHA-512" hashValue="uPDgT1B0QWA6w9GpXZrVhUH1uSKuJTWx0tpt94rJd2/cjb0urSkKqBN+oOfZ23tLl9okm3cpQdMsaNtCp2+n4Q==" saltValue="NO+VSGXH1HWYvKtJ52hRLw==" spinCount="100000" sheet="1" selectLockedCells="1"/>
  <mergeCells count="41">
    <mergeCell ref="X1:X14"/>
    <mergeCell ref="D17:E17"/>
    <mergeCell ref="D15:E15"/>
    <mergeCell ref="D10:E10"/>
    <mergeCell ref="D16:E16"/>
    <mergeCell ref="D11:E11"/>
    <mergeCell ref="D12:E12"/>
    <mergeCell ref="D14:E14"/>
    <mergeCell ref="D13:E13"/>
    <mergeCell ref="D9:E9"/>
    <mergeCell ref="D5:E5"/>
    <mergeCell ref="D6:E6"/>
    <mergeCell ref="D7:E7"/>
    <mergeCell ref="D8:E8"/>
    <mergeCell ref="H12:J13"/>
    <mergeCell ref="N6:O6"/>
    <mergeCell ref="A2:B2"/>
    <mergeCell ref="D2:E2"/>
    <mergeCell ref="D3:E3"/>
    <mergeCell ref="D4:E4"/>
    <mergeCell ref="H11:J11"/>
    <mergeCell ref="Q2:V2"/>
    <mergeCell ref="H2:O2"/>
    <mergeCell ref="H3:J3"/>
    <mergeCell ref="I4:J4"/>
    <mergeCell ref="I5:J5"/>
    <mergeCell ref="N5:O5"/>
    <mergeCell ref="H4:H5"/>
    <mergeCell ref="G17:H17"/>
    <mergeCell ref="K12:K13"/>
    <mergeCell ref="L12:L13"/>
    <mergeCell ref="Q7:V7"/>
    <mergeCell ref="H10:J10"/>
    <mergeCell ref="G16:H16"/>
    <mergeCell ref="T15:T17"/>
    <mergeCell ref="H9:O9"/>
    <mergeCell ref="H6:H7"/>
    <mergeCell ref="I6:K6"/>
    <mergeCell ref="I7:K7"/>
    <mergeCell ref="N7:O7"/>
    <mergeCell ref="H8:O8"/>
  </mergeCells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FF451"/>
  <sheetViews>
    <sheetView zoomScale="70" zoomScaleNormal="70" workbookViewId="0">
      <selection activeCell="B2" sqref="B2:AX3"/>
    </sheetView>
  </sheetViews>
  <sheetFormatPr baseColWidth="10" defaultColWidth="0" defaultRowHeight="17.25" zeroHeight="1" thickBottom="1" x14ac:dyDescent="0.3"/>
  <cols>
    <col min="1" max="1" width="12" style="116" customWidth="1"/>
    <col min="2" max="2" width="7.28515625" style="116" customWidth="1"/>
    <col min="3" max="3" width="6.42578125" style="129" hidden="1" customWidth="1"/>
    <col min="4" max="4" width="11.28515625" style="130" hidden="1" customWidth="1"/>
    <col min="5" max="5" width="6.28515625" style="116" hidden="1" customWidth="1"/>
    <col min="6" max="6" width="8.42578125" style="129" customWidth="1"/>
    <col min="7" max="7" width="11.42578125" style="116" hidden="1" customWidth="1"/>
    <col min="8" max="8" width="6.28515625" style="131" hidden="1" customWidth="1"/>
    <col min="9" max="9" width="6.42578125" style="129" hidden="1" customWidth="1"/>
    <col min="10" max="10" width="8.42578125" style="116" customWidth="1"/>
    <col min="11" max="11" width="6.28515625" style="116" hidden="1" customWidth="1"/>
    <col min="12" max="12" width="6.42578125" style="129" hidden="1" customWidth="1"/>
    <col min="13" max="13" width="11.42578125" style="116" hidden="1" customWidth="1"/>
    <col min="14" max="14" width="9.7109375" style="116" customWidth="1"/>
    <col min="15" max="15" width="6.42578125" style="129" hidden="1" customWidth="1"/>
    <col min="16" max="16" width="11.42578125" style="116" hidden="1" customWidth="1"/>
    <col min="17" max="17" width="6.28515625" style="116" hidden="1" customWidth="1"/>
    <col min="18" max="18" width="8.42578125" style="129" customWidth="1"/>
    <col min="19" max="19" width="11.42578125" style="116" hidden="1" customWidth="1"/>
    <col min="20" max="20" width="6.28515625" style="116" hidden="1" customWidth="1"/>
    <col min="21" max="21" width="6.42578125" style="129" hidden="1" customWidth="1"/>
    <col min="22" max="22" width="8.42578125" style="116" customWidth="1"/>
    <col min="23" max="23" width="6.28515625" style="116" hidden="1" customWidth="1"/>
    <col min="24" max="24" width="6.42578125" style="129" hidden="1" customWidth="1"/>
    <col min="25" max="25" width="11.42578125" style="116" hidden="1" customWidth="1"/>
    <col min="26" max="26" width="8.42578125" style="116" customWidth="1"/>
    <col min="27" max="27" width="6.42578125" style="129" hidden="1" customWidth="1"/>
    <col min="28" max="28" width="11.42578125" style="116" hidden="1" customWidth="1"/>
    <col min="29" max="29" width="6.28515625" style="116" hidden="1" customWidth="1"/>
    <col min="30" max="30" width="8.42578125" style="129" customWidth="1"/>
    <col min="31" max="31" width="11.42578125" style="116" hidden="1" customWidth="1"/>
    <col min="32" max="32" width="6.28515625" style="116" hidden="1" customWidth="1"/>
    <col min="33" max="33" width="6.42578125" style="129" hidden="1" customWidth="1"/>
    <col min="34" max="34" width="8.42578125" style="116" customWidth="1"/>
    <col min="35" max="35" width="11.42578125" style="116" hidden="1" customWidth="1"/>
    <col min="36" max="36" width="6.42578125" style="129" hidden="1" customWidth="1"/>
    <col min="37" max="37" width="11.42578125" style="116" hidden="1" customWidth="1"/>
    <col min="38" max="38" width="11.28515625" style="116" customWidth="1"/>
    <col min="39" max="39" width="12.28515625" style="116" hidden="1" customWidth="1"/>
    <col min="40" max="40" width="15.7109375" style="116" hidden="1" customWidth="1"/>
    <col min="41" max="41" width="6.42578125" style="116" hidden="1" customWidth="1"/>
    <col min="42" max="42" width="8.42578125" style="227" customWidth="1"/>
    <col min="43" max="43" width="11.42578125" style="227" hidden="1" customWidth="1"/>
    <col min="44" max="45" width="9.42578125" style="227" hidden="1" customWidth="1"/>
    <col min="46" max="46" width="10.42578125" style="227" customWidth="1"/>
    <col min="47" max="47" width="11.42578125" style="227" hidden="1" customWidth="1"/>
    <col min="48" max="48" width="9.42578125" style="227" hidden="1" customWidth="1"/>
    <col min="49" max="49" width="11.42578125" style="227" hidden="1" customWidth="1"/>
    <col min="50" max="50" width="10.42578125" style="227" customWidth="1"/>
    <col min="51" max="74" width="8.42578125" style="227" customWidth="1"/>
    <col min="75" max="75" width="8.28515625" style="227" customWidth="1"/>
    <col min="76" max="76" width="9.42578125" style="141" customWidth="1"/>
    <col min="77" max="77" width="11.42578125" style="141" customWidth="1"/>
    <col min="78" max="78" width="11.42578125" style="923" hidden="1" customWidth="1"/>
    <col min="79" max="80" width="9.42578125" style="923" hidden="1" customWidth="1"/>
    <col min="81" max="82" width="11.42578125" style="923" hidden="1" customWidth="1"/>
    <col min="83" max="84" width="9.42578125" style="923" hidden="1" customWidth="1"/>
    <col min="85" max="86" width="11.42578125" style="923" hidden="1" customWidth="1"/>
    <col min="87" max="88" width="9.42578125" style="923" hidden="1" customWidth="1"/>
    <col min="89" max="127" width="0" style="923" hidden="1" customWidth="1"/>
    <col min="128" max="162" width="0" style="924" hidden="1" customWidth="1"/>
    <col min="163" max="16384" width="11.42578125" style="924" hidden="1"/>
  </cols>
  <sheetData>
    <row r="1" spans="1:77" thickBot="1" x14ac:dyDescent="0.3">
      <c r="A1" s="245"/>
      <c r="B1" s="245"/>
      <c r="C1" s="253"/>
      <c r="D1" s="254"/>
      <c r="E1" s="245"/>
      <c r="F1" s="253"/>
      <c r="G1" s="245"/>
      <c r="H1" s="255"/>
      <c r="I1" s="253"/>
      <c r="J1" s="245"/>
      <c r="K1" s="245"/>
      <c r="L1" s="253"/>
      <c r="M1" s="245"/>
      <c r="N1" s="245"/>
      <c r="O1" s="253"/>
      <c r="P1" s="245"/>
      <c r="Q1" s="245"/>
      <c r="R1" s="253"/>
      <c r="S1" s="245"/>
      <c r="T1" s="245"/>
      <c r="U1" s="253"/>
      <c r="V1" s="245"/>
      <c r="W1" s="245"/>
      <c r="X1" s="253"/>
      <c r="Y1" s="245"/>
      <c r="Z1" s="245"/>
      <c r="AA1" s="253"/>
      <c r="AB1" s="245"/>
      <c r="AC1" s="245"/>
      <c r="AD1" s="253"/>
      <c r="AE1" s="245"/>
      <c r="AF1" s="245"/>
      <c r="AG1" s="253"/>
      <c r="AH1" s="245"/>
      <c r="AI1" s="245"/>
      <c r="AJ1" s="253"/>
      <c r="AK1" s="245"/>
      <c r="AL1" s="245"/>
      <c r="AM1" s="245"/>
      <c r="AN1" s="245"/>
      <c r="AO1" s="245"/>
      <c r="AP1" s="246"/>
      <c r="AQ1" s="246"/>
      <c r="AR1" s="246"/>
      <c r="AS1" s="246"/>
      <c r="AT1" s="246"/>
      <c r="AU1" s="246"/>
      <c r="AV1" s="246"/>
      <c r="AW1" s="246"/>
      <c r="AX1" s="246"/>
      <c r="AY1" s="246"/>
      <c r="AZ1" s="246"/>
      <c r="BA1" s="246"/>
      <c r="BB1" s="246"/>
      <c r="BC1" s="246"/>
      <c r="BD1" s="246"/>
      <c r="BE1" s="246"/>
      <c r="BF1" s="246"/>
      <c r="BG1" s="246"/>
      <c r="BH1" s="246"/>
      <c r="BI1" s="246"/>
      <c r="BJ1" s="246"/>
      <c r="BK1" s="246"/>
      <c r="BL1" s="246"/>
      <c r="BM1" s="246"/>
      <c r="BN1" s="246"/>
      <c r="BO1" s="246"/>
      <c r="BP1" s="246"/>
      <c r="BQ1" s="246"/>
      <c r="BR1" s="246"/>
      <c r="BS1" s="246"/>
      <c r="BT1" s="246"/>
      <c r="BU1" s="246"/>
      <c r="BV1" s="246"/>
      <c r="BW1" s="246"/>
      <c r="BX1" s="247"/>
      <c r="BY1" s="920"/>
    </row>
    <row r="2" spans="1:77" thickBot="1" x14ac:dyDescent="0.3">
      <c r="A2" s="283"/>
      <c r="B2" s="1434" t="str">
        <f>CONCATENATE("Jahresübersicht der Phasen ",Aufzeichnungsjahr)</f>
        <v>Jahresübersicht der Phasen 2024</v>
      </c>
      <c r="C2" s="1435"/>
      <c r="D2" s="1435"/>
      <c r="E2" s="1435"/>
      <c r="F2" s="1435"/>
      <c r="G2" s="1435"/>
      <c r="H2" s="1435"/>
      <c r="I2" s="1435"/>
      <c r="J2" s="1435"/>
      <c r="K2" s="1435"/>
      <c r="L2" s="1435"/>
      <c r="M2" s="1435"/>
      <c r="N2" s="1435"/>
      <c r="O2" s="1435"/>
      <c r="P2" s="1435"/>
      <c r="Q2" s="1435"/>
      <c r="R2" s="1435"/>
      <c r="S2" s="1435"/>
      <c r="T2" s="1435"/>
      <c r="U2" s="1435"/>
      <c r="V2" s="1435"/>
      <c r="W2" s="1435"/>
      <c r="X2" s="1435"/>
      <c r="Y2" s="1435"/>
      <c r="Z2" s="1435"/>
      <c r="AA2" s="1435"/>
      <c r="AB2" s="1435"/>
      <c r="AC2" s="1435"/>
      <c r="AD2" s="1435"/>
      <c r="AE2" s="1435"/>
      <c r="AF2" s="1435"/>
      <c r="AG2" s="1435"/>
      <c r="AH2" s="1435"/>
      <c r="AI2" s="1435"/>
      <c r="AJ2" s="1435"/>
      <c r="AK2" s="1435"/>
      <c r="AL2" s="1435"/>
      <c r="AM2" s="1435"/>
      <c r="AN2" s="1435"/>
      <c r="AO2" s="1435"/>
      <c r="AP2" s="1435"/>
      <c r="AQ2" s="1435"/>
      <c r="AR2" s="1435"/>
      <c r="AS2" s="1435"/>
      <c r="AT2" s="1435"/>
      <c r="AU2" s="1435"/>
      <c r="AV2" s="1435"/>
      <c r="AW2" s="1435"/>
      <c r="AX2" s="1436"/>
      <c r="AY2" s="284"/>
      <c r="AZ2" s="270"/>
      <c r="BA2" s="270"/>
      <c r="BB2" s="270"/>
      <c r="BC2" s="270"/>
      <c r="BD2" s="270"/>
      <c r="BE2" s="270"/>
      <c r="BF2" s="270"/>
      <c r="BG2" s="270"/>
      <c r="BH2" s="270"/>
      <c r="BI2" s="270"/>
      <c r="BJ2" s="270"/>
      <c r="BK2" s="270"/>
      <c r="BL2" s="270"/>
      <c r="BM2" s="270"/>
      <c r="BN2" s="270"/>
      <c r="BO2" s="270"/>
      <c r="BP2" s="270"/>
      <c r="BQ2" s="270"/>
      <c r="BR2" s="270"/>
      <c r="BS2" s="270"/>
      <c r="BT2" s="270"/>
      <c r="BU2" s="270"/>
      <c r="BV2" s="270"/>
      <c r="BW2" s="270"/>
      <c r="BX2" s="269"/>
    </row>
    <row r="3" spans="1:77" thickBot="1" x14ac:dyDescent="0.3">
      <c r="A3" s="271"/>
      <c r="B3" s="1437"/>
      <c r="C3" s="1438"/>
      <c r="D3" s="1438"/>
      <c r="E3" s="1438"/>
      <c r="F3" s="1438"/>
      <c r="G3" s="1438"/>
      <c r="H3" s="1438"/>
      <c r="I3" s="1438"/>
      <c r="J3" s="1438"/>
      <c r="K3" s="1438"/>
      <c r="L3" s="1438"/>
      <c r="M3" s="1438"/>
      <c r="N3" s="1438"/>
      <c r="O3" s="1438"/>
      <c r="P3" s="1438"/>
      <c r="Q3" s="1438"/>
      <c r="R3" s="1438"/>
      <c r="S3" s="1438"/>
      <c r="T3" s="1438"/>
      <c r="U3" s="1438"/>
      <c r="V3" s="1438"/>
      <c r="W3" s="1438"/>
      <c r="X3" s="1438"/>
      <c r="Y3" s="1438"/>
      <c r="Z3" s="1438"/>
      <c r="AA3" s="1438"/>
      <c r="AB3" s="1438"/>
      <c r="AC3" s="1438"/>
      <c r="AD3" s="1438"/>
      <c r="AE3" s="1438"/>
      <c r="AF3" s="1438"/>
      <c r="AG3" s="1438"/>
      <c r="AH3" s="1438"/>
      <c r="AI3" s="1438"/>
      <c r="AJ3" s="1438"/>
      <c r="AK3" s="1438"/>
      <c r="AL3" s="1438"/>
      <c r="AM3" s="1438"/>
      <c r="AN3" s="1438"/>
      <c r="AO3" s="1438"/>
      <c r="AP3" s="1438"/>
      <c r="AQ3" s="1438"/>
      <c r="AR3" s="1438"/>
      <c r="AS3" s="1438"/>
      <c r="AT3" s="1438"/>
      <c r="AU3" s="1438"/>
      <c r="AV3" s="1438"/>
      <c r="AW3" s="1438"/>
      <c r="AX3" s="1439"/>
      <c r="AY3" s="261"/>
      <c r="AZ3" s="246"/>
      <c r="BA3" s="246"/>
      <c r="BB3" s="246"/>
      <c r="BC3" s="246"/>
      <c r="BD3" s="246"/>
      <c r="BE3" s="246"/>
      <c r="BF3" s="246"/>
      <c r="BG3" s="246"/>
      <c r="BH3" s="246"/>
      <c r="BI3" s="246"/>
      <c r="BJ3" s="246"/>
      <c r="BK3" s="246"/>
      <c r="BL3" s="246"/>
      <c r="BM3" s="246"/>
      <c r="BN3" s="246"/>
      <c r="BO3" s="246"/>
      <c r="BP3" s="246"/>
      <c r="BQ3" s="246"/>
      <c r="BR3" s="246"/>
      <c r="BS3" s="246"/>
      <c r="BT3" s="246"/>
      <c r="BU3" s="246"/>
      <c r="BV3" s="246"/>
      <c r="BW3" s="246"/>
      <c r="BX3" s="247"/>
    </row>
    <row r="4" spans="1:77" thickBot="1" x14ac:dyDescent="0.3">
      <c r="A4" s="271"/>
      <c r="B4" s="300" t="s">
        <v>110</v>
      </c>
      <c r="C4" s="303">
        <f t="shared" ref="C4:C35" si="0">F53</f>
        <v>43830</v>
      </c>
      <c r="D4" s="558" t="s">
        <v>320</v>
      </c>
      <c r="E4" s="303"/>
      <c r="F4" s="303">
        <f>C4</f>
        <v>43830</v>
      </c>
      <c r="G4" s="303">
        <f>R53</f>
        <v>43861</v>
      </c>
      <c r="H4" s="303" t="s">
        <v>321</v>
      </c>
      <c r="I4" s="303"/>
      <c r="J4" s="303">
        <f>G4</f>
        <v>43861</v>
      </c>
      <c r="K4" s="303">
        <f>AD53</f>
        <v>43890</v>
      </c>
      <c r="L4" s="303" t="s">
        <v>322</v>
      </c>
      <c r="M4" s="303"/>
      <c r="N4" s="303">
        <f>K4</f>
        <v>43890</v>
      </c>
      <c r="O4" s="303">
        <f>AP53</f>
        <v>43921</v>
      </c>
      <c r="P4" s="303" t="s">
        <v>323</v>
      </c>
      <c r="Q4" s="303"/>
      <c r="R4" s="303">
        <f>O4</f>
        <v>43921</v>
      </c>
      <c r="S4" s="303">
        <f>AY53</f>
        <v>43951</v>
      </c>
      <c r="T4" s="303" t="s">
        <v>270</v>
      </c>
      <c r="U4" s="303"/>
      <c r="V4" s="303">
        <f>S4</f>
        <v>43951</v>
      </c>
      <c r="W4" s="303">
        <f>BB53</f>
        <v>43982</v>
      </c>
      <c r="X4" s="303" t="s">
        <v>324</v>
      </c>
      <c r="Y4" s="303"/>
      <c r="Z4" s="303">
        <f>W4</f>
        <v>43982</v>
      </c>
      <c r="AA4" s="303">
        <f>BE53</f>
        <v>44012</v>
      </c>
      <c r="AB4" s="303" t="s">
        <v>325</v>
      </c>
      <c r="AC4" s="303"/>
      <c r="AD4" s="303">
        <f>AA4</f>
        <v>44012</v>
      </c>
      <c r="AE4" s="303">
        <f>BH53</f>
        <v>44043</v>
      </c>
      <c r="AF4" s="303" t="s">
        <v>326</v>
      </c>
      <c r="AG4" s="303"/>
      <c r="AH4" s="303">
        <f>AE4</f>
        <v>44043</v>
      </c>
      <c r="AI4" s="303">
        <f>BK53</f>
        <v>44074</v>
      </c>
      <c r="AJ4" s="303" t="s">
        <v>327</v>
      </c>
      <c r="AK4" s="303"/>
      <c r="AL4" s="303">
        <f>AI4</f>
        <v>44074</v>
      </c>
      <c r="AM4" s="303">
        <f>BN53</f>
        <v>44104</v>
      </c>
      <c r="AN4" s="303" t="s">
        <v>328</v>
      </c>
      <c r="AO4" s="303"/>
      <c r="AP4" s="304">
        <f>AM4</f>
        <v>44104</v>
      </c>
      <c r="AQ4" s="304">
        <f>BQ53</f>
        <v>44135</v>
      </c>
      <c r="AR4" s="304" t="s">
        <v>329</v>
      </c>
      <c r="AS4" s="304"/>
      <c r="AT4" s="304">
        <f>AQ4</f>
        <v>44135</v>
      </c>
      <c r="AU4" s="304">
        <f>BT53</f>
        <v>44165</v>
      </c>
      <c r="AV4" s="304" t="s">
        <v>330</v>
      </c>
      <c r="AW4" s="304"/>
      <c r="AX4" s="305">
        <f>AU4</f>
        <v>44165</v>
      </c>
      <c r="AY4" s="261"/>
      <c r="AZ4" s="790" t="s">
        <v>434</v>
      </c>
      <c r="BA4" s="790" t="s">
        <v>99</v>
      </c>
      <c r="BB4" s="246"/>
      <c r="BC4" s="246"/>
      <c r="BD4" s="246"/>
      <c r="BE4" s="246"/>
      <c r="BF4" s="246"/>
      <c r="BG4" s="246"/>
      <c r="BH4" s="246"/>
      <c r="BI4" s="246"/>
      <c r="BJ4" s="246"/>
      <c r="BK4" s="246"/>
      <c r="BL4" s="246"/>
      <c r="BM4" s="246"/>
      <c r="BN4" s="246"/>
      <c r="BO4" s="246"/>
      <c r="BP4" s="246"/>
      <c r="BQ4" s="246"/>
      <c r="BR4" s="246"/>
      <c r="BS4" s="246"/>
      <c r="BT4" s="246"/>
      <c r="BU4" s="246"/>
      <c r="BV4" s="246"/>
      <c r="BW4" s="246"/>
      <c r="BX4" s="247"/>
    </row>
    <row r="5" spans="1:77" thickBot="1" x14ac:dyDescent="0.3">
      <c r="A5" s="271"/>
      <c r="B5" s="301">
        <f>B54</f>
        <v>1</v>
      </c>
      <c r="C5" s="122">
        <f t="shared" ca="1" si="0"/>
        <v>43830</v>
      </c>
      <c r="D5" s="123">
        <f ca="1">IF(AND(TODAY()&gt;=C5,INDIRECT(D$4&amp;$AZ5)=2),1,0)</f>
        <v>0</v>
      </c>
      <c r="E5" s="123">
        <f ca="1">IF(AND(TODAY()&gt;=C5,INDIRECT(D$4&amp;$AZ5)=3),1,0)</f>
        <v>0</v>
      </c>
      <c r="F5" s="124">
        <f ca="1">INDIRECT(D$4&amp;$BA5)</f>
        <v>0</v>
      </c>
      <c r="G5" s="122">
        <f ca="1">R54</f>
        <v>43861</v>
      </c>
      <c r="H5" s="123">
        <f ca="1">IF(AND(TODAY()&gt;=G5,INDIRECT(H$4&amp;$AZ5)=2),1,0)</f>
        <v>0</v>
      </c>
      <c r="I5" s="123">
        <f ca="1">IF(AND(TODAY()&gt;=G5,INDIRECT(H$4&amp;$AZ5)=3),1,0)</f>
        <v>0</v>
      </c>
      <c r="J5" s="124">
        <f ca="1">INDIRECT(H$4&amp;$BA5)</f>
        <v>0</v>
      </c>
      <c r="K5" s="122">
        <f ca="1">AD54</f>
        <v>43890</v>
      </c>
      <c r="L5" s="123">
        <f ca="1">IF(AND(TODAY()&gt;=K5,INDIRECT(L$4&amp;$AZ5)=2),1,0)</f>
        <v>0</v>
      </c>
      <c r="M5" s="123">
        <f ca="1">IF(AND(TODAY()&gt;=K5,INDIRECT(L$4&amp;$AZ5)=3),1,0)</f>
        <v>0</v>
      </c>
      <c r="N5" s="124">
        <f ca="1">INDIRECT(L$4&amp;$BA5)</f>
        <v>0</v>
      </c>
      <c r="O5" s="122">
        <f ca="1">AP54</f>
        <v>43921</v>
      </c>
      <c r="P5" s="123">
        <f ca="1">IF(AND(TODAY()&gt;=O5,INDIRECT(P$4&amp;$AZ5)=2),1,0)</f>
        <v>0</v>
      </c>
      <c r="Q5" s="123">
        <f ca="1">IF(AND(TODAY()&gt;=O5,INDIRECT(P$4&amp;$AZ5)=3),1,0)</f>
        <v>0</v>
      </c>
      <c r="R5" s="124">
        <f ca="1">INDIRECT(P$4&amp;$BA5)</f>
        <v>0</v>
      </c>
      <c r="S5" s="122">
        <f ca="1">AY54</f>
        <v>43951</v>
      </c>
      <c r="T5" s="123">
        <f ca="1">IF(AND(TODAY()&gt;=S5,INDIRECT(T$4&amp;$AZ5)=2),1,0)</f>
        <v>0</v>
      </c>
      <c r="U5" s="123">
        <f ca="1">IF(AND(TODAY()&gt;=S5,INDIRECT(T$4&amp;$AZ5)=3),1,0)</f>
        <v>0</v>
      </c>
      <c r="V5" s="124">
        <f ca="1">INDIRECT(T$4&amp;$BA5)</f>
        <v>0</v>
      </c>
      <c r="W5" s="122">
        <f ca="1">BB54</f>
        <v>43982</v>
      </c>
      <c r="X5" s="123">
        <f ca="1">IF(AND(TODAY()&gt;=W5,INDIRECT(X$4&amp;$AZ5)=2),1,0)</f>
        <v>0</v>
      </c>
      <c r="Y5" s="123">
        <f ca="1">IF(AND(TODAY()&gt;=W5,INDIRECT(X$4&amp;$AZ5)=3),1,0)</f>
        <v>0</v>
      </c>
      <c r="Z5" s="124">
        <f ca="1">INDIRECT(X$4&amp;$BA5)</f>
        <v>0</v>
      </c>
      <c r="AA5" s="122">
        <f ca="1">BE54</f>
        <v>44012</v>
      </c>
      <c r="AB5" s="123">
        <f ca="1">IF(AND(TODAY()&gt;=AA5,INDIRECT(AB$4&amp;$AZ5)=2),1,0)</f>
        <v>0</v>
      </c>
      <c r="AC5" s="123">
        <f ca="1">IF(AND(TODAY()&gt;=AA5,INDIRECT(AB$4&amp;$AZ5)=3),1,0)</f>
        <v>0</v>
      </c>
      <c r="AD5" s="124">
        <f ca="1">INDIRECT(AB$4&amp;$BA5)</f>
        <v>0</v>
      </c>
      <c r="AE5" s="122">
        <f ca="1">BH54</f>
        <v>44043</v>
      </c>
      <c r="AF5" s="123">
        <f ca="1">IF(AND(TODAY()&gt;=AE5,INDIRECT(AF$4&amp;$AZ5)=2),1,0)</f>
        <v>0</v>
      </c>
      <c r="AG5" s="123">
        <f ca="1">IF(AND(TODAY()&gt;=AE5,INDIRECT(AF$4&amp;$AZ5)=3),1,0)</f>
        <v>0</v>
      </c>
      <c r="AH5" s="124">
        <f ca="1">INDIRECT(AF$4&amp;$BA5)</f>
        <v>0</v>
      </c>
      <c r="AI5" s="122">
        <f ca="1">BK54</f>
        <v>44074</v>
      </c>
      <c r="AJ5" s="123">
        <f ca="1">IF(AND(TODAY()&gt;=AI5,INDIRECT(AJ$4&amp;$AZ5)=2),1,0)</f>
        <v>0</v>
      </c>
      <c r="AK5" s="123">
        <f ca="1">IF(AND(TODAY()&gt;=AI5,INDIRECT(AJ$4&amp;$AZ5)=3),1,0)</f>
        <v>0</v>
      </c>
      <c r="AL5" s="124">
        <f ca="1">INDIRECT(AJ$4&amp;$BA5)</f>
        <v>0</v>
      </c>
      <c r="AM5" s="122">
        <f ca="1">BN54</f>
        <v>44104</v>
      </c>
      <c r="AN5" s="123">
        <f ca="1">IF(AND(TODAY()&gt;=AM5,INDIRECT(AN$4&amp;$AZ5)=2),1,0)</f>
        <v>0</v>
      </c>
      <c r="AO5" s="123">
        <f ca="1">IF(AND(TODAY()&gt;=AM5,INDIRECT(AN$4&amp;$AZ5)=3),1,0)</f>
        <v>0</v>
      </c>
      <c r="AP5" s="124">
        <f ca="1">INDIRECT(AN$4&amp;$BA5)</f>
        <v>0</v>
      </c>
      <c r="AQ5" s="228">
        <f ca="1">BQ54</f>
        <v>44135</v>
      </c>
      <c r="AR5" s="123">
        <f ca="1">IF(AND(TODAY()&gt;=AQ5,INDIRECT(AR$4&amp;$AZ5)=2),1,0)</f>
        <v>0</v>
      </c>
      <c r="AS5" s="123">
        <f ca="1">IF(AND(TODAY()&gt;=AQ5,INDIRECT(AR$4&amp;$AZ5)=3),1,0)</f>
        <v>0</v>
      </c>
      <c r="AT5" s="124">
        <f ca="1">INDIRECT(AR$4&amp;$BA5)</f>
        <v>0</v>
      </c>
      <c r="AU5" s="228">
        <f ca="1">BT54</f>
        <v>44165</v>
      </c>
      <c r="AV5" s="123">
        <f ca="1">IF(AND(TODAY()&gt;=AU5,INDIRECT(AV$4&amp;$AZ5)=2),1,0)</f>
        <v>0</v>
      </c>
      <c r="AW5" s="123">
        <f ca="1">IF(AND(TODAY()&gt;=AU5,INDIRECT(AV$4&amp;$AZ5)=3),1,0)</f>
        <v>0</v>
      </c>
      <c r="AX5" s="124">
        <f ca="1">INDIRECT(AV$4&amp;$BA5)</f>
        <v>0</v>
      </c>
      <c r="AY5" s="261"/>
      <c r="AZ5" s="790" t="s">
        <v>436</v>
      </c>
      <c r="BA5" s="790" t="s">
        <v>437</v>
      </c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246"/>
      <c r="BX5" s="247"/>
    </row>
    <row r="6" spans="1:77" thickBot="1" x14ac:dyDescent="0.3">
      <c r="A6" s="271"/>
      <c r="B6" s="301">
        <f t="shared" ref="B6:B35" si="1">B55</f>
        <v>2</v>
      </c>
      <c r="C6" s="122">
        <f t="shared" ca="1" si="0"/>
        <v>43831</v>
      </c>
      <c r="D6" s="123">
        <f t="shared" ref="D6:D35" ca="1" si="2">IF(AND(TODAY()&gt;=C6,INDIRECT(D$4&amp;$AZ6)=2),1,0)</f>
        <v>0</v>
      </c>
      <c r="E6" s="123">
        <f t="shared" ref="E6:E35" ca="1" si="3">IF(AND(TODAY()&gt;=C6,INDIRECT(D$4&amp;$AZ6)=3),1,0)</f>
        <v>0</v>
      </c>
      <c r="F6" s="124">
        <f t="shared" ref="F6:F35" ca="1" si="4">INDIRECT(D$4&amp;$BA6)</f>
        <v>0</v>
      </c>
      <c r="G6" s="122">
        <f t="shared" ref="G6:G33" ca="1" si="5">R55</f>
        <v>43862</v>
      </c>
      <c r="H6" s="123">
        <f t="shared" ref="H6:H33" ca="1" si="6">IF(AND(TODAY()&gt;=G6,INDIRECT(H$4&amp;$AZ6)=2),1,0)</f>
        <v>0</v>
      </c>
      <c r="I6" s="123">
        <f t="shared" ref="I6:I33" ca="1" si="7">IF(AND(TODAY()&gt;=G6,INDIRECT(H$4&amp;$AZ6)=3),1,0)</f>
        <v>0</v>
      </c>
      <c r="J6" s="124">
        <f t="shared" ref="J6:J33" ca="1" si="8">INDIRECT(H$4&amp;$BA6)</f>
        <v>0</v>
      </c>
      <c r="K6" s="122">
        <f t="shared" ref="K6:K35" ca="1" si="9">AD55</f>
        <v>43891</v>
      </c>
      <c r="L6" s="123">
        <f t="shared" ref="L6:L35" ca="1" si="10">IF(AND(TODAY()&gt;=K6,INDIRECT(L$4&amp;$AZ6)=2),1,0)</f>
        <v>0</v>
      </c>
      <c r="M6" s="123">
        <f t="shared" ref="M6:M35" ca="1" si="11">IF(AND(TODAY()&gt;=K6,INDIRECT(L$4&amp;$AZ6)=3),1,0)</f>
        <v>0</v>
      </c>
      <c r="N6" s="124">
        <f t="shared" ref="N6:N35" ca="1" si="12">INDIRECT(L$4&amp;$BA6)</f>
        <v>0</v>
      </c>
      <c r="O6" s="122">
        <f t="shared" ref="O6:O34" ca="1" si="13">AP55</f>
        <v>43922</v>
      </c>
      <c r="P6" s="123">
        <f t="shared" ref="P6:P34" ca="1" si="14">IF(AND(TODAY()&gt;=O6,INDIRECT(P$4&amp;$AZ6)=2),1,0)</f>
        <v>0</v>
      </c>
      <c r="Q6" s="123">
        <f t="shared" ref="Q6:Q34" ca="1" si="15">IF(AND(TODAY()&gt;=O6,INDIRECT(P$4&amp;$AZ6)=3),1,0)</f>
        <v>0</v>
      </c>
      <c r="R6" s="124">
        <f t="shared" ref="R6:R34" ca="1" si="16">INDIRECT(P$4&amp;$BA6)</f>
        <v>0</v>
      </c>
      <c r="S6" s="122">
        <f t="shared" ref="S6:S35" ca="1" si="17">AY55</f>
        <v>43952</v>
      </c>
      <c r="T6" s="123">
        <f t="shared" ref="T6:T35" ca="1" si="18">IF(AND(TODAY()&gt;=S6,INDIRECT(T$4&amp;$AZ6)=2),1,0)</f>
        <v>0</v>
      </c>
      <c r="U6" s="123">
        <f t="shared" ref="U6:U35" ca="1" si="19">IF(AND(TODAY()&gt;=S6,INDIRECT(T$4&amp;$AZ6)=3),1,0)</f>
        <v>0</v>
      </c>
      <c r="V6" s="124">
        <f t="shared" ref="V6:V35" ca="1" si="20">INDIRECT(T$4&amp;$BA6)</f>
        <v>0</v>
      </c>
      <c r="W6" s="122">
        <f t="shared" ref="W6:W34" ca="1" si="21">BB55</f>
        <v>43983</v>
      </c>
      <c r="X6" s="123">
        <f t="shared" ref="X6:X34" ca="1" si="22">IF(AND(TODAY()&gt;=W6,INDIRECT(X$4&amp;$AZ6)=2),1,0)</f>
        <v>0</v>
      </c>
      <c r="Y6" s="123">
        <f t="shared" ref="Y6:Y34" ca="1" si="23">IF(AND(TODAY()&gt;=W6,INDIRECT(X$4&amp;$AZ6)=3),1,0)</f>
        <v>0</v>
      </c>
      <c r="Z6" s="124">
        <f t="shared" ref="Z6:Z34" ca="1" si="24">INDIRECT(X$4&amp;$BA6)</f>
        <v>0</v>
      </c>
      <c r="AA6" s="122">
        <f t="shared" ref="AA6:AA35" ca="1" si="25">BE55</f>
        <v>44013</v>
      </c>
      <c r="AB6" s="123">
        <f t="shared" ref="AB6:AB35" ca="1" si="26">IF(AND(TODAY()&gt;=AA6,INDIRECT(AB$4&amp;$AZ6)=2),1,0)</f>
        <v>0</v>
      </c>
      <c r="AC6" s="123">
        <f t="shared" ref="AC6:AC35" ca="1" si="27">IF(AND(TODAY()&gt;=AA6,INDIRECT(AB$4&amp;$AZ6)=3),1,0)</f>
        <v>0</v>
      </c>
      <c r="AD6" s="124">
        <f t="shared" ref="AD6:AD35" ca="1" si="28">INDIRECT(AB$4&amp;$BA6)</f>
        <v>0</v>
      </c>
      <c r="AE6" s="122">
        <f t="shared" ref="AE6:AE35" ca="1" si="29">BH55</f>
        <v>44044</v>
      </c>
      <c r="AF6" s="123">
        <f t="shared" ref="AF6:AF35" ca="1" si="30">IF(AND(TODAY()&gt;=AE6,INDIRECT(AF$4&amp;$AZ6)=2),1,0)</f>
        <v>0</v>
      </c>
      <c r="AG6" s="123">
        <f t="shared" ref="AG6:AG35" ca="1" si="31">IF(AND(TODAY()&gt;=AE6,INDIRECT(AF$4&amp;$AZ6)=3),1,0)</f>
        <v>0</v>
      </c>
      <c r="AH6" s="124">
        <f t="shared" ref="AH6:AH35" ca="1" si="32">INDIRECT(AF$4&amp;$BA6)</f>
        <v>0</v>
      </c>
      <c r="AI6" s="122">
        <f t="shared" ref="AI6:AI34" ca="1" si="33">BK55</f>
        <v>44075</v>
      </c>
      <c r="AJ6" s="123">
        <f t="shared" ref="AJ6:AJ34" ca="1" si="34">IF(AND(TODAY()&gt;=AI6,INDIRECT(AJ$4&amp;$AZ6)=2),1,0)</f>
        <v>0</v>
      </c>
      <c r="AK6" s="123">
        <f t="shared" ref="AK6:AK34" ca="1" si="35">IF(AND(TODAY()&gt;=AI6,INDIRECT(AJ$4&amp;$AZ6)=3),1,0)</f>
        <v>0</v>
      </c>
      <c r="AL6" s="124">
        <f t="shared" ref="AL6:AL34" ca="1" si="36">INDIRECT(AJ$4&amp;$BA6)</f>
        <v>0</v>
      </c>
      <c r="AM6" s="122">
        <f ca="1">BN55</f>
        <v>44105</v>
      </c>
      <c r="AN6" s="123">
        <f t="shared" ref="AN6:AN35" ca="1" si="37">IF(AND(TODAY()&gt;=AM6,INDIRECT(AN$4&amp;$AZ6)=2),1,0)</f>
        <v>0</v>
      </c>
      <c r="AO6" s="123">
        <f t="shared" ref="AO6:AO35" ca="1" si="38">IF(AND(TODAY()&gt;=AM6,INDIRECT(AN$4&amp;$AZ6)=3),1,0)</f>
        <v>0</v>
      </c>
      <c r="AP6" s="124">
        <f t="shared" ref="AP6:AP35" ca="1" si="39">INDIRECT(AN$4&amp;$BA6)</f>
        <v>0</v>
      </c>
      <c r="AQ6" s="228">
        <f t="shared" ref="AQ6:AQ34" ca="1" si="40">BQ55</f>
        <v>44136</v>
      </c>
      <c r="AR6" s="123">
        <f t="shared" ref="AR6:AR34" ca="1" si="41">IF(AND(TODAY()&gt;=AQ6,INDIRECT(AR$4&amp;$AZ6)=2),1,0)</f>
        <v>0</v>
      </c>
      <c r="AS6" s="123">
        <f t="shared" ref="AS6:AS34" ca="1" si="42">IF(AND(TODAY()&gt;=AQ6,INDIRECT(AR$4&amp;$AZ6)=3),1,0)</f>
        <v>0</v>
      </c>
      <c r="AT6" s="124">
        <f t="shared" ref="AT6:AT34" ca="1" si="43">INDIRECT(AR$4&amp;$BA6)</f>
        <v>0</v>
      </c>
      <c r="AU6" s="228">
        <f t="shared" ref="AU6:AU35" ca="1" si="44">BT55</f>
        <v>44166</v>
      </c>
      <c r="AV6" s="123">
        <f t="shared" ref="AV6:AV35" ca="1" si="45">IF(AND(TODAY()&gt;=AU6,INDIRECT(AV$4&amp;$AZ6)=2),1,0)</f>
        <v>0</v>
      </c>
      <c r="AW6" s="123">
        <f t="shared" ref="AW6:AW35" ca="1" si="46">IF(AND(TODAY()&gt;=AU6,INDIRECT(AV$4&amp;$AZ6)=3),1,0)</f>
        <v>0</v>
      </c>
      <c r="AX6" s="124">
        <f t="shared" ref="AX6:AX35" ca="1" si="47">INDIRECT(AV$4&amp;$BA6)</f>
        <v>0</v>
      </c>
      <c r="AY6" s="261"/>
      <c r="AZ6" s="790" t="s">
        <v>438</v>
      </c>
      <c r="BA6" s="790" t="s">
        <v>468</v>
      </c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6"/>
      <c r="BO6" s="246"/>
      <c r="BP6" s="246"/>
      <c r="BQ6" s="246"/>
      <c r="BR6" s="246"/>
      <c r="BS6" s="246"/>
      <c r="BT6" s="246"/>
      <c r="BU6" s="246"/>
      <c r="BV6" s="246"/>
      <c r="BW6" s="246"/>
      <c r="BX6" s="247"/>
    </row>
    <row r="7" spans="1:77" thickBot="1" x14ac:dyDescent="0.3">
      <c r="A7" s="271"/>
      <c r="B7" s="301">
        <f t="shared" si="1"/>
        <v>3</v>
      </c>
      <c r="C7" s="122">
        <f t="shared" ca="1" si="0"/>
        <v>43832</v>
      </c>
      <c r="D7" s="123">
        <f t="shared" ca="1" si="2"/>
        <v>0</v>
      </c>
      <c r="E7" s="123">
        <f t="shared" ca="1" si="3"/>
        <v>0</v>
      </c>
      <c r="F7" s="124">
        <f t="shared" ca="1" si="4"/>
        <v>0</v>
      </c>
      <c r="G7" s="122">
        <f t="shared" ca="1" si="5"/>
        <v>43863</v>
      </c>
      <c r="H7" s="123">
        <f t="shared" ca="1" si="6"/>
        <v>0</v>
      </c>
      <c r="I7" s="123">
        <f t="shared" ca="1" si="7"/>
        <v>0</v>
      </c>
      <c r="J7" s="124">
        <f t="shared" ca="1" si="8"/>
        <v>0</v>
      </c>
      <c r="K7" s="122">
        <f t="shared" ca="1" si="9"/>
        <v>43892</v>
      </c>
      <c r="L7" s="123">
        <f t="shared" ca="1" si="10"/>
        <v>0</v>
      </c>
      <c r="M7" s="123">
        <f t="shared" ca="1" si="11"/>
        <v>0</v>
      </c>
      <c r="N7" s="124">
        <f t="shared" ca="1" si="12"/>
        <v>0</v>
      </c>
      <c r="O7" s="122">
        <f t="shared" ca="1" si="13"/>
        <v>43923</v>
      </c>
      <c r="P7" s="123">
        <f t="shared" ca="1" si="14"/>
        <v>0</v>
      </c>
      <c r="Q7" s="123">
        <f t="shared" ca="1" si="15"/>
        <v>0</v>
      </c>
      <c r="R7" s="124">
        <f t="shared" ca="1" si="16"/>
        <v>0</v>
      </c>
      <c r="S7" s="122">
        <f t="shared" ca="1" si="17"/>
        <v>43953</v>
      </c>
      <c r="T7" s="123">
        <f t="shared" ca="1" si="18"/>
        <v>0</v>
      </c>
      <c r="U7" s="123">
        <f t="shared" ca="1" si="19"/>
        <v>0</v>
      </c>
      <c r="V7" s="124">
        <f t="shared" ca="1" si="20"/>
        <v>0</v>
      </c>
      <c r="W7" s="122">
        <f t="shared" ca="1" si="21"/>
        <v>43984</v>
      </c>
      <c r="X7" s="123">
        <f t="shared" ca="1" si="22"/>
        <v>0</v>
      </c>
      <c r="Y7" s="123">
        <f t="shared" ca="1" si="23"/>
        <v>0</v>
      </c>
      <c r="Z7" s="124">
        <f t="shared" ca="1" si="24"/>
        <v>0</v>
      </c>
      <c r="AA7" s="122">
        <f t="shared" ca="1" si="25"/>
        <v>44014</v>
      </c>
      <c r="AB7" s="123">
        <f t="shared" ca="1" si="26"/>
        <v>0</v>
      </c>
      <c r="AC7" s="123">
        <f t="shared" ca="1" si="27"/>
        <v>0</v>
      </c>
      <c r="AD7" s="124">
        <f t="shared" ca="1" si="28"/>
        <v>0</v>
      </c>
      <c r="AE7" s="122">
        <f t="shared" ca="1" si="29"/>
        <v>44045</v>
      </c>
      <c r="AF7" s="123">
        <f t="shared" ca="1" si="30"/>
        <v>0</v>
      </c>
      <c r="AG7" s="123">
        <f t="shared" ca="1" si="31"/>
        <v>0</v>
      </c>
      <c r="AH7" s="124">
        <f t="shared" ca="1" si="32"/>
        <v>0</v>
      </c>
      <c r="AI7" s="122">
        <f t="shared" ca="1" si="33"/>
        <v>44076</v>
      </c>
      <c r="AJ7" s="123">
        <f t="shared" ca="1" si="34"/>
        <v>0</v>
      </c>
      <c r="AK7" s="123">
        <f t="shared" ca="1" si="35"/>
        <v>0</v>
      </c>
      <c r="AL7" s="124">
        <f t="shared" ca="1" si="36"/>
        <v>0</v>
      </c>
      <c r="AM7" s="122">
        <f t="shared" ref="AM7:AM35" ca="1" si="48">BN56</f>
        <v>44106</v>
      </c>
      <c r="AN7" s="123">
        <f t="shared" ca="1" si="37"/>
        <v>0</v>
      </c>
      <c r="AO7" s="123">
        <f t="shared" ca="1" si="38"/>
        <v>0</v>
      </c>
      <c r="AP7" s="124">
        <f t="shared" ca="1" si="39"/>
        <v>0</v>
      </c>
      <c r="AQ7" s="228">
        <f t="shared" ca="1" si="40"/>
        <v>44137</v>
      </c>
      <c r="AR7" s="123">
        <f t="shared" ca="1" si="41"/>
        <v>0</v>
      </c>
      <c r="AS7" s="123">
        <f t="shared" ca="1" si="42"/>
        <v>0</v>
      </c>
      <c r="AT7" s="124">
        <f t="shared" ca="1" si="43"/>
        <v>0</v>
      </c>
      <c r="AU7" s="228">
        <f t="shared" ca="1" si="44"/>
        <v>44167</v>
      </c>
      <c r="AV7" s="123">
        <f t="shared" ca="1" si="45"/>
        <v>0</v>
      </c>
      <c r="AW7" s="123">
        <f t="shared" ca="1" si="46"/>
        <v>0</v>
      </c>
      <c r="AX7" s="124">
        <f t="shared" ca="1" si="47"/>
        <v>0</v>
      </c>
      <c r="AY7" s="261"/>
      <c r="AZ7" s="790" t="s">
        <v>439</v>
      </c>
      <c r="BA7" s="790" t="s">
        <v>469</v>
      </c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246"/>
      <c r="BT7" s="246"/>
      <c r="BU7" s="246"/>
      <c r="BV7" s="246"/>
      <c r="BW7" s="246"/>
      <c r="BX7" s="247"/>
    </row>
    <row r="8" spans="1:77" thickBot="1" x14ac:dyDescent="0.3">
      <c r="A8" s="271"/>
      <c r="B8" s="301">
        <f t="shared" si="1"/>
        <v>4</v>
      </c>
      <c r="C8" s="122">
        <f t="shared" ca="1" si="0"/>
        <v>43833</v>
      </c>
      <c r="D8" s="123">
        <f t="shared" ca="1" si="2"/>
        <v>0</v>
      </c>
      <c r="E8" s="123">
        <f t="shared" ca="1" si="3"/>
        <v>0</v>
      </c>
      <c r="F8" s="124">
        <f t="shared" ca="1" si="4"/>
        <v>0</v>
      </c>
      <c r="G8" s="122">
        <f t="shared" ca="1" si="5"/>
        <v>43864</v>
      </c>
      <c r="H8" s="123">
        <f t="shared" ca="1" si="6"/>
        <v>0</v>
      </c>
      <c r="I8" s="123">
        <f t="shared" ca="1" si="7"/>
        <v>0</v>
      </c>
      <c r="J8" s="124">
        <f t="shared" ca="1" si="8"/>
        <v>0</v>
      </c>
      <c r="K8" s="122">
        <f t="shared" ca="1" si="9"/>
        <v>43893</v>
      </c>
      <c r="L8" s="123">
        <f t="shared" ca="1" si="10"/>
        <v>0</v>
      </c>
      <c r="M8" s="123">
        <f t="shared" ca="1" si="11"/>
        <v>0</v>
      </c>
      <c r="N8" s="124">
        <f t="shared" ca="1" si="12"/>
        <v>0</v>
      </c>
      <c r="O8" s="122">
        <f t="shared" ca="1" si="13"/>
        <v>43924</v>
      </c>
      <c r="P8" s="123">
        <f t="shared" ca="1" si="14"/>
        <v>0</v>
      </c>
      <c r="Q8" s="123">
        <f t="shared" ca="1" si="15"/>
        <v>0</v>
      </c>
      <c r="R8" s="124">
        <f t="shared" ca="1" si="16"/>
        <v>0</v>
      </c>
      <c r="S8" s="122">
        <f t="shared" ca="1" si="17"/>
        <v>43954</v>
      </c>
      <c r="T8" s="123">
        <f t="shared" ca="1" si="18"/>
        <v>0</v>
      </c>
      <c r="U8" s="123">
        <f t="shared" ca="1" si="19"/>
        <v>0</v>
      </c>
      <c r="V8" s="124">
        <f t="shared" ca="1" si="20"/>
        <v>0</v>
      </c>
      <c r="W8" s="122">
        <f t="shared" ca="1" si="21"/>
        <v>43985</v>
      </c>
      <c r="X8" s="123">
        <f t="shared" ca="1" si="22"/>
        <v>0</v>
      </c>
      <c r="Y8" s="123">
        <f t="shared" ca="1" si="23"/>
        <v>0</v>
      </c>
      <c r="Z8" s="124">
        <f t="shared" ca="1" si="24"/>
        <v>0</v>
      </c>
      <c r="AA8" s="122">
        <f t="shared" ca="1" si="25"/>
        <v>44015</v>
      </c>
      <c r="AB8" s="123">
        <f t="shared" ca="1" si="26"/>
        <v>0</v>
      </c>
      <c r="AC8" s="123">
        <f t="shared" ca="1" si="27"/>
        <v>0</v>
      </c>
      <c r="AD8" s="124">
        <f t="shared" ca="1" si="28"/>
        <v>0</v>
      </c>
      <c r="AE8" s="122">
        <f t="shared" ca="1" si="29"/>
        <v>44046</v>
      </c>
      <c r="AF8" s="123">
        <f t="shared" ca="1" si="30"/>
        <v>0</v>
      </c>
      <c r="AG8" s="123">
        <f t="shared" ca="1" si="31"/>
        <v>0</v>
      </c>
      <c r="AH8" s="124">
        <f t="shared" ca="1" si="32"/>
        <v>0</v>
      </c>
      <c r="AI8" s="122">
        <f t="shared" ca="1" si="33"/>
        <v>44077</v>
      </c>
      <c r="AJ8" s="123">
        <f t="shared" ca="1" si="34"/>
        <v>0</v>
      </c>
      <c r="AK8" s="123">
        <f t="shared" ca="1" si="35"/>
        <v>0</v>
      </c>
      <c r="AL8" s="124">
        <f t="shared" ca="1" si="36"/>
        <v>0</v>
      </c>
      <c r="AM8" s="122">
        <f t="shared" ca="1" si="48"/>
        <v>44107</v>
      </c>
      <c r="AN8" s="123">
        <f t="shared" ca="1" si="37"/>
        <v>0</v>
      </c>
      <c r="AO8" s="123">
        <f t="shared" ca="1" si="38"/>
        <v>0</v>
      </c>
      <c r="AP8" s="124">
        <f t="shared" ca="1" si="39"/>
        <v>0</v>
      </c>
      <c r="AQ8" s="228">
        <f t="shared" ca="1" si="40"/>
        <v>44138</v>
      </c>
      <c r="AR8" s="123">
        <f t="shared" ca="1" si="41"/>
        <v>0</v>
      </c>
      <c r="AS8" s="123">
        <f t="shared" ca="1" si="42"/>
        <v>0</v>
      </c>
      <c r="AT8" s="124">
        <f t="shared" ca="1" si="43"/>
        <v>0</v>
      </c>
      <c r="AU8" s="228">
        <f t="shared" ca="1" si="44"/>
        <v>44168</v>
      </c>
      <c r="AV8" s="123">
        <f t="shared" ca="1" si="45"/>
        <v>0</v>
      </c>
      <c r="AW8" s="123">
        <f t="shared" ca="1" si="46"/>
        <v>0</v>
      </c>
      <c r="AX8" s="124">
        <f t="shared" ca="1" si="47"/>
        <v>0</v>
      </c>
      <c r="AY8" s="261"/>
      <c r="AZ8" s="790" t="s">
        <v>440</v>
      </c>
      <c r="BA8" s="790" t="s">
        <v>470</v>
      </c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246"/>
      <c r="BT8" s="246"/>
      <c r="BU8" s="246"/>
      <c r="BV8" s="246"/>
      <c r="BW8" s="246"/>
      <c r="BX8" s="247"/>
    </row>
    <row r="9" spans="1:77" thickBot="1" x14ac:dyDescent="0.3">
      <c r="A9" s="271"/>
      <c r="B9" s="301">
        <f t="shared" si="1"/>
        <v>5</v>
      </c>
      <c r="C9" s="122">
        <f t="shared" ca="1" si="0"/>
        <v>43834</v>
      </c>
      <c r="D9" s="123">
        <f t="shared" ca="1" si="2"/>
        <v>0</v>
      </c>
      <c r="E9" s="123">
        <f t="shared" ca="1" si="3"/>
        <v>0</v>
      </c>
      <c r="F9" s="124">
        <f t="shared" ca="1" si="4"/>
        <v>0</v>
      </c>
      <c r="G9" s="122">
        <f t="shared" ca="1" si="5"/>
        <v>43865</v>
      </c>
      <c r="H9" s="123">
        <f t="shared" ca="1" si="6"/>
        <v>0</v>
      </c>
      <c r="I9" s="123">
        <f t="shared" ca="1" si="7"/>
        <v>0</v>
      </c>
      <c r="J9" s="124">
        <f t="shared" ca="1" si="8"/>
        <v>0</v>
      </c>
      <c r="K9" s="122">
        <f t="shared" ca="1" si="9"/>
        <v>43894</v>
      </c>
      <c r="L9" s="123">
        <f t="shared" ca="1" si="10"/>
        <v>0</v>
      </c>
      <c r="M9" s="123">
        <f t="shared" ca="1" si="11"/>
        <v>0</v>
      </c>
      <c r="N9" s="124">
        <f t="shared" ca="1" si="12"/>
        <v>0</v>
      </c>
      <c r="O9" s="122">
        <f t="shared" ca="1" si="13"/>
        <v>43925</v>
      </c>
      <c r="P9" s="123">
        <f t="shared" ca="1" si="14"/>
        <v>0</v>
      </c>
      <c r="Q9" s="123">
        <f t="shared" ca="1" si="15"/>
        <v>0</v>
      </c>
      <c r="R9" s="124">
        <f t="shared" ca="1" si="16"/>
        <v>0</v>
      </c>
      <c r="S9" s="122">
        <f t="shared" ca="1" si="17"/>
        <v>43955</v>
      </c>
      <c r="T9" s="123">
        <f t="shared" ca="1" si="18"/>
        <v>0</v>
      </c>
      <c r="U9" s="123">
        <f t="shared" ca="1" si="19"/>
        <v>0</v>
      </c>
      <c r="V9" s="124">
        <f t="shared" ca="1" si="20"/>
        <v>0</v>
      </c>
      <c r="W9" s="122">
        <f t="shared" ca="1" si="21"/>
        <v>43986</v>
      </c>
      <c r="X9" s="123">
        <f t="shared" ca="1" si="22"/>
        <v>0</v>
      </c>
      <c r="Y9" s="123">
        <f t="shared" ca="1" si="23"/>
        <v>0</v>
      </c>
      <c r="Z9" s="124">
        <f t="shared" ca="1" si="24"/>
        <v>0</v>
      </c>
      <c r="AA9" s="122">
        <f t="shared" ca="1" si="25"/>
        <v>44016</v>
      </c>
      <c r="AB9" s="123">
        <f t="shared" ca="1" si="26"/>
        <v>0</v>
      </c>
      <c r="AC9" s="123">
        <f t="shared" ca="1" si="27"/>
        <v>0</v>
      </c>
      <c r="AD9" s="124">
        <f t="shared" ca="1" si="28"/>
        <v>0</v>
      </c>
      <c r="AE9" s="122">
        <f t="shared" ca="1" si="29"/>
        <v>44047</v>
      </c>
      <c r="AF9" s="123">
        <f t="shared" ca="1" si="30"/>
        <v>0</v>
      </c>
      <c r="AG9" s="123">
        <f t="shared" ca="1" si="31"/>
        <v>0</v>
      </c>
      <c r="AH9" s="124">
        <f t="shared" ca="1" si="32"/>
        <v>0</v>
      </c>
      <c r="AI9" s="122">
        <f t="shared" ca="1" si="33"/>
        <v>44078</v>
      </c>
      <c r="AJ9" s="123">
        <f t="shared" ca="1" si="34"/>
        <v>0</v>
      </c>
      <c r="AK9" s="123">
        <f t="shared" ca="1" si="35"/>
        <v>0</v>
      </c>
      <c r="AL9" s="124">
        <f t="shared" ca="1" si="36"/>
        <v>0</v>
      </c>
      <c r="AM9" s="122">
        <f t="shared" ca="1" si="48"/>
        <v>44108</v>
      </c>
      <c r="AN9" s="123">
        <f t="shared" ca="1" si="37"/>
        <v>0</v>
      </c>
      <c r="AO9" s="123">
        <f t="shared" ca="1" si="38"/>
        <v>0</v>
      </c>
      <c r="AP9" s="124">
        <f t="shared" ca="1" si="39"/>
        <v>0</v>
      </c>
      <c r="AQ9" s="228">
        <f t="shared" ca="1" si="40"/>
        <v>44139</v>
      </c>
      <c r="AR9" s="123">
        <f t="shared" ca="1" si="41"/>
        <v>0</v>
      </c>
      <c r="AS9" s="123">
        <f t="shared" ca="1" si="42"/>
        <v>0</v>
      </c>
      <c r="AT9" s="124">
        <f t="shared" ca="1" si="43"/>
        <v>0</v>
      </c>
      <c r="AU9" s="228">
        <f t="shared" ca="1" si="44"/>
        <v>44169</v>
      </c>
      <c r="AV9" s="123">
        <f t="shared" ca="1" si="45"/>
        <v>0</v>
      </c>
      <c r="AW9" s="123">
        <f t="shared" ca="1" si="46"/>
        <v>0</v>
      </c>
      <c r="AX9" s="124">
        <f t="shared" ca="1" si="47"/>
        <v>0</v>
      </c>
      <c r="AY9" s="261"/>
      <c r="AZ9" s="790" t="s">
        <v>441</v>
      </c>
      <c r="BA9" s="790" t="s">
        <v>471</v>
      </c>
      <c r="BB9" s="246"/>
      <c r="BC9" s="246"/>
      <c r="BD9" s="246"/>
      <c r="BE9" s="246"/>
      <c r="BF9" s="246"/>
      <c r="BG9" s="246"/>
      <c r="BH9" s="246"/>
      <c r="BI9" s="246"/>
      <c r="BJ9" s="246"/>
      <c r="BK9" s="246"/>
      <c r="BL9" s="246"/>
      <c r="BM9" s="246"/>
      <c r="BN9" s="246"/>
      <c r="BO9" s="246"/>
      <c r="BP9" s="246"/>
      <c r="BQ9" s="246"/>
      <c r="BR9" s="246"/>
      <c r="BS9" s="246"/>
      <c r="BT9" s="246"/>
      <c r="BU9" s="246"/>
      <c r="BV9" s="246"/>
      <c r="BW9" s="246"/>
      <c r="BX9" s="247"/>
    </row>
    <row r="10" spans="1:77" thickBot="1" x14ac:dyDescent="0.3">
      <c r="A10" s="271"/>
      <c r="B10" s="301">
        <f t="shared" si="1"/>
        <v>6</v>
      </c>
      <c r="C10" s="122">
        <f t="shared" ca="1" si="0"/>
        <v>43835</v>
      </c>
      <c r="D10" s="123">
        <f t="shared" ca="1" si="2"/>
        <v>0</v>
      </c>
      <c r="E10" s="123">
        <f t="shared" ca="1" si="3"/>
        <v>0</v>
      </c>
      <c r="F10" s="124">
        <f t="shared" ca="1" si="4"/>
        <v>0</v>
      </c>
      <c r="G10" s="122">
        <f t="shared" ca="1" si="5"/>
        <v>43866</v>
      </c>
      <c r="H10" s="123">
        <f t="shared" ca="1" si="6"/>
        <v>0</v>
      </c>
      <c r="I10" s="123">
        <f t="shared" ca="1" si="7"/>
        <v>0</v>
      </c>
      <c r="J10" s="124">
        <f t="shared" ca="1" si="8"/>
        <v>0</v>
      </c>
      <c r="K10" s="122">
        <f t="shared" ca="1" si="9"/>
        <v>43895</v>
      </c>
      <c r="L10" s="123">
        <f t="shared" ca="1" si="10"/>
        <v>0</v>
      </c>
      <c r="M10" s="123">
        <f t="shared" ca="1" si="11"/>
        <v>0</v>
      </c>
      <c r="N10" s="124">
        <f t="shared" ca="1" si="12"/>
        <v>0</v>
      </c>
      <c r="O10" s="122">
        <f t="shared" ca="1" si="13"/>
        <v>43926</v>
      </c>
      <c r="P10" s="123">
        <f t="shared" ca="1" si="14"/>
        <v>0</v>
      </c>
      <c r="Q10" s="123">
        <f t="shared" ca="1" si="15"/>
        <v>0</v>
      </c>
      <c r="R10" s="124">
        <f t="shared" ca="1" si="16"/>
        <v>0</v>
      </c>
      <c r="S10" s="122">
        <f t="shared" ca="1" si="17"/>
        <v>43956</v>
      </c>
      <c r="T10" s="123">
        <f t="shared" ca="1" si="18"/>
        <v>0</v>
      </c>
      <c r="U10" s="123">
        <f t="shared" ca="1" si="19"/>
        <v>0</v>
      </c>
      <c r="V10" s="124">
        <f t="shared" ca="1" si="20"/>
        <v>0</v>
      </c>
      <c r="W10" s="122">
        <f t="shared" ca="1" si="21"/>
        <v>43987</v>
      </c>
      <c r="X10" s="123">
        <f t="shared" ca="1" si="22"/>
        <v>0</v>
      </c>
      <c r="Y10" s="123">
        <f t="shared" ca="1" si="23"/>
        <v>0</v>
      </c>
      <c r="Z10" s="124">
        <f t="shared" ca="1" si="24"/>
        <v>0</v>
      </c>
      <c r="AA10" s="122">
        <f t="shared" ca="1" si="25"/>
        <v>44017</v>
      </c>
      <c r="AB10" s="123">
        <f t="shared" ca="1" si="26"/>
        <v>0</v>
      </c>
      <c r="AC10" s="123">
        <f t="shared" ca="1" si="27"/>
        <v>0</v>
      </c>
      <c r="AD10" s="124">
        <f t="shared" ca="1" si="28"/>
        <v>0</v>
      </c>
      <c r="AE10" s="122">
        <f t="shared" ca="1" si="29"/>
        <v>44048</v>
      </c>
      <c r="AF10" s="123">
        <f t="shared" ca="1" si="30"/>
        <v>0</v>
      </c>
      <c r="AG10" s="123">
        <f t="shared" ca="1" si="31"/>
        <v>0</v>
      </c>
      <c r="AH10" s="124">
        <f t="shared" ca="1" si="32"/>
        <v>0</v>
      </c>
      <c r="AI10" s="122">
        <f t="shared" ca="1" si="33"/>
        <v>44079</v>
      </c>
      <c r="AJ10" s="123">
        <f t="shared" ca="1" si="34"/>
        <v>0</v>
      </c>
      <c r="AK10" s="123">
        <f t="shared" ca="1" si="35"/>
        <v>0</v>
      </c>
      <c r="AL10" s="124">
        <f t="shared" ca="1" si="36"/>
        <v>0</v>
      </c>
      <c r="AM10" s="122">
        <f t="shared" ca="1" si="48"/>
        <v>44109</v>
      </c>
      <c r="AN10" s="123">
        <f t="shared" ca="1" si="37"/>
        <v>0</v>
      </c>
      <c r="AO10" s="123">
        <f t="shared" ca="1" si="38"/>
        <v>0</v>
      </c>
      <c r="AP10" s="124">
        <f t="shared" ca="1" si="39"/>
        <v>0</v>
      </c>
      <c r="AQ10" s="228">
        <f t="shared" ca="1" si="40"/>
        <v>44140</v>
      </c>
      <c r="AR10" s="123">
        <f t="shared" ca="1" si="41"/>
        <v>0</v>
      </c>
      <c r="AS10" s="123">
        <f t="shared" ca="1" si="42"/>
        <v>0</v>
      </c>
      <c r="AT10" s="124">
        <f t="shared" ca="1" si="43"/>
        <v>0</v>
      </c>
      <c r="AU10" s="228">
        <f t="shared" ca="1" si="44"/>
        <v>44170</v>
      </c>
      <c r="AV10" s="123">
        <f t="shared" ca="1" si="45"/>
        <v>0</v>
      </c>
      <c r="AW10" s="123">
        <f t="shared" ca="1" si="46"/>
        <v>0</v>
      </c>
      <c r="AX10" s="124">
        <f t="shared" ca="1" si="47"/>
        <v>0</v>
      </c>
      <c r="AY10" s="261"/>
      <c r="AZ10" s="790" t="s">
        <v>442</v>
      </c>
      <c r="BA10" s="790" t="s">
        <v>472</v>
      </c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7"/>
    </row>
    <row r="11" spans="1:77" thickBot="1" x14ac:dyDescent="0.3">
      <c r="A11" s="271"/>
      <c r="B11" s="301">
        <f t="shared" si="1"/>
        <v>7</v>
      </c>
      <c r="C11" s="122">
        <f t="shared" ca="1" si="0"/>
        <v>43836</v>
      </c>
      <c r="D11" s="123">
        <f t="shared" ca="1" si="2"/>
        <v>0</v>
      </c>
      <c r="E11" s="123">
        <f t="shared" ca="1" si="3"/>
        <v>0</v>
      </c>
      <c r="F11" s="124">
        <f t="shared" ca="1" si="4"/>
        <v>0</v>
      </c>
      <c r="G11" s="122">
        <f t="shared" ca="1" si="5"/>
        <v>43867</v>
      </c>
      <c r="H11" s="123">
        <f t="shared" ca="1" si="6"/>
        <v>0</v>
      </c>
      <c r="I11" s="123">
        <f t="shared" ca="1" si="7"/>
        <v>0</v>
      </c>
      <c r="J11" s="124">
        <f t="shared" ca="1" si="8"/>
        <v>0</v>
      </c>
      <c r="K11" s="122">
        <f t="shared" ca="1" si="9"/>
        <v>43896</v>
      </c>
      <c r="L11" s="123">
        <f t="shared" ca="1" si="10"/>
        <v>0</v>
      </c>
      <c r="M11" s="123">
        <f t="shared" ca="1" si="11"/>
        <v>0</v>
      </c>
      <c r="N11" s="124">
        <f t="shared" ca="1" si="12"/>
        <v>0</v>
      </c>
      <c r="O11" s="122">
        <f t="shared" ca="1" si="13"/>
        <v>43927</v>
      </c>
      <c r="P11" s="123">
        <f t="shared" ca="1" si="14"/>
        <v>0</v>
      </c>
      <c r="Q11" s="123">
        <f t="shared" ca="1" si="15"/>
        <v>0</v>
      </c>
      <c r="R11" s="124">
        <f t="shared" ca="1" si="16"/>
        <v>0</v>
      </c>
      <c r="S11" s="122">
        <f t="shared" ca="1" si="17"/>
        <v>43957</v>
      </c>
      <c r="T11" s="123">
        <f t="shared" ca="1" si="18"/>
        <v>0</v>
      </c>
      <c r="U11" s="123">
        <f t="shared" ca="1" si="19"/>
        <v>0</v>
      </c>
      <c r="V11" s="124">
        <f t="shared" ca="1" si="20"/>
        <v>0</v>
      </c>
      <c r="W11" s="122">
        <f t="shared" ca="1" si="21"/>
        <v>43988</v>
      </c>
      <c r="X11" s="123">
        <f t="shared" ca="1" si="22"/>
        <v>0</v>
      </c>
      <c r="Y11" s="123">
        <f t="shared" ca="1" si="23"/>
        <v>0</v>
      </c>
      <c r="Z11" s="124">
        <f t="shared" ca="1" si="24"/>
        <v>0</v>
      </c>
      <c r="AA11" s="122">
        <f t="shared" ca="1" si="25"/>
        <v>44018</v>
      </c>
      <c r="AB11" s="123">
        <f t="shared" ca="1" si="26"/>
        <v>0</v>
      </c>
      <c r="AC11" s="123">
        <f t="shared" ca="1" si="27"/>
        <v>0</v>
      </c>
      <c r="AD11" s="124">
        <f t="shared" ca="1" si="28"/>
        <v>0</v>
      </c>
      <c r="AE11" s="122">
        <f t="shared" ca="1" si="29"/>
        <v>44049</v>
      </c>
      <c r="AF11" s="123">
        <f t="shared" ca="1" si="30"/>
        <v>0</v>
      </c>
      <c r="AG11" s="123">
        <f t="shared" ca="1" si="31"/>
        <v>0</v>
      </c>
      <c r="AH11" s="124">
        <f t="shared" ca="1" si="32"/>
        <v>0</v>
      </c>
      <c r="AI11" s="122">
        <f t="shared" ca="1" si="33"/>
        <v>44080</v>
      </c>
      <c r="AJ11" s="123">
        <f t="shared" ca="1" si="34"/>
        <v>0</v>
      </c>
      <c r="AK11" s="123">
        <f t="shared" ca="1" si="35"/>
        <v>0</v>
      </c>
      <c r="AL11" s="124">
        <f t="shared" ca="1" si="36"/>
        <v>0</v>
      </c>
      <c r="AM11" s="122">
        <f t="shared" ca="1" si="48"/>
        <v>44110</v>
      </c>
      <c r="AN11" s="123">
        <f t="shared" ca="1" si="37"/>
        <v>0</v>
      </c>
      <c r="AO11" s="123">
        <f t="shared" ca="1" si="38"/>
        <v>0</v>
      </c>
      <c r="AP11" s="124">
        <f t="shared" ca="1" si="39"/>
        <v>0</v>
      </c>
      <c r="AQ11" s="228">
        <f t="shared" ca="1" si="40"/>
        <v>44141</v>
      </c>
      <c r="AR11" s="123">
        <f t="shared" ca="1" si="41"/>
        <v>0</v>
      </c>
      <c r="AS11" s="123">
        <f t="shared" ca="1" si="42"/>
        <v>0</v>
      </c>
      <c r="AT11" s="124">
        <f t="shared" ca="1" si="43"/>
        <v>0</v>
      </c>
      <c r="AU11" s="228">
        <f t="shared" ca="1" si="44"/>
        <v>44171</v>
      </c>
      <c r="AV11" s="123">
        <f t="shared" ca="1" si="45"/>
        <v>0</v>
      </c>
      <c r="AW11" s="123">
        <f t="shared" ca="1" si="46"/>
        <v>0</v>
      </c>
      <c r="AX11" s="124">
        <f t="shared" ca="1" si="47"/>
        <v>0</v>
      </c>
      <c r="AY11" s="261"/>
      <c r="AZ11" s="790" t="s">
        <v>443</v>
      </c>
      <c r="BA11" s="790" t="s">
        <v>473</v>
      </c>
      <c r="BB11" s="246"/>
      <c r="BC11" s="246"/>
      <c r="BD11" s="246"/>
      <c r="BE11" s="246"/>
      <c r="BF11" s="246"/>
      <c r="BG11" s="246"/>
      <c r="BH11" s="246"/>
      <c r="BI11" s="246"/>
      <c r="BJ11" s="246"/>
      <c r="BK11" s="246"/>
      <c r="BL11" s="246"/>
      <c r="BM11" s="246"/>
      <c r="BN11" s="246"/>
      <c r="BO11" s="246"/>
      <c r="BP11" s="246"/>
      <c r="BQ11" s="246"/>
      <c r="BR11" s="246"/>
      <c r="BS11" s="246"/>
      <c r="BT11" s="246"/>
      <c r="BU11" s="246"/>
      <c r="BV11" s="246"/>
      <c r="BW11" s="246"/>
      <c r="BX11" s="247"/>
    </row>
    <row r="12" spans="1:77" thickBot="1" x14ac:dyDescent="0.3">
      <c r="A12" s="271"/>
      <c r="B12" s="301">
        <f t="shared" si="1"/>
        <v>8</v>
      </c>
      <c r="C12" s="122">
        <f t="shared" ca="1" si="0"/>
        <v>43837</v>
      </c>
      <c r="D12" s="123">
        <f t="shared" ca="1" si="2"/>
        <v>0</v>
      </c>
      <c r="E12" s="123">
        <f t="shared" ca="1" si="3"/>
        <v>0</v>
      </c>
      <c r="F12" s="124">
        <f t="shared" ca="1" si="4"/>
        <v>0</v>
      </c>
      <c r="G12" s="122">
        <f t="shared" ca="1" si="5"/>
        <v>43868</v>
      </c>
      <c r="H12" s="123">
        <f t="shared" ca="1" si="6"/>
        <v>0</v>
      </c>
      <c r="I12" s="123">
        <f t="shared" ca="1" si="7"/>
        <v>0</v>
      </c>
      <c r="J12" s="124">
        <f t="shared" ca="1" si="8"/>
        <v>0</v>
      </c>
      <c r="K12" s="122">
        <f t="shared" ca="1" si="9"/>
        <v>43897</v>
      </c>
      <c r="L12" s="123">
        <f t="shared" ca="1" si="10"/>
        <v>0</v>
      </c>
      <c r="M12" s="123">
        <f t="shared" ca="1" si="11"/>
        <v>0</v>
      </c>
      <c r="N12" s="124">
        <f t="shared" ca="1" si="12"/>
        <v>0</v>
      </c>
      <c r="O12" s="122">
        <f t="shared" ca="1" si="13"/>
        <v>43928</v>
      </c>
      <c r="P12" s="123">
        <f t="shared" ca="1" si="14"/>
        <v>0</v>
      </c>
      <c r="Q12" s="123">
        <f t="shared" ca="1" si="15"/>
        <v>0</v>
      </c>
      <c r="R12" s="124">
        <f t="shared" ca="1" si="16"/>
        <v>0</v>
      </c>
      <c r="S12" s="122">
        <f t="shared" ca="1" si="17"/>
        <v>43958</v>
      </c>
      <c r="T12" s="123">
        <f t="shared" ca="1" si="18"/>
        <v>0</v>
      </c>
      <c r="U12" s="123">
        <f t="shared" ca="1" si="19"/>
        <v>0</v>
      </c>
      <c r="V12" s="124">
        <f t="shared" ca="1" si="20"/>
        <v>0</v>
      </c>
      <c r="W12" s="122">
        <f t="shared" ca="1" si="21"/>
        <v>43989</v>
      </c>
      <c r="X12" s="123">
        <f t="shared" ca="1" si="22"/>
        <v>0</v>
      </c>
      <c r="Y12" s="123">
        <f t="shared" ca="1" si="23"/>
        <v>0</v>
      </c>
      <c r="Z12" s="124">
        <f t="shared" ca="1" si="24"/>
        <v>0</v>
      </c>
      <c r="AA12" s="122">
        <f t="shared" ca="1" si="25"/>
        <v>44019</v>
      </c>
      <c r="AB12" s="123">
        <f t="shared" ca="1" si="26"/>
        <v>0</v>
      </c>
      <c r="AC12" s="123">
        <f t="shared" ca="1" si="27"/>
        <v>0</v>
      </c>
      <c r="AD12" s="124">
        <f t="shared" ca="1" si="28"/>
        <v>0</v>
      </c>
      <c r="AE12" s="122">
        <f t="shared" ca="1" si="29"/>
        <v>44050</v>
      </c>
      <c r="AF12" s="123">
        <f t="shared" ca="1" si="30"/>
        <v>0</v>
      </c>
      <c r="AG12" s="123">
        <f t="shared" ca="1" si="31"/>
        <v>0</v>
      </c>
      <c r="AH12" s="124">
        <f t="shared" ca="1" si="32"/>
        <v>0</v>
      </c>
      <c r="AI12" s="122">
        <f t="shared" ca="1" si="33"/>
        <v>44081</v>
      </c>
      <c r="AJ12" s="123">
        <f t="shared" ca="1" si="34"/>
        <v>0</v>
      </c>
      <c r="AK12" s="123">
        <f t="shared" ca="1" si="35"/>
        <v>0</v>
      </c>
      <c r="AL12" s="124">
        <f t="shared" ca="1" si="36"/>
        <v>0</v>
      </c>
      <c r="AM12" s="122">
        <f t="shared" ca="1" si="48"/>
        <v>44111</v>
      </c>
      <c r="AN12" s="123">
        <f t="shared" ca="1" si="37"/>
        <v>0</v>
      </c>
      <c r="AO12" s="123">
        <f t="shared" ca="1" si="38"/>
        <v>0</v>
      </c>
      <c r="AP12" s="124">
        <f t="shared" ca="1" si="39"/>
        <v>0</v>
      </c>
      <c r="AQ12" s="228">
        <f t="shared" ca="1" si="40"/>
        <v>44142</v>
      </c>
      <c r="AR12" s="123">
        <f t="shared" ca="1" si="41"/>
        <v>0</v>
      </c>
      <c r="AS12" s="123">
        <f t="shared" ca="1" si="42"/>
        <v>0</v>
      </c>
      <c r="AT12" s="124">
        <f t="shared" ca="1" si="43"/>
        <v>0</v>
      </c>
      <c r="AU12" s="228">
        <f t="shared" ca="1" si="44"/>
        <v>44172</v>
      </c>
      <c r="AV12" s="123">
        <f t="shared" ca="1" si="45"/>
        <v>0</v>
      </c>
      <c r="AW12" s="123">
        <f t="shared" ca="1" si="46"/>
        <v>0</v>
      </c>
      <c r="AX12" s="124">
        <f t="shared" ca="1" si="47"/>
        <v>0</v>
      </c>
      <c r="AY12" s="261"/>
      <c r="AZ12" s="790" t="s">
        <v>444</v>
      </c>
      <c r="BA12" s="790" t="s">
        <v>474</v>
      </c>
      <c r="BB12" s="246"/>
      <c r="BC12" s="246"/>
      <c r="BD12" s="246"/>
      <c r="BE12" s="246"/>
      <c r="BF12" s="246"/>
      <c r="BG12" s="246"/>
      <c r="BH12" s="246"/>
      <c r="BI12" s="246"/>
      <c r="BJ12" s="246"/>
      <c r="BK12" s="246"/>
      <c r="BL12" s="246"/>
      <c r="BM12" s="246"/>
      <c r="BN12" s="246"/>
      <c r="BO12" s="246"/>
      <c r="BP12" s="246"/>
      <c r="BQ12" s="246"/>
      <c r="BR12" s="246"/>
      <c r="BS12" s="246"/>
      <c r="BT12" s="246"/>
      <c r="BU12" s="246"/>
      <c r="BV12" s="246"/>
      <c r="BW12" s="246"/>
      <c r="BX12" s="247"/>
    </row>
    <row r="13" spans="1:77" thickBot="1" x14ac:dyDescent="0.3">
      <c r="A13" s="271"/>
      <c r="B13" s="301">
        <f t="shared" si="1"/>
        <v>9</v>
      </c>
      <c r="C13" s="122">
        <f t="shared" ca="1" si="0"/>
        <v>43838</v>
      </c>
      <c r="D13" s="123">
        <f t="shared" ca="1" si="2"/>
        <v>0</v>
      </c>
      <c r="E13" s="123">
        <f t="shared" ca="1" si="3"/>
        <v>0</v>
      </c>
      <c r="F13" s="124">
        <f t="shared" ca="1" si="4"/>
        <v>0</v>
      </c>
      <c r="G13" s="122">
        <f t="shared" ca="1" si="5"/>
        <v>43869</v>
      </c>
      <c r="H13" s="123">
        <f t="shared" ca="1" si="6"/>
        <v>0</v>
      </c>
      <c r="I13" s="123">
        <f t="shared" ca="1" si="7"/>
        <v>0</v>
      </c>
      <c r="J13" s="124">
        <f t="shared" ca="1" si="8"/>
        <v>0</v>
      </c>
      <c r="K13" s="122">
        <f t="shared" ca="1" si="9"/>
        <v>43898</v>
      </c>
      <c r="L13" s="123">
        <f t="shared" ca="1" si="10"/>
        <v>0</v>
      </c>
      <c r="M13" s="123">
        <f t="shared" ca="1" si="11"/>
        <v>0</v>
      </c>
      <c r="N13" s="124">
        <f t="shared" ca="1" si="12"/>
        <v>0</v>
      </c>
      <c r="O13" s="122">
        <f t="shared" ca="1" si="13"/>
        <v>43929</v>
      </c>
      <c r="P13" s="123">
        <f t="shared" ca="1" si="14"/>
        <v>0</v>
      </c>
      <c r="Q13" s="123">
        <f t="shared" ca="1" si="15"/>
        <v>0</v>
      </c>
      <c r="R13" s="124">
        <f t="shared" ca="1" si="16"/>
        <v>0</v>
      </c>
      <c r="S13" s="122">
        <f t="shared" ca="1" si="17"/>
        <v>43959</v>
      </c>
      <c r="T13" s="123">
        <f t="shared" ca="1" si="18"/>
        <v>0</v>
      </c>
      <c r="U13" s="123">
        <f t="shared" ca="1" si="19"/>
        <v>0</v>
      </c>
      <c r="V13" s="124">
        <f t="shared" ca="1" si="20"/>
        <v>0</v>
      </c>
      <c r="W13" s="122">
        <f t="shared" ca="1" si="21"/>
        <v>43990</v>
      </c>
      <c r="X13" s="123">
        <f t="shared" ca="1" si="22"/>
        <v>0</v>
      </c>
      <c r="Y13" s="123">
        <f t="shared" ca="1" si="23"/>
        <v>0</v>
      </c>
      <c r="Z13" s="124">
        <f t="shared" ca="1" si="24"/>
        <v>0</v>
      </c>
      <c r="AA13" s="122">
        <f t="shared" ca="1" si="25"/>
        <v>44020</v>
      </c>
      <c r="AB13" s="123">
        <f t="shared" ca="1" si="26"/>
        <v>0</v>
      </c>
      <c r="AC13" s="123">
        <f t="shared" ca="1" si="27"/>
        <v>0</v>
      </c>
      <c r="AD13" s="124">
        <f t="shared" ca="1" si="28"/>
        <v>0</v>
      </c>
      <c r="AE13" s="122">
        <f t="shared" ca="1" si="29"/>
        <v>44051</v>
      </c>
      <c r="AF13" s="123">
        <f t="shared" ca="1" si="30"/>
        <v>0</v>
      </c>
      <c r="AG13" s="123">
        <f t="shared" ca="1" si="31"/>
        <v>0</v>
      </c>
      <c r="AH13" s="124">
        <f t="shared" ca="1" si="32"/>
        <v>0</v>
      </c>
      <c r="AI13" s="122">
        <f t="shared" ca="1" si="33"/>
        <v>44082</v>
      </c>
      <c r="AJ13" s="123">
        <f t="shared" ca="1" si="34"/>
        <v>0</v>
      </c>
      <c r="AK13" s="123">
        <f t="shared" ca="1" si="35"/>
        <v>0</v>
      </c>
      <c r="AL13" s="124">
        <f t="shared" ca="1" si="36"/>
        <v>0</v>
      </c>
      <c r="AM13" s="122">
        <f t="shared" ca="1" si="48"/>
        <v>44112</v>
      </c>
      <c r="AN13" s="123">
        <f t="shared" ca="1" si="37"/>
        <v>0</v>
      </c>
      <c r="AO13" s="123">
        <f t="shared" ca="1" si="38"/>
        <v>0</v>
      </c>
      <c r="AP13" s="124">
        <f t="shared" ca="1" si="39"/>
        <v>0</v>
      </c>
      <c r="AQ13" s="228">
        <f t="shared" ca="1" si="40"/>
        <v>44143</v>
      </c>
      <c r="AR13" s="123">
        <f t="shared" ca="1" si="41"/>
        <v>0</v>
      </c>
      <c r="AS13" s="123">
        <f t="shared" ca="1" si="42"/>
        <v>0</v>
      </c>
      <c r="AT13" s="124">
        <f t="shared" ca="1" si="43"/>
        <v>0</v>
      </c>
      <c r="AU13" s="228">
        <f t="shared" ca="1" si="44"/>
        <v>44173</v>
      </c>
      <c r="AV13" s="123">
        <f t="shared" ca="1" si="45"/>
        <v>0</v>
      </c>
      <c r="AW13" s="123">
        <f t="shared" ca="1" si="46"/>
        <v>0</v>
      </c>
      <c r="AX13" s="124">
        <f t="shared" ca="1" si="47"/>
        <v>0</v>
      </c>
      <c r="AY13" s="261"/>
      <c r="AZ13" s="790" t="s">
        <v>445</v>
      </c>
      <c r="BA13" s="790" t="s">
        <v>475</v>
      </c>
      <c r="BB13" s="246"/>
      <c r="BC13" s="246"/>
      <c r="BD13" s="246"/>
      <c r="BE13" s="246"/>
      <c r="BF13" s="246"/>
      <c r="BG13" s="246"/>
      <c r="BH13" s="246"/>
      <c r="BI13" s="246"/>
      <c r="BJ13" s="246"/>
      <c r="BK13" s="246"/>
      <c r="BL13" s="246"/>
      <c r="BM13" s="246"/>
      <c r="BN13" s="246"/>
      <c r="BO13" s="246"/>
      <c r="BP13" s="246"/>
      <c r="BQ13" s="246"/>
      <c r="BR13" s="246"/>
      <c r="BS13" s="246"/>
      <c r="BT13" s="246"/>
      <c r="BU13" s="246"/>
      <c r="BV13" s="246"/>
      <c r="BW13" s="246"/>
      <c r="BX13" s="247"/>
    </row>
    <row r="14" spans="1:77" thickBot="1" x14ac:dyDescent="0.3">
      <c r="A14" s="271"/>
      <c r="B14" s="301">
        <f t="shared" si="1"/>
        <v>10</v>
      </c>
      <c r="C14" s="122">
        <f t="shared" ca="1" si="0"/>
        <v>43839</v>
      </c>
      <c r="D14" s="123">
        <f t="shared" ca="1" si="2"/>
        <v>0</v>
      </c>
      <c r="E14" s="123">
        <f t="shared" ca="1" si="3"/>
        <v>0</v>
      </c>
      <c r="F14" s="124">
        <f t="shared" ca="1" si="4"/>
        <v>0</v>
      </c>
      <c r="G14" s="122">
        <f t="shared" ca="1" si="5"/>
        <v>43870</v>
      </c>
      <c r="H14" s="123">
        <f t="shared" ca="1" si="6"/>
        <v>0</v>
      </c>
      <c r="I14" s="123">
        <f t="shared" ca="1" si="7"/>
        <v>0</v>
      </c>
      <c r="J14" s="124">
        <f t="shared" ca="1" si="8"/>
        <v>0</v>
      </c>
      <c r="K14" s="122">
        <f t="shared" ca="1" si="9"/>
        <v>43899</v>
      </c>
      <c r="L14" s="123">
        <f t="shared" ca="1" si="10"/>
        <v>0</v>
      </c>
      <c r="M14" s="123">
        <f t="shared" ca="1" si="11"/>
        <v>0</v>
      </c>
      <c r="N14" s="124">
        <f t="shared" ca="1" si="12"/>
        <v>0</v>
      </c>
      <c r="O14" s="122">
        <f t="shared" ca="1" si="13"/>
        <v>43930</v>
      </c>
      <c r="P14" s="123">
        <f t="shared" ca="1" si="14"/>
        <v>0</v>
      </c>
      <c r="Q14" s="123">
        <f t="shared" ca="1" si="15"/>
        <v>0</v>
      </c>
      <c r="R14" s="124">
        <f t="shared" ca="1" si="16"/>
        <v>0</v>
      </c>
      <c r="S14" s="122">
        <f t="shared" ca="1" si="17"/>
        <v>43960</v>
      </c>
      <c r="T14" s="123">
        <f t="shared" ca="1" si="18"/>
        <v>0</v>
      </c>
      <c r="U14" s="123">
        <f t="shared" ca="1" si="19"/>
        <v>0</v>
      </c>
      <c r="V14" s="124">
        <f t="shared" ca="1" si="20"/>
        <v>0</v>
      </c>
      <c r="W14" s="122">
        <f t="shared" ca="1" si="21"/>
        <v>43991</v>
      </c>
      <c r="X14" s="123">
        <f t="shared" ca="1" si="22"/>
        <v>0</v>
      </c>
      <c r="Y14" s="123">
        <f t="shared" ca="1" si="23"/>
        <v>0</v>
      </c>
      <c r="Z14" s="124">
        <f t="shared" ca="1" si="24"/>
        <v>0</v>
      </c>
      <c r="AA14" s="122">
        <f t="shared" ca="1" si="25"/>
        <v>44021</v>
      </c>
      <c r="AB14" s="123">
        <f t="shared" ca="1" si="26"/>
        <v>0</v>
      </c>
      <c r="AC14" s="123">
        <f t="shared" ca="1" si="27"/>
        <v>0</v>
      </c>
      <c r="AD14" s="124">
        <f t="shared" ca="1" si="28"/>
        <v>0</v>
      </c>
      <c r="AE14" s="122">
        <f t="shared" ca="1" si="29"/>
        <v>44052</v>
      </c>
      <c r="AF14" s="123">
        <f t="shared" ca="1" si="30"/>
        <v>0</v>
      </c>
      <c r="AG14" s="123">
        <f t="shared" ca="1" si="31"/>
        <v>0</v>
      </c>
      <c r="AH14" s="124">
        <f t="shared" ca="1" si="32"/>
        <v>0</v>
      </c>
      <c r="AI14" s="122">
        <f t="shared" ca="1" si="33"/>
        <v>44083</v>
      </c>
      <c r="AJ14" s="123">
        <f t="shared" ca="1" si="34"/>
        <v>0</v>
      </c>
      <c r="AK14" s="123">
        <f t="shared" ca="1" si="35"/>
        <v>0</v>
      </c>
      <c r="AL14" s="124">
        <f t="shared" ca="1" si="36"/>
        <v>0</v>
      </c>
      <c r="AM14" s="122">
        <f t="shared" ca="1" si="48"/>
        <v>44113</v>
      </c>
      <c r="AN14" s="123">
        <f t="shared" ca="1" si="37"/>
        <v>0</v>
      </c>
      <c r="AO14" s="123">
        <f t="shared" ca="1" si="38"/>
        <v>0</v>
      </c>
      <c r="AP14" s="124">
        <f t="shared" ca="1" si="39"/>
        <v>0</v>
      </c>
      <c r="AQ14" s="228">
        <f t="shared" ca="1" si="40"/>
        <v>44144</v>
      </c>
      <c r="AR14" s="123">
        <f t="shared" ca="1" si="41"/>
        <v>0</v>
      </c>
      <c r="AS14" s="123">
        <f t="shared" ca="1" si="42"/>
        <v>0</v>
      </c>
      <c r="AT14" s="124">
        <f t="shared" ca="1" si="43"/>
        <v>0</v>
      </c>
      <c r="AU14" s="228">
        <f t="shared" ca="1" si="44"/>
        <v>44174</v>
      </c>
      <c r="AV14" s="123">
        <f t="shared" ca="1" si="45"/>
        <v>0</v>
      </c>
      <c r="AW14" s="123">
        <f t="shared" ca="1" si="46"/>
        <v>0</v>
      </c>
      <c r="AX14" s="124">
        <f t="shared" ca="1" si="47"/>
        <v>0</v>
      </c>
      <c r="AY14" s="261"/>
      <c r="AZ14" s="790" t="s">
        <v>446</v>
      </c>
      <c r="BA14" s="790" t="s">
        <v>476</v>
      </c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46"/>
      <c r="BN14" s="246"/>
      <c r="BO14" s="246"/>
      <c r="BP14" s="246"/>
      <c r="BQ14" s="246"/>
      <c r="BR14" s="246"/>
      <c r="BS14" s="246"/>
      <c r="BT14" s="246"/>
      <c r="BU14" s="246"/>
      <c r="BV14" s="246"/>
      <c r="BW14" s="246"/>
      <c r="BX14" s="247"/>
    </row>
    <row r="15" spans="1:77" thickBot="1" x14ac:dyDescent="0.3">
      <c r="A15" s="271"/>
      <c r="B15" s="301">
        <f t="shared" si="1"/>
        <v>11</v>
      </c>
      <c r="C15" s="122">
        <f t="shared" ca="1" si="0"/>
        <v>43840</v>
      </c>
      <c r="D15" s="123">
        <f t="shared" ca="1" si="2"/>
        <v>0</v>
      </c>
      <c r="E15" s="123">
        <f t="shared" ca="1" si="3"/>
        <v>0</v>
      </c>
      <c r="F15" s="124">
        <f t="shared" ca="1" si="4"/>
        <v>0</v>
      </c>
      <c r="G15" s="122">
        <f t="shared" ca="1" si="5"/>
        <v>43871</v>
      </c>
      <c r="H15" s="123">
        <f t="shared" ca="1" si="6"/>
        <v>0</v>
      </c>
      <c r="I15" s="123">
        <f t="shared" ca="1" si="7"/>
        <v>0</v>
      </c>
      <c r="J15" s="124">
        <f t="shared" ca="1" si="8"/>
        <v>0</v>
      </c>
      <c r="K15" s="122">
        <f t="shared" ca="1" si="9"/>
        <v>43900</v>
      </c>
      <c r="L15" s="123">
        <f t="shared" ca="1" si="10"/>
        <v>0</v>
      </c>
      <c r="M15" s="123">
        <f t="shared" ca="1" si="11"/>
        <v>0</v>
      </c>
      <c r="N15" s="124">
        <f t="shared" ca="1" si="12"/>
        <v>0</v>
      </c>
      <c r="O15" s="122">
        <f t="shared" ca="1" si="13"/>
        <v>43931</v>
      </c>
      <c r="P15" s="123">
        <f t="shared" ca="1" si="14"/>
        <v>0</v>
      </c>
      <c r="Q15" s="123">
        <f t="shared" ca="1" si="15"/>
        <v>0</v>
      </c>
      <c r="R15" s="124">
        <f t="shared" ca="1" si="16"/>
        <v>0</v>
      </c>
      <c r="S15" s="122">
        <f t="shared" ca="1" si="17"/>
        <v>43961</v>
      </c>
      <c r="T15" s="123">
        <f t="shared" ca="1" si="18"/>
        <v>0</v>
      </c>
      <c r="U15" s="123">
        <f t="shared" ca="1" si="19"/>
        <v>0</v>
      </c>
      <c r="V15" s="124">
        <f t="shared" ca="1" si="20"/>
        <v>0</v>
      </c>
      <c r="W15" s="122">
        <f t="shared" ca="1" si="21"/>
        <v>43992</v>
      </c>
      <c r="X15" s="123">
        <f t="shared" ca="1" si="22"/>
        <v>0</v>
      </c>
      <c r="Y15" s="123">
        <f t="shared" ca="1" si="23"/>
        <v>0</v>
      </c>
      <c r="Z15" s="124">
        <f t="shared" ca="1" si="24"/>
        <v>0</v>
      </c>
      <c r="AA15" s="122">
        <f t="shared" ca="1" si="25"/>
        <v>44022</v>
      </c>
      <c r="AB15" s="123">
        <f t="shared" ca="1" si="26"/>
        <v>0</v>
      </c>
      <c r="AC15" s="123">
        <f t="shared" ca="1" si="27"/>
        <v>0</v>
      </c>
      <c r="AD15" s="124">
        <f t="shared" ca="1" si="28"/>
        <v>0</v>
      </c>
      <c r="AE15" s="122">
        <f t="shared" ca="1" si="29"/>
        <v>44053</v>
      </c>
      <c r="AF15" s="123">
        <f t="shared" ca="1" si="30"/>
        <v>0</v>
      </c>
      <c r="AG15" s="123">
        <f t="shared" ca="1" si="31"/>
        <v>0</v>
      </c>
      <c r="AH15" s="124">
        <f t="shared" ca="1" si="32"/>
        <v>0</v>
      </c>
      <c r="AI15" s="122">
        <f t="shared" ca="1" si="33"/>
        <v>44084</v>
      </c>
      <c r="AJ15" s="123">
        <f t="shared" ca="1" si="34"/>
        <v>0</v>
      </c>
      <c r="AK15" s="123">
        <f t="shared" ca="1" si="35"/>
        <v>0</v>
      </c>
      <c r="AL15" s="124">
        <f t="shared" ca="1" si="36"/>
        <v>0</v>
      </c>
      <c r="AM15" s="122">
        <f t="shared" ca="1" si="48"/>
        <v>44114</v>
      </c>
      <c r="AN15" s="123">
        <f t="shared" ca="1" si="37"/>
        <v>0</v>
      </c>
      <c r="AO15" s="123">
        <f t="shared" ca="1" si="38"/>
        <v>0</v>
      </c>
      <c r="AP15" s="124">
        <f t="shared" ca="1" si="39"/>
        <v>0</v>
      </c>
      <c r="AQ15" s="228">
        <f t="shared" ca="1" si="40"/>
        <v>44145</v>
      </c>
      <c r="AR15" s="123">
        <f t="shared" ca="1" si="41"/>
        <v>0</v>
      </c>
      <c r="AS15" s="123">
        <f t="shared" ca="1" si="42"/>
        <v>0</v>
      </c>
      <c r="AT15" s="124">
        <f t="shared" ca="1" si="43"/>
        <v>0</v>
      </c>
      <c r="AU15" s="228">
        <f t="shared" ca="1" si="44"/>
        <v>44175</v>
      </c>
      <c r="AV15" s="123">
        <f t="shared" ca="1" si="45"/>
        <v>0</v>
      </c>
      <c r="AW15" s="123">
        <f t="shared" ca="1" si="46"/>
        <v>0</v>
      </c>
      <c r="AX15" s="124">
        <f t="shared" ca="1" si="47"/>
        <v>0</v>
      </c>
      <c r="AY15" s="261"/>
      <c r="AZ15" s="790" t="s">
        <v>447</v>
      </c>
      <c r="BA15" s="790" t="s">
        <v>477</v>
      </c>
      <c r="BB15" s="246"/>
      <c r="BC15" s="246"/>
      <c r="BD15" s="246"/>
      <c r="BE15" s="246"/>
      <c r="BF15" s="246"/>
      <c r="BG15" s="246"/>
      <c r="BH15" s="246"/>
      <c r="BI15" s="246"/>
      <c r="BJ15" s="246"/>
      <c r="BK15" s="246"/>
      <c r="BL15" s="246"/>
      <c r="BM15" s="246"/>
      <c r="BN15" s="246"/>
      <c r="BO15" s="246"/>
      <c r="BP15" s="246"/>
      <c r="BQ15" s="246"/>
      <c r="BR15" s="246"/>
      <c r="BS15" s="246"/>
      <c r="BT15" s="246"/>
      <c r="BU15" s="246"/>
      <c r="BV15" s="246"/>
      <c r="BW15" s="246"/>
      <c r="BX15" s="247"/>
    </row>
    <row r="16" spans="1:77" thickBot="1" x14ac:dyDescent="0.3">
      <c r="A16" s="271"/>
      <c r="B16" s="301">
        <f t="shared" si="1"/>
        <v>12</v>
      </c>
      <c r="C16" s="122">
        <f t="shared" ca="1" si="0"/>
        <v>43841</v>
      </c>
      <c r="D16" s="123">
        <f t="shared" ca="1" si="2"/>
        <v>0</v>
      </c>
      <c r="E16" s="123">
        <f t="shared" ca="1" si="3"/>
        <v>0</v>
      </c>
      <c r="F16" s="124">
        <f t="shared" ca="1" si="4"/>
        <v>0</v>
      </c>
      <c r="G16" s="122">
        <f t="shared" ca="1" si="5"/>
        <v>43872</v>
      </c>
      <c r="H16" s="123">
        <f t="shared" ca="1" si="6"/>
        <v>0</v>
      </c>
      <c r="I16" s="123">
        <f t="shared" ca="1" si="7"/>
        <v>0</v>
      </c>
      <c r="J16" s="124">
        <f t="shared" ca="1" si="8"/>
        <v>0</v>
      </c>
      <c r="K16" s="122">
        <f t="shared" ca="1" si="9"/>
        <v>43901</v>
      </c>
      <c r="L16" s="123">
        <f t="shared" ca="1" si="10"/>
        <v>0</v>
      </c>
      <c r="M16" s="123">
        <f t="shared" ca="1" si="11"/>
        <v>0</v>
      </c>
      <c r="N16" s="124">
        <f t="shared" ca="1" si="12"/>
        <v>0</v>
      </c>
      <c r="O16" s="122">
        <f t="shared" ca="1" si="13"/>
        <v>43932</v>
      </c>
      <c r="P16" s="123">
        <f t="shared" ca="1" si="14"/>
        <v>0</v>
      </c>
      <c r="Q16" s="123">
        <f t="shared" ca="1" si="15"/>
        <v>0</v>
      </c>
      <c r="R16" s="124">
        <f t="shared" ca="1" si="16"/>
        <v>0</v>
      </c>
      <c r="S16" s="122">
        <f t="shared" ca="1" si="17"/>
        <v>43962</v>
      </c>
      <c r="T16" s="123">
        <f t="shared" ca="1" si="18"/>
        <v>0</v>
      </c>
      <c r="U16" s="123">
        <f t="shared" ca="1" si="19"/>
        <v>0</v>
      </c>
      <c r="V16" s="124">
        <f t="shared" ca="1" si="20"/>
        <v>0</v>
      </c>
      <c r="W16" s="122">
        <f t="shared" ca="1" si="21"/>
        <v>43993</v>
      </c>
      <c r="X16" s="123">
        <f t="shared" ca="1" si="22"/>
        <v>0</v>
      </c>
      <c r="Y16" s="123">
        <f t="shared" ca="1" si="23"/>
        <v>0</v>
      </c>
      <c r="Z16" s="124">
        <f t="shared" ca="1" si="24"/>
        <v>0</v>
      </c>
      <c r="AA16" s="122">
        <f t="shared" ca="1" si="25"/>
        <v>44023</v>
      </c>
      <c r="AB16" s="123">
        <f t="shared" ca="1" si="26"/>
        <v>0</v>
      </c>
      <c r="AC16" s="123">
        <f t="shared" ca="1" si="27"/>
        <v>0</v>
      </c>
      <c r="AD16" s="124">
        <f t="shared" ca="1" si="28"/>
        <v>0</v>
      </c>
      <c r="AE16" s="122">
        <f t="shared" ca="1" si="29"/>
        <v>44054</v>
      </c>
      <c r="AF16" s="123">
        <f t="shared" ca="1" si="30"/>
        <v>0</v>
      </c>
      <c r="AG16" s="123">
        <f t="shared" ca="1" si="31"/>
        <v>0</v>
      </c>
      <c r="AH16" s="124">
        <f t="shared" ca="1" si="32"/>
        <v>0</v>
      </c>
      <c r="AI16" s="122">
        <f t="shared" ca="1" si="33"/>
        <v>44085</v>
      </c>
      <c r="AJ16" s="123">
        <f t="shared" ca="1" si="34"/>
        <v>0</v>
      </c>
      <c r="AK16" s="123">
        <f t="shared" ca="1" si="35"/>
        <v>0</v>
      </c>
      <c r="AL16" s="124">
        <f t="shared" ca="1" si="36"/>
        <v>0</v>
      </c>
      <c r="AM16" s="122">
        <f t="shared" ca="1" si="48"/>
        <v>44115</v>
      </c>
      <c r="AN16" s="123">
        <f t="shared" ca="1" si="37"/>
        <v>0</v>
      </c>
      <c r="AO16" s="123">
        <f t="shared" ca="1" si="38"/>
        <v>0</v>
      </c>
      <c r="AP16" s="124">
        <f t="shared" ca="1" si="39"/>
        <v>0</v>
      </c>
      <c r="AQ16" s="228">
        <f t="shared" ca="1" si="40"/>
        <v>44146</v>
      </c>
      <c r="AR16" s="123">
        <f t="shared" ca="1" si="41"/>
        <v>0</v>
      </c>
      <c r="AS16" s="123">
        <f t="shared" ca="1" si="42"/>
        <v>0</v>
      </c>
      <c r="AT16" s="124">
        <f t="shared" ca="1" si="43"/>
        <v>0</v>
      </c>
      <c r="AU16" s="228">
        <f t="shared" ca="1" si="44"/>
        <v>44176</v>
      </c>
      <c r="AV16" s="123">
        <f t="shared" ca="1" si="45"/>
        <v>0</v>
      </c>
      <c r="AW16" s="123">
        <f t="shared" ca="1" si="46"/>
        <v>0</v>
      </c>
      <c r="AX16" s="124">
        <f t="shared" ca="1" si="47"/>
        <v>0</v>
      </c>
      <c r="AY16" s="261"/>
      <c r="AZ16" s="790" t="s">
        <v>448</v>
      </c>
      <c r="BA16" s="790" t="s">
        <v>478</v>
      </c>
      <c r="BB16" s="246"/>
      <c r="BC16" s="246"/>
      <c r="BD16" s="246"/>
      <c r="BE16" s="246"/>
      <c r="BF16" s="246"/>
      <c r="BG16" s="246"/>
      <c r="BH16" s="246"/>
      <c r="BI16" s="246"/>
      <c r="BJ16" s="246"/>
      <c r="BK16" s="246"/>
      <c r="BL16" s="246"/>
      <c r="BM16" s="246"/>
      <c r="BN16" s="246"/>
      <c r="BO16" s="246"/>
      <c r="BP16" s="246"/>
      <c r="BQ16" s="246"/>
      <c r="BR16" s="246"/>
      <c r="BS16" s="246"/>
      <c r="BT16" s="246"/>
      <c r="BU16" s="246"/>
      <c r="BV16" s="246"/>
      <c r="BW16" s="246"/>
      <c r="BX16" s="247"/>
    </row>
    <row r="17" spans="1:76" thickBot="1" x14ac:dyDescent="0.3">
      <c r="A17" s="271"/>
      <c r="B17" s="301">
        <f t="shared" si="1"/>
        <v>13</v>
      </c>
      <c r="C17" s="122">
        <f t="shared" ca="1" si="0"/>
        <v>43842</v>
      </c>
      <c r="D17" s="123">
        <f t="shared" ca="1" si="2"/>
        <v>0</v>
      </c>
      <c r="E17" s="123">
        <f t="shared" ca="1" si="3"/>
        <v>0</v>
      </c>
      <c r="F17" s="124">
        <f t="shared" ca="1" si="4"/>
        <v>0</v>
      </c>
      <c r="G17" s="122">
        <f t="shared" ca="1" si="5"/>
        <v>43873</v>
      </c>
      <c r="H17" s="123">
        <f t="shared" ca="1" si="6"/>
        <v>0</v>
      </c>
      <c r="I17" s="123">
        <f t="shared" ca="1" si="7"/>
        <v>0</v>
      </c>
      <c r="J17" s="124">
        <f t="shared" ca="1" si="8"/>
        <v>0</v>
      </c>
      <c r="K17" s="122">
        <f t="shared" ca="1" si="9"/>
        <v>43902</v>
      </c>
      <c r="L17" s="123">
        <f t="shared" ca="1" si="10"/>
        <v>0</v>
      </c>
      <c r="M17" s="123">
        <f t="shared" ca="1" si="11"/>
        <v>0</v>
      </c>
      <c r="N17" s="124">
        <f t="shared" ca="1" si="12"/>
        <v>0</v>
      </c>
      <c r="O17" s="122">
        <f t="shared" ca="1" si="13"/>
        <v>43933</v>
      </c>
      <c r="P17" s="123">
        <f t="shared" ca="1" si="14"/>
        <v>0</v>
      </c>
      <c r="Q17" s="123">
        <f t="shared" ca="1" si="15"/>
        <v>0</v>
      </c>
      <c r="R17" s="124">
        <f t="shared" ca="1" si="16"/>
        <v>0</v>
      </c>
      <c r="S17" s="122">
        <f t="shared" ca="1" si="17"/>
        <v>43963</v>
      </c>
      <c r="T17" s="123">
        <f t="shared" ca="1" si="18"/>
        <v>0</v>
      </c>
      <c r="U17" s="123">
        <f t="shared" ca="1" si="19"/>
        <v>0</v>
      </c>
      <c r="V17" s="124">
        <f t="shared" ca="1" si="20"/>
        <v>0</v>
      </c>
      <c r="W17" s="122">
        <f t="shared" ca="1" si="21"/>
        <v>43994</v>
      </c>
      <c r="X17" s="123">
        <f t="shared" ca="1" si="22"/>
        <v>0</v>
      </c>
      <c r="Y17" s="123">
        <f t="shared" ca="1" si="23"/>
        <v>0</v>
      </c>
      <c r="Z17" s="124">
        <f t="shared" ca="1" si="24"/>
        <v>0</v>
      </c>
      <c r="AA17" s="122">
        <f t="shared" ca="1" si="25"/>
        <v>44024</v>
      </c>
      <c r="AB17" s="123">
        <f t="shared" ca="1" si="26"/>
        <v>0</v>
      </c>
      <c r="AC17" s="123">
        <f t="shared" ca="1" si="27"/>
        <v>0</v>
      </c>
      <c r="AD17" s="124">
        <f t="shared" ca="1" si="28"/>
        <v>0</v>
      </c>
      <c r="AE17" s="122">
        <f t="shared" ca="1" si="29"/>
        <v>44055</v>
      </c>
      <c r="AF17" s="123">
        <f t="shared" ca="1" si="30"/>
        <v>0</v>
      </c>
      <c r="AG17" s="123">
        <f t="shared" ca="1" si="31"/>
        <v>0</v>
      </c>
      <c r="AH17" s="124">
        <f t="shared" ca="1" si="32"/>
        <v>0</v>
      </c>
      <c r="AI17" s="122">
        <f t="shared" ca="1" si="33"/>
        <v>44086</v>
      </c>
      <c r="AJ17" s="123">
        <f t="shared" ca="1" si="34"/>
        <v>0</v>
      </c>
      <c r="AK17" s="123">
        <f t="shared" ca="1" si="35"/>
        <v>0</v>
      </c>
      <c r="AL17" s="124">
        <f t="shared" ca="1" si="36"/>
        <v>0</v>
      </c>
      <c r="AM17" s="122">
        <f t="shared" ca="1" si="48"/>
        <v>44116</v>
      </c>
      <c r="AN17" s="123">
        <f t="shared" ca="1" si="37"/>
        <v>0</v>
      </c>
      <c r="AO17" s="123">
        <f t="shared" ca="1" si="38"/>
        <v>0</v>
      </c>
      <c r="AP17" s="124">
        <f t="shared" ca="1" si="39"/>
        <v>0</v>
      </c>
      <c r="AQ17" s="228">
        <f t="shared" ca="1" si="40"/>
        <v>44147</v>
      </c>
      <c r="AR17" s="123">
        <f t="shared" ca="1" si="41"/>
        <v>0</v>
      </c>
      <c r="AS17" s="123">
        <f t="shared" ca="1" si="42"/>
        <v>0</v>
      </c>
      <c r="AT17" s="124">
        <f t="shared" ca="1" si="43"/>
        <v>0</v>
      </c>
      <c r="AU17" s="228">
        <f t="shared" ca="1" si="44"/>
        <v>44177</v>
      </c>
      <c r="AV17" s="123">
        <f t="shared" ca="1" si="45"/>
        <v>0</v>
      </c>
      <c r="AW17" s="123">
        <f t="shared" ca="1" si="46"/>
        <v>0</v>
      </c>
      <c r="AX17" s="124">
        <f t="shared" ca="1" si="47"/>
        <v>0</v>
      </c>
      <c r="AY17" s="261"/>
      <c r="AZ17" s="790" t="s">
        <v>449</v>
      </c>
      <c r="BA17" s="790" t="s">
        <v>479</v>
      </c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6"/>
      <c r="BP17" s="246"/>
      <c r="BQ17" s="246"/>
      <c r="BR17" s="246"/>
      <c r="BS17" s="246"/>
      <c r="BT17" s="246"/>
      <c r="BU17" s="246"/>
      <c r="BV17" s="246"/>
      <c r="BW17" s="246"/>
      <c r="BX17" s="247"/>
    </row>
    <row r="18" spans="1:76" thickBot="1" x14ac:dyDescent="0.3">
      <c r="A18" s="271"/>
      <c r="B18" s="301">
        <f t="shared" si="1"/>
        <v>14</v>
      </c>
      <c r="C18" s="122">
        <f t="shared" ca="1" si="0"/>
        <v>43843</v>
      </c>
      <c r="D18" s="123">
        <f t="shared" ca="1" si="2"/>
        <v>0</v>
      </c>
      <c r="E18" s="123">
        <f t="shared" ca="1" si="3"/>
        <v>0</v>
      </c>
      <c r="F18" s="124">
        <f t="shared" ca="1" si="4"/>
        <v>0</v>
      </c>
      <c r="G18" s="122">
        <f t="shared" ca="1" si="5"/>
        <v>43874</v>
      </c>
      <c r="H18" s="123">
        <f t="shared" ca="1" si="6"/>
        <v>0</v>
      </c>
      <c r="I18" s="123">
        <f t="shared" ca="1" si="7"/>
        <v>0</v>
      </c>
      <c r="J18" s="124">
        <f t="shared" ca="1" si="8"/>
        <v>0</v>
      </c>
      <c r="K18" s="122">
        <f t="shared" ca="1" si="9"/>
        <v>43903</v>
      </c>
      <c r="L18" s="123">
        <f t="shared" ca="1" si="10"/>
        <v>0</v>
      </c>
      <c r="M18" s="123">
        <f t="shared" ca="1" si="11"/>
        <v>0</v>
      </c>
      <c r="N18" s="124">
        <f t="shared" ca="1" si="12"/>
        <v>0</v>
      </c>
      <c r="O18" s="122">
        <f t="shared" ca="1" si="13"/>
        <v>43934</v>
      </c>
      <c r="P18" s="123">
        <f t="shared" ca="1" si="14"/>
        <v>0</v>
      </c>
      <c r="Q18" s="123">
        <f t="shared" ca="1" si="15"/>
        <v>0</v>
      </c>
      <c r="R18" s="124">
        <f t="shared" ca="1" si="16"/>
        <v>0</v>
      </c>
      <c r="S18" s="122">
        <f t="shared" ca="1" si="17"/>
        <v>43964</v>
      </c>
      <c r="T18" s="123">
        <f t="shared" ca="1" si="18"/>
        <v>0</v>
      </c>
      <c r="U18" s="123">
        <f t="shared" ca="1" si="19"/>
        <v>0</v>
      </c>
      <c r="V18" s="124">
        <f t="shared" ca="1" si="20"/>
        <v>0</v>
      </c>
      <c r="W18" s="122">
        <f t="shared" ca="1" si="21"/>
        <v>43995</v>
      </c>
      <c r="X18" s="123">
        <f t="shared" ca="1" si="22"/>
        <v>0</v>
      </c>
      <c r="Y18" s="123">
        <f t="shared" ca="1" si="23"/>
        <v>0</v>
      </c>
      <c r="Z18" s="124">
        <f t="shared" ca="1" si="24"/>
        <v>0</v>
      </c>
      <c r="AA18" s="122">
        <f t="shared" ca="1" si="25"/>
        <v>44025</v>
      </c>
      <c r="AB18" s="123">
        <f t="shared" ca="1" si="26"/>
        <v>0</v>
      </c>
      <c r="AC18" s="123">
        <f t="shared" ca="1" si="27"/>
        <v>0</v>
      </c>
      <c r="AD18" s="124">
        <f t="shared" ca="1" si="28"/>
        <v>0</v>
      </c>
      <c r="AE18" s="122">
        <f t="shared" ca="1" si="29"/>
        <v>44056</v>
      </c>
      <c r="AF18" s="123">
        <f t="shared" ca="1" si="30"/>
        <v>0</v>
      </c>
      <c r="AG18" s="123">
        <f t="shared" ca="1" si="31"/>
        <v>0</v>
      </c>
      <c r="AH18" s="124">
        <f t="shared" ca="1" si="32"/>
        <v>0</v>
      </c>
      <c r="AI18" s="122">
        <f t="shared" ca="1" si="33"/>
        <v>44087</v>
      </c>
      <c r="AJ18" s="123">
        <f t="shared" ca="1" si="34"/>
        <v>0</v>
      </c>
      <c r="AK18" s="123">
        <f t="shared" ca="1" si="35"/>
        <v>0</v>
      </c>
      <c r="AL18" s="124">
        <f t="shared" ca="1" si="36"/>
        <v>0</v>
      </c>
      <c r="AM18" s="122">
        <f t="shared" ca="1" si="48"/>
        <v>44117</v>
      </c>
      <c r="AN18" s="123">
        <f t="shared" ca="1" si="37"/>
        <v>0</v>
      </c>
      <c r="AO18" s="123">
        <f t="shared" ca="1" si="38"/>
        <v>0</v>
      </c>
      <c r="AP18" s="124">
        <f t="shared" ca="1" si="39"/>
        <v>0</v>
      </c>
      <c r="AQ18" s="228">
        <f t="shared" ca="1" si="40"/>
        <v>44148</v>
      </c>
      <c r="AR18" s="123">
        <f t="shared" ca="1" si="41"/>
        <v>0</v>
      </c>
      <c r="AS18" s="123">
        <f t="shared" ca="1" si="42"/>
        <v>0</v>
      </c>
      <c r="AT18" s="124">
        <f t="shared" ca="1" si="43"/>
        <v>0</v>
      </c>
      <c r="AU18" s="228">
        <f t="shared" ca="1" si="44"/>
        <v>44178</v>
      </c>
      <c r="AV18" s="123">
        <f t="shared" ca="1" si="45"/>
        <v>0</v>
      </c>
      <c r="AW18" s="123">
        <f t="shared" ca="1" si="46"/>
        <v>0</v>
      </c>
      <c r="AX18" s="124">
        <f t="shared" ca="1" si="47"/>
        <v>0</v>
      </c>
      <c r="AY18" s="261"/>
      <c r="AZ18" s="790" t="s">
        <v>450</v>
      </c>
      <c r="BA18" s="790" t="s">
        <v>480</v>
      </c>
      <c r="BB18" s="246"/>
      <c r="BC18" s="246"/>
      <c r="BD18" s="246"/>
      <c r="BE18" s="246"/>
      <c r="BF18" s="246"/>
      <c r="BG18" s="246"/>
      <c r="BH18" s="246"/>
      <c r="BI18" s="246"/>
      <c r="BJ18" s="246"/>
      <c r="BK18" s="246"/>
      <c r="BL18" s="246"/>
      <c r="BM18" s="246"/>
      <c r="BN18" s="246"/>
      <c r="BO18" s="246"/>
      <c r="BP18" s="246"/>
      <c r="BQ18" s="246"/>
      <c r="BR18" s="246"/>
      <c r="BS18" s="246"/>
      <c r="BT18" s="246"/>
      <c r="BU18" s="246"/>
      <c r="BV18" s="246"/>
      <c r="BW18" s="246"/>
      <c r="BX18" s="247"/>
    </row>
    <row r="19" spans="1:76" thickBot="1" x14ac:dyDescent="0.3">
      <c r="A19" s="271"/>
      <c r="B19" s="301">
        <f t="shared" si="1"/>
        <v>15</v>
      </c>
      <c r="C19" s="122">
        <f t="shared" ca="1" si="0"/>
        <v>43844</v>
      </c>
      <c r="D19" s="123">
        <f t="shared" ca="1" si="2"/>
        <v>0</v>
      </c>
      <c r="E19" s="123">
        <f t="shared" ca="1" si="3"/>
        <v>0</v>
      </c>
      <c r="F19" s="124">
        <f t="shared" ca="1" si="4"/>
        <v>0</v>
      </c>
      <c r="G19" s="122">
        <f t="shared" ca="1" si="5"/>
        <v>43875</v>
      </c>
      <c r="H19" s="123">
        <f t="shared" ca="1" si="6"/>
        <v>0</v>
      </c>
      <c r="I19" s="123">
        <f t="shared" ca="1" si="7"/>
        <v>0</v>
      </c>
      <c r="J19" s="124">
        <f t="shared" ca="1" si="8"/>
        <v>0</v>
      </c>
      <c r="K19" s="122">
        <f t="shared" ca="1" si="9"/>
        <v>43904</v>
      </c>
      <c r="L19" s="123">
        <f t="shared" ca="1" si="10"/>
        <v>0</v>
      </c>
      <c r="M19" s="123">
        <f t="shared" ca="1" si="11"/>
        <v>0</v>
      </c>
      <c r="N19" s="124">
        <f t="shared" ca="1" si="12"/>
        <v>0</v>
      </c>
      <c r="O19" s="122">
        <f t="shared" ca="1" si="13"/>
        <v>43935</v>
      </c>
      <c r="P19" s="123">
        <f t="shared" ca="1" si="14"/>
        <v>0</v>
      </c>
      <c r="Q19" s="123">
        <f t="shared" ca="1" si="15"/>
        <v>0</v>
      </c>
      <c r="R19" s="124">
        <f t="shared" ca="1" si="16"/>
        <v>0</v>
      </c>
      <c r="S19" s="122">
        <f t="shared" ca="1" si="17"/>
        <v>43965</v>
      </c>
      <c r="T19" s="123">
        <f t="shared" ca="1" si="18"/>
        <v>0</v>
      </c>
      <c r="U19" s="123">
        <f t="shared" ca="1" si="19"/>
        <v>0</v>
      </c>
      <c r="V19" s="124">
        <f t="shared" ca="1" si="20"/>
        <v>0</v>
      </c>
      <c r="W19" s="122">
        <f t="shared" ca="1" si="21"/>
        <v>43996</v>
      </c>
      <c r="X19" s="123">
        <f t="shared" ca="1" si="22"/>
        <v>0</v>
      </c>
      <c r="Y19" s="123">
        <f t="shared" ca="1" si="23"/>
        <v>0</v>
      </c>
      <c r="Z19" s="124">
        <f t="shared" ca="1" si="24"/>
        <v>0</v>
      </c>
      <c r="AA19" s="122">
        <f t="shared" ca="1" si="25"/>
        <v>44026</v>
      </c>
      <c r="AB19" s="123">
        <f t="shared" ca="1" si="26"/>
        <v>0</v>
      </c>
      <c r="AC19" s="123">
        <f t="shared" ca="1" si="27"/>
        <v>0</v>
      </c>
      <c r="AD19" s="124">
        <f t="shared" ca="1" si="28"/>
        <v>0</v>
      </c>
      <c r="AE19" s="122">
        <f t="shared" ca="1" si="29"/>
        <v>44057</v>
      </c>
      <c r="AF19" s="123">
        <f t="shared" ca="1" si="30"/>
        <v>0</v>
      </c>
      <c r="AG19" s="123">
        <f t="shared" ca="1" si="31"/>
        <v>0</v>
      </c>
      <c r="AH19" s="124">
        <f t="shared" ca="1" si="32"/>
        <v>0</v>
      </c>
      <c r="AI19" s="122">
        <f t="shared" ca="1" si="33"/>
        <v>44088</v>
      </c>
      <c r="AJ19" s="123">
        <f t="shared" ca="1" si="34"/>
        <v>0</v>
      </c>
      <c r="AK19" s="123">
        <f t="shared" ca="1" si="35"/>
        <v>0</v>
      </c>
      <c r="AL19" s="124">
        <f t="shared" ca="1" si="36"/>
        <v>0</v>
      </c>
      <c r="AM19" s="122">
        <f t="shared" ca="1" si="48"/>
        <v>44118</v>
      </c>
      <c r="AN19" s="123">
        <f t="shared" ca="1" si="37"/>
        <v>0</v>
      </c>
      <c r="AO19" s="123">
        <f t="shared" ca="1" si="38"/>
        <v>0</v>
      </c>
      <c r="AP19" s="124">
        <f t="shared" ca="1" si="39"/>
        <v>0</v>
      </c>
      <c r="AQ19" s="228">
        <f t="shared" ca="1" si="40"/>
        <v>44149</v>
      </c>
      <c r="AR19" s="123">
        <f t="shared" ca="1" si="41"/>
        <v>0</v>
      </c>
      <c r="AS19" s="123">
        <f t="shared" ca="1" si="42"/>
        <v>0</v>
      </c>
      <c r="AT19" s="124">
        <f t="shared" ca="1" si="43"/>
        <v>0</v>
      </c>
      <c r="AU19" s="228">
        <f t="shared" ca="1" si="44"/>
        <v>44179</v>
      </c>
      <c r="AV19" s="123">
        <f t="shared" ca="1" si="45"/>
        <v>0</v>
      </c>
      <c r="AW19" s="123">
        <f t="shared" ca="1" si="46"/>
        <v>0</v>
      </c>
      <c r="AX19" s="124">
        <f t="shared" ca="1" si="47"/>
        <v>0</v>
      </c>
      <c r="AY19" s="261"/>
      <c r="AZ19" s="790" t="s">
        <v>451</v>
      </c>
      <c r="BA19" s="790" t="s">
        <v>481</v>
      </c>
      <c r="BB19" s="246"/>
      <c r="BC19" s="246"/>
      <c r="BD19" s="246"/>
      <c r="BE19" s="246"/>
      <c r="BF19" s="246"/>
      <c r="BG19" s="246"/>
      <c r="BH19" s="246"/>
      <c r="BI19" s="246"/>
      <c r="BJ19" s="246"/>
      <c r="BK19" s="246"/>
      <c r="BL19" s="246"/>
      <c r="BM19" s="246"/>
      <c r="BN19" s="246"/>
      <c r="BO19" s="246"/>
      <c r="BP19" s="246"/>
      <c r="BQ19" s="246"/>
      <c r="BR19" s="246"/>
      <c r="BS19" s="246"/>
      <c r="BT19" s="246"/>
      <c r="BU19" s="246"/>
      <c r="BV19" s="246"/>
      <c r="BW19" s="246"/>
      <c r="BX19" s="247"/>
    </row>
    <row r="20" spans="1:76" thickBot="1" x14ac:dyDescent="0.3">
      <c r="A20" s="271"/>
      <c r="B20" s="301">
        <f t="shared" si="1"/>
        <v>16</v>
      </c>
      <c r="C20" s="122">
        <f t="shared" ca="1" si="0"/>
        <v>43845</v>
      </c>
      <c r="D20" s="123">
        <f t="shared" ca="1" si="2"/>
        <v>0</v>
      </c>
      <c r="E20" s="123">
        <f t="shared" ca="1" si="3"/>
        <v>0</v>
      </c>
      <c r="F20" s="124">
        <f t="shared" ca="1" si="4"/>
        <v>0</v>
      </c>
      <c r="G20" s="122">
        <f t="shared" ca="1" si="5"/>
        <v>43876</v>
      </c>
      <c r="H20" s="123">
        <f t="shared" ca="1" si="6"/>
        <v>0</v>
      </c>
      <c r="I20" s="123">
        <f t="shared" ca="1" si="7"/>
        <v>0</v>
      </c>
      <c r="J20" s="124">
        <f t="shared" ca="1" si="8"/>
        <v>0</v>
      </c>
      <c r="K20" s="122">
        <f t="shared" ca="1" si="9"/>
        <v>43905</v>
      </c>
      <c r="L20" s="123">
        <f t="shared" ca="1" si="10"/>
        <v>0</v>
      </c>
      <c r="M20" s="123">
        <f t="shared" ca="1" si="11"/>
        <v>0</v>
      </c>
      <c r="N20" s="124">
        <f t="shared" ca="1" si="12"/>
        <v>0</v>
      </c>
      <c r="O20" s="122">
        <f t="shared" ca="1" si="13"/>
        <v>43936</v>
      </c>
      <c r="P20" s="123">
        <f t="shared" ca="1" si="14"/>
        <v>0</v>
      </c>
      <c r="Q20" s="123">
        <f t="shared" ca="1" si="15"/>
        <v>0</v>
      </c>
      <c r="R20" s="124">
        <f t="shared" ca="1" si="16"/>
        <v>0</v>
      </c>
      <c r="S20" s="122">
        <f t="shared" ca="1" si="17"/>
        <v>43966</v>
      </c>
      <c r="T20" s="123">
        <f t="shared" ca="1" si="18"/>
        <v>0</v>
      </c>
      <c r="U20" s="123">
        <f t="shared" ca="1" si="19"/>
        <v>0</v>
      </c>
      <c r="V20" s="124">
        <f t="shared" ca="1" si="20"/>
        <v>0</v>
      </c>
      <c r="W20" s="122">
        <f t="shared" ca="1" si="21"/>
        <v>43997</v>
      </c>
      <c r="X20" s="123">
        <f t="shared" ca="1" si="22"/>
        <v>0</v>
      </c>
      <c r="Y20" s="123">
        <f t="shared" ca="1" si="23"/>
        <v>0</v>
      </c>
      <c r="Z20" s="124">
        <f t="shared" ca="1" si="24"/>
        <v>0</v>
      </c>
      <c r="AA20" s="122">
        <f t="shared" ca="1" si="25"/>
        <v>44027</v>
      </c>
      <c r="AB20" s="123">
        <f t="shared" ca="1" si="26"/>
        <v>0</v>
      </c>
      <c r="AC20" s="123">
        <f t="shared" ca="1" si="27"/>
        <v>0</v>
      </c>
      <c r="AD20" s="124">
        <f t="shared" ca="1" si="28"/>
        <v>0</v>
      </c>
      <c r="AE20" s="122">
        <f t="shared" ca="1" si="29"/>
        <v>44058</v>
      </c>
      <c r="AF20" s="123">
        <f t="shared" ca="1" si="30"/>
        <v>0</v>
      </c>
      <c r="AG20" s="123">
        <f t="shared" ca="1" si="31"/>
        <v>0</v>
      </c>
      <c r="AH20" s="124">
        <f t="shared" ca="1" si="32"/>
        <v>0</v>
      </c>
      <c r="AI20" s="122">
        <f t="shared" ca="1" si="33"/>
        <v>44089</v>
      </c>
      <c r="AJ20" s="123">
        <f t="shared" ca="1" si="34"/>
        <v>0</v>
      </c>
      <c r="AK20" s="123">
        <f t="shared" ca="1" si="35"/>
        <v>0</v>
      </c>
      <c r="AL20" s="124">
        <f t="shared" ca="1" si="36"/>
        <v>0</v>
      </c>
      <c r="AM20" s="122">
        <f t="shared" ca="1" si="48"/>
        <v>44119</v>
      </c>
      <c r="AN20" s="123">
        <f t="shared" ca="1" si="37"/>
        <v>0</v>
      </c>
      <c r="AO20" s="123">
        <f t="shared" ca="1" si="38"/>
        <v>0</v>
      </c>
      <c r="AP20" s="124">
        <f t="shared" ca="1" si="39"/>
        <v>0</v>
      </c>
      <c r="AQ20" s="228">
        <f t="shared" ca="1" si="40"/>
        <v>44150</v>
      </c>
      <c r="AR20" s="123">
        <f t="shared" ca="1" si="41"/>
        <v>0</v>
      </c>
      <c r="AS20" s="123">
        <f t="shared" ca="1" si="42"/>
        <v>0</v>
      </c>
      <c r="AT20" s="124">
        <f t="shared" ca="1" si="43"/>
        <v>0</v>
      </c>
      <c r="AU20" s="228">
        <f t="shared" ca="1" si="44"/>
        <v>44180</v>
      </c>
      <c r="AV20" s="123">
        <f t="shared" ca="1" si="45"/>
        <v>0</v>
      </c>
      <c r="AW20" s="123">
        <f t="shared" ca="1" si="46"/>
        <v>0</v>
      </c>
      <c r="AX20" s="124">
        <f t="shared" ca="1" si="47"/>
        <v>0</v>
      </c>
      <c r="AY20" s="261"/>
      <c r="AZ20" s="790" t="s">
        <v>452</v>
      </c>
      <c r="BA20" s="790" t="s">
        <v>482</v>
      </c>
      <c r="BB20" s="246"/>
      <c r="BC20" s="246"/>
      <c r="BD20" s="246"/>
      <c r="BE20" s="246"/>
      <c r="BF20" s="246"/>
      <c r="BG20" s="246"/>
      <c r="BH20" s="246"/>
      <c r="BI20" s="246"/>
      <c r="BJ20" s="246"/>
      <c r="BK20" s="246"/>
      <c r="BL20" s="246"/>
      <c r="BM20" s="246"/>
      <c r="BN20" s="246"/>
      <c r="BO20" s="246"/>
      <c r="BP20" s="246"/>
      <c r="BQ20" s="246"/>
      <c r="BR20" s="246"/>
      <c r="BS20" s="246"/>
      <c r="BT20" s="246"/>
      <c r="BU20" s="246"/>
      <c r="BV20" s="246"/>
      <c r="BW20" s="246"/>
      <c r="BX20" s="247"/>
    </row>
    <row r="21" spans="1:76" thickBot="1" x14ac:dyDescent="0.3">
      <c r="A21" s="271"/>
      <c r="B21" s="301">
        <f t="shared" si="1"/>
        <v>17</v>
      </c>
      <c r="C21" s="122">
        <f t="shared" ca="1" si="0"/>
        <v>43846</v>
      </c>
      <c r="D21" s="123">
        <f t="shared" ca="1" si="2"/>
        <v>0</v>
      </c>
      <c r="E21" s="123">
        <f t="shared" ca="1" si="3"/>
        <v>0</v>
      </c>
      <c r="F21" s="124">
        <f t="shared" ca="1" si="4"/>
        <v>0</v>
      </c>
      <c r="G21" s="122">
        <f t="shared" ca="1" si="5"/>
        <v>43877</v>
      </c>
      <c r="H21" s="123">
        <f t="shared" ca="1" si="6"/>
        <v>0</v>
      </c>
      <c r="I21" s="123">
        <f t="shared" ca="1" si="7"/>
        <v>0</v>
      </c>
      <c r="J21" s="124">
        <f t="shared" ca="1" si="8"/>
        <v>0</v>
      </c>
      <c r="K21" s="122">
        <f t="shared" ca="1" si="9"/>
        <v>43906</v>
      </c>
      <c r="L21" s="123">
        <f t="shared" ca="1" si="10"/>
        <v>0</v>
      </c>
      <c r="M21" s="123">
        <f t="shared" ca="1" si="11"/>
        <v>0</v>
      </c>
      <c r="N21" s="124">
        <f t="shared" ca="1" si="12"/>
        <v>0</v>
      </c>
      <c r="O21" s="122">
        <f t="shared" ca="1" si="13"/>
        <v>43937</v>
      </c>
      <c r="P21" s="123">
        <f t="shared" ca="1" si="14"/>
        <v>0</v>
      </c>
      <c r="Q21" s="123">
        <f t="shared" ca="1" si="15"/>
        <v>0</v>
      </c>
      <c r="R21" s="124">
        <f t="shared" ca="1" si="16"/>
        <v>0</v>
      </c>
      <c r="S21" s="122">
        <f t="shared" ca="1" si="17"/>
        <v>43967</v>
      </c>
      <c r="T21" s="123">
        <f t="shared" ca="1" si="18"/>
        <v>0</v>
      </c>
      <c r="U21" s="123">
        <f t="shared" ca="1" si="19"/>
        <v>0</v>
      </c>
      <c r="V21" s="124">
        <f t="shared" ca="1" si="20"/>
        <v>0</v>
      </c>
      <c r="W21" s="122">
        <f t="shared" ca="1" si="21"/>
        <v>43998</v>
      </c>
      <c r="X21" s="123">
        <f t="shared" ca="1" si="22"/>
        <v>0</v>
      </c>
      <c r="Y21" s="123">
        <f t="shared" ca="1" si="23"/>
        <v>0</v>
      </c>
      <c r="Z21" s="124">
        <f t="shared" ca="1" si="24"/>
        <v>0</v>
      </c>
      <c r="AA21" s="122">
        <f t="shared" ca="1" si="25"/>
        <v>44028</v>
      </c>
      <c r="AB21" s="123">
        <f t="shared" ca="1" si="26"/>
        <v>0</v>
      </c>
      <c r="AC21" s="123">
        <f t="shared" ca="1" si="27"/>
        <v>0</v>
      </c>
      <c r="AD21" s="124">
        <f t="shared" ca="1" si="28"/>
        <v>0</v>
      </c>
      <c r="AE21" s="122">
        <f t="shared" ca="1" si="29"/>
        <v>44059</v>
      </c>
      <c r="AF21" s="123">
        <f t="shared" ca="1" si="30"/>
        <v>0</v>
      </c>
      <c r="AG21" s="123">
        <f t="shared" ca="1" si="31"/>
        <v>0</v>
      </c>
      <c r="AH21" s="124">
        <f t="shared" ca="1" si="32"/>
        <v>0</v>
      </c>
      <c r="AI21" s="122">
        <f t="shared" ca="1" si="33"/>
        <v>44090</v>
      </c>
      <c r="AJ21" s="123">
        <f t="shared" ca="1" si="34"/>
        <v>0</v>
      </c>
      <c r="AK21" s="123">
        <f t="shared" ca="1" si="35"/>
        <v>0</v>
      </c>
      <c r="AL21" s="124">
        <f t="shared" ca="1" si="36"/>
        <v>0</v>
      </c>
      <c r="AM21" s="122">
        <f t="shared" ca="1" si="48"/>
        <v>44120</v>
      </c>
      <c r="AN21" s="123">
        <f t="shared" ca="1" si="37"/>
        <v>0</v>
      </c>
      <c r="AO21" s="123">
        <f t="shared" ca="1" si="38"/>
        <v>0</v>
      </c>
      <c r="AP21" s="124">
        <f t="shared" ca="1" si="39"/>
        <v>0</v>
      </c>
      <c r="AQ21" s="228">
        <f t="shared" ca="1" si="40"/>
        <v>44151</v>
      </c>
      <c r="AR21" s="123">
        <f t="shared" ca="1" si="41"/>
        <v>0</v>
      </c>
      <c r="AS21" s="123">
        <f t="shared" ca="1" si="42"/>
        <v>0</v>
      </c>
      <c r="AT21" s="124">
        <f t="shared" ca="1" si="43"/>
        <v>0</v>
      </c>
      <c r="AU21" s="228">
        <f t="shared" ca="1" si="44"/>
        <v>44181</v>
      </c>
      <c r="AV21" s="123">
        <f t="shared" ca="1" si="45"/>
        <v>0</v>
      </c>
      <c r="AW21" s="123">
        <f t="shared" ca="1" si="46"/>
        <v>0</v>
      </c>
      <c r="AX21" s="124">
        <f t="shared" ca="1" si="47"/>
        <v>0</v>
      </c>
      <c r="AY21" s="261"/>
      <c r="AZ21" s="790" t="s">
        <v>453</v>
      </c>
      <c r="BA21" s="790" t="s">
        <v>483</v>
      </c>
      <c r="BB21" s="246"/>
      <c r="BC21" s="246"/>
      <c r="BD21" s="246"/>
      <c r="BE21" s="246"/>
      <c r="BF21" s="246"/>
      <c r="BG21" s="246"/>
      <c r="BH21" s="246"/>
      <c r="BI21" s="246"/>
      <c r="BJ21" s="246"/>
      <c r="BK21" s="246"/>
      <c r="BL21" s="246"/>
      <c r="BM21" s="246"/>
      <c r="BN21" s="246"/>
      <c r="BO21" s="246"/>
      <c r="BP21" s="246"/>
      <c r="BQ21" s="246"/>
      <c r="BR21" s="246"/>
      <c r="BS21" s="246"/>
      <c r="BT21" s="246"/>
      <c r="BU21" s="246"/>
      <c r="BV21" s="246"/>
      <c r="BW21" s="246"/>
      <c r="BX21" s="247"/>
    </row>
    <row r="22" spans="1:76" thickBot="1" x14ac:dyDescent="0.3">
      <c r="A22" s="271"/>
      <c r="B22" s="301">
        <f t="shared" si="1"/>
        <v>18</v>
      </c>
      <c r="C22" s="122">
        <f t="shared" ca="1" si="0"/>
        <v>43847</v>
      </c>
      <c r="D22" s="123">
        <f t="shared" ca="1" si="2"/>
        <v>0</v>
      </c>
      <c r="E22" s="123">
        <f t="shared" ca="1" si="3"/>
        <v>0</v>
      </c>
      <c r="F22" s="124">
        <f t="shared" ca="1" si="4"/>
        <v>0</v>
      </c>
      <c r="G22" s="122">
        <f t="shared" ca="1" si="5"/>
        <v>43878</v>
      </c>
      <c r="H22" s="123">
        <f t="shared" ca="1" si="6"/>
        <v>0</v>
      </c>
      <c r="I22" s="123">
        <f t="shared" ca="1" si="7"/>
        <v>0</v>
      </c>
      <c r="J22" s="124">
        <f t="shared" ca="1" si="8"/>
        <v>0</v>
      </c>
      <c r="K22" s="122">
        <f t="shared" ca="1" si="9"/>
        <v>43907</v>
      </c>
      <c r="L22" s="123">
        <f t="shared" ca="1" si="10"/>
        <v>0</v>
      </c>
      <c r="M22" s="123">
        <f t="shared" ca="1" si="11"/>
        <v>0</v>
      </c>
      <c r="N22" s="124">
        <f t="shared" ca="1" si="12"/>
        <v>0</v>
      </c>
      <c r="O22" s="122">
        <f t="shared" ca="1" si="13"/>
        <v>43938</v>
      </c>
      <c r="P22" s="123">
        <f t="shared" ca="1" si="14"/>
        <v>0</v>
      </c>
      <c r="Q22" s="123">
        <f t="shared" ca="1" si="15"/>
        <v>0</v>
      </c>
      <c r="R22" s="124">
        <f t="shared" ca="1" si="16"/>
        <v>0</v>
      </c>
      <c r="S22" s="122">
        <f t="shared" ca="1" si="17"/>
        <v>43968</v>
      </c>
      <c r="T22" s="123">
        <f t="shared" ca="1" si="18"/>
        <v>0</v>
      </c>
      <c r="U22" s="123">
        <f t="shared" ca="1" si="19"/>
        <v>0</v>
      </c>
      <c r="V22" s="124">
        <f t="shared" ca="1" si="20"/>
        <v>0</v>
      </c>
      <c r="W22" s="122">
        <f t="shared" ca="1" si="21"/>
        <v>43999</v>
      </c>
      <c r="X22" s="123">
        <f t="shared" ca="1" si="22"/>
        <v>0</v>
      </c>
      <c r="Y22" s="123">
        <f t="shared" ca="1" si="23"/>
        <v>0</v>
      </c>
      <c r="Z22" s="124">
        <f t="shared" ca="1" si="24"/>
        <v>0</v>
      </c>
      <c r="AA22" s="122">
        <f t="shared" ca="1" si="25"/>
        <v>44029</v>
      </c>
      <c r="AB22" s="123">
        <f t="shared" ca="1" si="26"/>
        <v>0</v>
      </c>
      <c r="AC22" s="123">
        <f t="shared" ca="1" si="27"/>
        <v>0</v>
      </c>
      <c r="AD22" s="124">
        <f t="shared" ca="1" si="28"/>
        <v>0</v>
      </c>
      <c r="AE22" s="122">
        <f t="shared" ca="1" si="29"/>
        <v>44060</v>
      </c>
      <c r="AF22" s="123">
        <f t="shared" ca="1" si="30"/>
        <v>0</v>
      </c>
      <c r="AG22" s="123">
        <f t="shared" ca="1" si="31"/>
        <v>0</v>
      </c>
      <c r="AH22" s="124">
        <f t="shared" ca="1" si="32"/>
        <v>0</v>
      </c>
      <c r="AI22" s="122">
        <f t="shared" ca="1" si="33"/>
        <v>44091</v>
      </c>
      <c r="AJ22" s="123">
        <f t="shared" ca="1" si="34"/>
        <v>0</v>
      </c>
      <c r="AK22" s="123">
        <f t="shared" ca="1" si="35"/>
        <v>0</v>
      </c>
      <c r="AL22" s="124">
        <f t="shared" ca="1" si="36"/>
        <v>0</v>
      </c>
      <c r="AM22" s="122">
        <f t="shared" ca="1" si="48"/>
        <v>44121</v>
      </c>
      <c r="AN22" s="123">
        <f t="shared" ca="1" si="37"/>
        <v>0</v>
      </c>
      <c r="AO22" s="123">
        <f t="shared" ca="1" si="38"/>
        <v>0</v>
      </c>
      <c r="AP22" s="124">
        <f t="shared" ca="1" si="39"/>
        <v>0</v>
      </c>
      <c r="AQ22" s="228">
        <f t="shared" ca="1" si="40"/>
        <v>44152</v>
      </c>
      <c r="AR22" s="123">
        <f t="shared" ca="1" si="41"/>
        <v>0</v>
      </c>
      <c r="AS22" s="123">
        <f t="shared" ca="1" si="42"/>
        <v>0</v>
      </c>
      <c r="AT22" s="124">
        <f t="shared" ca="1" si="43"/>
        <v>0</v>
      </c>
      <c r="AU22" s="228">
        <f t="shared" ca="1" si="44"/>
        <v>44182</v>
      </c>
      <c r="AV22" s="123">
        <f t="shared" ca="1" si="45"/>
        <v>0</v>
      </c>
      <c r="AW22" s="123">
        <f t="shared" ca="1" si="46"/>
        <v>0</v>
      </c>
      <c r="AX22" s="124">
        <f t="shared" ca="1" si="47"/>
        <v>0</v>
      </c>
      <c r="AY22" s="261"/>
      <c r="AZ22" s="790" t="s">
        <v>454</v>
      </c>
      <c r="BA22" s="790" t="s">
        <v>484</v>
      </c>
      <c r="BB22" s="246"/>
      <c r="BC22" s="246"/>
      <c r="BD22" s="246"/>
      <c r="BE22" s="246"/>
      <c r="BF22" s="246"/>
      <c r="BG22" s="246"/>
      <c r="BH22" s="246"/>
      <c r="BI22" s="246"/>
      <c r="BJ22" s="246"/>
      <c r="BK22" s="246"/>
      <c r="BL22" s="246"/>
      <c r="BM22" s="246"/>
      <c r="BN22" s="246"/>
      <c r="BO22" s="246"/>
      <c r="BP22" s="246"/>
      <c r="BQ22" s="246"/>
      <c r="BR22" s="246"/>
      <c r="BS22" s="246"/>
      <c r="BT22" s="246"/>
      <c r="BU22" s="246"/>
      <c r="BV22" s="246"/>
      <c r="BW22" s="246"/>
      <c r="BX22" s="247"/>
    </row>
    <row r="23" spans="1:76" thickBot="1" x14ac:dyDescent="0.3">
      <c r="A23" s="271"/>
      <c r="B23" s="301">
        <f t="shared" si="1"/>
        <v>19</v>
      </c>
      <c r="C23" s="122">
        <f t="shared" ca="1" si="0"/>
        <v>43848</v>
      </c>
      <c r="D23" s="123">
        <f t="shared" ca="1" si="2"/>
        <v>0</v>
      </c>
      <c r="E23" s="123">
        <f t="shared" ca="1" si="3"/>
        <v>0</v>
      </c>
      <c r="F23" s="124">
        <f t="shared" ca="1" si="4"/>
        <v>0</v>
      </c>
      <c r="G23" s="122">
        <f t="shared" ca="1" si="5"/>
        <v>43879</v>
      </c>
      <c r="H23" s="123">
        <f t="shared" ca="1" si="6"/>
        <v>0</v>
      </c>
      <c r="I23" s="123">
        <f t="shared" ca="1" si="7"/>
        <v>0</v>
      </c>
      <c r="J23" s="124">
        <f t="shared" ca="1" si="8"/>
        <v>0</v>
      </c>
      <c r="K23" s="122">
        <f t="shared" ca="1" si="9"/>
        <v>43908</v>
      </c>
      <c r="L23" s="123">
        <f t="shared" ca="1" si="10"/>
        <v>0</v>
      </c>
      <c r="M23" s="123">
        <f t="shared" ca="1" si="11"/>
        <v>0</v>
      </c>
      <c r="N23" s="124">
        <f t="shared" ca="1" si="12"/>
        <v>0</v>
      </c>
      <c r="O23" s="122">
        <f t="shared" ca="1" si="13"/>
        <v>43939</v>
      </c>
      <c r="P23" s="123">
        <f t="shared" ca="1" si="14"/>
        <v>0</v>
      </c>
      <c r="Q23" s="123">
        <f t="shared" ca="1" si="15"/>
        <v>0</v>
      </c>
      <c r="R23" s="124">
        <f t="shared" ca="1" si="16"/>
        <v>0</v>
      </c>
      <c r="S23" s="122">
        <f t="shared" ca="1" si="17"/>
        <v>43969</v>
      </c>
      <c r="T23" s="123">
        <f t="shared" ca="1" si="18"/>
        <v>0</v>
      </c>
      <c r="U23" s="123">
        <f t="shared" ca="1" si="19"/>
        <v>0</v>
      </c>
      <c r="V23" s="124">
        <f t="shared" ca="1" si="20"/>
        <v>0</v>
      </c>
      <c r="W23" s="122">
        <f t="shared" ca="1" si="21"/>
        <v>44000</v>
      </c>
      <c r="X23" s="123">
        <f t="shared" ca="1" si="22"/>
        <v>0</v>
      </c>
      <c r="Y23" s="123">
        <f t="shared" ca="1" si="23"/>
        <v>0</v>
      </c>
      <c r="Z23" s="124">
        <f t="shared" ca="1" si="24"/>
        <v>0</v>
      </c>
      <c r="AA23" s="122">
        <f t="shared" ca="1" si="25"/>
        <v>44030</v>
      </c>
      <c r="AB23" s="123">
        <f t="shared" ca="1" si="26"/>
        <v>0</v>
      </c>
      <c r="AC23" s="123">
        <f t="shared" ca="1" si="27"/>
        <v>0</v>
      </c>
      <c r="AD23" s="124">
        <f t="shared" ca="1" si="28"/>
        <v>0</v>
      </c>
      <c r="AE23" s="122">
        <f t="shared" ca="1" si="29"/>
        <v>44061</v>
      </c>
      <c r="AF23" s="123">
        <f t="shared" ca="1" si="30"/>
        <v>0</v>
      </c>
      <c r="AG23" s="123">
        <f t="shared" ca="1" si="31"/>
        <v>0</v>
      </c>
      <c r="AH23" s="124">
        <f t="shared" ca="1" si="32"/>
        <v>0</v>
      </c>
      <c r="AI23" s="122">
        <f t="shared" ca="1" si="33"/>
        <v>44092</v>
      </c>
      <c r="AJ23" s="123">
        <f t="shared" ca="1" si="34"/>
        <v>0</v>
      </c>
      <c r="AK23" s="123">
        <f t="shared" ca="1" si="35"/>
        <v>0</v>
      </c>
      <c r="AL23" s="124">
        <f t="shared" ca="1" si="36"/>
        <v>0</v>
      </c>
      <c r="AM23" s="122">
        <f t="shared" ca="1" si="48"/>
        <v>44122</v>
      </c>
      <c r="AN23" s="123">
        <f t="shared" ca="1" si="37"/>
        <v>0</v>
      </c>
      <c r="AO23" s="123">
        <f t="shared" ca="1" si="38"/>
        <v>0</v>
      </c>
      <c r="AP23" s="124">
        <f t="shared" ca="1" si="39"/>
        <v>0</v>
      </c>
      <c r="AQ23" s="228">
        <f t="shared" ca="1" si="40"/>
        <v>44153</v>
      </c>
      <c r="AR23" s="123">
        <f t="shared" ca="1" si="41"/>
        <v>0</v>
      </c>
      <c r="AS23" s="123">
        <f t="shared" ca="1" si="42"/>
        <v>0</v>
      </c>
      <c r="AT23" s="124">
        <f t="shared" ca="1" si="43"/>
        <v>0</v>
      </c>
      <c r="AU23" s="228">
        <f t="shared" ca="1" si="44"/>
        <v>44183</v>
      </c>
      <c r="AV23" s="123">
        <f t="shared" ca="1" si="45"/>
        <v>0</v>
      </c>
      <c r="AW23" s="123">
        <f t="shared" ca="1" si="46"/>
        <v>0</v>
      </c>
      <c r="AX23" s="124">
        <f t="shared" ca="1" si="47"/>
        <v>0</v>
      </c>
      <c r="AY23" s="261"/>
      <c r="AZ23" s="790" t="s">
        <v>455</v>
      </c>
      <c r="BA23" s="790" t="s">
        <v>485</v>
      </c>
      <c r="BB23" s="246"/>
      <c r="BC23" s="246"/>
      <c r="BD23" s="246"/>
      <c r="BE23" s="246"/>
      <c r="BF23" s="246"/>
      <c r="BG23" s="246"/>
      <c r="BH23" s="246"/>
      <c r="BI23" s="246"/>
      <c r="BJ23" s="246"/>
      <c r="BK23" s="246"/>
      <c r="BL23" s="246"/>
      <c r="BM23" s="246"/>
      <c r="BN23" s="246"/>
      <c r="BO23" s="246"/>
      <c r="BP23" s="246"/>
      <c r="BQ23" s="246"/>
      <c r="BR23" s="246"/>
      <c r="BS23" s="246"/>
      <c r="BT23" s="246"/>
      <c r="BU23" s="246"/>
      <c r="BV23" s="246"/>
      <c r="BW23" s="246"/>
      <c r="BX23" s="247"/>
    </row>
    <row r="24" spans="1:76" thickBot="1" x14ac:dyDescent="0.3">
      <c r="A24" s="271"/>
      <c r="B24" s="301">
        <f t="shared" si="1"/>
        <v>20</v>
      </c>
      <c r="C24" s="122">
        <f t="shared" ca="1" si="0"/>
        <v>43849</v>
      </c>
      <c r="D24" s="123">
        <f t="shared" ca="1" si="2"/>
        <v>0</v>
      </c>
      <c r="E24" s="123">
        <f t="shared" ca="1" si="3"/>
        <v>0</v>
      </c>
      <c r="F24" s="124">
        <f t="shared" ca="1" si="4"/>
        <v>0</v>
      </c>
      <c r="G24" s="122">
        <f t="shared" ca="1" si="5"/>
        <v>43880</v>
      </c>
      <c r="H24" s="123">
        <f t="shared" ca="1" si="6"/>
        <v>0</v>
      </c>
      <c r="I24" s="123">
        <f t="shared" ca="1" si="7"/>
        <v>0</v>
      </c>
      <c r="J24" s="124">
        <f t="shared" ca="1" si="8"/>
        <v>0</v>
      </c>
      <c r="K24" s="122">
        <f t="shared" ca="1" si="9"/>
        <v>43909</v>
      </c>
      <c r="L24" s="123">
        <f t="shared" ca="1" si="10"/>
        <v>0</v>
      </c>
      <c r="M24" s="123">
        <f t="shared" ca="1" si="11"/>
        <v>0</v>
      </c>
      <c r="N24" s="124">
        <f t="shared" ca="1" si="12"/>
        <v>0</v>
      </c>
      <c r="O24" s="122">
        <f t="shared" ca="1" si="13"/>
        <v>43940</v>
      </c>
      <c r="P24" s="123">
        <f t="shared" ca="1" si="14"/>
        <v>0</v>
      </c>
      <c r="Q24" s="123">
        <f t="shared" ca="1" si="15"/>
        <v>0</v>
      </c>
      <c r="R24" s="124">
        <f t="shared" ca="1" si="16"/>
        <v>0</v>
      </c>
      <c r="S24" s="122">
        <f t="shared" ca="1" si="17"/>
        <v>43970</v>
      </c>
      <c r="T24" s="123">
        <f t="shared" ca="1" si="18"/>
        <v>0</v>
      </c>
      <c r="U24" s="123">
        <f t="shared" ca="1" si="19"/>
        <v>0</v>
      </c>
      <c r="V24" s="124">
        <f t="shared" ca="1" si="20"/>
        <v>0</v>
      </c>
      <c r="W24" s="122">
        <f t="shared" ca="1" si="21"/>
        <v>44001</v>
      </c>
      <c r="X24" s="123">
        <f t="shared" ca="1" si="22"/>
        <v>0</v>
      </c>
      <c r="Y24" s="123">
        <f t="shared" ca="1" si="23"/>
        <v>0</v>
      </c>
      <c r="Z24" s="124">
        <f t="shared" ca="1" si="24"/>
        <v>0</v>
      </c>
      <c r="AA24" s="122">
        <f t="shared" ca="1" si="25"/>
        <v>44031</v>
      </c>
      <c r="AB24" s="123">
        <f t="shared" ca="1" si="26"/>
        <v>0</v>
      </c>
      <c r="AC24" s="123">
        <f t="shared" ca="1" si="27"/>
        <v>0</v>
      </c>
      <c r="AD24" s="124">
        <f t="shared" ca="1" si="28"/>
        <v>0</v>
      </c>
      <c r="AE24" s="122">
        <f t="shared" ca="1" si="29"/>
        <v>44062</v>
      </c>
      <c r="AF24" s="123">
        <f t="shared" ca="1" si="30"/>
        <v>0</v>
      </c>
      <c r="AG24" s="123">
        <f t="shared" ca="1" si="31"/>
        <v>0</v>
      </c>
      <c r="AH24" s="124">
        <f t="shared" ca="1" si="32"/>
        <v>0</v>
      </c>
      <c r="AI24" s="122">
        <f t="shared" ca="1" si="33"/>
        <v>44093</v>
      </c>
      <c r="AJ24" s="123">
        <f t="shared" ca="1" si="34"/>
        <v>0</v>
      </c>
      <c r="AK24" s="123">
        <f t="shared" ca="1" si="35"/>
        <v>0</v>
      </c>
      <c r="AL24" s="124">
        <f t="shared" ca="1" si="36"/>
        <v>0</v>
      </c>
      <c r="AM24" s="122">
        <f t="shared" ca="1" si="48"/>
        <v>44123</v>
      </c>
      <c r="AN24" s="123">
        <f t="shared" ca="1" si="37"/>
        <v>0</v>
      </c>
      <c r="AO24" s="123">
        <f t="shared" ca="1" si="38"/>
        <v>0</v>
      </c>
      <c r="AP24" s="124">
        <f t="shared" ca="1" si="39"/>
        <v>0</v>
      </c>
      <c r="AQ24" s="228">
        <f t="shared" ca="1" si="40"/>
        <v>44154</v>
      </c>
      <c r="AR24" s="123">
        <f t="shared" ca="1" si="41"/>
        <v>0</v>
      </c>
      <c r="AS24" s="123">
        <f t="shared" ca="1" si="42"/>
        <v>0</v>
      </c>
      <c r="AT24" s="124">
        <f t="shared" ca="1" si="43"/>
        <v>0</v>
      </c>
      <c r="AU24" s="228">
        <f t="shared" ca="1" si="44"/>
        <v>44184</v>
      </c>
      <c r="AV24" s="123">
        <f t="shared" ca="1" si="45"/>
        <v>0</v>
      </c>
      <c r="AW24" s="123">
        <f t="shared" ca="1" si="46"/>
        <v>0</v>
      </c>
      <c r="AX24" s="124">
        <f t="shared" ca="1" si="47"/>
        <v>0</v>
      </c>
      <c r="AY24" s="261"/>
      <c r="AZ24" s="790" t="s">
        <v>456</v>
      </c>
      <c r="BA24" s="790" t="s">
        <v>486</v>
      </c>
      <c r="BB24" s="246"/>
      <c r="BC24" s="246"/>
      <c r="BD24" s="246"/>
      <c r="BE24" s="246"/>
      <c r="BF24" s="246"/>
      <c r="BG24" s="246"/>
      <c r="BH24" s="246"/>
      <c r="BI24" s="246"/>
      <c r="BJ24" s="246"/>
      <c r="BK24" s="246"/>
      <c r="BL24" s="246"/>
      <c r="BM24" s="246"/>
      <c r="BN24" s="246"/>
      <c r="BO24" s="246"/>
      <c r="BP24" s="246"/>
      <c r="BQ24" s="246"/>
      <c r="BR24" s="246"/>
      <c r="BS24" s="246"/>
      <c r="BT24" s="246"/>
      <c r="BU24" s="246"/>
      <c r="BV24" s="246"/>
      <c r="BW24" s="246"/>
      <c r="BX24" s="247"/>
    </row>
    <row r="25" spans="1:76" thickBot="1" x14ac:dyDescent="0.3">
      <c r="A25" s="271"/>
      <c r="B25" s="301">
        <f t="shared" si="1"/>
        <v>21</v>
      </c>
      <c r="C25" s="122">
        <f t="shared" ca="1" si="0"/>
        <v>43850</v>
      </c>
      <c r="D25" s="123">
        <f t="shared" ca="1" si="2"/>
        <v>0</v>
      </c>
      <c r="E25" s="123">
        <f t="shared" ca="1" si="3"/>
        <v>0</v>
      </c>
      <c r="F25" s="124">
        <f t="shared" ca="1" si="4"/>
        <v>0</v>
      </c>
      <c r="G25" s="122">
        <f t="shared" ca="1" si="5"/>
        <v>43881</v>
      </c>
      <c r="H25" s="123">
        <f t="shared" ca="1" si="6"/>
        <v>0</v>
      </c>
      <c r="I25" s="123">
        <f t="shared" ca="1" si="7"/>
        <v>0</v>
      </c>
      <c r="J25" s="124">
        <f t="shared" ca="1" si="8"/>
        <v>0</v>
      </c>
      <c r="K25" s="122">
        <f t="shared" ca="1" si="9"/>
        <v>43910</v>
      </c>
      <c r="L25" s="123">
        <f t="shared" ca="1" si="10"/>
        <v>0</v>
      </c>
      <c r="M25" s="123">
        <f t="shared" ca="1" si="11"/>
        <v>0</v>
      </c>
      <c r="N25" s="124">
        <f t="shared" ca="1" si="12"/>
        <v>0</v>
      </c>
      <c r="O25" s="122">
        <f t="shared" ca="1" si="13"/>
        <v>43941</v>
      </c>
      <c r="P25" s="123">
        <f t="shared" ca="1" si="14"/>
        <v>0</v>
      </c>
      <c r="Q25" s="123">
        <f t="shared" ca="1" si="15"/>
        <v>0</v>
      </c>
      <c r="R25" s="124">
        <f t="shared" ca="1" si="16"/>
        <v>0</v>
      </c>
      <c r="S25" s="122">
        <f t="shared" ca="1" si="17"/>
        <v>43971</v>
      </c>
      <c r="T25" s="123">
        <f t="shared" ca="1" si="18"/>
        <v>0</v>
      </c>
      <c r="U25" s="123">
        <f t="shared" ca="1" si="19"/>
        <v>0</v>
      </c>
      <c r="V25" s="124">
        <f t="shared" ca="1" si="20"/>
        <v>0</v>
      </c>
      <c r="W25" s="122">
        <f t="shared" ca="1" si="21"/>
        <v>44002</v>
      </c>
      <c r="X25" s="123">
        <f t="shared" ca="1" si="22"/>
        <v>0</v>
      </c>
      <c r="Y25" s="123">
        <f t="shared" ca="1" si="23"/>
        <v>0</v>
      </c>
      <c r="Z25" s="124">
        <f t="shared" ca="1" si="24"/>
        <v>0</v>
      </c>
      <c r="AA25" s="122">
        <f t="shared" ca="1" si="25"/>
        <v>44032</v>
      </c>
      <c r="AB25" s="123">
        <f t="shared" ca="1" si="26"/>
        <v>0</v>
      </c>
      <c r="AC25" s="123">
        <f t="shared" ca="1" si="27"/>
        <v>0</v>
      </c>
      <c r="AD25" s="124">
        <f t="shared" ca="1" si="28"/>
        <v>0</v>
      </c>
      <c r="AE25" s="122">
        <f t="shared" ca="1" si="29"/>
        <v>44063</v>
      </c>
      <c r="AF25" s="123">
        <f t="shared" ca="1" si="30"/>
        <v>0</v>
      </c>
      <c r="AG25" s="123">
        <f t="shared" ca="1" si="31"/>
        <v>0</v>
      </c>
      <c r="AH25" s="124">
        <f t="shared" ca="1" si="32"/>
        <v>0</v>
      </c>
      <c r="AI25" s="122">
        <f t="shared" ca="1" si="33"/>
        <v>44094</v>
      </c>
      <c r="AJ25" s="123">
        <f t="shared" ca="1" si="34"/>
        <v>0</v>
      </c>
      <c r="AK25" s="123">
        <f t="shared" ca="1" si="35"/>
        <v>0</v>
      </c>
      <c r="AL25" s="124">
        <f t="shared" ca="1" si="36"/>
        <v>0</v>
      </c>
      <c r="AM25" s="122">
        <f t="shared" ca="1" si="48"/>
        <v>44124</v>
      </c>
      <c r="AN25" s="123">
        <f t="shared" ca="1" si="37"/>
        <v>0</v>
      </c>
      <c r="AO25" s="123">
        <f t="shared" ca="1" si="38"/>
        <v>0</v>
      </c>
      <c r="AP25" s="124">
        <f t="shared" ca="1" si="39"/>
        <v>0</v>
      </c>
      <c r="AQ25" s="228">
        <f t="shared" ca="1" si="40"/>
        <v>44155</v>
      </c>
      <c r="AR25" s="123">
        <f t="shared" ca="1" si="41"/>
        <v>0</v>
      </c>
      <c r="AS25" s="123">
        <f t="shared" ca="1" si="42"/>
        <v>0</v>
      </c>
      <c r="AT25" s="124">
        <f t="shared" ca="1" si="43"/>
        <v>0</v>
      </c>
      <c r="AU25" s="228">
        <f t="shared" ca="1" si="44"/>
        <v>44185</v>
      </c>
      <c r="AV25" s="123">
        <f t="shared" ca="1" si="45"/>
        <v>0</v>
      </c>
      <c r="AW25" s="123">
        <f t="shared" ca="1" si="46"/>
        <v>0</v>
      </c>
      <c r="AX25" s="124">
        <f t="shared" ca="1" si="47"/>
        <v>0</v>
      </c>
      <c r="AY25" s="261"/>
      <c r="AZ25" s="790" t="s">
        <v>457</v>
      </c>
      <c r="BA25" s="790" t="s">
        <v>487</v>
      </c>
      <c r="BB25" s="246"/>
      <c r="BC25" s="246"/>
      <c r="BD25" s="246"/>
      <c r="BE25" s="246"/>
      <c r="BF25" s="246"/>
      <c r="BG25" s="246"/>
      <c r="BH25" s="246"/>
      <c r="BI25" s="246"/>
      <c r="BJ25" s="246"/>
      <c r="BK25" s="246"/>
      <c r="BL25" s="246"/>
      <c r="BM25" s="246"/>
      <c r="BN25" s="246"/>
      <c r="BO25" s="246"/>
      <c r="BP25" s="246"/>
      <c r="BQ25" s="246"/>
      <c r="BR25" s="246"/>
      <c r="BS25" s="246"/>
      <c r="BT25" s="246"/>
      <c r="BU25" s="246"/>
      <c r="BV25" s="246"/>
      <c r="BW25" s="246"/>
      <c r="BX25" s="247"/>
    </row>
    <row r="26" spans="1:76" thickBot="1" x14ac:dyDescent="0.3">
      <c r="A26" s="271"/>
      <c r="B26" s="301">
        <f t="shared" si="1"/>
        <v>22</v>
      </c>
      <c r="C26" s="122">
        <f t="shared" ca="1" si="0"/>
        <v>43851</v>
      </c>
      <c r="D26" s="123">
        <f t="shared" ca="1" si="2"/>
        <v>0</v>
      </c>
      <c r="E26" s="123">
        <f t="shared" ca="1" si="3"/>
        <v>0</v>
      </c>
      <c r="F26" s="124">
        <f t="shared" ca="1" si="4"/>
        <v>0</v>
      </c>
      <c r="G26" s="122">
        <f t="shared" ca="1" si="5"/>
        <v>43882</v>
      </c>
      <c r="H26" s="123">
        <f t="shared" ca="1" si="6"/>
        <v>0</v>
      </c>
      <c r="I26" s="123">
        <f t="shared" ca="1" si="7"/>
        <v>0</v>
      </c>
      <c r="J26" s="124">
        <f t="shared" ca="1" si="8"/>
        <v>0</v>
      </c>
      <c r="K26" s="122">
        <f t="shared" ca="1" si="9"/>
        <v>43911</v>
      </c>
      <c r="L26" s="123">
        <f t="shared" ca="1" si="10"/>
        <v>0</v>
      </c>
      <c r="M26" s="123">
        <f t="shared" ca="1" si="11"/>
        <v>0</v>
      </c>
      <c r="N26" s="124">
        <f t="shared" ca="1" si="12"/>
        <v>0</v>
      </c>
      <c r="O26" s="122">
        <f t="shared" ca="1" si="13"/>
        <v>43942</v>
      </c>
      <c r="P26" s="123">
        <f t="shared" ca="1" si="14"/>
        <v>0</v>
      </c>
      <c r="Q26" s="123">
        <f t="shared" ca="1" si="15"/>
        <v>0</v>
      </c>
      <c r="R26" s="124">
        <f t="shared" ca="1" si="16"/>
        <v>0</v>
      </c>
      <c r="S26" s="122">
        <f t="shared" ca="1" si="17"/>
        <v>43972</v>
      </c>
      <c r="T26" s="123">
        <f t="shared" ca="1" si="18"/>
        <v>0</v>
      </c>
      <c r="U26" s="123">
        <f t="shared" ca="1" si="19"/>
        <v>0</v>
      </c>
      <c r="V26" s="124">
        <f t="shared" ca="1" si="20"/>
        <v>0</v>
      </c>
      <c r="W26" s="122">
        <f t="shared" ca="1" si="21"/>
        <v>44003</v>
      </c>
      <c r="X26" s="123">
        <f t="shared" ca="1" si="22"/>
        <v>0</v>
      </c>
      <c r="Y26" s="123">
        <f t="shared" ca="1" si="23"/>
        <v>0</v>
      </c>
      <c r="Z26" s="124">
        <f t="shared" ca="1" si="24"/>
        <v>0</v>
      </c>
      <c r="AA26" s="122">
        <f t="shared" ca="1" si="25"/>
        <v>44033</v>
      </c>
      <c r="AB26" s="123">
        <f t="shared" ca="1" si="26"/>
        <v>0</v>
      </c>
      <c r="AC26" s="123">
        <f t="shared" ca="1" si="27"/>
        <v>0</v>
      </c>
      <c r="AD26" s="124">
        <f t="shared" ca="1" si="28"/>
        <v>0</v>
      </c>
      <c r="AE26" s="122">
        <f t="shared" ca="1" si="29"/>
        <v>44064</v>
      </c>
      <c r="AF26" s="123">
        <f t="shared" ca="1" si="30"/>
        <v>0</v>
      </c>
      <c r="AG26" s="123">
        <f t="shared" ca="1" si="31"/>
        <v>0</v>
      </c>
      <c r="AH26" s="124">
        <f t="shared" ca="1" si="32"/>
        <v>0</v>
      </c>
      <c r="AI26" s="122">
        <f t="shared" ca="1" si="33"/>
        <v>44095</v>
      </c>
      <c r="AJ26" s="123">
        <f t="shared" ca="1" si="34"/>
        <v>0</v>
      </c>
      <c r="AK26" s="123">
        <f t="shared" ca="1" si="35"/>
        <v>0</v>
      </c>
      <c r="AL26" s="124">
        <f t="shared" ca="1" si="36"/>
        <v>0</v>
      </c>
      <c r="AM26" s="122">
        <f t="shared" ca="1" si="48"/>
        <v>44125</v>
      </c>
      <c r="AN26" s="123">
        <f t="shared" ca="1" si="37"/>
        <v>0</v>
      </c>
      <c r="AO26" s="123">
        <f t="shared" ca="1" si="38"/>
        <v>0</v>
      </c>
      <c r="AP26" s="124">
        <f t="shared" ca="1" si="39"/>
        <v>0</v>
      </c>
      <c r="AQ26" s="228">
        <f t="shared" ca="1" si="40"/>
        <v>44156</v>
      </c>
      <c r="AR26" s="123">
        <f t="shared" ca="1" si="41"/>
        <v>0</v>
      </c>
      <c r="AS26" s="123">
        <f t="shared" ca="1" si="42"/>
        <v>0</v>
      </c>
      <c r="AT26" s="124">
        <f t="shared" ca="1" si="43"/>
        <v>0</v>
      </c>
      <c r="AU26" s="228">
        <f t="shared" ca="1" si="44"/>
        <v>44186</v>
      </c>
      <c r="AV26" s="123">
        <f t="shared" ca="1" si="45"/>
        <v>0</v>
      </c>
      <c r="AW26" s="123">
        <f t="shared" ca="1" si="46"/>
        <v>0</v>
      </c>
      <c r="AX26" s="124">
        <f t="shared" ca="1" si="47"/>
        <v>0</v>
      </c>
      <c r="AY26" s="261"/>
      <c r="AZ26" s="790" t="s">
        <v>458</v>
      </c>
      <c r="BA26" s="790" t="s">
        <v>488</v>
      </c>
      <c r="BB26" s="246"/>
      <c r="BC26" s="246"/>
      <c r="BD26" s="246"/>
      <c r="BE26" s="246"/>
      <c r="BF26" s="246"/>
      <c r="BG26" s="246"/>
      <c r="BH26" s="246"/>
      <c r="BI26" s="246"/>
      <c r="BJ26" s="246"/>
      <c r="BK26" s="246"/>
      <c r="BL26" s="246"/>
      <c r="BM26" s="246"/>
      <c r="BN26" s="246"/>
      <c r="BO26" s="246"/>
      <c r="BP26" s="246"/>
      <c r="BQ26" s="246"/>
      <c r="BR26" s="246"/>
      <c r="BS26" s="246"/>
      <c r="BT26" s="246"/>
      <c r="BU26" s="246"/>
      <c r="BV26" s="246"/>
      <c r="BW26" s="246"/>
      <c r="BX26" s="247"/>
    </row>
    <row r="27" spans="1:76" thickBot="1" x14ac:dyDescent="0.3">
      <c r="A27" s="271"/>
      <c r="B27" s="301">
        <f t="shared" si="1"/>
        <v>23</v>
      </c>
      <c r="C27" s="122">
        <f t="shared" ca="1" si="0"/>
        <v>43852</v>
      </c>
      <c r="D27" s="123">
        <f t="shared" ca="1" si="2"/>
        <v>0</v>
      </c>
      <c r="E27" s="123">
        <f t="shared" ca="1" si="3"/>
        <v>0</v>
      </c>
      <c r="F27" s="124">
        <f t="shared" ca="1" si="4"/>
        <v>0</v>
      </c>
      <c r="G27" s="122">
        <f t="shared" ca="1" si="5"/>
        <v>43883</v>
      </c>
      <c r="H27" s="123">
        <f t="shared" ca="1" si="6"/>
        <v>0</v>
      </c>
      <c r="I27" s="123">
        <f t="shared" ca="1" si="7"/>
        <v>0</v>
      </c>
      <c r="J27" s="124">
        <f t="shared" ca="1" si="8"/>
        <v>0</v>
      </c>
      <c r="K27" s="122">
        <f t="shared" ca="1" si="9"/>
        <v>43912</v>
      </c>
      <c r="L27" s="123">
        <f t="shared" ca="1" si="10"/>
        <v>0</v>
      </c>
      <c r="M27" s="123">
        <f t="shared" ca="1" si="11"/>
        <v>0</v>
      </c>
      <c r="N27" s="124">
        <f t="shared" ca="1" si="12"/>
        <v>0</v>
      </c>
      <c r="O27" s="122">
        <f t="shared" ca="1" si="13"/>
        <v>43943</v>
      </c>
      <c r="P27" s="123">
        <f t="shared" ca="1" si="14"/>
        <v>0</v>
      </c>
      <c r="Q27" s="123">
        <f t="shared" ca="1" si="15"/>
        <v>0</v>
      </c>
      <c r="R27" s="124">
        <f t="shared" ca="1" si="16"/>
        <v>0</v>
      </c>
      <c r="S27" s="122">
        <f t="shared" ca="1" si="17"/>
        <v>43973</v>
      </c>
      <c r="T27" s="123">
        <f t="shared" ca="1" si="18"/>
        <v>0</v>
      </c>
      <c r="U27" s="123">
        <f t="shared" ca="1" si="19"/>
        <v>0</v>
      </c>
      <c r="V27" s="124">
        <f t="shared" ca="1" si="20"/>
        <v>0</v>
      </c>
      <c r="W27" s="122">
        <f t="shared" ca="1" si="21"/>
        <v>44004</v>
      </c>
      <c r="X27" s="123">
        <f t="shared" ca="1" si="22"/>
        <v>0</v>
      </c>
      <c r="Y27" s="123">
        <f t="shared" ca="1" si="23"/>
        <v>0</v>
      </c>
      <c r="Z27" s="124">
        <f t="shared" ca="1" si="24"/>
        <v>0</v>
      </c>
      <c r="AA27" s="122">
        <f t="shared" ca="1" si="25"/>
        <v>44034</v>
      </c>
      <c r="AB27" s="123">
        <f t="shared" ca="1" si="26"/>
        <v>0</v>
      </c>
      <c r="AC27" s="123">
        <f t="shared" ca="1" si="27"/>
        <v>0</v>
      </c>
      <c r="AD27" s="124">
        <f t="shared" ca="1" si="28"/>
        <v>0</v>
      </c>
      <c r="AE27" s="122">
        <f t="shared" ca="1" si="29"/>
        <v>44065</v>
      </c>
      <c r="AF27" s="123">
        <f t="shared" ca="1" si="30"/>
        <v>0</v>
      </c>
      <c r="AG27" s="123">
        <f t="shared" ca="1" si="31"/>
        <v>0</v>
      </c>
      <c r="AH27" s="124">
        <f t="shared" ca="1" si="32"/>
        <v>0</v>
      </c>
      <c r="AI27" s="122">
        <f t="shared" ca="1" si="33"/>
        <v>44096</v>
      </c>
      <c r="AJ27" s="123">
        <f t="shared" ca="1" si="34"/>
        <v>0</v>
      </c>
      <c r="AK27" s="123">
        <f t="shared" ca="1" si="35"/>
        <v>0</v>
      </c>
      <c r="AL27" s="124">
        <f t="shared" ca="1" si="36"/>
        <v>0</v>
      </c>
      <c r="AM27" s="122">
        <f t="shared" ca="1" si="48"/>
        <v>44126</v>
      </c>
      <c r="AN27" s="123">
        <f t="shared" ca="1" si="37"/>
        <v>0</v>
      </c>
      <c r="AO27" s="123">
        <f t="shared" ca="1" si="38"/>
        <v>0</v>
      </c>
      <c r="AP27" s="124">
        <f t="shared" ca="1" si="39"/>
        <v>0</v>
      </c>
      <c r="AQ27" s="228">
        <f t="shared" ca="1" si="40"/>
        <v>44157</v>
      </c>
      <c r="AR27" s="123">
        <f t="shared" ca="1" si="41"/>
        <v>0</v>
      </c>
      <c r="AS27" s="123">
        <f t="shared" ca="1" si="42"/>
        <v>0</v>
      </c>
      <c r="AT27" s="124">
        <f t="shared" ca="1" si="43"/>
        <v>0</v>
      </c>
      <c r="AU27" s="228">
        <f t="shared" ca="1" si="44"/>
        <v>44187</v>
      </c>
      <c r="AV27" s="123">
        <f t="shared" ca="1" si="45"/>
        <v>0</v>
      </c>
      <c r="AW27" s="123">
        <f t="shared" ca="1" si="46"/>
        <v>0</v>
      </c>
      <c r="AX27" s="124">
        <f t="shared" ca="1" si="47"/>
        <v>0</v>
      </c>
      <c r="AY27" s="261"/>
      <c r="AZ27" s="790" t="s">
        <v>459</v>
      </c>
      <c r="BA27" s="790" t="s">
        <v>489</v>
      </c>
      <c r="BB27" s="246"/>
      <c r="BC27" s="246"/>
      <c r="BD27" s="246"/>
      <c r="BE27" s="246"/>
      <c r="BF27" s="246"/>
      <c r="BG27" s="246"/>
      <c r="BH27" s="246"/>
      <c r="BI27" s="246"/>
      <c r="BJ27" s="246"/>
      <c r="BK27" s="246"/>
      <c r="BL27" s="246"/>
      <c r="BM27" s="246"/>
      <c r="BN27" s="246"/>
      <c r="BO27" s="246"/>
      <c r="BP27" s="246"/>
      <c r="BQ27" s="246"/>
      <c r="BR27" s="246"/>
      <c r="BS27" s="246"/>
      <c r="BT27" s="246"/>
      <c r="BU27" s="246"/>
      <c r="BV27" s="246"/>
      <c r="BW27" s="246"/>
      <c r="BX27" s="247"/>
    </row>
    <row r="28" spans="1:76" thickBot="1" x14ac:dyDescent="0.3">
      <c r="A28" s="271"/>
      <c r="B28" s="301">
        <f t="shared" si="1"/>
        <v>24</v>
      </c>
      <c r="C28" s="122">
        <f t="shared" ca="1" si="0"/>
        <v>43853</v>
      </c>
      <c r="D28" s="123">
        <f t="shared" ca="1" si="2"/>
        <v>0</v>
      </c>
      <c r="E28" s="123">
        <f t="shared" ca="1" si="3"/>
        <v>0</v>
      </c>
      <c r="F28" s="124">
        <f t="shared" ca="1" si="4"/>
        <v>0</v>
      </c>
      <c r="G28" s="122">
        <f t="shared" ca="1" si="5"/>
        <v>43884</v>
      </c>
      <c r="H28" s="123">
        <f t="shared" ca="1" si="6"/>
        <v>0</v>
      </c>
      <c r="I28" s="123">
        <f t="shared" ca="1" si="7"/>
        <v>0</v>
      </c>
      <c r="J28" s="124">
        <f t="shared" ca="1" si="8"/>
        <v>0</v>
      </c>
      <c r="K28" s="122">
        <f t="shared" ca="1" si="9"/>
        <v>43913</v>
      </c>
      <c r="L28" s="123">
        <f t="shared" ca="1" si="10"/>
        <v>0</v>
      </c>
      <c r="M28" s="123">
        <f t="shared" ca="1" si="11"/>
        <v>0</v>
      </c>
      <c r="N28" s="124">
        <f t="shared" ca="1" si="12"/>
        <v>0</v>
      </c>
      <c r="O28" s="122">
        <f t="shared" ca="1" si="13"/>
        <v>43944</v>
      </c>
      <c r="P28" s="123">
        <f t="shared" ca="1" si="14"/>
        <v>0</v>
      </c>
      <c r="Q28" s="123">
        <f t="shared" ca="1" si="15"/>
        <v>0</v>
      </c>
      <c r="R28" s="124">
        <f t="shared" ca="1" si="16"/>
        <v>0</v>
      </c>
      <c r="S28" s="122">
        <f t="shared" ca="1" si="17"/>
        <v>43974</v>
      </c>
      <c r="T28" s="123">
        <f t="shared" ca="1" si="18"/>
        <v>0</v>
      </c>
      <c r="U28" s="123">
        <f t="shared" ca="1" si="19"/>
        <v>0</v>
      </c>
      <c r="V28" s="124">
        <f t="shared" ca="1" si="20"/>
        <v>0</v>
      </c>
      <c r="W28" s="122">
        <f t="shared" ca="1" si="21"/>
        <v>44005</v>
      </c>
      <c r="X28" s="123">
        <f t="shared" ca="1" si="22"/>
        <v>0</v>
      </c>
      <c r="Y28" s="123">
        <f t="shared" ca="1" si="23"/>
        <v>0</v>
      </c>
      <c r="Z28" s="124">
        <f t="shared" ca="1" si="24"/>
        <v>0</v>
      </c>
      <c r="AA28" s="122">
        <f t="shared" ca="1" si="25"/>
        <v>44035</v>
      </c>
      <c r="AB28" s="123">
        <f t="shared" ca="1" si="26"/>
        <v>0</v>
      </c>
      <c r="AC28" s="123">
        <f t="shared" ca="1" si="27"/>
        <v>0</v>
      </c>
      <c r="AD28" s="124">
        <f t="shared" ca="1" si="28"/>
        <v>0</v>
      </c>
      <c r="AE28" s="122">
        <f t="shared" ca="1" si="29"/>
        <v>44066</v>
      </c>
      <c r="AF28" s="123">
        <f t="shared" ca="1" si="30"/>
        <v>0</v>
      </c>
      <c r="AG28" s="123">
        <f t="shared" ca="1" si="31"/>
        <v>0</v>
      </c>
      <c r="AH28" s="124">
        <f t="shared" ca="1" si="32"/>
        <v>0</v>
      </c>
      <c r="AI28" s="122">
        <f t="shared" ca="1" si="33"/>
        <v>44097</v>
      </c>
      <c r="AJ28" s="123">
        <f t="shared" ca="1" si="34"/>
        <v>0</v>
      </c>
      <c r="AK28" s="123">
        <f t="shared" ca="1" si="35"/>
        <v>0</v>
      </c>
      <c r="AL28" s="124">
        <f t="shared" ca="1" si="36"/>
        <v>0</v>
      </c>
      <c r="AM28" s="122">
        <f t="shared" ca="1" si="48"/>
        <v>44127</v>
      </c>
      <c r="AN28" s="123">
        <f t="shared" ca="1" si="37"/>
        <v>0</v>
      </c>
      <c r="AO28" s="123">
        <f t="shared" ca="1" si="38"/>
        <v>0</v>
      </c>
      <c r="AP28" s="124">
        <f t="shared" ca="1" si="39"/>
        <v>0</v>
      </c>
      <c r="AQ28" s="228">
        <f t="shared" ca="1" si="40"/>
        <v>44158</v>
      </c>
      <c r="AR28" s="123">
        <f t="shared" ca="1" si="41"/>
        <v>0</v>
      </c>
      <c r="AS28" s="123">
        <f t="shared" ca="1" si="42"/>
        <v>0</v>
      </c>
      <c r="AT28" s="124">
        <f t="shared" ca="1" si="43"/>
        <v>0</v>
      </c>
      <c r="AU28" s="228">
        <f t="shared" ca="1" si="44"/>
        <v>44188</v>
      </c>
      <c r="AV28" s="123">
        <f t="shared" ca="1" si="45"/>
        <v>0</v>
      </c>
      <c r="AW28" s="123">
        <f t="shared" ca="1" si="46"/>
        <v>0</v>
      </c>
      <c r="AX28" s="124">
        <f t="shared" ca="1" si="47"/>
        <v>0</v>
      </c>
      <c r="AY28" s="261"/>
      <c r="AZ28" s="790" t="s">
        <v>460</v>
      </c>
      <c r="BA28" s="790" t="s">
        <v>490</v>
      </c>
      <c r="BB28" s="246"/>
      <c r="BC28" s="246"/>
      <c r="BD28" s="246"/>
      <c r="BE28" s="246"/>
      <c r="BF28" s="246"/>
      <c r="BG28" s="246"/>
      <c r="BH28" s="246"/>
      <c r="BI28" s="246"/>
      <c r="BJ28" s="246"/>
      <c r="BK28" s="246"/>
      <c r="BL28" s="246"/>
      <c r="BM28" s="246"/>
      <c r="BN28" s="246"/>
      <c r="BO28" s="246"/>
      <c r="BP28" s="246"/>
      <c r="BQ28" s="246"/>
      <c r="BR28" s="246"/>
      <c r="BS28" s="246"/>
      <c r="BT28" s="246"/>
      <c r="BU28" s="246"/>
      <c r="BV28" s="246"/>
      <c r="BW28" s="246"/>
      <c r="BX28" s="247"/>
    </row>
    <row r="29" spans="1:76" thickBot="1" x14ac:dyDescent="0.3">
      <c r="A29" s="271"/>
      <c r="B29" s="301">
        <f t="shared" si="1"/>
        <v>25</v>
      </c>
      <c r="C29" s="122">
        <f t="shared" ca="1" si="0"/>
        <v>43854</v>
      </c>
      <c r="D29" s="123">
        <f t="shared" ca="1" si="2"/>
        <v>0</v>
      </c>
      <c r="E29" s="123">
        <f t="shared" ca="1" si="3"/>
        <v>0</v>
      </c>
      <c r="F29" s="124">
        <f t="shared" ca="1" si="4"/>
        <v>0</v>
      </c>
      <c r="G29" s="122">
        <f t="shared" ca="1" si="5"/>
        <v>43885</v>
      </c>
      <c r="H29" s="123">
        <f t="shared" ca="1" si="6"/>
        <v>0</v>
      </c>
      <c r="I29" s="123">
        <f t="shared" ca="1" si="7"/>
        <v>0</v>
      </c>
      <c r="J29" s="124">
        <f t="shared" ca="1" si="8"/>
        <v>0</v>
      </c>
      <c r="K29" s="122">
        <f t="shared" ca="1" si="9"/>
        <v>43914</v>
      </c>
      <c r="L29" s="123">
        <f t="shared" ca="1" si="10"/>
        <v>0</v>
      </c>
      <c r="M29" s="123">
        <f t="shared" ca="1" si="11"/>
        <v>0</v>
      </c>
      <c r="N29" s="124">
        <f t="shared" ca="1" si="12"/>
        <v>0</v>
      </c>
      <c r="O29" s="122">
        <f t="shared" ca="1" si="13"/>
        <v>43945</v>
      </c>
      <c r="P29" s="123">
        <f t="shared" ca="1" si="14"/>
        <v>0</v>
      </c>
      <c r="Q29" s="123">
        <f t="shared" ca="1" si="15"/>
        <v>0</v>
      </c>
      <c r="R29" s="124">
        <f t="shared" ca="1" si="16"/>
        <v>0</v>
      </c>
      <c r="S29" s="122">
        <f t="shared" ca="1" si="17"/>
        <v>43975</v>
      </c>
      <c r="T29" s="123">
        <f t="shared" ca="1" si="18"/>
        <v>0</v>
      </c>
      <c r="U29" s="123">
        <f t="shared" ca="1" si="19"/>
        <v>0</v>
      </c>
      <c r="V29" s="124">
        <f t="shared" ca="1" si="20"/>
        <v>0</v>
      </c>
      <c r="W29" s="122">
        <f t="shared" ca="1" si="21"/>
        <v>44006</v>
      </c>
      <c r="X29" s="123">
        <f t="shared" ca="1" si="22"/>
        <v>0</v>
      </c>
      <c r="Y29" s="123">
        <f t="shared" ca="1" si="23"/>
        <v>0</v>
      </c>
      <c r="Z29" s="124">
        <f t="shared" ca="1" si="24"/>
        <v>0</v>
      </c>
      <c r="AA29" s="122">
        <f t="shared" ca="1" si="25"/>
        <v>44036</v>
      </c>
      <c r="AB29" s="123">
        <f t="shared" ca="1" si="26"/>
        <v>0</v>
      </c>
      <c r="AC29" s="123">
        <f t="shared" ca="1" si="27"/>
        <v>0</v>
      </c>
      <c r="AD29" s="124">
        <f t="shared" ca="1" si="28"/>
        <v>0</v>
      </c>
      <c r="AE29" s="122">
        <f t="shared" ca="1" si="29"/>
        <v>44067</v>
      </c>
      <c r="AF29" s="123">
        <f t="shared" ca="1" si="30"/>
        <v>0</v>
      </c>
      <c r="AG29" s="123">
        <f t="shared" ca="1" si="31"/>
        <v>0</v>
      </c>
      <c r="AH29" s="124">
        <f t="shared" ca="1" si="32"/>
        <v>0</v>
      </c>
      <c r="AI29" s="122">
        <f t="shared" ca="1" si="33"/>
        <v>44098</v>
      </c>
      <c r="AJ29" s="123">
        <f t="shared" ca="1" si="34"/>
        <v>0</v>
      </c>
      <c r="AK29" s="123">
        <f t="shared" ca="1" si="35"/>
        <v>0</v>
      </c>
      <c r="AL29" s="124">
        <f t="shared" ca="1" si="36"/>
        <v>0</v>
      </c>
      <c r="AM29" s="122">
        <f t="shared" ca="1" si="48"/>
        <v>44128</v>
      </c>
      <c r="AN29" s="123">
        <f t="shared" ca="1" si="37"/>
        <v>0</v>
      </c>
      <c r="AO29" s="123">
        <f t="shared" ca="1" si="38"/>
        <v>0</v>
      </c>
      <c r="AP29" s="124">
        <f t="shared" ca="1" si="39"/>
        <v>0</v>
      </c>
      <c r="AQ29" s="228">
        <f t="shared" ca="1" si="40"/>
        <v>44159</v>
      </c>
      <c r="AR29" s="123">
        <f t="shared" ca="1" si="41"/>
        <v>0</v>
      </c>
      <c r="AS29" s="123">
        <f t="shared" ca="1" si="42"/>
        <v>0</v>
      </c>
      <c r="AT29" s="124">
        <f t="shared" ca="1" si="43"/>
        <v>0</v>
      </c>
      <c r="AU29" s="228">
        <f t="shared" ca="1" si="44"/>
        <v>44189</v>
      </c>
      <c r="AV29" s="123">
        <f t="shared" ca="1" si="45"/>
        <v>0</v>
      </c>
      <c r="AW29" s="123">
        <f t="shared" ca="1" si="46"/>
        <v>0</v>
      </c>
      <c r="AX29" s="124">
        <f t="shared" ca="1" si="47"/>
        <v>0</v>
      </c>
      <c r="AY29" s="261"/>
      <c r="AZ29" s="790" t="s">
        <v>461</v>
      </c>
      <c r="BA29" s="790" t="s">
        <v>491</v>
      </c>
      <c r="BB29" s="246"/>
      <c r="BC29" s="246"/>
      <c r="BD29" s="246"/>
      <c r="BE29" s="246"/>
      <c r="BF29" s="246"/>
      <c r="BG29" s="246"/>
      <c r="BH29" s="246"/>
      <c r="BI29" s="246"/>
      <c r="BJ29" s="246"/>
      <c r="BK29" s="246"/>
      <c r="BL29" s="246"/>
      <c r="BM29" s="246"/>
      <c r="BN29" s="246"/>
      <c r="BO29" s="246"/>
      <c r="BP29" s="246"/>
      <c r="BQ29" s="246"/>
      <c r="BR29" s="246"/>
      <c r="BS29" s="246"/>
      <c r="BT29" s="246"/>
      <c r="BU29" s="246"/>
      <c r="BV29" s="246"/>
      <c r="BW29" s="246"/>
      <c r="BX29" s="247"/>
    </row>
    <row r="30" spans="1:76" thickBot="1" x14ac:dyDescent="0.3">
      <c r="A30" s="271"/>
      <c r="B30" s="301">
        <f t="shared" si="1"/>
        <v>26</v>
      </c>
      <c r="C30" s="122">
        <f t="shared" ca="1" si="0"/>
        <v>43855</v>
      </c>
      <c r="D30" s="123">
        <f t="shared" ca="1" si="2"/>
        <v>0</v>
      </c>
      <c r="E30" s="123">
        <f t="shared" ca="1" si="3"/>
        <v>0</v>
      </c>
      <c r="F30" s="124">
        <f t="shared" ca="1" si="4"/>
        <v>0</v>
      </c>
      <c r="G30" s="122">
        <f t="shared" ca="1" si="5"/>
        <v>43886</v>
      </c>
      <c r="H30" s="123">
        <f t="shared" ca="1" si="6"/>
        <v>0</v>
      </c>
      <c r="I30" s="123">
        <f t="shared" ca="1" si="7"/>
        <v>0</v>
      </c>
      <c r="J30" s="124">
        <f t="shared" ca="1" si="8"/>
        <v>0</v>
      </c>
      <c r="K30" s="122">
        <f t="shared" ca="1" si="9"/>
        <v>43915</v>
      </c>
      <c r="L30" s="123">
        <f t="shared" ca="1" si="10"/>
        <v>0</v>
      </c>
      <c r="M30" s="123">
        <f t="shared" ca="1" si="11"/>
        <v>0</v>
      </c>
      <c r="N30" s="124">
        <f t="shared" ca="1" si="12"/>
        <v>0</v>
      </c>
      <c r="O30" s="122">
        <f t="shared" ca="1" si="13"/>
        <v>43946</v>
      </c>
      <c r="P30" s="123">
        <f t="shared" ca="1" si="14"/>
        <v>0</v>
      </c>
      <c r="Q30" s="123">
        <f t="shared" ca="1" si="15"/>
        <v>0</v>
      </c>
      <c r="R30" s="124">
        <f t="shared" ca="1" si="16"/>
        <v>0</v>
      </c>
      <c r="S30" s="122">
        <f t="shared" ca="1" si="17"/>
        <v>43976</v>
      </c>
      <c r="T30" s="123">
        <f t="shared" ca="1" si="18"/>
        <v>0</v>
      </c>
      <c r="U30" s="123">
        <f t="shared" ca="1" si="19"/>
        <v>0</v>
      </c>
      <c r="V30" s="124">
        <f t="shared" ca="1" si="20"/>
        <v>0</v>
      </c>
      <c r="W30" s="122">
        <f t="shared" ca="1" si="21"/>
        <v>44007</v>
      </c>
      <c r="X30" s="123">
        <f t="shared" ca="1" si="22"/>
        <v>0</v>
      </c>
      <c r="Y30" s="123">
        <f t="shared" ca="1" si="23"/>
        <v>0</v>
      </c>
      <c r="Z30" s="124">
        <f t="shared" ca="1" si="24"/>
        <v>0</v>
      </c>
      <c r="AA30" s="122">
        <f t="shared" ca="1" si="25"/>
        <v>44037</v>
      </c>
      <c r="AB30" s="123">
        <f t="shared" ca="1" si="26"/>
        <v>0</v>
      </c>
      <c r="AC30" s="123">
        <f t="shared" ca="1" si="27"/>
        <v>0</v>
      </c>
      <c r="AD30" s="124">
        <f t="shared" ca="1" si="28"/>
        <v>0</v>
      </c>
      <c r="AE30" s="122">
        <f t="shared" ca="1" si="29"/>
        <v>44068</v>
      </c>
      <c r="AF30" s="123">
        <f t="shared" ca="1" si="30"/>
        <v>0</v>
      </c>
      <c r="AG30" s="123">
        <f t="shared" ca="1" si="31"/>
        <v>0</v>
      </c>
      <c r="AH30" s="124">
        <f t="shared" ca="1" si="32"/>
        <v>0</v>
      </c>
      <c r="AI30" s="122">
        <f t="shared" ca="1" si="33"/>
        <v>44099</v>
      </c>
      <c r="AJ30" s="123">
        <f t="shared" ca="1" si="34"/>
        <v>0</v>
      </c>
      <c r="AK30" s="123">
        <f t="shared" ca="1" si="35"/>
        <v>0</v>
      </c>
      <c r="AL30" s="124">
        <f t="shared" ca="1" si="36"/>
        <v>0</v>
      </c>
      <c r="AM30" s="122">
        <f t="shared" ca="1" si="48"/>
        <v>44129</v>
      </c>
      <c r="AN30" s="123">
        <f t="shared" ca="1" si="37"/>
        <v>0</v>
      </c>
      <c r="AO30" s="123">
        <f t="shared" ca="1" si="38"/>
        <v>0</v>
      </c>
      <c r="AP30" s="124">
        <f t="shared" ca="1" si="39"/>
        <v>0</v>
      </c>
      <c r="AQ30" s="228">
        <f t="shared" ca="1" si="40"/>
        <v>44160</v>
      </c>
      <c r="AR30" s="123">
        <f t="shared" ca="1" si="41"/>
        <v>0</v>
      </c>
      <c r="AS30" s="123">
        <f t="shared" ca="1" si="42"/>
        <v>0</v>
      </c>
      <c r="AT30" s="124">
        <f t="shared" ca="1" si="43"/>
        <v>0</v>
      </c>
      <c r="AU30" s="228">
        <f t="shared" ca="1" si="44"/>
        <v>44190</v>
      </c>
      <c r="AV30" s="123">
        <f t="shared" ca="1" si="45"/>
        <v>0</v>
      </c>
      <c r="AW30" s="123">
        <f t="shared" ca="1" si="46"/>
        <v>0</v>
      </c>
      <c r="AX30" s="124">
        <f t="shared" ca="1" si="47"/>
        <v>0</v>
      </c>
      <c r="AY30" s="261"/>
      <c r="AZ30" s="790" t="s">
        <v>462</v>
      </c>
      <c r="BA30" s="790" t="s">
        <v>492</v>
      </c>
      <c r="BB30" s="246"/>
      <c r="BC30" s="246"/>
      <c r="BD30" s="246"/>
      <c r="BE30" s="246"/>
      <c r="BF30" s="246"/>
      <c r="BG30" s="246"/>
      <c r="BH30" s="246"/>
      <c r="BI30" s="246"/>
      <c r="BJ30" s="246"/>
      <c r="BK30" s="246"/>
      <c r="BL30" s="246"/>
      <c r="BM30" s="246"/>
      <c r="BN30" s="246"/>
      <c r="BO30" s="246"/>
      <c r="BP30" s="246"/>
      <c r="BQ30" s="246"/>
      <c r="BR30" s="246"/>
      <c r="BS30" s="246"/>
      <c r="BT30" s="246"/>
      <c r="BU30" s="246"/>
      <c r="BV30" s="246"/>
      <c r="BW30" s="246"/>
      <c r="BX30" s="247"/>
    </row>
    <row r="31" spans="1:76" thickBot="1" x14ac:dyDescent="0.3">
      <c r="A31" s="271"/>
      <c r="B31" s="301">
        <f t="shared" si="1"/>
        <v>27</v>
      </c>
      <c r="C31" s="122">
        <f t="shared" ca="1" si="0"/>
        <v>43856</v>
      </c>
      <c r="D31" s="123">
        <f t="shared" ca="1" si="2"/>
        <v>0</v>
      </c>
      <c r="E31" s="123">
        <f t="shared" ca="1" si="3"/>
        <v>0</v>
      </c>
      <c r="F31" s="124">
        <f t="shared" ca="1" si="4"/>
        <v>0</v>
      </c>
      <c r="G31" s="122">
        <f t="shared" ca="1" si="5"/>
        <v>43887</v>
      </c>
      <c r="H31" s="123">
        <f t="shared" ca="1" si="6"/>
        <v>0</v>
      </c>
      <c r="I31" s="123">
        <f t="shared" ca="1" si="7"/>
        <v>0</v>
      </c>
      <c r="J31" s="124">
        <f t="shared" ca="1" si="8"/>
        <v>0</v>
      </c>
      <c r="K31" s="122">
        <f t="shared" ca="1" si="9"/>
        <v>43916</v>
      </c>
      <c r="L31" s="123">
        <f t="shared" ca="1" si="10"/>
        <v>0</v>
      </c>
      <c r="M31" s="123">
        <f t="shared" ca="1" si="11"/>
        <v>0</v>
      </c>
      <c r="N31" s="124">
        <f t="shared" ca="1" si="12"/>
        <v>0</v>
      </c>
      <c r="O31" s="122">
        <f t="shared" ca="1" si="13"/>
        <v>43947</v>
      </c>
      <c r="P31" s="123">
        <f t="shared" ca="1" si="14"/>
        <v>0</v>
      </c>
      <c r="Q31" s="123">
        <f t="shared" ca="1" si="15"/>
        <v>0</v>
      </c>
      <c r="R31" s="124">
        <f t="shared" ca="1" si="16"/>
        <v>0</v>
      </c>
      <c r="S31" s="122">
        <f t="shared" ca="1" si="17"/>
        <v>43977</v>
      </c>
      <c r="T31" s="123">
        <f t="shared" ca="1" si="18"/>
        <v>0</v>
      </c>
      <c r="U31" s="123">
        <f t="shared" ca="1" si="19"/>
        <v>0</v>
      </c>
      <c r="V31" s="124">
        <f t="shared" ca="1" si="20"/>
        <v>0</v>
      </c>
      <c r="W31" s="122">
        <f t="shared" ca="1" si="21"/>
        <v>44008</v>
      </c>
      <c r="X31" s="123">
        <f t="shared" ca="1" si="22"/>
        <v>0</v>
      </c>
      <c r="Y31" s="123">
        <f t="shared" ca="1" si="23"/>
        <v>0</v>
      </c>
      <c r="Z31" s="124">
        <f t="shared" ca="1" si="24"/>
        <v>0</v>
      </c>
      <c r="AA31" s="122">
        <f t="shared" ca="1" si="25"/>
        <v>44038</v>
      </c>
      <c r="AB31" s="123">
        <f t="shared" ca="1" si="26"/>
        <v>0</v>
      </c>
      <c r="AC31" s="123">
        <f t="shared" ca="1" si="27"/>
        <v>0</v>
      </c>
      <c r="AD31" s="124">
        <f t="shared" ca="1" si="28"/>
        <v>0</v>
      </c>
      <c r="AE31" s="122">
        <f t="shared" ca="1" si="29"/>
        <v>44069</v>
      </c>
      <c r="AF31" s="123">
        <f t="shared" ca="1" si="30"/>
        <v>0</v>
      </c>
      <c r="AG31" s="123">
        <f t="shared" ca="1" si="31"/>
        <v>0</v>
      </c>
      <c r="AH31" s="124">
        <f t="shared" ca="1" si="32"/>
        <v>0</v>
      </c>
      <c r="AI31" s="122">
        <f t="shared" ca="1" si="33"/>
        <v>44100</v>
      </c>
      <c r="AJ31" s="123">
        <f t="shared" ca="1" si="34"/>
        <v>0</v>
      </c>
      <c r="AK31" s="123">
        <f t="shared" ca="1" si="35"/>
        <v>0</v>
      </c>
      <c r="AL31" s="124">
        <f t="shared" ca="1" si="36"/>
        <v>0</v>
      </c>
      <c r="AM31" s="122">
        <f t="shared" ca="1" si="48"/>
        <v>44130</v>
      </c>
      <c r="AN31" s="123">
        <f t="shared" ca="1" si="37"/>
        <v>0</v>
      </c>
      <c r="AO31" s="123">
        <f t="shared" ca="1" si="38"/>
        <v>0</v>
      </c>
      <c r="AP31" s="124">
        <f t="shared" ca="1" si="39"/>
        <v>0</v>
      </c>
      <c r="AQ31" s="228">
        <f t="shared" ca="1" si="40"/>
        <v>44161</v>
      </c>
      <c r="AR31" s="123">
        <f t="shared" ca="1" si="41"/>
        <v>0</v>
      </c>
      <c r="AS31" s="123">
        <f t="shared" ca="1" si="42"/>
        <v>0</v>
      </c>
      <c r="AT31" s="124">
        <f t="shared" ca="1" si="43"/>
        <v>0</v>
      </c>
      <c r="AU31" s="228">
        <f t="shared" ca="1" si="44"/>
        <v>44191</v>
      </c>
      <c r="AV31" s="123">
        <f t="shared" ca="1" si="45"/>
        <v>0</v>
      </c>
      <c r="AW31" s="123">
        <f t="shared" ca="1" si="46"/>
        <v>0</v>
      </c>
      <c r="AX31" s="124">
        <f t="shared" ca="1" si="47"/>
        <v>0</v>
      </c>
      <c r="AY31" s="261"/>
      <c r="AZ31" s="790" t="s">
        <v>463</v>
      </c>
      <c r="BA31" s="790" t="s">
        <v>493</v>
      </c>
      <c r="BB31" s="246"/>
      <c r="BC31" s="246"/>
      <c r="BD31" s="246"/>
      <c r="BE31" s="246"/>
      <c r="BF31" s="246"/>
      <c r="BG31" s="246"/>
      <c r="BH31" s="246"/>
      <c r="BI31" s="246"/>
      <c r="BJ31" s="246"/>
      <c r="BK31" s="246"/>
      <c r="BL31" s="246"/>
      <c r="BM31" s="246"/>
      <c r="BN31" s="246"/>
      <c r="BO31" s="246"/>
      <c r="BP31" s="246"/>
      <c r="BQ31" s="246"/>
      <c r="BR31" s="246"/>
      <c r="BS31" s="246"/>
      <c r="BT31" s="246"/>
      <c r="BU31" s="246"/>
      <c r="BV31" s="246"/>
      <c r="BW31" s="246"/>
      <c r="BX31" s="247"/>
    </row>
    <row r="32" spans="1:76" thickBot="1" x14ac:dyDescent="0.3">
      <c r="A32" s="271"/>
      <c r="B32" s="301">
        <f t="shared" si="1"/>
        <v>28</v>
      </c>
      <c r="C32" s="122">
        <f t="shared" ca="1" si="0"/>
        <v>43857</v>
      </c>
      <c r="D32" s="123">
        <f t="shared" ca="1" si="2"/>
        <v>0</v>
      </c>
      <c r="E32" s="123">
        <f t="shared" ca="1" si="3"/>
        <v>0</v>
      </c>
      <c r="F32" s="124">
        <f t="shared" ca="1" si="4"/>
        <v>0</v>
      </c>
      <c r="G32" s="122">
        <f t="shared" ca="1" si="5"/>
        <v>43888</v>
      </c>
      <c r="H32" s="123">
        <f t="shared" ca="1" si="6"/>
        <v>0</v>
      </c>
      <c r="I32" s="123">
        <f t="shared" ca="1" si="7"/>
        <v>0</v>
      </c>
      <c r="J32" s="124">
        <f t="shared" ca="1" si="8"/>
        <v>0</v>
      </c>
      <c r="K32" s="122">
        <f t="shared" ca="1" si="9"/>
        <v>43917</v>
      </c>
      <c r="L32" s="123">
        <f t="shared" ca="1" si="10"/>
        <v>0</v>
      </c>
      <c r="M32" s="123">
        <f t="shared" ca="1" si="11"/>
        <v>0</v>
      </c>
      <c r="N32" s="124">
        <f t="shared" ca="1" si="12"/>
        <v>0</v>
      </c>
      <c r="O32" s="122">
        <f t="shared" ca="1" si="13"/>
        <v>43948</v>
      </c>
      <c r="P32" s="123">
        <f t="shared" ca="1" si="14"/>
        <v>0</v>
      </c>
      <c r="Q32" s="123">
        <f t="shared" ca="1" si="15"/>
        <v>0</v>
      </c>
      <c r="R32" s="124">
        <f t="shared" ca="1" si="16"/>
        <v>0</v>
      </c>
      <c r="S32" s="122">
        <f t="shared" ca="1" si="17"/>
        <v>43978</v>
      </c>
      <c r="T32" s="123">
        <f t="shared" ca="1" si="18"/>
        <v>0</v>
      </c>
      <c r="U32" s="123">
        <f t="shared" ca="1" si="19"/>
        <v>0</v>
      </c>
      <c r="V32" s="124">
        <f t="shared" ca="1" si="20"/>
        <v>0</v>
      </c>
      <c r="W32" s="122">
        <f t="shared" ca="1" si="21"/>
        <v>44009</v>
      </c>
      <c r="X32" s="123">
        <f t="shared" ca="1" si="22"/>
        <v>0</v>
      </c>
      <c r="Y32" s="123">
        <f t="shared" ca="1" si="23"/>
        <v>0</v>
      </c>
      <c r="Z32" s="124">
        <f t="shared" ca="1" si="24"/>
        <v>0</v>
      </c>
      <c r="AA32" s="122">
        <f t="shared" ca="1" si="25"/>
        <v>44039</v>
      </c>
      <c r="AB32" s="123">
        <f t="shared" ca="1" si="26"/>
        <v>0</v>
      </c>
      <c r="AC32" s="123">
        <f t="shared" ca="1" si="27"/>
        <v>0</v>
      </c>
      <c r="AD32" s="124">
        <f t="shared" ca="1" si="28"/>
        <v>0</v>
      </c>
      <c r="AE32" s="122">
        <f t="shared" ca="1" si="29"/>
        <v>44070</v>
      </c>
      <c r="AF32" s="123">
        <f t="shared" ca="1" si="30"/>
        <v>0</v>
      </c>
      <c r="AG32" s="123">
        <f t="shared" ca="1" si="31"/>
        <v>0</v>
      </c>
      <c r="AH32" s="124">
        <f t="shared" ca="1" si="32"/>
        <v>0</v>
      </c>
      <c r="AI32" s="122">
        <f t="shared" ca="1" si="33"/>
        <v>44101</v>
      </c>
      <c r="AJ32" s="123">
        <f t="shared" ca="1" si="34"/>
        <v>0</v>
      </c>
      <c r="AK32" s="123">
        <f t="shared" ca="1" si="35"/>
        <v>0</v>
      </c>
      <c r="AL32" s="124">
        <f t="shared" ca="1" si="36"/>
        <v>0</v>
      </c>
      <c r="AM32" s="122">
        <f t="shared" ca="1" si="48"/>
        <v>44131</v>
      </c>
      <c r="AN32" s="123">
        <f t="shared" ca="1" si="37"/>
        <v>0</v>
      </c>
      <c r="AO32" s="123">
        <f t="shared" ca="1" si="38"/>
        <v>0</v>
      </c>
      <c r="AP32" s="124">
        <f t="shared" ca="1" si="39"/>
        <v>0</v>
      </c>
      <c r="AQ32" s="228">
        <f t="shared" ca="1" si="40"/>
        <v>44162</v>
      </c>
      <c r="AR32" s="123">
        <f t="shared" ca="1" si="41"/>
        <v>0</v>
      </c>
      <c r="AS32" s="123">
        <f t="shared" ca="1" si="42"/>
        <v>0</v>
      </c>
      <c r="AT32" s="124">
        <f t="shared" ca="1" si="43"/>
        <v>0</v>
      </c>
      <c r="AU32" s="228">
        <f t="shared" ca="1" si="44"/>
        <v>44192</v>
      </c>
      <c r="AV32" s="123">
        <f t="shared" ca="1" si="45"/>
        <v>0</v>
      </c>
      <c r="AW32" s="123">
        <f t="shared" ca="1" si="46"/>
        <v>0</v>
      </c>
      <c r="AX32" s="124">
        <f t="shared" ca="1" si="47"/>
        <v>0</v>
      </c>
      <c r="AY32" s="261"/>
      <c r="AZ32" s="790" t="s">
        <v>464</v>
      </c>
      <c r="BA32" s="790" t="s">
        <v>494</v>
      </c>
      <c r="BB32" s="246"/>
      <c r="BC32" s="246"/>
      <c r="BD32" s="246"/>
      <c r="BE32" s="246"/>
      <c r="BF32" s="246"/>
      <c r="BG32" s="246"/>
      <c r="BH32" s="246"/>
      <c r="BI32" s="246"/>
      <c r="BJ32" s="246"/>
      <c r="BK32" s="246"/>
      <c r="BL32" s="246"/>
      <c r="BM32" s="246"/>
      <c r="BN32" s="246"/>
      <c r="BO32" s="246"/>
      <c r="BP32" s="246"/>
      <c r="BQ32" s="246"/>
      <c r="BR32" s="246"/>
      <c r="BS32" s="246"/>
      <c r="BT32" s="246"/>
      <c r="BU32" s="246"/>
      <c r="BV32" s="246"/>
      <c r="BW32" s="246"/>
      <c r="BX32" s="247"/>
    </row>
    <row r="33" spans="1:127" thickBot="1" x14ac:dyDescent="0.3">
      <c r="A33" s="271"/>
      <c r="B33" s="301">
        <f t="shared" si="1"/>
        <v>29</v>
      </c>
      <c r="C33" s="122">
        <f t="shared" ca="1" si="0"/>
        <v>43858</v>
      </c>
      <c r="D33" s="123">
        <f t="shared" ca="1" si="2"/>
        <v>0</v>
      </c>
      <c r="E33" s="123">
        <f t="shared" ca="1" si="3"/>
        <v>0</v>
      </c>
      <c r="F33" s="124">
        <f t="shared" ca="1" si="4"/>
        <v>0</v>
      </c>
      <c r="G33" s="122">
        <f t="shared" ca="1" si="5"/>
        <v>43889</v>
      </c>
      <c r="H33" s="123">
        <f t="shared" ca="1" si="6"/>
        <v>0</v>
      </c>
      <c r="I33" s="123">
        <f t="shared" ca="1" si="7"/>
        <v>0</v>
      </c>
      <c r="J33" s="124">
        <f t="shared" ca="1" si="8"/>
        <v>0</v>
      </c>
      <c r="K33" s="122">
        <f t="shared" ca="1" si="9"/>
        <v>43918</v>
      </c>
      <c r="L33" s="123">
        <f t="shared" ca="1" si="10"/>
        <v>0</v>
      </c>
      <c r="M33" s="123">
        <f t="shared" ca="1" si="11"/>
        <v>0</v>
      </c>
      <c r="N33" s="124">
        <f t="shared" ca="1" si="12"/>
        <v>0</v>
      </c>
      <c r="O33" s="122">
        <f t="shared" ca="1" si="13"/>
        <v>43949</v>
      </c>
      <c r="P33" s="123">
        <f t="shared" ca="1" si="14"/>
        <v>0</v>
      </c>
      <c r="Q33" s="123">
        <f t="shared" ca="1" si="15"/>
        <v>0</v>
      </c>
      <c r="R33" s="124">
        <f t="shared" ca="1" si="16"/>
        <v>0</v>
      </c>
      <c r="S33" s="122">
        <f t="shared" ca="1" si="17"/>
        <v>43979</v>
      </c>
      <c r="T33" s="123">
        <f t="shared" ca="1" si="18"/>
        <v>0</v>
      </c>
      <c r="U33" s="123">
        <f t="shared" ca="1" si="19"/>
        <v>0</v>
      </c>
      <c r="V33" s="124">
        <f t="shared" ca="1" si="20"/>
        <v>0</v>
      </c>
      <c r="W33" s="122">
        <f t="shared" ca="1" si="21"/>
        <v>44010</v>
      </c>
      <c r="X33" s="123">
        <f t="shared" ca="1" si="22"/>
        <v>0</v>
      </c>
      <c r="Y33" s="123">
        <f t="shared" ca="1" si="23"/>
        <v>0</v>
      </c>
      <c r="Z33" s="124">
        <f t="shared" ca="1" si="24"/>
        <v>0</v>
      </c>
      <c r="AA33" s="122">
        <f t="shared" ca="1" si="25"/>
        <v>44040</v>
      </c>
      <c r="AB33" s="123">
        <f t="shared" ca="1" si="26"/>
        <v>0</v>
      </c>
      <c r="AC33" s="123">
        <f t="shared" ca="1" si="27"/>
        <v>0</v>
      </c>
      <c r="AD33" s="124">
        <f t="shared" ca="1" si="28"/>
        <v>0</v>
      </c>
      <c r="AE33" s="122">
        <f t="shared" ca="1" si="29"/>
        <v>44071</v>
      </c>
      <c r="AF33" s="123">
        <f t="shared" ca="1" si="30"/>
        <v>0</v>
      </c>
      <c r="AG33" s="123">
        <f t="shared" ca="1" si="31"/>
        <v>0</v>
      </c>
      <c r="AH33" s="124">
        <f t="shared" ca="1" si="32"/>
        <v>0</v>
      </c>
      <c r="AI33" s="122">
        <f t="shared" ca="1" si="33"/>
        <v>44102</v>
      </c>
      <c r="AJ33" s="123">
        <f t="shared" ca="1" si="34"/>
        <v>0</v>
      </c>
      <c r="AK33" s="123">
        <f t="shared" ca="1" si="35"/>
        <v>0</v>
      </c>
      <c r="AL33" s="124">
        <f t="shared" ca="1" si="36"/>
        <v>0</v>
      </c>
      <c r="AM33" s="122">
        <f t="shared" ca="1" si="48"/>
        <v>44132</v>
      </c>
      <c r="AN33" s="123">
        <f t="shared" ca="1" si="37"/>
        <v>0</v>
      </c>
      <c r="AO33" s="123">
        <f t="shared" ca="1" si="38"/>
        <v>0</v>
      </c>
      <c r="AP33" s="124">
        <f t="shared" ca="1" si="39"/>
        <v>0</v>
      </c>
      <c r="AQ33" s="228">
        <f t="shared" ca="1" si="40"/>
        <v>44163</v>
      </c>
      <c r="AR33" s="123">
        <f t="shared" ca="1" si="41"/>
        <v>0</v>
      </c>
      <c r="AS33" s="123">
        <f t="shared" ca="1" si="42"/>
        <v>0</v>
      </c>
      <c r="AT33" s="124">
        <f t="shared" ca="1" si="43"/>
        <v>0</v>
      </c>
      <c r="AU33" s="228">
        <f t="shared" ca="1" si="44"/>
        <v>44193</v>
      </c>
      <c r="AV33" s="123">
        <f t="shared" ca="1" si="45"/>
        <v>0</v>
      </c>
      <c r="AW33" s="123">
        <f t="shared" ca="1" si="46"/>
        <v>0</v>
      </c>
      <c r="AX33" s="124">
        <f t="shared" ca="1" si="47"/>
        <v>0</v>
      </c>
      <c r="AY33" s="261"/>
      <c r="AZ33" s="790" t="s">
        <v>465</v>
      </c>
      <c r="BA33" s="790" t="s">
        <v>495</v>
      </c>
      <c r="BB33" s="246"/>
      <c r="BC33" s="246"/>
      <c r="BD33" s="246"/>
      <c r="BE33" s="246"/>
      <c r="BF33" s="246"/>
      <c r="BG33" s="246"/>
      <c r="BH33" s="246"/>
      <c r="BI33" s="246"/>
      <c r="BJ33" s="246"/>
      <c r="BK33" s="246"/>
      <c r="BL33" s="246"/>
      <c r="BM33" s="246"/>
      <c r="BN33" s="246"/>
      <c r="BO33" s="246"/>
      <c r="BP33" s="246"/>
      <c r="BQ33" s="246"/>
      <c r="BR33" s="246"/>
      <c r="BS33" s="246"/>
      <c r="BT33" s="246"/>
      <c r="BU33" s="246"/>
      <c r="BV33" s="246"/>
      <c r="BW33" s="246"/>
      <c r="BX33" s="247"/>
    </row>
    <row r="34" spans="1:127" thickBot="1" x14ac:dyDescent="0.3">
      <c r="A34" s="271"/>
      <c r="B34" s="301">
        <f t="shared" si="1"/>
        <v>30</v>
      </c>
      <c r="C34" s="122">
        <f t="shared" ca="1" si="0"/>
        <v>43859</v>
      </c>
      <c r="D34" s="123">
        <f t="shared" ca="1" si="2"/>
        <v>0</v>
      </c>
      <c r="E34" s="123">
        <f t="shared" ca="1" si="3"/>
        <v>0</v>
      </c>
      <c r="F34" s="124">
        <f t="shared" ca="1" si="4"/>
        <v>0</v>
      </c>
      <c r="G34" s="122"/>
      <c r="H34" s="123"/>
      <c r="I34" s="123"/>
      <c r="J34" s="335"/>
      <c r="K34" s="122">
        <f t="shared" ca="1" si="9"/>
        <v>43919</v>
      </c>
      <c r="L34" s="123">
        <f t="shared" ca="1" si="10"/>
        <v>0</v>
      </c>
      <c r="M34" s="123">
        <f t="shared" ca="1" si="11"/>
        <v>0</v>
      </c>
      <c r="N34" s="124">
        <f t="shared" ca="1" si="12"/>
        <v>0</v>
      </c>
      <c r="O34" s="122">
        <f t="shared" ca="1" si="13"/>
        <v>43950</v>
      </c>
      <c r="P34" s="123">
        <f t="shared" ca="1" si="14"/>
        <v>0</v>
      </c>
      <c r="Q34" s="123">
        <f t="shared" ca="1" si="15"/>
        <v>0</v>
      </c>
      <c r="R34" s="124">
        <f t="shared" ca="1" si="16"/>
        <v>0</v>
      </c>
      <c r="S34" s="122">
        <f t="shared" ca="1" si="17"/>
        <v>43980</v>
      </c>
      <c r="T34" s="123">
        <f t="shared" ca="1" si="18"/>
        <v>0</v>
      </c>
      <c r="U34" s="123">
        <f t="shared" ca="1" si="19"/>
        <v>0</v>
      </c>
      <c r="V34" s="124">
        <f t="shared" ca="1" si="20"/>
        <v>0</v>
      </c>
      <c r="W34" s="122">
        <f t="shared" ca="1" si="21"/>
        <v>44011</v>
      </c>
      <c r="X34" s="123">
        <f t="shared" ca="1" si="22"/>
        <v>0</v>
      </c>
      <c r="Y34" s="123">
        <f t="shared" ca="1" si="23"/>
        <v>0</v>
      </c>
      <c r="Z34" s="124">
        <f t="shared" ca="1" si="24"/>
        <v>0</v>
      </c>
      <c r="AA34" s="122">
        <f t="shared" ca="1" si="25"/>
        <v>44041</v>
      </c>
      <c r="AB34" s="123">
        <f t="shared" ca="1" si="26"/>
        <v>0</v>
      </c>
      <c r="AC34" s="123">
        <f t="shared" ca="1" si="27"/>
        <v>0</v>
      </c>
      <c r="AD34" s="124">
        <f t="shared" ca="1" si="28"/>
        <v>0</v>
      </c>
      <c r="AE34" s="122">
        <f t="shared" ca="1" si="29"/>
        <v>44072</v>
      </c>
      <c r="AF34" s="123">
        <f t="shared" ca="1" si="30"/>
        <v>0</v>
      </c>
      <c r="AG34" s="123">
        <f t="shared" ca="1" si="31"/>
        <v>0</v>
      </c>
      <c r="AH34" s="124">
        <f t="shared" ca="1" si="32"/>
        <v>0</v>
      </c>
      <c r="AI34" s="122">
        <f t="shared" ca="1" si="33"/>
        <v>44103</v>
      </c>
      <c r="AJ34" s="123">
        <f t="shared" ca="1" si="34"/>
        <v>0</v>
      </c>
      <c r="AK34" s="123">
        <f t="shared" ca="1" si="35"/>
        <v>0</v>
      </c>
      <c r="AL34" s="124">
        <f t="shared" ca="1" si="36"/>
        <v>0</v>
      </c>
      <c r="AM34" s="122">
        <f t="shared" ca="1" si="48"/>
        <v>44133</v>
      </c>
      <c r="AN34" s="123">
        <f t="shared" ca="1" si="37"/>
        <v>0</v>
      </c>
      <c r="AO34" s="123">
        <f t="shared" ca="1" si="38"/>
        <v>0</v>
      </c>
      <c r="AP34" s="124">
        <f t="shared" ca="1" si="39"/>
        <v>0</v>
      </c>
      <c r="AQ34" s="228">
        <f t="shared" ca="1" si="40"/>
        <v>44164</v>
      </c>
      <c r="AR34" s="123">
        <f t="shared" ca="1" si="41"/>
        <v>0</v>
      </c>
      <c r="AS34" s="123">
        <f t="shared" ca="1" si="42"/>
        <v>0</v>
      </c>
      <c r="AT34" s="124">
        <f t="shared" ca="1" si="43"/>
        <v>0</v>
      </c>
      <c r="AU34" s="228">
        <f t="shared" ca="1" si="44"/>
        <v>44194</v>
      </c>
      <c r="AV34" s="123">
        <f t="shared" ca="1" si="45"/>
        <v>0</v>
      </c>
      <c r="AW34" s="123">
        <f t="shared" ca="1" si="46"/>
        <v>0</v>
      </c>
      <c r="AX34" s="124">
        <f t="shared" ca="1" si="47"/>
        <v>0</v>
      </c>
      <c r="AY34" s="261"/>
      <c r="AZ34" s="790" t="s">
        <v>466</v>
      </c>
      <c r="BA34" s="790" t="s">
        <v>496</v>
      </c>
      <c r="BB34" s="246"/>
      <c r="BC34" s="246"/>
      <c r="BD34" s="246"/>
      <c r="BE34" s="246"/>
      <c r="BF34" s="246"/>
      <c r="BG34" s="246"/>
      <c r="BH34" s="246"/>
      <c r="BI34" s="246"/>
      <c r="BJ34" s="246"/>
      <c r="BK34" s="246"/>
      <c r="BL34" s="246"/>
      <c r="BM34" s="246"/>
      <c r="BN34" s="246"/>
      <c r="BO34" s="246"/>
      <c r="BP34" s="246"/>
      <c r="BQ34" s="246"/>
      <c r="BR34" s="246"/>
      <c r="BS34" s="246"/>
      <c r="BT34" s="246"/>
      <c r="BU34" s="246"/>
      <c r="BV34" s="246"/>
      <c r="BW34" s="246"/>
      <c r="BX34" s="247"/>
    </row>
    <row r="35" spans="1:127" thickBot="1" x14ac:dyDescent="0.3">
      <c r="A35" s="271"/>
      <c r="B35" s="302">
        <f t="shared" si="1"/>
        <v>31</v>
      </c>
      <c r="C35" s="277">
        <f t="shared" ca="1" si="0"/>
        <v>43860</v>
      </c>
      <c r="D35" s="123">
        <f t="shared" ca="1" si="2"/>
        <v>0</v>
      </c>
      <c r="E35" s="123">
        <f t="shared" ca="1" si="3"/>
        <v>0</v>
      </c>
      <c r="F35" s="124">
        <f t="shared" ca="1" si="4"/>
        <v>0</v>
      </c>
      <c r="G35" s="277"/>
      <c r="H35" s="278"/>
      <c r="I35" s="278"/>
      <c r="J35" s="336"/>
      <c r="K35" s="122">
        <f t="shared" ca="1" si="9"/>
        <v>43920</v>
      </c>
      <c r="L35" s="123">
        <f t="shared" ca="1" si="10"/>
        <v>0</v>
      </c>
      <c r="M35" s="123">
        <f t="shared" ca="1" si="11"/>
        <v>0</v>
      </c>
      <c r="N35" s="124">
        <f t="shared" ca="1" si="12"/>
        <v>0</v>
      </c>
      <c r="O35" s="277"/>
      <c r="P35" s="278"/>
      <c r="Q35" s="278"/>
      <c r="R35" s="279"/>
      <c r="S35" s="277">
        <f t="shared" ca="1" si="17"/>
        <v>43981</v>
      </c>
      <c r="T35" s="123">
        <f t="shared" ca="1" si="18"/>
        <v>0</v>
      </c>
      <c r="U35" s="123">
        <f t="shared" ca="1" si="19"/>
        <v>0</v>
      </c>
      <c r="V35" s="124">
        <f t="shared" ca="1" si="20"/>
        <v>0</v>
      </c>
      <c r="W35" s="277"/>
      <c r="X35" s="278"/>
      <c r="Y35" s="278"/>
      <c r="Z35" s="279"/>
      <c r="AA35" s="277">
        <f t="shared" ca="1" si="25"/>
        <v>44042</v>
      </c>
      <c r="AB35" s="123">
        <f t="shared" ca="1" si="26"/>
        <v>0</v>
      </c>
      <c r="AC35" s="123">
        <f t="shared" ca="1" si="27"/>
        <v>0</v>
      </c>
      <c r="AD35" s="124">
        <f t="shared" ca="1" si="28"/>
        <v>0</v>
      </c>
      <c r="AE35" s="277">
        <f t="shared" ca="1" si="29"/>
        <v>44073</v>
      </c>
      <c r="AF35" s="123">
        <f t="shared" ca="1" si="30"/>
        <v>0</v>
      </c>
      <c r="AG35" s="123">
        <f t="shared" ca="1" si="31"/>
        <v>0</v>
      </c>
      <c r="AH35" s="124">
        <f t="shared" ca="1" si="32"/>
        <v>0</v>
      </c>
      <c r="AI35" s="277"/>
      <c r="AJ35" s="278"/>
      <c r="AK35" s="278"/>
      <c r="AL35" s="279"/>
      <c r="AM35" s="122">
        <f t="shared" ca="1" si="48"/>
        <v>44134</v>
      </c>
      <c r="AN35" s="123">
        <f t="shared" ca="1" si="37"/>
        <v>0</v>
      </c>
      <c r="AO35" s="123">
        <f t="shared" ca="1" si="38"/>
        <v>0</v>
      </c>
      <c r="AP35" s="124">
        <f t="shared" ca="1" si="39"/>
        <v>0</v>
      </c>
      <c r="AQ35" s="281"/>
      <c r="AR35" s="282"/>
      <c r="AS35" s="282"/>
      <c r="AT35" s="280"/>
      <c r="AU35" s="281">
        <f t="shared" ca="1" si="44"/>
        <v>44195</v>
      </c>
      <c r="AV35" s="123">
        <f t="shared" ca="1" si="45"/>
        <v>0</v>
      </c>
      <c r="AW35" s="123">
        <f t="shared" ca="1" si="46"/>
        <v>0</v>
      </c>
      <c r="AX35" s="124">
        <f t="shared" ca="1" si="47"/>
        <v>0</v>
      </c>
      <c r="AY35" s="261"/>
      <c r="AZ35" s="790" t="s">
        <v>467</v>
      </c>
      <c r="BA35" s="790" t="s">
        <v>497</v>
      </c>
      <c r="BB35" s="246"/>
      <c r="BC35" s="246"/>
      <c r="BD35" s="246"/>
      <c r="BE35" s="246"/>
      <c r="BF35" s="246"/>
      <c r="BG35" s="246"/>
      <c r="BH35" s="246"/>
      <c r="BI35" s="246"/>
      <c r="BJ35" s="246"/>
      <c r="BK35" s="246"/>
      <c r="BL35" s="246"/>
      <c r="BM35" s="246"/>
      <c r="BN35" s="246"/>
      <c r="BO35" s="246"/>
      <c r="BP35" s="246"/>
      <c r="BQ35" s="246"/>
      <c r="BR35" s="246"/>
      <c r="BS35" s="246"/>
      <c r="BT35" s="246"/>
      <c r="BU35" s="246"/>
      <c r="BV35" s="246"/>
      <c r="BW35" s="246"/>
      <c r="BX35" s="247"/>
    </row>
    <row r="36" spans="1:127" thickBot="1" x14ac:dyDescent="0.3">
      <c r="A36" s="271"/>
      <c r="B36" s="243"/>
      <c r="C36" s="132"/>
      <c r="D36" s="132"/>
      <c r="E36" s="132"/>
      <c r="F36" s="294" t="str">
        <f ca="1">CONCATENATE(SUM(D5:D35)," Tage")</f>
        <v>0 Tage</v>
      </c>
      <c r="G36" s="294"/>
      <c r="H36" s="294"/>
      <c r="I36" s="294"/>
      <c r="J36" s="294" t="str">
        <f ca="1">CONCATENATE(SUM(H5:H35)," Tage")</f>
        <v>0 Tage</v>
      </c>
      <c r="K36" s="294"/>
      <c r="L36" s="294"/>
      <c r="M36" s="294"/>
      <c r="N36" s="294" t="str">
        <f ca="1">CONCATENATE(SUM(L5:L35)," Tage")</f>
        <v>0 Tage</v>
      </c>
      <c r="O36" s="294"/>
      <c r="P36" s="294"/>
      <c r="Q36" s="294"/>
      <c r="R36" s="294" t="str">
        <f ca="1">CONCATENATE(SUM(P5:P35)," Tage")</f>
        <v>0 Tage</v>
      </c>
      <c r="S36" s="294"/>
      <c r="T36" s="294"/>
      <c r="U36" s="294"/>
      <c r="V36" s="294" t="str">
        <f ca="1">CONCATENATE(SUM(T5:T35)," Tage")</f>
        <v>0 Tage</v>
      </c>
      <c r="W36" s="294"/>
      <c r="X36" s="294"/>
      <c r="Y36" s="294"/>
      <c r="Z36" s="294" t="str">
        <f ca="1">CONCATENATE(SUM(X5:X35)," Tage")</f>
        <v>0 Tage</v>
      </c>
      <c r="AA36" s="294"/>
      <c r="AB36" s="294"/>
      <c r="AC36" s="294"/>
      <c r="AD36" s="294" t="str">
        <f ca="1">CONCATENATE(SUM(AB5:AB35)," Tage")</f>
        <v>0 Tage</v>
      </c>
      <c r="AE36" s="294"/>
      <c r="AF36" s="294"/>
      <c r="AG36" s="294"/>
      <c r="AH36" s="294" t="str">
        <f ca="1">CONCATENATE(SUM(AF5:AF35)," Tage")</f>
        <v>0 Tage</v>
      </c>
      <c r="AI36" s="294"/>
      <c r="AJ36" s="294"/>
      <c r="AK36" s="294"/>
      <c r="AL36" s="294" t="str">
        <f ca="1">CONCATENATE(SUM(AJ5:AJ35)," Tage")</f>
        <v>0 Tage</v>
      </c>
      <c r="AM36" s="294"/>
      <c r="AN36" s="294"/>
      <c r="AO36" s="294"/>
      <c r="AP36" s="295" t="str">
        <f ca="1">CONCATENATE(SUM(AN5:AN35)," Tage")</f>
        <v>0 Tage</v>
      </c>
      <c r="AQ36" s="295"/>
      <c r="AR36" s="295"/>
      <c r="AS36" s="295"/>
      <c r="AT36" s="295" t="str">
        <f ca="1">CONCATENATE(SUM(AR5:AR35)," Tage")</f>
        <v>0 Tage</v>
      </c>
      <c r="AU36" s="295"/>
      <c r="AV36" s="295"/>
      <c r="AW36" s="295"/>
      <c r="AX36" s="296" t="str">
        <f ca="1">CONCATENATE(SUM(AV5:AV35)," Tage")</f>
        <v>0 Tage</v>
      </c>
      <c r="AY36" s="261"/>
      <c r="AZ36" s="246"/>
      <c r="BA36" s="246"/>
      <c r="BB36" s="246"/>
      <c r="BC36" s="246"/>
      <c r="BD36" s="246"/>
      <c r="BE36" s="246"/>
      <c r="BF36" s="246"/>
      <c r="BG36" s="246"/>
      <c r="BH36" s="246"/>
      <c r="BI36" s="246"/>
      <c r="BJ36" s="246"/>
      <c r="BK36" s="246"/>
      <c r="BL36" s="246"/>
      <c r="BM36" s="246"/>
      <c r="BN36" s="246"/>
      <c r="BO36" s="246"/>
      <c r="BP36" s="246"/>
      <c r="BQ36" s="246"/>
      <c r="BR36" s="246"/>
      <c r="BS36" s="246"/>
      <c r="BT36" s="246"/>
      <c r="BU36" s="246"/>
      <c r="BV36" s="246"/>
      <c r="BW36" s="246"/>
      <c r="BX36" s="247"/>
    </row>
    <row r="37" spans="1:127" thickBot="1" x14ac:dyDescent="0.3">
      <c r="A37" s="271"/>
      <c r="B37" s="244"/>
      <c r="C37" s="133"/>
      <c r="D37" s="133"/>
      <c r="E37" s="133"/>
      <c r="F37" s="297" t="str">
        <f ca="1">CONCATENATE(SUM(E5:E35)," Tage")</f>
        <v>0 Tage</v>
      </c>
      <c r="G37" s="297"/>
      <c r="H37" s="297"/>
      <c r="I37" s="297"/>
      <c r="J37" s="297" t="str">
        <f ca="1">CONCATENATE(SUM(I5:I35)," Tage")</f>
        <v>0 Tage</v>
      </c>
      <c r="K37" s="297"/>
      <c r="L37" s="297"/>
      <c r="M37" s="297"/>
      <c r="N37" s="297" t="str">
        <f ca="1">CONCATENATE(SUM(M5:M35)," Tage")</f>
        <v>0 Tage</v>
      </c>
      <c r="O37" s="297"/>
      <c r="P37" s="297"/>
      <c r="Q37" s="297"/>
      <c r="R37" s="297" t="str">
        <f ca="1">CONCATENATE(SUM(Q5:Q35)," Tage")</f>
        <v>0 Tage</v>
      </c>
      <c r="S37" s="297"/>
      <c r="T37" s="297"/>
      <c r="U37" s="297"/>
      <c r="V37" s="297" t="str">
        <f ca="1">CONCATENATE(SUM(U5:U35)," Tage")</f>
        <v>0 Tage</v>
      </c>
      <c r="W37" s="297"/>
      <c r="X37" s="297"/>
      <c r="Y37" s="297"/>
      <c r="Z37" s="297" t="str">
        <f ca="1">CONCATENATE(SUM(Y5:Y35)," Tage")</f>
        <v>0 Tage</v>
      </c>
      <c r="AA37" s="297"/>
      <c r="AB37" s="297"/>
      <c r="AC37" s="297"/>
      <c r="AD37" s="297" t="str">
        <f ca="1">CONCATENATE(SUM(AC5:AC35)," Tage")</f>
        <v>0 Tage</v>
      </c>
      <c r="AE37" s="297"/>
      <c r="AF37" s="297"/>
      <c r="AG37" s="297"/>
      <c r="AH37" s="297" t="str">
        <f ca="1">CONCATENATE(SUM(AG5:AG35)," Tage")</f>
        <v>0 Tage</v>
      </c>
      <c r="AI37" s="297"/>
      <c r="AJ37" s="297"/>
      <c r="AK37" s="297"/>
      <c r="AL37" s="297" t="str">
        <f ca="1">CONCATENATE(SUM(AK5:AK35)," Tage")</f>
        <v>0 Tage</v>
      </c>
      <c r="AM37" s="297"/>
      <c r="AN37" s="297"/>
      <c r="AO37" s="297"/>
      <c r="AP37" s="298" t="str">
        <f ca="1">CONCATENATE(SUM(AO5:AO35)," Tage")</f>
        <v>0 Tage</v>
      </c>
      <c r="AQ37" s="298"/>
      <c r="AR37" s="298"/>
      <c r="AS37" s="298"/>
      <c r="AT37" s="298" t="str">
        <f ca="1">CONCATENATE(SUM(AS5:AS35)," Tage")</f>
        <v>0 Tage</v>
      </c>
      <c r="AU37" s="298"/>
      <c r="AV37" s="298"/>
      <c r="AW37" s="298"/>
      <c r="AX37" s="299" t="str">
        <f ca="1">CONCATENATE(SUM(AW5:AW35)," Tage")</f>
        <v>0 Tage</v>
      </c>
      <c r="AY37" s="261"/>
      <c r="AZ37" s="246"/>
      <c r="BA37" s="246"/>
      <c r="BB37" s="246"/>
      <c r="BC37" s="246"/>
      <c r="BD37" s="246"/>
      <c r="BE37" s="246"/>
      <c r="BF37" s="246"/>
      <c r="BG37" s="246"/>
      <c r="BH37" s="246"/>
      <c r="BI37" s="246"/>
      <c r="BJ37" s="246"/>
      <c r="BK37" s="246"/>
      <c r="BL37" s="246"/>
      <c r="BM37" s="246"/>
      <c r="BN37" s="246"/>
      <c r="BO37" s="246"/>
      <c r="BP37" s="246"/>
      <c r="BQ37" s="246"/>
      <c r="BR37" s="246"/>
      <c r="BS37" s="246"/>
      <c r="BT37" s="246"/>
      <c r="BU37" s="246"/>
      <c r="BV37" s="246"/>
      <c r="BW37" s="246"/>
      <c r="BX37" s="247"/>
    </row>
    <row r="38" spans="1:127" thickBot="1" x14ac:dyDescent="0.3">
      <c r="A38" s="245"/>
      <c r="B38" s="258"/>
      <c r="C38" s="276"/>
      <c r="D38" s="276"/>
      <c r="E38" s="276"/>
      <c r="F38" s="258"/>
      <c r="G38" s="276"/>
      <c r="H38" s="276"/>
      <c r="I38" s="276"/>
      <c r="J38" s="258"/>
      <c r="K38" s="276"/>
      <c r="L38" s="276"/>
      <c r="M38" s="276"/>
      <c r="N38" s="258"/>
      <c r="O38" s="276"/>
      <c r="P38" s="276"/>
      <c r="Q38" s="276"/>
      <c r="R38" s="258"/>
      <c r="S38" s="276"/>
      <c r="T38" s="276"/>
      <c r="U38" s="276"/>
      <c r="V38" s="258"/>
      <c r="W38" s="276"/>
      <c r="X38" s="276"/>
      <c r="Y38" s="276"/>
      <c r="Z38" s="258"/>
      <c r="AA38" s="276"/>
      <c r="AB38" s="276"/>
      <c r="AC38" s="276"/>
      <c r="AD38" s="258"/>
      <c r="AE38" s="276"/>
      <c r="AF38" s="276"/>
      <c r="AG38" s="276"/>
      <c r="AH38" s="258"/>
      <c r="AI38" s="276"/>
      <c r="AJ38" s="276"/>
      <c r="AK38" s="276"/>
      <c r="AL38" s="258"/>
      <c r="AM38" s="276"/>
      <c r="AN38" s="276"/>
      <c r="AO38" s="276"/>
      <c r="AP38" s="270"/>
      <c r="AQ38" s="270"/>
      <c r="AR38" s="270"/>
      <c r="AS38" s="270"/>
      <c r="AT38" s="270"/>
      <c r="AU38" s="270"/>
      <c r="AV38" s="270"/>
      <c r="AW38" s="270"/>
      <c r="AX38" s="270"/>
      <c r="AY38" s="246"/>
      <c r="AZ38" s="246"/>
      <c r="BA38" s="246"/>
      <c r="BB38" s="246"/>
      <c r="BC38" s="246"/>
      <c r="BD38" s="246"/>
      <c r="BE38" s="246"/>
      <c r="BF38" s="246"/>
      <c r="BG38" s="246"/>
      <c r="BH38" s="246"/>
      <c r="BI38" s="246"/>
      <c r="BJ38" s="246"/>
      <c r="BK38" s="246"/>
      <c r="BL38" s="246"/>
      <c r="BM38" s="246"/>
      <c r="BN38" s="246"/>
      <c r="BO38" s="246"/>
      <c r="BP38" s="246"/>
      <c r="BQ38" s="246"/>
      <c r="BR38" s="246"/>
      <c r="BS38" s="246"/>
      <c r="BT38" s="246"/>
      <c r="BU38" s="246"/>
      <c r="BV38" s="246"/>
      <c r="BW38" s="246"/>
      <c r="BX38" s="247"/>
    </row>
    <row r="39" spans="1:127" thickBot="1" x14ac:dyDescent="0.3">
      <c r="A39" s="245"/>
      <c r="B39" s="257"/>
      <c r="C39" s="288"/>
      <c r="D39" s="288"/>
      <c r="E39" s="288"/>
      <c r="F39" s="257"/>
      <c r="G39" s="288"/>
      <c r="H39" s="288"/>
      <c r="I39" s="288"/>
      <c r="J39" s="257"/>
      <c r="K39" s="288"/>
      <c r="L39" s="288"/>
      <c r="M39" s="288"/>
      <c r="N39" s="257"/>
      <c r="O39" s="288"/>
      <c r="P39" s="288"/>
      <c r="Q39" s="288"/>
      <c r="R39" s="257"/>
      <c r="S39" s="288"/>
      <c r="T39" s="288"/>
      <c r="U39" s="288"/>
      <c r="V39" s="257"/>
      <c r="W39" s="288"/>
      <c r="X39" s="288"/>
      <c r="Y39" s="288"/>
      <c r="Z39" s="257"/>
      <c r="AA39" s="288"/>
      <c r="AB39" s="288"/>
      <c r="AC39" s="288"/>
      <c r="AD39" s="257"/>
      <c r="AE39" s="248"/>
      <c r="AF39" s="248"/>
      <c r="AG39" s="248"/>
      <c r="AH39" s="245"/>
      <c r="AI39" s="248"/>
      <c r="AJ39" s="248"/>
      <c r="AK39" s="248"/>
      <c r="AL39" s="245"/>
      <c r="AM39" s="248"/>
      <c r="AN39" s="248"/>
      <c r="AO39" s="248"/>
      <c r="AP39" s="246"/>
      <c r="AQ39" s="246"/>
      <c r="AR39" s="246"/>
      <c r="AS39" s="246"/>
      <c r="AT39" s="246"/>
      <c r="AU39" s="246"/>
      <c r="AV39" s="246"/>
      <c r="AW39" s="246"/>
      <c r="AX39" s="246"/>
      <c r="AY39" s="246"/>
      <c r="AZ39" s="246"/>
      <c r="BA39" s="246"/>
      <c r="BB39" s="246"/>
      <c r="BC39" s="246"/>
      <c r="BD39" s="246"/>
      <c r="BE39" s="246"/>
      <c r="BF39" s="246"/>
      <c r="BG39" s="246"/>
      <c r="BH39" s="246"/>
      <c r="BI39" s="246"/>
      <c r="BJ39" s="246"/>
      <c r="BK39" s="246"/>
      <c r="BL39" s="246"/>
      <c r="BM39" s="246"/>
      <c r="BN39" s="246"/>
      <c r="BO39" s="246"/>
      <c r="BP39" s="246"/>
      <c r="BQ39" s="246"/>
      <c r="BR39" s="246"/>
      <c r="BS39" s="246"/>
      <c r="BT39" s="246"/>
      <c r="BU39" s="246"/>
      <c r="BV39" s="246"/>
      <c r="BW39" s="246"/>
      <c r="BX39" s="247"/>
    </row>
    <row r="40" spans="1:127" ht="10.5" customHeight="1" thickBot="1" x14ac:dyDescent="0.3">
      <c r="A40" s="271"/>
      <c r="B40" s="1446" t="s">
        <v>331</v>
      </c>
      <c r="C40" s="1447"/>
      <c r="D40" s="1447"/>
      <c r="E40" s="1447"/>
      <c r="F40" s="1447"/>
      <c r="G40" s="1447"/>
      <c r="H40" s="1447"/>
      <c r="I40" s="1447"/>
      <c r="J40" s="1447"/>
      <c r="K40" s="1447"/>
      <c r="L40" s="1447"/>
      <c r="M40" s="1447"/>
      <c r="N40" s="1447"/>
      <c r="O40" s="1447"/>
      <c r="P40" s="1447"/>
      <c r="Q40" s="1447"/>
      <c r="R40" s="1447"/>
      <c r="S40" s="1447"/>
      <c r="T40" s="1447"/>
      <c r="U40" s="1447"/>
      <c r="V40" s="1447"/>
      <c r="W40" s="1447"/>
      <c r="X40" s="1447"/>
      <c r="Y40" s="1447"/>
      <c r="Z40" s="1447"/>
      <c r="AA40" s="1447"/>
      <c r="AB40" s="1447"/>
      <c r="AC40" s="1447"/>
      <c r="AD40" s="1448"/>
      <c r="AE40" s="286"/>
      <c r="AF40" s="248"/>
      <c r="AG40" s="248"/>
      <c r="AH40" s="245"/>
      <c r="AI40" s="248"/>
      <c r="AJ40" s="248"/>
      <c r="AK40" s="248"/>
      <c r="AL40" s="245"/>
      <c r="AM40" s="248"/>
      <c r="AN40" s="248"/>
      <c r="AO40" s="248"/>
      <c r="AP40" s="246"/>
      <c r="AQ40" s="246"/>
      <c r="AR40" s="246"/>
      <c r="AS40" s="246"/>
      <c r="AT40" s="246"/>
      <c r="AU40" s="246"/>
      <c r="AV40" s="246"/>
      <c r="AW40" s="246"/>
      <c r="AX40" s="246"/>
      <c r="AY40" s="246"/>
      <c r="AZ40" s="246"/>
      <c r="BA40" s="246"/>
      <c r="BB40" s="246"/>
      <c r="BC40" s="246"/>
      <c r="BD40" s="246"/>
      <c r="BE40" s="246"/>
      <c r="BF40" s="246"/>
      <c r="BG40" s="246"/>
      <c r="BH40" s="246"/>
      <c r="BI40" s="246"/>
      <c r="BJ40" s="246"/>
      <c r="BK40" s="246"/>
      <c r="BL40" s="246"/>
      <c r="BM40" s="246"/>
      <c r="BN40" s="246"/>
      <c r="BO40" s="246"/>
      <c r="BP40" s="246"/>
      <c r="BQ40" s="246"/>
      <c r="BR40" s="246"/>
      <c r="BS40" s="246"/>
      <c r="BT40" s="246"/>
      <c r="BU40" s="246"/>
      <c r="BV40" s="246"/>
      <c r="BW40" s="246"/>
      <c r="BX40" s="247"/>
    </row>
    <row r="41" spans="1:127" ht="10.5" customHeight="1" thickBot="1" x14ac:dyDescent="0.3">
      <c r="A41" s="271"/>
      <c r="B41" s="1449"/>
      <c r="C41" s="1450"/>
      <c r="D41" s="1450"/>
      <c r="E41" s="1450"/>
      <c r="F41" s="1450"/>
      <c r="G41" s="1450"/>
      <c r="H41" s="1450"/>
      <c r="I41" s="1450"/>
      <c r="J41" s="1450"/>
      <c r="K41" s="1450"/>
      <c r="L41" s="1450"/>
      <c r="M41" s="1450"/>
      <c r="N41" s="1450"/>
      <c r="O41" s="1450"/>
      <c r="P41" s="1450"/>
      <c r="Q41" s="1450"/>
      <c r="R41" s="1450"/>
      <c r="S41" s="1450"/>
      <c r="T41" s="1450"/>
      <c r="U41" s="1450"/>
      <c r="V41" s="1450"/>
      <c r="W41" s="1450"/>
      <c r="X41" s="1450"/>
      <c r="Y41" s="1450"/>
      <c r="Z41" s="1450"/>
      <c r="AA41" s="1450"/>
      <c r="AB41" s="1450"/>
      <c r="AC41" s="1450"/>
      <c r="AD41" s="1451"/>
      <c r="AE41" s="286"/>
      <c r="AF41" s="248"/>
      <c r="AG41" s="248"/>
      <c r="AH41" s="245"/>
      <c r="AI41" s="248"/>
      <c r="AJ41" s="248"/>
      <c r="AK41" s="248"/>
      <c r="AL41" s="245"/>
      <c r="AM41" s="248"/>
      <c r="AN41" s="248"/>
      <c r="AO41" s="248"/>
      <c r="AP41" s="246"/>
      <c r="AQ41" s="246"/>
      <c r="AR41" s="246"/>
      <c r="AS41" s="246"/>
      <c r="AT41" s="246"/>
      <c r="AU41" s="246"/>
      <c r="AV41" s="246"/>
      <c r="AW41" s="246"/>
      <c r="AX41" s="246"/>
      <c r="AY41" s="246"/>
      <c r="AZ41" s="246"/>
      <c r="BA41" s="246"/>
      <c r="BB41" s="246"/>
      <c r="BC41" s="246"/>
      <c r="BD41" s="246"/>
      <c r="BE41" s="246"/>
      <c r="BF41" s="246"/>
      <c r="BG41" s="246"/>
      <c r="BH41" s="246"/>
      <c r="BI41" s="246"/>
      <c r="BJ41" s="246"/>
      <c r="BK41" s="246"/>
      <c r="BL41" s="246"/>
      <c r="BM41" s="246"/>
      <c r="BN41" s="246"/>
      <c r="BO41" s="246"/>
      <c r="BP41" s="246"/>
      <c r="BQ41" s="246"/>
      <c r="BR41" s="246"/>
      <c r="BS41" s="246"/>
      <c r="BT41" s="246"/>
      <c r="BU41" s="246"/>
      <c r="BV41" s="246"/>
      <c r="BW41" s="246"/>
      <c r="BX41" s="247"/>
    </row>
    <row r="42" spans="1:127" ht="10.5" customHeight="1" thickBot="1" x14ac:dyDescent="0.3">
      <c r="A42" s="271"/>
      <c r="B42" s="1449"/>
      <c r="C42" s="1450"/>
      <c r="D42" s="1450"/>
      <c r="E42" s="1450"/>
      <c r="F42" s="1450"/>
      <c r="G42" s="1450"/>
      <c r="H42" s="1450"/>
      <c r="I42" s="1450"/>
      <c r="J42" s="1450"/>
      <c r="K42" s="1450"/>
      <c r="L42" s="1450"/>
      <c r="M42" s="1450"/>
      <c r="N42" s="1450"/>
      <c r="O42" s="1450"/>
      <c r="P42" s="1450"/>
      <c r="Q42" s="1450"/>
      <c r="R42" s="1450"/>
      <c r="S42" s="1450"/>
      <c r="T42" s="1450"/>
      <c r="U42" s="1450"/>
      <c r="V42" s="1450"/>
      <c r="W42" s="1450"/>
      <c r="X42" s="1450"/>
      <c r="Y42" s="1450"/>
      <c r="Z42" s="1450"/>
      <c r="AA42" s="1450"/>
      <c r="AB42" s="1450"/>
      <c r="AC42" s="1450"/>
      <c r="AD42" s="1451"/>
      <c r="AE42" s="286"/>
      <c r="AF42" s="248"/>
      <c r="AG42" s="248"/>
      <c r="AH42" s="245"/>
      <c r="AI42" s="248"/>
      <c r="AJ42" s="248"/>
      <c r="AK42" s="248"/>
      <c r="AL42" s="245"/>
      <c r="AM42" s="248"/>
      <c r="AN42" s="248"/>
      <c r="AO42" s="248"/>
      <c r="AP42" s="246"/>
      <c r="AQ42" s="246"/>
      <c r="AR42" s="246"/>
      <c r="AS42" s="246"/>
      <c r="AT42" s="246"/>
      <c r="AU42" s="246"/>
      <c r="AV42" s="246"/>
      <c r="AW42" s="246"/>
      <c r="AX42" s="246"/>
      <c r="AY42" s="246"/>
      <c r="AZ42" s="246"/>
      <c r="BA42" s="246"/>
      <c r="BB42" s="246"/>
      <c r="BC42" s="246"/>
      <c r="BD42" s="246"/>
      <c r="BE42" s="246"/>
      <c r="BF42" s="246"/>
      <c r="BG42" s="246"/>
      <c r="BH42" s="246"/>
      <c r="BI42" s="246"/>
      <c r="BJ42" s="246"/>
      <c r="BK42" s="246"/>
      <c r="BL42" s="246"/>
      <c r="BM42" s="246"/>
      <c r="BN42" s="246"/>
      <c r="BO42" s="246"/>
      <c r="BP42" s="246"/>
      <c r="BQ42" s="246"/>
      <c r="BR42" s="246"/>
      <c r="BS42" s="246"/>
      <c r="BT42" s="246"/>
      <c r="BU42" s="246"/>
      <c r="BV42" s="246"/>
      <c r="BW42" s="246"/>
      <c r="BX42" s="247"/>
    </row>
    <row r="43" spans="1:127" ht="10.5" customHeight="1" thickBot="1" x14ac:dyDescent="0.3">
      <c r="A43" s="271"/>
      <c r="B43" s="1452"/>
      <c r="C43" s="1453"/>
      <c r="D43" s="1453"/>
      <c r="E43" s="1453"/>
      <c r="F43" s="1453"/>
      <c r="G43" s="1453"/>
      <c r="H43" s="1453"/>
      <c r="I43" s="1453"/>
      <c r="J43" s="1453"/>
      <c r="K43" s="1453"/>
      <c r="L43" s="1453"/>
      <c r="M43" s="1453"/>
      <c r="N43" s="1453"/>
      <c r="O43" s="1453"/>
      <c r="P43" s="1453"/>
      <c r="Q43" s="1453"/>
      <c r="R43" s="1453"/>
      <c r="S43" s="1453"/>
      <c r="T43" s="1453"/>
      <c r="U43" s="1453"/>
      <c r="V43" s="1453"/>
      <c r="W43" s="1453"/>
      <c r="X43" s="1453"/>
      <c r="Y43" s="1453"/>
      <c r="Z43" s="1453"/>
      <c r="AA43" s="1453"/>
      <c r="AB43" s="1453"/>
      <c r="AC43" s="1453"/>
      <c r="AD43" s="1454"/>
      <c r="AE43" s="286"/>
      <c r="AF43" s="248"/>
      <c r="AG43" s="248"/>
      <c r="AH43" s="245"/>
      <c r="AI43" s="248"/>
      <c r="AJ43" s="248"/>
      <c r="AK43" s="248"/>
      <c r="AL43" s="245"/>
      <c r="AM43" s="248"/>
      <c r="AN43" s="248"/>
      <c r="AO43" s="248"/>
      <c r="AP43" s="246"/>
      <c r="AQ43" s="246"/>
      <c r="AR43" s="246"/>
      <c r="AS43" s="246"/>
      <c r="AT43" s="246"/>
      <c r="AU43" s="246"/>
      <c r="AV43" s="246"/>
      <c r="AW43" s="246"/>
      <c r="AX43" s="246"/>
      <c r="AY43" s="246"/>
      <c r="AZ43" s="246"/>
      <c r="BA43" s="246"/>
      <c r="BB43" s="246"/>
      <c r="BC43" s="246"/>
      <c r="BD43" s="246"/>
      <c r="BE43" s="246"/>
      <c r="BF43" s="246"/>
      <c r="BG43" s="246"/>
      <c r="BH43" s="246"/>
      <c r="BI43" s="246"/>
      <c r="BJ43" s="246"/>
      <c r="BK43" s="246"/>
      <c r="BL43" s="246"/>
      <c r="BM43" s="246"/>
      <c r="BN43" s="246"/>
      <c r="BO43" s="246"/>
      <c r="BP43" s="246"/>
      <c r="BQ43" s="246"/>
      <c r="BR43" s="246"/>
      <c r="BS43" s="246"/>
      <c r="BT43" s="246"/>
      <c r="BU43" s="246"/>
      <c r="BV43" s="246"/>
      <c r="BW43" s="246"/>
      <c r="BX43" s="247"/>
    </row>
    <row r="44" spans="1:127" s="926" customFormat="1" ht="31.5" customHeight="1" thickBot="1" x14ac:dyDescent="0.3">
      <c r="A44" s="285"/>
      <c r="B44" s="292"/>
      <c r="C44" s="293"/>
      <c r="D44" s="293"/>
      <c r="E44" s="293"/>
      <c r="F44" s="1440" t="str">
        <f>Informationen!$V$3</f>
        <v>in eigener Verantwortung</v>
      </c>
      <c r="G44" s="1440"/>
      <c r="H44" s="1440"/>
      <c r="I44" s="1440"/>
      <c r="J44" s="1440"/>
      <c r="K44" s="1440"/>
      <c r="L44" s="1440"/>
      <c r="M44" s="1440"/>
      <c r="N44" s="1440"/>
      <c r="O44" s="1440"/>
      <c r="P44" s="1440"/>
      <c r="Q44" s="1440"/>
      <c r="R44" s="1440"/>
      <c r="S44" s="1440"/>
      <c r="T44" s="1440"/>
      <c r="U44" s="1440"/>
      <c r="V44" s="1440"/>
      <c r="W44" s="1440"/>
      <c r="X44" s="1440"/>
      <c r="Y44" s="1440"/>
      <c r="Z44" s="1440"/>
      <c r="AA44" s="1440"/>
      <c r="AB44" s="1440"/>
      <c r="AC44" s="1440"/>
      <c r="AD44" s="1441"/>
      <c r="AE44" s="287"/>
      <c r="AF44" s="250"/>
      <c r="AG44" s="250"/>
      <c r="AH44" s="249"/>
      <c r="AI44" s="250"/>
      <c r="AJ44" s="250"/>
      <c r="AK44" s="250"/>
      <c r="AL44" s="249"/>
      <c r="AM44" s="250"/>
      <c r="AN44" s="250"/>
      <c r="AO44" s="250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  <c r="BD44" s="251"/>
      <c r="BE44" s="251"/>
      <c r="BF44" s="251"/>
      <c r="BG44" s="251"/>
      <c r="BH44" s="251"/>
      <c r="BI44" s="251"/>
      <c r="BJ44" s="251"/>
      <c r="BK44" s="251"/>
      <c r="BL44" s="251"/>
      <c r="BM44" s="251"/>
      <c r="BN44" s="251"/>
      <c r="BO44" s="251"/>
      <c r="BP44" s="251"/>
      <c r="BQ44" s="251"/>
      <c r="BR44" s="251"/>
      <c r="BS44" s="251"/>
      <c r="BT44" s="251"/>
      <c r="BU44" s="251"/>
      <c r="BV44" s="251"/>
      <c r="BW44" s="251"/>
      <c r="BX44" s="252"/>
      <c r="BY44" s="225"/>
      <c r="BZ44" s="925"/>
      <c r="CA44" s="925"/>
      <c r="CB44" s="925"/>
      <c r="CC44" s="925"/>
      <c r="CD44" s="925"/>
      <c r="CE44" s="925"/>
      <c r="CF44" s="925"/>
      <c r="CG44" s="925"/>
      <c r="CH44" s="925"/>
      <c r="CI44" s="925"/>
      <c r="CJ44" s="925"/>
      <c r="CK44" s="925"/>
      <c r="CL44" s="925"/>
      <c r="CM44" s="925"/>
      <c r="CN44" s="925"/>
      <c r="CO44" s="925"/>
      <c r="CP44" s="925"/>
      <c r="CQ44" s="925"/>
      <c r="CR44" s="925"/>
      <c r="CS44" s="925"/>
      <c r="CT44" s="925"/>
      <c r="CU44" s="925"/>
      <c r="CV44" s="925"/>
      <c r="CW44" s="925"/>
      <c r="CX44" s="925"/>
      <c r="CY44" s="925"/>
      <c r="CZ44" s="925"/>
      <c r="DA44" s="925"/>
      <c r="DB44" s="925"/>
      <c r="DC44" s="925"/>
      <c r="DD44" s="925"/>
      <c r="DE44" s="925"/>
      <c r="DF44" s="925"/>
      <c r="DG44" s="925"/>
      <c r="DH44" s="925"/>
      <c r="DI44" s="925"/>
      <c r="DJ44" s="925"/>
      <c r="DK44" s="925"/>
      <c r="DL44" s="925"/>
      <c r="DM44" s="925"/>
      <c r="DN44" s="925"/>
      <c r="DO44" s="925"/>
      <c r="DP44" s="925"/>
      <c r="DQ44" s="925"/>
      <c r="DR44" s="925"/>
      <c r="DS44" s="925"/>
      <c r="DT44" s="925"/>
      <c r="DU44" s="925"/>
      <c r="DV44" s="925"/>
      <c r="DW44" s="925"/>
    </row>
    <row r="45" spans="1:127" s="926" customFormat="1" ht="31.5" customHeight="1" thickBot="1" x14ac:dyDescent="0.3">
      <c r="A45" s="285"/>
      <c r="B45" s="289"/>
      <c r="C45" s="250"/>
      <c r="D45" s="250"/>
      <c r="E45" s="250"/>
      <c r="F45" s="1442" t="str">
        <f>Informationen!$V$4</f>
        <v>Information an den Vorgesetzten</v>
      </c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3"/>
      <c r="AE45" s="287"/>
      <c r="AF45" s="250"/>
      <c r="AG45" s="250"/>
      <c r="AH45" s="249"/>
      <c r="AI45" s="250"/>
      <c r="AJ45" s="250"/>
      <c r="AK45" s="250"/>
      <c r="AL45" s="249"/>
      <c r="AM45" s="250"/>
      <c r="AN45" s="250"/>
      <c r="AO45" s="250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251"/>
      <c r="BM45" s="251"/>
      <c r="BN45" s="251"/>
      <c r="BO45" s="251"/>
      <c r="BP45" s="251"/>
      <c r="BQ45" s="251"/>
      <c r="BR45" s="251"/>
      <c r="BS45" s="251"/>
      <c r="BT45" s="251"/>
      <c r="BU45" s="251"/>
      <c r="BV45" s="251"/>
      <c r="BW45" s="251"/>
      <c r="BX45" s="252"/>
      <c r="BY45" s="225"/>
      <c r="BZ45" s="925"/>
      <c r="CA45" s="925"/>
      <c r="CB45" s="925"/>
      <c r="CC45" s="925"/>
      <c r="CD45" s="925"/>
      <c r="CE45" s="925"/>
      <c r="CF45" s="925"/>
      <c r="CG45" s="925"/>
      <c r="CH45" s="925"/>
      <c r="CI45" s="925"/>
      <c r="CJ45" s="925"/>
      <c r="CK45" s="925"/>
      <c r="CL45" s="925"/>
      <c r="CM45" s="925"/>
      <c r="CN45" s="925"/>
      <c r="CO45" s="925"/>
      <c r="CP45" s="925"/>
      <c r="CQ45" s="925"/>
      <c r="CR45" s="925"/>
      <c r="CS45" s="925"/>
      <c r="CT45" s="925"/>
      <c r="CU45" s="925"/>
      <c r="CV45" s="925"/>
      <c r="CW45" s="925"/>
      <c r="CX45" s="925"/>
      <c r="CY45" s="925"/>
      <c r="CZ45" s="925"/>
      <c r="DA45" s="925"/>
      <c r="DB45" s="925"/>
      <c r="DC45" s="925"/>
      <c r="DD45" s="925"/>
      <c r="DE45" s="925"/>
      <c r="DF45" s="925"/>
      <c r="DG45" s="925"/>
      <c r="DH45" s="925"/>
      <c r="DI45" s="925"/>
      <c r="DJ45" s="925"/>
      <c r="DK45" s="925"/>
      <c r="DL45" s="925"/>
      <c r="DM45" s="925"/>
      <c r="DN45" s="925"/>
      <c r="DO45" s="925"/>
      <c r="DP45" s="925"/>
      <c r="DQ45" s="925"/>
      <c r="DR45" s="925"/>
      <c r="DS45" s="925"/>
      <c r="DT45" s="925"/>
      <c r="DU45" s="925"/>
      <c r="DV45" s="925"/>
      <c r="DW45" s="925"/>
    </row>
    <row r="46" spans="1:127" s="926" customFormat="1" ht="31.5" customHeight="1" thickBot="1" x14ac:dyDescent="0.3">
      <c r="A46" s="285"/>
      <c r="B46" s="290"/>
      <c r="C46" s="291"/>
      <c r="D46" s="291"/>
      <c r="E46" s="291"/>
      <c r="F46" s="1444" t="str">
        <f>CONCATENATE(Informationen!$V$5,"/ ",Informationen!$V$10)</f>
        <v>nur nach Genehmigung durch D2 und PR möglich/ keine weiteren Minderstunden möglich</v>
      </c>
      <c r="G46" s="1444"/>
      <c r="H46" s="1444"/>
      <c r="I46" s="1444"/>
      <c r="J46" s="1444"/>
      <c r="K46" s="1444"/>
      <c r="L46" s="1444"/>
      <c r="M46" s="1444"/>
      <c r="N46" s="1444"/>
      <c r="O46" s="1444"/>
      <c r="P46" s="1444"/>
      <c r="Q46" s="1444"/>
      <c r="R46" s="1444"/>
      <c r="S46" s="1444"/>
      <c r="T46" s="1444"/>
      <c r="U46" s="1444"/>
      <c r="V46" s="1444"/>
      <c r="W46" s="1444"/>
      <c r="X46" s="1444"/>
      <c r="Y46" s="1444"/>
      <c r="Z46" s="1444"/>
      <c r="AA46" s="1444"/>
      <c r="AB46" s="1444"/>
      <c r="AC46" s="1444"/>
      <c r="AD46" s="1445"/>
      <c r="AE46" s="287"/>
      <c r="AF46" s="250"/>
      <c r="AG46" s="250"/>
      <c r="AH46" s="249"/>
      <c r="AI46" s="250"/>
      <c r="AJ46" s="250"/>
      <c r="AK46" s="250"/>
      <c r="AL46" s="249"/>
      <c r="AM46" s="250"/>
      <c r="AN46" s="250"/>
      <c r="AO46" s="250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251"/>
      <c r="BD46" s="251"/>
      <c r="BE46" s="251"/>
      <c r="BF46" s="251"/>
      <c r="BG46" s="251"/>
      <c r="BH46" s="251"/>
      <c r="BI46" s="251"/>
      <c r="BJ46" s="251"/>
      <c r="BK46" s="251"/>
      <c r="BL46" s="251"/>
      <c r="BM46" s="251"/>
      <c r="BN46" s="251"/>
      <c r="BO46" s="251"/>
      <c r="BP46" s="251"/>
      <c r="BQ46" s="251"/>
      <c r="BR46" s="251"/>
      <c r="BS46" s="251"/>
      <c r="BT46" s="251"/>
      <c r="BU46" s="251"/>
      <c r="BV46" s="251"/>
      <c r="BW46" s="251"/>
      <c r="BX46" s="252"/>
      <c r="BY46" s="225"/>
      <c r="BZ46" s="925"/>
      <c r="CA46" s="925"/>
      <c r="CB46" s="925"/>
      <c r="CC46" s="925"/>
      <c r="CD46" s="925"/>
      <c r="CE46" s="925"/>
      <c r="CF46" s="925"/>
      <c r="CG46" s="925"/>
      <c r="CH46" s="925"/>
      <c r="CI46" s="925"/>
      <c r="CJ46" s="925"/>
      <c r="CK46" s="925"/>
      <c r="CL46" s="925"/>
      <c r="CM46" s="925"/>
      <c r="CN46" s="925"/>
      <c r="CO46" s="925"/>
      <c r="CP46" s="925"/>
      <c r="CQ46" s="925"/>
      <c r="CR46" s="925"/>
      <c r="CS46" s="925"/>
      <c r="CT46" s="925"/>
      <c r="CU46" s="925"/>
      <c r="CV46" s="925"/>
      <c r="CW46" s="925"/>
      <c r="CX46" s="925"/>
      <c r="CY46" s="925"/>
      <c r="CZ46" s="925"/>
      <c r="DA46" s="925"/>
      <c r="DB46" s="925"/>
      <c r="DC46" s="925"/>
      <c r="DD46" s="925"/>
      <c r="DE46" s="925"/>
      <c r="DF46" s="925"/>
      <c r="DG46" s="925"/>
      <c r="DH46" s="925"/>
      <c r="DI46" s="925"/>
      <c r="DJ46" s="925"/>
      <c r="DK46" s="925"/>
      <c r="DL46" s="925"/>
      <c r="DM46" s="925"/>
      <c r="DN46" s="925"/>
      <c r="DO46" s="925"/>
      <c r="DP46" s="925"/>
      <c r="DQ46" s="925"/>
      <c r="DR46" s="925"/>
      <c r="DS46" s="925"/>
      <c r="DT46" s="925"/>
      <c r="DU46" s="925"/>
      <c r="DV46" s="925"/>
      <c r="DW46" s="925"/>
    </row>
    <row r="47" spans="1:127" ht="15" customHeight="1" thickBot="1" x14ac:dyDescent="0.3">
      <c r="A47" s="245"/>
      <c r="B47" s="258"/>
      <c r="C47" s="276"/>
      <c r="D47" s="276"/>
      <c r="E47" s="276"/>
      <c r="F47" s="1433"/>
      <c r="G47" s="1433"/>
      <c r="H47" s="1433"/>
      <c r="I47" s="1433"/>
      <c r="J47" s="1433"/>
      <c r="K47" s="1433"/>
      <c r="L47" s="1433"/>
      <c r="M47" s="1433"/>
      <c r="N47" s="1433"/>
      <c r="O47" s="1433"/>
      <c r="P47" s="1433"/>
      <c r="Q47" s="1433"/>
      <c r="R47" s="1433"/>
      <c r="S47" s="1433"/>
      <c r="T47" s="1433"/>
      <c r="U47" s="1433"/>
      <c r="V47" s="1433"/>
      <c r="W47" s="1433"/>
      <c r="X47" s="1433"/>
      <c r="Y47" s="1433"/>
      <c r="Z47" s="1433"/>
      <c r="AA47" s="1433"/>
      <c r="AB47" s="1433"/>
      <c r="AC47" s="1433"/>
      <c r="AD47" s="1433"/>
      <c r="AE47" s="248"/>
      <c r="AF47" s="248"/>
      <c r="AG47" s="248"/>
      <c r="AH47" s="245"/>
      <c r="AI47" s="248"/>
      <c r="AJ47" s="248"/>
      <c r="AK47" s="248"/>
      <c r="AL47" s="245"/>
      <c r="AM47" s="248"/>
      <c r="AN47" s="248"/>
      <c r="AO47" s="248"/>
      <c r="AP47" s="246"/>
      <c r="AQ47" s="246"/>
      <c r="AR47" s="246"/>
      <c r="AS47" s="246"/>
      <c r="AT47" s="246"/>
      <c r="AU47" s="246"/>
      <c r="AV47" s="246"/>
      <c r="AW47" s="246"/>
      <c r="AX47" s="246"/>
      <c r="AY47" s="246"/>
      <c r="AZ47" s="246"/>
      <c r="BA47" s="246"/>
      <c r="BB47" s="246"/>
      <c r="BC47" s="246"/>
      <c r="BD47" s="246"/>
      <c r="BE47" s="246"/>
      <c r="BF47" s="246"/>
      <c r="BG47" s="246"/>
      <c r="BH47" s="246"/>
      <c r="BI47" s="246"/>
      <c r="BJ47" s="246"/>
      <c r="BK47" s="246"/>
      <c r="BL47" s="246"/>
      <c r="BM47" s="246"/>
      <c r="BN47" s="246"/>
      <c r="BO47" s="246"/>
      <c r="BP47" s="246"/>
      <c r="BQ47" s="246"/>
      <c r="BR47" s="246"/>
      <c r="BS47" s="246"/>
      <c r="BT47" s="246"/>
      <c r="BU47" s="246"/>
      <c r="BV47" s="246"/>
      <c r="BW47" s="246"/>
      <c r="BX47" s="247"/>
    </row>
    <row r="48" spans="1:127" thickBot="1" x14ac:dyDescent="0.3">
      <c r="A48" s="245"/>
      <c r="B48" s="245"/>
      <c r="C48" s="248"/>
      <c r="D48" s="248"/>
      <c r="E48" s="248"/>
      <c r="F48" s="245"/>
      <c r="G48" s="248"/>
      <c r="H48" s="248"/>
      <c r="I48" s="248"/>
      <c r="J48" s="245"/>
      <c r="K48" s="248"/>
      <c r="L48" s="248"/>
      <c r="M48" s="248"/>
      <c r="N48" s="245"/>
      <c r="O48" s="248"/>
      <c r="P48" s="248"/>
      <c r="Q48" s="248"/>
      <c r="R48" s="245"/>
      <c r="S48" s="248"/>
      <c r="T48" s="248"/>
      <c r="U48" s="248"/>
      <c r="V48" s="245"/>
      <c r="W48" s="248"/>
      <c r="X48" s="248"/>
      <c r="Y48" s="248"/>
      <c r="Z48" s="245"/>
      <c r="AA48" s="248"/>
      <c r="AB48" s="248"/>
      <c r="AC48" s="248"/>
      <c r="AD48" s="245"/>
      <c r="AE48" s="248"/>
      <c r="AF48" s="248"/>
      <c r="AG48" s="248"/>
      <c r="AH48" s="245"/>
      <c r="AI48" s="248"/>
      <c r="AJ48" s="248"/>
      <c r="AK48" s="248"/>
      <c r="AL48" s="245"/>
      <c r="AM48" s="248"/>
      <c r="AN48" s="248"/>
      <c r="AO48" s="248"/>
      <c r="AP48" s="246"/>
      <c r="AQ48" s="246"/>
      <c r="AR48" s="246"/>
      <c r="AS48" s="246"/>
      <c r="AT48" s="246"/>
      <c r="AU48" s="246"/>
      <c r="AV48" s="246"/>
      <c r="AW48" s="246"/>
      <c r="AX48" s="246"/>
      <c r="AY48" s="246"/>
      <c r="AZ48" s="246"/>
      <c r="BA48" s="246"/>
      <c r="BB48" s="246"/>
      <c r="BC48" s="246"/>
      <c r="BD48" s="246"/>
      <c r="BE48" s="246"/>
      <c r="BF48" s="246"/>
      <c r="BG48" s="246"/>
      <c r="BH48" s="246"/>
      <c r="BI48" s="246"/>
      <c r="BJ48" s="246"/>
      <c r="BK48" s="246"/>
      <c r="BL48" s="246"/>
      <c r="BM48" s="246"/>
      <c r="BN48" s="246"/>
      <c r="BO48" s="246"/>
      <c r="BP48" s="246"/>
      <c r="BQ48" s="246"/>
      <c r="BR48" s="246"/>
      <c r="BS48" s="246"/>
      <c r="BT48" s="246"/>
      <c r="BU48" s="246"/>
      <c r="BV48" s="246"/>
      <c r="BW48" s="246"/>
      <c r="BX48" s="247"/>
    </row>
    <row r="49" spans="1:125" thickBot="1" x14ac:dyDescent="0.3">
      <c r="A49" s="245"/>
      <c r="B49" s="245"/>
      <c r="C49" s="253"/>
      <c r="D49" s="254"/>
      <c r="E49" s="245"/>
      <c r="F49" s="253"/>
      <c r="G49" s="245"/>
      <c r="H49" s="255"/>
      <c r="I49" s="253"/>
      <c r="J49" s="245"/>
      <c r="K49" s="245"/>
      <c r="L49" s="253"/>
      <c r="M49" s="245"/>
      <c r="N49" s="245"/>
      <c r="O49" s="253"/>
      <c r="P49" s="245"/>
      <c r="Q49" s="245"/>
      <c r="R49" s="253"/>
      <c r="S49" s="245"/>
      <c r="T49" s="245"/>
      <c r="U49" s="253"/>
      <c r="V49" s="245"/>
      <c r="W49" s="245"/>
      <c r="X49" s="253"/>
      <c r="Y49" s="245"/>
      <c r="Z49" s="245"/>
      <c r="AA49" s="253"/>
      <c r="AB49" s="245"/>
      <c r="AC49" s="245"/>
      <c r="AD49" s="253"/>
      <c r="AE49" s="245"/>
      <c r="AF49" s="245"/>
      <c r="AG49" s="253"/>
      <c r="AH49" s="245"/>
      <c r="AI49" s="245"/>
      <c r="AJ49" s="253"/>
      <c r="AK49" s="245"/>
      <c r="AL49" s="245"/>
      <c r="AM49" s="245"/>
      <c r="AN49" s="245"/>
      <c r="AO49" s="245"/>
      <c r="AP49" s="246"/>
      <c r="AQ49" s="246"/>
      <c r="AR49" s="246"/>
      <c r="AS49" s="246"/>
      <c r="AT49" s="246"/>
      <c r="AU49" s="246"/>
      <c r="AV49" s="246"/>
      <c r="AW49" s="246"/>
      <c r="AX49" s="246"/>
      <c r="AY49" s="246"/>
      <c r="AZ49" s="246"/>
      <c r="BA49" s="246"/>
      <c r="BB49" s="246"/>
      <c r="BC49" s="246"/>
      <c r="BD49" s="246"/>
      <c r="BE49" s="246"/>
      <c r="BF49" s="246"/>
      <c r="BG49" s="246"/>
      <c r="BH49" s="246"/>
      <c r="BI49" s="246"/>
      <c r="BJ49" s="246"/>
      <c r="BK49" s="246"/>
      <c r="BL49" s="246"/>
      <c r="BM49" s="246"/>
      <c r="BN49" s="246"/>
      <c r="BO49" s="246"/>
      <c r="BP49" s="246"/>
      <c r="BQ49" s="246"/>
      <c r="BR49" s="246"/>
      <c r="BS49" s="246"/>
      <c r="BT49" s="246"/>
      <c r="BU49" s="246"/>
      <c r="BV49" s="246"/>
      <c r="BW49" s="246"/>
      <c r="BX49" s="247"/>
    </row>
    <row r="50" spans="1:125" thickBot="1" x14ac:dyDescent="0.3">
      <c r="A50" s="245"/>
      <c r="B50" s="257"/>
      <c r="C50" s="264"/>
      <c r="D50" s="275"/>
      <c r="E50" s="257"/>
      <c r="F50" s="264"/>
      <c r="G50" s="257"/>
      <c r="H50" s="265"/>
      <c r="I50" s="264"/>
      <c r="J50" s="257"/>
      <c r="K50" s="257"/>
      <c r="L50" s="264"/>
      <c r="M50" s="257"/>
      <c r="N50" s="257"/>
      <c r="O50" s="264"/>
      <c r="P50" s="257"/>
      <c r="Q50" s="257"/>
      <c r="R50" s="264"/>
      <c r="S50" s="257"/>
      <c r="T50" s="257"/>
      <c r="U50" s="264"/>
      <c r="V50" s="257"/>
      <c r="W50" s="257"/>
      <c r="X50" s="264"/>
      <c r="Y50" s="257"/>
      <c r="Z50" s="257"/>
      <c r="AA50" s="264"/>
      <c r="AB50" s="257"/>
      <c r="AC50" s="257"/>
      <c r="AD50" s="264"/>
      <c r="AE50" s="257"/>
      <c r="AF50" s="257"/>
      <c r="AG50" s="264"/>
      <c r="AH50" s="257"/>
      <c r="AI50" s="257"/>
      <c r="AJ50" s="264"/>
      <c r="AK50" s="257"/>
      <c r="AL50" s="257"/>
      <c r="AM50" s="257"/>
      <c r="AN50" s="257"/>
      <c r="AO50" s="257"/>
      <c r="AP50" s="266"/>
      <c r="AQ50" s="266"/>
      <c r="AR50" s="266"/>
      <c r="AS50" s="266"/>
      <c r="AT50" s="266"/>
      <c r="AU50" s="266"/>
      <c r="AV50" s="266"/>
      <c r="AW50" s="266"/>
      <c r="AX50" s="266"/>
      <c r="AY50" s="266"/>
      <c r="AZ50" s="266"/>
      <c r="BA50" s="266"/>
      <c r="BB50" s="266"/>
      <c r="BC50" s="266"/>
      <c r="BD50" s="266"/>
      <c r="BE50" s="266"/>
      <c r="BF50" s="266"/>
      <c r="BG50" s="266"/>
      <c r="BH50" s="266"/>
      <c r="BI50" s="266"/>
      <c r="BJ50" s="266"/>
      <c r="BK50" s="266"/>
      <c r="BL50" s="266"/>
      <c r="BM50" s="266"/>
      <c r="BN50" s="266"/>
      <c r="BO50" s="266"/>
      <c r="BP50" s="266"/>
      <c r="BQ50" s="266"/>
      <c r="BR50" s="266"/>
      <c r="BS50" s="266"/>
      <c r="BT50" s="266"/>
      <c r="BU50" s="266"/>
      <c r="BV50" s="266"/>
      <c r="BW50" s="246"/>
      <c r="BX50" s="247"/>
    </row>
    <row r="51" spans="1:125" ht="15" customHeight="1" thickBot="1" x14ac:dyDescent="0.3">
      <c r="A51" s="271"/>
      <c r="B51" s="1457" t="str">
        <f>CONCATENATE("Jahresübersicht ",Aufzeichnungsjahr)</f>
        <v>Jahresübersicht 2024</v>
      </c>
      <c r="C51" s="1458"/>
      <c r="D51" s="1458"/>
      <c r="E51" s="1458"/>
      <c r="F51" s="1458"/>
      <c r="G51" s="1458"/>
      <c r="H51" s="1458"/>
      <c r="I51" s="1458"/>
      <c r="J51" s="1458"/>
      <c r="K51" s="1458"/>
      <c r="L51" s="1458"/>
      <c r="M51" s="1458"/>
      <c r="N51" s="1458"/>
      <c r="O51" s="1458"/>
      <c r="P51" s="1458"/>
      <c r="Q51" s="1458"/>
      <c r="R51" s="1458"/>
      <c r="S51" s="1458"/>
      <c r="T51" s="1458"/>
      <c r="U51" s="1458"/>
      <c r="V51" s="1458"/>
      <c r="W51" s="1458"/>
      <c r="X51" s="1458"/>
      <c r="Y51" s="1458"/>
      <c r="Z51" s="1458"/>
      <c r="AA51" s="1458"/>
      <c r="AB51" s="1458"/>
      <c r="AC51" s="1458"/>
      <c r="AD51" s="1458"/>
      <c r="AE51" s="1458"/>
      <c r="AF51" s="1458"/>
      <c r="AG51" s="1458"/>
      <c r="AH51" s="1458"/>
      <c r="AI51" s="1458"/>
      <c r="AJ51" s="1458"/>
      <c r="AK51" s="1458"/>
      <c r="AL51" s="1458"/>
      <c r="AM51" s="1458"/>
      <c r="AN51" s="1458"/>
      <c r="AO51" s="1458"/>
      <c r="AP51" s="1458"/>
      <c r="AQ51" s="1458"/>
      <c r="AR51" s="1458"/>
      <c r="AS51" s="1458"/>
      <c r="AT51" s="1458"/>
      <c r="AU51" s="1458"/>
      <c r="AV51" s="1458"/>
      <c r="AW51" s="1458"/>
      <c r="AX51" s="1458"/>
      <c r="AY51" s="1458"/>
      <c r="AZ51" s="1458"/>
      <c r="BA51" s="1458"/>
      <c r="BB51" s="1458"/>
      <c r="BC51" s="1458"/>
      <c r="BD51" s="1458"/>
      <c r="BE51" s="1458"/>
      <c r="BF51" s="1458"/>
      <c r="BG51" s="1458"/>
      <c r="BH51" s="1458"/>
      <c r="BI51" s="1458"/>
      <c r="BJ51" s="1458"/>
      <c r="BK51" s="1458"/>
      <c r="BL51" s="1458"/>
      <c r="BM51" s="1458"/>
      <c r="BN51" s="1458"/>
      <c r="BO51" s="1458"/>
      <c r="BP51" s="1458"/>
      <c r="BQ51" s="1458"/>
      <c r="BR51" s="1458"/>
      <c r="BS51" s="1458"/>
      <c r="BT51" s="1458"/>
      <c r="BU51" s="1458"/>
      <c r="BV51" s="1459"/>
      <c r="BW51" s="274"/>
      <c r="BX51" s="256"/>
      <c r="BY51" s="226"/>
      <c r="BZ51" s="927"/>
      <c r="CA51" s="927"/>
      <c r="CB51" s="927"/>
      <c r="CC51" s="927"/>
      <c r="CD51" s="927"/>
      <c r="CE51" s="927"/>
      <c r="CF51" s="927"/>
      <c r="CG51" s="927"/>
      <c r="CH51" s="927"/>
      <c r="CI51" s="927"/>
      <c r="CJ51" s="927"/>
      <c r="CK51" s="927"/>
    </row>
    <row r="52" spans="1:125" ht="15.75" customHeight="1" thickBot="1" x14ac:dyDescent="0.3">
      <c r="A52" s="271"/>
      <c r="B52" s="1460"/>
      <c r="C52" s="1461"/>
      <c r="D52" s="1461"/>
      <c r="E52" s="1461"/>
      <c r="F52" s="1461"/>
      <c r="G52" s="1461"/>
      <c r="H52" s="1461"/>
      <c r="I52" s="1461"/>
      <c r="J52" s="1461"/>
      <c r="K52" s="1461"/>
      <c r="L52" s="1461"/>
      <c r="M52" s="1461"/>
      <c r="N52" s="1461"/>
      <c r="O52" s="1461"/>
      <c r="P52" s="1461"/>
      <c r="Q52" s="1461"/>
      <c r="R52" s="1461"/>
      <c r="S52" s="1461"/>
      <c r="T52" s="1461"/>
      <c r="U52" s="1461"/>
      <c r="V52" s="1461"/>
      <c r="W52" s="1461"/>
      <c r="X52" s="1461"/>
      <c r="Y52" s="1461"/>
      <c r="Z52" s="1461"/>
      <c r="AA52" s="1461"/>
      <c r="AB52" s="1461"/>
      <c r="AC52" s="1461"/>
      <c r="AD52" s="1461"/>
      <c r="AE52" s="1461"/>
      <c r="AF52" s="1461"/>
      <c r="AG52" s="1461"/>
      <c r="AH52" s="1461"/>
      <c r="AI52" s="1461"/>
      <c r="AJ52" s="1461"/>
      <c r="AK52" s="1461"/>
      <c r="AL52" s="1461"/>
      <c r="AM52" s="1461"/>
      <c r="AN52" s="1461"/>
      <c r="AO52" s="1461"/>
      <c r="AP52" s="1461"/>
      <c r="AQ52" s="1461"/>
      <c r="AR52" s="1461"/>
      <c r="AS52" s="1461"/>
      <c r="AT52" s="1461"/>
      <c r="AU52" s="1461"/>
      <c r="AV52" s="1461"/>
      <c r="AW52" s="1461"/>
      <c r="AX52" s="1461"/>
      <c r="AY52" s="1461"/>
      <c r="AZ52" s="1461"/>
      <c r="BA52" s="1461"/>
      <c r="BB52" s="1461"/>
      <c r="BC52" s="1461"/>
      <c r="BD52" s="1461"/>
      <c r="BE52" s="1461"/>
      <c r="BF52" s="1461"/>
      <c r="BG52" s="1461"/>
      <c r="BH52" s="1461"/>
      <c r="BI52" s="1461"/>
      <c r="BJ52" s="1461"/>
      <c r="BK52" s="1461"/>
      <c r="BL52" s="1461"/>
      <c r="BM52" s="1461"/>
      <c r="BN52" s="1461"/>
      <c r="BO52" s="1461"/>
      <c r="BP52" s="1461"/>
      <c r="BQ52" s="1461"/>
      <c r="BR52" s="1461"/>
      <c r="BS52" s="1461"/>
      <c r="BT52" s="1461"/>
      <c r="BU52" s="1461"/>
      <c r="BV52" s="1462"/>
      <c r="BW52" s="274"/>
      <c r="BX52" s="256"/>
      <c r="BY52" s="226"/>
      <c r="BZ52" s="927"/>
      <c r="CA52" s="927"/>
      <c r="CB52" s="927"/>
      <c r="CC52" s="927"/>
      <c r="CD52" s="927"/>
      <c r="CE52" s="927"/>
      <c r="CF52" s="927"/>
      <c r="CG52" s="927"/>
      <c r="CH52" s="927"/>
      <c r="CI52" s="927"/>
      <c r="CJ52" s="927"/>
      <c r="CK52" s="927"/>
    </row>
    <row r="53" spans="1:125" thickBot="1" x14ac:dyDescent="0.3">
      <c r="A53" s="271"/>
      <c r="B53" s="117" t="s">
        <v>110</v>
      </c>
      <c r="C53" s="214"/>
      <c r="D53" s="214"/>
      <c r="E53" s="214"/>
      <c r="F53" s="1463">
        <f>DATE(Aufzeichnungsjahr,1,1)</f>
        <v>43830</v>
      </c>
      <c r="G53" s="1464"/>
      <c r="H53" s="1464"/>
      <c r="I53" s="1464"/>
      <c r="J53" s="1464"/>
      <c r="K53" s="1464"/>
      <c r="L53" s="1464"/>
      <c r="M53" s="1464"/>
      <c r="N53" s="1465"/>
      <c r="O53" s="221"/>
      <c r="P53" s="221"/>
      <c r="Q53" s="221"/>
      <c r="R53" s="1464">
        <f>DATE(Aufzeichnungsjahr,2,1)</f>
        <v>43861</v>
      </c>
      <c r="S53" s="1464"/>
      <c r="T53" s="1464"/>
      <c r="U53" s="1464"/>
      <c r="V53" s="1464"/>
      <c r="W53" s="1464"/>
      <c r="X53" s="1464"/>
      <c r="Y53" s="1464"/>
      <c r="Z53" s="1464"/>
      <c r="AA53" s="221"/>
      <c r="AB53" s="221"/>
      <c r="AC53" s="221"/>
      <c r="AD53" s="1464">
        <f>DATE(Aufzeichnungsjahr,3,1)</f>
        <v>43890</v>
      </c>
      <c r="AE53" s="1464"/>
      <c r="AF53" s="1464"/>
      <c r="AG53" s="1464"/>
      <c r="AH53" s="1464"/>
      <c r="AI53" s="1464"/>
      <c r="AJ53" s="1464"/>
      <c r="AK53" s="1464"/>
      <c r="AL53" s="1464"/>
      <c r="AM53" s="221"/>
      <c r="AN53" s="221"/>
      <c r="AO53" s="221"/>
      <c r="AP53" s="1455">
        <f>DATE(Aufzeichnungsjahr,4,1)</f>
        <v>43921</v>
      </c>
      <c r="AQ53" s="1455"/>
      <c r="AR53" s="1455"/>
      <c r="AS53" s="1455"/>
      <c r="AT53" s="1455"/>
      <c r="AU53" s="1455"/>
      <c r="AV53" s="1455"/>
      <c r="AW53" s="1455"/>
      <c r="AX53" s="1455"/>
      <c r="AY53" s="1455">
        <f>DATE(Aufzeichnungsjahr,5,1)</f>
        <v>43951</v>
      </c>
      <c r="AZ53" s="1455"/>
      <c r="BA53" s="1455"/>
      <c r="BB53" s="1455">
        <f>DATE(Aufzeichnungsjahr,6,1)</f>
        <v>43982</v>
      </c>
      <c r="BC53" s="1455"/>
      <c r="BD53" s="1455"/>
      <c r="BE53" s="1455">
        <f>DATE(Aufzeichnungsjahr,7,1)</f>
        <v>44012</v>
      </c>
      <c r="BF53" s="1455"/>
      <c r="BG53" s="1455"/>
      <c r="BH53" s="1455">
        <f>DATE(Aufzeichnungsjahr,8,1)</f>
        <v>44043</v>
      </c>
      <c r="BI53" s="1455"/>
      <c r="BJ53" s="1455"/>
      <c r="BK53" s="1455">
        <f>DATE(Aufzeichnungsjahr,9,1)</f>
        <v>44074</v>
      </c>
      <c r="BL53" s="1455"/>
      <c r="BM53" s="1455"/>
      <c r="BN53" s="1455">
        <f>DATE(Aufzeichnungsjahr,10,1)</f>
        <v>44104</v>
      </c>
      <c r="BO53" s="1455"/>
      <c r="BP53" s="1455"/>
      <c r="BQ53" s="1455">
        <f>DATE(Aufzeichnungsjahr,11,1)</f>
        <v>44135</v>
      </c>
      <c r="BR53" s="1455"/>
      <c r="BS53" s="1455"/>
      <c r="BT53" s="1455">
        <f>DATE(Aufzeichnungsjahr,12,1)</f>
        <v>44165</v>
      </c>
      <c r="BU53" s="1455"/>
      <c r="BV53" s="1456"/>
      <c r="BW53" s="261"/>
      <c r="BX53" s="247"/>
      <c r="BZ53" s="928"/>
      <c r="CA53" s="928"/>
      <c r="CB53" s="928"/>
      <c r="CC53" s="928"/>
      <c r="CD53" s="928"/>
      <c r="CE53" s="928"/>
      <c r="CF53" s="928"/>
      <c r="CG53" s="928"/>
      <c r="CH53" s="928"/>
      <c r="CI53" s="928"/>
      <c r="CJ53" s="928"/>
      <c r="CK53" s="928"/>
      <c r="CL53" s="928"/>
      <c r="CM53" s="928"/>
      <c r="CN53" s="928"/>
      <c r="CO53" s="928"/>
      <c r="CP53" s="928"/>
      <c r="CQ53" s="928"/>
      <c r="CR53" s="928"/>
      <c r="CS53" s="928"/>
      <c r="CT53" s="928"/>
      <c r="CU53" s="928"/>
      <c r="CV53" s="928"/>
      <c r="CW53" s="928"/>
      <c r="CX53" s="928"/>
      <c r="CY53" s="928"/>
      <c r="CZ53" s="928"/>
      <c r="DA53" s="928"/>
      <c r="DB53" s="928"/>
      <c r="DC53" s="928"/>
      <c r="DD53" s="928"/>
      <c r="DE53" s="928"/>
      <c r="DF53" s="928"/>
      <c r="DG53" s="928"/>
      <c r="DH53" s="928"/>
      <c r="DI53" s="928"/>
      <c r="DJ53" s="928"/>
      <c r="DK53" s="928"/>
      <c r="DL53" s="928"/>
      <c r="DM53" s="928"/>
      <c r="DN53" s="928"/>
      <c r="DO53" s="928"/>
      <c r="DP53" s="928"/>
      <c r="DQ53" s="928"/>
      <c r="DR53" s="928"/>
      <c r="DS53" s="928"/>
      <c r="DT53" s="928"/>
      <c r="DU53" s="928"/>
    </row>
    <row r="54" spans="1:125" thickBot="1" x14ac:dyDescent="0.3">
      <c r="A54" s="271"/>
      <c r="B54" s="118">
        <v>1</v>
      </c>
      <c r="C54" s="215"/>
      <c r="D54" s="215"/>
      <c r="E54" s="215"/>
      <c r="F54" s="119">
        <f ca="1">Jan!$B10</f>
        <v>43830</v>
      </c>
      <c r="G54" s="217"/>
      <c r="H54" s="217"/>
      <c r="I54" s="217"/>
      <c r="J54" s="120" t="str">
        <f ca="1">IF(Jan!$Q10&lt;&gt;0,Jan!$Q10,"")</f>
        <v/>
      </c>
      <c r="K54" s="219"/>
      <c r="L54" s="219"/>
      <c r="M54" s="219"/>
      <c r="N54" s="121" t="str">
        <f>IF(Jan!$G10&lt;&gt;"",Jan!$G10,"")</f>
        <v/>
      </c>
      <c r="O54" s="222"/>
      <c r="P54" s="222"/>
      <c r="Q54" s="222"/>
      <c r="R54" s="119">
        <f ca="1">Feb!B10</f>
        <v>43861</v>
      </c>
      <c r="S54" s="217"/>
      <c r="T54" s="217"/>
      <c r="U54" s="217"/>
      <c r="V54" s="120" t="str">
        <f ca="1">IF(Feb!Q10&lt;&gt;0,Feb!Q10,"")</f>
        <v/>
      </c>
      <c r="W54" s="219"/>
      <c r="X54" s="219"/>
      <c r="Y54" s="219"/>
      <c r="Z54" s="121" t="str">
        <f>IF(Feb!G10&lt;&gt;"",Feb!G10,"")</f>
        <v/>
      </c>
      <c r="AA54" s="222"/>
      <c r="AB54" s="222"/>
      <c r="AC54" s="222"/>
      <c r="AD54" s="119">
        <f ca="1">Mrz!B10</f>
        <v>43890</v>
      </c>
      <c r="AE54" s="217"/>
      <c r="AF54" s="217"/>
      <c r="AG54" s="217"/>
      <c r="AH54" s="120" t="str">
        <f ca="1">IF(Mrz!Q10&lt;&gt;0,Mrz!Q10,"")</f>
        <v/>
      </c>
      <c r="AI54" s="219"/>
      <c r="AJ54" s="219"/>
      <c r="AK54" s="219"/>
      <c r="AL54" s="121" t="str">
        <f>IF(Mrz!G10&lt;&gt;"",Mrz!G10,"")</f>
        <v/>
      </c>
      <c r="AM54" s="222"/>
      <c r="AN54" s="222"/>
      <c r="AO54" s="222"/>
      <c r="AP54" s="230">
        <f ca="1">Apr!$B10</f>
        <v>43921</v>
      </c>
      <c r="AQ54" s="231"/>
      <c r="AR54" s="231"/>
      <c r="AS54" s="231"/>
      <c r="AT54" s="232" t="str">
        <f ca="1">IF(Apr!$Q10&lt;&gt;0,Apr!$Q10,"")</f>
        <v/>
      </c>
      <c r="AU54" s="233"/>
      <c r="AV54" s="233"/>
      <c r="AW54" s="233"/>
      <c r="AX54" s="234" t="str">
        <f>IF(Apr!$G10&lt;&gt;"",Apr!$G10,"")</f>
        <v/>
      </c>
      <c r="AY54" s="230">
        <f ca="1">Mai!$B10</f>
        <v>43951</v>
      </c>
      <c r="AZ54" s="232" t="str">
        <f ca="1">IF(Mai!$Q10&lt;&gt;0,Mai!$Q10,"")</f>
        <v/>
      </c>
      <c r="BA54" s="234" t="str">
        <f>IF(Mai!$G10&lt;&gt;"",Mai!$G10,"")</f>
        <v/>
      </c>
      <c r="BB54" s="230">
        <f ca="1">Jun!$B10</f>
        <v>43982</v>
      </c>
      <c r="BC54" s="232" t="str">
        <f ca="1">IF(Jun!$Q10&lt;&gt;0,Jun!$Q10,"")</f>
        <v/>
      </c>
      <c r="BD54" s="234" t="str">
        <f>IF(Jun!$G10&lt;&gt;"",Jun!$G10,"")</f>
        <v/>
      </c>
      <c r="BE54" s="230">
        <f ca="1">Jul!$B10</f>
        <v>44012</v>
      </c>
      <c r="BF54" s="232" t="str">
        <f ca="1">IF(Jul!$Q10&lt;&gt;0,Jul!$Q10,"")</f>
        <v/>
      </c>
      <c r="BG54" s="234" t="str">
        <f>IF(Jul!$G10&lt;&gt;"",Jul!$G10,"")</f>
        <v/>
      </c>
      <c r="BH54" s="230">
        <f ca="1">Aug!$B10</f>
        <v>44043</v>
      </c>
      <c r="BI54" s="232" t="str">
        <f ca="1">IF(Aug!$Q10&lt;&gt;0,Aug!$Q10,"")</f>
        <v/>
      </c>
      <c r="BJ54" s="234" t="str">
        <f>IF(Aug!$G10&lt;&gt;"",Aug!$G10,"")</f>
        <v/>
      </c>
      <c r="BK54" s="230">
        <f ca="1">Sep!$B10</f>
        <v>44074</v>
      </c>
      <c r="BL54" s="232" t="str">
        <f ca="1">IF(Sep!$Q10&lt;&gt;0,Sep!$Q10,"")</f>
        <v/>
      </c>
      <c r="BM54" s="234" t="str">
        <f>IF(Sep!$G10&lt;&gt;"",Sep!$G10,"")</f>
        <v/>
      </c>
      <c r="BN54" s="230">
        <f ca="1">Okt!$B10</f>
        <v>44104</v>
      </c>
      <c r="BO54" s="232" t="str">
        <f ca="1">IF(Okt!$Q10&lt;&gt;0,Okt!$Q10,"")</f>
        <v/>
      </c>
      <c r="BP54" s="234" t="str">
        <f>IF(Okt!$G10&lt;&gt;"",Okt!$G10,"")</f>
        <v/>
      </c>
      <c r="BQ54" s="230">
        <f ca="1">Nov!$B10</f>
        <v>44135</v>
      </c>
      <c r="BR54" s="232" t="str">
        <f ca="1">IF(Nov!$Q10&lt;&gt;0,Nov!$Q10,"")</f>
        <v/>
      </c>
      <c r="BS54" s="234" t="str">
        <f>IF(Nov!$G10&lt;&gt;"",Nov!$G10,"")</f>
        <v/>
      </c>
      <c r="BT54" s="230">
        <f ca="1">Dez!$B10</f>
        <v>44165</v>
      </c>
      <c r="BU54" s="232" t="str">
        <f ca="1">IF(Dez!$Q10&lt;&gt;0,Dez!$Q10,"")</f>
        <v/>
      </c>
      <c r="BV54" s="235" t="str">
        <f>IF(Dez!$G10&lt;&gt;"",Dez!$G10,"")</f>
        <v/>
      </c>
      <c r="BW54" s="261"/>
      <c r="BX54" s="247"/>
      <c r="BY54" s="224"/>
      <c r="BZ54" s="929"/>
      <c r="CC54" s="930"/>
      <c r="CD54" s="929"/>
      <c r="CG54" s="930"/>
      <c r="CH54" s="929"/>
      <c r="CK54" s="930"/>
      <c r="CL54" s="929"/>
      <c r="CO54" s="930"/>
      <c r="CP54" s="929"/>
      <c r="CS54" s="930"/>
      <c r="CT54" s="929"/>
      <c r="CW54" s="930"/>
      <c r="CX54" s="929"/>
      <c r="DA54" s="930"/>
      <c r="DB54" s="929"/>
      <c r="DE54" s="930"/>
      <c r="DF54" s="929"/>
      <c r="DI54" s="930"/>
      <c r="DJ54" s="929"/>
      <c r="DM54" s="930"/>
      <c r="DN54" s="929"/>
      <c r="DQ54" s="930"/>
      <c r="DR54" s="929"/>
      <c r="DU54" s="930"/>
    </row>
    <row r="55" spans="1:125" thickBot="1" x14ac:dyDescent="0.3">
      <c r="A55" s="271"/>
      <c r="B55" s="118">
        <v>2</v>
      </c>
      <c r="C55" s="215"/>
      <c r="D55" s="215"/>
      <c r="E55" s="215"/>
      <c r="F55" s="119">
        <f ca="1">Jan!$B11</f>
        <v>43831</v>
      </c>
      <c r="G55" s="217"/>
      <c r="H55" s="217"/>
      <c r="I55" s="217"/>
      <c r="J55" s="120" t="str">
        <f ca="1">IF(Jan!$Q11&lt;&gt;0,Jan!$Q11,"")</f>
        <v/>
      </c>
      <c r="K55" s="219"/>
      <c r="L55" s="219"/>
      <c r="M55" s="219"/>
      <c r="N55" s="121" t="str">
        <f>IF(Jan!$G11&lt;&gt;"",Jan!$G11,"")</f>
        <v/>
      </c>
      <c r="O55" s="222"/>
      <c r="P55" s="222"/>
      <c r="Q55" s="222"/>
      <c r="R55" s="119">
        <f ca="1">Feb!B11</f>
        <v>43862</v>
      </c>
      <c r="S55" s="217"/>
      <c r="T55" s="217"/>
      <c r="U55" s="217"/>
      <c r="V55" s="120" t="str">
        <f ca="1">IF(Feb!Q11&lt;&gt;0,Feb!Q11,"")</f>
        <v/>
      </c>
      <c r="W55" s="219"/>
      <c r="X55" s="219"/>
      <c r="Y55" s="219"/>
      <c r="Z55" s="121" t="str">
        <f>IF(Feb!G11&lt;&gt;"",Feb!G11,"")</f>
        <v/>
      </c>
      <c r="AA55" s="222"/>
      <c r="AB55" s="222"/>
      <c r="AC55" s="222"/>
      <c r="AD55" s="119">
        <f ca="1">Mrz!B11</f>
        <v>43891</v>
      </c>
      <c r="AE55" s="217"/>
      <c r="AF55" s="217"/>
      <c r="AG55" s="217"/>
      <c r="AH55" s="120" t="str">
        <f ca="1">IF(Mrz!Q11&lt;&gt;0,Mrz!Q11,"")</f>
        <v/>
      </c>
      <c r="AI55" s="219"/>
      <c r="AJ55" s="219"/>
      <c r="AK55" s="219"/>
      <c r="AL55" s="121" t="str">
        <f>IF(Mrz!G11&lt;&gt;"",Mrz!G11,"")</f>
        <v/>
      </c>
      <c r="AM55" s="222"/>
      <c r="AN55" s="222"/>
      <c r="AO55" s="222"/>
      <c r="AP55" s="230">
        <f ca="1">Apr!$B11</f>
        <v>43922</v>
      </c>
      <c r="AQ55" s="231"/>
      <c r="AR55" s="231"/>
      <c r="AS55" s="231"/>
      <c r="AT55" s="232" t="str">
        <f ca="1">IF(Apr!$Q11&lt;&gt;0,Apr!$Q11,"")</f>
        <v/>
      </c>
      <c r="AU55" s="233"/>
      <c r="AV55" s="233"/>
      <c r="AW55" s="233"/>
      <c r="AX55" s="234" t="str">
        <f>IF(Apr!$G11&lt;&gt;"",Apr!$G11,"")</f>
        <v/>
      </c>
      <c r="AY55" s="230">
        <f ca="1">Mai!$B11</f>
        <v>43952</v>
      </c>
      <c r="AZ55" s="232" t="str">
        <f ca="1">IF(Mai!$Q11&lt;&gt;0,Mai!$Q11,"")</f>
        <v/>
      </c>
      <c r="BA55" s="234" t="str">
        <f>IF(Mai!$G11&lt;&gt;"",Mai!$G11,"")</f>
        <v/>
      </c>
      <c r="BB55" s="230">
        <f ca="1">Jun!$B11</f>
        <v>43983</v>
      </c>
      <c r="BC55" s="232" t="str">
        <f ca="1">IF(Jun!$Q11&lt;&gt;0,Jun!$Q11,"")</f>
        <v/>
      </c>
      <c r="BD55" s="234" t="str">
        <f>IF(Jun!$G11&lt;&gt;"",Jun!$G11,"")</f>
        <v/>
      </c>
      <c r="BE55" s="230">
        <f ca="1">Jul!$B11</f>
        <v>44013</v>
      </c>
      <c r="BF55" s="232" t="str">
        <f ca="1">IF(Jul!$Q11&lt;&gt;0,Jul!$Q11,"")</f>
        <v/>
      </c>
      <c r="BG55" s="234" t="str">
        <f>IF(Jul!$G11&lt;&gt;"",Jul!$G11,"")</f>
        <v/>
      </c>
      <c r="BH55" s="230">
        <f ca="1">Aug!$B11</f>
        <v>44044</v>
      </c>
      <c r="BI55" s="232" t="str">
        <f ca="1">IF(Aug!$Q11&lt;&gt;0,Aug!$Q11,"")</f>
        <v/>
      </c>
      <c r="BJ55" s="234" t="str">
        <f>IF(Aug!$G11&lt;&gt;"",Aug!$G11,"")</f>
        <v/>
      </c>
      <c r="BK55" s="230">
        <f ca="1">Sep!$B11</f>
        <v>44075</v>
      </c>
      <c r="BL55" s="232" t="str">
        <f ca="1">IF(Sep!$Q11&lt;&gt;0,Sep!$Q11,"")</f>
        <v/>
      </c>
      <c r="BM55" s="234" t="str">
        <f>IF(Sep!$G11&lt;&gt;"",Sep!$G11,"")</f>
        <v/>
      </c>
      <c r="BN55" s="230">
        <f ca="1">Okt!$B11</f>
        <v>44105</v>
      </c>
      <c r="BO55" s="232" t="str">
        <f ca="1">IF(Okt!$Q11&lt;&gt;0,Okt!$Q11,"")</f>
        <v/>
      </c>
      <c r="BP55" s="234" t="str">
        <f>IF(Okt!$G11&lt;&gt;"",Okt!$G11,"")</f>
        <v/>
      </c>
      <c r="BQ55" s="230">
        <f ca="1">Nov!$B11</f>
        <v>44136</v>
      </c>
      <c r="BR55" s="232" t="str">
        <f ca="1">IF(Nov!$Q11&lt;&gt;0,Nov!$Q11,"")</f>
        <v/>
      </c>
      <c r="BS55" s="234" t="str">
        <f>IF(Nov!$G11&lt;&gt;"",Nov!$G11,"")</f>
        <v/>
      </c>
      <c r="BT55" s="230">
        <f ca="1">Dez!$B11</f>
        <v>44166</v>
      </c>
      <c r="BU55" s="232" t="str">
        <f ca="1">IF(Dez!$Q11&lt;&gt;0,Dez!$Q11,"")</f>
        <v/>
      </c>
      <c r="BV55" s="235" t="str">
        <f>IF(Dez!$G11&lt;&gt;"",Dez!$G11,"")</f>
        <v/>
      </c>
      <c r="BW55" s="261"/>
      <c r="BX55" s="247"/>
      <c r="BY55" s="224"/>
      <c r="BZ55" s="929"/>
      <c r="CC55" s="930"/>
      <c r="CD55" s="929"/>
      <c r="CG55" s="930"/>
      <c r="CH55" s="929"/>
      <c r="CK55" s="930"/>
      <c r="CL55" s="929"/>
      <c r="CO55" s="930"/>
      <c r="CP55" s="929"/>
      <c r="CS55" s="930"/>
      <c r="CT55" s="929"/>
      <c r="CW55" s="930"/>
      <c r="CX55" s="929"/>
      <c r="DA55" s="930"/>
      <c r="DB55" s="929"/>
      <c r="DE55" s="930"/>
      <c r="DF55" s="929"/>
      <c r="DI55" s="930"/>
      <c r="DJ55" s="929"/>
      <c r="DM55" s="930"/>
      <c r="DN55" s="929"/>
      <c r="DQ55" s="930"/>
      <c r="DR55" s="929"/>
      <c r="DU55" s="930"/>
    </row>
    <row r="56" spans="1:125" thickBot="1" x14ac:dyDescent="0.3">
      <c r="A56" s="271"/>
      <c r="B56" s="118">
        <v>3</v>
      </c>
      <c r="C56" s="215"/>
      <c r="D56" s="215"/>
      <c r="E56" s="215"/>
      <c r="F56" s="119">
        <f ca="1">Jan!$B12</f>
        <v>43832</v>
      </c>
      <c r="G56" s="217"/>
      <c r="H56" s="217"/>
      <c r="I56" s="217"/>
      <c r="J56" s="120" t="str">
        <f ca="1">IF(Jan!$Q12&lt;&gt;0,Jan!$Q12,"")</f>
        <v/>
      </c>
      <c r="K56" s="219"/>
      <c r="L56" s="219"/>
      <c r="M56" s="219"/>
      <c r="N56" s="121" t="str">
        <f>IF(Jan!$G12&lt;&gt;"",Jan!$G12,"")</f>
        <v/>
      </c>
      <c r="O56" s="222"/>
      <c r="P56" s="222"/>
      <c r="Q56" s="222"/>
      <c r="R56" s="119">
        <f ca="1">Feb!B12</f>
        <v>43863</v>
      </c>
      <c r="S56" s="217"/>
      <c r="T56" s="217"/>
      <c r="U56" s="217"/>
      <c r="V56" s="120" t="str">
        <f ca="1">IF(Feb!Q12&lt;&gt;0,Feb!Q12,"")</f>
        <v/>
      </c>
      <c r="W56" s="219"/>
      <c r="X56" s="219"/>
      <c r="Y56" s="219"/>
      <c r="Z56" s="121" t="str">
        <f>IF(Feb!G12&lt;&gt;"",Feb!G12,"")</f>
        <v/>
      </c>
      <c r="AA56" s="222"/>
      <c r="AB56" s="222"/>
      <c r="AC56" s="222"/>
      <c r="AD56" s="119">
        <f ca="1">Mrz!B12</f>
        <v>43892</v>
      </c>
      <c r="AE56" s="217"/>
      <c r="AF56" s="217"/>
      <c r="AG56" s="217"/>
      <c r="AH56" s="120" t="str">
        <f ca="1">IF(Mrz!Q12&lt;&gt;0,Mrz!Q12,"")</f>
        <v/>
      </c>
      <c r="AI56" s="219"/>
      <c r="AJ56" s="219"/>
      <c r="AK56" s="219"/>
      <c r="AL56" s="121" t="str">
        <f>IF(Mrz!G12&lt;&gt;"",Mrz!G12,"")</f>
        <v/>
      </c>
      <c r="AM56" s="222"/>
      <c r="AN56" s="222"/>
      <c r="AO56" s="222"/>
      <c r="AP56" s="230">
        <f ca="1">Apr!$B12</f>
        <v>43923</v>
      </c>
      <c r="AQ56" s="231"/>
      <c r="AR56" s="231"/>
      <c r="AS56" s="231"/>
      <c r="AT56" s="232" t="str">
        <f ca="1">IF(Apr!$Q12&lt;&gt;0,Apr!$Q12,"")</f>
        <v/>
      </c>
      <c r="AU56" s="233"/>
      <c r="AV56" s="233"/>
      <c r="AW56" s="233"/>
      <c r="AX56" s="234" t="str">
        <f>IF(Apr!$G12&lt;&gt;"",Apr!$G12,"")</f>
        <v/>
      </c>
      <c r="AY56" s="230">
        <f ca="1">Mai!$B12</f>
        <v>43953</v>
      </c>
      <c r="AZ56" s="232" t="str">
        <f ca="1">IF(Mai!$Q12&lt;&gt;0,Mai!$Q12,"")</f>
        <v/>
      </c>
      <c r="BA56" s="234" t="str">
        <f>IF(Mai!$G12&lt;&gt;"",Mai!$G12,"")</f>
        <v/>
      </c>
      <c r="BB56" s="230">
        <f ca="1">Jun!$B12</f>
        <v>43984</v>
      </c>
      <c r="BC56" s="232" t="str">
        <f ca="1">IF(Jun!$Q12&lt;&gt;0,Jun!$Q12,"")</f>
        <v/>
      </c>
      <c r="BD56" s="234" t="str">
        <f>IF(Jun!$G12&lt;&gt;"",Jun!$G12,"")</f>
        <v/>
      </c>
      <c r="BE56" s="230">
        <f ca="1">Jul!$B12</f>
        <v>44014</v>
      </c>
      <c r="BF56" s="232" t="str">
        <f ca="1">IF(Jul!$Q12&lt;&gt;0,Jul!$Q12,"")</f>
        <v/>
      </c>
      <c r="BG56" s="234" t="str">
        <f>IF(Jul!$G12&lt;&gt;"",Jul!$G12,"")</f>
        <v/>
      </c>
      <c r="BH56" s="230">
        <f ca="1">Aug!$B12</f>
        <v>44045</v>
      </c>
      <c r="BI56" s="232" t="str">
        <f ca="1">IF(Aug!$Q12&lt;&gt;0,Aug!$Q12,"")</f>
        <v/>
      </c>
      <c r="BJ56" s="234" t="str">
        <f>IF(Aug!$G12&lt;&gt;"",Aug!$G12,"")</f>
        <v/>
      </c>
      <c r="BK56" s="230">
        <f ca="1">Sep!$B12</f>
        <v>44076</v>
      </c>
      <c r="BL56" s="232" t="str">
        <f ca="1">IF(Sep!$Q12&lt;&gt;0,Sep!$Q12,"")</f>
        <v/>
      </c>
      <c r="BM56" s="234" t="str">
        <f>IF(Sep!$G12&lt;&gt;"",Sep!$G12,"")</f>
        <v/>
      </c>
      <c r="BN56" s="230">
        <f ca="1">Okt!$B12</f>
        <v>44106</v>
      </c>
      <c r="BO56" s="232" t="str">
        <f ca="1">IF(Okt!$Q12&lt;&gt;0,Okt!$Q12,"")</f>
        <v/>
      </c>
      <c r="BP56" s="234" t="str">
        <f>IF(Okt!$G12&lt;&gt;"",Okt!$G12,"")</f>
        <v/>
      </c>
      <c r="BQ56" s="230">
        <f ca="1">Nov!$B12</f>
        <v>44137</v>
      </c>
      <c r="BR56" s="232" t="str">
        <f ca="1">IF(Nov!$Q12&lt;&gt;0,Nov!$Q12,"")</f>
        <v/>
      </c>
      <c r="BS56" s="234" t="str">
        <f>IF(Nov!$G12&lt;&gt;"",Nov!$G12,"")</f>
        <v/>
      </c>
      <c r="BT56" s="230">
        <f ca="1">Dez!$B12</f>
        <v>44167</v>
      </c>
      <c r="BU56" s="232" t="str">
        <f ca="1">IF(Dez!$Q12&lt;&gt;0,Dez!$Q12,"")</f>
        <v/>
      </c>
      <c r="BV56" s="235" t="str">
        <f>IF(Dez!$G12&lt;&gt;"",Dez!$G12,"")</f>
        <v/>
      </c>
      <c r="BW56" s="261"/>
      <c r="BX56" s="247"/>
      <c r="BY56" s="224"/>
      <c r="BZ56" s="929"/>
      <c r="CC56" s="930"/>
      <c r="CD56" s="929"/>
      <c r="CG56" s="930"/>
      <c r="CH56" s="929"/>
      <c r="CK56" s="930"/>
      <c r="CL56" s="929"/>
      <c r="CO56" s="930"/>
      <c r="CP56" s="929"/>
      <c r="CS56" s="930"/>
      <c r="CT56" s="929"/>
      <c r="CW56" s="930"/>
      <c r="CX56" s="929"/>
      <c r="DA56" s="930"/>
      <c r="DB56" s="929"/>
      <c r="DE56" s="930"/>
      <c r="DF56" s="929"/>
      <c r="DI56" s="930"/>
      <c r="DJ56" s="929"/>
      <c r="DM56" s="930"/>
      <c r="DN56" s="929"/>
      <c r="DQ56" s="930"/>
      <c r="DR56" s="929"/>
      <c r="DU56" s="930"/>
    </row>
    <row r="57" spans="1:125" thickBot="1" x14ac:dyDescent="0.3">
      <c r="A57" s="271"/>
      <c r="B57" s="118">
        <v>4</v>
      </c>
      <c r="C57" s="215"/>
      <c r="D57" s="215"/>
      <c r="E57" s="215"/>
      <c r="F57" s="119">
        <f ca="1">Jan!$B13</f>
        <v>43833</v>
      </c>
      <c r="G57" s="217"/>
      <c r="H57" s="217"/>
      <c r="I57" s="217"/>
      <c r="J57" s="120" t="str">
        <f ca="1">IF(Jan!$Q13&lt;&gt;0,Jan!$Q13,"")</f>
        <v/>
      </c>
      <c r="K57" s="219"/>
      <c r="L57" s="219"/>
      <c r="M57" s="219"/>
      <c r="N57" s="121" t="str">
        <f>IF(Jan!$G13&lt;&gt;"",Jan!$G13,"")</f>
        <v/>
      </c>
      <c r="O57" s="222"/>
      <c r="P57" s="222"/>
      <c r="Q57" s="222"/>
      <c r="R57" s="119">
        <f ca="1">Feb!B13</f>
        <v>43864</v>
      </c>
      <c r="S57" s="217"/>
      <c r="T57" s="217"/>
      <c r="U57" s="217"/>
      <c r="V57" s="120" t="str">
        <f ca="1">IF(Feb!Q13&lt;&gt;0,Feb!Q13,"")</f>
        <v/>
      </c>
      <c r="W57" s="219"/>
      <c r="X57" s="219"/>
      <c r="Y57" s="219"/>
      <c r="Z57" s="121" t="str">
        <f>IF(Feb!G13&lt;&gt;"",Feb!G13,"")</f>
        <v/>
      </c>
      <c r="AA57" s="222"/>
      <c r="AB57" s="222"/>
      <c r="AC57" s="222"/>
      <c r="AD57" s="119">
        <f ca="1">Mrz!B13</f>
        <v>43893</v>
      </c>
      <c r="AE57" s="217"/>
      <c r="AF57" s="217"/>
      <c r="AG57" s="217"/>
      <c r="AH57" s="120" t="str">
        <f ca="1">IF(Mrz!Q13&lt;&gt;0,Mrz!Q13,"")</f>
        <v/>
      </c>
      <c r="AI57" s="219"/>
      <c r="AJ57" s="219"/>
      <c r="AK57" s="219"/>
      <c r="AL57" s="121" t="str">
        <f>IF(Mrz!G13&lt;&gt;"",Mrz!G13,"")</f>
        <v/>
      </c>
      <c r="AM57" s="222"/>
      <c r="AN57" s="222"/>
      <c r="AO57" s="222"/>
      <c r="AP57" s="230">
        <f ca="1">Apr!$B13</f>
        <v>43924</v>
      </c>
      <c r="AQ57" s="231"/>
      <c r="AR57" s="231"/>
      <c r="AS57" s="231"/>
      <c r="AT57" s="232" t="str">
        <f ca="1">IF(Apr!$Q13&lt;&gt;0,Apr!$Q13,"")</f>
        <v/>
      </c>
      <c r="AU57" s="233"/>
      <c r="AV57" s="233"/>
      <c r="AW57" s="233"/>
      <c r="AX57" s="234" t="str">
        <f>IF(Apr!$G13&lt;&gt;"",Apr!$G13,"")</f>
        <v/>
      </c>
      <c r="AY57" s="230">
        <f ca="1">Mai!$B13</f>
        <v>43954</v>
      </c>
      <c r="AZ57" s="232" t="str">
        <f ca="1">IF(Mai!$Q13&lt;&gt;0,Mai!$Q13,"")</f>
        <v/>
      </c>
      <c r="BA57" s="234" t="str">
        <f>IF(Mai!$G13&lt;&gt;"",Mai!$G13,"")</f>
        <v/>
      </c>
      <c r="BB57" s="230">
        <f ca="1">Jun!$B13</f>
        <v>43985</v>
      </c>
      <c r="BC57" s="232" t="str">
        <f ca="1">IF(Jun!$Q13&lt;&gt;0,Jun!$Q13,"")</f>
        <v/>
      </c>
      <c r="BD57" s="234" t="str">
        <f>IF(Jun!$G13&lt;&gt;"",Jun!$G13,"")</f>
        <v/>
      </c>
      <c r="BE57" s="230">
        <f ca="1">Jul!$B13</f>
        <v>44015</v>
      </c>
      <c r="BF57" s="232" t="str">
        <f ca="1">IF(Jul!$Q13&lt;&gt;0,Jul!$Q13,"")</f>
        <v/>
      </c>
      <c r="BG57" s="234" t="str">
        <f>IF(Jul!$G13&lt;&gt;"",Jul!$G13,"")</f>
        <v/>
      </c>
      <c r="BH57" s="230">
        <f ca="1">Aug!$B13</f>
        <v>44046</v>
      </c>
      <c r="BI57" s="232" t="str">
        <f ca="1">IF(Aug!$Q13&lt;&gt;0,Aug!$Q13,"")</f>
        <v/>
      </c>
      <c r="BJ57" s="234" t="str">
        <f>IF(Aug!$G13&lt;&gt;"",Aug!$G13,"")</f>
        <v/>
      </c>
      <c r="BK57" s="230">
        <f ca="1">Sep!$B13</f>
        <v>44077</v>
      </c>
      <c r="BL57" s="232" t="str">
        <f ca="1">IF(Sep!$Q13&lt;&gt;0,Sep!$Q13,"")</f>
        <v/>
      </c>
      <c r="BM57" s="234" t="str">
        <f>IF(Sep!$G13&lt;&gt;"",Sep!$G13,"")</f>
        <v/>
      </c>
      <c r="BN57" s="230">
        <f ca="1">Okt!$B13</f>
        <v>44107</v>
      </c>
      <c r="BO57" s="232" t="str">
        <f ca="1">IF(Okt!$Q13&lt;&gt;0,Okt!$Q13,"")</f>
        <v/>
      </c>
      <c r="BP57" s="234" t="str">
        <f>IF(Okt!$G13&lt;&gt;"",Okt!$G13,"")</f>
        <v/>
      </c>
      <c r="BQ57" s="230">
        <f ca="1">Nov!$B13</f>
        <v>44138</v>
      </c>
      <c r="BR57" s="232" t="str">
        <f ca="1">IF(Nov!$Q13&lt;&gt;0,Nov!$Q13,"")</f>
        <v/>
      </c>
      <c r="BS57" s="234" t="str">
        <f>IF(Nov!$G13&lt;&gt;"",Nov!$G13,"")</f>
        <v/>
      </c>
      <c r="BT57" s="230">
        <f ca="1">Dez!$B13</f>
        <v>44168</v>
      </c>
      <c r="BU57" s="232" t="str">
        <f ca="1">IF(Dez!$Q13&lt;&gt;0,Dez!$Q13,"")</f>
        <v/>
      </c>
      <c r="BV57" s="235" t="str">
        <f>IF(Dez!$G13&lt;&gt;"",Dez!$G13,"")</f>
        <v/>
      </c>
      <c r="BW57" s="261"/>
      <c r="BX57" s="247"/>
      <c r="BY57" s="224"/>
      <c r="BZ57" s="929"/>
      <c r="CC57" s="930"/>
      <c r="CD57" s="929"/>
      <c r="CG57" s="930"/>
      <c r="CH57" s="929"/>
      <c r="CK57" s="930"/>
      <c r="CL57" s="929"/>
      <c r="CO57" s="930"/>
      <c r="CP57" s="929"/>
      <c r="CS57" s="930"/>
      <c r="CT57" s="929"/>
      <c r="CW57" s="930"/>
      <c r="CX57" s="929"/>
      <c r="DA57" s="930"/>
      <c r="DB57" s="929"/>
      <c r="DE57" s="930"/>
      <c r="DF57" s="929"/>
      <c r="DI57" s="930"/>
      <c r="DJ57" s="929"/>
      <c r="DM57" s="930"/>
      <c r="DN57" s="929"/>
      <c r="DQ57" s="930"/>
      <c r="DR57" s="929"/>
      <c r="DU57" s="930"/>
    </row>
    <row r="58" spans="1:125" thickBot="1" x14ac:dyDescent="0.3">
      <c r="A58" s="271"/>
      <c r="B58" s="118">
        <v>5</v>
      </c>
      <c r="C58" s="215"/>
      <c r="D58" s="215"/>
      <c r="E58" s="215"/>
      <c r="F58" s="119">
        <f ca="1">Jan!$B14</f>
        <v>43834</v>
      </c>
      <c r="G58" s="217"/>
      <c r="H58" s="217"/>
      <c r="I58" s="217"/>
      <c r="J58" s="120" t="str">
        <f ca="1">IF(Jan!$Q14&lt;&gt;0,Jan!$Q14,"")</f>
        <v/>
      </c>
      <c r="K58" s="219"/>
      <c r="L58" s="219"/>
      <c r="M58" s="219"/>
      <c r="N58" s="121" t="str">
        <f>IF(Jan!$G14&lt;&gt;"",Jan!$G14,"")</f>
        <v/>
      </c>
      <c r="O58" s="222"/>
      <c r="P58" s="222"/>
      <c r="Q58" s="222"/>
      <c r="R58" s="119">
        <f ca="1">Feb!B14</f>
        <v>43865</v>
      </c>
      <c r="S58" s="217"/>
      <c r="T58" s="217"/>
      <c r="U58" s="217"/>
      <c r="V58" s="120" t="str">
        <f ca="1">IF(Feb!Q14&lt;&gt;0,Feb!Q14,"")</f>
        <v/>
      </c>
      <c r="W58" s="219"/>
      <c r="X58" s="219"/>
      <c r="Y58" s="219"/>
      <c r="Z58" s="121" t="str">
        <f>IF(Feb!G14&lt;&gt;"",Feb!G14,"")</f>
        <v/>
      </c>
      <c r="AA58" s="222"/>
      <c r="AB58" s="222"/>
      <c r="AC58" s="222"/>
      <c r="AD58" s="119">
        <f ca="1">Mrz!B14</f>
        <v>43894</v>
      </c>
      <c r="AE58" s="217"/>
      <c r="AF58" s="217"/>
      <c r="AG58" s="217"/>
      <c r="AH58" s="120" t="str">
        <f ca="1">IF(Mrz!Q14&lt;&gt;0,Mrz!Q14,"")</f>
        <v/>
      </c>
      <c r="AI58" s="219"/>
      <c r="AJ58" s="219"/>
      <c r="AK58" s="219"/>
      <c r="AL58" s="121" t="str">
        <f>IF(Mrz!G14&lt;&gt;"",Mrz!G14,"")</f>
        <v/>
      </c>
      <c r="AM58" s="222"/>
      <c r="AN58" s="222"/>
      <c r="AO58" s="222"/>
      <c r="AP58" s="230">
        <f ca="1">Apr!$B14</f>
        <v>43925</v>
      </c>
      <c r="AQ58" s="231"/>
      <c r="AR58" s="231"/>
      <c r="AS58" s="231"/>
      <c r="AT58" s="232" t="str">
        <f ca="1">IF(Apr!$Q14&lt;&gt;0,Apr!$Q14,"")</f>
        <v/>
      </c>
      <c r="AU58" s="233"/>
      <c r="AV58" s="233"/>
      <c r="AW58" s="233"/>
      <c r="AX58" s="234" t="str">
        <f>IF(Apr!$G14&lt;&gt;"",Apr!$G14,"")</f>
        <v/>
      </c>
      <c r="AY58" s="230">
        <f ca="1">Mai!$B14</f>
        <v>43955</v>
      </c>
      <c r="AZ58" s="232" t="str">
        <f ca="1">IF(Mai!$Q14&lt;&gt;0,Mai!$Q14,"")</f>
        <v/>
      </c>
      <c r="BA58" s="234" t="str">
        <f>IF(Mai!$G14&lt;&gt;"",Mai!$G14,"")</f>
        <v/>
      </c>
      <c r="BB58" s="230">
        <f ca="1">Jun!$B14</f>
        <v>43986</v>
      </c>
      <c r="BC58" s="232" t="str">
        <f ca="1">IF(Jun!$Q14&lt;&gt;0,Jun!$Q14,"")</f>
        <v/>
      </c>
      <c r="BD58" s="234" t="str">
        <f>IF(Jun!$G14&lt;&gt;"",Jun!$G14,"")</f>
        <v/>
      </c>
      <c r="BE58" s="230">
        <f ca="1">Jul!$B14</f>
        <v>44016</v>
      </c>
      <c r="BF58" s="232" t="str">
        <f ca="1">IF(Jul!$Q14&lt;&gt;0,Jul!$Q14,"")</f>
        <v/>
      </c>
      <c r="BG58" s="234" t="str">
        <f>IF(Jul!$G14&lt;&gt;"",Jul!$G14,"")</f>
        <v/>
      </c>
      <c r="BH58" s="230">
        <f ca="1">Aug!$B14</f>
        <v>44047</v>
      </c>
      <c r="BI58" s="232" t="str">
        <f ca="1">IF(Aug!$Q14&lt;&gt;0,Aug!$Q14,"")</f>
        <v/>
      </c>
      <c r="BJ58" s="234" t="str">
        <f>IF(Aug!$G14&lt;&gt;"",Aug!$G14,"")</f>
        <v/>
      </c>
      <c r="BK58" s="230">
        <f ca="1">Sep!$B14</f>
        <v>44078</v>
      </c>
      <c r="BL58" s="232" t="str">
        <f ca="1">IF(Sep!$Q14&lt;&gt;0,Sep!$Q14,"")</f>
        <v/>
      </c>
      <c r="BM58" s="234" t="str">
        <f>IF(Sep!$G14&lt;&gt;"",Sep!$G14,"")</f>
        <v/>
      </c>
      <c r="BN58" s="230">
        <f ca="1">Okt!$B14</f>
        <v>44108</v>
      </c>
      <c r="BO58" s="232" t="str">
        <f ca="1">IF(Okt!$Q14&lt;&gt;0,Okt!$Q14,"")</f>
        <v/>
      </c>
      <c r="BP58" s="234" t="str">
        <f>IF(Okt!$G14&lt;&gt;"",Okt!$G14,"")</f>
        <v/>
      </c>
      <c r="BQ58" s="230">
        <f ca="1">Nov!$B14</f>
        <v>44139</v>
      </c>
      <c r="BR58" s="232" t="str">
        <f ca="1">IF(Nov!$Q14&lt;&gt;0,Nov!$Q14,"")</f>
        <v/>
      </c>
      <c r="BS58" s="234" t="str">
        <f>IF(Nov!$G14&lt;&gt;"",Nov!$G14,"")</f>
        <v/>
      </c>
      <c r="BT58" s="230">
        <f ca="1">Dez!$B14</f>
        <v>44169</v>
      </c>
      <c r="BU58" s="232" t="str">
        <f ca="1">IF(Dez!$Q14&lt;&gt;0,Dez!$Q14,"")</f>
        <v/>
      </c>
      <c r="BV58" s="235" t="str">
        <f>IF(Dez!$G14&lt;&gt;"",Dez!$G14,"")</f>
        <v/>
      </c>
      <c r="BW58" s="261"/>
      <c r="BX58" s="247"/>
      <c r="BY58" s="224"/>
      <c r="BZ58" s="929"/>
      <c r="CC58" s="930"/>
      <c r="CD58" s="929"/>
      <c r="CG58" s="930"/>
      <c r="CH58" s="929"/>
      <c r="CK58" s="930"/>
      <c r="CL58" s="929"/>
      <c r="CO58" s="930"/>
      <c r="CP58" s="929"/>
      <c r="CS58" s="930"/>
      <c r="CT58" s="929"/>
      <c r="CW58" s="930"/>
      <c r="CX58" s="929"/>
      <c r="DA58" s="930"/>
      <c r="DB58" s="929"/>
      <c r="DE58" s="930"/>
      <c r="DF58" s="929"/>
      <c r="DI58" s="930"/>
      <c r="DJ58" s="929"/>
      <c r="DM58" s="930"/>
      <c r="DN58" s="929"/>
      <c r="DQ58" s="930"/>
      <c r="DR58" s="929"/>
      <c r="DU58" s="930"/>
    </row>
    <row r="59" spans="1:125" thickBot="1" x14ac:dyDescent="0.3">
      <c r="A59" s="271"/>
      <c r="B59" s="118">
        <v>6</v>
      </c>
      <c r="C59" s="215"/>
      <c r="D59" s="215"/>
      <c r="E59" s="215"/>
      <c r="F59" s="119">
        <f ca="1">Jan!$B15</f>
        <v>43835</v>
      </c>
      <c r="G59" s="217"/>
      <c r="H59" s="217"/>
      <c r="I59" s="217"/>
      <c r="J59" s="120" t="str">
        <f ca="1">IF(Jan!$Q15&lt;&gt;0,Jan!$Q15,"")</f>
        <v/>
      </c>
      <c r="K59" s="219"/>
      <c r="L59" s="219"/>
      <c r="M59" s="219"/>
      <c r="N59" s="121" t="str">
        <f>IF(Jan!$G15&lt;&gt;"",Jan!$G15,"")</f>
        <v/>
      </c>
      <c r="O59" s="222"/>
      <c r="P59" s="222"/>
      <c r="Q59" s="222"/>
      <c r="R59" s="119">
        <f ca="1">Feb!B15</f>
        <v>43866</v>
      </c>
      <c r="S59" s="217"/>
      <c r="T59" s="217"/>
      <c r="U59" s="217"/>
      <c r="V59" s="120" t="str">
        <f ca="1">IF(Feb!Q15&lt;&gt;0,Feb!Q15,"")</f>
        <v/>
      </c>
      <c r="W59" s="219"/>
      <c r="X59" s="219"/>
      <c r="Y59" s="219"/>
      <c r="Z59" s="121" t="str">
        <f>IF(Feb!G15&lt;&gt;"",Feb!G15,"")</f>
        <v/>
      </c>
      <c r="AA59" s="222"/>
      <c r="AB59" s="222"/>
      <c r="AC59" s="222"/>
      <c r="AD59" s="119">
        <f ca="1">Mrz!B15</f>
        <v>43895</v>
      </c>
      <c r="AE59" s="217"/>
      <c r="AF59" s="217"/>
      <c r="AG59" s="217"/>
      <c r="AH59" s="120" t="str">
        <f ca="1">IF(Mrz!Q15&lt;&gt;0,Mrz!Q15,"")</f>
        <v/>
      </c>
      <c r="AI59" s="219"/>
      <c r="AJ59" s="219"/>
      <c r="AK59" s="219"/>
      <c r="AL59" s="121" t="str">
        <f>IF(Mrz!G15&lt;&gt;"",Mrz!G15,"")</f>
        <v/>
      </c>
      <c r="AM59" s="222"/>
      <c r="AN59" s="222"/>
      <c r="AO59" s="222"/>
      <c r="AP59" s="230">
        <f ca="1">Apr!$B15</f>
        <v>43926</v>
      </c>
      <c r="AQ59" s="231"/>
      <c r="AR59" s="231"/>
      <c r="AS59" s="231"/>
      <c r="AT59" s="232" t="str">
        <f ca="1">IF(Apr!$Q15&lt;&gt;0,Apr!$Q15,"")</f>
        <v/>
      </c>
      <c r="AU59" s="233"/>
      <c r="AV59" s="233"/>
      <c r="AW59" s="233"/>
      <c r="AX59" s="234" t="str">
        <f>IF(Apr!$G15&lt;&gt;"",Apr!$G15,"")</f>
        <v/>
      </c>
      <c r="AY59" s="230">
        <f ca="1">Mai!$B15</f>
        <v>43956</v>
      </c>
      <c r="AZ59" s="232" t="str">
        <f ca="1">IF(Mai!$Q15&lt;&gt;0,Mai!$Q15,"")</f>
        <v/>
      </c>
      <c r="BA59" s="234" t="str">
        <f>IF(Mai!$G15&lt;&gt;"",Mai!$G15,"")</f>
        <v/>
      </c>
      <c r="BB59" s="230">
        <f ca="1">Jun!$B15</f>
        <v>43987</v>
      </c>
      <c r="BC59" s="232" t="str">
        <f ca="1">IF(Jun!$Q15&lt;&gt;0,Jun!$Q15,"")</f>
        <v/>
      </c>
      <c r="BD59" s="234" t="str">
        <f>IF(Jun!$G15&lt;&gt;"",Jun!$G15,"")</f>
        <v/>
      </c>
      <c r="BE59" s="230">
        <f ca="1">Jul!$B15</f>
        <v>44017</v>
      </c>
      <c r="BF59" s="232" t="str">
        <f ca="1">IF(Jul!$Q15&lt;&gt;0,Jul!$Q15,"")</f>
        <v/>
      </c>
      <c r="BG59" s="234" t="str">
        <f>IF(Jul!$G15&lt;&gt;"",Jul!$G15,"")</f>
        <v/>
      </c>
      <c r="BH59" s="230">
        <f ca="1">Aug!$B15</f>
        <v>44048</v>
      </c>
      <c r="BI59" s="232" t="str">
        <f ca="1">IF(Aug!$Q15&lt;&gt;0,Aug!$Q15,"")</f>
        <v/>
      </c>
      <c r="BJ59" s="234" t="str">
        <f>IF(Aug!$G15&lt;&gt;"",Aug!$G15,"")</f>
        <v/>
      </c>
      <c r="BK59" s="230">
        <f ca="1">Sep!$B15</f>
        <v>44079</v>
      </c>
      <c r="BL59" s="232" t="str">
        <f ca="1">IF(Sep!$Q15&lt;&gt;0,Sep!$Q15,"")</f>
        <v/>
      </c>
      <c r="BM59" s="234" t="str">
        <f>IF(Sep!$G15&lt;&gt;"",Sep!$G15,"")</f>
        <v/>
      </c>
      <c r="BN59" s="230">
        <f ca="1">Okt!$B15</f>
        <v>44109</v>
      </c>
      <c r="BO59" s="232" t="str">
        <f ca="1">IF(Okt!$Q15&lt;&gt;0,Okt!$Q15,"")</f>
        <v/>
      </c>
      <c r="BP59" s="234" t="str">
        <f>IF(Okt!$G15&lt;&gt;"",Okt!$G15,"")</f>
        <v/>
      </c>
      <c r="BQ59" s="230">
        <f ca="1">Nov!$B15</f>
        <v>44140</v>
      </c>
      <c r="BR59" s="232" t="str">
        <f ca="1">IF(Nov!$Q15&lt;&gt;0,Nov!$Q15,"")</f>
        <v/>
      </c>
      <c r="BS59" s="234" t="str">
        <f>IF(Nov!$G15&lt;&gt;"",Nov!$G15,"")</f>
        <v/>
      </c>
      <c r="BT59" s="230">
        <f ca="1">Dez!$B15</f>
        <v>44170</v>
      </c>
      <c r="BU59" s="232" t="str">
        <f ca="1">IF(Dez!$Q15&lt;&gt;0,Dez!$Q15,"")</f>
        <v/>
      </c>
      <c r="BV59" s="235" t="str">
        <f>IF(Dez!$G15&lt;&gt;"",Dez!$G15,"")</f>
        <v/>
      </c>
      <c r="BW59" s="261"/>
      <c r="BX59" s="247"/>
      <c r="BY59" s="224"/>
      <c r="BZ59" s="929"/>
      <c r="CC59" s="930"/>
      <c r="CD59" s="929"/>
      <c r="CG59" s="930"/>
      <c r="CH59" s="929"/>
      <c r="CK59" s="930"/>
      <c r="CL59" s="929"/>
      <c r="CO59" s="930"/>
      <c r="CP59" s="929"/>
      <c r="CS59" s="930"/>
      <c r="CT59" s="929"/>
      <c r="CW59" s="930"/>
      <c r="CX59" s="929"/>
      <c r="DA59" s="930"/>
      <c r="DB59" s="929"/>
      <c r="DE59" s="930"/>
      <c r="DF59" s="929"/>
      <c r="DI59" s="930"/>
      <c r="DJ59" s="929"/>
      <c r="DM59" s="930"/>
      <c r="DN59" s="929"/>
      <c r="DQ59" s="930"/>
      <c r="DR59" s="929"/>
      <c r="DU59" s="930"/>
    </row>
    <row r="60" spans="1:125" thickBot="1" x14ac:dyDescent="0.3">
      <c r="A60" s="271"/>
      <c r="B60" s="118">
        <v>7</v>
      </c>
      <c r="C60" s="215"/>
      <c r="D60" s="215"/>
      <c r="E60" s="215"/>
      <c r="F60" s="119">
        <f ca="1">Jan!$B16</f>
        <v>43836</v>
      </c>
      <c r="G60" s="217"/>
      <c r="H60" s="217"/>
      <c r="I60" s="217"/>
      <c r="J60" s="120" t="str">
        <f ca="1">IF(Jan!$Q16&lt;&gt;0,Jan!$Q16,"")</f>
        <v/>
      </c>
      <c r="K60" s="219"/>
      <c r="L60" s="219"/>
      <c r="M60" s="219"/>
      <c r="N60" s="121" t="str">
        <f>IF(Jan!$G16&lt;&gt;"",Jan!$G16,"")</f>
        <v/>
      </c>
      <c r="O60" s="222"/>
      <c r="P60" s="222"/>
      <c r="Q60" s="222"/>
      <c r="R60" s="119">
        <f ca="1">Feb!B16</f>
        <v>43867</v>
      </c>
      <c r="S60" s="217"/>
      <c r="T60" s="217"/>
      <c r="U60" s="217"/>
      <c r="V60" s="120" t="str">
        <f ca="1">IF(Feb!Q16&lt;&gt;0,Feb!Q16,"")</f>
        <v/>
      </c>
      <c r="W60" s="219"/>
      <c r="X60" s="219"/>
      <c r="Y60" s="219"/>
      <c r="Z60" s="121" t="str">
        <f>IF(Feb!G16&lt;&gt;"",Feb!G16,"")</f>
        <v/>
      </c>
      <c r="AA60" s="222"/>
      <c r="AB60" s="222"/>
      <c r="AC60" s="222"/>
      <c r="AD60" s="119">
        <f ca="1">Mrz!B16</f>
        <v>43896</v>
      </c>
      <c r="AE60" s="217"/>
      <c r="AF60" s="217"/>
      <c r="AG60" s="217"/>
      <c r="AH60" s="120" t="str">
        <f ca="1">IF(Mrz!Q16&lt;&gt;0,Mrz!Q16,"")</f>
        <v/>
      </c>
      <c r="AI60" s="219"/>
      <c r="AJ60" s="219"/>
      <c r="AK60" s="219"/>
      <c r="AL60" s="121" t="str">
        <f>IF(Mrz!G16&lt;&gt;"",Mrz!G16,"")</f>
        <v/>
      </c>
      <c r="AM60" s="222"/>
      <c r="AN60" s="222"/>
      <c r="AO60" s="222"/>
      <c r="AP60" s="230">
        <f ca="1">Apr!$B16</f>
        <v>43927</v>
      </c>
      <c r="AQ60" s="231"/>
      <c r="AR60" s="231"/>
      <c r="AS60" s="231"/>
      <c r="AT60" s="232" t="str">
        <f ca="1">IF(Apr!$Q16&lt;&gt;0,Apr!$Q16,"")</f>
        <v/>
      </c>
      <c r="AU60" s="233"/>
      <c r="AV60" s="233"/>
      <c r="AW60" s="233"/>
      <c r="AX60" s="234" t="str">
        <f>IF(Apr!$G16&lt;&gt;"",Apr!$G16,"")</f>
        <v/>
      </c>
      <c r="AY60" s="230">
        <f ca="1">Mai!$B16</f>
        <v>43957</v>
      </c>
      <c r="AZ60" s="232" t="str">
        <f ca="1">IF(Mai!$Q16&lt;&gt;0,Mai!$Q16,"")</f>
        <v/>
      </c>
      <c r="BA60" s="234" t="str">
        <f>IF(Mai!$G16&lt;&gt;"",Mai!$G16,"")</f>
        <v/>
      </c>
      <c r="BB60" s="230">
        <f ca="1">Jun!$B16</f>
        <v>43988</v>
      </c>
      <c r="BC60" s="232" t="str">
        <f ca="1">IF(Jun!$Q16&lt;&gt;0,Jun!$Q16,"")</f>
        <v/>
      </c>
      <c r="BD60" s="234" t="str">
        <f>IF(Jun!$G16&lt;&gt;"",Jun!$G16,"")</f>
        <v/>
      </c>
      <c r="BE60" s="230">
        <f ca="1">Jul!$B16</f>
        <v>44018</v>
      </c>
      <c r="BF60" s="232" t="str">
        <f ca="1">IF(Jul!$Q16&lt;&gt;0,Jul!$Q16,"")</f>
        <v/>
      </c>
      <c r="BG60" s="234" t="str">
        <f>IF(Jul!$G16&lt;&gt;"",Jul!$G16,"")</f>
        <v/>
      </c>
      <c r="BH60" s="230">
        <f ca="1">Aug!$B16</f>
        <v>44049</v>
      </c>
      <c r="BI60" s="232" t="str">
        <f ca="1">IF(Aug!$Q16&lt;&gt;0,Aug!$Q16,"")</f>
        <v/>
      </c>
      <c r="BJ60" s="234" t="str">
        <f>IF(Aug!$G16&lt;&gt;"",Aug!$G16,"")</f>
        <v/>
      </c>
      <c r="BK60" s="230">
        <f ca="1">Sep!$B16</f>
        <v>44080</v>
      </c>
      <c r="BL60" s="232" t="str">
        <f ca="1">IF(Sep!$Q16&lt;&gt;0,Sep!$Q16,"")</f>
        <v/>
      </c>
      <c r="BM60" s="234" t="str">
        <f>IF(Sep!$G16&lt;&gt;"",Sep!$G16,"")</f>
        <v/>
      </c>
      <c r="BN60" s="230">
        <f ca="1">Okt!$B16</f>
        <v>44110</v>
      </c>
      <c r="BO60" s="232" t="str">
        <f ca="1">IF(Okt!$Q16&lt;&gt;0,Okt!$Q16,"")</f>
        <v/>
      </c>
      <c r="BP60" s="234" t="str">
        <f>IF(Okt!$G16&lt;&gt;"",Okt!$G16,"")</f>
        <v/>
      </c>
      <c r="BQ60" s="230">
        <f ca="1">Nov!$B16</f>
        <v>44141</v>
      </c>
      <c r="BR60" s="232" t="str">
        <f ca="1">IF(Nov!$Q16&lt;&gt;0,Nov!$Q16,"")</f>
        <v/>
      </c>
      <c r="BS60" s="234" t="str">
        <f>IF(Nov!$G16&lt;&gt;"",Nov!$G16,"")</f>
        <v/>
      </c>
      <c r="BT60" s="230">
        <f ca="1">Dez!$B16</f>
        <v>44171</v>
      </c>
      <c r="BU60" s="232" t="str">
        <f ca="1">IF(Dez!$Q16&lt;&gt;0,Dez!$Q16,"")</f>
        <v/>
      </c>
      <c r="BV60" s="235" t="str">
        <f>IF(Dez!$G16&lt;&gt;"",Dez!$G16,"")</f>
        <v/>
      </c>
      <c r="BW60" s="261"/>
      <c r="BX60" s="247"/>
      <c r="BY60" s="224"/>
      <c r="BZ60" s="929"/>
      <c r="CC60" s="930"/>
      <c r="CD60" s="929"/>
      <c r="CG60" s="930"/>
      <c r="CH60" s="929"/>
      <c r="CK60" s="930"/>
      <c r="CL60" s="929"/>
      <c r="CO60" s="930"/>
      <c r="CP60" s="929"/>
      <c r="CS60" s="930"/>
      <c r="CT60" s="929"/>
      <c r="CW60" s="930"/>
      <c r="CX60" s="929"/>
      <c r="DA60" s="930"/>
      <c r="DB60" s="929"/>
      <c r="DE60" s="930"/>
      <c r="DF60" s="929"/>
      <c r="DI60" s="930"/>
      <c r="DJ60" s="929"/>
      <c r="DM60" s="930"/>
      <c r="DN60" s="929"/>
      <c r="DQ60" s="930"/>
      <c r="DR60" s="929"/>
      <c r="DU60" s="930"/>
    </row>
    <row r="61" spans="1:125" thickBot="1" x14ac:dyDescent="0.3">
      <c r="A61" s="271"/>
      <c r="B61" s="118">
        <v>8</v>
      </c>
      <c r="C61" s="215"/>
      <c r="D61" s="215"/>
      <c r="E61" s="215"/>
      <c r="F61" s="119">
        <f ca="1">Jan!$B17</f>
        <v>43837</v>
      </c>
      <c r="G61" s="217"/>
      <c r="H61" s="217"/>
      <c r="I61" s="217"/>
      <c r="J61" s="120" t="str">
        <f ca="1">IF(Jan!$Q17&lt;&gt;0,Jan!$Q17,"")</f>
        <v/>
      </c>
      <c r="K61" s="219"/>
      <c r="L61" s="219"/>
      <c r="M61" s="219"/>
      <c r="N61" s="121" t="str">
        <f>IF(Jan!$G17&lt;&gt;"",Jan!$G17,"")</f>
        <v/>
      </c>
      <c r="O61" s="222"/>
      <c r="P61" s="222"/>
      <c r="Q61" s="222"/>
      <c r="R61" s="119">
        <f ca="1">Feb!B17</f>
        <v>43868</v>
      </c>
      <c r="S61" s="217"/>
      <c r="T61" s="217"/>
      <c r="U61" s="217"/>
      <c r="V61" s="120" t="str">
        <f ca="1">IF(Feb!Q17&lt;&gt;0,Feb!Q17,"")</f>
        <v/>
      </c>
      <c r="W61" s="219"/>
      <c r="X61" s="219"/>
      <c r="Y61" s="219"/>
      <c r="Z61" s="121" t="str">
        <f>IF(Feb!G17&lt;&gt;"",Feb!G17,"")</f>
        <v/>
      </c>
      <c r="AA61" s="222"/>
      <c r="AB61" s="222"/>
      <c r="AC61" s="222"/>
      <c r="AD61" s="119">
        <f ca="1">Mrz!B17</f>
        <v>43897</v>
      </c>
      <c r="AE61" s="217"/>
      <c r="AF61" s="217"/>
      <c r="AG61" s="217"/>
      <c r="AH61" s="120" t="str">
        <f ca="1">IF(Mrz!Q17&lt;&gt;0,Mrz!Q17,"")</f>
        <v/>
      </c>
      <c r="AI61" s="219"/>
      <c r="AJ61" s="219"/>
      <c r="AK61" s="219"/>
      <c r="AL61" s="121" t="str">
        <f>IF(Mrz!G17&lt;&gt;"",Mrz!G17,"")</f>
        <v/>
      </c>
      <c r="AM61" s="222"/>
      <c r="AN61" s="222"/>
      <c r="AO61" s="222"/>
      <c r="AP61" s="230">
        <f ca="1">Apr!$B17</f>
        <v>43928</v>
      </c>
      <c r="AQ61" s="231"/>
      <c r="AR61" s="231"/>
      <c r="AS61" s="231"/>
      <c r="AT61" s="232" t="str">
        <f ca="1">IF(Apr!$Q17&lt;&gt;0,Apr!$Q17,"")</f>
        <v/>
      </c>
      <c r="AU61" s="233"/>
      <c r="AV61" s="233"/>
      <c r="AW61" s="233"/>
      <c r="AX61" s="234" t="str">
        <f>IF(Apr!$G17&lt;&gt;"",Apr!$G17,"")</f>
        <v/>
      </c>
      <c r="AY61" s="230">
        <f ca="1">Mai!$B17</f>
        <v>43958</v>
      </c>
      <c r="AZ61" s="232" t="str">
        <f ca="1">IF(Mai!$Q17&lt;&gt;0,Mai!$Q17,"")</f>
        <v/>
      </c>
      <c r="BA61" s="234" t="str">
        <f>IF(Mai!$G17&lt;&gt;"",Mai!$G17,"")</f>
        <v/>
      </c>
      <c r="BB61" s="230">
        <f ca="1">Jun!$B17</f>
        <v>43989</v>
      </c>
      <c r="BC61" s="232" t="str">
        <f ca="1">IF(Jun!$Q17&lt;&gt;0,Jun!$Q17,"")</f>
        <v/>
      </c>
      <c r="BD61" s="234" t="str">
        <f>IF(Jun!$G17&lt;&gt;"",Jun!$G17,"")</f>
        <v/>
      </c>
      <c r="BE61" s="230">
        <f ca="1">Jul!$B17</f>
        <v>44019</v>
      </c>
      <c r="BF61" s="232" t="str">
        <f ca="1">IF(Jul!$Q17&lt;&gt;0,Jul!$Q17,"")</f>
        <v/>
      </c>
      <c r="BG61" s="234" t="str">
        <f>IF(Jul!$G17&lt;&gt;"",Jul!$G17,"")</f>
        <v/>
      </c>
      <c r="BH61" s="230">
        <f ca="1">Aug!$B17</f>
        <v>44050</v>
      </c>
      <c r="BI61" s="232" t="str">
        <f ca="1">IF(Aug!$Q17&lt;&gt;0,Aug!$Q17,"")</f>
        <v/>
      </c>
      <c r="BJ61" s="234" t="str">
        <f>IF(Aug!$G17&lt;&gt;"",Aug!$G17,"")</f>
        <v/>
      </c>
      <c r="BK61" s="230">
        <f ca="1">Sep!$B17</f>
        <v>44081</v>
      </c>
      <c r="BL61" s="232" t="str">
        <f ca="1">IF(Sep!$Q17&lt;&gt;0,Sep!$Q17,"")</f>
        <v/>
      </c>
      <c r="BM61" s="234" t="str">
        <f>IF(Sep!$G17&lt;&gt;"",Sep!$G17,"")</f>
        <v/>
      </c>
      <c r="BN61" s="230">
        <f ca="1">Okt!$B17</f>
        <v>44111</v>
      </c>
      <c r="BO61" s="232" t="str">
        <f ca="1">IF(Okt!$Q17&lt;&gt;0,Okt!$Q17,"")</f>
        <v/>
      </c>
      <c r="BP61" s="234" t="str">
        <f>IF(Okt!$G17&lt;&gt;"",Okt!$G17,"")</f>
        <v/>
      </c>
      <c r="BQ61" s="230">
        <f ca="1">Nov!$B17</f>
        <v>44142</v>
      </c>
      <c r="BR61" s="232" t="str">
        <f ca="1">IF(Nov!$Q17&lt;&gt;0,Nov!$Q17,"")</f>
        <v/>
      </c>
      <c r="BS61" s="234" t="str">
        <f>IF(Nov!$G17&lt;&gt;"",Nov!$G17,"")</f>
        <v/>
      </c>
      <c r="BT61" s="230">
        <f ca="1">Dez!$B17</f>
        <v>44172</v>
      </c>
      <c r="BU61" s="232" t="str">
        <f ca="1">IF(Dez!$Q17&lt;&gt;0,Dez!$Q17,"")</f>
        <v/>
      </c>
      <c r="BV61" s="235" t="str">
        <f>IF(Dez!$G17&lt;&gt;"",Dez!$G17,"")</f>
        <v/>
      </c>
      <c r="BW61" s="261"/>
      <c r="BX61" s="247"/>
      <c r="BY61" s="224"/>
      <c r="BZ61" s="929"/>
      <c r="CC61" s="930"/>
      <c r="CD61" s="929"/>
      <c r="CG61" s="930"/>
      <c r="CH61" s="929"/>
      <c r="CK61" s="930"/>
      <c r="CL61" s="929"/>
      <c r="CO61" s="930"/>
      <c r="CP61" s="929"/>
      <c r="CS61" s="930"/>
      <c r="CT61" s="929"/>
      <c r="CW61" s="930"/>
      <c r="CX61" s="929"/>
      <c r="DA61" s="930"/>
      <c r="DB61" s="929"/>
      <c r="DE61" s="930"/>
      <c r="DF61" s="929"/>
      <c r="DI61" s="930"/>
      <c r="DJ61" s="929"/>
      <c r="DM61" s="930"/>
      <c r="DN61" s="929"/>
      <c r="DQ61" s="930"/>
      <c r="DR61" s="929"/>
      <c r="DU61" s="930"/>
    </row>
    <row r="62" spans="1:125" thickBot="1" x14ac:dyDescent="0.3">
      <c r="A62" s="271"/>
      <c r="B62" s="118">
        <v>9</v>
      </c>
      <c r="C62" s="215"/>
      <c r="D62" s="215"/>
      <c r="E62" s="215"/>
      <c r="F62" s="119">
        <f ca="1">Jan!$B18</f>
        <v>43838</v>
      </c>
      <c r="G62" s="217"/>
      <c r="H62" s="217"/>
      <c r="I62" s="217"/>
      <c r="J62" s="120" t="str">
        <f ca="1">IF(Jan!$Q18&lt;&gt;0,Jan!$Q18,"")</f>
        <v/>
      </c>
      <c r="K62" s="219"/>
      <c r="L62" s="219"/>
      <c r="M62" s="219"/>
      <c r="N62" s="121" t="str">
        <f>IF(Jan!$G18&lt;&gt;"",Jan!$G18,"")</f>
        <v/>
      </c>
      <c r="O62" s="222"/>
      <c r="P62" s="222"/>
      <c r="Q62" s="222"/>
      <c r="R62" s="119">
        <f ca="1">Feb!B18</f>
        <v>43869</v>
      </c>
      <c r="S62" s="217"/>
      <c r="T62" s="217"/>
      <c r="U62" s="217"/>
      <c r="V62" s="120" t="str">
        <f ca="1">IF(Feb!Q18&lt;&gt;0,Feb!Q18,"")</f>
        <v/>
      </c>
      <c r="W62" s="219"/>
      <c r="X62" s="219"/>
      <c r="Y62" s="219"/>
      <c r="Z62" s="121" t="str">
        <f>IF(Feb!G18&lt;&gt;"",Feb!G18,"")</f>
        <v/>
      </c>
      <c r="AA62" s="222"/>
      <c r="AB62" s="222"/>
      <c r="AC62" s="222"/>
      <c r="AD62" s="119">
        <f ca="1">Mrz!B18</f>
        <v>43898</v>
      </c>
      <c r="AE62" s="217"/>
      <c r="AF62" s="217"/>
      <c r="AG62" s="217"/>
      <c r="AH62" s="120" t="str">
        <f ca="1">IF(Mrz!Q18&lt;&gt;0,Mrz!Q18,"")</f>
        <v/>
      </c>
      <c r="AI62" s="219"/>
      <c r="AJ62" s="219"/>
      <c r="AK62" s="219"/>
      <c r="AL62" s="121" t="str">
        <f>IF(Mrz!G18&lt;&gt;"",Mrz!G18,"")</f>
        <v/>
      </c>
      <c r="AM62" s="222"/>
      <c r="AN62" s="222"/>
      <c r="AO62" s="222"/>
      <c r="AP62" s="230">
        <f ca="1">Apr!$B18</f>
        <v>43929</v>
      </c>
      <c r="AQ62" s="231"/>
      <c r="AR62" s="231"/>
      <c r="AS62" s="231"/>
      <c r="AT62" s="232" t="str">
        <f ca="1">IF(Apr!$Q18&lt;&gt;0,Apr!$Q18,"")</f>
        <v/>
      </c>
      <c r="AU62" s="233"/>
      <c r="AV62" s="233"/>
      <c r="AW62" s="233"/>
      <c r="AX62" s="234" t="str">
        <f>IF(Apr!$G18&lt;&gt;"",Apr!$G18,"")</f>
        <v/>
      </c>
      <c r="AY62" s="230">
        <f ca="1">Mai!$B18</f>
        <v>43959</v>
      </c>
      <c r="AZ62" s="232" t="str">
        <f ca="1">IF(Mai!$Q18&lt;&gt;0,Mai!$Q18,"")</f>
        <v/>
      </c>
      <c r="BA62" s="234" t="str">
        <f>IF(Mai!$G18&lt;&gt;"",Mai!$G18,"")</f>
        <v/>
      </c>
      <c r="BB62" s="230">
        <f ca="1">Jun!$B18</f>
        <v>43990</v>
      </c>
      <c r="BC62" s="232" t="str">
        <f ca="1">IF(Jun!$Q18&lt;&gt;0,Jun!$Q18,"")</f>
        <v/>
      </c>
      <c r="BD62" s="234" t="str">
        <f>IF(Jun!$G18&lt;&gt;"",Jun!$G18,"")</f>
        <v/>
      </c>
      <c r="BE62" s="230">
        <f ca="1">Jul!$B18</f>
        <v>44020</v>
      </c>
      <c r="BF62" s="232" t="str">
        <f ca="1">IF(Jul!$Q18&lt;&gt;0,Jul!$Q18,"")</f>
        <v/>
      </c>
      <c r="BG62" s="234" t="str">
        <f>IF(Jul!$G18&lt;&gt;"",Jul!$G18,"")</f>
        <v/>
      </c>
      <c r="BH62" s="230">
        <f ca="1">Aug!$B18</f>
        <v>44051</v>
      </c>
      <c r="BI62" s="232" t="str">
        <f ca="1">IF(Aug!$Q18&lt;&gt;0,Aug!$Q18,"")</f>
        <v/>
      </c>
      <c r="BJ62" s="234" t="str">
        <f>IF(Aug!$G18&lt;&gt;"",Aug!$G18,"")</f>
        <v/>
      </c>
      <c r="BK62" s="230">
        <f ca="1">Sep!$B18</f>
        <v>44082</v>
      </c>
      <c r="BL62" s="232" t="str">
        <f ca="1">IF(Sep!$Q18&lt;&gt;0,Sep!$Q18,"")</f>
        <v/>
      </c>
      <c r="BM62" s="234" t="str">
        <f>IF(Sep!$G18&lt;&gt;"",Sep!$G18,"")</f>
        <v/>
      </c>
      <c r="BN62" s="230">
        <f ca="1">Okt!$B18</f>
        <v>44112</v>
      </c>
      <c r="BO62" s="232" t="str">
        <f ca="1">IF(Okt!$Q18&lt;&gt;0,Okt!$Q18,"")</f>
        <v/>
      </c>
      <c r="BP62" s="234" t="str">
        <f>IF(Okt!$G18&lt;&gt;"",Okt!$G18,"")</f>
        <v/>
      </c>
      <c r="BQ62" s="230">
        <f ca="1">Nov!$B18</f>
        <v>44143</v>
      </c>
      <c r="BR62" s="232" t="str">
        <f ca="1">IF(Nov!$Q18&lt;&gt;0,Nov!$Q18,"")</f>
        <v/>
      </c>
      <c r="BS62" s="234" t="str">
        <f>IF(Nov!$G18&lt;&gt;"",Nov!$G18,"")</f>
        <v/>
      </c>
      <c r="BT62" s="230">
        <f ca="1">Dez!$B18</f>
        <v>44173</v>
      </c>
      <c r="BU62" s="232" t="str">
        <f ca="1">IF(Dez!$Q18&lt;&gt;0,Dez!$Q18,"")</f>
        <v/>
      </c>
      <c r="BV62" s="235" t="str">
        <f>IF(Dez!$G18&lt;&gt;"",Dez!$G18,"")</f>
        <v/>
      </c>
      <c r="BW62" s="261"/>
      <c r="BX62" s="247"/>
      <c r="BY62" s="224"/>
      <c r="BZ62" s="929"/>
      <c r="CC62" s="930"/>
      <c r="CD62" s="929"/>
      <c r="CG62" s="930"/>
      <c r="CH62" s="929"/>
      <c r="CK62" s="930"/>
      <c r="CL62" s="929"/>
      <c r="CO62" s="930"/>
      <c r="CP62" s="929"/>
      <c r="CS62" s="930"/>
      <c r="CT62" s="929"/>
      <c r="CW62" s="930"/>
      <c r="CX62" s="929"/>
      <c r="DA62" s="930"/>
      <c r="DB62" s="929"/>
      <c r="DE62" s="930"/>
      <c r="DF62" s="929"/>
      <c r="DI62" s="930"/>
      <c r="DJ62" s="929"/>
      <c r="DM62" s="930"/>
      <c r="DN62" s="929"/>
      <c r="DQ62" s="930"/>
      <c r="DR62" s="929"/>
      <c r="DU62" s="930"/>
    </row>
    <row r="63" spans="1:125" thickBot="1" x14ac:dyDescent="0.3">
      <c r="A63" s="271"/>
      <c r="B63" s="118">
        <v>10</v>
      </c>
      <c r="C63" s="215"/>
      <c r="D63" s="215"/>
      <c r="E63" s="215"/>
      <c r="F63" s="119">
        <f ca="1">Jan!$B19</f>
        <v>43839</v>
      </c>
      <c r="G63" s="217"/>
      <c r="H63" s="217"/>
      <c r="I63" s="217"/>
      <c r="J63" s="120" t="str">
        <f ca="1">IF(Jan!$Q19&lt;&gt;0,Jan!$Q19,"")</f>
        <v/>
      </c>
      <c r="K63" s="219"/>
      <c r="L63" s="219"/>
      <c r="M63" s="219"/>
      <c r="N63" s="121" t="str">
        <f>IF(Jan!$G19&lt;&gt;"",Jan!$G19,"")</f>
        <v/>
      </c>
      <c r="O63" s="222"/>
      <c r="P63" s="222"/>
      <c r="Q63" s="222"/>
      <c r="R63" s="119">
        <f ca="1">Feb!B19</f>
        <v>43870</v>
      </c>
      <c r="S63" s="217"/>
      <c r="T63" s="217"/>
      <c r="U63" s="217"/>
      <c r="V63" s="120" t="str">
        <f ca="1">IF(Feb!Q19&lt;&gt;0,Feb!Q19,"")</f>
        <v/>
      </c>
      <c r="W63" s="219"/>
      <c r="X63" s="219"/>
      <c r="Y63" s="219"/>
      <c r="Z63" s="121" t="str">
        <f>IF(Feb!G19&lt;&gt;"",Feb!G19,"")</f>
        <v/>
      </c>
      <c r="AA63" s="222"/>
      <c r="AB63" s="222"/>
      <c r="AC63" s="222"/>
      <c r="AD63" s="119">
        <f ca="1">Mrz!B19</f>
        <v>43899</v>
      </c>
      <c r="AE63" s="217"/>
      <c r="AF63" s="217"/>
      <c r="AG63" s="217"/>
      <c r="AH63" s="120" t="str">
        <f ca="1">IF(Mrz!Q19&lt;&gt;0,Mrz!Q19,"")</f>
        <v/>
      </c>
      <c r="AI63" s="219"/>
      <c r="AJ63" s="219"/>
      <c r="AK63" s="219"/>
      <c r="AL63" s="121" t="str">
        <f>IF(Mrz!G19&lt;&gt;"",Mrz!G19,"")</f>
        <v/>
      </c>
      <c r="AM63" s="222"/>
      <c r="AN63" s="222"/>
      <c r="AO63" s="222"/>
      <c r="AP63" s="230">
        <f ca="1">Apr!$B19</f>
        <v>43930</v>
      </c>
      <c r="AQ63" s="231"/>
      <c r="AR63" s="231"/>
      <c r="AS63" s="231"/>
      <c r="AT63" s="232" t="str">
        <f ca="1">IF(Apr!$Q19&lt;&gt;0,Apr!$Q19,"")</f>
        <v/>
      </c>
      <c r="AU63" s="233"/>
      <c r="AV63" s="233"/>
      <c r="AW63" s="233"/>
      <c r="AX63" s="234" t="str">
        <f>IF(Apr!$G19&lt;&gt;"",Apr!$G19,"")</f>
        <v/>
      </c>
      <c r="AY63" s="230">
        <f ca="1">Mai!$B19</f>
        <v>43960</v>
      </c>
      <c r="AZ63" s="232" t="str">
        <f ca="1">IF(Mai!$Q19&lt;&gt;0,Mai!$Q19,"")</f>
        <v/>
      </c>
      <c r="BA63" s="234" t="str">
        <f>IF(Mai!$G19&lt;&gt;"",Mai!$G19,"")</f>
        <v/>
      </c>
      <c r="BB63" s="230">
        <f ca="1">Jun!$B19</f>
        <v>43991</v>
      </c>
      <c r="BC63" s="232" t="str">
        <f ca="1">IF(Jun!$Q19&lt;&gt;0,Jun!$Q19,"")</f>
        <v/>
      </c>
      <c r="BD63" s="234" t="str">
        <f>IF(Jun!$G19&lt;&gt;"",Jun!$G19,"")</f>
        <v/>
      </c>
      <c r="BE63" s="230">
        <f ca="1">Jul!$B19</f>
        <v>44021</v>
      </c>
      <c r="BF63" s="232" t="str">
        <f ca="1">IF(Jul!$Q19&lt;&gt;0,Jul!$Q19,"")</f>
        <v/>
      </c>
      <c r="BG63" s="234" t="str">
        <f>IF(Jul!$G19&lt;&gt;"",Jul!$G19,"")</f>
        <v/>
      </c>
      <c r="BH63" s="230">
        <f ca="1">Aug!$B19</f>
        <v>44052</v>
      </c>
      <c r="BI63" s="232" t="str">
        <f ca="1">IF(Aug!$Q19&lt;&gt;0,Aug!$Q19,"")</f>
        <v/>
      </c>
      <c r="BJ63" s="234" t="str">
        <f>IF(Aug!$G19&lt;&gt;"",Aug!$G19,"")</f>
        <v/>
      </c>
      <c r="BK63" s="230">
        <f ca="1">Sep!$B19</f>
        <v>44083</v>
      </c>
      <c r="BL63" s="232" t="str">
        <f ca="1">IF(Sep!$Q19&lt;&gt;0,Sep!$Q19,"")</f>
        <v/>
      </c>
      <c r="BM63" s="234" t="str">
        <f>IF(Sep!$G19&lt;&gt;"",Sep!$G19,"")</f>
        <v/>
      </c>
      <c r="BN63" s="230">
        <f ca="1">Okt!$B19</f>
        <v>44113</v>
      </c>
      <c r="BO63" s="232" t="str">
        <f ca="1">IF(Okt!$Q19&lt;&gt;0,Okt!$Q19,"")</f>
        <v/>
      </c>
      <c r="BP63" s="234" t="str">
        <f>IF(Okt!$G19&lt;&gt;"",Okt!$G19,"")</f>
        <v/>
      </c>
      <c r="BQ63" s="230">
        <f ca="1">Nov!$B19</f>
        <v>44144</v>
      </c>
      <c r="BR63" s="232" t="str">
        <f ca="1">IF(Nov!$Q19&lt;&gt;0,Nov!$Q19,"")</f>
        <v/>
      </c>
      <c r="BS63" s="234" t="str">
        <f>IF(Nov!$G19&lt;&gt;"",Nov!$G19,"")</f>
        <v/>
      </c>
      <c r="BT63" s="230">
        <f ca="1">Dez!$B19</f>
        <v>44174</v>
      </c>
      <c r="BU63" s="232" t="str">
        <f ca="1">IF(Dez!$Q19&lt;&gt;0,Dez!$Q19,"")</f>
        <v/>
      </c>
      <c r="BV63" s="235" t="str">
        <f>IF(Dez!$G19&lt;&gt;"",Dez!$G19,"")</f>
        <v/>
      </c>
      <c r="BW63" s="261"/>
      <c r="BX63" s="247"/>
      <c r="BY63" s="224"/>
      <c r="BZ63" s="929"/>
      <c r="CC63" s="930"/>
      <c r="CD63" s="929"/>
      <c r="CG63" s="930"/>
      <c r="CH63" s="929"/>
      <c r="CK63" s="930"/>
      <c r="CL63" s="929"/>
      <c r="CO63" s="930"/>
      <c r="CP63" s="929"/>
      <c r="CS63" s="930"/>
      <c r="CT63" s="929"/>
      <c r="CW63" s="930"/>
      <c r="CX63" s="929"/>
      <c r="DA63" s="930"/>
      <c r="DB63" s="929"/>
      <c r="DE63" s="930"/>
      <c r="DF63" s="929"/>
      <c r="DI63" s="930"/>
      <c r="DJ63" s="929"/>
      <c r="DM63" s="930"/>
      <c r="DN63" s="929"/>
      <c r="DQ63" s="930"/>
      <c r="DR63" s="929"/>
      <c r="DU63" s="930"/>
    </row>
    <row r="64" spans="1:125" thickBot="1" x14ac:dyDescent="0.3">
      <c r="A64" s="271"/>
      <c r="B64" s="118">
        <v>11</v>
      </c>
      <c r="C64" s="215"/>
      <c r="D64" s="215"/>
      <c r="E64" s="215"/>
      <c r="F64" s="119">
        <f ca="1">Jan!$B20</f>
        <v>43840</v>
      </c>
      <c r="G64" s="217"/>
      <c r="H64" s="217"/>
      <c r="I64" s="217"/>
      <c r="J64" s="120" t="str">
        <f ca="1">IF(Jan!$Q20&lt;&gt;0,Jan!$Q20,"")</f>
        <v/>
      </c>
      <c r="K64" s="219"/>
      <c r="L64" s="219"/>
      <c r="M64" s="219"/>
      <c r="N64" s="121" t="str">
        <f>IF(Jan!$G20&lt;&gt;"",Jan!$G20,"")</f>
        <v/>
      </c>
      <c r="O64" s="222"/>
      <c r="P64" s="222"/>
      <c r="Q64" s="222"/>
      <c r="R64" s="119">
        <f ca="1">Feb!B20</f>
        <v>43871</v>
      </c>
      <c r="S64" s="217"/>
      <c r="T64" s="217"/>
      <c r="U64" s="217"/>
      <c r="V64" s="120" t="str">
        <f ca="1">IF(Feb!Q20&lt;&gt;0,Feb!Q20,"")</f>
        <v/>
      </c>
      <c r="W64" s="219"/>
      <c r="X64" s="219"/>
      <c r="Y64" s="219"/>
      <c r="Z64" s="121" t="str">
        <f>IF(Feb!G20&lt;&gt;"",Feb!G20,"")</f>
        <v/>
      </c>
      <c r="AA64" s="222"/>
      <c r="AB64" s="222"/>
      <c r="AC64" s="222"/>
      <c r="AD64" s="119">
        <f ca="1">Mrz!B20</f>
        <v>43900</v>
      </c>
      <c r="AE64" s="217"/>
      <c r="AF64" s="217"/>
      <c r="AG64" s="217"/>
      <c r="AH64" s="120" t="str">
        <f ca="1">IF(Mrz!Q20&lt;&gt;0,Mrz!Q20,"")</f>
        <v/>
      </c>
      <c r="AI64" s="219"/>
      <c r="AJ64" s="219"/>
      <c r="AK64" s="219"/>
      <c r="AL64" s="121" t="str">
        <f>IF(Mrz!G20&lt;&gt;"",Mrz!G20,"")</f>
        <v/>
      </c>
      <c r="AM64" s="222"/>
      <c r="AN64" s="222"/>
      <c r="AO64" s="222"/>
      <c r="AP64" s="230">
        <f ca="1">Apr!$B20</f>
        <v>43931</v>
      </c>
      <c r="AQ64" s="231"/>
      <c r="AR64" s="231"/>
      <c r="AS64" s="231"/>
      <c r="AT64" s="232" t="str">
        <f ca="1">IF(Apr!$Q20&lt;&gt;0,Apr!$Q20,"")</f>
        <v/>
      </c>
      <c r="AU64" s="233"/>
      <c r="AV64" s="233"/>
      <c r="AW64" s="233"/>
      <c r="AX64" s="234" t="str">
        <f>IF(Apr!$G20&lt;&gt;"",Apr!$G20,"")</f>
        <v/>
      </c>
      <c r="AY64" s="230">
        <f ca="1">Mai!$B20</f>
        <v>43961</v>
      </c>
      <c r="AZ64" s="232" t="str">
        <f ca="1">IF(Mai!$Q20&lt;&gt;0,Mai!$Q20,"")</f>
        <v/>
      </c>
      <c r="BA64" s="234" t="str">
        <f>IF(Mai!$G20&lt;&gt;"",Mai!$G20,"")</f>
        <v/>
      </c>
      <c r="BB64" s="230">
        <f ca="1">Jun!$B20</f>
        <v>43992</v>
      </c>
      <c r="BC64" s="232" t="str">
        <f ca="1">IF(Jun!$Q20&lt;&gt;0,Jun!$Q20,"")</f>
        <v/>
      </c>
      <c r="BD64" s="234" t="str">
        <f>IF(Jun!$G20&lt;&gt;"",Jun!$G20,"")</f>
        <v/>
      </c>
      <c r="BE64" s="230">
        <f ca="1">Jul!$B20</f>
        <v>44022</v>
      </c>
      <c r="BF64" s="232" t="str">
        <f ca="1">IF(Jul!$Q20&lt;&gt;0,Jul!$Q20,"")</f>
        <v/>
      </c>
      <c r="BG64" s="234" t="str">
        <f>IF(Jul!$G20&lt;&gt;"",Jul!$G20,"")</f>
        <v/>
      </c>
      <c r="BH64" s="230">
        <f ca="1">Aug!$B20</f>
        <v>44053</v>
      </c>
      <c r="BI64" s="232" t="str">
        <f ca="1">IF(Aug!$Q20&lt;&gt;0,Aug!$Q20,"")</f>
        <v/>
      </c>
      <c r="BJ64" s="234" t="str">
        <f>IF(Aug!$G20&lt;&gt;"",Aug!$G20,"")</f>
        <v/>
      </c>
      <c r="BK64" s="230">
        <f ca="1">Sep!$B20</f>
        <v>44084</v>
      </c>
      <c r="BL64" s="232" t="str">
        <f ca="1">IF(Sep!$Q20&lt;&gt;0,Sep!$Q20,"")</f>
        <v/>
      </c>
      <c r="BM64" s="234" t="str">
        <f>IF(Sep!$G20&lt;&gt;"",Sep!$G20,"")</f>
        <v/>
      </c>
      <c r="BN64" s="230">
        <f ca="1">Okt!$B20</f>
        <v>44114</v>
      </c>
      <c r="BO64" s="232" t="str">
        <f ca="1">IF(Okt!$Q20&lt;&gt;0,Okt!$Q20,"")</f>
        <v/>
      </c>
      <c r="BP64" s="234" t="str">
        <f>IF(Okt!$G20&lt;&gt;"",Okt!$G20,"")</f>
        <v/>
      </c>
      <c r="BQ64" s="230">
        <f ca="1">Nov!$B20</f>
        <v>44145</v>
      </c>
      <c r="BR64" s="232" t="str">
        <f ca="1">IF(Nov!$Q20&lt;&gt;0,Nov!$Q20,"")</f>
        <v/>
      </c>
      <c r="BS64" s="234" t="str">
        <f>IF(Nov!$G20&lt;&gt;"",Nov!$G20,"")</f>
        <v/>
      </c>
      <c r="BT64" s="230">
        <f ca="1">Dez!$B20</f>
        <v>44175</v>
      </c>
      <c r="BU64" s="232" t="str">
        <f ca="1">IF(Dez!$Q20&lt;&gt;0,Dez!$Q20,"")</f>
        <v/>
      </c>
      <c r="BV64" s="235" t="str">
        <f>IF(Dez!$G20&lt;&gt;"",Dez!$G20,"")</f>
        <v/>
      </c>
      <c r="BW64" s="261"/>
      <c r="BX64" s="247"/>
      <c r="BY64" s="224"/>
      <c r="BZ64" s="929"/>
      <c r="CC64" s="930"/>
      <c r="CD64" s="929"/>
      <c r="CG64" s="930"/>
      <c r="CH64" s="929"/>
      <c r="CK64" s="930"/>
      <c r="CL64" s="929"/>
      <c r="CO64" s="930"/>
      <c r="CP64" s="929"/>
      <c r="CS64" s="930"/>
      <c r="CT64" s="929"/>
      <c r="CW64" s="930"/>
      <c r="CX64" s="929"/>
      <c r="DA64" s="930"/>
      <c r="DB64" s="929"/>
      <c r="DE64" s="930"/>
      <c r="DF64" s="929"/>
      <c r="DI64" s="930"/>
      <c r="DJ64" s="929"/>
      <c r="DM64" s="930"/>
      <c r="DN64" s="929"/>
      <c r="DQ64" s="930"/>
      <c r="DR64" s="929"/>
      <c r="DU64" s="930"/>
    </row>
    <row r="65" spans="1:125" thickBot="1" x14ac:dyDescent="0.3">
      <c r="A65" s="271"/>
      <c r="B65" s="118">
        <v>12</v>
      </c>
      <c r="C65" s="215"/>
      <c r="D65" s="215"/>
      <c r="E65" s="215"/>
      <c r="F65" s="119">
        <f ca="1">Jan!$B21</f>
        <v>43841</v>
      </c>
      <c r="G65" s="217"/>
      <c r="H65" s="217"/>
      <c r="I65" s="217"/>
      <c r="J65" s="120" t="str">
        <f ca="1">IF(Jan!$Q21&lt;&gt;0,Jan!$Q21,"")</f>
        <v/>
      </c>
      <c r="K65" s="219"/>
      <c r="L65" s="219"/>
      <c r="M65" s="219"/>
      <c r="N65" s="121" t="str">
        <f>IF(Jan!$G21&lt;&gt;"",Jan!$G21,"")</f>
        <v/>
      </c>
      <c r="O65" s="222"/>
      <c r="P65" s="222"/>
      <c r="Q65" s="222"/>
      <c r="R65" s="119">
        <f ca="1">Feb!B21</f>
        <v>43872</v>
      </c>
      <c r="S65" s="217"/>
      <c r="T65" s="217"/>
      <c r="U65" s="217"/>
      <c r="V65" s="120" t="str">
        <f ca="1">IF(Feb!Q21&lt;&gt;0,Feb!Q21,"")</f>
        <v/>
      </c>
      <c r="W65" s="219"/>
      <c r="X65" s="219"/>
      <c r="Y65" s="219"/>
      <c r="Z65" s="121" t="str">
        <f>IF(Feb!G21&lt;&gt;"",Feb!G21,"")</f>
        <v/>
      </c>
      <c r="AA65" s="222"/>
      <c r="AB65" s="222"/>
      <c r="AC65" s="222"/>
      <c r="AD65" s="119">
        <f ca="1">Mrz!B21</f>
        <v>43901</v>
      </c>
      <c r="AE65" s="217"/>
      <c r="AF65" s="217"/>
      <c r="AG65" s="217"/>
      <c r="AH65" s="120" t="str">
        <f ca="1">IF(Mrz!Q21&lt;&gt;0,Mrz!Q21,"")</f>
        <v/>
      </c>
      <c r="AI65" s="219"/>
      <c r="AJ65" s="219"/>
      <c r="AK65" s="219"/>
      <c r="AL65" s="121" t="str">
        <f>IF(Mrz!G21&lt;&gt;"",Mrz!G21,"")</f>
        <v/>
      </c>
      <c r="AM65" s="222"/>
      <c r="AN65" s="222"/>
      <c r="AO65" s="222"/>
      <c r="AP65" s="230">
        <f ca="1">Apr!$B21</f>
        <v>43932</v>
      </c>
      <c r="AQ65" s="231"/>
      <c r="AR65" s="231"/>
      <c r="AS65" s="231"/>
      <c r="AT65" s="232" t="str">
        <f ca="1">IF(Apr!$Q21&lt;&gt;0,Apr!$Q21,"")</f>
        <v/>
      </c>
      <c r="AU65" s="233"/>
      <c r="AV65" s="233"/>
      <c r="AW65" s="233"/>
      <c r="AX65" s="234" t="str">
        <f>IF(Apr!$G21&lt;&gt;"",Apr!$G21,"")</f>
        <v/>
      </c>
      <c r="AY65" s="230">
        <f ca="1">Mai!$B21</f>
        <v>43962</v>
      </c>
      <c r="AZ65" s="232" t="str">
        <f ca="1">IF(Mai!$Q21&lt;&gt;0,Mai!$Q21,"")</f>
        <v/>
      </c>
      <c r="BA65" s="234" t="str">
        <f>IF(Mai!$G21&lt;&gt;"",Mai!$G21,"")</f>
        <v/>
      </c>
      <c r="BB65" s="230">
        <f ca="1">Jun!$B21</f>
        <v>43993</v>
      </c>
      <c r="BC65" s="232" t="str">
        <f ca="1">IF(Jun!$Q21&lt;&gt;0,Jun!$Q21,"")</f>
        <v/>
      </c>
      <c r="BD65" s="234" t="str">
        <f>IF(Jun!$G21&lt;&gt;"",Jun!$G21,"")</f>
        <v/>
      </c>
      <c r="BE65" s="230">
        <f ca="1">Jul!$B21</f>
        <v>44023</v>
      </c>
      <c r="BF65" s="232" t="str">
        <f ca="1">IF(Jul!$Q21&lt;&gt;0,Jul!$Q21,"")</f>
        <v/>
      </c>
      <c r="BG65" s="234" t="str">
        <f>IF(Jul!$G21&lt;&gt;"",Jul!$G21,"")</f>
        <v/>
      </c>
      <c r="BH65" s="230">
        <f ca="1">Aug!$B21</f>
        <v>44054</v>
      </c>
      <c r="BI65" s="232" t="str">
        <f ca="1">IF(Aug!$Q21&lt;&gt;0,Aug!$Q21,"")</f>
        <v/>
      </c>
      <c r="BJ65" s="234" t="str">
        <f>IF(Aug!$G21&lt;&gt;"",Aug!$G21,"")</f>
        <v/>
      </c>
      <c r="BK65" s="230">
        <f ca="1">Sep!$B21</f>
        <v>44085</v>
      </c>
      <c r="BL65" s="232" t="str">
        <f ca="1">IF(Sep!$Q21&lt;&gt;0,Sep!$Q21,"")</f>
        <v/>
      </c>
      <c r="BM65" s="234" t="str">
        <f>IF(Sep!$G21&lt;&gt;"",Sep!$G21,"")</f>
        <v/>
      </c>
      <c r="BN65" s="230">
        <f ca="1">Okt!$B21</f>
        <v>44115</v>
      </c>
      <c r="BO65" s="232" t="str">
        <f ca="1">IF(Okt!$Q21&lt;&gt;0,Okt!$Q21,"")</f>
        <v/>
      </c>
      <c r="BP65" s="234" t="str">
        <f>IF(Okt!$G21&lt;&gt;"",Okt!$G21,"")</f>
        <v/>
      </c>
      <c r="BQ65" s="230">
        <f ca="1">Nov!$B21</f>
        <v>44146</v>
      </c>
      <c r="BR65" s="232" t="str">
        <f ca="1">IF(Nov!$Q21&lt;&gt;0,Nov!$Q21,"")</f>
        <v/>
      </c>
      <c r="BS65" s="234" t="str">
        <f>IF(Nov!$G21&lt;&gt;"",Nov!$G21,"")</f>
        <v/>
      </c>
      <c r="BT65" s="230">
        <f ca="1">Dez!$B21</f>
        <v>44176</v>
      </c>
      <c r="BU65" s="232" t="str">
        <f ca="1">IF(Dez!$Q21&lt;&gt;0,Dez!$Q21,"")</f>
        <v/>
      </c>
      <c r="BV65" s="235" t="str">
        <f>IF(Dez!$G21&lt;&gt;"",Dez!$G21,"")</f>
        <v/>
      </c>
      <c r="BW65" s="261"/>
      <c r="BX65" s="247"/>
      <c r="BY65" s="224"/>
      <c r="BZ65" s="929"/>
      <c r="CC65" s="930"/>
      <c r="CD65" s="929"/>
      <c r="CG65" s="930"/>
      <c r="CH65" s="929"/>
      <c r="CK65" s="930"/>
      <c r="CL65" s="929"/>
      <c r="CO65" s="930"/>
      <c r="CP65" s="929"/>
      <c r="CS65" s="930"/>
      <c r="CT65" s="929"/>
      <c r="CW65" s="930"/>
      <c r="CX65" s="929"/>
      <c r="DA65" s="930"/>
      <c r="DB65" s="929"/>
      <c r="DE65" s="930"/>
      <c r="DF65" s="929"/>
      <c r="DI65" s="930"/>
      <c r="DJ65" s="929"/>
      <c r="DM65" s="930"/>
      <c r="DN65" s="929"/>
      <c r="DQ65" s="930"/>
      <c r="DR65" s="929"/>
      <c r="DU65" s="930"/>
    </row>
    <row r="66" spans="1:125" thickBot="1" x14ac:dyDescent="0.3">
      <c r="A66" s="271"/>
      <c r="B66" s="118">
        <v>13</v>
      </c>
      <c r="C66" s="215"/>
      <c r="D66" s="215"/>
      <c r="E66" s="215"/>
      <c r="F66" s="119">
        <f ca="1">Jan!$B22</f>
        <v>43842</v>
      </c>
      <c r="G66" s="217"/>
      <c r="H66" s="217"/>
      <c r="I66" s="217"/>
      <c r="J66" s="120" t="str">
        <f ca="1">IF(Jan!$Q22&lt;&gt;0,Jan!$Q22,"")</f>
        <v/>
      </c>
      <c r="K66" s="219"/>
      <c r="L66" s="219"/>
      <c r="M66" s="219"/>
      <c r="N66" s="121" t="str">
        <f>IF(Jan!$G22&lt;&gt;"",Jan!$G22,"")</f>
        <v/>
      </c>
      <c r="O66" s="222"/>
      <c r="P66" s="222"/>
      <c r="Q66" s="222"/>
      <c r="R66" s="119">
        <f ca="1">Feb!B22</f>
        <v>43873</v>
      </c>
      <c r="S66" s="217"/>
      <c r="T66" s="217"/>
      <c r="U66" s="217"/>
      <c r="V66" s="120" t="str">
        <f ca="1">IF(Feb!Q22&lt;&gt;0,Feb!Q22,"")</f>
        <v/>
      </c>
      <c r="W66" s="219"/>
      <c r="X66" s="219"/>
      <c r="Y66" s="219"/>
      <c r="Z66" s="121" t="str">
        <f>IF(Feb!G22&lt;&gt;"",Feb!G22,"")</f>
        <v/>
      </c>
      <c r="AA66" s="222"/>
      <c r="AB66" s="222"/>
      <c r="AC66" s="222"/>
      <c r="AD66" s="119">
        <f ca="1">Mrz!B22</f>
        <v>43902</v>
      </c>
      <c r="AE66" s="217"/>
      <c r="AF66" s="217"/>
      <c r="AG66" s="217"/>
      <c r="AH66" s="120" t="str">
        <f ca="1">IF(Mrz!Q22&lt;&gt;0,Mrz!Q22,"")</f>
        <v/>
      </c>
      <c r="AI66" s="219"/>
      <c r="AJ66" s="219"/>
      <c r="AK66" s="219"/>
      <c r="AL66" s="121" t="str">
        <f>IF(Mrz!G22&lt;&gt;"",Mrz!G22,"")</f>
        <v/>
      </c>
      <c r="AM66" s="222"/>
      <c r="AN66" s="222"/>
      <c r="AO66" s="222"/>
      <c r="AP66" s="230">
        <f ca="1">Apr!$B22</f>
        <v>43933</v>
      </c>
      <c r="AQ66" s="231"/>
      <c r="AR66" s="231"/>
      <c r="AS66" s="231"/>
      <c r="AT66" s="232" t="str">
        <f ca="1">IF(Apr!$Q22&lt;&gt;0,Apr!$Q22,"")</f>
        <v/>
      </c>
      <c r="AU66" s="233"/>
      <c r="AV66" s="233"/>
      <c r="AW66" s="233"/>
      <c r="AX66" s="234" t="str">
        <f>IF(Apr!$G22&lt;&gt;"",Apr!$G22,"")</f>
        <v/>
      </c>
      <c r="AY66" s="230">
        <f ca="1">Mai!$B22</f>
        <v>43963</v>
      </c>
      <c r="AZ66" s="232" t="str">
        <f ca="1">IF(Mai!$Q22&lt;&gt;0,Mai!$Q22,"")</f>
        <v/>
      </c>
      <c r="BA66" s="234" t="str">
        <f>IF(Mai!$G22&lt;&gt;"",Mai!$G22,"")</f>
        <v/>
      </c>
      <c r="BB66" s="230">
        <f ca="1">Jun!$B22</f>
        <v>43994</v>
      </c>
      <c r="BC66" s="232" t="str">
        <f ca="1">IF(Jun!$Q22&lt;&gt;0,Jun!$Q22,"")</f>
        <v/>
      </c>
      <c r="BD66" s="234" t="str">
        <f>IF(Jun!$G22&lt;&gt;"",Jun!$G22,"")</f>
        <v/>
      </c>
      <c r="BE66" s="230">
        <f ca="1">Jul!$B22</f>
        <v>44024</v>
      </c>
      <c r="BF66" s="232" t="str">
        <f ca="1">IF(Jul!$Q22&lt;&gt;0,Jul!$Q22,"")</f>
        <v/>
      </c>
      <c r="BG66" s="234" t="str">
        <f>IF(Jul!$G22&lt;&gt;"",Jul!$G22,"")</f>
        <v/>
      </c>
      <c r="BH66" s="230">
        <f ca="1">Aug!$B22</f>
        <v>44055</v>
      </c>
      <c r="BI66" s="232" t="str">
        <f ca="1">IF(Aug!$Q22&lt;&gt;0,Aug!$Q22,"")</f>
        <v/>
      </c>
      <c r="BJ66" s="234" t="str">
        <f>IF(Aug!$G22&lt;&gt;"",Aug!$G22,"")</f>
        <v/>
      </c>
      <c r="BK66" s="230">
        <f ca="1">Sep!$B22</f>
        <v>44086</v>
      </c>
      <c r="BL66" s="232" t="str">
        <f ca="1">IF(Sep!$Q22&lt;&gt;0,Sep!$Q22,"")</f>
        <v/>
      </c>
      <c r="BM66" s="234" t="str">
        <f>IF(Sep!$G22&lt;&gt;"",Sep!$G22,"")</f>
        <v/>
      </c>
      <c r="BN66" s="230">
        <f ca="1">Okt!$B22</f>
        <v>44116</v>
      </c>
      <c r="BO66" s="232" t="str">
        <f ca="1">IF(Okt!$Q22&lt;&gt;0,Okt!$Q22,"")</f>
        <v/>
      </c>
      <c r="BP66" s="234" t="str">
        <f>IF(Okt!$G22&lt;&gt;"",Okt!$G22,"")</f>
        <v/>
      </c>
      <c r="BQ66" s="230">
        <f ca="1">Nov!$B22</f>
        <v>44147</v>
      </c>
      <c r="BR66" s="232" t="str">
        <f ca="1">IF(Nov!$Q22&lt;&gt;0,Nov!$Q22,"")</f>
        <v/>
      </c>
      <c r="BS66" s="234" t="str">
        <f>IF(Nov!$G22&lt;&gt;"",Nov!$G22,"")</f>
        <v/>
      </c>
      <c r="BT66" s="230">
        <f ca="1">Dez!$B22</f>
        <v>44177</v>
      </c>
      <c r="BU66" s="232" t="str">
        <f ca="1">IF(Dez!$Q22&lt;&gt;0,Dez!$Q22,"")</f>
        <v/>
      </c>
      <c r="BV66" s="235" t="str">
        <f>IF(Dez!$G22&lt;&gt;"",Dez!$G22,"")</f>
        <v/>
      </c>
      <c r="BW66" s="261"/>
      <c r="BX66" s="247"/>
      <c r="BY66" s="224"/>
      <c r="BZ66" s="929"/>
      <c r="CC66" s="930"/>
      <c r="CD66" s="929"/>
      <c r="CG66" s="930"/>
      <c r="CH66" s="929"/>
      <c r="CK66" s="930"/>
      <c r="CL66" s="929"/>
      <c r="CO66" s="930"/>
      <c r="CP66" s="929"/>
      <c r="CS66" s="930"/>
      <c r="CT66" s="929"/>
      <c r="CW66" s="930"/>
      <c r="CX66" s="929"/>
      <c r="DA66" s="930"/>
      <c r="DB66" s="929"/>
      <c r="DE66" s="930"/>
      <c r="DF66" s="929"/>
      <c r="DI66" s="930"/>
      <c r="DJ66" s="929"/>
      <c r="DM66" s="930"/>
      <c r="DN66" s="929"/>
      <c r="DQ66" s="930"/>
      <c r="DR66" s="929"/>
      <c r="DU66" s="930"/>
    </row>
    <row r="67" spans="1:125" thickBot="1" x14ac:dyDescent="0.3">
      <c r="A67" s="271"/>
      <c r="B67" s="118">
        <v>14</v>
      </c>
      <c r="C67" s="215"/>
      <c r="D67" s="215"/>
      <c r="E67" s="215"/>
      <c r="F67" s="119">
        <f ca="1">Jan!$B23</f>
        <v>43843</v>
      </c>
      <c r="G67" s="217"/>
      <c r="H67" s="217"/>
      <c r="I67" s="217"/>
      <c r="J67" s="120" t="str">
        <f ca="1">IF(Jan!$Q23&lt;&gt;0,Jan!$Q23,"")</f>
        <v/>
      </c>
      <c r="K67" s="219"/>
      <c r="L67" s="219"/>
      <c r="M67" s="219"/>
      <c r="N67" s="121" t="str">
        <f>IF(Jan!$G23&lt;&gt;"",Jan!$G23,"")</f>
        <v/>
      </c>
      <c r="O67" s="222"/>
      <c r="P67" s="222"/>
      <c r="Q67" s="222"/>
      <c r="R67" s="119">
        <f ca="1">Feb!B23</f>
        <v>43874</v>
      </c>
      <c r="S67" s="217"/>
      <c r="T67" s="217"/>
      <c r="U67" s="217"/>
      <c r="V67" s="120" t="str">
        <f ca="1">IF(Feb!Q23&lt;&gt;0,Feb!Q23,"")</f>
        <v/>
      </c>
      <c r="W67" s="219"/>
      <c r="X67" s="219"/>
      <c r="Y67" s="219"/>
      <c r="Z67" s="121" t="str">
        <f>IF(Feb!G23&lt;&gt;"",Feb!G23,"")</f>
        <v/>
      </c>
      <c r="AA67" s="222"/>
      <c r="AB67" s="222"/>
      <c r="AC67" s="222"/>
      <c r="AD67" s="119">
        <f ca="1">Mrz!B23</f>
        <v>43903</v>
      </c>
      <c r="AE67" s="217"/>
      <c r="AF67" s="217"/>
      <c r="AG67" s="217"/>
      <c r="AH67" s="120" t="str">
        <f ca="1">IF(Mrz!Q23&lt;&gt;0,Mrz!Q23,"")</f>
        <v/>
      </c>
      <c r="AI67" s="219"/>
      <c r="AJ67" s="219"/>
      <c r="AK67" s="219"/>
      <c r="AL67" s="121" t="str">
        <f>IF(Mrz!G23&lt;&gt;"",Mrz!G23,"")</f>
        <v/>
      </c>
      <c r="AM67" s="222"/>
      <c r="AN67" s="222"/>
      <c r="AO67" s="222"/>
      <c r="AP67" s="230">
        <f ca="1">Apr!$B23</f>
        <v>43934</v>
      </c>
      <c r="AQ67" s="231"/>
      <c r="AR67" s="231"/>
      <c r="AS67" s="231"/>
      <c r="AT67" s="232" t="str">
        <f ca="1">IF(Apr!$Q23&lt;&gt;0,Apr!$Q23,"")</f>
        <v/>
      </c>
      <c r="AU67" s="233"/>
      <c r="AV67" s="233"/>
      <c r="AW67" s="233"/>
      <c r="AX67" s="234" t="str">
        <f>IF(Apr!$G23&lt;&gt;"",Apr!$G23,"")</f>
        <v/>
      </c>
      <c r="AY67" s="230">
        <f ca="1">Mai!$B23</f>
        <v>43964</v>
      </c>
      <c r="AZ67" s="232" t="str">
        <f ca="1">IF(Mai!$Q23&lt;&gt;0,Mai!$Q23,"")</f>
        <v/>
      </c>
      <c r="BA67" s="234" t="str">
        <f>IF(Mai!$G23&lt;&gt;"",Mai!$G23,"")</f>
        <v/>
      </c>
      <c r="BB67" s="230">
        <f ca="1">Jun!$B23</f>
        <v>43995</v>
      </c>
      <c r="BC67" s="232" t="str">
        <f ca="1">IF(Jun!$Q23&lt;&gt;0,Jun!$Q23,"")</f>
        <v/>
      </c>
      <c r="BD67" s="234" t="str">
        <f>IF(Jun!$G23&lt;&gt;"",Jun!$G23,"")</f>
        <v/>
      </c>
      <c r="BE67" s="230">
        <f ca="1">Jul!$B23</f>
        <v>44025</v>
      </c>
      <c r="BF67" s="232" t="str">
        <f ca="1">IF(Jul!$Q23&lt;&gt;0,Jul!$Q23,"")</f>
        <v/>
      </c>
      <c r="BG67" s="234" t="str">
        <f>IF(Jul!$G23&lt;&gt;"",Jul!$G23,"")</f>
        <v/>
      </c>
      <c r="BH67" s="230">
        <f ca="1">Aug!$B23</f>
        <v>44056</v>
      </c>
      <c r="BI67" s="232" t="str">
        <f ca="1">IF(Aug!$Q23&lt;&gt;0,Aug!$Q23,"")</f>
        <v/>
      </c>
      <c r="BJ67" s="234" t="str">
        <f>IF(Aug!$G23&lt;&gt;"",Aug!$G23,"")</f>
        <v/>
      </c>
      <c r="BK67" s="230">
        <f ca="1">Sep!$B23</f>
        <v>44087</v>
      </c>
      <c r="BL67" s="232" t="str">
        <f ca="1">IF(Sep!$Q23&lt;&gt;0,Sep!$Q23,"")</f>
        <v/>
      </c>
      <c r="BM67" s="234" t="str">
        <f>IF(Sep!$G23&lt;&gt;"",Sep!$G23,"")</f>
        <v/>
      </c>
      <c r="BN67" s="230">
        <f ca="1">Okt!$B23</f>
        <v>44117</v>
      </c>
      <c r="BO67" s="232" t="str">
        <f ca="1">IF(Okt!$Q23&lt;&gt;0,Okt!$Q23,"")</f>
        <v/>
      </c>
      <c r="BP67" s="234" t="str">
        <f>IF(Okt!$G23&lt;&gt;"",Okt!$G23,"")</f>
        <v/>
      </c>
      <c r="BQ67" s="230">
        <f ca="1">Nov!$B23</f>
        <v>44148</v>
      </c>
      <c r="BR67" s="232" t="str">
        <f ca="1">IF(Nov!$Q23&lt;&gt;0,Nov!$Q23,"")</f>
        <v/>
      </c>
      <c r="BS67" s="234" t="str">
        <f>IF(Nov!$G23&lt;&gt;"",Nov!$G23,"")</f>
        <v/>
      </c>
      <c r="BT67" s="230">
        <f ca="1">Dez!$B23</f>
        <v>44178</v>
      </c>
      <c r="BU67" s="232" t="str">
        <f ca="1">IF(Dez!$Q23&lt;&gt;0,Dez!$Q23,"")</f>
        <v/>
      </c>
      <c r="BV67" s="235" t="str">
        <f>IF(Dez!$G23&lt;&gt;"",Dez!$G23,"")</f>
        <v/>
      </c>
      <c r="BW67" s="261"/>
      <c r="BX67" s="247"/>
      <c r="BY67" s="224"/>
      <c r="BZ67" s="929"/>
      <c r="CC67" s="930"/>
      <c r="CD67" s="929"/>
      <c r="CG67" s="930"/>
      <c r="CH67" s="929"/>
      <c r="CK67" s="930"/>
      <c r="CL67" s="929"/>
      <c r="CO67" s="930"/>
      <c r="CP67" s="929"/>
      <c r="CS67" s="930"/>
      <c r="CT67" s="929"/>
      <c r="CW67" s="930"/>
      <c r="CX67" s="929"/>
      <c r="DA67" s="930"/>
      <c r="DB67" s="929"/>
      <c r="DE67" s="930"/>
      <c r="DF67" s="929"/>
      <c r="DI67" s="930"/>
      <c r="DJ67" s="929"/>
      <c r="DM67" s="930"/>
      <c r="DN67" s="929"/>
      <c r="DQ67" s="930"/>
      <c r="DR67" s="929"/>
      <c r="DU67" s="930"/>
    </row>
    <row r="68" spans="1:125" thickBot="1" x14ac:dyDescent="0.3">
      <c r="A68" s="271"/>
      <c r="B68" s="118">
        <v>15</v>
      </c>
      <c r="C68" s="215"/>
      <c r="D68" s="215"/>
      <c r="E68" s="215"/>
      <c r="F68" s="119">
        <f ca="1">Jan!$B24</f>
        <v>43844</v>
      </c>
      <c r="G68" s="217"/>
      <c r="H68" s="217"/>
      <c r="I68" s="217"/>
      <c r="J68" s="120" t="str">
        <f ca="1">IF(Jan!$Q24&lt;&gt;0,Jan!$Q24,"")</f>
        <v/>
      </c>
      <c r="K68" s="219"/>
      <c r="L68" s="219"/>
      <c r="M68" s="219"/>
      <c r="N68" s="121" t="str">
        <f>IF(Jan!$G24&lt;&gt;"",Jan!$G24,"")</f>
        <v/>
      </c>
      <c r="O68" s="222"/>
      <c r="P68" s="222"/>
      <c r="Q68" s="222"/>
      <c r="R68" s="119">
        <f ca="1">Feb!B24</f>
        <v>43875</v>
      </c>
      <c r="S68" s="217"/>
      <c r="T68" s="217"/>
      <c r="U68" s="217"/>
      <c r="V68" s="120" t="str">
        <f ca="1">IF(Feb!Q24&lt;&gt;0,Feb!Q24,"")</f>
        <v/>
      </c>
      <c r="W68" s="219"/>
      <c r="X68" s="219"/>
      <c r="Y68" s="219"/>
      <c r="Z68" s="121" t="str">
        <f>IF(Feb!G24&lt;&gt;"",Feb!G24,"")</f>
        <v/>
      </c>
      <c r="AA68" s="222"/>
      <c r="AB68" s="222"/>
      <c r="AC68" s="222"/>
      <c r="AD68" s="119">
        <f ca="1">Mrz!B24</f>
        <v>43904</v>
      </c>
      <c r="AE68" s="217"/>
      <c r="AF68" s="217"/>
      <c r="AG68" s="217"/>
      <c r="AH68" s="120" t="str">
        <f ca="1">IF(Mrz!Q24&lt;&gt;0,Mrz!Q24,"")</f>
        <v/>
      </c>
      <c r="AI68" s="219"/>
      <c r="AJ68" s="219"/>
      <c r="AK68" s="219"/>
      <c r="AL68" s="121" t="str">
        <f>IF(Mrz!G24&lt;&gt;"",Mrz!G24,"")</f>
        <v/>
      </c>
      <c r="AM68" s="222"/>
      <c r="AN68" s="222"/>
      <c r="AO68" s="222"/>
      <c r="AP68" s="230">
        <f ca="1">Apr!$B24</f>
        <v>43935</v>
      </c>
      <c r="AQ68" s="231"/>
      <c r="AR68" s="231"/>
      <c r="AS68" s="231"/>
      <c r="AT68" s="232" t="str">
        <f ca="1">IF(Apr!$Q24&lt;&gt;0,Apr!$Q24,"")</f>
        <v/>
      </c>
      <c r="AU68" s="233"/>
      <c r="AV68" s="233"/>
      <c r="AW68" s="233"/>
      <c r="AX68" s="234" t="str">
        <f>IF(Apr!$G24&lt;&gt;"",Apr!$G24,"")</f>
        <v/>
      </c>
      <c r="AY68" s="230">
        <f ca="1">Mai!$B24</f>
        <v>43965</v>
      </c>
      <c r="AZ68" s="232" t="str">
        <f ca="1">IF(Mai!$Q24&lt;&gt;0,Mai!$Q24,"")</f>
        <v/>
      </c>
      <c r="BA68" s="234" t="str">
        <f>IF(Mai!$G24&lt;&gt;"",Mai!$G24,"")</f>
        <v/>
      </c>
      <c r="BB68" s="230">
        <f ca="1">Jun!$B24</f>
        <v>43996</v>
      </c>
      <c r="BC68" s="232" t="str">
        <f ca="1">IF(Jun!$Q24&lt;&gt;0,Jun!$Q24,"")</f>
        <v/>
      </c>
      <c r="BD68" s="234" t="str">
        <f>IF(Jun!$G24&lt;&gt;"",Jun!$G24,"")</f>
        <v/>
      </c>
      <c r="BE68" s="230">
        <f ca="1">Jul!$B24</f>
        <v>44026</v>
      </c>
      <c r="BF68" s="232" t="str">
        <f ca="1">IF(Jul!$Q24&lt;&gt;0,Jul!$Q24,"")</f>
        <v/>
      </c>
      <c r="BG68" s="234" t="str">
        <f>IF(Jul!$G24&lt;&gt;"",Jul!$G24,"")</f>
        <v/>
      </c>
      <c r="BH68" s="230">
        <f ca="1">Aug!$B24</f>
        <v>44057</v>
      </c>
      <c r="BI68" s="232" t="str">
        <f ca="1">IF(Aug!$Q24&lt;&gt;0,Aug!$Q24,"")</f>
        <v/>
      </c>
      <c r="BJ68" s="234" t="str">
        <f>IF(Aug!$G24&lt;&gt;"",Aug!$G24,"")</f>
        <v/>
      </c>
      <c r="BK68" s="230">
        <f ca="1">Sep!$B24</f>
        <v>44088</v>
      </c>
      <c r="BL68" s="232" t="str">
        <f ca="1">IF(Sep!$Q24&lt;&gt;0,Sep!$Q24,"")</f>
        <v/>
      </c>
      <c r="BM68" s="234" t="str">
        <f>IF(Sep!$G24&lt;&gt;"",Sep!$G24,"")</f>
        <v/>
      </c>
      <c r="BN68" s="230">
        <f ca="1">Okt!$B24</f>
        <v>44118</v>
      </c>
      <c r="BO68" s="232" t="str">
        <f ca="1">IF(Okt!$Q24&lt;&gt;0,Okt!$Q24,"")</f>
        <v/>
      </c>
      <c r="BP68" s="234" t="str">
        <f>IF(Okt!$G24&lt;&gt;"",Okt!$G24,"")</f>
        <v/>
      </c>
      <c r="BQ68" s="230">
        <f ca="1">Nov!$B24</f>
        <v>44149</v>
      </c>
      <c r="BR68" s="232" t="str">
        <f ca="1">IF(Nov!$Q24&lt;&gt;0,Nov!$Q24,"")</f>
        <v/>
      </c>
      <c r="BS68" s="234" t="str">
        <f>IF(Nov!$G24&lt;&gt;"",Nov!$G24,"")</f>
        <v/>
      </c>
      <c r="BT68" s="230">
        <f ca="1">Dez!$B24</f>
        <v>44179</v>
      </c>
      <c r="BU68" s="232" t="str">
        <f ca="1">IF(Dez!$Q24&lt;&gt;0,Dez!$Q24,"")</f>
        <v/>
      </c>
      <c r="BV68" s="235" t="str">
        <f>IF(Dez!$G24&lt;&gt;"",Dez!$G24,"")</f>
        <v/>
      </c>
      <c r="BW68" s="261"/>
      <c r="BX68" s="247"/>
      <c r="BY68" s="224"/>
      <c r="BZ68" s="929"/>
      <c r="CC68" s="930"/>
      <c r="CD68" s="929"/>
      <c r="CG68" s="930"/>
      <c r="CH68" s="929"/>
      <c r="CK68" s="930"/>
      <c r="CL68" s="929"/>
      <c r="CO68" s="930"/>
      <c r="CP68" s="929"/>
      <c r="CS68" s="930"/>
      <c r="CT68" s="929"/>
      <c r="CW68" s="930"/>
      <c r="CX68" s="929"/>
      <c r="DA68" s="930"/>
      <c r="DB68" s="929"/>
      <c r="DE68" s="930"/>
      <c r="DF68" s="929"/>
      <c r="DI68" s="930"/>
      <c r="DJ68" s="929"/>
      <c r="DM68" s="930"/>
      <c r="DN68" s="929"/>
      <c r="DQ68" s="930"/>
      <c r="DR68" s="929"/>
      <c r="DU68" s="930"/>
    </row>
    <row r="69" spans="1:125" thickBot="1" x14ac:dyDescent="0.3">
      <c r="A69" s="271"/>
      <c r="B69" s="118">
        <v>16</v>
      </c>
      <c r="C69" s="215"/>
      <c r="D69" s="215"/>
      <c r="E69" s="215"/>
      <c r="F69" s="119">
        <f ca="1">Jan!$B25</f>
        <v>43845</v>
      </c>
      <c r="G69" s="217"/>
      <c r="H69" s="217"/>
      <c r="I69" s="217"/>
      <c r="J69" s="120" t="str">
        <f ca="1">IF(Jan!$Q25&lt;&gt;0,Jan!$Q25,"")</f>
        <v/>
      </c>
      <c r="K69" s="219"/>
      <c r="L69" s="219"/>
      <c r="M69" s="219"/>
      <c r="N69" s="121" t="str">
        <f>IF(Jan!$G25&lt;&gt;"",Jan!$G25,"")</f>
        <v/>
      </c>
      <c r="O69" s="222"/>
      <c r="P69" s="222"/>
      <c r="Q69" s="222"/>
      <c r="R69" s="119">
        <f ca="1">Feb!B25</f>
        <v>43876</v>
      </c>
      <c r="S69" s="217"/>
      <c r="T69" s="217"/>
      <c r="U69" s="217"/>
      <c r="V69" s="120" t="str">
        <f ca="1">IF(Feb!Q25&lt;&gt;0,Feb!Q25,"")</f>
        <v/>
      </c>
      <c r="W69" s="219"/>
      <c r="X69" s="219"/>
      <c r="Y69" s="219"/>
      <c r="Z69" s="121" t="str">
        <f>IF(Feb!G25&lt;&gt;"",Feb!G25,"")</f>
        <v/>
      </c>
      <c r="AA69" s="222"/>
      <c r="AB69" s="222"/>
      <c r="AC69" s="222"/>
      <c r="AD69" s="119">
        <f ca="1">Mrz!B25</f>
        <v>43905</v>
      </c>
      <c r="AE69" s="217"/>
      <c r="AF69" s="217"/>
      <c r="AG69" s="217"/>
      <c r="AH69" s="120" t="str">
        <f ca="1">IF(Mrz!Q25&lt;&gt;0,Mrz!Q25,"")</f>
        <v/>
      </c>
      <c r="AI69" s="219"/>
      <c r="AJ69" s="219"/>
      <c r="AK69" s="219"/>
      <c r="AL69" s="121" t="str">
        <f>IF(Mrz!G25&lt;&gt;"",Mrz!G25,"")</f>
        <v/>
      </c>
      <c r="AM69" s="222"/>
      <c r="AN69" s="222"/>
      <c r="AO69" s="222"/>
      <c r="AP69" s="230">
        <f ca="1">Apr!$B25</f>
        <v>43936</v>
      </c>
      <c r="AQ69" s="231"/>
      <c r="AR69" s="231"/>
      <c r="AS69" s="231"/>
      <c r="AT69" s="232" t="str">
        <f ca="1">IF(Apr!$Q25&lt;&gt;0,Apr!$Q25,"")</f>
        <v/>
      </c>
      <c r="AU69" s="233"/>
      <c r="AV69" s="233"/>
      <c r="AW69" s="233"/>
      <c r="AX69" s="234" t="str">
        <f>IF(Apr!$G25&lt;&gt;"",Apr!$G25,"")</f>
        <v/>
      </c>
      <c r="AY69" s="230">
        <f ca="1">Mai!$B25</f>
        <v>43966</v>
      </c>
      <c r="AZ69" s="232" t="str">
        <f ca="1">IF(Mai!$Q25&lt;&gt;0,Mai!$Q25,"")</f>
        <v/>
      </c>
      <c r="BA69" s="234" t="str">
        <f>IF(Mai!$G25&lt;&gt;"",Mai!$G25,"")</f>
        <v/>
      </c>
      <c r="BB69" s="230">
        <f ca="1">Jun!$B25</f>
        <v>43997</v>
      </c>
      <c r="BC69" s="232" t="str">
        <f ca="1">IF(Jun!$Q25&lt;&gt;0,Jun!$Q25,"")</f>
        <v/>
      </c>
      <c r="BD69" s="234" t="str">
        <f>IF(Jun!$G25&lt;&gt;"",Jun!$G25,"")</f>
        <v/>
      </c>
      <c r="BE69" s="230">
        <f ca="1">Jul!$B25</f>
        <v>44027</v>
      </c>
      <c r="BF69" s="232" t="str">
        <f ca="1">IF(Jul!$Q25&lt;&gt;0,Jul!$Q25,"")</f>
        <v/>
      </c>
      <c r="BG69" s="234" t="str">
        <f>IF(Jul!$G25&lt;&gt;"",Jul!$G25,"")</f>
        <v/>
      </c>
      <c r="BH69" s="230">
        <f ca="1">Aug!$B25</f>
        <v>44058</v>
      </c>
      <c r="BI69" s="232" t="str">
        <f ca="1">IF(Aug!$Q25&lt;&gt;0,Aug!$Q25,"")</f>
        <v/>
      </c>
      <c r="BJ69" s="234" t="str">
        <f>IF(Aug!$G25&lt;&gt;"",Aug!$G25,"")</f>
        <v/>
      </c>
      <c r="BK69" s="230">
        <f ca="1">Sep!$B25</f>
        <v>44089</v>
      </c>
      <c r="BL69" s="232" t="str">
        <f ca="1">IF(Sep!$Q25&lt;&gt;0,Sep!$Q25,"")</f>
        <v/>
      </c>
      <c r="BM69" s="234" t="str">
        <f>IF(Sep!$G25&lt;&gt;"",Sep!$G25,"")</f>
        <v/>
      </c>
      <c r="BN69" s="230">
        <f ca="1">Okt!$B25</f>
        <v>44119</v>
      </c>
      <c r="BO69" s="232" t="str">
        <f ca="1">IF(Okt!$Q25&lt;&gt;0,Okt!$Q25,"")</f>
        <v/>
      </c>
      <c r="BP69" s="234" t="str">
        <f>IF(Okt!$G25&lt;&gt;"",Okt!$G25,"")</f>
        <v/>
      </c>
      <c r="BQ69" s="230">
        <f ca="1">Nov!$B25</f>
        <v>44150</v>
      </c>
      <c r="BR69" s="232" t="str">
        <f ca="1">IF(Nov!$Q25&lt;&gt;0,Nov!$Q25,"")</f>
        <v/>
      </c>
      <c r="BS69" s="234" t="str">
        <f>IF(Nov!$G25&lt;&gt;"",Nov!$G25,"")</f>
        <v/>
      </c>
      <c r="BT69" s="230">
        <f ca="1">Dez!$B25</f>
        <v>44180</v>
      </c>
      <c r="BU69" s="232" t="str">
        <f ca="1">IF(Dez!$Q25&lt;&gt;0,Dez!$Q25,"")</f>
        <v/>
      </c>
      <c r="BV69" s="235" t="str">
        <f>IF(Dez!$G25&lt;&gt;"",Dez!$G25,"")</f>
        <v/>
      </c>
      <c r="BW69" s="261"/>
      <c r="BX69" s="247"/>
      <c r="BY69" s="224"/>
      <c r="BZ69" s="929"/>
      <c r="CC69" s="930"/>
      <c r="CD69" s="929"/>
      <c r="CG69" s="930"/>
      <c r="CH69" s="929"/>
      <c r="CK69" s="930"/>
      <c r="CL69" s="929"/>
      <c r="CO69" s="930"/>
      <c r="CP69" s="929"/>
      <c r="CS69" s="930"/>
      <c r="CT69" s="929"/>
      <c r="CW69" s="930"/>
      <c r="CX69" s="929"/>
      <c r="DA69" s="930"/>
      <c r="DB69" s="929"/>
      <c r="DE69" s="930"/>
      <c r="DF69" s="929"/>
      <c r="DI69" s="930"/>
      <c r="DJ69" s="929"/>
      <c r="DM69" s="930"/>
      <c r="DN69" s="929"/>
      <c r="DQ69" s="930"/>
      <c r="DR69" s="929"/>
      <c r="DU69" s="930"/>
    </row>
    <row r="70" spans="1:125" thickBot="1" x14ac:dyDescent="0.3">
      <c r="A70" s="271"/>
      <c r="B70" s="118">
        <v>17</v>
      </c>
      <c r="C70" s="215"/>
      <c r="D70" s="215"/>
      <c r="E70" s="215"/>
      <c r="F70" s="119">
        <f ca="1">Jan!$B26</f>
        <v>43846</v>
      </c>
      <c r="G70" s="217"/>
      <c r="H70" s="217"/>
      <c r="I70" s="217"/>
      <c r="J70" s="120" t="str">
        <f ca="1">IF(Jan!$Q26&lt;&gt;0,Jan!$Q26,"")</f>
        <v/>
      </c>
      <c r="K70" s="219"/>
      <c r="L70" s="219"/>
      <c r="M70" s="219"/>
      <c r="N70" s="121" t="str">
        <f>IF(Jan!$G26&lt;&gt;"",Jan!$G26,"")</f>
        <v/>
      </c>
      <c r="O70" s="222"/>
      <c r="P70" s="222"/>
      <c r="Q70" s="222"/>
      <c r="R70" s="119">
        <f ca="1">Feb!B26</f>
        <v>43877</v>
      </c>
      <c r="S70" s="217"/>
      <c r="T70" s="217"/>
      <c r="U70" s="217"/>
      <c r="V70" s="120" t="str">
        <f ca="1">IF(Feb!Q26&lt;&gt;0,Feb!Q26,"")</f>
        <v/>
      </c>
      <c r="W70" s="219"/>
      <c r="X70" s="219"/>
      <c r="Y70" s="219"/>
      <c r="Z70" s="121" t="str">
        <f>IF(Feb!G26&lt;&gt;"",Feb!G26,"")</f>
        <v/>
      </c>
      <c r="AA70" s="222"/>
      <c r="AB70" s="222"/>
      <c r="AC70" s="222"/>
      <c r="AD70" s="119">
        <f ca="1">Mrz!B26</f>
        <v>43906</v>
      </c>
      <c r="AE70" s="217"/>
      <c r="AF70" s="217"/>
      <c r="AG70" s="217"/>
      <c r="AH70" s="120" t="str">
        <f ca="1">IF(Mrz!Q26&lt;&gt;0,Mrz!Q26,"")</f>
        <v/>
      </c>
      <c r="AI70" s="219"/>
      <c r="AJ70" s="219"/>
      <c r="AK70" s="219"/>
      <c r="AL70" s="121" t="str">
        <f>IF(Mrz!G26&lt;&gt;"",Mrz!G26,"")</f>
        <v/>
      </c>
      <c r="AM70" s="222"/>
      <c r="AN70" s="222"/>
      <c r="AO70" s="222"/>
      <c r="AP70" s="230">
        <f ca="1">Apr!$B26</f>
        <v>43937</v>
      </c>
      <c r="AQ70" s="231"/>
      <c r="AR70" s="231"/>
      <c r="AS70" s="231"/>
      <c r="AT70" s="232" t="str">
        <f ca="1">IF(Apr!$Q26&lt;&gt;0,Apr!$Q26,"")</f>
        <v/>
      </c>
      <c r="AU70" s="233"/>
      <c r="AV70" s="233"/>
      <c r="AW70" s="233"/>
      <c r="AX70" s="234" t="str">
        <f>IF(Apr!$G26&lt;&gt;"",Apr!$G26,"")</f>
        <v/>
      </c>
      <c r="AY70" s="230">
        <f ca="1">Mai!$B26</f>
        <v>43967</v>
      </c>
      <c r="AZ70" s="232" t="str">
        <f ca="1">IF(Mai!$Q26&lt;&gt;0,Mai!$Q26,"")</f>
        <v/>
      </c>
      <c r="BA70" s="234" t="str">
        <f>IF(Mai!$G26&lt;&gt;"",Mai!$G26,"")</f>
        <v/>
      </c>
      <c r="BB70" s="230">
        <f ca="1">Jun!$B26</f>
        <v>43998</v>
      </c>
      <c r="BC70" s="232" t="str">
        <f ca="1">IF(Jun!$Q26&lt;&gt;0,Jun!$Q26,"")</f>
        <v/>
      </c>
      <c r="BD70" s="234" t="str">
        <f>IF(Jun!$G26&lt;&gt;"",Jun!$G26,"")</f>
        <v/>
      </c>
      <c r="BE70" s="230">
        <f ca="1">Jul!$B26</f>
        <v>44028</v>
      </c>
      <c r="BF70" s="232" t="str">
        <f ca="1">IF(Jul!$Q26&lt;&gt;0,Jul!$Q26,"")</f>
        <v/>
      </c>
      <c r="BG70" s="234" t="str">
        <f>IF(Jul!$G26&lt;&gt;"",Jul!$G26,"")</f>
        <v/>
      </c>
      <c r="BH70" s="230">
        <f ca="1">Aug!$B26</f>
        <v>44059</v>
      </c>
      <c r="BI70" s="232" t="str">
        <f ca="1">IF(Aug!$Q26&lt;&gt;0,Aug!$Q26,"")</f>
        <v/>
      </c>
      <c r="BJ70" s="234" t="str">
        <f>IF(Aug!$G26&lt;&gt;"",Aug!$G26,"")</f>
        <v/>
      </c>
      <c r="BK70" s="230">
        <f ca="1">Sep!$B26</f>
        <v>44090</v>
      </c>
      <c r="BL70" s="232" t="str">
        <f ca="1">IF(Sep!$Q26&lt;&gt;0,Sep!$Q26,"")</f>
        <v/>
      </c>
      <c r="BM70" s="234" t="str">
        <f>IF(Sep!$G26&lt;&gt;"",Sep!$G26,"")</f>
        <v/>
      </c>
      <c r="BN70" s="230">
        <f ca="1">Okt!$B26</f>
        <v>44120</v>
      </c>
      <c r="BO70" s="232" t="str">
        <f ca="1">IF(Okt!$Q26&lt;&gt;0,Okt!$Q26,"")</f>
        <v/>
      </c>
      <c r="BP70" s="234" t="str">
        <f>IF(Okt!$G26&lt;&gt;"",Okt!$G26,"")</f>
        <v/>
      </c>
      <c r="BQ70" s="230">
        <f ca="1">Nov!$B26</f>
        <v>44151</v>
      </c>
      <c r="BR70" s="232" t="str">
        <f ca="1">IF(Nov!$Q26&lt;&gt;0,Nov!$Q26,"")</f>
        <v/>
      </c>
      <c r="BS70" s="234" t="str">
        <f>IF(Nov!$G26&lt;&gt;"",Nov!$G26,"")</f>
        <v/>
      </c>
      <c r="BT70" s="230">
        <f ca="1">Dez!$B26</f>
        <v>44181</v>
      </c>
      <c r="BU70" s="232" t="str">
        <f ca="1">IF(Dez!$Q26&lt;&gt;0,Dez!$Q26,"")</f>
        <v/>
      </c>
      <c r="BV70" s="235" t="str">
        <f>IF(Dez!$G26&lt;&gt;"",Dez!$G26,"")</f>
        <v/>
      </c>
      <c r="BW70" s="261"/>
      <c r="BX70" s="247"/>
      <c r="BY70" s="224"/>
      <c r="BZ70" s="929"/>
      <c r="CC70" s="930"/>
      <c r="CD70" s="929"/>
      <c r="CG70" s="930"/>
      <c r="CH70" s="929"/>
      <c r="CK70" s="930"/>
      <c r="CL70" s="929"/>
      <c r="CO70" s="930"/>
      <c r="CP70" s="929"/>
      <c r="CS70" s="930"/>
      <c r="CT70" s="929"/>
      <c r="CW70" s="930"/>
      <c r="CX70" s="929"/>
      <c r="DA70" s="930"/>
      <c r="DB70" s="929"/>
      <c r="DE70" s="930"/>
      <c r="DF70" s="929"/>
      <c r="DI70" s="930"/>
      <c r="DJ70" s="929"/>
      <c r="DM70" s="930"/>
      <c r="DN70" s="929"/>
      <c r="DQ70" s="930"/>
      <c r="DR70" s="929"/>
      <c r="DU70" s="930"/>
    </row>
    <row r="71" spans="1:125" thickBot="1" x14ac:dyDescent="0.3">
      <c r="A71" s="271"/>
      <c r="B71" s="118">
        <v>18</v>
      </c>
      <c r="C71" s="215"/>
      <c r="D71" s="215"/>
      <c r="E71" s="215"/>
      <c r="F71" s="119">
        <f ca="1">Jan!$B27</f>
        <v>43847</v>
      </c>
      <c r="G71" s="217"/>
      <c r="H71" s="217"/>
      <c r="I71" s="217"/>
      <c r="J71" s="120" t="str">
        <f ca="1">IF(Jan!$Q27&lt;&gt;0,Jan!$Q27,"")</f>
        <v/>
      </c>
      <c r="K71" s="219"/>
      <c r="L71" s="219"/>
      <c r="M71" s="219"/>
      <c r="N71" s="121" t="str">
        <f>IF(Jan!$G27&lt;&gt;"",Jan!$G27,"")</f>
        <v/>
      </c>
      <c r="O71" s="222"/>
      <c r="P71" s="222"/>
      <c r="Q71" s="222"/>
      <c r="R71" s="119">
        <f ca="1">Feb!B27</f>
        <v>43878</v>
      </c>
      <c r="S71" s="217"/>
      <c r="T71" s="217"/>
      <c r="U71" s="217"/>
      <c r="V71" s="120" t="str">
        <f ca="1">IF(Feb!Q27&lt;&gt;0,Feb!Q27,"")</f>
        <v/>
      </c>
      <c r="W71" s="219"/>
      <c r="X71" s="219"/>
      <c r="Y71" s="219"/>
      <c r="Z71" s="121" t="str">
        <f>IF(Feb!G27&lt;&gt;"",Feb!G27,"")</f>
        <v/>
      </c>
      <c r="AA71" s="222"/>
      <c r="AB71" s="222"/>
      <c r="AC71" s="222"/>
      <c r="AD71" s="119">
        <f ca="1">Mrz!B27</f>
        <v>43907</v>
      </c>
      <c r="AE71" s="217"/>
      <c r="AF71" s="217"/>
      <c r="AG71" s="217"/>
      <c r="AH71" s="120" t="str">
        <f ca="1">IF(Mrz!Q27&lt;&gt;0,Mrz!Q27,"")</f>
        <v/>
      </c>
      <c r="AI71" s="219"/>
      <c r="AJ71" s="219"/>
      <c r="AK71" s="219"/>
      <c r="AL71" s="121" t="str">
        <f>IF(Mrz!G27&lt;&gt;"",Mrz!G27,"")</f>
        <v/>
      </c>
      <c r="AM71" s="222"/>
      <c r="AN71" s="222"/>
      <c r="AO71" s="222"/>
      <c r="AP71" s="230">
        <f ca="1">Apr!$B27</f>
        <v>43938</v>
      </c>
      <c r="AQ71" s="231"/>
      <c r="AR71" s="231"/>
      <c r="AS71" s="231"/>
      <c r="AT71" s="232" t="str">
        <f ca="1">IF(Apr!$Q27&lt;&gt;0,Apr!$Q27,"")</f>
        <v/>
      </c>
      <c r="AU71" s="233"/>
      <c r="AV71" s="233"/>
      <c r="AW71" s="233"/>
      <c r="AX71" s="234" t="str">
        <f>IF(Apr!$G27&lt;&gt;"",Apr!$G27,"")</f>
        <v/>
      </c>
      <c r="AY71" s="230">
        <f ca="1">Mai!$B27</f>
        <v>43968</v>
      </c>
      <c r="AZ71" s="232" t="str">
        <f ca="1">IF(Mai!$Q27&lt;&gt;0,Mai!$Q27,"")</f>
        <v/>
      </c>
      <c r="BA71" s="234" t="str">
        <f>IF(Mai!$G27&lt;&gt;"",Mai!$G27,"")</f>
        <v/>
      </c>
      <c r="BB71" s="230">
        <f ca="1">Jun!$B27</f>
        <v>43999</v>
      </c>
      <c r="BC71" s="232" t="str">
        <f ca="1">IF(Jun!$Q27&lt;&gt;0,Jun!$Q27,"")</f>
        <v/>
      </c>
      <c r="BD71" s="234" t="str">
        <f>IF(Jun!$G27&lt;&gt;"",Jun!$G27,"")</f>
        <v/>
      </c>
      <c r="BE71" s="230">
        <f ca="1">Jul!$B27</f>
        <v>44029</v>
      </c>
      <c r="BF71" s="232" t="str">
        <f ca="1">IF(Jul!$Q27&lt;&gt;0,Jul!$Q27,"")</f>
        <v/>
      </c>
      <c r="BG71" s="234" t="str">
        <f>IF(Jul!$G27&lt;&gt;"",Jul!$G27,"")</f>
        <v/>
      </c>
      <c r="BH71" s="230">
        <f ca="1">Aug!$B27</f>
        <v>44060</v>
      </c>
      <c r="BI71" s="232" t="str">
        <f ca="1">IF(Aug!$Q27&lt;&gt;0,Aug!$Q27,"")</f>
        <v/>
      </c>
      <c r="BJ71" s="234" t="str">
        <f>IF(Aug!$G27&lt;&gt;"",Aug!$G27,"")</f>
        <v/>
      </c>
      <c r="BK71" s="230">
        <f ca="1">Sep!$B27</f>
        <v>44091</v>
      </c>
      <c r="BL71" s="232" t="str">
        <f ca="1">IF(Sep!$Q27&lt;&gt;0,Sep!$Q27,"")</f>
        <v/>
      </c>
      <c r="BM71" s="234" t="str">
        <f>IF(Sep!$G27&lt;&gt;"",Sep!$G27,"")</f>
        <v/>
      </c>
      <c r="BN71" s="230">
        <f ca="1">Okt!$B27</f>
        <v>44121</v>
      </c>
      <c r="BO71" s="232" t="str">
        <f ca="1">IF(Okt!$Q27&lt;&gt;0,Okt!$Q27,"")</f>
        <v/>
      </c>
      <c r="BP71" s="234" t="str">
        <f>IF(Okt!$G27&lt;&gt;"",Okt!$G27,"")</f>
        <v/>
      </c>
      <c r="BQ71" s="230">
        <f ca="1">Nov!$B27</f>
        <v>44152</v>
      </c>
      <c r="BR71" s="232" t="str">
        <f ca="1">IF(Nov!$Q27&lt;&gt;0,Nov!$Q27,"")</f>
        <v/>
      </c>
      <c r="BS71" s="234" t="str">
        <f>IF(Nov!$G27&lt;&gt;"",Nov!$G27,"")</f>
        <v/>
      </c>
      <c r="BT71" s="230">
        <f ca="1">Dez!$B27</f>
        <v>44182</v>
      </c>
      <c r="BU71" s="232" t="str">
        <f ca="1">IF(Dez!$Q27&lt;&gt;0,Dez!$Q27,"")</f>
        <v/>
      </c>
      <c r="BV71" s="235" t="str">
        <f>IF(Dez!$G27&lt;&gt;"",Dez!$G27,"")</f>
        <v/>
      </c>
      <c r="BW71" s="261"/>
      <c r="BX71" s="247"/>
      <c r="BY71" s="224"/>
      <c r="BZ71" s="929"/>
      <c r="CC71" s="930"/>
      <c r="CD71" s="929"/>
      <c r="CG71" s="930"/>
      <c r="CH71" s="929"/>
      <c r="CK71" s="930"/>
      <c r="CL71" s="929"/>
      <c r="CO71" s="930"/>
      <c r="CP71" s="929"/>
      <c r="CS71" s="930"/>
      <c r="CT71" s="929"/>
      <c r="CW71" s="930"/>
      <c r="CX71" s="929"/>
      <c r="DA71" s="930"/>
      <c r="DB71" s="929"/>
      <c r="DE71" s="930"/>
      <c r="DF71" s="929"/>
      <c r="DI71" s="930"/>
      <c r="DJ71" s="929"/>
      <c r="DM71" s="930"/>
      <c r="DN71" s="929"/>
      <c r="DQ71" s="930"/>
      <c r="DR71" s="929"/>
      <c r="DU71" s="930"/>
    </row>
    <row r="72" spans="1:125" thickBot="1" x14ac:dyDescent="0.3">
      <c r="A72" s="271"/>
      <c r="B72" s="118">
        <v>19</v>
      </c>
      <c r="C72" s="215"/>
      <c r="D72" s="215"/>
      <c r="E72" s="215"/>
      <c r="F72" s="119">
        <f ca="1">Jan!$B28</f>
        <v>43848</v>
      </c>
      <c r="G72" s="217"/>
      <c r="H72" s="217"/>
      <c r="I72" s="217"/>
      <c r="J72" s="120" t="str">
        <f ca="1">IF(Jan!$Q28&lt;&gt;0,Jan!$Q28,"")</f>
        <v/>
      </c>
      <c r="K72" s="219"/>
      <c r="L72" s="219"/>
      <c r="M72" s="219"/>
      <c r="N72" s="121" t="str">
        <f>IF(Jan!$G28&lt;&gt;"",Jan!$G28,"")</f>
        <v/>
      </c>
      <c r="O72" s="222"/>
      <c r="P72" s="222"/>
      <c r="Q72" s="222"/>
      <c r="R72" s="119">
        <f ca="1">Feb!B28</f>
        <v>43879</v>
      </c>
      <c r="S72" s="217"/>
      <c r="T72" s="217"/>
      <c r="U72" s="217"/>
      <c r="V72" s="120" t="str">
        <f ca="1">IF(Feb!Q28&lt;&gt;0,Feb!Q28,"")</f>
        <v/>
      </c>
      <c r="W72" s="219"/>
      <c r="X72" s="219"/>
      <c r="Y72" s="219"/>
      <c r="Z72" s="121" t="str">
        <f>IF(Feb!G28&lt;&gt;"",Feb!G28,"")</f>
        <v/>
      </c>
      <c r="AA72" s="222"/>
      <c r="AB72" s="222"/>
      <c r="AC72" s="222"/>
      <c r="AD72" s="119">
        <f ca="1">Mrz!B28</f>
        <v>43908</v>
      </c>
      <c r="AE72" s="217"/>
      <c r="AF72" s="217"/>
      <c r="AG72" s="217"/>
      <c r="AH72" s="120" t="str">
        <f ca="1">IF(Mrz!Q28&lt;&gt;0,Mrz!Q28,"")</f>
        <v/>
      </c>
      <c r="AI72" s="219"/>
      <c r="AJ72" s="219"/>
      <c r="AK72" s="219"/>
      <c r="AL72" s="121" t="str">
        <f>IF(Mrz!G28&lt;&gt;"",Mrz!G28,"")</f>
        <v/>
      </c>
      <c r="AM72" s="222"/>
      <c r="AN72" s="222"/>
      <c r="AO72" s="222"/>
      <c r="AP72" s="230">
        <f ca="1">Apr!$B28</f>
        <v>43939</v>
      </c>
      <c r="AQ72" s="231"/>
      <c r="AR72" s="231"/>
      <c r="AS72" s="231"/>
      <c r="AT72" s="232" t="str">
        <f ca="1">IF(Apr!$Q28&lt;&gt;0,Apr!$Q28,"")</f>
        <v/>
      </c>
      <c r="AU72" s="233"/>
      <c r="AV72" s="233"/>
      <c r="AW72" s="233"/>
      <c r="AX72" s="234" t="str">
        <f>IF(Apr!$G28&lt;&gt;"",Apr!$G28,"")</f>
        <v/>
      </c>
      <c r="AY72" s="230">
        <f ca="1">Mai!$B28</f>
        <v>43969</v>
      </c>
      <c r="AZ72" s="232" t="str">
        <f ca="1">IF(Mai!$Q28&lt;&gt;0,Mai!$Q28,"")</f>
        <v/>
      </c>
      <c r="BA72" s="234" t="str">
        <f>IF(Mai!$G28&lt;&gt;"",Mai!$G28,"")</f>
        <v/>
      </c>
      <c r="BB72" s="230">
        <f ca="1">Jun!$B28</f>
        <v>44000</v>
      </c>
      <c r="BC72" s="232" t="str">
        <f ca="1">IF(Jun!$Q28&lt;&gt;0,Jun!$Q28,"")</f>
        <v/>
      </c>
      <c r="BD72" s="234" t="str">
        <f>IF(Jun!$G28&lt;&gt;"",Jun!$G28,"")</f>
        <v/>
      </c>
      <c r="BE72" s="230">
        <f ca="1">Jul!$B28</f>
        <v>44030</v>
      </c>
      <c r="BF72" s="232" t="str">
        <f ca="1">IF(Jul!$Q28&lt;&gt;0,Jul!$Q28,"")</f>
        <v/>
      </c>
      <c r="BG72" s="234" t="str">
        <f>IF(Jul!$G28&lt;&gt;"",Jul!$G28,"")</f>
        <v/>
      </c>
      <c r="BH72" s="230">
        <f ca="1">Aug!$B28</f>
        <v>44061</v>
      </c>
      <c r="BI72" s="232" t="str">
        <f ca="1">IF(Aug!$Q28&lt;&gt;0,Aug!$Q28,"")</f>
        <v/>
      </c>
      <c r="BJ72" s="234" t="str">
        <f>IF(Aug!$G28&lt;&gt;"",Aug!$G28,"")</f>
        <v/>
      </c>
      <c r="BK72" s="230">
        <f ca="1">Sep!$B28</f>
        <v>44092</v>
      </c>
      <c r="BL72" s="232" t="str">
        <f ca="1">IF(Sep!$Q28&lt;&gt;0,Sep!$Q28,"")</f>
        <v/>
      </c>
      <c r="BM72" s="234" t="str">
        <f>IF(Sep!$G28&lt;&gt;"",Sep!$G28,"")</f>
        <v/>
      </c>
      <c r="BN72" s="230">
        <f ca="1">Okt!$B28</f>
        <v>44122</v>
      </c>
      <c r="BO72" s="232" t="str">
        <f ca="1">IF(Okt!$Q28&lt;&gt;0,Okt!$Q28,"")</f>
        <v/>
      </c>
      <c r="BP72" s="234" t="str">
        <f>IF(Okt!$G28&lt;&gt;"",Okt!$G28,"")</f>
        <v/>
      </c>
      <c r="BQ72" s="230">
        <f ca="1">Nov!$B28</f>
        <v>44153</v>
      </c>
      <c r="BR72" s="232" t="str">
        <f ca="1">IF(Nov!$Q28&lt;&gt;0,Nov!$Q28,"")</f>
        <v/>
      </c>
      <c r="BS72" s="234" t="str">
        <f>IF(Nov!$G28&lt;&gt;"",Nov!$G28,"")</f>
        <v/>
      </c>
      <c r="BT72" s="230">
        <f ca="1">Dez!$B28</f>
        <v>44183</v>
      </c>
      <c r="BU72" s="232" t="str">
        <f ca="1">IF(Dez!$Q28&lt;&gt;0,Dez!$Q28,"")</f>
        <v/>
      </c>
      <c r="BV72" s="235" t="str">
        <f>IF(Dez!$G28&lt;&gt;"",Dez!$G28,"")</f>
        <v/>
      </c>
      <c r="BW72" s="261"/>
      <c r="BX72" s="247"/>
      <c r="BY72" s="224"/>
      <c r="BZ72" s="929"/>
      <c r="CC72" s="930"/>
      <c r="CD72" s="929"/>
      <c r="CG72" s="930"/>
      <c r="CH72" s="929"/>
      <c r="CK72" s="930"/>
      <c r="CL72" s="929"/>
      <c r="CO72" s="930"/>
      <c r="CP72" s="929"/>
      <c r="CS72" s="930"/>
      <c r="CT72" s="929"/>
      <c r="CW72" s="930"/>
      <c r="CX72" s="929"/>
      <c r="DA72" s="930"/>
      <c r="DB72" s="929"/>
      <c r="DE72" s="930"/>
      <c r="DF72" s="929"/>
      <c r="DI72" s="930"/>
      <c r="DJ72" s="929"/>
      <c r="DM72" s="930"/>
      <c r="DN72" s="929"/>
      <c r="DQ72" s="930"/>
      <c r="DR72" s="929"/>
      <c r="DU72" s="930"/>
    </row>
    <row r="73" spans="1:125" thickBot="1" x14ac:dyDescent="0.3">
      <c r="A73" s="271"/>
      <c r="B73" s="118">
        <v>20</v>
      </c>
      <c r="C73" s="215"/>
      <c r="D73" s="215"/>
      <c r="E73" s="215"/>
      <c r="F73" s="119">
        <f ca="1">Jan!$B29</f>
        <v>43849</v>
      </c>
      <c r="G73" s="217"/>
      <c r="H73" s="217"/>
      <c r="I73" s="217"/>
      <c r="J73" s="120" t="str">
        <f ca="1">IF(Jan!$Q29&lt;&gt;0,Jan!$Q29,"")</f>
        <v/>
      </c>
      <c r="K73" s="219"/>
      <c r="L73" s="219"/>
      <c r="M73" s="219"/>
      <c r="N73" s="121" t="str">
        <f>IF(Jan!$G29&lt;&gt;"",Jan!$G29,"")</f>
        <v/>
      </c>
      <c r="O73" s="222"/>
      <c r="P73" s="222"/>
      <c r="Q73" s="222"/>
      <c r="R73" s="119">
        <f ca="1">Feb!B29</f>
        <v>43880</v>
      </c>
      <c r="S73" s="217"/>
      <c r="T73" s="217"/>
      <c r="U73" s="217"/>
      <c r="V73" s="120" t="str">
        <f ca="1">IF(Feb!Q29&lt;&gt;0,Feb!Q29,"")</f>
        <v/>
      </c>
      <c r="W73" s="219"/>
      <c r="X73" s="219"/>
      <c r="Y73" s="219"/>
      <c r="Z73" s="121" t="str">
        <f>IF(Feb!G29&lt;&gt;"",Feb!G29,"")</f>
        <v/>
      </c>
      <c r="AA73" s="222"/>
      <c r="AB73" s="222"/>
      <c r="AC73" s="222"/>
      <c r="AD73" s="119">
        <f ca="1">Mrz!B29</f>
        <v>43909</v>
      </c>
      <c r="AE73" s="217"/>
      <c r="AF73" s="217"/>
      <c r="AG73" s="217"/>
      <c r="AH73" s="120" t="str">
        <f ca="1">IF(Mrz!Q29&lt;&gt;0,Mrz!Q29,"")</f>
        <v/>
      </c>
      <c r="AI73" s="219"/>
      <c r="AJ73" s="219"/>
      <c r="AK73" s="219"/>
      <c r="AL73" s="121" t="str">
        <f>IF(Mrz!G29&lt;&gt;"",Mrz!G29,"")</f>
        <v/>
      </c>
      <c r="AM73" s="222"/>
      <c r="AN73" s="222"/>
      <c r="AO73" s="222"/>
      <c r="AP73" s="230">
        <f ca="1">Apr!$B29</f>
        <v>43940</v>
      </c>
      <c r="AQ73" s="231"/>
      <c r="AR73" s="231"/>
      <c r="AS73" s="231"/>
      <c r="AT73" s="232" t="str">
        <f ca="1">IF(Apr!$Q29&lt;&gt;0,Apr!$Q29,"")</f>
        <v/>
      </c>
      <c r="AU73" s="233"/>
      <c r="AV73" s="233"/>
      <c r="AW73" s="233"/>
      <c r="AX73" s="234" t="str">
        <f>IF(Apr!$G29&lt;&gt;"",Apr!$G29,"")</f>
        <v/>
      </c>
      <c r="AY73" s="230">
        <f ca="1">Mai!$B29</f>
        <v>43970</v>
      </c>
      <c r="AZ73" s="232" t="str">
        <f ca="1">IF(Mai!$Q29&lt;&gt;0,Mai!$Q29,"")</f>
        <v/>
      </c>
      <c r="BA73" s="234" t="str">
        <f>IF(Mai!$G29&lt;&gt;"",Mai!$G29,"")</f>
        <v/>
      </c>
      <c r="BB73" s="230">
        <f ca="1">Jun!$B29</f>
        <v>44001</v>
      </c>
      <c r="BC73" s="232" t="str">
        <f ca="1">IF(Jun!$Q29&lt;&gt;0,Jun!$Q29,"")</f>
        <v/>
      </c>
      <c r="BD73" s="234" t="str">
        <f>IF(Jun!$G29&lt;&gt;"",Jun!$G29,"")</f>
        <v/>
      </c>
      <c r="BE73" s="230">
        <f ca="1">Jul!$B29</f>
        <v>44031</v>
      </c>
      <c r="BF73" s="232" t="str">
        <f ca="1">IF(Jul!$Q29&lt;&gt;0,Jul!$Q29,"")</f>
        <v/>
      </c>
      <c r="BG73" s="234" t="str">
        <f>IF(Jul!$G29&lt;&gt;"",Jul!$G29,"")</f>
        <v/>
      </c>
      <c r="BH73" s="230">
        <f ca="1">Aug!$B29</f>
        <v>44062</v>
      </c>
      <c r="BI73" s="232" t="str">
        <f ca="1">IF(Aug!$Q29&lt;&gt;0,Aug!$Q29,"")</f>
        <v/>
      </c>
      <c r="BJ73" s="234" t="str">
        <f>IF(Aug!$G29&lt;&gt;"",Aug!$G29,"")</f>
        <v/>
      </c>
      <c r="BK73" s="230">
        <f ca="1">Sep!$B29</f>
        <v>44093</v>
      </c>
      <c r="BL73" s="232" t="str">
        <f ca="1">IF(Sep!$Q29&lt;&gt;0,Sep!$Q29,"")</f>
        <v/>
      </c>
      <c r="BM73" s="234" t="str">
        <f>IF(Sep!$G29&lt;&gt;"",Sep!$G29,"")</f>
        <v/>
      </c>
      <c r="BN73" s="230">
        <f ca="1">Okt!$B29</f>
        <v>44123</v>
      </c>
      <c r="BO73" s="232" t="str">
        <f ca="1">IF(Okt!$Q29&lt;&gt;0,Okt!$Q29,"")</f>
        <v/>
      </c>
      <c r="BP73" s="234" t="str">
        <f>IF(Okt!$G29&lt;&gt;"",Okt!$G29,"")</f>
        <v/>
      </c>
      <c r="BQ73" s="230">
        <f ca="1">Nov!$B29</f>
        <v>44154</v>
      </c>
      <c r="BR73" s="232" t="str">
        <f ca="1">IF(Nov!$Q29&lt;&gt;0,Nov!$Q29,"")</f>
        <v/>
      </c>
      <c r="BS73" s="234" t="str">
        <f>IF(Nov!$G29&lt;&gt;"",Nov!$G29,"")</f>
        <v/>
      </c>
      <c r="BT73" s="230">
        <f ca="1">Dez!$B29</f>
        <v>44184</v>
      </c>
      <c r="BU73" s="232" t="str">
        <f ca="1">IF(Dez!$Q29&lt;&gt;0,Dez!$Q29,"")</f>
        <v/>
      </c>
      <c r="BV73" s="235" t="str">
        <f>IF(Dez!$G29&lt;&gt;"",Dez!$G29,"")</f>
        <v/>
      </c>
      <c r="BW73" s="261"/>
      <c r="BX73" s="247"/>
      <c r="BY73" s="224"/>
      <c r="BZ73" s="929"/>
      <c r="CC73" s="930"/>
      <c r="CD73" s="929"/>
      <c r="CG73" s="930"/>
      <c r="CH73" s="929"/>
      <c r="CK73" s="930"/>
      <c r="CL73" s="929"/>
      <c r="CO73" s="930"/>
      <c r="CP73" s="929"/>
      <c r="CS73" s="930"/>
      <c r="CT73" s="929"/>
      <c r="CW73" s="930"/>
      <c r="CX73" s="929"/>
      <c r="DA73" s="930"/>
      <c r="DB73" s="929"/>
      <c r="DE73" s="930"/>
      <c r="DF73" s="929"/>
      <c r="DI73" s="930"/>
      <c r="DJ73" s="929"/>
      <c r="DM73" s="930"/>
      <c r="DN73" s="929"/>
      <c r="DQ73" s="930"/>
      <c r="DR73" s="929"/>
      <c r="DU73" s="930"/>
    </row>
    <row r="74" spans="1:125" thickBot="1" x14ac:dyDescent="0.3">
      <c r="A74" s="271"/>
      <c r="B74" s="118">
        <v>21</v>
      </c>
      <c r="C74" s="215"/>
      <c r="D74" s="215"/>
      <c r="E74" s="215"/>
      <c r="F74" s="119">
        <f ca="1">Jan!$B30</f>
        <v>43850</v>
      </c>
      <c r="G74" s="217"/>
      <c r="H74" s="217"/>
      <c r="I74" s="217"/>
      <c r="J74" s="120" t="str">
        <f ca="1">IF(Jan!$Q30&lt;&gt;0,Jan!$Q30,"")</f>
        <v/>
      </c>
      <c r="K74" s="219"/>
      <c r="L74" s="219"/>
      <c r="M74" s="219"/>
      <c r="N74" s="121" t="str">
        <f>IF(Jan!$G30&lt;&gt;"",Jan!$G30,"")</f>
        <v/>
      </c>
      <c r="O74" s="222"/>
      <c r="P74" s="222"/>
      <c r="Q74" s="222"/>
      <c r="R74" s="119">
        <f ca="1">Feb!B30</f>
        <v>43881</v>
      </c>
      <c r="S74" s="217"/>
      <c r="T74" s="217"/>
      <c r="U74" s="217"/>
      <c r="V74" s="120" t="str">
        <f ca="1">IF(Feb!Q30&lt;&gt;0,Feb!Q30,"")</f>
        <v/>
      </c>
      <c r="W74" s="219"/>
      <c r="X74" s="219"/>
      <c r="Y74" s="219"/>
      <c r="Z74" s="121" t="str">
        <f>IF(Feb!G30&lt;&gt;"",Feb!G30,"")</f>
        <v/>
      </c>
      <c r="AA74" s="222"/>
      <c r="AB74" s="222"/>
      <c r="AC74" s="222"/>
      <c r="AD74" s="119">
        <f ca="1">Mrz!B30</f>
        <v>43910</v>
      </c>
      <c r="AE74" s="217"/>
      <c r="AF74" s="217"/>
      <c r="AG74" s="217"/>
      <c r="AH74" s="120" t="str">
        <f ca="1">IF(Mrz!Q30&lt;&gt;0,Mrz!Q30,"")</f>
        <v/>
      </c>
      <c r="AI74" s="219"/>
      <c r="AJ74" s="219"/>
      <c r="AK74" s="219"/>
      <c r="AL74" s="121" t="str">
        <f>IF(Mrz!G30&lt;&gt;"",Mrz!G30,"")</f>
        <v/>
      </c>
      <c r="AM74" s="222"/>
      <c r="AN74" s="222"/>
      <c r="AO74" s="222"/>
      <c r="AP74" s="230">
        <f ca="1">Apr!$B30</f>
        <v>43941</v>
      </c>
      <c r="AQ74" s="231"/>
      <c r="AR74" s="231"/>
      <c r="AS74" s="231"/>
      <c r="AT74" s="232" t="str">
        <f ca="1">IF(Apr!$Q30&lt;&gt;0,Apr!$Q30,"")</f>
        <v/>
      </c>
      <c r="AU74" s="233"/>
      <c r="AV74" s="233"/>
      <c r="AW74" s="233"/>
      <c r="AX74" s="234" t="str">
        <f>IF(Apr!$G30&lt;&gt;"",Apr!$G30,"")</f>
        <v/>
      </c>
      <c r="AY74" s="230">
        <f ca="1">Mai!$B30</f>
        <v>43971</v>
      </c>
      <c r="AZ74" s="232" t="str">
        <f ca="1">IF(Mai!$Q30&lt;&gt;0,Mai!$Q30,"")</f>
        <v/>
      </c>
      <c r="BA74" s="234" t="str">
        <f>IF(Mai!$G30&lt;&gt;"",Mai!$G30,"")</f>
        <v/>
      </c>
      <c r="BB74" s="230">
        <f ca="1">Jun!$B30</f>
        <v>44002</v>
      </c>
      <c r="BC74" s="232" t="str">
        <f ca="1">IF(Jun!$Q30&lt;&gt;0,Jun!$Q30,"")</f>
        <v/>
      </c>
      <c r="BD74" s="234" t="str">
        <f>IF(Jun!$G30&lt;&gt;"",Jun!$G30,"")</f>
        <v/>
      </c>
      <c r="BE74" s="230">
        <f ca="1">Jul!$B30</f>
        <v>44032</v>
      </c>
      <c r="BF74" s="232" t="str">
        <f ca="1">IF(Jul!$Q30&lt;&gt;0,Jul!$Q30,"")</f>
        <v/>
      </c>
      <c r="BG74" s="234" t="str">
        <f>IF(Jul!$G30&lt;&gt;"",Jul!$G30,"")</f>
        <v/>
      </c>
      <c r="BH74" s="230">
        <f ca="1">Aug!$B30</f>
        <v>44063</v>
      </c>
      <c r="BI74" s="232" t="str">
        <f ca="1">IF(Aug!$Q30&lt;&gt;0,Aug!$Q30,"")</f>
        <v/>
      </c>
      <c r="BJ74" s="234" t="str">
        <f>IF(Aug!$G30&lt;&gt;"",Aug!$G30,"")</f>
        <v/>
      </c>
      <c r="BK74" s="230">
        <f ca="1">Sep!$B30</f>
        <v>44094</v>
      </c>
      <c r="BL74" s="232" t="str">
        <f ca="1">IF(Sep!$Q30&lt;&gt;0,Sep!$Q30,"")</f>
        <v/>
      </c>
      <c r="BM74" s="234" t="str">
        <f>IF(Sep!$G30&lt;&gt;"",Sep!$G30,"")</f>
        <v/>
      </c>
      <c r="BN74" s="230">
        <f ca="1">Okt!$B30</f>
        <v>44124</v>
      </c>
      <c r="BO74" s="232" t="str">
        <f ca="1">IF(Okt!$Q30&lt;&gt;0,Okt!$Q30,"")</f>
        <v/>
      </c>
      <c r="BP74" s="234" t="str">
        <f>IF(Okt!$G30&lt;&gt;"",Okt!$G30,"")</f>
        <v/>
      </c>
      <c r="BQ74" s="230">
        <f ca="1">Nov!$B30</f>
        <v>44155</v>
      </c>
      <c r="BR74" s="232" t="str">
        <f ca="1">IF(Nov!$Q30&lt;&gt;0,Nov!$Q30,"")</f>
        <v/>
      </c>
      <c r="BS74" s="234" t="str">
        <f>IF(Nov!$G30&lt;&gt;"",Nov!$G30,"")</f>
        <v/>
      </c>
      <c r="BT74" s="230">
        <f ca="1">Dez!$B30</f>
        <v>44185</v>
      </c>
      <c r="BU74" s="232" t="str">
        <f ca="1">IF(Dez!$Q30&lt;&gt;0,Dez!$Q30,"")</f>
        <v/>
      </c>
      <c r="BV74" s="235" t="str">
        <f>IF(Dez!$G30&lt;&gt;"",Dez!$G30,"")</f>
        <v/>
      </c>
      <c r="BW74" s="261"/>
      <c r="BX74" s="247"/>
      <c r="BY74" s="224"/>
      <c r="BZ74" s="929"/>
      <c r="CC74" s="930"/>
      <c r="CD74" s="929"/>
      <c r="CG74" s="930"/>
      <c r="CH74" s="929"/>
      <c r="CK74" s="930"/>
      <c r="CL74" s="929"/>
      <c r="CO74" s="930"/>
      <c r="CP74" s="929"/>
      <c r="CS74" s="930"/>
      <c r="CT74" s="929"/>
      <c r="CW74" s="930"/>
      <c r="CX74" s="929"/>
      <c r="DA74" s="930"/>
      <c r="DB74" s="929"/>
      <c r="DE74" s="930"/>
      <c r="DF74" s="929"/>
      <c r="DI74" s="930"/>
      <c r="DJ74" s="929"/>
      <c r="DM74" s="930"/>
      <c r="DN74" s="929"/>
      <c r="DQ74" s="930"/>
      <c r="DR74" s="929"/>
      <c r="DU74" s="930"/>
    </row>
    <row r="75" spans="1:125" thickBot="1" x14ac:dyDescent="0.3">
      <c r="A75" s="271"/>
      <c r="B75" s="118">
        <v>22</v>
      </c>
      <c r="C75" s="215"/>
      <c r="D75" s="215"/>
      <c r="E75" s="215"/>
      <c r="F75" s="119">
        <f ca="1">Jan!$B31</f>
        <v>43851</v>
      </c>
      <c r="G75" s="217"/>
      <c r="H75" s="217"/>
      <c r="I75" s="217"/>
      <c r="J75" s="120" t="str">
        <f ca="1">IF(Jan!$Q31&lt;&gt;0,Jan!$Q31,"")</f>
        <v/>
      </c>
      <c r="K75" s="219"/>
      <c r="L75" s="219"/>
      <c r="M75" s="219"/>
      <c r="N75" s="121" t="str">
        <f>IF(Jan!$G31&lt;&gt;"",Jan!$G31,"")</f>
        <v/>
      </c>
      <c r="O75" s="222"/>
      <c r="P75" s="222"/>
      <c r="Q75" s="222"/>
      <c r="R75" s="119">
        <f ca="1">Feb!B31</f>
        <v>43882</v>
      </c>
      <c r="S75" s="217"/>
      <c r="T75" s="217"/>
      <c r="U75" s="217"/>
      <c r="V75" s="120" t="str">
        <f ca="1">IF(Feb!Q31&lt;&gt;0,Feb!Q31,"")</f>
        <v/>
      </c>
      <c r="W75" s="219"/>
      <c r="X75" s="219"/>
      <c r="Y75" s="219"/>
      <c r="Z75" s="121" t="str">
        <f>IF(Feb!G31&lt;&gt;"",Feb!G31,"")</f>
        <v/>
      </c>
      <c r="AA75" s="222"/>
      <c r="AB75" s="222"/>
      <c r="AC75" s="222"/>
      <c r="AD75" s="119">
        <f ca="1">Mrz!B31</f>
        <v>43911</v>
      </c>
      <c r="AE75" s="217"/>
      <c r="AF75" s="217"/>
      <c r="AG75" s="217"/>
      <c r="AH75" s="120" t="str">
        <f ca="1">IF(Mrz!Q31&lt;&gt;0,Mrz!Q31,"")</f>
        <v/>
      </c>
      <c r="AI75" s="219"/>
      <c r="AJ75" s="219"/>
      <c r="AK75" s="219"/>
      <c r="AL75" s="121" t="str">
        <f>IF(Mrz!G31&lt;&gt;"",Mrz!G31,"")</f>
        <v/>
      </c>
      <c r="AM75" s="222"/>
      <c r="AN75" s="222"/>
      <c r="AO75" s="222"/>
      <c r="AP75" s="230">
        <f ca="1">Apr!$B31</f>
        <v>43942</v>
      </c>
      <c r="AQ75" s="231"/>
      <c r="AR75" s="231"/>
      <c r="AS75" s="231"/>
      <c r="AT75" s="232" t="str">
        <f ca="1">IF(Apr!$Q31&lt;&gt;0,Apr!$Q31,"")</f>
        <v/>
      </c>
      <c r="AU75" s="233"/>
      <c r="AV75" s="233"/>
      <c r="AW75" s="233"/>
      <c r="AX75" s="234" t="str">
        <f>IF(Apr!$G31&lt;&gt;"",Apr!$G31,"")</f>
        <v/>
      </c>
      <c r="AY75" s="230">
        <f ca="1">Mai!$B31</f>
        <v>43972</v>
      </c>
      <c r="AZ75" s="232" t="str">
        <f ca="1">IF(Mai!$Q31&lt;&gt;0,Mai!$Q31,"")</f>
        <v/>
      </c>
      <c r="BA75" s="234" t="str">
        <f>IF(Mai!$G31&lt;&gt;"",Mai!$G31,"")</f>
        <v/>
      </c>
      <c r="BB75" s="230">
        <f ca="1">Jun!$B31</f>
        <v>44003</v>
      </c>
      <c r="BC75" s="232" t="str">
        <f ca="1">IF(Jun!$Q31&lt;&gt;0,Jun!$Q31,"")</f>
        <v/>
      </c>
      <c r="BD75" s="234" t="str">
        <f>IF(Jun!$G31&lt;&gt;"",Jun!$G31,"")</f>
        <v/>
      </c>
      <c r="BE75" s="230">
        <f ca="1">Jul!$B31</f>
        <v>44033</v>
      </c>
      <c r="BF75" s="232" t="str">
        <f ca="1">IF(Jul!$Q31&lt;&gt;0,Jul!$Q31,"")</f>
        <v/>
      </c>
      <c r="BG75" s="234" t="str">
        <f>IF(Jul!$G31&lt;&gt;"",Jul!$G31,"")</f>
        <v/>
      </c>
      <c r="BH75" s="230">
        <f ca="1">Aug!$B31</f>
        <v>44064</v>
      </c>
      <c r="BI75" s="232" t="str">
        <f ca="1">IF(Aug!$Q31&lt;&gt;0,Aug!$Q31,"")</f>
        <v/>
      </c>
      <c r="BJ75" s="234" t="str">
        <f>IF(Aug!$G31&lt;&gt;"",Aug!$G31,"")</f>
        <v/>
      </c>
      <c r="BK75" s="230">
        <f ca="1">Sep!$B31</f>
        <v>44095</v>
      </c>
      <c r="BL75" s="232" t="str">
        <f ca="1">IF(Sep!$Q31&lt;&gt;0,Sep!$Q31,"")</f>
        <v/>
      </c>
      <c r="BM75" s="234" t="str">
        <f>IF(Sep!$G31&lt;&gt;"",Sep!$G31,"")</f>
        <v/>
      </c>
      <c r="BN75" s="230">
        <f ca="1">Okt!$B31</f>
        <v>44125</v>
      </c>
      <c r="BO75" s="232" t="str">
        <f ca="1">IF(Okt!$Q31&lt;&gt;0,Okt!$Q31,"")</f>
        <v/>
      </c>
      <c r="BP75" s="234" t="str">
        <f>IF(Okt!$G31&lt;&gt;"",Okt!$G31,"")</f>
        <v/>
      </c>
      <c r="BQ75" s="230">
        <f ca="1">Nov!$B31</f>
        <v>44156</v>
      </c>
      <c r="BR75" s="232" t="str">
        <f ca="1">IF(Nov!$Q31&lt;&gt;0,Nov!$Q31,"")</f>
        <v/>
      </c>
      <c r="BS75" s="234" t="str">
        <f>IF(Nov!$G31&lt;&gt;"",Nov!$G31,"")</f>
        <v/>
      </c>
      <c r="BT75" s="230">
        <f ca="1">Dez!$B31</f>
        <v>44186</v>
      </c>
      <c r="BU75" s="232" t="str">
        <f ca="1">IF(Dez!$Q31&lt;&gt;0,Dez!$Q31,"")</f>
        <v/>
      </c>
      <c r="BV75" s="235" t="str">
        <f>IF(Dez!$G31&lt;&gt;"",Dez!$G31,"")</f>
        <v/>
      </c>
      <c r="BW75" s="261"/>
      <c r="BX75" s="247"/>
      <c r="BY75" s="224"/>
      <c r="BZ75" s="929"/>
      <c r="CC75" s="930"/>
      <c r="CD75" s="929"/>
      <c r="CG75" s="930"/>
      <c r="CH75" s="929"/>
      <c r="CK75" s="930"/>
      <c r="CL75" s="929"/>
      <c r="CO75" s="930"/>
      <c r="CP75" s="929"/>
      <c r="CS75" s="930"/>
      <c r="CT75" s="929"/>
      <c r="CW75" s="930"/>
      <c r="CX75" s="929"/>
      <c r="DA75" s="930"/>
      <c r="DB75" s="929"/>
      <c r="DE75" s="930"/>
      <c r="DF75" s="929"/>
      <c r="DI75" s="930"/>
      <c r="DJ75" s="929"/>
      <c r="DM75" s="930"/>
      <c r="DN75" s="929"/>
      <c r="DQ75" s="930"/>
      <c r="DR75" s="929"/>
      <c r="DU75" s="930"/>
    </row>
    <row r="76" spans="1:125" thickBot="1" x14ac:dyDescent="0.3">
      <c r="A76" s="271"/>
      <c r="B76" s="118">
        <v>23</v>
      </c>
      <c r="C76" s="215"/>
      <c r="D76" s="215"/>
      <c r="E76" s="215"/>
      <c r="F76" s="119">
        <f ca="1">Jan!$B32</f>
        <v>43852</v>
      </c>
      <c r="G76" s="217"/>
      <c r="H76" s="217"/>
      <c r="I76" s="217"/>
      <c r="J76" s="120" t="str">
        <f ca="1">IF(Jan!$Q32&lt;&gt;0,Jan!$Q32,"")</f>
        <v/>
      </c>
      <c r="K76" s="219"/>
      <c r="L76" s="219"/>
      <c r="M76" s="219"/>
      <c r="N76" s="121" t="str">
        <f>IF(Jan!$G32&lt;&gt;"",Jan!$G32,"")</f>
        <v/>
      </c>
      <c r="O76" s="222"/>
      <c r="P76" s="222"/>
      <c r="Q76" s="222"/>
      <c r="R76" s="119">
        <f ca="1">Feb!B32</f>
        <v>43883</v>
      </c>
      <c r="S76" s="217"/>
      <c r="T76" s="217"/>
      <c r="U76" s="217"/>
      <c r="V76" s="120" t="str">
        <f ca="1">IF(Feb!Q32&lt;&gt;0,Feb!Q32,"")</f>
        <v/>
      </c>
      <c r="W76" s="219"/>
      <c r="X76" s="219"/>
      <c r="Y76" s="219"/>
      <c r="Z76" s="121" t="str">
        <f>IF(Feb!G32&lt;&gt;"",Feb!G32,"")</f>
        <v/>
      </c>
      <c r="AA76" s="222"/>
      <c r="AB76" s="222"/>
      <c r="AC76" s="222"/>
      <c r="AD76" s="119">
        <f ca="1">Mrz!B32</f>
        <v>43912</v>
      </c>
      <c r="AE76" s="217"/>
      <c r="AF76" s="217"/>
      <c r="AG76" s="217"/>
      <c r="AH76" s="120" t="str">
        <f ca="1">IF(Mrz!Q32&lt;&gt;0,Mrz!Q32,"")</f>
        <v/>
      </c>
      <c r="AI76" s="219"/>
      <c r="AJ76" s="219"/>
      <c r="AK76" s="219"/>
      <c r="AL76" s="121" t="str">
        <f>IF(Mrz!G32&lt;&gt;"",Mrz!G32,"")</f>
        <v/>
      </c>
      <c r="AM76" s="222"/>
      <c r="AN76" s="222"/>
      <c r="AO76" s="222"/>
      <c r="AP76" s="230">
        <f ca="1">Apr!$B32</f>
        <v>43943</v>
      </c>
      <c r="AQ76" s="231"/>
      <c r="AR76" s="231"/>
      <c r="AS76" s="231"/>
      <c r="AT76" s="232" t="str">
        <f ca="1">IF(Apr!$Q32&lt;&gt;0,Apr!$Q32,"")</f>
        <v/>
      </c>
      <c r="AU76" s="233"/>
      <c r="AV76" s="233"/>
      <c r="AW76" s="233"/>
      <c r="AX76" s="234" t="str">
        <f>IF(Apr!$G32&lt;&gt;"",Apr!$G32,"")</f>
        <v/>
      </c>
      <c r="AY76" s="230">
        <f ca="1">Mai!$B32</f>
        <v>43973</v>
      </c>
      <c r="AZ76" s="232" t="str">
        <f ca="1">IF(Mai!$Q32&lt;&gt;0,Mai!$Q32,"")</f>
        <v/>
      </c>
      <c r="BA76" s="234" t="str">
        <f>IF(Mai!$G32&lt;&gt;"",Mai!$G32,"")</f>
        <v/>
      </c>
      <c r="BB76" s="230">
        <f ca="1">Jun!$B32</f>
        <v>44004</v>
      </c>
      <c r="BC76" s="232" t="str">
        <f ca="1">IF(Jun!$Q32&lt;&gt;0,Jun!$Q32,"")</f>
        <v/>
      </c>
      <c r="BD76" s="234" t="str">
        <f>IF(Jun!$G32&lt;&gt;"",Jun!$G32,"")</f>
        <v/>
      </c>
      <c r="BE76" s="230">
        <f ca="1">Jul!$B32</f>
        <v>44034</v>
      </c>
      <c r="BF76" s="232" t="str">
        <f ca="1">IF(Jul!$Q32&lt;&gt;0,Jul!$Q32,"")</f>
        <v/>
      </c>
      <c r="BG76" s="234" t="str">
        <f>IF(Jul!$G32&lt;&gt;"",Jul!$G32,"")</f>
        <v/>
      </c>
      <c r="BH76" s="230">
        <f ca="1">Aug!$B32</f>
        <v>44065</v>
      </c>
      <c r="BI76" s="232" t="str">
        <f ca="1">IF(Aug!$Q32&lt;&gt;0,Aug!$Q32,"")</f>
        <v/>
      </c>
      <c r="BJ76" s="234" t="str">
        <f>IF(Aug!$G32&lt;&gt;"",Aug!$G32,"")</f>
        <v/>
      </c>
      <c r="BK76" s="230">
        <f ca="1">Sep!$B32</f>
        <v>44096</v>
      </c>
      <c r="BL76" s="232" t="str">
        <f ca="1">IF(Sep!$Q32&lt;&gt;0,Sep!$Q32,"")</f>
        <v/>
      </c>
      <c r="BM76" s="234" t="str">
        <f>IF(Sep!$G32&lt;&gt;"",Sep!$G32,"")</f>
        <v/>
      </c>
      <c r="BN76" s="230">
        <f ca="1">Okt!$B32</f>
        <v>44126</v>
      </c>
      <c r="BO76" s="232" t="str">
        <f ca="1">IF(Okt!$Q32&lt;&gt;0,Okt!$Q32,"")</f>
        <v/>
      </c>
      <c r="BP76" s="234" t="str">
        <f>IF(Okt!$G32&lt;&gt;"",Okt!$G32,"")</f>
        <v/>
      </c>
      <c r="BQ76" s="230">
        <f ca="1">Nov!$B32</f>
        <v>44157</v>
      </c>
      <c r="BR76" s="232" t="str">
        <f ca="1">IF(Nov!$Q32&lt;&gt;0,Nov!$Q32,"")</f>
        <v/>
      </c>
      <c r="BS76" s="234" t="str">
        <f>IF(Nov!$G32&lt;&gt;"",Nov!$G32,"")</f>
        <v/>
      </c>
      <c r="BT76" s="230">
        <f ca="1">Dez!$B32</f>
        <v>44187</v>
      </c>
      <c r="BU76" s="232" t="str">
        <f ca="1">IF(Dez!$Q32&lt;&gt;0,Dez!$Q32,"")</f>
        <v/>
      </c>
      <c r="BV76" s="235" t="str">
        <f>IF(Dez!$G32&lt;&gt;"",Dez!$G32,"")</f>
        <v/>
      </c>
      <c r="BW76" s="261"/>
      <c r="BX76" s="247"/>
      <c r="BY76" s="224"/>
      <c r="BZ76" s="929"/>
      <c r="CC76" s="930"/>
      <c r="CD76" s="929"/>
      <c r="CG76" s="930"/>
      <c r="CH76" s="929"/>
      <c r="CK76" s="930"/>
      <c r="CL76" s="929"/>
      <c r="CO76" s="930"/>
      <c r="CP76" s="929"/>
      <c r="CS76" s="930"/>
      <c r="CT76" s="929"/>
      <c r="CW76" s="930"/>
      <c r="CX76" s="929"/>
      <c r="DA76" s="930"/>
      <c r="DB76" s="929"/>
      <c r="DE76" s="930"/>
      <c r="DF76" s="929"/>
      <c r="DI76" s="930"/>
      <c r="DJ76" s="929"/>
      <c r="DM76" s="930"/>
      <c r="DN76" s="929"/>
      <c r="DQ76" s="930"/>
      <c r="DR76" s="929"/>
      <c r="DU76" s="930"/>
    </row>
    <row r="77" spans="1:125" thickBot="1" x14ac:dyDescent="0.3">
      <c r="A77" s="271"/>
      <c r="B77" s="118">
        <v>24</v>
      </c>
      <c r="C77" s="215"/>
      <c r="D77" s="215"/>
      <c r="E77" s="215"/>
      <c r="F77" s="119">
        <f ca="1">Jan!$B33</f>
        <v>43853</v>
      </c>
      <c r="G77" s="217"/>
      <c r="H77" s="217"/>
      <c r="I77" s="217"/>
      <c r="J77" s="120" t="str">
        <f ca="1">IF(Jan!$Q33&lt;&gt;0,Jan!$Q33,"")</f>
        <v/>
      </c>
      <c r="K77" s="219"/>
      <c r="L77" s="219"/>
      <c r="M77" s="219"/>
      <c r="N77" s="121" t="str">
        <f>IF(Jan!$G33&lt;&gt;"",Jan!$G33,"")</f>
        <v/>
      </c>
      <c r="O77" s="222"/>
      <c r="P77" s="222"/>
      <c r="Q77" s="222"/>
      <c r="R77" s="119">
        <f ca="1">Feb!B33</f>
        <v>43884</v>
      </c>
      <c r="S77" s="217"/>
      <c r="T77" s="217"/>
      <c r="U77" s="217"/>
      <c r="V77" s="120" t="str">
        <f ca="1">IF(Feb!Q33&lt;&gt;0,Feb!Q33,"")</f>
        <v/>
      </c>
      <c r="W77" s="219"/>
      <c r="X77" s="219"/>
      <c r="Y77" s="219"/>
      <c r="Z77" s="121" t="str">
        <f>IF(Feb!G33&lt;&gt;"",Feb!G33,"")</f>
        <v/>
      </c>
      <c r="AA77" s="222"/>
      <c r="AB77" s="222"/>
      <c r="AC77" s="222"/>
      <c r="AD77" s="119">
        <f ca="1">Mrz!B33</f>
        <v>43913</v>
      </c>
      <c r="AE77" s="217"/>
      <c r="AF77" s="217"/>
      <c r="AG77" s="217"/>
      <c r="AH77" s="120" t="str">
        <f ca="1">IF(Mrz!Q33&lt;&gt;0,Mrz!Q33,"")</f>
        <v/>
      </c>
      <c r="AI77" s="219"/>
      <c r="AJ77" s="219"/>
      <c r="AK77" s="219"/>
      <c r="AL77" s="121" t="str">
        <f>IF(Mrz!G33&lt;&gt;"",Mrz!G33,"")</f>
        <v/>
      </c>
      <c r="AM77" s="222"/>
      <c r="AN77" s="222"/>
      <c r="AO77" s="222"/>
      <c r="AP77" s="230">
        <f ca="1">Apr!$B33</f>
        <v>43944</v>
      </c>
      <c r="AQ77" s="231"/>
      <c r="AR77" s="231"/>
      <c r="AS77" s="231"/>
      <c r="AT77" s="232" t="str">
        <f ca="1">IF(Apr!$Q33&lt;&gt;0,Apr!$Q33,"")</f>
        <v/>
      </c>
      <c r="AU77" s="233"/>
      <c r="AV77" s="233"/>
      <c r="AW77" s="233"/>
      <c r="AX77" s="234" t="str">
        <f>IF(Apr!$G33&lt;&gt;"",Apr!$G33,"")</f>
        <v/>
      </c>
      <c r="AY77" s="230">
        <f ca="1">Mai!$B33</f>
        <v>43974</v>
      </c>
      <c r="AZ77" s="232" t="str">
        <f ca="1">IF(Mai!$Q33&lt;&gt;0,Mai!$Q33,"")</f>
        <v/>
      </c>
      <c r="BA77" s="234" t="str">
        <f>IF(Mai!$G33&lt;&gt;"",Mai!$G33,"")</f>
        <v/>
      </c>
      <c r="BB77" s="230">
        <f ca="1">Jun!$B33</f>
        <v>44005</v>
      </c>
      <c r="BC77" s="232" t="str">
        <f ca="1">IF(Jun!$Q33&lt;&gt;0,Jun!$Q33,"")</f>
        <v/>
      </c>
      <c r="BD77" s="234" t="str">
        <f>IF(Jun!$G33&lt;&gt;"",Jun!$G33,"")</f>
        <v/>
      </c>
      <c r="BE77" s="230">
        <f ca="1">Jul!$B33</f>
        <v>44035</v>
      </c>
      <c r="BF77" s="232" t="str">
        <f ca="1">IF(Jul!$Q33&lt;&gt;0,Jul!$Q33,"")</f>
        <v/>
      </c>
      <c r="BG77" s="234" t="str">
        <f>IF(Jul!$G33&lt;&gt;"",Jul!$G33,"")</f>
        <v/>
      </c>
      <c r="BH77" s="230">
        <f ca="1">Aug!$B33</f>
        <v>44066</v>
      </c>
      <c r="BI77" s="232" t="str">
        <f ca="1">IF(Aug!$Q33&lt;&gt;0,Aug!$Q33,"")</f>
        <v/>
      </c>
      <c r="BJ77" s="234" t="str">
        <f>IF(Aug!$G33&lt;&gt;"",Aug!$G33,"")</f>
        <v/>
      </c>
      <c r="BK77" s="230">
        <f ca="1">Sep!$B33</f>
        <v>44097</v>
      </c>
      <c r="BL77" s="232" t="str">
        <f ca="1">IF(Sep!$Q33&lt;&gt;0,Sep!$Q33,"")</f>
        <v/>
      </c>
      <c r="BM77" s="234" t="str">
        <f>IF(Sep!$G33&lt;&gt;"",Sep!$G33,"")</f>
        <v/>
      </c>
      <c r="BN77" s="230">
        <f ca="1">Okt!$B33</f>
        <v>44127</v>
      </c>
      <c r="BO77" s="232" t="str">
        <f ca="1">IF(Okt!$Q33&lt;&gt;0,Okt!$Q33,"")</f>
        <v/>
      </c>
      <c r="BP77" s="234" t="str">
        <f>IF(Okt!$G33&lt;&gt;"",Okt!$G33,"")</f>
        <v/>
      </c>
      <c r="BQ77" s="230">
        <f ca="1">Nov!$B33</f>
        <v>44158</v>
      </c>
      <c r="BR77" s="232" t="str">
        <f ca="1">IF(Nov!$Q33&lt;&gt;0,Nov!$Q33,"")</f>
        <v/>
      </c>
      <c r="BS77" s="234" t="str">
        <f>IF(Nov!$G33&lt;&gt;"",Nov!$G33,"")</f>
        <v/>
      </c>
      <c r="BT77" s="230">
        <f ca="1">Dez!$B33</f>
        <v>44188</v>
      </c>
      <c r="BU77" s="232" t="str">
        <f ca="1">IF(Dez!$Q33&lt;&gt;0,Dez!$Q33,"")</f>
        <v/>
      </c>
      <c r="BV77" s="235" t="str">
        <f>IF(Dez!$G33&lt;&gt;"",Dez!$G33,"")</f>
        <v/>
      </c>
      <c r="BW77" s="261"/>
      <c r="BX77" s="247"/>
      <c r="BY77" s="224"/>
      <c r="BZ77" s="929"/>
      <c r="CC77" s="930"/>
      <c r="CD77" s="929"/>
      <c r="CG77" s="930"/>
      <c r="CH77" s="929"/>
      <c r="CK77" s="930"/>
      <c r="CL77" s="929"/>
      <c r="CO77" s="930"/>
      <c r="CP77" s="929"/>
      <c r="CS77" s="930"/>
      <c r="CT77" s="929"/>
      <c r="CW77" s="930"/>
      <c r="CX77" s="929"/>
      <c r="DA77" s="930"/>
      <c r="DB77" s="929"/>
      <c r="DE77" s="930"/>
      <c r="DF77" s="929"/>
      <c r="DI77" s="930"/>
      <c r="DJ77" s="929"/>
      <c r="DM77" s="930"/>
      <c r="DN77" s="929"/>
      <c r="DQ77" s="930"/>
      <c r="DR77" s="929"/>
      <c r="DU77" s="930"/>
    </row>
    <row r="78" spans="1:125" thickBot="1" x14ac:dyDescent="0.3">
      <c r="A78" s="271"/>
      <c r="B78" s="118">
        <v>25</v>
      </c>
      <c r="C78" s="215"/>
      <c r="D78" s="215"/>
      <c r="E78" s="215"/>
      <c r="F78" s="119">
        <f ca="1">Jan!$B34</f>
        <v>43854</v>
      </c>
      <c r="G78" s="217"/>
      <c r="H78" s="217"/>
      <c r="I78" s="217"/>
      <c r="J78" s="120" t="str">
        <f ca="1">IF(Jan!$Q34&lt;&gt;0,Jan!$Q34,"")</f>
        <v/>
      </c>
      <c r="K78" s="219"/>
      <c r="L78" s="219"/>
      <c r="M78" s="219"/>
      <c r="N78" s="121" t="str">
        <f>IF(Jan!$G34&lt;&gt;"",Jan!$G34,"")</f>
        <v/>
      </c>
      <c r="O78" s="222"/>
      <c r="P78" s="222"/>
      <c r="Q78" s="222"/>
      <c r="R78" s="119">
        <f ca="1">Feb!B34</f>
        <v>43885</v>
      </c>
      <c r="S78" s="217"/>
      <c r="T78" s="217"/>
      <c r="U78" s="217"/>
      <c r="V78" s="120" t="str">
        <f ca="1">IF(Feb!Q34&lt;&gt;0,Feb!Q34,"")</f>
        <v/>
      </c>
      <c r="W78" s="219"/>
      <c r="X78" s="219"/>
      <c r="Y78" s="219"/>
      <c r="Z78" s="121" t="str">
        <f>IF(Feb!G34&lt;&gt;"",Feb!G34,"")</f>
        <v/>
      </c>
      <c r="AA78" s="222"/>
      <c r="AB78" s="222"/>
      <c r="AC78" s="222"/>
      <c r="AD78" s="119">
        <f ca="1">Mrz!B34</f>
        <v>43914</v>
      </c>
      <c r="AE78" s="217"/>
      <c r="AF78" s="217"/>
      <c r="AG78" s="217"/>
      <c r="AH78" s="120" t="str">
        <f ca="1">IF(Mrz!Q34&lt;&gt;0,Mrz!Q34,"")</f>
        <v/>
      </c>
      <c r="AI78" s="219"/>
      <c r="AJ78" s="219"/>
      <c r="AK78" s="219"/>
      <c r="AL78" s="121" t="str">
        <f>IF(Mrz!G34&lt;&gt;"",Mrz!G34,"")</f>
        <v/>
      </c>
      <c r="AM78" s="222"/>
      <c r="AN78" s="222"/>
      <c r="AO78" s="222"/>
      <c r="AP78" s="230">
        <f ca="1">Apr!$B34</f>
        <v>43945</v>
      </c>
      <c r="AQ78" s="231"/>
      <c r="AR78" s="231"/>
      <c r="AS78" s="231"/>
      <c r="AT78" s="232" t="str">
        <f ca="1">IF(Apr!$Q34&lt;&gt;0,Apr!$Q34,"")</f>
        <v/>
      </c>
      <c r="AU78" s="233"/>
      <c r="AV78" s="233"/>
      <c r="AW78" s="233"/>
      <c r="AX78" s="234" t="str">
        <f>IF(Apr!$G34&lt;&gt;"",Apr!$G34,"")</f>
        <v/>
      </c>
      <c r="AY78" s="230">
        <f ca="1">Mai!$B34</f>
        <v>43975</v>
      </c>
      <c r="AZ78" s="232" t="str">
        <f ca="1">IF(Mai!$Q34&lt;&gt;0,Mai!$Q34,"")</f>
        <v/>
      </c>
      <c r="BA78" s="234" t="str">
        <f>IF(Mai!$G34&lt;&gt;"",Mai!$G34,"")</f>
        <v/>
      </c>
      <c r="BB78" s="230">
        <f ca="1">Jun!$B34</f>
        <v>44006</v>
      </c>
      <c r="BC78" s="232" t="str">
        <f ca="1">IF(Jun!$Q34&lt;&gt;0,Jun!$Q34,"")</f>
        <v/>
      </c>
      <c r="BD78" s="234" t="str">
        <f>IF(Jun!$G34&lt;&gt;"",Jun!$G34,"")</f>
        <v/>
      </c>
      <c r="BE78" s="230">
        <f ca="1">Jul!$B34</f>
        <v>44036</v>
      </c>
      <c r="BF78" s="232" t="str">
        <f ca="1">IF(Jul!$Q34&lt;&gt;0,Jul!$Q34,"")</f>
        <v/>
      </c>
      <c r="BG78" s="234" t="str">
        <f>IF(Jul!$G34&lt;&gt;"",Jul!$G34,"")</f>
        <v/>
      </c>
      <c r="BH78" s="230">
        <f ca="1">Aug!$B34</f>
        <v>44067</v>
      </c>
      <c r="BI78" s="232" t="str">
        <f ca="1">IF(Aug!$Q34&lt;&gt;0,Aug!$Q34,"")</f>
        <v/>
      </c>
      <c r="BJ78" s="234" t="str">
        <f>IF(Aug!$G34&lt;&gt;"",Aug!$G34,"")</f>
        <v/>
      </c>
      <c r="BK78" s="230">
        <f ca="1">Sep!$B34</f>
        <v>44098</v>
      </c>
      <c r="BL78" s="232" t="str">
        <f ca="1">IF(Sep!$Q34&lt;&gt;0,Sep!$Q34,"")</f>
        <v/>
      </c>
      <c r="BM78" s="234" t="str">
        <f>IF(Sep!$G34&lt;&gt;"",Sep!$G34,"")</f>
        <v/>
      </c>
      <c r="BN78" s="230">
        <f ca="1">Okt!$B34</f>
        <v>44128</v>
      </c>
      <c r="BO78" s="232" t="str">
        <f ca="1">IF(Okt!$Q34&lt;&gt;0,Okt!$Q34,"")</f>
        <v/>
      </c>
      <c r="BP78" s="234" t="str">
        <f>IF(Okt!$G34&lt;&gt;"",Okt!$G34,"")</f>
        <v/>
      </c>
      <c r="BQ78" s="230">
        <f ca="1">Nov!$B34</f>
        <v>44159</v>
      </c>
      <c r="BR78" s="232" t="str">
        <f ca="1">IF(Nov!$Q34&lt;&gt;0,Nov!$Q34,"")</f>
        <v/>
      </c>
      <c r="BS78" s="234" t="str">
        <f>IF(Nov!$G34&lt;&gt;"",Nov!$G34,"")</f>
        <v/>
      </c>
      <c r="BT78" s="230">
        <f ca="1">Dez!$B34</f>
        <v>44189</v>
      </c>
      <c r="BU78" s="232" t="str">
        <f ca="1">IF(Dez!$Q34&lt;&gt;0,Dez!$Q34,"")</f>
        <v/>
      </c>
      <c r="BV78" s="235" t="str">
        <f>IF(Dez!$G34&lt;&gt;"",Dez!$G34,"")</f>
        <v/>
      </c>
      <c r="BW78" s="261"/>
      <c r="BX78" s="247"/>
      <c r="BY78" s="224"/>
      <c r="BZ78" s="929"/>
      <c r="CC78" s="930"/>
      <c r="CD78" s="929"/>
      <c r="CG78" s="930"/>
      <c r="CH78" s="929"/>
      <c r="CK78" s="930"/>
      <c r="CL78" s="929"/>
      <c r="CO78" s="930"/>
      <c r="CP78" s="929"/>
      <c r="CS78" s="930"/>
      <c r="CT78" s="929"/>
      <c r="CW78" s="930"/>
      <c r="CX78" s="929"/>
      <c r="DA78" s="930"/>
      <c r="DB78" s="929"/>
      <c r="DE78" s="930"/>
      <c r="DF78" s="929"/>
      <c r="DI78" s="930"/>
      <c r="DJ78" s="929"/>
      <c r="DM78" s="930"/>
      <c r="DN78" s="929"/>
      <c r="DQ78" s="930"/>
      <c r="DR78" s="929"/>
      <c r="DU78" s="930"/>
    </row>
    <row r="79" spans="1:125" thickBot="1" x14ac:dyDescent="0.3">
      <c r="A79" s="271"/>
      <c r="B79" s="118">
        <v>26</v>
      </c>
      <c r="C79" s="215"/>
      <c r="D79" s="215"/>
      <c r="E79" s="215"/>
      <c r="F79" s="119">
        <f ca="1">Jan!$B35</f>
        <v>43855</v>
      </c>
      <c r="G79" s="217"/>
      <c r="H79" s="217"/>
      <c r="I79" s="217"/>
      <c r="J79" s="120" t="str">
        <f ca="1">IF(Jan!$Q35&lt;&gt;0,Jan!$Q35,"")</f>
        <v/>
      </c>
      <c r="K79" s="219"/>
      <c r="L79" s="219"/>
      <c r="M79" s="219"/>
      <c r="N79" s="121" t="str">
        <f>IF(Jan!$G35&lt;&gt;"",Jan!$G35,"")</f>
        <v/>
      </c>
      <c r="O79" s="222"/>
      <c r="P79" s="222"/>
      <c r="Q79" s="222"/>
      <c r="R79" s="119">
        <f ca="1">Feb!B35</f>
        <v>43886</v>
      </c>
      <c r="S79" s="217"/>
      <c r="T79" s="217"/>
      <c r="U79" s="217"/>
      <c r="V79" s="120" t="str">
        <f ca="1">IF(Feb!Q35&lt;&gt;0,Feb!Q35,"")</f>
        <v/>
      </c>
      <c r="W79" s="219"/>
      <c r="X79" s="219"/>
      <c r="Y79" s="219"/>
      <c r="Z79" s="121" t="str">
        <f>IF(Feb!G35&lt;&gt;"",Feb!G35,"")</f>
        <v/>
      </c>
      <c r="AA79" s="222"/>
      <c r="AB79" s="222"/>
      <c r="AC79" s="222"/>
      <c r="AD79" s="119">
        <f ca="1">Mrz!B35</f>
        <v>43915</v>
      </c>
      <c r="AE79" s="217"/>
      <c r="AF79" s="217"/>
      <c r="AG79" s="217"/>
      <c r="AH79" s="120" t="str">
        <f ca="1">IF(Mrz!Q35&lt;&gt;0,Mrz!Q35,"")</f>
        <v/>
      </c>
      <c r="AI79" s="219"/>
      <c r="AJ79" s="219"/>
      <c r="AK79" s="219"/>
      <c r="AL79" s="121" t="str">
        <f>IF(Mrz!G35&lt;&gt;"",Mrz!G35,"")</f>
        <v/>
      </c>
      <c r="AM79" s="222"/>
      <c r="AN79" s="222"/>
      <c r="AO79" s="222"/>
      <c r="AP79" s="230">
        <f ca="1">Apr!$B35</f>
        <v>43946</v>
      </c>
      <c r="AQ79" s="231"/>
      <c r="AR79" s="231"/>
      <c r="AS79" s="231"/>
      <c r="AT79" s="232" t="str">
        <f ca="1">IF(Apr!$Q35&lt;&gt;0,Apr!$Q35,"")</f>
        <v/>
      </c>
      <c r="AU79" s="233"/>
      <c r="AV79" s="233"/>
      <c r="AW79" s="233"/>
      <c r="AX79" s="234" t="str">
        <f>IF(Apr!$G35&lt;&gt;"",Apr!$G35,"")</f>
        <v/>
      </c>
      <c r="AY79" s="230">
        <f ca="1">Mai!$B35</f>
        <v>43976</v>
      </c>
      <c r="AZ79" s="232" t="str">
        <f ca="1">IF(Mai!$Q35&lt;&gt;0,Mai!$Q35,"")</f>
        <v/>
      </c>
      <c r="BA79" s="234" t="str">
        <f>IF(Mai!$G35&lt;&gt;"",Mai!$G35,"")</f>
        <v/>
      </c>
      <c r="BB79" s="230">
        <f ca="1">Jun!$B35</f>
        <v>44007</v>
      </c>
      <c r="BC79" s="232" t="str">
        <f ca="1">IF(Jun!$Q35&lt;&gt;0,Jun!$Q35,"")</f>
        <v/>
      </c>
      <c r="BD79" s="234" t="str">
        <f>IF(Jun!$G35&lt;&gt;"",Jun!$G35,"")</f>
        <v/>
      </c>
      <c r="BE79" s="230">
        <f ca="1">Jul!$B35</f>
        <v>44037</v>
      </c>
      <c r="BF79" s="232" t="str">
        <f ca="1">IF(Jul!$Q35&lt;&gt;0,Jul!$Q35,"")</f>
        <v/>
      </c>
      <c r="BG79" s="234" t="str">
        <f>IF(Jul!$G35&lt;&gt;"",Jul!$G35,"")</f>
        <v/>
      </c>
      <c r="BH79" s="230">
        <f ca="1">Aug!$B35</f>
        <v>44068</v>
      </c>
      <c r="BI79" s="232" t="str">
        <f ca="1">IF(Aug!$Q35&lt;&gt;0,Aug!$Q35,"")</f>
        <v/>
      </c>
      <c r="BJ79" s="234" t="str">
        <f>IF(Aug!$G35&lt;&gt;"",Aug!$G35,"")</f>
        <v/>
      </c>
      <c r="BK79" s="230">
        <f ca="1">Sep!$B35</f>
        <v>44099</v>
      </c>
      <c r="BL79" s="232" t="str">
        <f ca="1">IF(Sep!$Q35&lt;&gt;0,Sep!$Q35,"")</f>
        <v/>
      </c>
      <c r="BM79" s="234" t="str">
        <f>IF(Sep!$G35&lt;&gt;"",Sep!$G35,"")</f>
        <v/>
      </c>
      <c r="BN79" s="230">
        <f ca="1">Okt!$B35</f>
        <v>44129</v>
      </c>
      <c r="BO79" s="232" t="str">
        <f ca="1">IF(Okt!$Q35&lt;&gt;0,Okt!$Q35,"")</f>
        <v/>
      </c>
      <c r="BP79" s="234" t="str">
        <f>IF(Okt!$G35&lt;&gt;"",Okt!$G35,"")</f>
        <v/>
      </c>
      <c r="BQ79" s="230">
        <f ca="1">Nov!$B35</f>
        <v>44160</v>
      </c>
      <c r="BR79" s="232" t="str">
        <f ca="1">IF(Nov!$Q35&lt;&gt;0,Nov!$Q35,"")</f>
        <v/>
      </c>
      <c r="BS79" s="234" t="str">
        <f>IF(Nov!$G35&lt;&gt;"",Nov!$G35,"")</f>
        <v/>
      </c>
      <c r="BT79" s="230">
        <f ca="1">Dez!$B35</f>
        <v>44190</v>
      </c>
      <c r="BU79" s="232" t="str">
        <f ca="1">IF(Dez!$Q35&lt;&gt;0,Dez!$Q35,"")</f>
        <v/>
      </c>
      <c r="BV79" s="235" t="str">
        <f>IF(Dez!$G35&lt;&gt;"",Dez!$G35,"")</f>
        <v/>
      </c>
      <c r="BW79" s="261"/>
      <c r="BX79" s="247"/>
      <c r="BY79" s="224"/>
      <c r="BZ79" s="929"/>
      <c r="CC79" s="930"/>
      <c r="CD79" s="929"/>
      <c r="CG79" s="930"/>
      <c r="CH79" s="929"/>
      <c r="CK79" s="930"/>
      <c r="CL79" s="929"/>
      <c r="CO79" s="930"/>
      <c r="CP79" s="929"/>
      <c r="CS79" s="930"/>
      <c r="CT79" s="929"/>
      <c r="CW79" s="930"/>
      <c r="CX79" s="929"/>
      <c r="DA79" s="930"/>
      <c r="DB79" s="929"/>
      <c r="DE79" s="930"/>
      <c r="DF79" s="929"/>
      <c r="DI79" s="930"/>
      <c r="DJ79" s="929"/>
      <c r="DM79" s="930"/>
      <c r="DN79" s="929"/>
      <c r="DQ79" s="930"/>
      <c r="DR79" s="929"/>
      <c r="DU79" s="930"/>
    </row>
    <row r="80" spans="1:125" thickBot="1" x14ac:dyDescent="0.3">
      <c r="A80" s="271"/>
      <c r="B80" s="118">
        <v>27</v>
      </c>
      <c r="C80" s="215"/>
      <c r="D80" s="215"/>
      <c r="E80" s="215"/>
      <c r="F80" s="119">
        <f ca="1">Jan!$B36</f>
        <v>43856</v>
      </c>
      <c r="G80" s="217"/>
      <c r="H80" s="217"/>
      <c r="I80" s="217"/>
      <c r="J80" s="120" t="str">
        <f ca="1">IF(Jan!$Q36&lt;&gt;0,Jan!$Q36,"")</f>
        <v/>
      </c>
      <c r="K80" s="219"/>
      <c r="L80" s="219"/>
      <c r="M80" s="219"/>
      <c r="N80" s="121" t="str">
        <f>IF(Jan!$G36&lt;&gt;"",Jan!$G36,"")</f>
        <v/>
      </c>
      <c r="O80" s="222"/>
      <c r="P80" s="222"/>
      <c r="Q80" s="222"/>
      <c r="R80" s="119">
        <f ca="1">Feb!B36</f>
        <v>43887</v>
      </c>
      <c r="S80" s="217"/>
      <c r="T80" s="217"/>
      <c r="U80" s="217"/>
      <c r="V80" s="120" t="str">
        <f ca="1">IF(Feb!Q36&lt;&gt;0,Feb!Q36,"")</f>
        <v/>
      </c>
      <c r="W80" s="219"/>
      <c r="X80" s="219"/>
      <c r="Y80" s="219"/>
      <c r="Z80" s="121" t="str">
        <f>IF(Feb!G36&lt;&gt;"",Feb!G36,"")</f>
        <v/>
      </c>
      <c r="AA80" s="222"/>
      <c r="AB80" s="222"/>
      <c r="AC80" s="222"/>
      <c r="AD80" s="119">
        <f ca="1">Mrz!B36</f>
        <v>43916</v>
      </c>
      <c r="AE80" s="217"/>
      <c r="AF80" s="217"/>
      <c r="AG80" s="217"/>
      <c r="AH80" s="120" t="str">
        <f ca="1">IF(Mrz!Q36&lt;&gt;0,Mrz!Q36,"")</f>
        <v/>
      </c>
      <c r="AI80" s="219"/>
      <c r="AJ80" s="219"/>
      <c r="AK80" s="219"/>
      <c r="AL80" s="121" t="str">
        <f>IF(Mrz!G36&lt;&gt;"",Mrz!G36,"")</f>
        <v/>
      </c>
      <c r="AM80" s="222"/>
      <c r="AN80" s="222"/>
      <c r="AO80" s="222"/>
      <c r="AP80" s="230">
        <f ca="1">Apr!$B36</f>
        <v>43947</v>
      </c>
      <c r="AQ80" s="231"/>
      <c r="AR80" s="231"/>
      <c r="AS80" s="231"/>
      <c r="AT80" s="232" t="str">
        <f ca="1">IF(Apr!$Q36&lt;&gt;0,Apr!$Q36,"")</f>
        <v/>
      </c>
      <c r="AU80" s="233"/>
      <c r="AV80" s="233"/>
      <c r="AW80" s="233"/>
      <c r="AX80" s="234" t="str">
        <f>IF(Apr!$G36&lt;&gt;"",Apr!$G36,"")</f>
        <v/>
      </c>
      <c r="AY80" s="230">
        <f ca="1">Mai!$B36</f>
        <v>43977</v>
      </c>
      <c r="AZ80" s="232" t="str">
        <f ca="1">IF(Mai!$Q36&lt;&gt;0,Mai!$Q36,"")</f>
        <v/>
      </c>
      <c r="BA80" s="234" t="str">
        <f>IF(Mai!$G36&lt;&gt;"",Mai!$G36,"")</f>
        <v/>
      </c>
      <c r="BB80" s="230">
        <f ca="1">Jun!$B36</f>
        <v>44008</v>
      </c>
      <c r="BC80" s="232" t="str">
        <f ca="1">IF(Jun!$Q36&lt;&gt;0,Jun!$Q36,"")</f>
        <v/>
      </c>
      <c r="BD80" s="234" t="str">
        <f>IF(Jun!$G36&lt;&gt;"",Jun!$G36,"")</f>
        <v/>
      </c>
      <c r="BE80" s="230">
        <f ca="1">Jul!$B36</f>
        <v>44038</v>
      </c>
      <c r="BF80" s="232" t="str">
        <f ca="1">IF(Jul!$Q36&lt;&gt;0,Jul!$Q36,"")</f>
        <v/>
      </c>
      <c r="BG80" s="234" t="str">
        <f>IF(Jul!$G36&lt;&gt;"",Jul!$G36,"")</f>
        <v/>
      </c>
      <c r="BH80" s="230">
        <f ca="1">Aug!$B36</f>
        <v>44069</v>
      </c>
      <c r="BI80" s="232" t="str">
        <f ca="1">IF(Aug!$Q36&lt;&gt;0,Aug!$Q36,"")</f>
        <v/>
      </c>
      <c r="BJ80" s="234" t="str">
        <f>IF(Aug!$G36&lt;&gt;"",Aug!$G36,"")</f>
        <v/>
      </c>
      <c r="BK80" s="230">
        <f ca="1">Sep!$B36</f>
        <v>44100</v>
      </c>
      <c r="BL80" s="232" t="str">
        <f ca="1">IF(Sep!$Q36&lt;&gt;0,Sep!$Q36,"")</f>
        <v/>
      </c>
      <c r="BM80" s="234" t="str">
        <f>IF(Sep!$G36&lt;&gt;"",Sep!$G36,"")</f>
        <v/>
      </c>
      <c r="BN80" s="230">
        <f ca="1">Okt!$B36</f>
        <v>44130</v>
      </c>
      <c r="BO80" s="232" t="str">
        <f ca="1">IF(Okt!$Q36&lt;&gt;0,Okt!$Q36,"")</f>
        <v/>
      </c>
      <c r="BP80" s="234" t="str">
        <f>IF(Okt!$G36&lt;&gt;"",Okt!$G36,"")</f>
        <v/>
      </c>
      <c r="BQ80" s="230">
        <f ca="1">Nov!$B36</f>
        <v>44161</v>
      </c>
      <c r="BR80" s="232" t="str">
        <f ca="1">IF(Nov!$Q36&lt;&gt;0,Nov!$Q36,"")</f>
        <v/>
      </c>
      <c r="BS80" s="234" t="str">
        <f>IF(Nov!$G36&lt;&gt;"",Nov!$G36,"")</f>
        <v/>
      </c>
      <c r="BT80" s="230">
        <f ca="1">Dez!$B36</f>
        <v>44191</v>
      </c>
      <c r="BU80" s="232" t="str">
        <f ca="1">IF(Dez!$Q36&lt;&gt;0,Dez!$Q36,"")</f>
        <v/>
      </c>
      <c r="BV80" s="235" t="str">
        <f>IF(Dez!$G36&lt;&gt;"",Dez!$G36,"")</f>
        <v/>
      </c>
      <c r="BW80" s="261"/>
      <c r="BX80" s="247"/>
      <c r="BY80" s="224"/>
      <c r="BZ80" s="929"/>
      <c r="CC80" s="930"/>
      <c r="CD80" s="929"/>
      <c r="CG80" s="930"/>
      <c r="CH80" s="929"/>
      <c r="CK80" s="930"/>
      <c r="CL80" s="929"/>
      <c r="CO80" s="930"/>
      <c r="CP80" s="929"/>
      <c r="CS80" s="930"/>
      <c r="CT80" s="929"/>
      <c r="CW80" s="930"/>
      <c r="CX80" s="929"/>
      <c r="DA80" s="930"/>
      <c r="DB80" s="929"/>
      <c r="DE80" s="930"/>
      <c r="DF80" s="929"/>
      <c r="DI80" s="930"/>
      <c r="DJ80" s="929"/>
      <c r="DM80" s="930"/>
      <c r="DN80" s="929"/>
      <c r="DQ80" s="930"/>
      <c r="DR80" s="929"/>
      <c r="DU80" s="930"/>
    </row>
    <row r="81" spans="1:162" thickBot="1" x14ac:dyDescent="0.3">
      <c r="A81" s="271"/>
      <c r="B81" s="118">
        <v>28</v>
      </c>
      <c r="C81" s="215"/>
      <c r="D81" s="215"/>
      <c r="E81" s="215"/>
      <c r="F81" s="119">
        <f ca="1">Jan!$B37</f>
        <v>43857</v>
      </c>
      <c r="G81" s="217"/>
      <c r="H81" s="217"/>
      <c r="I81" s="217"/>
      <c r="J81" s="120" t="str">
        <f ca="1">IF(Jan!$Q37&lt;&gt;0,Jan!$Q37,"")</f>
        <v/>
      </c>
      <c r="K81" s="219"/>
      <c r="L81" s="219"/>
      <c r="M81" s="219"/>
      <c r="N81" s="121" t="str">
        <f>IF(Jan!$G37&lt;&gt;"",Jan!$G37,"")</f>
        <v/>
      </c>
      <c r="O81" s="222"/>
      <c r="P81" s="222"/>
      <c r="Q81" s="222"/>
      <c r="R81" s="119">
        <f ca="1">Feb!B37</f>
        <v>43888</v>
      </c>
      <c r="S81" s="217"/>
      <c r="T81" s="217"/>
      <c r="U81" s="217"/>
      <c r="V81" s="120" t="str">
        <f ca="1">IF(Feb!Q37&lt;&gt;0,Feb!Q37,"")</f>
        <v/>
      </c>
      <c r="W81" s="219"/>
      <c r="X81" s="219"/>
      <c r="Y81" s="219"/>
      <c r="Z81" s="121" t="str">
        <f>IF(Feb!G37&lt;&gt;"",Feb!G37,"")</f>
        <v/>
      </c>
      <c r="AA81" s="222"/>
      <c r="AB81" s="222"/>
      <c r="AC81" s="222"/>
      <c r="AD81" s="119">
        <f ca="1">Mrz!B37</f>
        <v>43917</v>
      </c>
      <c r="AE81" s="217"/>
      <c r="AF81" s="217"/>
      <c r="AG81" s="217"/>
      <c r="AH81" s="120" t="str">
        <f ca="1">IF(Mrz!Q37&lt;&gt;0,Mrz!Q37,"")</f>
        <v/>
      </c>
      <c r="AI81" s="219"/>
      <c r="AJ81" s="219"/>
      <c r="AK81" s="219"/>
      <c r="AL81" s="121" t="str">
        <f>IF(Mrz!G37&lt;&gt;"",Mrz!G37,"")</f>
        <v/>
      </c>
      <c r="AM81" s="222"/>
      <c r="AN81" s="222"/>
      <c r="AO81" s="222"/>
      <c r="AP81" s="230">
        <f ca="1">Apr!$B37</f>
        <v>43948</v>
      </c>
      <c r="AQ81" s="231"/>
      <c r="AR81" s="231"/>
      <c r="AS81" s="231"/>
      <c r="AT81" s="232" t="str">
        <f ca="1">IF(Apr!$Q37&lt;&gt;0,Apr!$Q37,"")</f>
        <v/>
      </c>
      <c r="AU81" s="233"/>
      <c r="AV81" s="233"/>
      <c r="AW81" s="233"/>
      <c r="AX81" s="234" t="str">
        <f>IF(Apr!$G37&lt;&gt;"",Apr!$G37,"")</f>
        <v/>
      </c>
      <c r="AY81" s="230">
        <f ca="1">Mai!$B37</f>
        <v>43978</v>
      </c>
      <c r="AZ81" s="232" t="str">
        <f ca="1">IF(Mai!$Q37&lt;&gt;0,Mai!$Q37,"")</f>
        <v/>
      </c>
      <c r="BA81" s="234" t="str">
        <f>IF(Mai!$G37&lt;&gt;"",Mai!$G37,"")</f>
        <v/>
      </c>
      <c r="BB81" s="230">
        <f ca="1">Jun!$B37</f>
        <v>44009</v>
      </c>
      <c r="BC81" s="232" t="str">
        <f ca="1">IF(Jun!$Q37&lt;&gt;0,Jun!$Q37,"")</f>
        <v/>
      </c>
      <c r="BD81" s="234" t="str">
        <f>IF(Jun!$G37&lt;&gt;"",Jun!$G37,"")</f>
        <v/>
      </c>
      <c r="BE81" s="230">
        <f ca="1">Jul!$B37</f>
        <v>44039</v>
      </c>
      <c r="BF81" s="232" t="str">
        <f ca="1">IF(Jul!$Q37&lt;&gt;0,Jul!$Q37,"")</f>
        <v/>
      </c>
      <c r="BG81" s="234" t="str">
        <f>IF(Jul!$G37&lt;&gt;"",Jul!$G37,"")</f>
        <v/>
      </c>
      <c r="BH81" s="230">
        <f ca="1">Aug!$B37</f>
        <v>44070</v>
      </c>
      <c r="BI81" s="232" t="str">
        <f ca="1">IF(Aug!$Q37&lt;&gt;0,Aug!$Q37,"")</f>
        <v/>
      </c>
      <c r="BJ81" s="234" t="str">
        <f>IF(Aug!$G37&lt;&gt;"",Aug!$G37,"")</f>
        <v/>
      </c>
      <c r="BK81" s="230">
        <f ca="1">Sep!$B37</f>
        <v>44101</v>
      </c>
      <c r="BL81" s="232" t="str">
        <f ca="1">IF(Sep!$Q37&lt;&gt;0,Sep!$Q37,"")</f>
        <v/>
      </c>
      <c r="BM81" s="234" t="str">
        <f>IF(Sep!$G37&lt;&gt;"",Sep!$G37,"")</f>
        <v/>
      </c>
      <c r="BN81" s="230">
        <f ca="1">Okt!$B37</f>
        <v>44131</v>
      </c>
      <c r="BO81" s="232" t="str">
        <f ca="1">IF(Okt!$Q37&lt;&gt;0,Okt!$Q37,"")</f>
        <v/>
      </c>
      <c r="BP81" s="234" t="str">
        <f>IF(Okt!$G37&lt;&gt;"",Okt!$G37,"")</f>
        <v/>
      </c>
      <c r="BQ81" s="230">
        <f ca="1">Nov!$B37</f>
        <v>44162</v>
      </c>
      <c r="BR81" s="232" t="str">
        <f ca="1">IF(Nov!$Q37&lt;&gt;0,Nov!$Q37,"")</f>
        <v/>
      </c>
      <c r="BS81" s="234" t="str">
        <f>IF(Nov!$G37&lt;&gt;"",Nov!$G37,"")</f>
        <v/>
      </c>
      <c r="BT81" s="230">
        <f ca="1">Dez!$B37</f>
        <v>44192</v>
      </c>
      <c r="BU81" s="232" t="str">
        <f ca="1">IF(Dez!$Q37&lt;&gt;0,Dez!$Q37,"")</f>
        <v/>
      </c>
      <c r="BV81" s="235" t="str">
        <f>IF(Dez!$G37&lt;&gt;"",Dez!$G37,"")</f>
        <v/>
      </c>
      <c r="BW81" s="261"/>
      <c r="BX81" s="247"/>
      <c r="BY81" s="224"/>
      <c r="BZ81" s="929"/>
      <c r="CC81" s="930"/>
      <c r="CD81" s="929"/>
      <c r="CG81" s="930"/>
      <c r="CH81" s="929"/>
      <c r="CK81" s="930"/>
      <c r="CL81" s="929"/>
      <c r="CO81" s="930"/>
      <c r="CP81" s="929"/>
      <c r="CS81" s="930"/>
      <c r="CT81" s="929"/>
      <c r="CW81" s="930"/>
      <c r="CX81" s="929"/>
      <c r="DA81" s="930"/>
      <c r="DB81" s="929"/>
      <c r="DE81" s="930"/>
      <c r="DF81" s="929"/>
      <c r="DI81" s="930"/>
      <c r="DJ81" s="929"/>
      <c r="DM81" s="930"/>
      <c r="DN81" s="929"/>
      <c r="DQ81" s="930"/>
      <c r="DR81" s="929"/>
      <c r="DU81" s="930"/>
    </row>
    <row r="82" spans="1:162" thickBot="1" x14ac:dyDescent="0.3">
      <c r="A82" s="271"/>
      <c r="B82" s="118">
        <v>29</v>
      </c>
      <c r="C82" s="215"/>
      <c r="D82" s="215"/>
      <c r="E82" s="215"/>
      <c r="F82" s="119">
        <f ca="1">Jan!$B38</f>
        <v>43858</v>
      </c>
      <c r="G82" s="217"/>
      <c r="H82" s="217"/>
      <c r="I82" s="217"/>
      <c r="J82" s="120" t="str">
        <f ca="1">IF(Jan!$Q38&lt;&gt;0,Jan!$Q38,"")</f>
        <v/>
      </c>
      <c r="K82" s="219"/>
      <c r="L82" s="219"/>
      <c r="M82" s="219"/>
      <c r="N82" s="121" t="str">
        <f>IF(Jan!$G38&lt;&gt;"",Jan!$G38,"")</f>
        <v/>
      </c>
      <c r="O82" s="222"/>
      <c r="P82" s="222"/>
      <c r="Q82" s="222"/>
      <c r="R82" s="119">
        <f ca="1">Feb!B38</f>
        <v>43889</v>
      </c>
      <c r="S82" s="217"/>
      <c r="T82" s="217"/>
      <c r="U82" s="217"/>
      <c r="V82" s="120" t="str">
        <f ca="1">IF(Feb!Q38&lt;&gt;0,Feb!Q38,"")</f>
        <v/>
      </c>
      <c r="W82" s="219"/>
      <c r="X82" s="219"/>
      <c r="Y82" s="219"/>
      <c r="Z82" s="121" t="str">
        <f>IF(Feb!G38&lt;&gt;"",Feb!G38,"")</f>
        <v/>
      </c>
      <c r="AA82" s="222"/>
      <c r="AB82" s="222"/>
      <c r="AC82" s="222"/>
      <c r="AD82" s="119">
        <f ca="1">Mrz!B38</f>
        <v>43918</v>
      </c>
      <c r="AE82" s="217"/>
      <c r="AF82" s="217"/>
      <c r="AG82" s="217"/>
      <c r="AH82" s="120" t="str">
        <f ca="1">IF(Mrz!Q38&lt;&gt;0,Mrz!Q38,"")</f>
        <v/>
      </c>
      <c r="AI82" s="219"/>
      <c r="AJ82" s="219"/>
      <c r="AK82" s="219"/>
      <c r="AL82" s="121" t="str">
        <f>IF(Mrz!G38&lt;&gt;"",Mrz!G38,"")</f>
        <v/>
      </c>
      <c r="AM82" s="222"/>
      <c r="AN82" s="222"/>
      <c r="AO82" s="222"/>
      <c r="AP82" s="230">
        <f ca="1">Apr!$B38</f>
        <v>43949</v>
      </c>
      <c r="AQ82" s="231"/>
      <c r="AR82" s="231"/>
      <c r="AS82" s="231"/>
      <c r="AT82" s="232" t="str">
        <f ca="1">IF(Apr!$Q38&lt;&gt;0,Apr!$Q38,"")</f>
        <v/>
      </c>
      <c r="AU82" s="233"/>
      <c r="AV82" s="233"/>
      <c r="AW82" s="233"/>
      <c r="AX82" s="234" t="str">
        <f>IF(Apr!$G38&lt;&gt;"",Apr!$G38,"")</f>
        <v/>
      </c>
      <c r="AY82" s="230">
        <f ca="1">Mai!$B38</f>
        <v>43979</v>
      </c>
      <c r="AZ82" s="232" t="str">
        <f ca="1">IF(Mai!$Q38&lt;&gt;0,Mai!$Q38,"")</f>
        <v/>
      </c>
      <c r="BA82" s="234" t="str">
        <f>IF(Mai!$G38&lt;&gt;"",Mai!$G38,"")</f>
        <v/>
      </c>
      <c r="BB82" s="230">
        <f ca="1">Jun!$B38</f>
        <v>44010</v>
      </c>
      <c r="BC82" s="232" t="str">
        <f ca="1">IF(Jun!$Q38&lt;&gt;0,Jun!$Q38,"")</f>
        <v/>
      </c>
      <c r="BD82" s="234" t="str">
        <f>IF(Jun!$G38&lt;&gt;"",Jun!$G38,"")</f>
        <v/>
      </c>
      <c r="BE82" s="230">
        <f ca="1">Jul!$B38</f>
        <v>44040</v>
      </c>
      <c r="BF82" s="232" t="str">
        <f ca="1">IF(Jul!$Q38&lt;&gt;0,Jul!$Q38,"")</f>
        <v/>
      </c>
      <c r="BG82" s="234" t="str">
        <f>IF(Jul!$G38&lt;&gt;"",Jul!$G38,"")</f>
        <v/>
      </c>
      <c r="BH82" s="230">
        <f ca="1">Aug!$B38</f>
        <v>44071</v>
      </c>
      <c r="BI82" s="232" t="str">
        <f ca="1">IF(Aug!$Q38&lt;&gt;0,Aug!$Q38,"")</f>
        <v/>
      </c>
      <c r="BJ82" s="234" t="str">
        <f>IF(Aug!$G38&lt;&gt;"",Aug!$G38,"")</f>
        <v/>
      </c>
      <c r="BK82" s="230">
        <f ca="1">Sep!$B38</f>
        <v>44102</v>
      </c>
      <c r="BL82" s="232" t="str">
        <f ca="1">IF(Sep!$Q38&lt;&gt;0,Sep!$Q38,"")</f>
        <v/>
      </c>
      <c r="BM82" s="234" t="str">
        <f>IF(Sep!$G38&lt;&gt;"",Sep!$G38,"")</f>
        <v/>
      </c>
      <c r="BN82" s="230">
        <f ca="1">Okt!$B38</f>
        <v>44132</v>
      </c>
      <c r="BO82" s="232" t="str">
        <f ca="1">IF(Okt!$Q38&lt;&gt;0,Okt!$Q38,"")</f>
        <v/>
      </c>
      <c r="BP82" s="234" t="str">
        <f>IF(Okt!$G38&lt;&gt;"",Okt!$G38,"")</f>
        <v/>
      </c>
      <c r="BQ82" s="230">
        <f ca="1">Nov!$B38</f>
        <v>44163</v>
      </c>
      <c r="BR82" s="232" t="str">
        <f ca="1">IF(Nov!$Q38&lt;&gt;0,Nov!$Q38,"")</f>
        <v/>
      </c>
      <c r="BS82" s="234" t="str">
        <f>IF(Nov!$G38&lt;&gt;"",Nov!$G38,"")</f>
        <v/>
      </c>
      <c r="BT82" s="230">
        <f ca="1">Dez!$B38</f>
        <v>44193</v>
      </c>
      <c r="BU82" s="232" t="str">
        <f ca="1">IF(Dez!$Q38&lt;&gt;0,Dez!$Q38,"")</f>
        <v/>
      </c>
      <c r="BV82" s="235" t="str">
        <f>IF(Dez!$G38&lt;&gt;"",Dez!$G38,"")</f>
        <v/>
      </c>
      <c r="BW82" s="261"/>
      <c r="BX82" s="247"/>
      <c r="BY82" s="224"/>
      <c r="BZ82" s="929"/>
      <c r="CC82" s="930"/>
      <c r="CD82" s="929"/>
      <c r="CG82" s="930"/>
      <c r="CH82" s="929"/>
      <c r="CK82" s="930"/>
      <c r="CL82" s="929"/>
      <c r="CO82" s="930"/>
      <c r="CP82" s="929"/>
      <c r="CS82" s="930"/>
      <c r="CT82" s="929"/>
      <c r="CW82" s="930"/>
      <c r="CX82" s="929"/>
      <c r="DA82" s="930"/>
      <c r="DB82" s="929"/>
      <c r="DE82" s="930"/>
      <c r="DF82" s="929"/>
      <c r="DI82" s="930"/>
      <c r="DJ82" s="929"/>
      <c r="DM82" s="930"/>
      <c r="DN82" s="929"/>
      <c r="DQ82" s="930"/>
      <c r="DR82" s="929"/>
      <c r="DU82" s="930"/>
    </row>
    <row r="83" spans="1:162" thickBot="1" x14ac:dyDescent="0.3">
      <c r="A83" s="271"/>
      <c r="B83" s="118">
        <v>30</v>
      </c>
      <c r="C83" s="215"/>
      <c r="D83" s="215"/>
      <c r="E83" s="215"/>
      <c r="F83" s="119">
        <f ca="1">Jan!$B39</f>
        <v>43859</v>
      </c>
      <c r="G83" s="217"/>
      <c r="H83" s="217"/>
      <c r="I83" s="217"/>
      <c r="J83" s="120" t="str">
        <f ca="1">IF(Jan!$Q39&lt;&gt;0,Jan!$Q39,"")</f>
        <v/>
      </c>
      <c r="K83" s="219"/>
      <c r="L83" s="219"/>
      <c r="M83" s="219"/>
      <c r="N83" s="121" t="str">
        <f>IF(Jan!$G39&lt;&gt;"",Jan!$G39,"")</f>
        <v/>
      </c>
      <c r="O83" s="222"/>
      <c r="P83" s="222"/>
      <c r="Q83" s="222"/>
      <c r="R83" s="119" t="str">
        <f ca="1">Feb!B39</f>
        <v/>
      </c>
      <c r="S83" s="217"/>
      <c r="T83" s="217"/>
      <c r="U83" s="217"/>
      <c r="V83" s="120" t="str">
        <f ca="1">IF(Feb!Q39&lt;&gt;0,Feb!Q39,"")</f>
        <v/>
      </c>
      <c r="W83" s="219"/>
      <c r="X83" s="219"/>
      <c r="Y83" s="219"/>
      <c r="Z83" s="121" t="str">
        <f>IF(Feb!G39&lt;&gt;"",Feb!G39,"")</f>
        <v/>
      </c>
      <c r="AA83" s="222"/>
      <c r="AB83" s="222"/>
      <c r="AC83" s="222"/>
      <c r="AD83" s="119">
        <f ca="1">Mrz!B39</f>
        <v>43919</v>
      </c>
      <c r="AE83" s="217"/>
      <c r="AF83" s="217"/>
      <c r="AG83" s="217"/>
      <c r="AH83" s="120" t="str">
        <f ca="1">IF(Mrz!Q39&lt;&gt;0,Mrz!Q39,"")</f>
        <v/>
      </c>
      <c r="AI83" s="219"/>
      <c r="AJ83" s="219"/>
      <c r="AK83" s="219"/>
      <c r="AL83" s="121" t="str">
        <f>IF(Mrz!G39&lt;&gt;"",Mrz!G39,"")</f>
        <v/>
      </c>
      <c r="AM83" s="222"/>
      <c r="AN83" s="222"/>
      <c r="AO83" s="222"/>
      <c r="AP83" s="230">
        <f ca="1">Apr!$B39</f>
        <v>43950</v>
      </c>
      <c r="AQ83" s="231"/>
      <c r="AR83" s="231"/>
      <c r="AS83" s="231"/>
      <c r="AT83" s="232" t="str">
        <f ca="1">IF(Apr!$Q39&lt;&gt;0,Apr!$Q39,"")</f>
        <v/>
      </c>
      <c r="AU83" s="233"/>
      <c r="AV83" s="233"/>
      <c r="AW83" s="233"/>
      <c r="AX83" s="234" t="str">
        <f>IF(Apr!$G39&lt;&gt;"",Apr!$G39,"")</f>
        <v/>
      </c>
      <c r="AY83" s="230">
        <f ca="1">Mai!$B39</f>
        <v>43980</v>
      </c>
      <c r="AZ83" s="232" t="str">
        <f ca="1">IF(Mai!$Q39&lt;&gt;0,Mai!$Q39,"")</f>
        <v/>
      </c>
      <c r="BA83" s="234" t="str">
        <f>IF(Mai!$G39&lt;&gt;"",Mai!$G39,"")</f>
        <v/>
      </c>
      <c r="BB83" s="230">
        <f ca="1">Jun!$B39</f>
        <v>44011</v>
      </c>
      <c r="BC83" s="232" t="str">
        <f ca="1">IF(Jun!$Q39&lt;&gt;0,Jun!$Q39,"")</f>
        <v/>
      </c>
      <c r="BD83" s="234" t="str">
        <f>IF(Jun!$G39&lt;&gt;"",Jun!$G39,"")</f>
        <v/>
      </c>
      <c r="BE83" s="230">
        <f ca="1">Jul!$B39</f>
        <v>44041</v>
      </c>
      <c r="BF83" s="232" t="str">
        <f ca="1">IF(Jul!$Q39&lt;&gt;0,Jul!$Q39,"")</f>
        <v/>
      </c>
      <c r="BG83" s="234" t="str">
        <f>IF(Jul!$G39&lt;&gt;"",Jul!$G39,"")</f>
        <v/>
      </c>
      <c r="BH83" s="230">
        <f ca="1">Aug!$B39</f>
        <v>44072</v>
      </c>
      <c r="BI83" s="232" t="str">
        <f ca="1">IF(Aug!$Q39&lt;&gt;0,Aug!$Q39,"")</f>
        <v/>
      </c>
      <c r="BJ83" s="234" t="str">
        <f>IF(Aug!$G39&lt;&gt;"",Aug!$G39,"")</f>
        <v/>
      </c>
      <c r="BK83" s="230">
        <f ca="1">Sep!$B39</f>
        <v>44103</v>
      </c>
      <c r="BL83" s="232" t="str">
        <f ca="1">IF(Sep!$Q39&lt;&gt;0,Sep!$Q39,"")</f>
        <v/>
      </c>
      <c r="BM83" s="234" t="str">
        <f>IF(Sep!$G39&lt;&gt;"",Sep!$G39,"")</f>
        <v/>
      </c>
      <c r="BN83" s="230">
        <f ca="1">Okt!$B39</f>
        <v>44133</v>
      </c>
      <c r="BO83" s="232" t="str">
        <f ca="1">IF(Okt!$Q39&lt;&gt;0,Okt!$Q39,"")</f>
        <v/>
      </c>
      <c r="BP83" s="234" t="str">
        <f>IF(Okt!$G39&lt;&gt;"",Okt!$G39,"")</f>
        <v/>
      </c>
      <c r="BQ83" s="230">
        <f ca="1">Nov!$B39</f>
        <v>44164</v>
      </c>
      <c r="BR83" s="232" t="str">
        <f ca="1">IF(Nov!$Q39&lt;&gt;0,Nov!$Q39,"")</f>
        <v/>
      </c>
      <c r="BS83" s="234" t="str">
        <f>IF(Nov!$G39&lt;&gt;"",Nov!$G39,"")</f>
        <v/>
      </c>
      <c r="BT83" s="230">
        <f ca="1">Dez!$B39</f>
        <v>44194</v>
      </c>
      <c r="BU83" s="232" t="str">
        <f ca="1">IF(Dez!$Q39&lt;&gt;0,Dez!$Q39,"")</f>
        <v/>
      </c>
      <c r="BV83" s="235" t="str">
        <f>IF(Dez!$G39&lt;&gt;"",Dez!$G39,"")</f>
        <v/>
      </c>
      <c r="BW83" s="261"/>
      <c r="BX83" s="247"/>
      <c r="BY83" s="224"/>
      <c r="BZ83" s="929"/>
      <c r="CC83" s="930"/>
      <c r="CD83" s="929"/>
      <c r="CG83" s="930"/>
      <c r="CH83" s="929"/>
      <c r="CK83" s="930"/>
      <c r="CL83" s="929"/>
      <c r="CO83" s="930"/>
      <c r="CP83" s="929"/>
      <c r="CS83" s="930"/>
      <c r="CT83" s="929"/>
      <c r="CW83" s="930"/>
      <c r="CX83" s="929"/>
      <c r="DA83" s="930"/>
      <c r="DB83" s="929"/>
      <c r="DE83" s="930"/>
      <c r="DF83" s="929"/>
      <c r="DI83" s="930"/>
      <c r="DJ83" s="929"/>
      <c r="DM83" s="930"/>
      <c r="DN83" s="929"/>
      <c r="DQ83" s="930"/>
      <c r="DR83" s="929"/>
      <c r="DU83" s="930"/>
    </row>
    <row r="84" spans="1:162" thickBot="1" x14ac:dyDescent="0.3">
      <c r="A84" s="272"/>
      <c r="B84" s="125">
        <v>31</v>
      </c>
      <c r="C84" s="216"/>
      <c r="D84" s="216"/>
      <c r="E84" s="216"/>
      <c r="F84" s="126">
        <f ca="1">Jan!$B40</f>
        <v>43860</v>
      </c>
      <c r="G84" s="218"/>
      <c r="H84" s="218"/>
      <c r="I84" s="218"/>
      <c r="J84" s="127" t="str">
        <f ca="1">IF(Jan!$Q40&lt;&gt;0,Jan!$Q40,"")</f>
        <v/>
      </c>
      <c r="K84" s="220"/>
      <c r="L84" s="220"/>
      <c r="M84" s="220"/>
      <c r="N84" s="128" t="str">
        <f>IF(Jan!$G40&lt;&gt;"",Jan!$G40,"")</f>
        <v/>
      </c>
      <c r="O84" s="223"/>
      <c r="P84" s="223"/>
      <c r="Q84" s="223"/>
      <c r="R84" s="126" t="str">
        <f ca="1">Feb!B40</f>
        <v/>
      </c>
      <c r="S84" s="218"/>
      <c r="T84" s="218"/>
      <c r="U84" s="218"/>
      <c r="V84" s="127" t="str">
        <f ca="1">IF(Feb!Q40&lt;&gt;0,Feb!Q40,"")</f>
        <v/>
      </c>
      <c r="W84" s="220"/>
      <c r="X84" s="220"/>
      <c r="Y84" s="220"/>
      <c r="Z84" s="128" t="str">
        <f>IF(Feb!G40&lt;&gt;"",Feb!G40,"")</f>
        <v/>
      </c>
      <c r="AA84" s="223"/>
      <c r="AB84" s="223"/>
      <c r="AC84" s="223"/>
      <c r="AD84" s="126">
        <f ca="1">Mrz!B40</f>
        <v>43920</v>
      </c>
      <c r="AE84" s="218"/>
      <c r="AF84" s="218"/>
      <c r="AG84" s="218"/>
      <c r="AH84" s="127" t="str">
        <f ca="1">IF(Mrz!Q40&lt;&gt;0,Mrz!Q40,"")</f>
        <v/>
      </c>
      <c r="AI84" s="220"/>
      <c r="AJ84" s="220"/>
      <c r="AK84" s="220"/>
      <c r="AL84" s="128" t="str">
        <f>IF(Mrz!G40&lt;&gt;"",Mrz!G40,"")</f>
        <v/>
      </c>
      <c r="AM84" s="223"/>
      <c r="AN84" s="223"/>
      <c r="AO84" s="223"/>
      <c r="AP84" s="236" t="str">
        <f ca="1">Apr!$B40</f>
        <v/>
      </c>
      <c r="AQ84" s="237"/>
      <c r="AR84" s="237"/>
      <c r="AS84" s="237"/>
      <c r="AT84" s="238" t="str">
        <f ca="1">IF(Apr!$Q40&lt;&gt;0,Apr!$Q40,"")</f>
        <v/>
      </c>
      <c r="AU84" s="239"/>
      <c r="AV84" s="239"/>
      <c r="AW84" s="239"/>
      <c r="AX84" s="240" t="str">
        <f>IF(Apr!$G40&lt;&gt;"",Apr!$G40,"")</f>
        <v/>
      </c>
      <c r="AY84" s="236">
        <f ca="1">Mai!$B40</f>
        <v>43981</v>
      </c>
      <c r="AZ84" s="238" t="str">
        <f ca="1">IF(Mai!$Q40&lt;&gt;0,Mai!$Q40,"")</f>
        <v/>
      </c>
      <c r="BA84" s="240" t="str">
        <f>IF(Mai!$G40&lt;&gt;"",Mai!$G40,"")</f>
        <v/>
      </c>
      <c r="BB84" s="236" t="str">
        <f ca="1">Jun!$B40</f>
        <v/>
      </c>
      <c r="BC84" s="238" t="str">
        <f ca="1">IF(Jun!$Q40&lt;&gt;0,Jun!$Q40,"")</f>
        <v/>
      </c>
      <c r="BD84" s="240" t="str">
        <f>IF(Jun!$G40&lt;&gt;"",Jun!$G40,"")</f>
        <v/>
      </c>
      <c r="BE84" s="236">
        <f ca="1">Jul!$B40</f>
        <v>44042</v>
      </c>
      <c r="BF84" s="238" t="str">
        <f ca="1">IF(Jul!$Q40&lt;&gt;0,Jul!$Q40,"")</f>
        <v/>
      </c>
      <c r="BG84" s="240" t="str">
        <f>IF(Jul!$G40&lt;&gt;"",Jul!$G40,"")</f>
        <v/>
      </c>
      <c r="BH84" s="236">
        <f ca="1">Aug!$B40</f>
        <v>44073</v>
      </c>
      <c r="BI84" s="238" t="str">
        <f ca="1">IF(Aug!$Q40&lt;&gt;0,Aug!$Q40,"")</f>
        <v/>
      </c>
      <c r="BJ84" s="240" t="str">
        <f>IF(Aug!$G40&lt;&gt;"",Aug!$G40,"")</f>
        <v/>
      </c>
      <c r="BK84" s="236" t="str">
        <f ca="1">Sep!$B40</f>
        <v/>
      </c>
      <c r="BL84" s="238" t="str">
        <f ca="1">IF(Sep!$Q40&lt;&gt;0,Sep!$Q40,"")</f>
        <v/>
      </c>
      <c r="BM84" s="240" t="str">
        <f>IF(Sep!$G40&lt;&gt;"",Sep!$G40,"")</f>
        <v/>
      </c>
      <c r="BN84" s="236">
        <f ca="1">Okt!$B40</f>
        <v>44134</v>
      </c>
      <c r="BO84" s="238" t="str">
        <f ca="1">IF(Okt!$Q40&lt;&gt;0,Okt!$Q40,"")</f>
        <v/>
      </c>
      <c r="BP84" s="240" t="str">
        <f>IF(Okt!$G40&lt;&gt;"",Okt!$G40,"")</f>
        <v/>
      </c>
      <c r="BQ84" s="236" t="str">
        <f ca="1">Nov!$B40</f>
        <v/>
      </c>
      <c r="BR84" s="238" t="str">
        <f ca="1">IF(Nov!$Q40&lt;&gt;0,Nov!$Q40,"")</f>
        <v/>
      </c>
      <c r="BS84" s="240" t="str">
        <f>IF(Nov!$G40&lt;&gt;"",Nov!$G40,"")</f>
        <v/>
      </c>
      <c r="BT84" s="236">
        <f ca="1">Dez!$B40</f>
        <v>44195</v>
      </c>
      <c r="BU84" s="238" t="str">
        <f ca="1">IF(Dez!$Q40&lt;&gt;0,Dez!$Q40,"")</f>
        <v/>
      </c>
      <c r="BV84" s="241" t="str">
        <f>IF(Dez!$G40&lt;&gt;"",Dez!$G40,"")</f>
        <v/>
      </c>
      <c r="BW84" s="261"/>
      <c r="BX84" s="247"/>
      <c r="BY84" s="224"/>
      <c r="BZ84" s="929"/>
      <c r="CC84" s="930"/>
      <c r="CD84" s="929"/>
      <c r="CG84" s="930"/>
      <c r="CH84" s="929"/>
      <c r="CK84" s="930"/>
      <c r="CL84" s="929"/>
      <c r="CO84" s="930"/>
      <c r="CP84" s="929"/>
      <c r="CS84" s="930"/>
      <c r="CT84" s="929"/>
      <c r="CW84" s="930"/>
      <c r="CX84" s="929"/>
      <c r="DA84" s="930"/>
      <c r="DB84" s="929"/>
      <c r="DE84" s="930"/>
      <c r="DF84" s="929"/>
      <c r="DI84" s="930"/>
      <c r="DJ84" s="929"/>
      <c r="DM84" s="930"/>
      <c r="DN84" s="929"/>
      <c r="DQ84" s="930"/>
      <c r="DR84" s="929"/>
      <c r="DU84" s="930"/>
    </row>
    <row r="85" spans="1:162" s="934" customFormat="1" ht="33.75" hidden="1" thickBot="1" x14ac:dyDescent="0.3">
      <c r="A85" s="306"/>
      <c r="B85" s="307"/>
      <c r="C85" s="307"/>
      <c r="D85" s="307"/>
      <c r="E85" s="307"/>
      <c r="F85" s="308" t="s">
        <v>263</v>
      </c>
      <c r="G85" s="308"/>
      <c r="H85" s="308"/>
      <c r="I85" s="308"/>
      <c r="J85" s="309" t="s">
        <v>261</v>
      </c>
      <c r="K85" s="309"/>
      <c r="L85" s="309"/>
      <c r="M85" s="309"/>
      <c r="N85" s="310"/>
      <c r="O85" s="310"/>
      <c r="P85" s="310"/>
      <c r="Q85" s="310"/>
      <c r="R85" s="308"/>
      <c r="S85" s="308"/>
      <c r="T85" s="308"/>
      <c r="U85" s="308"/>
      <c r="V85" s="309" t="s">
        <v>261</v>
      </c>
      <c r="W85" s="309"/>
      <c r="X85" s="309"/>
      <c r="Y85" s="309"/>
      <c r="Z85" s="310"/>
      <c r="AA85" s="310"/>
      <c r="AB85" s="310"/>
      <c r="AC85" s="310"/>
      <c r="AD85" s="308"/>
      <c r="AE85" s="308"/>
      <c r="AF85" s="308"/>
      <c r="AG85" s="308"/>
      <c r="AH85" s="309" t="s">
        <v>261</v>
      </c>
      <c r="AI85" s="309"/>
      <c r="AJ85" s="309"/>
      <c r="AK85" s="309"/>
      <c r="AL85" s="310"/>
      <c r="AM85" s="310"/>
      <c r="AN85" s="310"/>
      <c r="AO85" s="310"/>
      <c r="AP85" s="311"/>
      <c r="AQ85" s="311"/>
      <c r="AR85" s="311"/>
      <c r="AS85" s="311"/>
      <c r="AT85" s="309" t="s">
        <v>261</v>
      </c>
      <c r="AU85" s="312"/>
      <c r="AV85" s="312"/>
      <c r="AW85" s="312"/>
      <c r="AX85" s="313"/>
      <c r="AY85" s="311"/>
      <c r="AZ85" s="309" t="s">
        <v>261</v>
      </c>
      <c r="BA85" s="313"/>
      <c r="BB85" s="311"/>
      <c r="BC85" s="309" t="s">
        <v>261</v>
      </c>
      <c r="BD85" s="313"/>
      <c r="BE85" s="311"/>
      <c r="BF85" s="309" t="s">
        <v>261</v>
      </c>
      <c r="BG85" s="313"/>
      <c r="BH85" s="311"/>
      <c r="BI85" s="309" t="s">
        <v>261</v>
      </c>
      <c r="BJ85" s="313"/>
      <c r="BK85" s="311"/>
      <c r="BL85" s="309" t="s">
        <v>261</v>
      </c>
      <c r="BM85" s="313"/>
      <c r="BN85" s="311"/>
      <c r="BO85" s="309" t="s">
        <v>261</v>
      </c>
      <c r="BP85" s="313"/>
      <c r="BQ85" s="311"/>
      <c r="BR85" s="309" t="s">
        <v>261</v>
      </c>
      <c r="BS85" s="313"/>
      <c r="BT85" s="311"/>
      <c r="BU85" s="309" t="s">
        <v>261</v>
      </c>
      <c r="BV85" s="313"/>
      <c r="BW85" s="317" t="s">
        <v>262</v>
      </c>
      <c r="BX85" s="328"/>
      <c r="BY85" s="314"/>
      <c r="BZ85" s="931"/>
      <c r="CA85" s="932"/>
      <c r="CB85" s="932"/>
      <c r="CC85" s="933"/>
      <c r="CD85" s="931"/>
      <c r="CE85" s="932"/>
      <c r="CF85" s="932"/>
      <c r="CG85" s="933"/>
      <c r="CH85" s="931"/>
      <c r="CI85" s="932"/>
      <c r="CJ85" s="932"/>
      <c r="CK85" s="933"/>
      <c r="CL85" s="931"/>
      <c r="CM85" s="932"/>
      <c r="CN85" s="932"/>
      <c r="CO85" s="933"/>
      <c r="CP85" s="931"/>
      <c r="CQ85" s="932"/>
      <c r="CR85" s="932"/>
      <c r="CS85" s="933"/>
      <c r="CT85" s="931"/>
      <c r="CU85" s="932"/>
      <c r="CV85" s="932"/>
      <c r="CW85" s="933"/>
      <c r="CX85" s="931"/>
      <c r="CY85" s="932"/>
      <c r="CZ85" s="932"/>
      <c r="DA85" s="933"/>
      <c r="DB85" s="931"/>
      <c r="DC85" s="932"/>
      <c r="DD85" s="932"/>
      <c r="DE85" s="933"/>
      <c r="DF85" s="931"/>
      <c r="DG85" s="932"/>
      <c r="DH85" s="932"/>
      <c r="DI85" s="933"/>
      <c r="DJ85" s="931"/>
      <c r="DK85" s="932"/>
      <c r="DL85" s="932"/>
      <c r="DM85" s="933"/>
      <c r="DN85" s="931"/>
      <c r="DO85" s="932"/>
      <c r="DP85" s="932"/>
      <c r="DQ85" s="933"/>
      <c r="DR85" s="931"/>
      <c r="DS85" s="932"/>
      <c r="DT85" s="932"/>
      <c r="DU85" s="933"/>
      <c r="DV85" s="932"/>
      <c r="DW85" s="932"/>
    </row>
    <row r="86" spans="1:162" ht="30" hidden="1" customHeight="1" x14ac:dyDescent="0.25">
      <c r="A86" s="1169" t="s">
        <v>264</v>
      </c>
      <c r="B86" s="1170"/>
      <c r="C86" s="320"/>
      <c r="D86" s="320"/>
      <c r="E86" s="320"/>
      <c r="F86" s="321" t="s">
        <v>265</v>
      </c>
      <c r="G86" s="321"/>
      <c r="H86" s="321"/>
      <c r="I86" s="321"/>
      <c r="J86" s="1337" t="s">
        <v>266</v>
      </c>
      <c r="K86" s="1337"/>
      <c r="L86" s="1337"/>
      <c r="M86" s="1337"/>
      <c r="N86" s="1337"/>
      <c r="O86" s="322"/>
      <c r="P86" s="322"/>
      <c r="Q86" s="322"/>
      <c r="R86" s="321"/>
      <c r="S86" s="321"/>
      <c r="T86" s="321"/>
      <c r="U86" s="321"/>
      <c r="V86" s="1484" t="s">
        <v>267</v>
      </c>
      <c r="W86" s="1484"/>
      <c r="X86" s="1484"/>
      <c r="Y86" s="1484"/>
      <c r="Z86" s="1484"/>
      <c r="AA86" s="322"/>
      <c r="AB86" s="322"/>
      <c r="AC86" s="322"/>
      <c r="AD86" s="561"/>
      <c r="AE86" s="321"/>
      <c r="AF86" s="321"/>
      <c r="AG86" s="321"/>
      <c r="AH86" s="1484" t="s">
        <v>268</v>
      </c>
      <c r="AI86" s="1484"/>
      <c r="AJ86" s="1484"/>
      <c r="AK86" s="1484"/>
      <c r="AL86" s="1484"/>
      <c r="AM86" s="322"/>
      <c r="AN86" s="322"/>
      <c r="AO86" s="322"/>
      <c r="AP86" s="323"/>
      <c r="AQ86" s="323"/>
      <c r="AR86" s="323"/>
      <c r="AS86" s="323"/>
      <c r="AT86" s="1471" t="s">
        <v>269</v>
      </c>
      <c r="AU86" s="1471"/>
      <c r="AV86" s="1471"/>
      <c r="AW86" s="1471"/>
      <c r="AX86" s="1471"/>
      <c r="AY86" s="323"/>
      <c r="AZ86" s="1471" t="s">
        <v>270</v>
      </c>
      <c r="BA86" s="1471"/>
      <c r="BB86" s="323"/>
      <c r="BC86" s="1471" t="s">
        <v>271</v>
      </c>
      <c r="BD86" s="1471"/>
      <c r="BE86" s="323"/>
      <c r="BF86" s="1471" t="s">
        <v>272</v>
      </c>
      <c r="BG86" s="1471"/>
      <c r="BH86" s="323"/>
      <c r="BI86" s="1471" t="s">
        <v>273</v>
      </c>
      <c r="BJ86" s="1471"/>
      <c r="BK86" s="323"/>
      <c r="BL86" s="1471" t="s">
        <v>274</v>
      </c>
      <c r="BM86" s="1471"/>
      <c r="BN86" s="323"/>
      <c r="BO86" s="1471" t="s">
        <v>275</v>
      </c>
      <c r="BP86" s="1471"/>
      <c r="BQ86" s="323"/>
      <c r="BR86" s="1471" t="s">
        <v>276</v>
      </c>
      <c r="BS86" s="1471"/>
      <c r="BT86" s="323"/>
      <c r="BU86" s="1471" t="s">
        <v>277</v>
      </c>
      <c r="BV86" s="1471"/>
      <c r="BW86" s="229" t="s">
        <v>278</v>
      </c>
      <c r="BX86" s="329"/>
      <c r="BY86" s="315"/>
      <c r="BZ86" s="935"/>
      <c r="CA86" s="936"/>
      <c r="CB86" s="936"/>
      <c r="CC86" s="937"/>
      <c r="CD86" s="935"/>
      <c r="CE86" s="936"/>
      <c r="CF86" s="936"/>
      <c r="CG86" s="937"/>
      <c r="CH86" s="935"/>
      <c r="CI86" s="936"/>
      <c r="CJ86" s="936"/>
      <c r="CK86" s="937"/>
      <c r="CL86" s="935"/>
      <c r="CM86" s="936"/>
      <c r="CN86" s="936"/>
      <c r="CO86" s="937"/>
      <c r="CP86" s="935"/>
      <c r="CQ86" s="936"/>
      <c r="CR86" s="936"/>
      <c r="CS86" s="937"/>
      <c r="CT86" s="935"/>
      <c r="CU86" s="936"/>
      <c r="CV86" s="936"/>
      <c r="CW86" s="937"/>
      <c r="CX86" s="935"/>
      <c r="CY86" s="936"/>
      <c r="CZ86" s="936"/>
      <c r="DA86" s="937"/>
      <c r="DB86" s="935"/>
      <c r="DC86" s="936"/>
      <c r="DD86" s="936"/>
      <c r="DE86" s="937"/>
      <c r="DF86" s="935"/>
      <c r="DG86" s="936"/>
      <c r="DH86" s="936"/>
      <c r="DI86" s="937"/>
      <c r="DJ86" s="935"/>
      <c r="DK86" s="936"/>
      <c r="DL86" s="936"/>
      <c r="DM86" s="937"/>
      <c r="DN86" s="935"/>
      <c r="DO86" s="936"/>
      <c r="DP86" s="936"/>
      <c r="DQ86" s="937"/>
      <c r="DR86" s="935"/>
      <c r="DS86" s="936"/>
      <c r="DT86" s="936"/>
      <c r="DU86" s="937"/>
      <c r="DV86" s="936"/>
      <c r="DW86" s="936"/>
    </row>
    <row r="87" spans="1:162" s="895" customFormat="1" ht="32.25" customHeight="1" thickBot="1" x14ac:dyDescent="0.4">
      <c r="A87" s="330" t="s">
        <v>264</v>
      </c>
      <c r="B87" s="331" t="s">
        <v>265</v>
      </c>
      <c r="C87" s="324"/>
      <c r="D87" s="324"/>
      <c r="E87" s="324"/>
      <c r="F87" s="332">
        <f>Zeitguthaben</f>
        <v>0</v>
      </c>
      <c r="G87" s="324"/>
      <c r="H87" s="324"/>
      <c r="I87" s="324"/>
      <c r="J87" s="1484">
        <f ca="1">Jan!BW4</f>
        <v>0</v>
      </c>
      <c r="K87" s="1484"/>
      <c r="L87" s="1484"/>
      <c r="M87" s="1484"/>
      <c r="N87" s="1484"/>
      <c r="O87" s="324"/>
      <c r="P87" s="324"/>
      <c r="Q87" s="324"/>
      <c r="R87" s="324"/>
      <c r="S87" s="324"/>
      <c r="T87" s="324"/>
      <c r="U87" s="324"/>
      <c r="V87" s="1484">
        <f ca="1">Feb!BW4</f>
        <v>0</v>
      </c>
      <c r="W87" s="1484"/>
      <c r="X87" s="1484"/>
      <c r="Y87" s="1484"/>
      <c r="Z87" s="1484"/>
      <c r="AA87" s="324"/>
      <c r="AB87" s="324"/>
      <c r="AC87" s="324"/>
      <c r="AD87" s="562"/>
      <c r="AE87" s="324"/>
      <c r="AF87" s="324"/>
      <c r="AG87" s="324"/>
      <c r="AH87" s="1484">
        <f ca="1">Mrz!BW4</f>
        <v>0</v>
      </c>
      <c r="AI87" s="1484"/>
      <c r="AJ87" s="1484"/>
      <c r="AK87" s="1484"/>
      <c r="AL87" s="1484"/>
      <c r="AM87" s="325"/>
      <c r="AN87" s="326"/>
      <c r="AO87" s="326"/>
      <c r="AP87" s="327"/>
      <c r="AQ87" s="327"/>
      <c r="AR87" s="327"/>
      <c r="AS87" s="327"/>
      <c r="AT87" s="1471">
        <f ca="1">Apr!BW4</f>
        <v>0</v>
      </c>
      <c r="AU87" s="1471"/>
      <c r="AV87" s="1471"/>
      <c r="AW87" s="1471"/>
      <c r="AX87" s="1471"/>
      <c r="AY87" s="327"/>
      <c r="AZ87" s="1471">
        <f ca="1">Mai!BW4</f>
        <v>0</v>
      </c>
      <c r="BA87" s="1471"/>
      <c r="BB87" s="327"/>
      <c r="BC87" s="1471">
        <f ca="1">Jun!BW4</f>
        <v>0</v>
      </c>
      <c r="BD87" s="1471"/>
      <c r="BE87" s="327"/>
      <c r="BF87" s="1471">
        <f ca="1">Jul!BW4</f>
        <v>0</v>
      </c>
      <c r="BG87" s="1471"/>
      <c r="BH87" s="327"/>
      <c r="BI87" s="1471">
        <f ca="1">Aug!BW4</f>
        <v>0</v>
      </c>
      <c r="BJ87" s="1471"/>
      <c r="BK87" s="327"/>
      <c r="BL87" s="1471">
        <f ca="1">Sep!BW4</f>
        <v>0</v>
      </c>
      <c r="BM87" s="1471"/>
      <c r="BN87" s="327"/>
      <c r="BO87" s="1471">
        <f ca="1">Okt!BW4</f>
        <v>0</v>
      </c>
      <c r="BP87" s="1471"/>
      <c r="BQ87" s="327"/>
      <c r="BR87" s="1471">
        <f ca="1">Nov!BW4</f>
        <v>0</v>
      </c>
      <c r="BS87" s="1471"/>
      <c r="BT87" s="327"/>
      <c r="BU87" s="1471">
        <f ca="1">Dez!BW4</f>
        <v>0</v>
      </c>
      <c r="BV87" s="1471"/>
      <c r="BW87" s="333">
        <f ca="1">Dez!BW5</f>
        <v>0</v>
      </c>
      <c r="BX87" s="333" t="s">
        <v>278</v>
      </c>
      <c r="BY87" s="316"/>
      <c r="BZ87" s="894"/>
      <c r="CA87" s="894"/>
      <c r="CB87" s="894"/>
      <c r="CC87" s="894"/>
      <c r="CD87" s="894"/>
      <c r="CE87" s="894"/>
      <c r="CF87" s="894"/>
      <c r="CG87" s="894"/>
      <c r="CH87" s="894"/>
      <c r="CI87" s="894"/>
      <c r="CJ87" s="894"/>
      <c r="CK87" s="894"/>
      <c r="CL87" s="894"/>
      <c r="CM87" s="894"/>
      <c r="CN87" s="894"/>
      <c r="CO87" s="894"/>
      <c r="CP87" s="894"/>
      <c r="CQ87" s="894"/>
      <c r="CR87" s="894"/>
      <c r="CS87" s="894"/>
      <c r="CT87" s="894"/>
      <c r="CU87" s="894"/>
      <c r="CV87" s="894"/>
      <c r="CW87" s="894"/>
      <c r="CX87" s="894"/>
      <c r="CY87" s="894"/>
      <c r="CZ87" s="894"/>
      <c r="DA87" s="894"/>
      <c r="DB87" s="894"/>
      <c r="DC87" s="894"/>
      <c r="DD87" s="894"/>
      <c r="DE87" s="894"/>
      <c r="DF87" s="894"/>
      <c r="DG87" s="894"/>
      <c r="DH87" s="894"/>
      <c r="DI87" s="894"/>
      <c r="DJ87" s="894"/>
      <c r="DK87" s="894"/>
      <c r="DL87" s="894"/>
      <c r="DM87" s="894"/>
      <c r="DN87" s="894"/>
      <c r="DO87" s="894"/>
      <c r="DP87" s="894"/>
      <c r="DQ87" s="894"/>
      <c r="DR87" s="894"/>
      <c r="DS87" s="894"/>
      <c r="DT87" s="894"/>
      <c r="DU87" s="894"/>
      <c r="DV87" s="894"/>
      <c r="DW87" s="894"/>
    </row>
    <row r="88" spans="1:162" ht="27.75" customHeight="1" thickBot="1" x14ac:dyDescent="0.3">
      <c r="A88" s="1504" t="s">
        <v>534</v>
      </c>
      <c r="B88" s="1505"/>
      <c r="C88" s="267"/>
      <c r="D88" s="273"/>
      <c r="E88" s="258"/>
      <c r="F88" s="941"/>
      <c r="G88" s="941"/>
      <c r="H88" s="941"/>
      <c r="I88" s="941"/>
      <c r="J88" s="1506" t="str">
        <f ca="1">IF(Jan!AM3&lt;3,"",Jan!AI41)</f>
        <v/>
      </c>
      <c r="K88" s="1507"/>
      <c r="L88" s="1507"/>
      <c r="M88" s="1507"/>
      <c r="N88" s="1508"/>
      <c r="O88" s="948"/>
      <c r="P88" s="948"/>
      <c r="Q88" s="948"/>
      <c r="R88" s="948"/>
      <c r="S88" s="948"/>
      <c r="T88" s="948"/>
      <c r="U88" s="948"/>
      <c r="V88" s="1482" t="str">
        <f ca="1">IF(Feb!AM3&lt;3,"",Feb!AI41)</f>
        <v/>
      </c>
      <c r="W88" s="1509"/>
      <c r="X88" s="1509"/>
      <c r="Y88" s="1509"/>
      <c r="Z88" s="1483"/>
      <c r="AA88" s="948"/>
      <c r="AB88" s="948"/>
      <c r="AC88" s="948"/>
      <c r="AD88" s="948"/>
      <c r="AE88" s="948"/>
      <c r="AF88" s="948"/>
      <c r="AG88" s="948"/>
      <c r="AH88" s="1506" t="str">
        <f ca="1">IF(Mrz!AM3&lt;3,"",Mrz!AI41)</f>
        <v/>
      </c>
      <c r="AI88" s="1507"/>
      <c r="AJ88" s="1507"/>
      <c r="AK88" s="1507"/>
      <c r="AL88" s="1508"/>
      <c r="AM88" s="948"/>
      <c r="AN88" s="948"/>
      <c r="AO88" s="948"/>
      <c r="AP88" s="949"/>
      <c r="AQ88" s="949"/>
      <c r="AR88" s="949"/>
      <c r="AS88" s="949"/>
      <c r="AT88" s="1506" t="str">
        <f ca="1">IF(Apr!AM3&lt;3,"",Apr!AI41)</f>
        <v/>
      </c>
      <c r="AU88" s="1507"/>
      <c r="AV88" s="1507"/>
      <c r="AW88" s="1507"/>
      <c r="AX88" s="1508"/>
      <c r="AY88" s="949"/>
      <c r="AZ88" s="1482" t="str">
        <f ca="1">IF(Mai!AM3&lt;3,"",Mai!AI41)</f>
        <v/>
      </c>
      <c r="BA88" s="1483"/>
      <c r="BB88" s="950"/>
      <c r="BC88" s="1482" t="str">
        <f ca="1">IF(Jun!AM3&lt;3,"",Jun!AI41)</f>
        <v/>
      </c>
      <c r="BD88" s="1483"/>
      <c r="BE88" s="951"/>
      <c r="BF88" s="1510" t="str">
        <f ca="1">IF(Jul!AM3&lt;3,"",Jul!AI41)</f>
        <v/>
      </c>
      <c r="BG88" s="1511"/>
      <c r="BH88" s="951"/>
      <c r="BI88" s="1510" t="str">
        <f ca="1">IF(Aug!AM3&lt;3,"",Aug!AI41)</f>
        <v/>
      </c>
      <c r="BJ88" s="1511"/>
      <c r="BK88" s="951"/>
      <c r="BL88" s="1510" t="str">
        <f ca="1">IF(Sep!AM3&lt;3,"",Sep!AI41)</f>
        <v/>
      </c>
      <c r="BM88" s="1511"/>
      <c r="BN88" s="951"/>
      <c r="BO88" s="1510" t="str">
        <f ca="1">IF(Okt!AM3&lt;3,"",Okt!AI41)</f>
        <v/>
      </c>
      <c r="BP88" s="1511"/>
      <c r="BQ88" s="951"/>
      <c r="BR88" s="1510" t="str">
        <f ca="1">IF(Nov!AM3&lt;3,"",Nov!AI41)</f>
        <v/>
      </c>
      <c r="BS88" s="1511"/>
      <c r="BT88" s="951"/>
      <c r="BU88" s="1510" t="str">
        <f ca="1">IF(Dez!AM3&lt;3,"",Dez!AI41)</f>
        <v/>
      </c>
      <c r="BV88" s="1511"/>
      <c r="BW88" s="951" t="str">
        <f ca="1">IF(SUM(BU88,BR88,BO88,BL88,BI88,BF88,BC88,AZ88,AT88,AH88,V88,J88)=0,"",SUM(BU88,BR88,BO88,BL88,BI88,BF88,BC88,AZ88,AT88,AH88,V88,J88))</f>
        <v/>
      </c>
      <c r="BX88" s="269"/>
      <c r="BY88" s="921"/>
      <c r="BZ88" s="938"/>
      <c r="CA88" s="938"/>
      <c r="CB88" s="938"/>
      <c r="CC88" s="938"/>
      <c r="CD88" s="938"/>
      <c r="CE88" s="938"/>
      <c r="CF88" s="938"/>
      <c r="CG88" s="938"/>
      <c r="CH88" s="938"/>
      <c r="CI88" s="938"/>
      <c r="CJ88" s="938"/>
      <c r="CK88" s="938"/>
      <c r="CL88" s="938"/>
      <c r="CM88" s="938"/>
      <c r="CN88" s="938"/>
      <c r="CO88" s="938"/>
      <c r="CP88" s="938"/>
      <c r="CQ88" s="938"/>
      <c r="CR88" s="938"/>
      <c r="CS88" s="938"/>
      <c r="CT88" s="938"/>
      <c r="DX88" s="923"/>
      <c r="DY88" s="923"/>
      <c r="DZ88" s="923"/>
      <c r="EA88" s="923"/>
      <c r="EB88" s="923"/>
      <c r="EC88" s="923"/>
      <c r="ED88" s="923"/>
      <c r="EE88" s="923"/>
      <c r="EF88" s="923"/>
      <c r="EG88" s="923"/>
      <c r="EH88" s="923"/>
      <c r="EI88" s="923"/>
      <c r="EJ88" s="923"/>
      <c r="EK88" s="923"/>
      <c r="EL88" s="923"/>
      <c r="EM88" s="923"/>
      <c r="EN88" s="923"/>
      <c r="EO88" s="923"/>
      <c r="EP88" s="923"/>
      <c r="EQ88" s="923"/>
      <c r="ER88" s="923"/>
      <c r="ES88" s="923"/>
      <c r="ET88" s="923"/>
      <c r="EU88" s="923"/>
      <c r="EV88" s="923"/>
      <c r="EW88" s="923"/>
      <c r="EX88" s="923"/>
      <c r="EY88" s="923"/>
      <c r="EZ88" s="923"/>
      <c r="FA88" s="923"/>
      <c r="FB88" s="923"/>
      <c r="FC88" s="923"/>
      <c r="FD88" s="923"/>
    </row>
    <row r="89" spans="1:162" ht="34.5" customHeight="1" thickBot="1" x14ac:dyDescent="0.3">
      <c r="A89" s="1425" t="s">
        <v>535</v>
      </c>
      <c r="B89" s="1426"/>
      <c r="C89" s="955"/>
      <c r="D89" s="956"/>
      <c r="E89" s="957"/>
      <c r="F89" s="971" t="str">
        <f>IF(Jan!R42=0,"",Jan!R42)</f>
        <v/>
      </c>
      <c r="G89" s="955"/>
      <c r="H89" s="955"/>
      <c r="I89" s="955"/>
      <c r="J89" s="1427" t="str">
        <f ca="1">IF(Jan!R43=0,"",Jan!R43)</f>
        <v/>
      </c>
      <c r="K89" s="1428"/>
      <c r="L89" s="1428"/>
      <c r="M89" s="1428"/>
      <c r="N89" s="1429"/>
      <c r="O89" s="958"/>
      <c r="P89" s="958"/>
      <c r="Q89" s="958"/>
      <c r="R89" s="972"/>
      <c r="S89" s="958"/>
      <c r="T89" s="958"/>
      <c r="U89" s="958"/>
      <c r="V89" s="1430" t="str">
        <f ca="1">IF(Feb!R43=0,"",Feb!R43)</f>
        <v/>
      </c>
      <c r="W89" s="1431"/>
      <c r="X89" s="1431"/>
      <c r="Y89" s="1431"/>
      <c r="Z89" s="1432"/>
      <c r="AA89" s="958"/>
      <c r="AB89" s="958"/>
      <c r="AC89" s="958"/>
      <c r="AD89" s="972"/>
      <c r="AE89" s="958"/>
      <c r="AF89" s="958"/>
      <c r="AG89" s="958"/>
      <c r="AH89" s="1427" t="str">
        <f ca="1">IF(Mrz!R43=0,"",Mrz!R43)</f>
        <v/>
      </c>
      <c r="AI89" s="1428"/>
      <c r="AJ89" s="1428"/>
      <c r="AK89" s="1428"/>
      <c r="AL89" s="1429"/>
      <c r="AM89" s="958"/>
      <c r="AN89" s="958"/>
      <c r="AO89" s="958"/>
      <c r="AP89" s="959"/>
      <c r="AQ89" s="960"/>
      <c r="AR89" s="958"/>
      <c r="AS89" s="958"/>
      <c r="AT89" s="1427" t="str">
        <f ca="1">IF(Apr!R43=0,"",Apr!R43)</f>
        <v/>
      </c>
      <c r="AU89" s="1428"/>
      <c r="AV89" s="1428"/>
      <c r="AW89" s="1428"/>
      <c r="AX89" s="1429"/>
      <c r="AY89" s="959"/>
      <c r="AZ89" s="1423" t="str">
        <f ca="1">IF(Mai!R43=0,"",Mai!R43)</f>
        <v/>
      </c>
      <c r="BA89" s="1424"/>
      <c r="BB89" s="961"/>
      <c r="BC89" s="1423" t="str">
        <f ca="1">IF(Jun!R43=0,"",Jun!R43)</f>
        <v/>
      </c>
      <c r="BD89" s="1424"/>
      <c r="BE89" s="962"/>
      <c r="BF89" s="1423" t="str">
        <f ca="1">IF(Jul!R43=0,"",Jul!R43)</f>
        <v/>
      </c>
      <c r="BG89" s="1424"/>
      <c r="BH89" s="962"/>
      <c r="BI89" s="1423" t="str">
        <f ca="1">IF(Aug!R43=0,"",Aug!R43)</f>
        <v/>
      </c>
      <c r="BJ89" s="1424"/>
      <c r="BK89" s="962"/>
      <c r="BL89" s="1423" t="str">
        <f ca="1">IF(Sep!R43=0,"",Sep!R43)</f>
        <v/>
      </c>
      <c r="BM89" s="1424"/>
      <c r="BN89" s="962"/>
      <c r="BO89" s="1423" t="str">
        <f ca="1">IF(Okt!R43=0,"",Okt!R43)</f>
        <v/>
      </c>
      <c r="BP89" s="1424"/>
      <c r="BQ89" s="962"/>
      <c r="BR89" s="1423" t="str">
        <f ca="1">IF(Nov!R43=0,"",Nov!R43)</f>
        <v/>
      </c>
      <c r="BS89" s="1424"/>
      <c r="BT89" s="962"/>
      <c r="BU89" s="1423" t="str">
        <f ca="1">IF(Dez!R43=0,"",Dez!R43)</f>
        <v/>
      </c>
      <c r="BV89" s="1424"/>
      <c r="BW89" s="973">
        <f ca="1">SUM(BU89,BR89,BO89,BL89,BI89,BF89,BC89,AZ89,AT89,AH89,V89,J89,F89)</f>
        <v>0</v>
      </c>
      <c r="BX89" s="963"/>
      <c r="BY89" s="921"/>
      <c r="BZ89" s="938"/>
      <c r="CA89" s="938"/>
      <c r="CB89" s="938"/>
      <c r="CC89" s="938"/>
      <c r="CD89" s="938"/>
      <c r="CE89" s="938"/>
      <c r="CF89" s="938"/>
      <c r="CG89" s="938"/>
      <c r="CH89" s="938"/>
      <c r="CI89" s="938"/>
      <c r="CJ89" s="938"/>
      <c r="CK89" s="938"/>
      <c r="CL89" s="938"/>
      <c r="CM89" s="938"/>
      <c r="CN89" s="938"/>
      <c r="CO89" s="938"/>
      <c r="CP89" s="938"/>
      <c r="CQ89" s="938"/>
      <c r="CR89" s="938"/>
      <c r="CS89" s="938"/>
      <c r="CT89" s="938"/>
      <c r="DX89" s="923"/>
      <c r="DY89" s="923"/>
      <c r="DZ89" s="923"/>
      <c r="EA89" s="923"/>
      <c r="EB89" s="923"/>
      <c r="EC89" s="923"/>
      <c r="ED89" s="923"/>
      <c r="EE89" s="923"/>
      <c r="EF89" s="923"/>
      <c r="EG89" s="923"/>
      <c r="EH89" s="923"/>
      <c r="EI89" s="923"/>
      <c r="EJ89" s="923"/>
      <c r="EK89" s="923"/>
      <c r="EL89" s="923"/>
      <c r="EM89" s="923"/>
      <c r="EN89" s="923"/>
      <c r="EO89" s="923"/>
      <c r="EP89" s="923"/>
      <c r="EQ89" s="923"/>
      <c r="ER89" s="923"/>
      <c r="ES89" s="923"/>
      <c r="ET89" s="923"/>
      <c r="EU89" s="923"/>
      <c r="EV89" s="923"/>
      <c r="EW89" s="923"/>
      <c r="EX89" s="923"/>
      <c r="EY89" s="923"/>
      <c r="EZ89" s="923"/>
      <c r="FA89" s="923"/>
      <c r="FB89" s="923"/>
      <c r="FC89" s="923"/>
      <c r="FD89" s="923"/>
    </row>
    <row r="90" spans="1:162" ht="23.45" customHeight="1" thickBot="1" x14ac:dyDescent="0.3">
      <c r="A90" s="283"/>
      <c r="B90" s="245"/>
      <c r="G90" s="129"/>
      <c r="H90" s="129"/>
      <c r="J90" s="946"/>
      <c r="L90" s="116"/>
      <c r="N90" s="947"/>
      <c r="O90" s="131"/>
      <c r="P90" s="131"/>
      <c r="Q90" s="131"/>
      <c r="S90" s="129"/>
      <c r="T90" s="129"/>
      <c r="V90" s="946"/>
      <c r="X90" s="116"/>
      <c r="Z90" s="945"/>
      <c r="AA90" s="116"/>
      <c r="AE90" s="129"/>
      <c r="AF90" s="129"/>
      <c r="AH90" s="945"/>
      <c r="AJ90" s="116"/>
      <c r="AP90" s="943"/>
      <c r="AQ90" s="944"/>
      <c r="AR90" s="940"/>
      <c r="AS90" s="940"/>
      <c r="AX90" s="942"/>
      <c r="AY90" s="943"/>
      <c r="AZ90" s="942"/>
      <c r="BA90" s="942"/>
      <c r="BB90" s="943"/>
      <c r="BC90" s="942"/>
      <c r="BD90" s="246"/>
      <c r="BE90" s="259"/>
      <c r="BF90" s="270"/>
      <c r="BG90" s="270"/>
      <c r="BH90" s="318"/>
      <c r="BI90" s="270"/>
      <c r="BJ90" s="270"/>
      <c r="BK90" s="318"/>
      <c r="BL90" s="270"/>
      <c r="BM90" s="270"/>
      <c r="BN90" s="318"/>
      <c r="BO90" s="270"/>
      <c r="BP90" s="270"/>
      <c r="BQ90" s="318"/>
      <c r="BR90" s="270"/>
      <c r="BS90" s="270"/>
      <c r="BT90" s="270"/>
      <c r="BU90" s="270"/>
      <c r="BV90" s="319"/>
      <c r="BW90" s="270"/>
      <c r="BX90" s="269"/>
      <c r="BY90" s="921"/>
      <c r="BZ90" s="938"/>
      <c r="CA90" s="938"/>
      <c r="CB90" s="938"/>
      <c r="CC90" s="938"/>
      <c r="CD90" s="938"/>
      <c r="CE90" s="938"/>
      <c r="CF90" s="938"/>
      <c r="CG90" s="938"/>
      <c r="CH90" s="938"/>
      <c r="CI90" s="938"/>
      <c r="CJ90" s="938"/>
      <c r="CK90" s="938"/>
      <c r="CL90" s="938"/>
      <c r="CM90" s="938"/>
      <c r="CN90" s="938"/>
      <c r="CO90" s="938"/>
      <c r="CP90" s="938"/>
      <c r="CQ90" s="938"/>
      <c r="CR90" s="938"/>
      <c r="CS90" s="938"/>
      <c r="CT90" s="938"/>
      <c r="DX90" s="923"/>
      <c r="DY90" s="923"/>
      <c r="DZ90" s="923"/>
      <c r="EA90" s="923"/>
      <c r="EB90" s="923"/>
      <c r="EC90" s="923"/>
      <c r="ED90" s="923"/>
      <c r="EE90" s="923"/>
      <c r="EF90" s="923"/>
      <c r="EG90" s="923"/>
      <c r="EH90" s="923"/>
      <c r="EI90" s="923"/>
      <c r="EJ90" s="923"/>
      <c r="EK90" s="923"/>
      <c r="EL90" s="923"/>
      <c r="EM90" s="923"/>
      <c r="EN90" s="923"/>
      <c r="EO90" s="923"/>
      <c r="EP90" s="923"/>
      <c r="EQ90" s="923"/>
      <c r="ER90" s="923"/>
      <c r="ES90" s="923"/>
      <c r="ET90" s="923"/>
      <c r="EU90" s="923"/>
      <c r="EV90" s="923"/>
      <c r="EW90" s="923"/>
      <c r="EX90" s="923"/>
      <c r="EY90" s="923"/>
      <c r="EZ90" s="923"/>
      <c r="FA90" s="923"/>
      <c r="FB90" s="923"/>
      <c r="FC90" s="923"/>
      <c r="FD90" s="923"/>
    </row>
    <row r="91" spans="1:162" ht="42" customHeight="1" thickBot="1" x14ac:dyDescent="0.3">
      <c r="A91" s="245"/>
      <c r="B91" s="919"/>
      <c r="F91" s="1479" t="str">
        <f>Stammdaten!B31</f>
        <v>Status</v>
      </c>
      <c r="G91" s="1480"/>
      <c r="H91" s="1480"/>
      <c r="I91" s="1480"/>
      <c r="J91" s="1480"/>
      <c r="K91" s="1480"/>
      <c r="L91" s="1480"/>
      <c r="M91" s="1480"/>
      <c r="N91" s="1480"/>
      <c r="O91" s="1480"/>
      <c r="P91" s="1480"/>
      <c r="Q91" s="1480"/>
      <c r="R91" s="1480"/>
      <c r="S91" s="1480"/>
      <c r="T91" s="1480"/>
      <c r="U91" s="1480"/>
      <c r="V91" s="1480"/>
      <c r="W91" s="1480"/>
      <c r="X91" s="1480"/>
      <c r="Y91" s="1480"/>
      <c r="Z91" s="1480"/>
      <c r="AA91" s="1480"/>
      <c r="AB91" s="1480"/>
      <c r="AC91" s="1480"/>
      <c r="AD91" s="1480"/>
      <c r="AE91" s="1480"/>
      <c r="AF91" s="1480"/>
      <c r="AG91" s="1480"/>
      <c r="AH91" s="1480"/>
      <c r="AI91" s="1480"/>
      <c r="AJ91" s="1480"/>
      <c r="AK91" s="1480"/>
      <c r="AL91" s="1480"/>
      <c r="AM91" s="1480"/>
      <c r="AN91" s="1480"/>
      <c r="AO91" s="1480"/>
      <c r="AP91" s="1480"/>
      <c r="AQ91" s="1480"/>
      <c r="AR91" s="1480"/>
      <c r="AS91" s="1480"/>
      <c r="AT91" s="1480"/>
      <c r="AU91" s="1480"/>
      <c r="AV91" s="1480"/>
      <c r="AW91" s="1480"/>
      <c r="AX91" s="1480"/>
      <c r="AY91" s="1480"/>
      <c r="AZ91" s="1480"/>
      <c r="BA91" s="1480"/>
      <c r="BB91" s="1480"/>
      <c r="BC91" s="1481"/>
      <c r="BD91" s="261"/>
      <c r="BE91" s="259"/>
      <c r="BF91" s="246"/>
      <c r="BG91" s="246"/>
      <c r="BH91" s="259"/>
      <c r="BI91" s="246"/>
      <c r="BJ91" s="246"/>
      <c r="BK91" s="259"/>
      <c r="BL91" s="246"/>
      <c r="BM91" s="246"/>
      <c r="BN91" s="259"/>
      <c r="BO91" s="246"/>
      <c r="BP91" s="246"/>
      <c r="BQ91" s="259"/>
      <c r="BR91" s="246"/>
      <c r="BS91" s="246"/>
      <c r="BT91" s="246"/>
      <c r="BU91" s="246"/>
      <c r="BV91" s="260"/>
      <c r="BW91" s="246"/>
      <c r="BX91" s="247"/>
      <c r="BY91" s="921"/>
      <c r="BZ91" s="938"/>
      <c r="CA91" s="938"/>
      <c r="CB91" s="938"/>
      <c r="CC91" s="938"/>
      <c r="CD91" s="938"/>
      <c r="CE91" s="938"/>
      <c r="CF91" s="938"/>
      <c r="CG91" s="938"/>
      <c r="CH91" s="938"/>
      <c r="CI91" s="938"/>
      <c r="CJ91" s="938"/>
      <c r="CK91" s="938"/>
      <c r="CL91" s="938"/>
      <c r="CM91" s="938"/>
      <c r="CN91" s="938"/>
      <c r="CO91" s="938"/>
      <c r="CP91" s="938"/>
      <c r="CQ91" s="938"/>
      <c r="CR91" s="938"/>
      <c r="CS91" s="938"/>
      <c r="CT91" s="938"/>
      <c r="DX91" s="923"/>
      <c r="DY91" s="923"/>
      <c r="DZ91" s="923"/>
      <c r="EA91" s="923"/>
      <c r="EB91" s="923"/>
      <c r="EC91" s="923"/>
      <c r="ED91" s="923"/>
      <c r="EE91" s="923"/>
      <c r="EF91" s="923"/>
      <c r="EG91" s="923"/>
      <c r="EH91" s="923"/>
      <c r="EI91" s="923"/>
      <c r="EJ91" s="923"/>
      <c r="EK91" s="923"/>
      <c r="EL91" s="923"/>
      <c r="EM91" s="923"/>
      <c r="EN91" s="923"/>
      <c r="EO91" s="923"/>
      <c r="EP91" s="923"/>
      <c r="EQ91" s="923"/>
      <c r="ER91" s="923"/>
      <c r="ES91" s="923"/>
      <c r="ET91" s="923"/>
      <c r="EU91" s="923"/>
      <c r="EV91" s="923"/>
      <c r="EW91" s="923"/>
      <c r="EX91" s="923"/>
      <c r="EY91" s="923"/>
      <c r="EZ91" s="923"/>
      <c r="FA91" s="923"/>
      <c r="FB91" s="923"/>
      <c r="FC91" s="923"/>
      <c r="FD91" s="923"/>
    </row>
    <row r="92" spans="1:162" ht="19.5" thickBot="1" x14ac:dyDescent="0.3">
      <c r="A92" s="245"/>
      <c r="B92" s="258"/>
      <c r="C92" s="912"/>
      <c r="D92" s="913"/>
      <c r="E92" s="914"/>
      <c r="F92" s="1469" t="str">
        <f>Stammdaten!B32</f>
        <v>Bezeichnung</v>
      </c>
      <c r="G92" s="1466"/>
      <c r="H92" s="1466"/>
      <c r="I92" s="1466"/>
      <c r="J92" s="1466"/>
      <c r="K92" s="1466"/>
      <c r="L92" s="1466"/>
      <c r="M92" s="1466"/>
      <c r="N92" s="1466"/>
      <c r="O92" s="918"/>
      <c r="P92" s="910"/>
      <c r="Q92" s="915"/>
      <c r="R92" s="1466" t="str">
        <f>Stammdaten!D32</f>
        <v>Abkürzung</v>
      </c>
      <c r="S92" s="1466"/>
      <c r="T92" s="1466"/>
      <c r="U92" s="1466"/>
      <c r="V92" s="1467"/>
      <c r="W92" s="909"/>
      <c r="X92" s="910"/>
      <c r="Y92" s="911"/>
      <c r="Z92" s="1469" t="str">
        <f>Stammdaten!B32</f>
        <v>Bezeichnung</v>
      </c>
      <c r="AA92" s="1466"/>
      <c r="AB92" s="1466"/>
      <c r="AC92" s="1466"/>
      <c r="AD92" s="1466"/>
      <c r="AE92" s="1466"/>
      <c r="AF92" s="1466"/>
      <c r="AG92" s="1466"/>
      <c r="AH92" s="1466"/>
      <c r="AI92" s="1466"/>
      <c r="AJ92" s="1466"/>
      <c r="AK92" s="1466"/>
      <c r="AL92" s="1466"/>
      <c r="AM92" s="917"/>
      <c r="AN92" s="908"/>
      <c r="AO92" s="916"/>
      <c r="AP92" s="1474" t="str">
        <f>Stammdaten!D32</f>
        <v>Abkürzung</v>
      </c>
      <c r="AQ92" s="1474"/>
      <c r="AR92" s="1474"/>
      <c r="AS92" s="1474"/>
      <c r="AT92" s="1475"/>
      <c r="AU92" s="905"/>
      <c r="AV92" s="906"/>
      <c r="AW92" s="907"/>
      <c r="AX92" s="1478" t="str">
        <f>Stammdaten!B32</f>
        <v>Bezeichnung</v>
      </c>
      <c r="AY92" s="1474"/>
      <c r="AZ92" s="1474"/>
      <c r="BA92" s="1474"/>
      <c r="BB92" s="1476" t="str">
        <f>Stammdaten!D32</f>
        <v>Abkürzung</v>
      </c>
      <c r="BC92" s="1477"/>
      <c r="BD92" s="262"/>
      <c r="BE92" s="246"/>
      <c r="BF92" s="246"/>
      <c r="BG92" s="259"/>
      <c r="BH92" s="246"/>
      <c r="BI92" s="246"/>
      <c r="BJ92" s="259"/>
      <c r="BK92" s="246"/>
      <c r="BL92" s="246"/>
      <c r="BM92" s="259"/>
      <c r="BN92" s="246"/>
      <c r="BO92" s="246"/>
      <c r="BP92" s="259"/>
      <c r="BQ92" s="246"/>
      <c r="BR92" s="246"/>
      <c r="BS92" s="259"/>
      <c r="BT92" s="246"/>
      <c r="BU92" s="246"/>
      <c r="BV92" s="246"/>
      <c r="BW92" s="246"/>
      <c r="BX92" s="247"/>
      <c r="BY92" s="920"/>
      <c r="CA92" s="938"/>
      <c r="CB92" s="938"/>
      <c r="CC92" s="938"/>
      <c r="CD92" s="938"/>
      <c r="CE92" s="938"/>
      <c r="CF92" s="938"/>
      <c r="CG92" s="938"/>
      <c r="CH92" s="938"/>
      <c r="CI92" s="938"/>
      <c r="CJ92" s="938"/>
      <c r="CK92" s="938"/>
      <c r="CL92" s="938"/>
      <c r="CM92" s="938"/>
      <c r="CN92" s="938"/>
      <c r="CO92" s="938"/>
      <c r="CP92" s="938"/>
      <c r="CQ92" s="938"/>
      <c r="CR92" s="938"/>
      <c r="CS92" s="938"/>
      <c r="CT92" s="938"/>
      <c r="CU92" s="938"/>
      <c r="CV92" s="938"/>
      <c r="DX92" s="923"/>
      <c r="DY92" s="923"/>
      <c r="DZ92" s="923"/>
      <c r="EA92" s="923"/>
      <c r="EB92" s="923"/>
      <c r="EC92" s="923"/>
      <c r="ED92" s="923"/>
      <c r="EE92" s="923"/>
      <c r="EF92" s="923"/>
      <c r="EG92" s="923"/>
      <c r="EH92" s="923"/>
      <c r="EI92" s="923"/>
      <c r="EJ92" s="923"/>
      <c r="EK92" s="923"/>
      <c r="EL92" s="923"/>
      <c r="EM92" s="923"/>
      <c r="EN92" s="923"/>
      <c r="EO92" s="923"/>
      <c r="EP92" s="923"/>
      <c r="EQ92" s="923"/>
      <c r="ER92" s="923"/>
      <c r="ES92" s="923"/>
      <c r="ET92" s="923"/>
      <c r="EU92" s="923"/>
      <c r="EV92" s="923"/>
      <c r="EW92" s="923"/>
      <c r="EX92" s="923"/>
      <c r="EY92" s="923"/>
      <c r="EZ92" s="923"/>
      <c r="FA92" s="923"/>
      <c r="FB92" s="923"/>
      <c r="FC92" s="923"/>
      <c r="FD92" s="923"/>
      <c r="FE92" s="923"/>
      <c r="FF92" s="923"/>
    </row>
    <row r="93" spans="1:162" ht="36.950000000000003" customHeight="1" thickBot="1" x14ac:dyDescent="0.3">
      <c r="A93" s="245"/>
      <c r="B93" s="245"/>
      <c r="F93" s="1470" t="str">
        <f>Stammdaten!B34</f>
        <v>Urlaub</v>
      </c>
      <c r="G93" s="1468"/>
      <c r="H93" s="1468"/>
      <c r="I93" s="1468"/>
      <c r="J93" s="1468"/>
      <c r="K93" s="1468"/>
      <c r="L93" s="1468"/>
      <c r="M93" s="1468"/>
      <c r="N93" s="1468"/>
      <c r="O93" s="904"/>
      <c r="P93" s="904"/>
      <c r="Q93" s="904"/>
      <c r="R93" s="1468" t="str">
        <f>Stammdaten!D34</f>
        <v>U</v>
      </c>
      <c r="S93" s="1468"/>
      <c r="T93" s="1468"/>
      <c r="U93" s="1468"/>
      <c r="V93" s="1468"/>
      <c r="W93" s="902"/>
      <c r="X93" s="902"/>
      <c r="Y93" s="903"/>
      <c r="Z93" s="1470" t="str">
        <f>Stammdaten!B39</f>
        <v>Reisezeit (ohne dienstliche Inanspruchnahme)</v>
      </c>
      <c r="AA93" s="1468"/>
      <c r="AB93" s="1468"/>
      <c r="AC93" s="1468"/>
      <c r="AD93" s="1468"/>
      <c r="AE93" s="1468"/>
      <c r="AF93" s="1468"/>
      <c r="AG93" s="1468"/>
      <c r="AH93" s="1468"/>
      <c r="AI93" s="1468"/>
      <c r="AJ93" s="1468"/>
      <c r="AK93" s="1468"/>
      <c r="AL93" s="1468"/>
      <c r="AM93" s="902"/>
      <c r="AN93" s="902"/>
      <c r="AO93" s="902"/>
      <c r="AP93" s="1472" t="str">
        <f>Stammdaten!D39</f>
        <v>RZ</v>
      </c>
      <c r="AQ93" s="1472"/>
      <c r="AR93" s="1472"/>
      <c r="AS93" s="1472"/>
      <c r="AT93" s="1473"/>
      <c r="AU93" s="900"/>
      <c r="AV93" s="901"/>
      <c r="AW93" s="901"/>
      <c r="AX93" s="1472" t="str">
        <f>Stammdaten!B44</f>
        <v>Kur/ Reha</v>
      </c>
      <c r="AY93" s="1472"/>
      <c r="AZ93" s="1472"/>
      <c r="BA93" s="1472"/>
      <c r="BB93" s="1502" t="str">
        <f>Stammdaten!D44</f>
        <v>Kur</v>
      </c>
      <c r="BC93" s="1503"/>
      <c r="BD93" s="262"/>
      <c r="BE93" s="246"/>
      <c r="BF93" s="246"/>
      <c r="BG93" s="259"/>
      <c r="BH93" s="246"/>
      <c r="BI93" s="246"/>
      <c r="BJ93" s="259"/>
      <c r="BK93" s="246"/>
      <c r="BL93" s="246"/>
      <c r="BM93" s="259"/>
      <c r="BN93" s="246"/>
      <c r="BO93" s="246"/>
      <c r="BP93" s="259"/>
      <c r="BQ93" s="246"/>
      <c r="BR93" s="246"/>
      <c r="BS93" s="259"/>
      <c r="BT93" s="246"/>
      <c r="BU93" s="246"/>
      <c r="BV93" s="246"/>
      <c r="BW93" s="246"/>
      <c r="BX93" s="247"/>
      <c r="BY93" s="920"/>
      <c r="CA93" s="938"/>
      <c r="CB93" s="938"/>
      <c r="CC93" s="938"/>
      <c r="CD93" s="938"/>
      <c r="CE93" s="938"/>
      <c r="CF93" s="938"/>
      <c r="CG93" s="938"/>
      <c r="CH93" s="938"/>
      <c r="CI93" s="938"/>
      <c r="CJ93" s="938"/>
      <c r="CK93" s="938"/>
      <c r="CL93" s="938"/>
      <c r="CM93" s="938"/>
      <c r="CN93" s="938"/>
      <c r="CO93" s="938"/>
      <c r="CP93" s="938"/>
      <c r="CQ93" s="938"/>
      <c r="CR93" s="938"/>
      <c r="CS93" s="938"/>
      <c r="CT93" s="938"/>
      <c r="CU93" s="938"/>
      <c r="CV93" s="938"/>
      <c r="DX93" s="923"/>
      <c r="DY93" s="923"/>
      <c r="DZ93" s="923"/>
      <c r="EA93" s="923"/>
      <c r="EB93" s="923"/>
      <c r="EC93" s="923"/>
      <c r="ED93" s="923"/>
      <c r="EE93" s="923"/>
      <c r="EF93" s="923"/>
      <c r="EG93" s="923"/>
      <c r="EH93" s="923"/>
      <c r="EI93" s="923"/>
      <c r="EJ93" s="923"/>
      <c r="EK93" s="923"/>
      <c r="EL93" s="923"/>
      <c r="EM93" s="923"/>
      <c r="EN93" s="923"/>
      <c r="EO93" s="923"/>
      <c r="EP93" s="923"/>
      <c r="EQ93" s="923"/>
      <c r="ER93" s="923"/>
      <c r="ES93" s="923"/>
      <c r="ET93" s="923"/>
      <c r="EU93" s="923"/>
      <c r="EV93" s="923"/>
      <c r="EW93" s="923"/>
      <c r="EX93" s="923"/>
      <c r="EY93" s="923"/>
      <c r="EZ93" s="923"/>
      <c r="FA93" s="923"/>
      <c r="FB93" s="923"/>
      <c r="FC93" s="923"/>
      <c r="FD93" s="923"/>
      <c r="FE93" s="923"/>
      <c r="FF93" s="923"/>
    </row>
    <row r="94" spans="1:162" ht="36.950000000000003" customHeight="1" thickBot="1" x14ac:dyDescent="0.3">
      <c r="A94" s="245"/>
      <c r="B94" s="245"/>
      <c r="F94" s="1485" t="str">
        <f>Stammdaten!B35</f>
        <v>Arbeitsunfähigkeit mit AU-Schein</v>
      </c>
      <c r="G94" s="1486"/>
      <c r="H94" s="1486"/>
      <c r="I94" s="1486"/>
      <c r="J94" s="1486"/>
      <c r="K94" s="1486"/>
      <c r="L94" s="1486"/>
      <c r="M94" s="1486"/>
      <c r="N94" s="1486"/>
      <c r="O94" s="337"/>
      <c r="P94" s="337"/>
      <c r="Q94" s="337"/>
      <c r="R94" s="1486" t="str">
        <f>Stammdaten!D35</f>
        <v>AU</v>
      </c>
      <c r="S94" s="1486"/>
      <c r="T94" s="1486"/>
      <c r="U94" s="1486"/>
      <c r="V94" s="1486"/>
      <c r="W94" s="338"/>
      <c r="X94" s="338"/>
      <c r="Y94" s="896"/>
      <c r="Z94" s="1485" t="str">
        <f>Stammdaten!B40</f>
        <v>Dienstreise mit dienstlicher Inanspruchnahme</v>
      </c>
      <c r="AA94" s="1486"/>
      <c r="AB94" s="1486"/>
      <c r="AC94" s="1486"/>
      <c r="AD94" s="1486"/>
      <c r="AE94" s="1486"/>
      <c r="AF94" s="1486"/>
      <c r="AG94" s="1486"/>
      <c r="AH94" s="1486"/>
      <c r="AI94" s="1486"/>
      <c r="AJ94" s="1486"/>
      <c r="AK94" s="1486"/>
      <c r="AL94" s="1486"/>
      <c r="AM94" s="338"/>
      <c r="AN94" s="338"/>
      <c r="AO94" s="338"/>
      <c r="AP94" s="1490" t="str">
        <f>Stammdaten!D40</f>
        <v>DR</v>
      </c>
      <c r="AQ94" s="1490"/>
      <c r="AR94" s="1490"/>
      <c r="AS94" s="1490"/>
      <c r="AT94" s="1499"/>
      <c r="AU94" s="898"/>
      <c r="AV94" s="339"/>
      <c r="AW94" s="339"/>
      <c r="AX94" s="1490" t="str">
        <f>Stammdaten!B45</f>
        <v>Gleittag</v>
      </c>
      <c r="AY94" s="1490"/>
      <c r="AZ94" s="1490"/>
      <c r="BA94" s="1490"/>
      <c r="BB94" s="1500" t="str">
        <f>Stammdaten!D45</f>
        <v>G</v>
      </c>
      <c r="BC94" s="1501"/>
      <c r="BD94" s="262"/>
      <c r="BE94" s="246"/>
      <c r="BF94" s="246"/>
      <c r="BG94" s="259"/>
      <c r="BH94" s="246"/>
      <c r="BI94" s="246"/>
      <c r="BJ94" s="259"/>
      <c r="BK94" s="246"/>
      <c r="BL94" s="246"/>
      <c r="BM94" s="259"/>
      <c r="BN94" s="246"/>
      <c r="BO94" s="246"/>
      <c r="BP94" s="259"/>
      <c r="BQ94" s="246"/>
      <c r="BR94" s="246"/>
      <c r="BS94" s="259"/>
      <c r="BT94" s="246"/>
      <c r="BU94" s="246"/>
      <c r="BV94" s="246"/>
      <c r="BW94" s="246"/>
      <c r="BX94" s="247"/>
      <c r="BY94" s="920"/>
      <c r="CA94" s="938"/>
      <c r="CB94" s="938"/>
      <c r="CC94" s="938"/>
      <c r="CD94" s="938"/>
      <c r="CE94" s="938"/>
      <c r="CF94" s="938"/>
      <c r="CG94" s="938"/>
      <c r="CH94" s="938"/>
      <c r="CI94" s="938"/>
      <c r="CJ94" s="938"/>
      <c r="CK94" s="938"/>
      <c r="CL94" s="938"/>
      <c r="CM94" s="938"/>
      <c r="CN94" s="938"/>
      <c r="CO94" s="938"/>
      <c r="CP94" s="938"/>
      <c r="CQ94" s="938"/>
      <c r="CR94" s="938"/>
      <c r="CS94" s="938"/>
      <c r="CT94" s="938"/>
      <c r="CU94" s="938"/>
      <c r="CV94" s="938"/>
      <c r="DX94" s="923"/>
      <c r="DY94" s="923"/>
      <c r="DZ94" s="923"/>
      <c r="EA94" s="923"/>
      <c r="EB94" s="923"/>
      <c r="EC94" s="923"/>
      <c r="ED94" s="923"/>
      <c r="EE94" s="923"/>
      <c r="EF94" s="923"/>
      <c r="EG94" s="923"/>
      <c r="EH94" s="923"/>
      <c r="EI94" s="923"/>
      <c r="EJ94" s="923"/>
      <c r="EK94" s="923"/>
      <c r="EL94" s="923"/>
      <c r="EM94" s="923"/>
      <c r="EN94" s="923"/>
      <c r="EO94" s="923"/>
      <c r="EP94" s="923"/>
      <c r="EQ94" s="923"/>
      <c r="ER94" s="923"/>
      <c r="ES94" s="923"/>
      <c r="ET94" s="923"/>
      <c r="EU94" s="923"/>
      <c r="EV94" s="923"/>
      <c r="EW94" s="923"/>
      <c r="EX94" s="923"/>
      <c r="EY94" s="923"/>
      <c r="EZ94" s="923"/>
      <c r="FA94" s="923"/>
      <c r="FB94" s="923"/>
      <c r="FC94" s="923"/>
      <c r="FD94" s="923"/>
      <c r="FE94" s="923"/>
      <c r="FF94" s="923"/>
    </row>
    <row r="95" spans="1:162" ht="36.950000000000003" customHeight="1" thickBot="1" x14ac:dyDescent="0.3">
      <c r="A95" s="245"/>
      <c r="B95" s="245"/>
      <c r="F95" s="1485" t="str">
        <f>Stammdaten!B36</f>
        <v>Arbeitsunfähigkeit ohne AU-Schein</v>
      </c>
      <c r="G95" s="1486"/>
      <c r="H95" s="1486"/>
      <c r="I95" s="1486"/>
      <c r="J95" s="1486"/>
      <c r="K95" s="1486"/>
      <c r="L95" s="1486"/>
      <c r="M95" s="1486"/>
      <c r="N95" s="1486"/>
      <c r="O95" s="337"/>
      <c r="P95" s="337"/>
      <c r="Q95" s="337"/>
      <c r="R95" s="1486" t="str">
        <f>Stammdaten!D36</f>
        <v>AUoKS</v>
      </c>
      <c r="S95" s="1486"/>
      <c r="T95" s="1486"/>
      <c r="U95" s="1486"/>
      <c r="V95" s="1486"/>
      <c r="W95" s="338"/>
      <c r="X95" s="338"/>
      <c r="Y95" s="896"/>
      <c r="Z95" s="1485" t="str">
        <f>Stammdaten!B41</f>
        <v>ganztägige Weiterbildung</v>
      </c>
      <c r="AA95" s="1486"/>
      <c r="AB95" s="1486"/>
      <c r="AC95" s="1486"/>
      <c r="AD95" s="1486"/>
      <c r="AE95" s="1486"/>
      <c r="AF95" s="1486"/>
      <c r="AG95" s="1486"/>
      <c r="AH95" s="1486"/>
      <c r="AI95" s="1486"/>
      <c r="AJ95" s="1486"/>
      <c r="AK95" s="1486"/>
      <c r="AL95" s="1486"/>
      <c r="AM95" s="338"/>
      <c r="AN95" s="338"/>
      <c r="AO95" s="338"/>
      <c r="AP95" s="1490" t="str">
        <f>Stammdaten!D41</f>
        <v>WB</v>
      </c>
      <c r="AQ95" s="1490"/>
      <c r="AR95" s="1490"/>
      <c r="AS95" s="1490"/>
      <c r="AT95" s="1499"/>
      <c r="AU95" s="898"/>
      <c r="AV95" s="339"/>
      <c r="AW95" s="339"/>
      <c r="AX95" s="1490" t="str">
        <f>Stammdaten!B46</f>
        <v>Freistellungen (z. B. Sonderurlaub)</v>
      </c>
      <c r="AY95" s="1490"/>
      <c r="AZ95" s="1490"/>
      <c r="BA95" s="1490"/>
      <c r="BB95" s="1500" t="str">
        <f>Stammdaten!D46</f>
        <v>SU</v>
      </c>
      <c r="BC95" s="1501"/>
      <c r="BD95" s="262"/>
      <c r="BE95" s="246"/>
      <c r="BF95" s="246"/>
      <c r="BG95" s="259"/>
      <c r="BH95" s="246"/>
      <c r="BI95" s="246"/>
      <c r="BJ95" s="259"/>
      <c r="BK95" s="246"/>
      <c r="BL95" s="246"/>
      <c r="BM95" s="259"/>
      <c r="BN95" s="246"/>
      <c r="BO95" s="246"/>
      <c r="BP95" s="259"/>
      <c r="BQ95" s="246"/>
      <c r="BR95" s="246"/>
      <c r="BS95" s="259"/>
      <c r="BT95" s="246"/>
      <c r="BU95" s="246"/>
      <c r="BV95" s="246"/>
      <c r="BW95" s="246"/>
      <c r="BX95" s="247"/>
      <c r="BY95" s="920"/>
      <c r="CA95" s="938"/>
      <c r="CB95" s="938"/>
      <c r="CC95" s="938"/>
      <c r="CD95" s="938"/>
      <c r="CE95" s="938"/>
      <c r="CF95" s="938"/>
      <c r="CG95" s="938"/>
      <c r="CH95" s="938"/>
      <c r="CI95" s="938"/>
      <c r="CJ95" s="938"/>
      <c r="CK95" s="938"/>
      <c r="CL95" s="938"/>
      <c r="CM95" s="938"/>
      <c r="CN95" s="938"/>
      <c r="CO95" s="938"/>
      <c r="CP95" s="938"/>
      <c r="CQ95" s="938"/>
      <c r="CR95" s="938"/>
      <c r="CS95" s="938"/>
      <c r="CT95" s="938"/>
      <c r="CU95" s="938"/>
      <c r="CV95" s="938"/>
      <c r="DX95" s="923"/>
      <c r="DY95" s="923"/>
      <c r="DZ95" s="923"/>
      <c r="EA95" s="923"/>
      <c r="EB95" s="923"/>
      <c r="EC95" s="923"/>
      <c r="ED95" s="923"/>
      <c r="EE95" s="923"/>
      <c r="EF95" s="923"/>
      <c r="EG95" s="923"/>
      <c r="EH95" s="923"/>
      <c r="EI95" s="923"/>
      <c r="EJ95" s="923"/>
      <c r="EK95" s="923"/>
      <c r="EL95" s="923"/>
      <c r="EM95" s="923"/>
      <c r="EN95" s="923"/>
      <c r="EO95" s="923"/>
      <c r="EP95" s="923"/>
      <c r="EQ95" s="923"/>
      <c r="ER95" s="923"/>
      <c r="ES95" s="923"/>
      <c r="ET95" s="923"/>
      <c r="EU95" s="923"/>
      <c r="EV95" s="923"/>
      <c r="EW95" s="923"/>
      <c r="EX95" s="923"/>
      <c r="EY95" s="923"/>
      <c r="EZ95" s="923"/>
      <c r="FA95" s="923"/>
      <c r="FB95" s="923"/>
      <c r="FC95" s="923"/>
      <c r="FD95" s="923"/>
      <c r="FE95" s="923"/>
      <c r="FF95" s="923"/>
    </row>
    <row r="96" spans="1:162" ht="36.950000000000003" customHeight="1" thickBot="1" x14ac:dyDescent="0.3">
      <c r="A96" s="245"/>
      <c r="B96" s="245"/>
      <c r="F96" s="1485" t="str">
        <f>Stammdaten!B37</f>
        <v xml:space="preserve">Arbeitsunfähig nach Dienstbeginn </v>
      </c>
      <c r="G96" s="1486"/>
      <c r="H96" s="1486"/>
      <c r="I96" s="1486"/>
      <c r="J96" s="1486"/>
      <c r="K96" s="1486"/>
      <c r="L96" s="1486"/>
      <c r="M96" s="1486"/>
      <c r="N96" s="1486"/>
      <c r="O96" s="337"/>
      <c r="P96" s="337"/>
      <c r="Q96" s="337"/>
      <c r="R96" s="1486" t="str">
        <f>Stammdaten!D37</f>
        <v>AU_Db</v>
      </c>
      <c r="S96" s="1486"/>
      <c r="T96" s="1486"/>
      <c r="U96" s="1486"/>
      <c r="V96" s="1486"/>
      <c r="W96" s="338"/>
      <c r="X96" s="338"/>
      <c r="Y96" s="896"/>
      <c r="Z96" s="1485" t="str">
        <f>Stammdaten!B42</f>
        <v>Mutterschutz</v>
      </c>
      <c r="AA96" s="1486"/>
      <c r="AB96" s="1486"/>
      <c r="AC96" s="1486"/>
      <c r="AD96" s="1486"/>
      <c r="AE96" s="1486"/>
      <c r="AF96" s="1486"/>
      <c r="AG96" s="1486"/>
      <c r="AH96" s="1486"/>
      <c r="AI96" s="1486"/>
      <c r="AJ96" s="1486"/>
      <c r="AK96" s="1486"/>
      <c r="AL96" s="1486"/>
      <c r="AM96" s="338"/>
      <c r="AN96" s="338"/>
      <c r="AO96" s="338"/>
      <c r="AP96" s="1490" t="str">
        <f>Stammdaten!D42</f>
        <v>MuS</v>
      </c>
      <c r="AQ96" s="1490"/>
      <c r="AR96" s="1490"/>
      <c r="AS96" s="1490"/>
      <c r="AT96" s="1499"/>
      <c r="AU96" s="898"/>
      <c r="AV96" s="339"/>
      <c r="AW96" s="339"/>
      <c r="AX96" s="1490" t="str">
        <f>Stammdaten!B47</f>
        <v>angeordnete Überstunden</v>
      </c>
      <c r="AY96" s="1490"/>
      <c r="AZ96" s="1490"/>
      <c r="BA96" s="1490"/>
      <c r="BB96" s="1500" t="str">
        <f>Stammdaten!D47</f>
        <v>Ü</v>
      </c>
      <c r="BC96" s="1501"/>
      <c r="BD96" s="262"/>
      <c r="BE96" s="246"/>
      <c r="BF96" s="246"/>
      <c r="BG96" s="259"/>
      <c r="BH96" s="246"/>
      <c r="BI96" s="246"/>
      <c r="BJ96" s="259"/>
      <c r="BK96" s="246"/>
      <c r="BL96" s="246"/>
      <c r="BM96" s="259"/>
      <c r="BN96" s="246"/>
      <c r="BO96" s="246"/>
      <c r="BP96" s="259"/>
      <c r="BQ96" s="246"/>
      <c r="BR96" s="246"/>
      <c r="BS96" s="259"/>
      <c r="BT96" s="246"/>
      <c r="BU96" s="246"/>
      <c r="BV96" s="246"/>
      <c r="BW96" s="246"/>
      <c r="BX96" s="247"/>
      <c r="BY96" s="920"/>
      <c r="CA96" s="938"/>
      <c r="CB96" s="938"/>
      <c r="CC96" s="938"/>
      <c r="CD96" s="938"/>
      <c r="CE96" s="938"/>
      <c r="CF96" s="938"/>
      <c r="CG96" s="938"/>
      <c r="CH96" s="938"/>
      <c r="CI96" s="938"/>
      <c r="CJ96" s="938"/>
      <c r="CK96" s="938"/>
      <c r="CL96" s="938"/>
      <c r="CM96" s="938"/>
      <c r="CN96" s="938"/>
      <c r="CO96" s="938"/>
      <c r="CP96" s="938"/>
      <c r="CQ96" s="938"/>
      <c r="CR96" s="938"/>
      <c r="CS96" s="938"/>
      <c r="CT96" s="938"/>
      <c r="CU96" s="938"/>
      <c r="CV96" s="938"/>
      <c r="DX96" s="923"/>
      <c r="DY96" s="923"/>
      <c r="DZ96" s="923"/>
      <c r="EA96" s="923"/>
      <c r="EB96" s="923"/>
      <c r="EC96" s="923"/>
      <c r="ED96" s="923"/>
      <c r="EE96" s="923"/>
      <c r="EF96" s="923"/>
      <c r="EG96" s="923"/>
      <c r="EH96" s="923"/>
      <c r="EI96" s="923"/>
      <c r="EJ96" s="923"/>
      <c r="EK96" s="923"/>
      <c r="EL96" s="923"/>
      <c r="EM96" s="923"/>
      <c r="EN96" s="923"/>
      <c r="EO96" s="923"/>
      <c r="EP96" s="923"/>
      <c r="EQ96" s="923"/>
      <c r="ER96" s="923"/>
      <c r="ES96" s="923"/>
      <c r="ET96" s="923"/>
      <c r="EU96" s="923"/>
      <c r="EV96" s="923"/>
      <c r="EW96" s="923"/>
      <c r="EX96" s="923"/>
      <c r="EY96" s="923"/>
      <c r="EZ96" s="923"/>
      <c r="FA96" s="923"/>
      <c r="FB96" s="923"/>
      <c r="FC96" s="923"/>
      <c r="FD96" s="923"/>
      <c r="FE96" s="923"/>
      <c r="FF96" s="923"/>
    </row>
    <row r="97" spans="1:162" ht="36.950000000000003" customHeight="1" thickBot="1" x14ac:dyDescent="0.3">
      <c r="A97" s="257"/>
      <c r="B97" s="257"/>
      <c r="F97" s="1487" t="str">
        <f>Stammdaten!B38</f>
        <v>Kind Krank</v>
      </c>
      <c r="G97" s="1488"/>
      <c r="H97" s="1488"/>
      <c r="I97" s="1488"/>
      <c r="J97" s="1488"/>
      <c r="K97" s="1488"/>
      <c r="L97" s="1488"/>
      <c r="M97" s="1488"/>
      <c r="N97" s="1488"/>
      <c r="O97" s="340"/>
      <c r="P97" s="340"/>
      <c r="Q97" s="340"/>
      <c r="R97" s="1488" t="str">
        <f>Stammdaten!D38</f>
        <v>KK</v>
      </c>
      <c r="S97" s="1488"/>
      <c r="T97" s="1488"/>
      <c r="U97" s="1488"/>
      <c r="V97" s="1488"/>
      <c r="W97" s="341"/>
      <c r="X97" s="341"/>
      <c r="Y97" s="897"/>
      <c r="Z97" s="1485" t="str">
        <f>Stammdaten!B43</f>
        <v>Elternzeit</v>
      </c>
      <c r="AA97" s="1486"/>
      <c r="AB97" s="1486"/>
      <c r="AC97" s="1486"/>
      <c r="AD97" s="1486"/>
      <c r="AE97" s="1486"/>
      <c r="AF97" s="1486"/>
      <c r="AG97" s="1486"/>
      <c r="AH97" s="1486"/>
      <c r="AI97" s="1486"/>
      <c r="AJ97" s="1486"/>
      <c r="AK97" s="1486"/>
      <c r="AL97" s="1486"/>
      <c r="AM97" s="338"/>
      <c r="AN97" s="338"/>
      <c r="AO97" s="338"/>
      <c r="AP97" s="1490" t="str">
        <f>Stammdaten!D43</f>
        <v>EZ</v>
      </c>
      <c r="AQ97" s="1490"/>
      <c r="AR97" s="1490"/>
      <c r="AS97" s="1490"/>
      <c r="AT97" s="1499"/>
      <c r="AU97" s="899"/>
      <c r="AV97" s="342"/>
      <c r="AW97" s="342"/>
      <c r="AX97" s="1490" t="str">
        <f>Stammdaten!B48</f>
        <v>Projekttag</v>
      </c>
      <c r="AY97" s="1490"/>
      <c r="AZ97" s="1490"/>
      <c r="BA97" s="1490"/>
      <c r="BB97" s="1500" t="str">
        <f>Stammdaten!D48</f>
        <v>PjT</v>
      </c>
      <c r="BC97" s="1501"/>
      <c r="BD97" s="263"/>
      <c r="BE97" s="246"/>
      <c r="BF97" s="246"/>
      <c r="BG97" s="259"/>
      <c r="BH97" s="246"/>
      <c r="BI97" s="246"/>
      <c r="BJ97" s="259"/>
      <c r="BK97" s="246"/>
      <c r="BL97" s="246"/>
      <c r="BM97" s="259"/>
      <c r="BN97" s="246"/>
      <c r="BO97" s="246"/>
      <c r="BP97" s="259"/>
      <c r="BQ97" s="246"/>
      <c r="BR97" s="246"/>
      <c r="BS97" s="259"/>
      <c r="BT97" s="246"/>
      <c r="BU97" s="246"/>
      <c r="BV97" s="246"/>
      <c r="BW97" s="246"/>
      <c r="BX97" s="247"/>
      <c r="BY97" s="920"/>
      <c r="CA97" s="938"/>
      <c r="CB97" s="938"/>
      <c r="CC97" s="938"/>
      <c r="CD97" s="938"/>
      <c r="CE97" s="938"/>
      <c r="CF97" s="938"/>
      <c r="CG97" s="938"/>
      <c r="CH97" s="938"/>
      <c r="CI97" s="938"/>
      <c r="CJ97" s="938"/>
      <c r="CK97" s="938"/>
      <c r="CL97" s="938"/>
      <c r="CM97" s="938"/>
      <c r="CN97" s="938"/>
      <c r="CO97" s="938"/>
      <c r="CP97" s="938"/>
      <c r="CQ97" s="938"/>
      <c r="CR97" s="938"/>
      <c r="CS97" s="938"/>
      <c r="CT97" s="938"/>
      <c r="CU97" s="938"/>
      <c r="CV97" s="938"/>
      <c r="DX97" s="923"/>
      <c r="DY97" s="923"/>
      <c r="DZ97" s="923"/>
      <c r="EA97" s="923"/>
      <c r="EB97" s="923"/>
      <c r="EC97" s="923"/>
      <c r="ED97" s="923"/>
      <c r="EE97" s="923"/>
      <c r="EF97" s="923"/>
      <c r="EG97" s="923"/>
      <c r="EH97" s="923"/>
      <c r="EI97" s="923"/>
      <c r="EJ97" s="923"/>
      <c r="EK97" s="923"/>
      <c r="EL97" s="923"/>
      <c r="EM97" s="923"/>
      <c r="EN97" s="923"/>
      <c r="EO97" s="923"/>
      <c r="EP97" s="923"/>
      <c r="EQ97" s="923"/>
      <c r="ER97" s="923"/>
      <c r="ES97" s="923"/>
      <c r="ET97" s="923"/>
      <c r="EU97" s="923"/>
      <c r="EV97" s="923"/>
      <c r="EW97" s="923"/>
      <c r="EX97" s="923"/>
      <c r="EY97" s="923"/>
      <c r="EZ97" s="923"/>
      <c r="FA97" s="923"/>
      <c r="FB97" s="923"/>
      <c r="FC97" s="923"/>
      <c r="FD97" s="923"/>
      <c r="FE97" s="923"/>
      <c r="FF97" s="923"/>
    </row>
    <row r="98" spans="1:162" ht="36.950000000000003" customHeight="1" thickBot="1" x14ac:dyDescent="0.3">
      <c r="A98" s="245"/>
      <c r="B98" s="245"/>
      <c r="C98" s="253"/>
      <c r="D98" s="254"/>
      <c r="E98" s="245"/>
      <c r="F98" s="267"/>
      <c r="G98" s="258"/>
      <c r="H98" s="268"/>
      <c r="I98" s="267"/>
      <c r="J98" s="258"/>
      <c r="K98" s="258"/>
      <c r="L98" s="267"/>
      <c r="M98" s="258"/>
      <c r="N98" s="258"/>
      <c r="O98" s="267"/>
      <c r="P98" s="258"/>
      <c r="Q98" s="258"/>
      <c r="R98" s="267"/>
      <c r="S98" s="258"/>
      <c r="T98" s="258"/>
      <c r="U98" s="267"/>
      <c r="V98" s="258"/>
      <c r="W98" s="258"/>
      <c r="X98" s="267"/>
      <c r="Y98" s="283"/>
      <c r="Z98" s="1493" t="str">
        <f>Stammdaten!B49</f>
        <v>Rufbereitschaft</v>
      </c>
      <c r="AA98" s="1494"/>
      <c r="AB98" s="1494"/>
      <c r="AC98" s="1494"/>
      <c r="AD98" s="1494"/>
      <c r="AE98" s="1494"/>
      <c r="AF98" s="1494"/>
      <c r="AG98" s="1494"/>
      <c r="AH98" s="1494"/>
      <c r="AI98" s="1494"/>
      <c r="AJ98" s="1494"/>
      <c r="AK98" s="1494"/>
      <c r="AL98" s="1495"/>
      <c r="AM98" s="560"/>
      <c r="AN98" s="559"/>
      <c r="AO98" s="559"/>
      <c r="AP98" s="1496" t="str">
        <f>Stammdaten!D49</f>
        <v>Rufb</v>
      </c>
      <c r="AQ98" s="1497"/>
      <c r="AR98" s="1497"/>
      <c r="AS98" s="1497"/>
      <c r="AT98" s="1498"/>
      <c r="AU98" s="284"/>
      <c r="AV98" s="270"/>
      <c r="AW98" s="270"/>
      <c r="AX98" s="1489" t="str">
        <f>Stammdaten!B50</f>
        <v>Berufschule</v>
      </c>
      <c r="AY98" s="1489"/>
      <c r="AZ98" s="1489"/>
      <c r="BA98" s="1489"/>
      <c r="BB98" s="1491" t="str">
        <f>Stammdaten!D50</f>
        <v>BS</v>
      </c>
      <c r="BC98" s="1492"/>
      <c r="BD98" s="246"/>
      <c r="BE98" s="261"/>
      <c r="BF98" s="246"/>
      <c r="BG98" s="246"/>
      <c r="BH98" s="246"/>
      <c r="BI98" s="246"/>
      <c r="BJ98" s="246"/>
      <c r="BK98" s="246"/>
      <c r="BL98" s="246"/>
      <c r="BM98" s="246"/>
      <c r="BN98" s="246"/>
      <c r="BO98" s="246"/>
      <c r="BP98" s="246"/>
      <c r="BQ98" s="246"/>
      <c r="BR98" s="246"/>
      <c r="BS98" s="246"/>
      <c r="BT98" s="246"/>
      <c r="BU98" s="246"/>
      <c r="BV98" s="246"/>
      <c r="BW98" s="246"/>
      <c r="BX98" s="247"/>
      <c r="BY98" s="922"/>
      <c r="BZ98" s="938"/>
      <c r="CA98" s="938"/>
      <c r="CB98" s="938"/>
      <c r="CC98" s="938"/>
      <c r="CD98" s="938"/>
      <c r="CE98" s="938"/>
      <c r="CF98" s="938"/>
      <c r="CG98" s="938"/>
      <c r="CH98" s="938"/>
      <c r="CI98" s="938"/>
      <c r="CJ98" s="938"/>
      <c r="CK98" s="938"/>
      <c r="CL98" s="938"/>
      <c r="CM98" s="938"/>
      <c r="CN98" s="938"/>
      <c r="CO98" s="938"/>
      <c r="CP98" s="938"/>
      <c r="CQ98" s="938"/>
      <c r="CR98" s="938"/>
      <c r="CS98" s="938"/>
      <c r="CT98" s="938"/>
    </row>
    <row r="99" spans="1:162" thickBot="1" x14ac:dyDescent="0.3">
      <c r="A99" s="245"/>
      <c r="B99" s="245"/>
      <c r="C99" s="253"/>
      <c r="D99" s="254"/>
      <c r="E99" s="245"/>
      <c r="F99" s="253"/>
      <c r="G99" s="245"/>
      <c r="H99" s="255"/>
      <c r="I99" s="253"/>
      <c r="J99" s="245"/>
      <c r="K99" s="245"/>
      <c r="L99" s="253"/>
      <c r="M99" s="245"/>
      <c r="N99" s="245"/>
      <c r="O99" s="253"/>
      <c r="P99" s="245"/>
      <c r="Q99" s="245"/>
      <c r="R99" s="253"/>
      <c r="S99" s="245"/>
      <c r="T99" s="245"/>
      <c r="U99" s="253"/>
      <c r="V99" s="245"/>
      <c r="W99" s="245"/>
      <c r="X99" s="253"/>
      <c r="Y99" s="245"/>
      <c r="Z99" s="258"/>
      <c r="AA99" s="267"/>
      <c r="AB99" s="258"/>
      <c r="AC99" s="258"/>
      <c r="AD99" s="267"/>
      <c r="AE99" s="258"/>
      <c r="AF99" s="258"/>
      <c r="AG99" s="267"/>
      <c r="AH99" s="258"/>
      <c r="AI99" s="258"/>
      <c r="AJ99" s="267"/>
      <c r="AK99" s="258"/>
      <c r="AL99" s="258"/>
      <c r="AM99" s="269"/>
      <c r="AN99" s="269"/>
      <c r="AO99" s="269"/>
      <c r="AP99" s="270"/>
      <c r="AQ99" s="270"/>
      <c r="AR99" s="270"/>
      <c r="AS99" s="270"/>
      <c r="AT99" s="270"/>
      <c r="AU99" s="246"/>
      <c r="AV99" s="246"/>
      <c r="AW99" s="246"/>
      <c r="AX99" s="246"/>
      <c r="AY99" s="246"/>
      <c r="AZ99" s="246"/>
      <c r="BA99" s="246"/>
      <c r="BB99" s="246"/>
      <c r="BC99" s="246"/>
      <c r="BD99" s="246"/>
      <c r="BE99" s="261"/>
      <c r="BF99" s="246"/>
      <c r="BG99" s="246"/>
      <c r="BH99" s="246"/>
      <c r="BI99" s="246"/>
      <c r="BJ99" s="246"/>
      <c r="BK99" s="246"/>
      <c r="BL99" s="246"/>
      <c r="BM99" s="246"/>
      <c r="BN99" s="246"/>
      <c r="BO99" s="246"/>
      <c r="BP99" s="246"/>
      <c r="BQ99" s="246"/>
      <c r="BR99" s="246"/>
      <c r="BS99" s="246"/>
      <c r="BT99" s="246"/>
      <c r="BU99" s="246"/>
      <c r="BV99" s="246"/>
      <c r="BW99" s="246"/>
      <c r="BX99" s="247"/>
      <c r="BY99" s="922"/>
      <c r="BZ99" s="938"/>
      <c r="CA99" s="938"/>
      <c r="CB99" s="938"/>
      <c r="CC99" s="938"/>
      <c r="CD99" s="938"/>
      <c r="CE99" s="938"/>
      <c r="CF99" s="938"/>
      <c r="CG99" s="938"/>
      <c r="CH99" s="938"/>
      <c r="CI99" s="938"/>
      <c r="CJ99" s="938"/>
      <c r="CK99" s="938"/>
      <c r="CL99" s="938"/>
      <c r="CM99" s="938"/>
      <c r="CN99" s="938"/>
      <c r="CO99" s="938"/>
      <c r="CP99" s="938"/>
      <c r="CQ99" s="938"/>
      <c r="CR99" s="938"/>
      <c r="CS99" s="938"/>
      <c r="CT99" s="938"/>
    </row>
    <row r="100" spans="1:162" thickBot="1" x14ac:dyDescent="0.3">
      <c r="A100" s="245"/>
      <c r="B100" s="245"/>
      <c r="C100" s="253"/>
      <c r="D100" s="254"/>
      <c r="E100" s="245"/>
      <c r="F100" s="253"/>
      <c r="G100" s="245"/>
      <c r="H100" s="255"/>
      <c r="I100" s="253"/>
      <c r="J100" s="245"/>
      <c r="K100" s="245"/>
      <c r="L100" s="253"/>
      <c r="M100" s="245"/>
      <c r="N100" s="245"/>
      <c r="O100" s="253"/>
      <c r="P100" s="245"/>
      <c r="Q100" s="245"/>
      <c r="R100" s="253"/>
      <c r="S100" s="245"/>
      <c r="T100" s="245"/>
      <c r="U100" s="253"/>
      <c r="V100" s="245"/>
      <c r="W100" s="245"/>
      <c r="X100" s="253"/>
      <c r="Y100" s="245"/>
      <c r="Z100" s="245"/>
      <c r="AA100" s="253"/>
      <c r="AB100" s="245"/>
      <c r="AC100" s="245"/>
      <c r="AD100" s="253"/>
      <c r="AE100" s="245"/>
      <c r="AF100" s="245"/>
      <c r="AG100" s="253"/>
      <c r="AH100" s="245"/>
      <c r="AI100" s="245"/>
      <c r="AJ100" s="253"/>
      <c r="AK100" s="245"/>
      <c r="AL100" s="245"/>
      <c r="AM100" s="247"/>
      <c r="AN100" s="247"/>
      <c r="AO100" s="247"/>
      <c r="AP100" s="246"/>
      <c r="AQ100" s="246"/>
      <c r="AR100" s="246"/>
      <c r="AS100" s="246"/>
      <c r="AT100" s="246"/>
      <c r="AU100" s="246"/>
      <c r="AV100" s="246"/>
      <c r="AW100" s="246"/>
      <c r="AX100" s="246"/>
      <c r="AY100" s="246"/>
      <c r="AZ100" s="246"/>
      <c r="BA100" s="246"/>
      <c r="BB100" s="246"/>
      <c r="BC100" s="246"/>
      <c r="BD100" s="246"/>
      <c r="BE100" s="261"/>
      <c r="BF100" s="246"/>
      <c r="BG100" s="246"/>
      <c r="BH100" s="246"/>
      <c r="BI100" s="246"/>
      <c r="BJ100" s="246"/>
      <c r="BK100" s="246"/>
      <c r="BL100" s="246"/>
      <c r="BM100" s="246"/>
      <c r="BN100" s="246"/>
      <c r="BO100" s="246"/>
      <c r="BP100" s="246"/>
      <c r="BQ100" s="246"/>
      <c r="BR100" s="246"/>
      <c r="BS100" s="246"/>
      <c r="BT100" s="246"/>
      <c r="BU100" s="246"/>
      <c r="BV100" s="246"/>
      <c r="BW100" s="246"/>
      <c r="BX100" s="247"/>
      <c r="BY100" s="922"/>
      <c r="BZ100" s="938"/>
      <c r="CA100" s="938"/>
      <c r="CB100" s="938"/>
      <c r="CC100" s="938"/>
      <c r="CD100" s="938"/>
      <c r="CE100" s="938"/>
      <c r="CF100" s="938"/>
      <c r="CG100" s="938"/>
      <c r="CH100" s="938"/>
      <c r="CI100" s="938"/>
      <c r="CJ100" s="938"/>
      <c r="CK100" s="938"/>
      <c r="CL100" s="938"/>
      <c r="CM100" s="938"/>
      <c r="CN100" s="938"/>
      <c r="CO100" s="938"/>
      <c r="CP100" s="938"/>
      <c r="CQ100" s="938"/>
      <c r="CR100" s="938"/>
      <c r="CS100" s="938"/>
      <c r="CT100" s="938"/>
    </row>
    <row r="101" spans="1:162" thickBot="1" x14ac:dyDescent="0.3">
      <c r="A101" s="245"/>
      <c r="B101" s="245"/>
      <c r="C101" s="253"/>
      <c r="D101" s="254"/>
      <c r="E101" s="245"/>
      <c r="F101" s="253"/>
      <c r="G101" s="245"/>
      <c r="H101" s="255"/>
      <c r="I101" s="253"/>
      <c r="J101" s="245"/>
      <c r="K101" s="245"/>
      <c r="L101" s="253"/>
      <c r="M101" s="245"/>
      <c r="N101" s="245"/>
      <c r="O101" s="253"/>
      <c r="P101" s="245"/>
      <c r="Q101" s="245"/>
      <c r="R101" s="253"/>
      <c r="S101" s="245"/>
      <c r="T101" s="245"/>
      <c r="U101" s="253"/>
      <c r="V101" s="245"/>
      <c r="W101" s="245"/>
      <c r="X101" s="253"/>
      <c r="Y101" s="245"/>
      <c r="Z101" s="245"/>
      <c r="AA101" s="253"/>
      <c r="AB101" s="245"/>
      <c r="AC101" s="245"/>
      <c r="AD101" s="253"/>
      <c r="AE101" s="245"/>
      <c r="AF101" s="245"/>
      <c r="AG101" s="253"/>
      <c r="AH101" s="245"/>
      <c r="AI101" s="245"/>
      <c r="AJ101" s="253"/>
      <c r="AK101" s="245"/>
      <c r="AL101" s="245"/>
      <c r="AM101" s="247"/>
      <c r="AN101" s="247"/>
      <c r="AO101" s="247"/>
      <c r="AP101" s="246"/>
      <c r="AQ101" s="246"/>
      <c r="AR101" s="246"/>
      <c r="AS101" s="246"/>
      <c r="AT101" s="246"/>
      <c r="AU101" s="246"/>
      <c r="AV101" s="246"/>
      <c r="AW101" s="246"/>
      <c r="AX101" s="246"/>
      <c r="AY101" s="246"/>
      <c r="AZ101" s="246"/>
      <c r="BA101" s="246"/>
      <c r="BB101" s="246"/>
      <c r="BC101" s="246"/>
      <c r="BD101" s="246"/>
      <c r="BE101" s="261"/>
      <c r="BF101" s="246"/>
      <c r="BG101" s="246"/>
      <c r="BH101" s="246"/>
      <c r="BI101" s="246"/>
      <c r="BJ101" s="246"/>
      <c r="BK101" s="246"/>
      <c r="BL101" s="246"/>
      <c r="BM101" s="246"/>
      <c r="BN101" s="246"/>
      <c r="BO101" s="246"/>
      <c r="BP101" s="246"/>
      <c r="BQ101" s="246"/>
      <c r="BR101" s="246"/>
      <c r="BS101" s="246"/>
      <c r="BT101" s="246"/>
      <c r="BU101" s="246"/>
      <c r="BV101" s="246"/>
      <c r="BW101" s="246"/>
      <c r="BX101" s="247"/>
      <c r="BY101" s="920"/>
    </row>
    <row r="102" spans="1:162" thickBot="1" x14ac:dyDescent="0.3">
      <c r="A102" s="245"/>
      <c r="B102" s="245"/>
      <c r="C102" s="253"/>
      <c r="D102" s="254"/>
      <c r="E102" s="245"/>
      <c r="F102" s="253"/>
      <c r="G102" s="245"/>
      <c r="H102" s="255"/>
      <c r="I102" s="253"/>
      <c r="J102" s="245"/>
      <c r="K102" s="245"/>
      <c r="L102" s="253"/>
      <c r="M102" s="245"/>
      <c r="N102" s="245"/>
      <c r="O102" s="253"/>
      <c r="P102" s="245"/>
      <c r="Q102" s="245"/>
      <c r="R102" s="253"/>
      <c r="S102" s="245"/>
      <c r="T102" s="245"/>
      <c r="U102" s="253"/>
      <c r="V102" s="245"/>
      <c r="W102" s="245"/>
      <c r="X102" s="253"/>
      <c r="Y102" s="245"/>
      <c r="Z102" s="245"/>
      <c r="AA102" s="253"/>
      <c r="AB102" s="245"/>
      <c r="AC102" s="245"/>
      <c r="AD102" s="253"/>
      <c r="AE102" s="245"/>
      <c r="AF102" s="245"/>
      <c r="AG102" s="253"/>
      <c r="AH102" s="245"/>
      <c r="AI102" s="245"/>
      <c r="AJ102" s="253"/>
      <c r="AK102" s="245"/>
      <c r="AL102" s="245"/>
      <c r="AM102" s="247"/>
      <c r="AN102" s="247"/>
      <c r="AO102" s="247"/>
      <c r="AP102" s="246"/>
      <c r="AQ102" s="246"/>
      <c r="AR102" s="246"/>
      <c r="AS102" s="246"/>
      <c r="AT102" s="246"/>
      <c r="AU102" s="246"/>
      <c r="AV102" s="246"/>
      <c r="AW102" s="246"/>
      <c r="AX102" s="246"/>
      <c r="AY102" s="246"/>
      <c r="AZ102" s="246"/>
      <c r="BA102" s="246"/>
      <c r="BB102" s="246"/>
      <c r="BC102" s="246"/>
      <c r="BD102" s="246"/>
      <c r="BE102" s="261"/>
      <c r="BF102" s="246"/>
      <c r="BG102" s="246"/>
      <c r="BH102" s="246"/>
      <c r="BI102" s="246"/>
      <c r="BJ102" s="246"/>
      <c r="BK102" s="246"/>
      <c r="BL102" s="246"/>
      <c r="BM102" s="246"/>
      <c r="BN102" s="246"/>
      <c r="BO102" s="246"/>
      <c r="BP102" s="246"/>
      <c r="BQ102" s="246"/>
      <c r="BR102" s="246"/>
      <c r="BS102" s="246"/>
      <c r="BT102" s="246"/>
      <c r="BU102" s="246"/>
      <c r="BV102" s="246"/>
      <c r="BW102" s="246"/>
      <c r="BX102" s="247"/>
      <c r="BY102" s="920"/>
    </row>
    <row r="103" spans="1:162" hidden="1" thickBot="1" x14ac:dyDescent="0.3">
      <c r="A103" s="245"/>
      <c r="B103" s="245"/>
      <c r="C103" s="253"/>
      <c r="D103" s="254"/>
      <c r="E103" s="245"/>
      <c r="F103" s="253"/>
      <c r="G103" s="245"/>
      <c r="H103" s="255"/>
      <c r="I103" s="253"/>
      <c r="J103" s="245"/>
      <c r="K103" s="245"/>
      <c r="L103" s="253"/>
      <c r="M103" s="245"/>
      <c r="N103" s="245"/>
      <c r="O103" s="253"/>
      <c r="P103" s="245"/>
      <c r="Q103" s="245"/>
      <c r="R103" s="253"/>
      <c r="S103" s="245"/>
      <c r="T103" s="245"/>
      <c r="U103" s="253"/>
      <c r="V103" s="245"/>
      <c r="W103" s="245"/>
      <c r="X103" s="253"/>
      <c r="Y103" s="245"/>
      <c r="Z103" s="245"/>
      <c r="AA103" s="253"/>
      <c r="AB103" s="245"/>
      <c r="AC103" s="245"/>
      <c r="AD103" s="253"/>
      <c r="AE103" s="245"/>
      <c r="AF103" s="245"/>
      <c r="AG103" s="253"/>
      <c r="AH103" s="245"/>
      <c r="AI103" s="245"/>
      <c r="AJ103" s="253"/>
      <c r="AK103" s="245"/>
      <c r="AL103" s="245"/>
      <c r="AM103" s="247"/>
      <c r="AN103" s="247"/>
      <c r="AO103" s="247"/>
      <c r="AP103" s="246"/>
      <c r="AQ103" s="246"/>
      <c r="AR103" s="246"/>
      <c r="AS103" s="246"/>
      <c r="AT103" s="246"/>
      <c r="AU103" s="246"/>
      <c r="AV103" s="246"/>
      <c r="AW103" s="246"/>
      <c r="AX103" s="246"/>
      <c r="AY103" s="246"/>
      <c r="AZ103" s="246"/>
      <c r="BA103" s="246"/>
      <c r="BB103" s="246"/>
      <c r="BC103" s="246"/>
      <c r="BD103" s="246"/>
      <c r="BE103" s="261"/>
      <c r="BF103" s="246"/>
      <c r="BG103" s="246"/>
      <c r="BH103" s="246"/>
      <c r="BI103" s="246"/>
      <c r="BJ103" s="246"/>
      <c r="BK103" s="246"/>
      <c r="BL103" s="246"/>
      <c r="BM103" s="246"/>
      <c r="BN103" s="246"/>
      <c r="BO103" s="246"/>
      <c r="BP103" s="246"/>
      <c r="BQ103" s="246"/>
      <c r="BR103" s="246"/>
      <c r="BS103" s="246"/>
      <c r="BT103" s="246"/>
      <c r="BU103" s="246"/>
      <c r="BV103" s="246"/>
      <c r="BW103" s="246"/>
      <c r="BX103" s="247"/>
      <c r="BY103" s="920"/>
    </row>
    <row r="104" spans="1:162" hidden="1" thickBot="1" x14ac:dyDescent="0.3">
      <c r="A104" s="245"/>
      <c r="B104" s="245"/>
      <c r="C104" s="253"/>
      <c r="D104" s="254"/>
      <c r="E104" s="245"/>
      <c r="F104" s="253"/>
      <c r="G104" s="245"/>
      <c r="H104" s="255"/>
      <c r="I104" s="253"/>
      <c r="J104" s="245"/>
      <c r="K104" s="245"/>
      <c r="L104" s="253"/>
      <c r="M104" s="245"/>
      <c r="N104" s="245"/>
      <c r="O104" s="253"/>
      <c r="P104" s="245"/>
      <c r="Q104" s="245"/>
      <c r="R104" s="253"/>
      <c r="S104" s="245"/>
      <c r="T104" s="245"/>
      <c r="U104" s="253"/>
      <c r="V104" s="245"/>
      <c r="W104" s="245"/>
      <c r="X104" s="253"/>
      <c r="Y104" s="245"/>
      <c r="Z104" s="245"/>
      <c r="AA104" s="253"/>
      <c r="AB104" s="245"/>
      <c r="AC104" s="245"/>
      <c r="AD104" s="253"/>
      <c r="AE104" s="245"/>
      <c r="AF104" s="245"/>
      <c r="AG104" s="253"/>
      <c r="AH104" s="245"/>
      <c r="AI104" s="245"/>
      <c r="AJ104" s="253"/>
      <c r="AK104" s="245"/>
      <c r="AL104" s="245"/>
      <c r="AM104" s="247"/>
      <c r="AN104" s="247"/>
      <c r="AO104" s="247"/>
      <c r="AP104" s="246"/>
      <c r="AQ104" s="246"/>
      <c r="AR104" s="246"/>
      <c r="AS104" s="246"/>
      <c r="AT104" s="246"/>
      <c r="AU104" s="246"/>
      <c r="AV104" s="246"/>
      <c r="AW104" s="246"/>
      <c r="AX104" s="246"/>
      <c r="AY104" s="246"/>
      <c r="AZ104" s="246"/>
      <c r="BA104" s="246"/>
      <c r="BB104" s="246"/>
      <c r="BC104" s="246"/>
      <c r="BD104" s="246"/>
      <c r="BE104" s="261"/>
      <c r="BF104" s="246"/>
      <c r="BG104" s="246"/>
      <c r="BH104" s="246"/>
      <c r="BI104" s="246"/>
      <c r="BJ104" s="246"/>
      <c r="BK104" s="246"/>
      <c r="BL104" s="246"/>
      <c r="BM104" s="246"/>
      <c r="BN104" s="246"/>
      <c r="BO104" s="246"/>
      <c r="BP104" s="246"/>
      <c r="BQ104" s="246"/>
      <c r="BR104" s="246"/>
      <c r="BS104" s="246"/>
      <c r="BT104" s="246"/>
      <c r="BU104" s="246"/>
      <c r="BV104" s="246"/>
      <c r="BW104" s="246"/>
      <c r="BX104" s="247"/>
      <c r="BY104" s="920"/>
    </row>
    <row r="105" spans="1:162" hidden="1" thickBot="1" x14ac:dyDescent="0.3">
      <c r="A105" s="245"/>
      <c r="B105" s="245"/>
      <c r="C105" s="253"/>
      <c r="D105" s="254"/>
      <c r="E105" s="245"/>
      <c r="F105" s="253"/>
      <c r="G105" s="245"/>
      <c r="H105" s="255"/>
      <c r="I105" s="253"/>
      <c r="J105" s="245"/>
      <c r="K105" s="245"/>
      <c r="L105" s="253"/>
      <c r="M105" s="245"/>
      <c r="N105" s="245"/>
      <c r="O105" s="253"/>
      <c r="P105" s="245"/>
      <c r="Q105" s="245"/>
      <c r="R105" s="253"/>
      <c r="S105" s="245"/>
      <c r="T105" s="245"/>
      <c r="U105" s="253"/>
      <c r="V105" s="245"/>
      <c r="W105" s="245"/>
      <c r="X105" s="253"/>
      <c r="Y105" s="245"/>
      <c r="Z105" s="245"/>
      <c r="AA105" s="253"/>
      <c r="AB105" s="245"/>
      <c r="AC105" s="245"/>
      <c r="AD105" s="253"/>
      <c r="AE105" s="245"/>
      <c r="AF105" s="245"/>
      <c r="AG105" s="253"/>
      <c r="AH105" s="245"/>
      <c r="AI105" s="245"/>
      <c r="AJ105" s="253"/>
      <c r="AK105" s="245"/>
      <c r="AL105" s="245"/>
      <c r="AM105" s="247"/>
      <c r="AN105" s="247"/>
      <c r="AO105" s="247"/>
      <c r="AP105" s="246"/>
      <c r="AQ105" s="246"/>
      <c r="AR105" s="246"/>
      <c r="AS105" s="246"/>
      <c r="AT105" s="246"/>
      <c r="AU105" s="246"/>
      <c r="AV105" s="246"/>
      <c r="AW105" s="246"/>
      <c r="AX105" s="246"/>
      <c r="AY105" s="246"/>
      <c r="AZ105" s="246"/>
      <c r="BA105" s="246"/>
      <c r="BB105" s="246"/>
      <c r="BC105" s="246"/>
      <c r="BD105" s="246"/>
      <c r="BE105" s="246"/>
      <c r="BF105" s="246"/>
      <c r="BG105" s="246"/>
      <c r="BH105" s="246"/>
      <c r="BI105" s="246"/>
      <c r="BJ105" s="246"/>
      <c r="BK105" s="246"/>
      <c r="BL105" s="246"/>
      <c r="BM105" s="246"/>
      <c r="BN105" s="246"/>
      <c r="BO105" s="246"/>
      <c r="BP105" s="246"/>
      <c r="BQ105" s="246"/>
      <c r="BR105" s="246"/>
      <c r="BS105" s="246"/>
      <c r="BT105" s="246"/>
      <c r="BU105" s="246"/>
      <c r="BV105" s="246"/>
      <c r="BW105" s="246"/>
      <c r="BX105" s="247"/>
      <c r="BY105" s="920"/>
    </row>
    <row r="106" spans="1:162" hidden="1" thickBot="1" x14ac:dyDescent="0.3">
      <c r="A106" s="245"/>
      <c r="B106" s="245"/>
      <c r="C106" s="253"/>
      <c r="D106" s="254"/>
      <c r="E106" s="245"/>
      <c r="F106" s="253"/>
      <c r="G106" s="245"/>
      <c r="H106" s="255"/>
      <c r="I106" s="253"/>
      <c r="J106" s="245"/>
      <c r="K106" s="245"/>
      <c r="L106" s="253"/>
      <c r="M106" s="245"/>
      <c r="N106" s="245"/>
      <c r="O106" s="253"/>
      <c r="P106" s="245"/>
      <c r="Q106" s="245"/>
      <c r="R106" s="253"/>
      <c r="S106" s="245"/>
      <c r="T106" s="245"/>
      <c r="U106" s="253"/>
      <c r="V106" s="245"/>
      <c r="W106" s="245"/>
      <c r="X106" s="253"/>
      <c r="Y106" s="245"/>
      <c r="Z106" s="245"/>
      <c r="AA106" s="253"/>
      <c r="AB106" s="245"/>
      <c r="AC106" s="245"/>
      <c r="AD106" s="253"/>
      <c r="AE106" s="245"/>
      <c r="AF106" s="245"/>
      <c r="AG106" s="253"/>
      <c r="AH106" s="245"/>
      <c r="AI106" s="245"/>
      <c r="AJ106" s="253"/>
      <c r="AK106" s="245"/>
      <c r="AL106" s="245"/>
      <c r="AM106" s="247"/>
      <c r="AN106" s="247"/>
      <c r="AO106" s="247"/>
      <c r="AP106" s="246"/>
      <c r="AQ106" s="246"/>
      <c r="AR106" s="246"/>
      <c r="AS106" s="246"/>
      <c r="AT106" s="246"/>
      <c r="AU106" s="246"/>
      <c r="AV106" s="246"/>
      <c r="AW106" s="246"/>
      <c r="AX106" s="246"/>
      <c r="AY106" s="246"/>
      <c r="AZ106" s="246"/>
      <c r="BA106" s="246"/>
      <c r="BB106" s="246"/>
      <c r="BC106" s="246"/>
      <c r="BD106" s="246"/>
      <c r="BE106" s="246"/>
      <c r="BF106" s="246"/>
      <c r="BG106" s="246"/>
      <c r="BH106" s="246"/>
      <c r="BI106" s="246"/>
      <c r="BJ106" s="246"/>
      <c r="BK106" s="246"/>
      <c r="BL106" s="246"/>
      <c r="BM106" s="246"/>
      <c r="BN106" s="246"/>
      <c r="BO106" s="246"/>
      <c r="BP106" s="246"/>
      <c r="BQ106" s="246"/>
      <c r="BR106" s="246"/>
      <c r="BS106" s="246"/>
      <c r="BT106" s="246"/>
      <c r="BU106" s="246"/>
      <c r="BV106" s="246"/>
      <c r="BW106" s="246"/>
      <c r="BX106" s="247"/>
      <c r="BY106" s="920"/>
    </row>
    <row r="107" spans="1:162" hidden="1" thickBot="1" x14ac:dyDescent="0.3">
      <c r="A107" s="245"/>
      <c r="B107" s="245"/>
      <c r="C107" s="253"/>
      <c r="D107" s="254"/>
      <c r="E107" s="245"/>
      <c r="F107" s="253"/>
      <c r="G107" s="245"/>
      <c r="H107" s="255"/>
      <c r="I107" s="253"/>
      <c r="J107" s="245"/>
      <c r="K107" s="245"/>
      <c r="L107" s="253"/>
      <c r="M107" s="245"/>
      <c r="N107" s="245"/>
      <c r="O107" s="253"/>
      <c r="P107" s="245"/>
      <c r="Q107" s="245"/>
      <c r="R107" s="253"/>
      <c r="S107" s="245"/>
      <c r="T107" s="245"/>
      <c r="U107" s="253"/>
      <c r="V107" s="245"/>
      <c r="W107" s="245"/>
      <c r="X107" s="253"/>
      <c r="Y107" s="245"/>
      <c r="Z107" s="245"/>
      <c r="AA107" s="253"/>
      <c r="AB107" s="245"/>
      <c r="AC107" s="245"/>
      <c r="AD107" s="253"/>
      <c r="AE107" s="245"/>
      <c r="AF107" s="245"/>
      <c r="AG107" s="253"/>
      <c r="AH107" s="245"/>
      <c r="AI107" s="245"/>
      <c r="AJ107" s="253"/>
      <c r="AK107" s="245"/>
      <c r="AL107" s="245"/>
      <c r="AM107" s="247"/>
      <c r="AN107" s="247"/>
      <c r="AO107" s="247"/>
      <c r="AP107" s="246"/>
      <c r="AQ107" s="246"/>
      <c r="AR107" s="246"/>
      <c r="AS107" s="246"/>
      <c r="AT107" s="246"/>
      <c r="AU107" s="246"/>
      <c r="AV107" s="246"/>
      <c r="AW107" s="246"/>
      <c r="AX107" s="246"/>
      <c r="AY107" s="246"/>
      <c r="AZ107" s="246"/>
      <c r="BA107" s="246"/>
      <c r="BB107" s="246"/>
      <c r="BC107" s="246"/>
      <c r="BD107" s="246"/>
      <c r="BE107" s="246"/>
      <c r="BF107" s="246"/>
      <c r="BG107" s="246"/>
      <c r="BH107" s="246"/>
      <c r="BI107" s="246"/>
      <c r="BJ107" s="246"/>
      <c r="BK107" s="246"/>
      <c r="BL107" s="246"/>
      <c r="BM107" s="246"/>
      <c r="BN107" s="246"/>
      <c r="BO107" s="246"/>
      <c r="BP107" s="246"/>
      <c r="BQ107" s="246"/>
      <c r="BR107" s="246"/>
      <c r="BS107" s="246"/>
      <c r="BT107" s="246"/>
      <c r="BU107" s="246"/>
      <c r="BV107" s="246"/>
      <c r="BW107" s="246"/>
      <c r="BX107" s="247"/>
      <c r="BY107" s="920"/>
    </row>
    <row r="108" spans="1:162" hidden="1" thickBot="1" x14ac:dyDescent="0.3">
      <c r="A108" s="245"/>
      <c r="B108" s="245"/>
      <c r="C108" s="253"/>
      <c r="D108" s="254"/>
      <c r="E108" s="245"/>
      <c r="F108" s="253"/>
      <c r="G108" s="245"/>
      <c r="H108" s="255"/>
      <c r="I108" s="253"/>
      <c r="J108" s="245"/>
      <c r="K108" s="245"/>
      <c r="L108" s="253"/>
      <c r="M108" s="245"/>
      <c r="N108" s="245"/>
      <c r="O108" s="253"/>
      <c r="P108" s="245"/>
      <c r="Q108" s="245"/>
      <c r="R108" s="253"/>
      <c r="S108" s="245"/>
      <c r="T108" s="245"/>
      <c r="U108" s="253"/>
      <c r="V108" s="245"/>
      <c r="W108" s="245"/>
      <c r="X108" s="253"/>
      <c r="Y108" s="245"/>
      <c r="Z108" s="245"/>
      <c r="AA108" s="253"/>
      <c r="AB108" s="245"/>
      <c r="AC108" s="245"/>
      <c r="AD108" s="253"/>
      <c r="AE108" s="245"/>
      <c r="AF108" s="245"/>
      <c r="AG108" s="253"/>
      <c r="AH108" s="245"/>
      <c r="AI108" s="245"/>
      <c r="AJ108" s="253"/>
      <c r="AK108" s="245"/>
      <c r="AL108" s="245"/>
      <c r="AM108" s="247"/>
      <c r="AN108" s="247"/>
      <c r="AO108" s="247"/>
      <c r="AP108" s="246"/>
      <c r="AQ108" s="246"/>
      <c r="AR108" s="246"/>
      <c r="AS108" s="246"/>
      <c r="AT108" s="246"/>
      <c r="AU108" s="246"/>
      <c r="AV108" s="246"/>
      <c r="AW108" s="246"/>
      <c r="AX108" s="246"/>
      <c r="AY108" s="246"/>
      <c r="AZ108" s="246"/>
      <c r="BA108" s="246"/>
      <c r="BB108" s="246"/>
      <c r="BC108" s="246"/>
      <c r="BD108" s="246"/>
      <c r="BE108" s="246"/>
      <c r="BF108" s="246"/>
      <c r="BG108" s="246"/>
      <c r="BH108" s="246"/>
      <c r="BI108" s="246"/>
      <c r="BJ108" s="246"/>
      <c r="BK108" s="246"/>
      <c r="BL108" s="246"/>
      <c r="BM108" s="246"/>
      <c r="BN108" s="246"/>
      <c r="BO108" s="246"/>
      <c r="BP108" s="246"/>
      <c r="BQ108" s="246"/>
      <c r="BR108" s="246"/>
      <c r="BS108" s="246"/>
      <c r="BT108" s="246"/>
      <c r="BU108" s="246"/>
      <c r="BV108" s="246"/>
      <c r="BW108" s="246"/>
      <c r="BX108" s="247"/>
      <c r="BY108" s="920"/>
    </row>
    <row r="109" spans="1:162" hidden="1" thickBot="1" x14ac:dyDescent="0.3">
      <c r="A109" s="245"/>
      <c r="B109" s="245"/>
      <c r="C109" s="253"/>
      <c r="D109" s="254"/>
      <c r="E109" s="245"/>
      <c r="F109" s="253"/>
      <c r="G109" s="245"/>
      <c r="H109" s="255"/>
      <c r="I109" s="253"/>
      <c r="J109" s="245"/>
      <c r="K109" s="245"/>
      <c r="L109" s="253"/>
      <c r="M109" s="245"/>
      <c r="N109" s="245"/>
      <c r="O109" s="253"/>
      <c r="P109" s="245"/>
      <c r="Q109" s="245"/>
      <c r="R109" s="253"/>
      <c r="S109" s="245"/>
      <c r="T109" s="245"/>
      <c r="U109" s="253"/>
      <c r="V109" s="245"/>
      <c r="W109" s="245"/>
      <c r="X109" s="253"/>
      <c r="Y109" s="245"/>
      <c r="Z109" s="245"/>
      <c r="AA109" s="253"/>
      <c r="AB109" s="245"/>
      <c r="AC109" s="245"/>
      <c r="AD109" s="253"/>
      <c r="AE109" s="245"/>
      <c r="AF109" s="245"/>
      <c r="AG109" s="253"/>
      <c r="AH109" s="245"/>
      <c r="AI109" s="245"/>
      <c r="AJ109" s="253"/>
      <c r="AK109" s="245"/>
      <c r="AL109" s="245"/>
      <c r="AM109" s="247"/>
      <c r="AN109" s="247"/>
      <c r="AO109" s="247"/>
      <c r="AP109" s="246"/>
      <c r="AQ109" s="246"/>
      <c r="AR109" s="246"/>
      <c r="AS109" s="246"/>
      <c r="AT109" s="246"/>
      <c r="AU109" s="246"/>
      <c r="AV109" s="246"/>
      <c r="AW109" s="246"/>
      <c r="AX109" s="246"/>
      <c r="AY109" s="246"/>
      <c r="AZ109" s="246"/>
      <c r="BA109" s="246"/>
      <c r="BB109" s="246"/>
      <c r="BC109" s="246"/>
      <c r="BD109" s="246"/>
      <c r="BE109" s="246"/>
      <c r="BF109" s="246"/>
      <c r="BG109" s="246"/>
      <c r="BH109" s="246"/>
      <c r="BI109" s="246"/>
      <c r="BJ109" s="246"/>
      <c r="BK109" s="246"/>
      <c r="BL109" s="246"/>
      <c r="BM109" s="246"/>
      <c r="BN109" s="246"/>
      <c r="BO109" s="246"/>
      <c r="BP109" s="246"/>
      <c r="BQ109" s="246"/>
      <c r="BR109" s="246"/>
      <c r="BS109" s="246"/>
      <c r="BT109" s="246"/>
      <c r="BU109" s="246"/>
      <c r="BV109" s="246"/>
      <c r="BW109" s="246"/>
      <c r="BX109" s="247"/>
      <c r="BY109" s="920"/>
    </row>
    <row r="110" spans="1:162" hidden="1" thickBot="1" x14ac:dyDescent="0.3">
      <c r="A110" s="245"/>
      <c r="B110" s="245"/>
      <c r="C110" s="253"/>
      <c r="D110" s="254"/>
      <c r="E110" s="245"/>
      <c r="F110" s="253"/>
      <c r="G110" s="245"/>
      <c r="H110" s="255"/>
      <c r="I110" s="253"/>
      <c r="J110" s="245"/>
      <c r="K110" s="245"/>
      <c r="L110" s="253"/>
      <c r="M110" s="245"/>
      <c r="N110" s="245"/>
      <c r="O110" s="253"/>
      <c r="P110" s="245"/>
      <c r="Q110" s="245"/>
      <c r="R110" s="253"/>
      <c r="S110" s="245"/>
      <c r="T110" s="245"/>
      <c r="U110" s="253"/>
      <c r="V110" s="245"/>
      <c r="W110" s="245"/>
      <c r="X110" s="253"/>
      <c r="Y110" s="245"/>
      <c r="Z110" s="245"/>
      <c r="AA110" s="253"/>
      <c r="AB110" s="245"/>
      <c r="AC110" s="245"/>
      <c r="AD110" s="253"/>
      <c r="AE110" s="245"/>
      <c r="AF110" s="245"/>
      <c r="AG110" s="253"/>
      <c r="AH110" s="245"/>
      <c r="AI110" s="245"/>
      <c r="AJ110" s="253"/>
      <c r="AK110" s="245"/>
      <c r="AL110" s="245"/>
      <c r="AM110" s="247"/>
      <c r="AN110" s="247"/>
      <c r="AO110" s="247"/>
      <c r="AP110" s="246"/>
      <c r="AQ110" s="246"/>
      <c r="AR110" s="246"/>
      <c r="AS110" s="246"/>
      <c r="AT110" s="246"/>
      <c r="AU110" s="246"/>
      <c r="AV110" s="246"/>
      <c r="AW110" s="246"/>
      <c r="AX110" s="246"/>
      <c r="AY110" s="246"/>
      <c r="AZ110" s="246"/>
      <c r="BA110" s="246"/>
      <c r="BB110" s="246"/>
      <c r="BC110" s="246"/>
      <c r="BD110" s="246"/>
      <c r="BE110" s="246"/>
      <c r="BF110" s="246"/>
      <c r="BG110" s="246"/>
      <c r="BH110" s="246"/>
      <c r="BI110" s="246"/>
      <c r="BJ110" s="246"/>
      <c r="BK110" s="246"/>
      <c r="BL110" s="246"/>
      <c r="BM110" s="246"/>
      <c r="BN110" s="246"/>
      <c r="BO110" s="246"/>
      <c r="BP110" s="246"/>
      <c r="BQ110" s="246"/>
      <c r="BR110" s="246"/>
      <c r="BS110" s="246"/>
      <c r="BT110" s="246"/>
      <c r="BU110" s="246"/>
      <c r="BV110" s="246"/>
      <c r="BW110" s="246"/>
      <c r="BX110" s="247"/>
      <c r="BY110" s="920"/>
    </row>
    <row r="111" spans="1:162" hidden="1" thickBot="1" x14ac:dyDescent="0.3">
      <c r="A111" s="245"/>
      <c r="B111" s="245"/>
      <c r="C111" s="253"/>
      <c r="D111" s="254"/>
      <c r="E111" s="245"/>
      <c r="F111" s="253"/>
      <c r="G111" s="245"/>
      <c r="H111" s="255"/>
      <c r="I111" s="253"/>
      <c r="J111" s="245"/>
      <c r="K111" s="245"/>
      <c r="L111" s="253"/>
      <c r="M111" s="245"/>
      <c r="N111" s="245"/>
      <c r="O111" s="253"/>
      <c r="P111" s="245"/>
      <c r="Q111" s="245"/>
      <c r="R111" s="253"/>
      <c r="S111" s="245"/>
      <c r="T111" s="245"/>
      <c r="U111" s="253"/>
      <c r="V111" s="245"/>
      <c r="W111" s="245"/>
      <c r="X111" s="253"/>
      <c r="Y111" s="245"/>
      <c r="Z111" s="245"/>
      <c r="AA111" s="253"/>
      <c r="AB111" s="245"/>
      <c r="AC111" s="245"/>
      <c r="AD111" s="253"/>
      <c r="AE111" s="245"/>
      <c r="AF111" s="245"/>
      <c r="AG111" s="253"/>
      <c r="AH111" s="245"/>
      <c r="AI111" s="245"/>
      <c r="AJ111" s="253"/>
      <c r="AK111" s="245"/>
      <c r="AL111" s="245"/>
      <c r="AM111" s="247"/>
      <c r="AN111" s="247"/>
      <c r="AO111" s="247"/>
      <c r="AP111" s="246"/>
      <c r="AQ111" s="246"/>
      <c r="AR111" s="246"/>
      <c r="AS111" s="246"/>
      <c r="AT111" s="246"/>
      <c r="AU111" s="246"/>
      <c r="AV111" s="246"/>
      <c r="AW111" s="246"/>
      <c r="AX111" s="246"/>
      <c r="AY111" s="246"/>
      <c r="AZ111" s="246"/>
      <c r="BA111" s="246"/>
      <c r="BB111" s="246"/>
      <c r="BC111" s="246"/>
      <c r="BD111" s="246"/>
      <c r="BE111" s="246"/>
      <c r="BF111" s="246"/>
      <c r="BG111" s="246"/>
      <c r="BH111" s="246"/>
      <c r="BI111" s="246"/>
      <c r="BJ111" s="246"/>
      <c r="BK111" s="246"/>
      <c r="BL111" s="246"/>
      <c r="BM111" s="246"/>
      <c r="BN111" s="246"/>
      <c r="BO111" s="246"/>
      <c r="BP111" s="246"/>
      <c r="BQ111" s="246"/>
      <c r="BR111" s="246"/>
      <c r="BS111" s="246"/>
      <c r="BT111" s="246"/>
      <c r="BU111" s="246"/>
      <c r="BV111" s="246"/>
      <c r="BW111" s="246"/>
      <c r="BX111" s="247"/>
      <c r="BY111" s="920"/>
    </row>
    <row r="112" spans="1:162" hidden="1" thickBot="1" x14ac:dyDescent="0.3">
      <c r="A112" s="245"/>
      <c r="B112" s="245"/>
      <c r="C112" s="253"/>
      <c r="D112" s="254"/>
      <c r="E112" s="245"/>
      <c r="F112" s="253"/>
      <c r="G112" s="245"/>
      <c r="H112" s="255"/>
      <c r="I112" s="253"/>
      <c r="J112" s="245"/>
      <c r="K112" s="245"/>
      <c r="L112" s="253"/>
      <c r="M112" s="245"/>
      <c r="N112" s="245"/>
      <c r="O112" s="253"/>
      <c r="P112" s="245"/>
      <c r="Q112" s="245"/>
      <c r="R112" s="253"/>
      <c r="S112" s="245"/>
      <c r="T112" s="245"/>
      <c r="U112" s="253"/>
      <c r="V112" s="245"/>
      <c r="W112" s="245"/>
      <c r="X112" s="253"/>
      <c r="Y112" s="245"/>
      <c r="Z112" s="245"/>
      <c r="AA112" s="253"/>
      <c r="AB112" s="245"/>
      <c r="AC112" s="245"/>
      <c r="AD112" s="253"/>
      <c r="AE112" s="245"/>
      <c r="AF112" s="245"/>
      <c r="AG112" s="253"/>
      <c r="AH112" s="245"/>
      <c r="AI112" s="245"/>
      <c r="AJ112" s="253"/>
      <c r="AK112" s="245"/>
      <c r="AL112" s="245"/>
      <c r="AM112" s="247"/>
      <c r="AN112" s="247"/>
      <c r="AO112" s="247"/>
      <c r="AP112" s="246"/>
      <c r="AQ112" s="246"/>
      <c r="AR112" s="246"/>
      <c r="AS112" s="246"/>
      <c r="AT112" s="246"/>
      <c r="AU112" s="246"/>
      <c r="AV112" s="246"/>
      <c r="AW112" s="246"/>
      <c r="AX112" s="246"/>
      <c r="AY112" s="246"/>
      <c r="AZ112" s="246"/>
      <c r="BA112" s="246"/>
      <c r="BB112" s="246"/>
      <c r="BC112" s="246"/>
      <c r="BD112" s="246"/>
      <c r="BE112" s="246"/>
      <c r="BF112" s="246"/>
      <c r="BG112" s="246"/>
      <c r="BH112" s="246"/>
      <c r="BI112" s="246"/>
      <c r="BJ112" s="246"/>
      <c r="BK112" s="246"/>
      <c r="BL112" s="246"/>
      <c r="BM112" s="246"/>
      <c r="BN112" s="246"/>
      <c r="BO112" s="246"/>
      <c r="BP112" s="246"/>
      <c r="BQ112" s="246"/>
      <c r="BR112" s="246"/>
      <c r="BS112" s="246"/>
      <c r="BT112" s="246"/>
      <c r="BU112" s="246"/>
      <c r="BV112" s="246"/>
      <c r="BW112" s="246"/>
      <c r="BX112" s="247"/>
      <c r="BY112" s="920"/>
    </row>
    <row r="113" spans="1:77" hidden="1" thickBot="1" x14ac:dyDescent="0.3">
      <c r="A113" s="245"/>
      <c r="B113" s="245"/>
      <c r="C113" s="253"/>
      <c r="D113" s="254"/>
      <c r="E113" s="245"/>
      <c r="F113" s="253"/>
      <c r="G113" s="245"/>
      <c r="H113" s="255"/>
      <c r="I113" s="253"/>
      <c r="J113" s="245"/>
      <c r="K113" s="245"/>
      <c r="L113" s="253"/>
      <c r="M113" s="245"/>
      <c r="N113" s="245"/>
      <c r="O113" s="253"/>
      <c r="P113" s="245"/>
      <c r="Q113" s="245"/>
      <c r="R113" s="253"/>
      <c r="S113" s="245"/>
      <c r="T113" s="245"/>
      <c r="U113" s="253"/>
      <c r="V113" s="245"/>
      <c r="W113" s="245"/>
      <c r="X113" s="253"/>
      <c r="Y113" s="245"/>
      <c r="Z113" s="245"/>
      <c r="AA113" s="253"/>
      <c r="AB113" s="245"/>
      <c r="AC113" s="245"/>
      <c r="AD113" s="253"/>
      <c r="AE113" s="245"/>
      <c r="AF113" s="245"/>
      <c r="AG113" s="253"/>
      <c r="AH113" s="245"/>
      <c r="AI113" s="245"/>
      <c r="AJ113" s="253"/>
      <c r="AK113" s="245"/>
      <c r="AL113" s="245"/>
      <c r="AM113" s="247"/>
      <c r="AN113" s="247"/>
      <c r="AO113" s="247"/>
      <c r="AP113" s="246"/>
      <c r="AQ113" s="246"/>
      <c r="AR113" s="246"/>
      <c r="AS113" s="246"/>
      <c r="AT113" s="246"/>
      <c r="AU113" s="246"/>
      <c r="AV113" s="246"/>
      <c r="AW113" s="246"/>
      <c r="AX113" s="246"/>
      <c r="AY113" s="246"/>
      <c r="AZ113" s="246"/>
      <c r="BA113" s="246"/>
      <c r="BB113" s="246"/>
      <c r="BC113" s="246"/>
      <c r="BD113" s="246"/>
      <c r="BE113" s="246"/>
      <c r="BF113" s="246"/>
      <c r="BG113" s="246"/>
      <c r="BH113" s="246"/>
      <c r="BI113" s="246"/>
      <c r="BJ113" s="246"/>
      <c r="BK113" s="246"/>
      <c r="BL113" s="246"/>
      <c r="BM113" s="246"/>
      <c r="BN113" s="246"/>
      <c r="BO113" s="246"/>
      <c r="BP113" s="246"/>
      <c r="BQ113" s="246"/>
      <c r="BR113" s="246"/>
      <c r="BS113" s="246"/>
      <c r="BT113" s="246"/>
      <c r="BU113" s="246"/>
      <c r="BV113" s="246"/>
      <c r="BW113" s="246"/>
      <c r="BX113" s="247"/>
      <c r="BY113" s="920"/>
    </row>
    <row r="114" spans="1:77" hidden="1" thickBot="1" x14ac:dyDescent="0.3">
      <c r="A114" s="245"/>
      <c r="B114" s="245"/>
      <c r="C114" s="253"/>
      <c r="D114" s="254"/>
      <c r="E114" s="245"/>
      <c r="F114" s="253"/>
      <c r="G114" s="245"/>
      <c r="H114" s="255"/>
      <c r="I114" s="253"/>
      <c r="J114" s="245"/>
      <c r="K114" s="245"/>
      <c r="L114" s="253"/>
      <c r="M114" s="245"/>
      <c r="N114" s="245"/>
      <c r="O114" s="253"/>
      <c r="P114" s="245"/>
      <c r="Q114" s="245"/>
      <c r="R114" s="253"/>
      <c r="S114" s="245"/>
      <c r="T114" s="245"/>
      <c r="U114" s="253"/>
      <c r="V114" s="245"/>
      <c r="W114" s="245"/>
      <c r="X114" s="253"/>
      <c r="Y114" s="245"/>
      <c r="Z114" s="245"/>
      <c r="AA114" s="253"/>
      <c r="AB114" s="245"/>
      <c r="AC114" s="245"/>
      <c r="AD114" s="253"/>
      <c r="AE114" s="245"/>
      <c r="AF114" s="245"/>
      <c r="AG114" s="253"/>
      <c r="AH114" s="245"/>
      <c r="AI114" s="245"/>
      <c r="AJ114" s="253"/>
      <c r="AK114" s="245"/>
      <c r="AL114" s="245"/>
      <c r="AM114" s="247"/>
      <c r="AN114" s="247"/>
      <c r="AO114" s="247"/>
      <c r="AP114" s="246"/>
      <c r="AQ114" s="246"/>
      <c r="AR114" s="246"/>
      <c r="AS114" s="246"/>
      <c r="AT114" s="246"/>
      <c r="AU114" s="246"/>
      <c r="AV114" s="246"/>
      <c r="AW114" s="246"/>
      <c r="AX114" s="246"/>
      <c r="AY114" s="246"/>
      <c r="AZ114" s="246"/>
      <c r="BA114" s="246"/>
      <c r="BB114" s="246"/>
      <c r="BC114" s="246"/>
      <c r="BD114" s="246"/>
      <c r="BE114" s="246"/>
      <c r="BF114" s="246"/>
      <c r="BG114" s="246"/>
      <c r="BH114" s="246"/>
      <c r="BI114" s="246"/>
      <c r="BJ114" s="246"/>
      <c r="BK114" s="246"/>
      <c r="BL114" s="246"/>
      <c r="BM114" s="246"/>
      <c r="BN114" s="246"/>
      <c r="BO114" s="246"/>
      <c r="BP114" s="246"/>
      <c r="BQ114" s="246"/>
      <c r="BR114" s="246"/>
      <c r="BS114" s="246"/>
      <c r="BT114" s="246"/>
      <c r="BU114" s="246"/>
      <c r="BV114" s="246"/>
      <c r="BW114" s="246"/>
      <c r="BX114" s="247"/>
      <c r="BY114" s="920"/>
    </row>
    <row r="115" spans="1:77" hidden="1" thickBot="1" x14ac:dyDescent="0.3">
      <c r="A115" s="245"/>
      <c r="B115" s="245"/>
      <c r="C115" s="253"/>
      <c r="D115" s="254"/>
      <c r="E115" s="245"/>
      <c r="F115" s="253"/>
      <c r="G115" s="245"/>
      <c r="H115" s="255"/>
      <c r="I115" s="253"/>
      <c r="J115" s="245"/>
      <c r="K115" s="245"/>
      <c r="L115" s="253"/>
      <c r="M115" s="245"/>
      <c r="N115" s="245"/>
      <c r="O115" s="253"/>
      <c r="P115" s="245"/>
      <c r="Q115" s="245"/>
      <c r="R115" s="253"/>
      <c r="S115" s="245"/>
      <c r="T115" s="245"/>
      <c r="U115" s="253"/>
      <c r="V115" s="245"/>
      <c r="W115" s="245"/>
      <c r="X115" s="253"/>
      <c r="Y115" s="245"/>
      <c r="Z115" s="245"/>
      <c r="AA115" s="253"/>
      <c r="AB115" s="245"/>
      <c r="AC115" s="245"/>
      <c r="AD115" s="253"/>
      <c r="AE115" s="245"/>
      <c r="AF115" s="245"/>
      <c r="AG115" s="253"/>
      <c r="AH115" s="245"/>
      <c r="AI115" s="245"/>
      <c r="AJ115" s="253"/>
      <c r="AK115" s="245"/>
      <c r="AL115" s="245"/>
      <c r="AM115" s="245"/>
      <c r="AN115" s="245"/>
      <c r="AO115" s="245"/>
      <c r="AP115" s="246"/>
      <c r="AQ115" s="246"/>
      <c r="AR115" s="246"/>
      <c r="AS115" s="246"/>
      <c r="AT115" s="246"/>
      <c r="AU115" s="246"/>
      <c r="AV115" s="246"/>
      <c r="AW115" s="246"/>
      <c r="AX115" s="246"/>
      <c r="AY115" s="246"/>
      <c r="AZ115" s="246"/>
      <c r="BA115" s="246"/>
      <c r="BB115" s="246"/>
      <c r="BC115" s="246"/>
      <c r="BD115" s="246"/>
      <c r="BE115" s="246"/>
      <c r="BF115" s="246"/>
      <c r="BG115" s="246"/>
      <c r="BH115" s="246"/>
      <c r="BI115" s="246"/>
      <c r="BJ115" s="246"/>
      <c r="BK115" s="246"/>
      <c r="BL115" s="246"/>
      <c r="BM115" s="246"/>
      <c r="BN115" s="246"/>
      <c r="BO115" s="246"/>
      <c r="BP115" s="246"/>
      <c r="BQ115" s="246"/>
      <c r="BR115" s="246"/>
      <c r="BS115" s="246"/>
      <c r="BT115" s="246"/>
      <c r="BU115" s="246"/>
      <c r="BV115" s="246"/>
      <c r="BW115" s="246"/>
      <c r="BX115" s="247"/>
      <c r="BY115" s="920"/>
    </row>
    <row r="116" spans="1:77" hidden="1" thickBot="1" x14ac:dyDescent="0.3">
      <c r="A116" s="245"/>
      <c r="B116" s="245"/>
      <c r="C116" s="253"/>
      <c r="D116" s="254"/>
      <c r="E116" s="245"/>
      <c r="F116" s="253"/>
      <c r="G116" s="245"/>
      <c r="H116" s="255"/>
      <c r="I116" s="253"/>
      <c r="J116" s="245"/>
      <c r="K116" s="245"/>
      <c r="L116" s="253"/>
      <c r="M116" s="245"/>
      <c r="N116" s="245"/>
      <c r="O116" s="253"/>
      <c r="P116" s="245"/>
      <c r="Q116" s="245"/>
      <c r="R116" s="253"/>
      <c r="S116" s="245"/>
      <c r="T116" s="245"/>
      <c r="U116" s="253"/>
      <c r="V116" s="245"/>
      <c r="W116" s="245"/>
      <c r="X116" s="253"/>
      <c r="Y116" s="245"/>
      <c r="Z116" s="245"/>
      <c r="AA116" s="253"/>
      <c r="AB116" s="245"/>
      <c r="AC116" s="245"/>
      <c r="AD116" s="253"/>
      <c r="AE116" s="245"/>
      <c r="AF116" s="245"/>
      <c r="AG116" s="253"/>
      <c r="AH116" s="245"/>
      <c r="AI116" s="245"/>
      <c r="AJ116" s="253"/>
      <c r="AK116" s="245"/>
      <c r="AL116" s="245"/>
      <c r="AM116" s="245"/>
      <c r="AN116" s="245"/>
      <c r="AO116" s="245"/>
      <c r="AP116" s="246"/>
      <c r="AQ116" s="246"/>
      <c r="AR116" s="246"/>
      <c r="AS116" s="246"/>
      <c r="AT116" s="246"/>
      <c r="AU116" s="246"/>
      <c r="AV116" s="246"/>
      <c r="AW116" s="246"/>
      <c r="AX116" s="246"/>
      <c r="AY116" s="246"/>
      <c r="AZ116" s="246"/>
      <c r="BA116" s="246"/>
      <c r="BB116" s="246"/>
      <c r="BC116" s="246"/>
      <c r="BD116" s="246"/>
      <c r="BE116" s="246"/>
      <c r="BF116" s="246"/>
      <c r="BG116" s="246"/>
      <c r="BH116" s="246"/>
      <c r="BI116" s="246"/>
      <c r="BJ116" s="246"/>
      <c r="BK116" s="246"/>
      <c r="BL116" s="246"/>
      <c r="BM116" s="246"/>
      <c r="BN116" s="246"/>
      <c r="BO116" s="246"/>
      <c r="BP116" s="246"/>
      <c r="BQ116" s="246"/>
      <c r="BR116" s="246"/>
      <c r="BS116" s="246"/>
      <c r="BT116" s="246"/>
      <c r="BU116" s="246"/>
      <c r="BV116" s="246"/>
      <c r="BW116" s="246"/>
      <c r="BX116" s="247"/>
      <c r="BY116" s="920"/>
    </row>
    <row r="117" spans="1:77" hidden="1" thickBot="1" x14ac:dyDescent="0.3">
      <c r="A117" s="245"/>
      <c r="B117" s="245"/>
      <c r="C117" s="253"/>
      <c r="D117" s="254"/>
      <c r="E117" s="245"/>
      <c r="F117" s="253"/>
      <c r="G117" s="245"/>
      <c r="H117" s="255"/>
      <c r="I117" s="253"/>
      <c r="J117" s="245"/>
      <c r="K117" s="245"/>
      <c r="L117" s="253"/>
      <c r="M117" s="245"/>
      <c r="N117" s="245"/>
      <c r="O117" s="253"/>
      <c r="P117" s="245"/>
      <c r="Q117" s="245"/>
      <c r="R117" s="253"/>
      <c r="S117" s="245"/>
      <c r="T117" s="245"/>
      <c r="U117" s="253"/>
      <c r="V117" s="245"/>
      <c r="W117" s="245"/>
      <c r="X117" s="253"/>
      <c r="Y117" s="245"/>
      <c r="Z117" s="245"/>
      <c r="AA117" s="253"/>
      <c r="AB117" s="245"/>
      <c r="AC117" s="245"/>
      <c r="AD117" s="253"/>
      <c r="AE117" s="245"/>
      <c r="AF117" s="245"/>
      <c r="AG117" s="253"/>
      <c r="AH117" s="245"/>
      <c r="AI117" s="245"/>
      <c r="AJ117" s="253"/>
      <c r="AK117" s="245"/>
      <c r="AL117" s="245"/>
      <c r="AM117" s="245"/>
      <c r="AN117" s="245"/>
      <c r="AO117" s="245"/>
      <c r="AP117" s="246"/>
      <c r="AQ117" s="246"/>
      <c r="AR117" s="246"/>
      <c r="AS117" s="246"/>
      <c r="AT117" s="246"/>
      <c r="AU117" s="246"/>
      <c r="AV117" s="246"/>
      <c r="AW117" s="246"/>
      <c r="AX117" s="246"/>
      <c r="AY117" s="246"/>
      <c r="AZ117" s="246"/>
      <c r="BA117" s="246"/>
      <c r="BB117" s="246"/>
      <c r="BC117" s="246"/>
      <c r="BD117" s="246"/>
      <c r="BE117" s="246"/>
      <c r="BF117" s="246"/>
      <c r="BG117" s="246"/>
      <c r="BH117" s="246"/>
      <c r="BI117" s="246"/>
      <c r="BJ117" s="246"/>
      <c r="BK117" s="246"/>
      <c r="BL117" s="246"/>
      <c r="BM117" s="246"/>
      <c r="BN117" s="246"/>
      <c r="BO117" s="246"/>
      <c r="BP117" s="246"/>
      <c r="BQ117" s="246"/>
      <c r="BR117" s="246"/>
      <c r="BS117" s="246"/>
      <c r="BT117" s="246"/>
      <c r="BU117" s="246"/>
      <c r="BV117" s="246"/>
      <c r="BW117" s="246"/>
      <c r="BX117" s="247"/>
      <c r="BY117" s="920"/>
    </row>
    <row r="118" spans="1:77" hidden="1" thickBot="1" x14ac:dyDescent="0.3">
      <c r="A118" s="245"/>
      <c r="B118" s="245"/>
      <c r="C118" s="253"/>
      <c r="D118" s="254"/>
      <c r="E118" s="245"/>
      <c r="F118" s="253"/>
      <c r="G118" s="245"/>
      <c r="H118" s="255"/>
      <c r="I118" s="253"/>
      <c r="J118" s="245"/>
      <c r="K118" s="245"/>
      <c r="L118" s="253"/>
      <c r="M118" s="245"/>
      <c r="N118" s="245"/>
      <c r="O118" s="253"/>
      <c r="P118" s="245"/>
      <c r="Q118" s="245"/>
      <c r="R118" s="253"/>
      <c r="S118" s="245"/>
      <c r="T118" s="245"/>
      <c r="U118" s="253"/>
      <c r="V118" s="245"/>
      <c r="W118" s="245"/>
      <c r="X118" s="253"/>
      <c r="Y118" s="245"/>
      <c r="Z118" s="245"/>
      <c r="AA118" s="253"/>
      <c r="AB118" s="245"/>
      <c r="AC118" s="245"/>
      <c r="AD118" s="253"/>
      <c r="AE118" s="245"/>
      <c r="AF118" s="245"/>
      <c r="AG118" s="253"/>
      <c r="AH118" s="245"/>
      <c r="AI118" s="245"/>
      <c r="AJ118" s="253"/>
      <c r="AK118" s="245"/>
      <c r="AL118" s="245"/>
      <c r="AM118" s="245"/>
      <c r="AN118" s="245"/>
      <c r="AO118" s="245"/>
      <c r="AP118" s="246"/>
      <c r="AQ118" s="246"/>
      <c r="AR118" s="246"/>
      <c r="AS118" s="246"/>
      <c r="AT118" s="246"/>
      <c r="AU118" s="246"/>
      <c r="AV118" s="246"/>
      <c r="AW118" s="246"/>
      <c r="AX118" s="246"/>
      <c r="AY118" s="246"/>
      <c r="AZ118" s="246"/>
      <c r="BA118" s="246"/>
      <c r="BB118" s="246"/>
      <c r="BC118" s="246"/>
      <c r="BD118" s="246"/>
      <c r="BE118" s="246"/>
      <c r="BF118" s="246"/>
      <c r="BG118" s="246"/>
      <c r="BH118" s="246"/>
      <c r="BI118" s="246"/>
      <c r="BJ118" s="246"/>
      <c r="BK118" s="246"/>
      <c r="BL118" s="246"/>
      <c r="BM118" s="246"/>
      <c r="BN118" s="246"/>
      <c r="BO118" s="246"/>
      <c r="BP118" s="246"/>
      <c r="BQ118" s="246"/>
      <c r="BR118" s="246"/>
      <c r="BS118" s="246"/>
      <c r="BT118" s="246"/>
      <c r="BU118" s="246"/>
      <c r="BV118" s="246"/>
      <c r="BW118" s="246"/>
      <c r="BX118" s="247"/>
      <c r="BY118" s="920"/>
    </row>
    <row r="119" spans="1:77" hidden="1" thickBot="1" x14ac:dyDescent="0.3">
      <c r="A119" s="245"/>
      <c r="B119" s="245"/>
      <c r="C119" s="253"/>
      <c r="D119" s="254"/>
      <c r="E119" s="245"/>
      <c r="F119" s="253"/>
      <c r="G119" s="245"/>
      <c r="H119" s="255"/>
      <c r="I119" s="253"/>
      <c r="J119" s="245"/>
      <c r="K119" s="245"/>
      <c r="L119" s="253"/>
      <c r="M119" s="245"/>
      <c r="N119" s="245"/>
      <c r="O119" s="253"/>
      <c r="P119" s="245"/>
      <c r="Q119" s="245"/>
      <c r="R119" s="253"/>
      <c r="S119" s="245"/>
      <c r="T119" s="245"/>
      <c r="U119" s="253"/>
      <c r="V119" s="245"/>
      <c r="W119" s="245"/>
      <c r="X119" s="253"/>
      <c r="Y119" s="245"/>
      <c r="Z119" s="245"/>
      <c r="AA119" s="253"/>
      <c r="AB119" s="245"/>
      <c r="AC119" s="245"/>
      <c r="AD119" s="253"/>
      <c r="AE119" s="245"/>
      <c r="AF119" s="245"/>
      <c r="AG119" s="253"/>
      <c r="AH119" s="245"/>
      <c r="AI119" s="245"/>
      <c r="AJ119" s="253"/>
      <c r="AK119" s="245"/>
      <c r="AL119" s="245"/>
      <c r="AM119" s="245"/>
      <c r="AN119" s="245"/>
      <c r="AO119" s="245"/>
      <c r="AP119" s="246"/>
      <c r="AQ119" s="246"/>
      <c r="AR119" s="246"/>
      <c r="AS119" s="246"/>
      <c r="AT119" s="246"/>
      <c r="AU119" s="246"/>
      <c r="AV119" s="246"/>
      <c r="AW119" s="246"/>
      <c r="AX119" s="246"/>
      <c r="AY119" s="246"/>
      <c r="AZ119" s="246"/>
      <c r="BA119" s="246"/>
      <c r="BB119" s="246"/>
      <c r="BC119" s="246"/>
      <c r="BD119" s="246"/>
      <c r="BE119" s="246"/>
      <c r="BF119" s="246"/>
      <c r="BG119" s="246"/>
      <c r="BH119" s="246"/>
      <c r="BI119" s="246"/>
      <c r="BJ119" s="246"/>
      <c r="BK119" s="246"/>
      <c r="BL119" s="246"/>
      <c r="BM119" s="246"/>
      <c r="BN119" s="246"/>
      <c r="BO119" s="246"/>
      <c r="BP119" s="246"/>
      <c r="BQ119" s="246"/>
      <c r="BR119" s="246"/>
      <c r="BS119" s="246"/>
      <c r="BT119" s="246"/>
      <c r="BU119" s="246"/>
      <c r="BV119" s="246"/>
      <c r="BW119" s="246"/>
      <c r="BX119" s="247"/>
      <c r="BY119" s="920"/>
    </row>
    <row r="120" spans="1:77" hidden="1" thickBot="1" x14ac:dyDescent="0.3">
      <c r="A120" s="245"/>
      <c r="B120" s="245"/>
      <c r="C120" s="253"/>
      <c r="D120" s="254"/>
      <c r="E120" s="245"/>
      <c r="F120" s="253"/>
      <c r="G120" s="245"/>
      <c r="H120" s="255"/>
      <c r="I120" s="253"/>
      <c r="J120" s="245"/>
      <c r="K120" s="245"/>
      <c r="L120" s="253"/>
      <c r="M120" s="245"/>
      <c r="N120" s="245"/>
      <c r="O120" s="253"/>
      <c r="P120" s="245"/>
      <c r="Q120" s="245"/>
      <c r="R120" s="253"/>
      <c r="S120" s="245"/>
      <c r="T120" s="245"/>
      <c r="U120" s="253"/>
      <c r="V120" s="245"/>
      <c r="W120" s="245"/>
      <c r="X120" s="253"/>
      <c r="Y120" s="245"/>
      <c r="Z120" s="245"/>
      <c r="AA120" s="253"/>
      <c r="AB120" s="245"/>
      <c r="AC120" s="245"/>
      <c r="AD120" s="253"/>
      <c r="AE120" s="245"/>
      <c r="AF120" s="245"/>
      <c r="AG120" s="253"/>
      <c r="AH120" s="245"/>
      <c r="AI120" s="245"/>
      <c r="AJ120" s="253"/>
      <c r="AK120" s="245"/>
      <c r="AL120" s="245"/>
      <c r="AM120" s="245"/>
      <c r="AN120" s="245"/>
      <c r="AO120" s="245"/>
      <c r="AP120" s="246"/>
      <c r="AQ120" s="246"/>
      <c r="AR120" s="246"/>
      <c r="AS120" s="246"/>
      <c r="AT120" s="246"/>
      <c r="AU120" s="246"/>
      <c r="AV120" s="246"/>
      <c r="AW120" s="246"/>
      <c r="AX120" s="246"/>
      <c r="AY120" s="246"/>
      <c r="AZ120" s="246"/>
      <c r="BA120" s="246"/>
      <c r="BB120" s="246"/>
      <c r="BC120" s="246"/>
      <c r="BD120" s="246"/>
      <c r="BE120" s="246"/>
      <c r="BF120" s="246"/>
      <c r="BG120" s="246"/>
      <c r="BH120" s="246"/>
      <c r="BI120" s="246"/>
      <c r="BJ120" s="246"/>
      <c r="BK120" s="246"/>
      <c r="BL120" s="246"/>
      <c r="BM120" s="246"/>
      <c r="BN120" s="246"/>
      <c r="BO120" s="246"/>
      <c r="BP120" s="246"/>
      <c r="BQ120" s="246"/>
      <c r="BR120" s="246"/>
      <c r="BS120" s="246"/>
      <c r="BT120" s="246"/>
      <c r="BU120" s="246"/>
      <c r="BV120" s="246"/>
      <c r="BW120" s="246"/>
      <c r="BX120" s="247"/>
      <c r="BY120" s="920"/>
    </row>
    <row r="121" spans="1:77" hidden="1" thickBot="1" x14ac:dyDescent="0.3">
      <c r="A121" s="245"/>
      <c r="B121" s="245"/>
      <c r="C121" s="253"/>
      <c r="D121" s="254"/>
      <c r="E121" s="245"/>
      <c r="F121" s="253"/>
      <c r="G121" s="245"/>
      <c r="H121" s="255"/>
      <c r="I121" s="253"/>
      <c r="J121" s="245"/>
      <c r="K121" s="245"/>
      <c r="L121" s="253"/>
      <c r="M121" s="245"/>
      <c r="N121" s="245"/>
      <c r="O121" s="253"/>
      <c r="P121" s="245"/>
      <c r="Q121" s="245"/>
      <c r="R121" s="253"/>
      <c r="S121" s="245"/>
      <c r="T121" s="245"/>
      <c r="U121" s="253"/>
      <c r="V121" s="245"/>
      <c r="W121" s="245"/>
      <c r="X121" s="253"/>
      <c r="Y121" s="245"/>
      <c r="Z121" s="245"/>
      <c r="AA121" s="253"/>
      <c r="AB121" s="245"/>
      <c r="AC121" s="245"/>
      <c r="AD121" s="253"/>
      <c r="AE121" s="245"/>
      <c r="AF121" s="245"/>
      <c r="AG121" s="253"/>
      <c r="AH121" s="245"/>
      <c r="AI121" s="245"/>
      <c r="AJ121" s="253"/>
      <c r="AK121" s="245"/>
      <c r="AL121" s="245"/>
      <c r="AM121" s="245"/>
      <c r="AN121" s="245"/>
      <c r="AO121" s="245"/>
      <c r="AP121" s="246"/>
      <c r="AQ121" s="246"/>
      <c r="AR121" s="246"/>
      <c r="AS121" s="246"/>
      <c r="AT121" s="246"/>
      <c r="AU121" s="246"/>
      <c r="AV121" s="246"/>
      <c r="AW121" s="246"/>
      <c r="AX121" s="246"/>
      <c r="AY121" s="246"/>
      <c r="AZ121" s="246"/>
      <c r="BA121" s="246"/>
      <c r="BB121" s="246"/>
      <c r="BC121" s="246"/>
      <c r="BD121" s="246"/>
      <c r="BE121" s="246"/>
      <c r="BF121" s="246"/>
      <c r="BG121" s="246"/>
      <c r="BH121" s="246"/>
      <c r="BI121" s="246"/>
      <c r="BJ121" s="246"/>
      <c r="BK121" s="246"/>
      <c r="BL121" s="246"/>
      <c r="BM121" s="246"/>
      <c r="BN121" s="246"/>
      <c r="BO121" s="246"/>
      <c r="BP121" s="246"/>
      <c r="BQ121" s="246"/>
      <c r="BR121" s="246"/>
      <c r="BS121" s="246"/>
      <c r="BT121" s="246"/>
      <c r="BU121" s="246"/>
      <c r="BV121" s="246"/>
      <c r="BW121" s="246"/>
      <c r="BX121" s="247"/>
      <c r="BY121" s="920"/>
    </row>
    <row r="122" spans="1:77" hidden="1" thickBot="1" x14ac:dyDescent="0.3">
      <c r="A122" s="245"/>
      <c r="B122" s="245"/>
      <c r="C122" s="253"/>
      <c r="D122" s="254"/>
      <c r="E122" s="245"/>
      <c r="F122" s="253"/>
      <c r="G122" s="245"/>
      <c r="H122" s="255"/>
      <c r="I122" s="253"/>
      <c r="J122" s="245"/>
      <c r="K122" s="245"/>
      <c r="L122" s="253"/>
      <c r="M122" s="245"/>
      <c r="N122" s="245"/>
      <c r="O122" s="253"/>
      <c r="P122" s="245"/>
      <c r="Q122" s="245"/>
      <c r="R122" s="253"/>
      <c r="S122" s="245"/>
      <c r="T122" s="245"/>
      <c r="U122" s="253"/>
      <c r="V122" s="245"/>
      <c r="W122" s="245"/>
      <c r="X122" s="253"/>
      <c r="Y122" s="245"/>
      <c r="Z122" s="245"/>
      <c r="AA122" s="253"/>
      <c r="AB122" s="245"/>
      <c r="AC122" s="245"/>
      <c r="AD122" s="253"/>
      <c r="AE122" s="245"/>
      <c r="AF122" s="245"/>
      <c r="AG122" s="253"/>
      <c r="AH122" s="245"/>
      <c r="AI122" s="245"/>
      <c r="AJ122" s="253"/>
      <c r="AK122" s="245"/>
      <c r="AL122" s="245"/>
      <c r="AM122" s="245"/>
      <c r="AN122" s="245"/>
      <c r="AO122" s="245"/>
      <c r="AP122" s="246"/>
      <c r="AQ122" s="246"/>
      <c r="AR122" s="246"/>
      <c r="AS122" s="246"/>
      <c r="AT122" s="246"/>
      <c r="AU122" s="246"/>
      <c r="AV122" s="246"/>
      <c r="AW122" s="246"/>
      <c r="AX122" s="246"/>
      <c r="AY122" s="246"/>
      <c r="AZ122" s="246"/>
      <c r="BA122" s="246"/>
      <c r="BB122" s="246"/>
      <c r="BC122" s="246"/>
      <c r="BD122" s="246"/>
      <c r="BE122" s="246"/>
      <c r="BF122" s="246"/>
      <c r="BG122" s="246"/>
      <c r="BH122" s="246"/>
      <c r="BI122" s="246"/>
      <c r="BJ122" s="246"/>
      <c r="BK122" s="246"/>
      <c r="BL122" s="246"/>
      <c r="BM122" s="246"/>
      <c r="BN122" s="246"/>
      <c r="BO122" s="246"/>
      <c r="BP122" s="246"/>
      <c r="BQ122" s="246"/>
      <c r="BR122" s="246"/>
      <c r="BS122" s="246"/>
      <c r="BT122" s="246"/>
      <c r="BU122" s="246"/>
      <c r="BV122" s="246"/>
      <c r="BW122" s="246"/>
      <c r="BX122" s="247"/>
      <c r="BY122" s="920"/>
    </row>
    <row r="123" spans="1:77" hidden="1" thickBot="1" x14ac:dyDescent="0.3">
      <c r="A123" s="245"/>
      <c r="B123" s="245"/>
      <c r="C123" s="253"/>
      <c r="D123" s="254"/>
      <c r="E123" s="245"/>
      <c r="F123" s="253"/>
      <c r="G123" s="245"/>
      <c r="H123" s="255"/>
      <c r="I123" s="253"/>
      <c r="J123" s="245"/>
      <c r="K123" s="245"/>
      <c r="L123" s="253"/>
      <c r="M123" s="245"/>
      <c r="N123" s="245"/>
      <c r="O123" s="253"/>
      <c r="P123" s="245"/>
      <c r="Q123" s="245"/>
      <c r="R123" s="253"/>
      <c r="S123" s="245"/>
      <c r="T123" s="245"/>
      <c r="U123" s="253"/>
      <c r="V123" s="245"/>
      <c r="W123" s="245"/>
      <c r="X123" s="253"/>
      <c r="Y123" s="245"/>
      <c r="Z123" s="245"/>
      <c r="AA123" s="253"/>
      <c r="AB123" s="245"/>
      <c r="AC123" s="245"/>
      <c r="AD123" s="253"/>
      <c r="AE123" s="245"/>
      <c r="AF123" s="245"/>
      <c r="AG123" s="253"/>
      <c r="AH123" s="245"/>
      <c r="AI123" s="245"/>
      <c r="AJ123" s="253"/>
      <c r="AK123" s="245"/>
      <c r="AL123" s="245"/>
      <c r="AM123" s="245"/>
      <c r="AN123" s="245"/>
      <c r="AO123" s="245"/>
      <c r="AP123" s="246"/>
      <c r="AQ123" s="246"/>
      <c r="AR123" s="246"/>
      <c r="AS123" s="246"/>
      <c r="AT123" s="246"/>
      <c r="AU123" s="246"/>
      <c r="AV123" s="246"/>
      <c r="AW123" s="246"/>
      <c r="AX123" s="246"/>
      <c r="AY123" s="246"/>
      <c r="AZ123" s="246"/>
      <c r="BA123" s="246"/>
      <c r="BB123" s="246"/>
      <c r="BC123" s="246"/>
      <c r="BD123" s="246"/>
      <c r="BE123" s="246"/>
      <c r="BF123" s="246"/>
      <c r="BG123" s="246"/>
      <c r="BH123" s="246"/>
      <c r="BI123" s="246"/>
      <c r="BJ123" s="246"/>
      <c r="BK123" s="246"/>
      <c r="BL123" s="246"/>
      <c r="BM123" s="246"/>
      <c r="BN123" s="246"/>
      <c r="BO123" s="246"/>
      <c r="BP123" s="246"/>
      <c r="BQ123" s="246"/>
      <c r="BR123" s="246"/>
      <c r="BS123" s="246"/>
      <c r="BT123" s="246"/>
      <c r="BU123" s="246"/>
      <c r="BV123" s="246"/>
      <c r="BW123" s="246"/>
      <c r="BX123" s="247"/>
      <c r="BY123" s="920"/>
    </row>
    <row r="124" spans="1:77" hidden="1" thickBot="1" x14ac:dyDescent="0.3">
      <c r="A124" s="245"/>
      <c r="B124" s="245"/>
      <c r="C124" s="253"/>
      <c r="D124" s="254"/>
      <c r="E124" s="245"/>
      <c r="F124" s="253"/>
      <c r="G124" s="245"/>
      <c r="H124" s="255"/>
      <c r="I124" s="253"/>
      <c r="J124" s="245"/>
      <c r="K124" s="245"/>
      <c r="L124" s="253"/>
      <c r="M124" s="245"/>
      <c r="N124" s="245"/>
      <c r="O124" s="253"/>
      <c r="P124" s="245"/>
      <c r="Q124" s="245"/>
      <c r="R124" s="253"/>
      <c r="S124" s="245"/>
      <c r="T124" s="245"/>
      <c r="U124" s="253"/>
      <c r="V124" s="245"/>
      <c r="W124" s="245"/>
      <c r="X124" s="253"/>
      <c r="Y124" s="245"/>
      <c r="Z124" s="245"/>
      <c r="AA124" s="253"/>
      <c r="AB124" s="245"/>
      <c r="AC124" s="245"/>
      <c r="AD124" s="253"/>
      <c r="AE124" s="245"/>
      <c r="AF124" s="245"/>
      <c r="AG124" s="253"/>
      <c r="AH124" s="245"/>
      <c r="AI124" s="245"/>
      <c r="AJ124" s="253"/>
      <c r="AK124" s="245"/>
      <c r="AL124" s="245"/>
      <c r="AM124" s="245"/>
      <c r="AN124" s="245"/>
      <c r="AO124" s="245"/>
      <c r="AP124" s="246"/>
      <c r="AQ124" s="246"/>
      <c r="AR124" s="246"/>
      <c r="AS124" s="246"/>
      <c r="AT124" s="246"/>
      <c r="AU124" s="246"/>
      <c r="AV124" s="246"/>
      <c r="AW124" s="246"/>
      <c r="AX124" s="246"/>
      <c r="AY124" s="246"/>
      <c r="AZ124" s="246"/>
      <c r="BA124" s="246"/>
      <c r="BB124" s="246"/>
      <c r="BC124" s="246"/>
      <c r="BD124" s="246"/>
      <c r="BE124" s="246"/>
      <c r="BF124" s="246"/>
      <c r="BG124" s="246"/>
      <c r="BH124" s="246"/>
      <c r="BI124" s="246"/>
      <c r="BJ124" s="246"/>
      <c r="BK124" s="246"/>
      <c r="BL124" s="246"/>
      <c r="BM124" s="246"/>
      <c r="BN124" s="246"/>
      <c r="BO124" s="246"/>
      <c r="BP124" s="246"/>
      <c r="BQ124" s="246"/>
      <c r="BR124" s="246"/>
      <c r="BS124" s="246"/>
      <c r="BT124" s="246"/>
      <c r="BU124" s="246"/>
      <c r="BV124" s="246"/>
      <c r="BW124" s="246"/>
      <c r="BX124" s="247"/>
      <c r="BY124" s="920"/>
    </row>
    <row r="125" spans="1:77" hidden="1" thickBot="1" x14ac:dyDescent="0.3">
      <c r="A125" s="245"/>
      <c r="B125" s="245"/>
      <c r="C125" s="253"/>
      <c r="D125" s="254"/>
      <c r="E125" s="245"/>
      <c r="F125" s="253"/>
      <c r="G125" s="245"/>
      <c r="H125" s="255"/>
      <c r="I125" s="253"/>
      <c r="J125" s="245"/>
      <c r="K125" s="245"/>
      <c r="L125" s="253"/>
      <c r="M125" s="245"/>
      <c r="N125" s="245"/>
      <c r="O125" s="253"/>
      <c r="P125" s="245"/>
      <c r="Q125" s="245"/>
      <c r="R125" s="253"/>
      <c r="S125" s="245"/>
      <c r="T125" s="245"/>
      <c r="U125" s="253"/>
      <c r="V125" s="245"/>
      <c r="W125" s="245"/>
      <c r="X125" s="253"/>
      <c r="Y125" s="245"/>
      <c r="Z125" s="245"/>
      <c r="AA125" s="253"/>
      <c r="AB125" s="245"/>
      <c r="AC125" s="245"/>
      <c r="AD125" s="253"/>
      <c r="AE125" s="245"/>
      <c r="AF125" s="245"/>
      <c r="AG125" s="253"/>
      <c r="AH125" s="245"/>
      <c r="AI125" s="245"/>
      <c r="AJ125" s="253"/>
      <c r="AK125" s="245"/>
      <c r="AL125" s="245"/>
      <c r="AM125" s="245"/>
      <c r="AN125" s="245"/>
      <c r="AO125" s="245"/>
      <c r="AP125" s="246"/>
      <c r="AQ125" s="246"/>
      <c r="AR125" s="246"/>
      <c r="AS125" s="246"/>
      <c r="AT125" s="246"/>
      <c r="AU125" s="246"/>
      <c r="AV125" s="246"/>
      <c r="AW125" s="246"/>
      <c r="AX125" s="246"/>
      <c r="AY125" s="246"/>
      <c r="AZ125" s="246"/>
      <c r="BA125" s="246"/>
      <c r="BB125" s="246"/>
      <c r="BC125" s="246"/>
      <c r="BD125" s="246"/>
      <c r="BE125" s="246"/>
      <c r="BF125" s="246"/>
      <c r="BG125" s="246"/>
      <c r="BH125" s="246"/>
      <c r="BI125" s="246"/>
      <c r="BJ125" s="246"/>
      <c r="BK125" s="246"/>
      <c r="BL125" s="246"/>
      <c r="BM125" s="246"/>
      <c r="BN125" s="246"/>
      <c r="BO125" s="246"/>
      <c r="BP125" s="246"/>
      <c r="BQ125" s="246"/>
      <c r="BR125" s="246"/>
      <c r="BS125" s="246"/>
      <c r="BT125" s="246"/>
      <c r="BU125" s="246"/>
      <c r="BV125" s="246"/>
      <c r="BW125" s="246"/>
      <c r="BX125" s="247"/>
      <c r="BY125" s="920"/>
    </row>
    <row r="126" spans="1:77" hidden="1" thickBot="1" x14ac:dyDescent="0.3">
      <c r="A126" s="245"/>
      <c r="B126" s="245"/>
      <c r="C126" s="253"/>
      <c r="D126" s="254"/>
      <c r="E126" s="245"/>
      <c r="F126" s="253"/>
      <c r="G126" s="245"/>
      <c r="H126" s="255"/>
      <c r="I126" s="253"/>
      <c r="J126" s="245"/>
      <c r="K126" s="245"/>
      <c r="L126" s="253"/>
      <c r="M126" s="245"/>
      <c r="N126" s="245"/>
      <c r="O126" s="253"/>
      <c r="P126" s="245"/>
      <c r="Q126" s="245"/>
      <c r="R126" s="253"/>
      <c r="S126" s="245"/>
      <c r="T126" s="245"/>
      <c r="U126" s="253"/>
      <c r="V126" s="245"/>
      <c r="W126" s="245"/>
      <c r="X126" s="253"/>
      <c r="Y126" s="245"/>
      <c r="Z126" s="245"/>
      <c r="AA126" s="253"/>
      <c r="AB126" s="245"/>
      <c r="AC126" s="245"/>
      <c r="AD126" s="253"/>
      <c r="AE126" s="245"/>
      <c r="AF126" s="245"/>
      <c r="AG126" s="253"/>
      <c r="AH126" s="245"/>
      <c r="AI126" s="245"/>
      <c r="AJ126" s="253"/>
      <c r="AK126" s="245"/>
      <c r="AL126" s="245"/>
      <c r="AM126" s="245"/>
      <c r="AN126" s="245"/>
      <c r="AO126" s="245"/>
      <c r="AP126" s="246"/>
      <c r="AQ126" s="246"/>
      <c r="AR126" s="246"/>
      <c r="AS126" s="246"/>
      <c r="AT126" s="246"/>
      <c r="AU126" s="246"/>
      <c r="AV126" s="246"/>
      <c r="AW126" s="246"/>
      <c r="AX126" s="246"/>
      <c r="AY126" s="246"/>
      <c r="AZ126" s="246"/>
      <c r="BA126" s="246"/>
      <c r="BB126" s="246"/>
      <c r="BC126" s="246"/>
      <c r="BD126" s="246"/>
      <c r="BE126" s="246"/>
      <c r="BF126" s="246"/>
      <c r="BG126" s="246"/>
      <c r="BH126" s="246"/>
      <c r="BI126" s="246"/>
      <c r="BJ126" s="246"/>
      <c r="BK126" s="246"/>
      <c r="BL126" s="246"/>
      <c r="BM126" s="246"/>
      <c r="BN126" s="246"/>
      <c r="BO126" s="246"/>
      <c r="BP126" s="246"/>
      <c r="BQ126" s="246"/>
      <c r="BR126" s="246"/>
      <c r="BS126" s="246"/>
      <c r="BT126" s="246"/>
      <c r="BU126" s="246"/>
      <c r="BV126" s="246"/>
      <c r="BW126" s="246"/>
      <c r="BX126" s="247"/>
      <c r="BY126" s="920"/>
    </row>
    <row r="127" spans="1:77" hidden="1" thickBot="1" x14ac:dyDescent="0.3">
      <c r="A127" s="245"/>
      <c r="B127" s="245"/>
      <c r="C127" s="253"/>
      <c r="D127" s="254"/>
      <c r="E127" s="245"/>
      <c r="F127" s="253"/>
      <c r="G127" s="245"/>
      <c r="H127" s="255"/>
      <c r="I127" s="253"/>
      <c r="J127" s="245"/>
      <c r="K127" s="245"/>
      <c r="L127" s="253"/>
      <c r="M127" s="245"/>
      <c r="N127" s="245"/>
      <c r="O127" s="253"/>
      <c r="P127" s="245"/>
      <c r="Q127" s="245"/>
      <c r="R127" s="253"/>
      <c r="S127" s="245"/>
      <c r="T127" s="245"/>
      <c r="U127" s="253"/>
      <c r="V127" s="245"/>
      <c r="W127" s="245"/>
      <c r="X127" s="253"/>
      <c r="Y127" s="245"/>
      <c r="Z127" s="245"/>
      <c r="AA127" s="253"/>
      <c r="AB127" s="245"/>
      <c r="AC127" s="245"/>
      <c r="AD127" s="253"/>
      <c r="AE127" s="245"/>
      <c r="AF127" s="245"/>
      <c r="AG127" s="253"/>
      <c r="AH127" s="245"/>
      <c r="AI127" s="245"/>
      <c r="AJ127" s="253"/>
      <c r="AK127" s="245"/>
      <c r="AL127" s="245"/>
      <c r="AM127" s="245"/>
      <c r="AN127" s="245"/>
      <c r="AO127" s="245"/>
      <c r="AP127" s="246"/>
      <c r="AQ127" s="246"/>
      <c r="AR127" s="246"/>
      <c r="AS127" s="246"/>
      <c r="AT127" s="246"/>
      <c r="AU127" s="246"/>
      <c r="AV127" s="246"/>
      <c r="AW127" s="246"/>
      <c r="AX127" s="246"/>
      <c r="AY127" s="246"/>
      <c r="AZ127" s="246"/>
      <c r="BA127" s="246"/>
      <c r="BB127" s="246"/>
      <c r="BC127" s="246"/>
      <c r="BD127" s="246"/>
      <c r="BE127" s="246"/>
      <c r="BF127" s="246"/>
      <c r="BG127" s="246"/>
      <c r="BH127" s="246"/>
      <c r="BI127" s="246"/>
      <c r="BJ127" s="246"/>
      <c r="BK127" s="246"/>
      <c r="BL127" s="246"/>
      <c r="BM127" s="246"/>
      <c r="BN127" s="246"/>
      <c r="BO127" s="246"/>
      <c r="BP127" s="246"/>
      <c r="BQ127" s="246"/>
      <c r="BR127" s="246"/>
      <c r="BS127" s="246"/>
      <c r="BT127" s="246"/>
      <c r="BU127" s="246"/>
      <c r="BV127" s="246"/>
      <c r="BW127" s="246"/>
      <c r="BX127" s="247"/>
      <c r="BY127" s="920"/>
    </row>
    <row r="128" spans="1:77" hidden="1" thickBot="1" x14ac:dyDescent="0.3">
      <c r="A128" s="245"/>
      <c r="B128" s="245"/>
      <c r="C128" s="253"/>
      <c r="D128" s="254"/>
      <c r="E128" s="245"/>
      <c r="F128" s="253"/>
      <c r="G128" s="245"/>
      <c r="H128" s="255"/>
      <c r="I128" s="253"/>
      <c r="J128" s="245"/>
      <c r="K128" s="245"/>
      <c r="L128" s="253"/>
      <c r="M128" s="245"/>
      <c r="N128" s="245"/>
      <c r="O128" s="253"/>
      <c r="P128" s="245"/>
      <c r="Q128" s="245"/>
      <c r="R128" s="253"/>
      <c r="S128" s="245"/>
      <c r="T128" s="245"/>
      <c r="U128" s="253"/>
      <c r="V128" s="245"/>
      <c r="W128" s="245"/>
      <c r="X128" s="253"/>
      <c r="Y128" s="245"/>
      <c r="Z128" s="245"/>
      <c r="AA128" s="253"/>
      <c r="AB128" s="245"/>
      <c r="AC128" s="245"/>
      <c r="AD128" s="253"/>
      <c r="AE128" s="245"/>
      <c r="AF128" s="245"/>
      <c r="AG128" s="253"/>
      <c r="AH128" s="245"/>
      <c r="AI128" s="245"/>
      <c r="AJ128" s="253"/>
      <c r="AK128" s="245"/>
      <c r="AL128" s="245"/>
      <c r="AM128" s="245"/>
      <c r="AN128" s="245"/>
      <c r="AO128" s="245"/>
      <c r="AP128" s="246"/>
      <c r="AQ128" s="246"/>
      <c r="AR128" s="246"/>
      <c r="AS128" s="246"/>
      <c r="AT128" s="246"/>
      <c r="AU128" s="246"/>
      <c r="AV128" s="246"/>
      <c r="AW128" s="246"/>
      <c r="AX128" s="246"/>
      <c r="AY128" s="246"/>
      <c r="AZ128" s="246"/>
      <c r="BA128" s="246"/>
      <c r="BB128" s="246"/>
      <c r="BC128" s="246"/>
      <c r="BD128" s="246"/>
      <c r="BE128" s="246"/>
      <c r="BF128" s="246"/>
      <c r="BG128" s="246"/>
      <c r="BH128" s="246"/>
      <c r="BI128" s="246"/>
      <c r="BJ128" s="246"/>
      <c r="BK128" s="246"/>
      <c r="BL128" s="246"/>
      <c r="BM128" s="246"/>
      <c r="BN128" s="246"/>
      <c r="BO128" s="246"/>
      <c r="BP128" s="246"/>
      <c r="BQ128" s="246"/>
      <c r="BR128" s="246"/>
      <c r="BS128" s="246"/>
      <c r="BT128" s="246"/>
      <c r="BU128" s="246"/>
      <c r="BV128" s="246"/>
      <c r="BW128" s="246"/>
      <c r="BX128" s="247"/>
      <c r="BY128" s="920"/>
    </row>
    <row r="129" spans="1:77" hidden="1" thickBot="1" x14ac:dyDescent="0.3">
      <c r="A129" s="245"/>
      <c r="B129" s="245"/>
      <c r="C129" s="253"/>
      <c r="D129" s="254"/>
      <c r="E129" s="245"/>
      <c r="F129" s="253"/>
      <c r="G129" s="245"/>
      <c r="H129" s="255"/>
      <c r="I129" s="253"/>
      <c r="J129" s="245"/>
      <c r="K129" s="245"/>
      <c r="L129" s="253"/>
      <c r="M129" s="245"/>
      <c r="N129" s="245"/>
      <c r="O129" s="253"/>
      <c r="P129" s="245"/>
      <c r="Q129" s="245"/>
      <c r="R129" s="253"/>
      <c r="S129" s="245"/>
      <c r="T129" s="245"/>
      <c r="U129" s="253"/>
      <c r="V129" s="245"/>
      <c r="W129" s="245"/>
      <c r="X129" s="253"/>
      <c r="Y129" s="245"/>
      <c r="Z129" s="245"/>
      <c r="AA129" s="253"/>
      <c r="AB129" s="245"/>
      <c r="AC129" s="245"/>
      <c r="AD129" s="253"/>
      <c r="AE129" s="245"/>
      <c r="AF129" s="245"/>
      <c r="AG129" s="253"/>
      <c r="AH129" s="245"/>
      <c r="AI129" s="245"/>
      <c r="AJ129" s="253"/>
      <c r="AK129" s="245"/>
      <c r="AL129" s="245"/>
      <c r="AM129" s="245"/>
      <c r="AN129" s="245"/>
      <c r="AO129" s="245"/>
      <c r="AP129" s="246"/>
      <c r="AQ129" s="246"/>
      <c r="AR129" s="246"/>
      <c r="AS129" s="246"/>
      <c r="AT129" s="246"/>
      <c r="AU129" s="246"/>
      <c r="AV129" s="246"/>
      <c r="AW129" s="246"/>
      <c r="AX129" s="246"/>
      <c r="AY129" s="246"/>
      <c r="AZ129" s="246"/>
      <c r="BA129" s="246"/>
      <c r="BB129" s="246"/>
      <c r="BC129" s="246"/>
      <c r="BD129" s="246"/>
      <c r="BE129" s="246"/>
      <c r="BF129" s="246"/>
      <c r="BG129" s="246"/>
      <c r="BH129" s="246"/>
      <c r="BI129" s="246"/>
      <c r="BJ129" s="246"/>
      <c r="BK129" s="246"/>
      <c r="BL129" s="246"/>
      <c r="BM129" s="246"/>
      <c r="BN129" s="246"/>
      <c r="BO129" s="246"/>
      <c r="BP129" s="246"/>
      <c r="BQ129" s="246"/>
      <c r="BR129" s="246"/>
      <c r="BS129" s="246"/>
      <c r="BT129" s="246"/>
      <c r="BU129" s="246"/>
      <c r="BV129" s="246"/>
      <c r="BW129" s="246"/>
      <c r="BX129" s="247"/>
      <c r="BY129" s="920"/>
    </row>
    <row r="130" spans="1:77" hidden="1" thickBot="1" x14ac:dyDescent="0.3">
      <c r="A130" s="245"/>
      <c r="B130" s="245"/>
      <c r="C130" s="253"/>
      <c r="D130" s="254"/>
      <c r="E130" s="245"/>
      <c r="F130" s="253"/>
      <c r="G130" s="245"/>
      <c r="H130" s="255"/>
      <c r="I130" s="253"/>
      <c r="J130" s="245"/>
      <c r="K130" s="245"/>
      <c r="L130" s="253"/>
      <c r="M130" s="245"/>
      <c r="N130" s="245"/>
      <c r="O130" s="253"/>
      <c r="P130" s="245"/>
      <c r="Q130" s="245"/>
      <c r="R130" s="253"/>
      <c r="S130" s="245"/>
      <c r="T130" s="245"/>
      <c r="U130" s="253"/>
      <c r="V130" s="245"/>
      <c r="W130" s="245"/>
      <c r="X130" s="253"/>
      <c r="Y130" s="245"/>
      <c r="Z130" s="245"/>
      <c r="AA130" s="253"/>
      <c r="AB130" s="245"/>
      <c r="AC130" s="245"/>
      <c r="AD130" s="253"/>
      <c r="AE130" s="245"/>
      <c r="AF130" s="245"/>
      <c r="AG130" s="253"/>
      <c r="AH130" s="245"/>
      <c r="AI130" s="245"/>
      <c r="AJ130" s="253"/>
      <c r="AK130" s="245"/>
      <c r="AL130" s="245"/>
      <c r="AM130" s="245"/>
      <c r="AN130" s="245"/>
      <c r="AO130" s="245"/>
      <c r="AP130" s="246"/>
      <c r="AQ130" s="246"/>
      <c r="AR130" s="246"/>
      <c r="AS130" s="246"/>
      <c r="AT130" s="246"/>
      <c r="AU130" s="246"/>
      <c r="AV130" s="246"/>
      <c r="AW130" s="246"/>
      <c r="AX130" s="246"/>
      <c r="AY130" s="246"/>
      <c r="AZ130" s="246"/>
      <c r="BA130" s="246"/>
      <c r="BB130" s="246"/>
      <c r="BC130" s="246"/>
      <c r="BD130" s="246"/>
      <c r="BE130" s="246"/>
      <c r="BF130" s="246"/>
      <c r="BG130" s="246"/>
      <c r="BH130" s="246"/>
      <c r="BI130" s="246"/>
      <c r="BJ130" s="246"/>
      <c r="BK130" s="246"/>
      <c r="BL130" s="246"/>
      <c r="BM130" s="246"/>
      <c r="BN130" s="246"/>
      <c r="BO130" s="246"/>
      <c r="BP130" s="246"/>
      <c r="BQ130" s="246"/>
      <c r="BR130" s="246"/>
      <c r="BS130" s="246"/>
      <c r="BT130" s="246"/>
      <c r="BU130" s="246"/>
      <c r="BV130" s="246"/>
      <c r="BW130" s="246"/>
      <c r="BX130" s="247"/>
      <c r="BY130" s="920"/>
    </row>
    <row r="131" spans="1:77" hidden="1" thickBot="1" x14ac:dyDescent="0.3">
      <c r="A131" s="245"/>
      <c r="B131" s="245"/>
      <c r="C131" s="253"/>
      <c r="D131" s="254"/>
      <c r="E131" s="245"/>
      <c r="F131" s="253"/>
      <c r="G131" s="245"/>
      <c r="H131" s="255"/>
      <c r="I131" s="253"/>
      <c r="J131" s="245"/>
      <c r="K131" s="245"/>
      <c r="L131" s="253"/>
      <c r="M131" s="245"/>
      <c r="N131" s="245"/>
      <c r="O131" s="253"/>
      <c r="P131" s="245"/>
      <c r="Q131" s="245"/>
      <c r="R131" s="253"/>
      <c r="S131" s="245"/>
      <c r="T131" s="245"/>
      <c r="U131" s="253"/>
      <c r="V131" s="245"/>
      <c r="W131" s="245"/>
      <c r="X131" s="253"/>
      <c r="Y131" s="245"/>
      <c r="Z131" s="245"/>
      <c r="AA131" s="253"/>
      <c r="AB131" s="245"/>
      <c r="AC131" s="245"/>
      <c r="AD131" s="253"/>
      <c r="AE131" s="245"/>
      <c r="AF131" s="245"/>
      <c r="AG131" s="253"/>
      <c r="AH131" s="245"/>
      <c r="AI131" s="245"/>
      <c r="AJ131" s="253"/>
      <c r="AK131" s="245"/>
      <c r="AL131" s="245"/>
      <c r="AM131" s="245"/>
      <c r="AN131" s="245"/>
      <c r="AO131" s="245"/>
      <c r="AP131" s="246"/>
      <c r="AQ131" s="246"/>
      <c r="AR131" s="246"/>
      <c r="AS131" s="246"/>
      <c r="AT131" s="246"/>
      <c r="AU131" s="246"/>
      <c r="AV131" s="246"/>
      <c r="AW131" s="246"/>
      <c r="AX131" s="246"/>
      <c r="AY131" s="246"/>
      <c r="AZ131" s="246"/>
      <c r="BA131" s="246"/>
      <c r="BB131" s="246"/>
      <c r="BC131" s="246"/>
      <c r="BD131" s="246"/>
      <c r="BE131" s="246"/>
      <c r="BF131" s="246"/>
      <c r="BG131" s="246"/>
      <c r="BH131" s="246"/>
      <c r="BI131" s="246"/>
      <c r="BJ131" s="246"/>
      <c r="BK131" s="246"/>
      <c r="BL131" s="246"/>
      <c r="BM131" s="246"/>
      <c r="BN131" s="246"/>
      <c r="BO131" s="246"/>
      <c r="BP131" s="246"/>
      <c r="BQ131" s="246"/>
      <c r="BR131" s="246"/>
      <c r="BS131" s="246"/>
      <c r="BT131" s="246"/>
      <c r="BU131" s="246"/>
      <c r="BV131" s="246"/>
      <c r="BW131" s="246"/>
      <c r="BX131" s="247"/>
      <c r="BY131" s="920"/>
    </row>
    <row r="132" spans="1:77" hidden="1" thickBot="1" x14ac:dyDescent="0.3">
      <c r="A132" s="245"/>
      <c r="B132" s="245"/>
      <c r="C132" s="253"/>
      <c r="D132" s="254"/>
      <c r="E132" s="245"/>
      <c r="F132" s="253"/>
      <c r="G132" s="245"/>
      <c r="H132" s="255"/>
      <c r="I132" s="253"/>
      <c r="J132" s="245"/>
      <c r="K132" s="245"/>
      <c r="L132" s="253"/>
      <c r="M132" s="245"/>
      <c r="N132" s="245"/>
      <c r="O132" s="253"/>
      <c r="P132" s="245"/>
      <c r="Q132" s="245"/>
      <c r="R132" s="253"/>
      <c r="S132" s="245"/>
      <c r="T132" s="245"/>
      <c r="U132" s="253"/>
      <c r="V132" s="245"/>
      <c r="W132" s="245"/>
      <c r="X132" s="253"/>
      <c r="Y132" s="245"/>
      <c r="Z132" s="245"/>
      <c r="AA132" s="253"/>
      <c r="AB132" s="245"/>
      <c r="AC132" s="245"/>
      <c r="AD132" s="253"/>
      <c r="AE132" s="245"/>
      <c r="AF132" s="245"/>
      <c r="AG132" s="253"/>
      <c r="AH132" s="245"/>
      <c r="AI132" s="245"/>
      <c r="AJ132" s="253"/>
      <c r="AK132" s="245"/>
      <c r="AL132" s="245"/>
      <c r="AM132" s="245"/>
      <c r="AN132" s="245"/>
      <c r="AO132" s="245"/>
      <c r="AP132" s="246"/>
      <c r="AQ132" s="246"/>
      <c r="AR132" s="246"/>
      <c r="AS132" s="246"/>
      <c r="AT132" s="246"/>
      <c r="AU132" s="246"/>
      <c r="AV132" s="246"/>
      <c r="AW132" s="246"/>
      <c r="AX132" s="246"/>
      <c r="AY132" s="246"/>
      <c r="AZ132" s="246"/>
      <c r="BA132" s="246"/>
      <c r="BB132" s="246"/>
      <c r="BC132" s="246"/>
      <c r="BD132" s="246"/>
      <c r="BE132" s="246"/>
      <c r="BF132" s="246"/>
      <c r="BG132" s="246"/>
      <c r="BH132" s="246"/>
      <c r="BI132" s="246"/>
      <c r="BJ132" s="246"/>
      <c r="BK132" s="246"/>
      <c r="BL132" s="246"/>
      <c r="BM132" s="246"/>
      <c r="BN132" s="246"/>
      <c r="BO132" s="246"/>
      <c r="BP132" s="246"/>
      <c r="BQ132" s="246"/>
      <c r="BR132" s="246"/>
      <c r="BS132" s="246"/>
      <c r="BT132" s="246"/>
      <c r="BU132" s="246"/>
      <c r="BV132" s="246"/>
      <c r="BW132" s="246"/>
      <c r="BX132" s="247"/>
      <c r="BY132" s="920"/>
    </row>
    <row r="133" spans="1:77" hidden="1" thickBot="1" x14ac:dyDescent="0.3">
      <c r="A133" s="245"/>
      <c r="B133" s="245"/>
      <c r="C133" s="253"/>
      <c r="D133" s="254"/>
      <c r="E133" s="245"/>
      <c r="F133" s="253"/>
      <c r="G133" s="245"/>
      <c r="H133" s="255"/>
      <c r="I133" s="253"/>
      <c r="J133" s="245"/>
      <c r="K133" s="245"/>
      <c r="L133" s="253"/>
      <c r="M133" s="245"/>
      <c r="N133" s="245"/>
      <c r="O133" s="253"/>
      <c r="P133" s="245"/>
      <c r="Q133" s="245"/>
      <c r="R133" s="253"/>
      <c r="S133" s="245"/>
      <c r="T133" s="245"/>
      <c r="U133" s="253"/>
      <c r="V133" s="245"/>
      <c r="W133" s="245"/>
      <c r="X133" s="253"/>
      <c r="Y133" s="245"/>
      <c r="Z133" s="245"/>
      <c r="AA133" s="253"/>
      <c r="AB133" s="245"/>
      <c r="AC133" s="245"/>
      <c r="AD133" s="253"/>
      <c r="AE133" s="245"/>
      <c r="AF133" s="245"/>
      <c r="AG133" s="253"/>
      <c r="AH133" s="245"/>
      <c r="AI133" s="245"/>
      <c r="AJ133" s="253"/>
      <c r="AK133" s="245"/>
      <c r="AL133" s="245"/>
      <c r="AM133" s="245"/>
      <c r="AN133" s="245"/>
      <c r="AO133" s="245"/>
      <c r="AP133" s="246"/>
      <c r="AQ133" s="246"/>
      <c r="AR133" s="246"/>
      <c r="AS133" s="246"/>
      <c r="AT133" s="246"/>
      <c r="AU133" s="246"/>
      <c r="AV133" s="246"/>
      <c r="AW133" s="246"/>
      <c r="AX133" s="246"/>
      <c r="AY133" s="246"/>
      <c r="AZ133" s="246"/>
      <c r="BA133" s="246"/>
      <c r="BB133" s="246"/>
      <c r="BC133" s="246"/>
      <c r="BD133" s="246"/>
      <c r="BE133" s="246"/>
      <c r="BF133" s="246"/>
      <c r="BG133" s="246"/>
      <c r="BH133" s="246"/>
      <c r="BI133" s="246"/>
      <c r="BJ133" s="246"/>
      <c r="BK133" s="246"/>
      <c r="BL133" s="246"/>
      <c r="BM133" s="246"/>
      <c r="BN133" s="246"/>
      <c r="BO133" s="246"/>
      <c r="BP133" s="246"/>
      <c r="BQ133" s="246"/>
      <c r="BR133" s="246"/>
      <c r="BS133" s="246"/>
      <c r="BT133" s="246"/>
      <c r="BU133" s="246"/>
      <c r="BV133" s="246"/>
      <c r="BW133" s="246"/>
      <c r="BX133" s="247"/>
      <c r="BY133" s="920"/>
    </row>
    <row r="134" spans="1:77" hidden="1" thickBot="1" x14ac:dyDescent="0.3">
      <c r="A134" s="245"/>
      <c r="B134" s="245"/>
      <c r="C134" s="253"/>
      <c r="D134" s="254"/>
      <c r="E134" s="245"/>
      <c r="F134" s="253"/>
      <c r="G134" s="245"/>
      <c r="H134" s="255"/>
      <c r="I134" s="253"/>
      <c r="J134" s="245"/>
      <c r="K134" s="245"/>
      <c r="L134" s="253"/>
      <c r="M134" s="245"/>
      <c r="N134" s="245"/>
      <c r="O134" s="253"/>
      <c r="P134" s="245"/>
      <c r="Q134" s="245"/>
      <c r="R134" s="253"/>
      <c r="S134" s="245"/>
      <c r="T134" s="245"/>
      <c r="U134" s="253"/>
      <c r="V134" s="245"/>
      <c r="W134" s="245"/>
      <c r="X134" s="253"/>
      <c r="Y134" s="245"/>
      <c r="Z134" s="245"/>
      <c r="AA134" s="253"/>
      <c r="AB134" s="245"/>
      <c r="AC134" s="245"/>
      <c r="AD134" s="253"/>
      <c r="AE134" s="245"/>
      <c r="AF134" s="245"/>
      <c r="AG134" s="253"/>
      <c r="AH134" s="245"/>
      <c r="AI134" s="245"/>
      <c r="AJ134" s="253"/>
      <c r="AK134" s="245"/>
      <c r="AL134" s="245"/>
      <c r="AM134" s="245"/>
      <c r="AN134" s="245"/>
      <c r="AO134" s="245"/>
      <c r="AP134" s="246"/>
      <c r="AQ134" s="246"/>
      <c r="AR134" s="246"/>
      <c r="AS134" s="246"/>
      <c r="AT134" s="246"/>
      <c r="AU134" s="246"/>
      <c r="AV134" s="246"/>
      <c r="AW134" s="246"/>
      <c r="AX134" s="246"/>
      <c r="AY134" s="246"/>
      <c r="AZ134" s="246"/>
      <c r="BA134" s="246"/>
      <c r="BB134" s="246"/>
      <c r="BC134" s="246"/>
      <c r="BD134" s="246"/>
      <c r="BE134" s="246"/>
      <c r="BF134" s="246"/>
      <c r="BG134" s="246"/>
      <c r="BH134" s="246"/>
      <c r="BI134" s="246"/>
      <c r="BJ134" s="246"/>
      <c r="BK134" s="246"/>
      <c r="BL134" s="246"/>
      <c r="BM134" s="246"/>
      <c r="BN134" s="246"/>
      <c r="BO134" s="246"/>
      <c r="BP134" s="246"/>
      <c r="BQ134" s="246"/>
      <c r="BR134" s="246"/>
      <c r="BS134" s="246"/>
      <c r="BT134" s="246"/>
      <c r="BU134" s="246"/>
      <c r="BV134" s="246"/>
      <c r="BW134" s="246"/>
      <c r="BX134" s="247"/>
      <c r="BY134" s="920"/>
    </row>
    <row r="135" spans="1:77" hidden="1" thickBot="1" x14ac:dyDescent="0.3">
      <c r="A135" s="245"/>
      <c r="B135" s="245"/>
      <c r="C135" s="253"/>
      <c r="D135" s="254"/>
      <c r="E135" s="245"/>
      <c r="F135" s="253"/>
      <c r="G135" s="245"/>
      <c r="H135" s="255"/>
      <c r="I135" s="253"/>
      <c r="J135" s="245"/>
      <c r="K135" s="245"/>
      <c r="L135" s="253"/>
      <c r="M135" s="245"/>
      <c r="N135" s="245"/>
      <c r="O135" s="253"/>
      <c r="P135" s="245"/>
      <c r="Q135" s="245"/>
      <c r="R135" s="253"/>
      <c r="S135" s="245"/>
      <c r="T135" s="245"/>
      <c r="U135" s="253"/>
      <c r="V135" s="245"/>
      <c r="W135" s="245"/>
      <c r="X135" s="253"/>
      <c r="Y135" s="245"/>
      <c r="Z135" s="245"/>
      <c r="AA135" s="253"/>
      <c r="AB135" s="245"/>
      <c r="AC135" s="245"/>
      <c r="AD135" s="253"/>
      <c r="AE135" s="245"/>
      <c r="AF135" s="245"/>
      <c r="AG135" s="253"/>
      <c r="AH135" s="245"/>
      <c r="AI135" s="245"/>
      <c r="AJ135" s="253"/>
      <c r="AK135" s="245"/>
      <c r="AL135" s="245"/>
      <c r="AM135" s="245"/>
      <c r="AN135" s="245"/>
      <c r="AO135" s="245"/>
      <c r="AP135" s="246"/>
      <c r="AQ135" s="246"/>
      <c r="AR135" s="246"/>
      <c r="AS135" s="246"/>
      <c r="AT135" s="246"/>
      <c r="AU135" s="246"/>
      <c r="AV135" s="246"/>
      <c r="AW135" s="246"/>
      <c r="AX135" s="246"/>
      <c r="AY135" s="246"/>
      <c r="AZ135" s="246"/>
      <c r="BA135" s="246"/>
      <c r="BB135" s="246"/>
      <c r="BC135" s="246"/>
      <c r="BD135" s="246"/>
      <c r="BE135" s="246"/>
      <c r="BF135" s="246"/>
      <c r="BG135" s="246"/>
      <c r="BH135" s="246"/>
      <c r="BI135" s="246"/>
      <c r="BJ135" s="246"/>
      <c r="BK135" s="246"/>
      <c r="BL135" s="246"/>
      <c r="BM135" s="246"/>
      <c r="BN135" s="246"/>
      <c r="BO135" s="246"/>
      <c r="BP135" s="246"/>
      <c r="BQ135" s="246"/>
      <c r="BR135" s="246"/>
      <c r="BS135" s="246"/>
      <c r="BT135" s="246"/>
      <c r="BU135" s="246"/>
      <c r="BV135" s="246"/>
      <c r="BW135" s="246"/>
      <c r="BX135" s="247"/>
      <c r="BY135" s="920"/>
    </row>
    <row r="136" spans="1:77" hidden="1" thickBot="1" x14ac:dyDescent="0.3">
      <c r="A136" s="245"/>
      <c r="B136" s="245"/>
      <c r="C136" s="253"/>
      <c r="D136" s="254"/>
      <c r="E136" s="245"/>
      <c r="F136" s="253"/>
      <c r="G136" s="245"/>
      <c r="H136" s="255"/>
      <c r="I136" s="253"/>
      <c r="J136" s="245"/>
      <c r="K136" s="245"/>
      <c r="L136" s="253"/>
      <c r="M136" s="245"/>
      <c r="N136" s="245"/>
      <c r="O136" s="253"/>
      <c r="P136" s="245"/>
      <c r="Q136" s="245"/>
      <c r="R136" s="253"/>
      <c r="S136" s="245"/>
      <c r="T136" s="245"/>
      <c r="U136" s="253"/>
      <c r="V136" s="245"/>
      <c r="W136" s="245"/>
      <c r="X136" s="253"/>
      <c r="Y136" s="245"/>
      <c r="Z136" s="245"/>
      <c r="AA136" s="253"/>
      <c r="AB136" s="245"/>
      <c r="AC136" s="245"/>
      <c r="AD136" s="253"/>
      <c r="AE136" s="245"/>
      <c r="AF136" s="245"/>
      <c r="AG136" s="253"/>
      <c r="AH136" s="245"/>
      <c r="AI136" s="245"/>
      <c r="AJ136" s="253"/>
      <c r="AK136" s="245"/>
      <c r="AL136" s="245"/>
      <c r="AM136" s="245"/>
      <c r="AN136" s="245"/>
      <c r="AO136" s="245"/>
      <c r="AP136" s="246"/>
      <c r="AQ136" s="246"/>
      <c r="AR136" s="246"/>
      <c r="AS136" s="246"/>
      <c r="AT136" s="246"/>
      <c r="AU136" s="246"/>
      <c r="AV136" s="246"/>
      <c r="AW136" s="246"/>
      <c r="AX136" s="246"/>
      <c r="AY136" s="246"/>
      <c r="AZ136" s="246"/>
      <c r="BA136" s="246"/>
      <c r="BB136" s="246"/>
      <c r="BC136" s="246"/>
      <c r="BD136" s="246"/>
      <c r="BE136" s="246"/>
      <c r="BF136" s="246"/>
      <c r="BG136" s="246"/>
      <c r="BH136" s="246"/>
      <c r="BI136" s="246"/>
      <c r="BJ136" s="246"/>
      <c r="BK136" s="246"/>
      <c r="BL136" s="246"/>
      <c r="BM136" s="246"/>
      <c r="BN136" s="246"/>
      <c r="BO136" s="246"/>
      <c r="BP136" s="246"/>
      <c r="BQ136" s="246"/>
      <c r="BR136" s="246"/>
      <c r="BS136" s="246"/>
      <c r="BT136" s="246"/>
      <c r="BU136" s="246"/>
      <c r="BV136" s="246"/>
      <c r="BW136" s="246"/>
      <c r="BX136" s="247"/>
      <c r="BY136" s="920"/>
    </row>
    <row r="137" spans="1:77" hidden="1" thickBot="1" x14ac:dyDescent="0.3">
      <c r="A137" s="245"/>
      <c r="B137" s="245"/>
      <c r="C137" s="253"/>
      <c r="D137" s="254"/>
      <c r="E137" s="245"/>
      <c r="F137" s="253"/>
      <c r="G137" s="245"/>
      <c r="H137" s="255"/>
      <c r="I137" s="253"/>
      <c r="J137" s="245"/>
      <c r="K137" s="245"/>
      <c r="L137" s="253"/>
      <c r="M137" s="245"/>
      <c r="N137" s="245"/>
      <c r="O137" s="253"/>
      <c r="P137" s="245"/>
      <c r="Q137" s="245"/>
      <c r="R137" s="253"/>
      <c r="S137" s="245"/>
      <c r="T137" s="245"/>
      <c r="U137" s="253"/>
      <c r="V137" s="245"/>
      <c r="W137" s="245"/>
      <c r="X137" s="253"/>
      <c r="Y137" s="245"/>
      <c r="Z137" s="245"/>
      <c r="AA137" s="253"/>
      <c r="AB137" s="245"/>
      <c r="AC137" s="245"/>
      <c r="AD137" s="253"/>
      <c r="AE137" s="245"/>
      <c r="AF137" s="245"/>
      <c r="AG137" s="253"/>
      <c r="AH137" s="245"/>
      <c r="AI137" s="245"/>
      <c r="AJ137" s="253"/>
      <c r="AK137" s="245"/>
      <c r="AL137" s="245"/>
      <c r="AM137" s="245"/>
      <c r="AN137" s="245"/>
      <c r="AO137" s="245"/>
      <c r="AP137" s="246"/>
      <c r="AQ137" s="246"/>
      <c r="AR137" s="246"/>
      <c r="AS137" s="246"/>
      <c r="AT137" s="246"/>
      <c r="AU137" s="246"/>
      <c r="AV137" s="246"/>
      <c r="AW137" s="246"/>
      <c r="AX137" s="246"/>
      <c r="AY137" s="246"/>
      <c r="AZ137" s="246"/>
      <c r="BA137" s="246"/>
      <c r="BB137" s="246"/>
      <c r="BC137" s="246"/>
      <c r="BD137" s="246"/>
      <c r="BE137" s="246"/>
      <c r="BF137" s="246"/>
      <c r="BG137" s="246"/>
      <c r="BH137" s="246"/>
      <c r="BI137" s="246"/>
      <c r="BJ137" s="246"/>
      <c r="BK137" s="246"/>
      <c r="BL137" s="246"/>
      <c r="BM137" s="246"/>
      <c r="BN137" s="246"/>
      <c r="BO137" s="246"/>
      <c r="BP137" s="246"/>
      <c r="BQ137" s="246"/>
      <c r="BR137" s="246"/>
      <c r="BS137" s="246"/>
      <c r="BT137" s="246"/>
      <c r="BU137" s="246"/>
      <c r="BV137" s="246"/>
      <c r="BW137" s="246"/>
      <c r="BX137" s="247"/>
      <c r="BY137" s="920"/>
    </row>
    <row r="138" spans="1:77" hidden="1" thickBot="1" x14ac:dyDescent="0.3">
      <c r="A138" s="245"/>
      <c r="B138" s="245"/>
      <c r="C138" s="253"/>
      <c r="D138" s="254"/>
      <c r="E138" s="245"/>
      <c r="F138" s="253"/>
      <c r="G138" s="245"/>
      <c r="H138" s="255"/>
      <c r="I138" s="253"/>
      <c r="J138" s="245"/>
      <c r="K138" s="245"/>
      <c r="L138" s="253"/>
      <c r="M138" s="245"/>
      <c r="N138" s="245"/>
      <c r="O138" s="253"/>
      <c r="P138" s="245"/>
      <c r="Q138" s="245"/>
      <c r="R138" s="253"/>
      <c r="S138" s="245"/>
      <c r="T138" s="245"/>
      <c r="U138" s="253"/>
      <c r="V138" s="245"/>
      <c r="W138" s="245"/>
      <c r="X138" s="253"/>
      <c r="Y138" s="245"/>
      <c r="Z138" s="245"/>
      <c r="AA138" s="253"/>
      <c r="AB138" s="245"/>
      <c r="AC138" s="245"/>
      <c r="AD138" s="253"/>
      <c r="AE138" s="245"/>
      <c r="AF138" s="245"/>
      <c r="AG138" s="253"/>
      <c r="AH138" s="245"/>
      <c r="AI138" s="245"/>
      <c r="AJ138" s="253"/>
      <c r="AK138" s="245"/>
      <c r="AL138" s="245"/>
      <c r="AM138" s="245"/>
      <c r="AN138" s="245"/>
      <c r="AO138" s="245"/>
      <c r="AP138" s="246"/>
      <c r="AQ138" s="246"/>
      <c r="AR138" s="246"/>
      <c r="AS138" s="246"/>
      <c r="AT138" s="246"/>
      <c r="AU138" s="246"/>
      <c r="AV138" s="246"/>
      <c r="AW138" s="246"/>
      <c r="AX138" s="246"/>
      <c r="AY138" s="246"/>
      <c r="AZ138" s="246"/>
      <c r="BA138" s="246"/>
      <c r="BB138" s="246"/>
      <c r="BC138" s="246"/>
      <c r="BD138" s="246"/>
      <c r="BE138" s="246"/>
      <c r="BF138" s="246"/>
      <c r="BG138" s="246"/>
      <c r="BH138" s="246"/>
      <c r="BI138" s="246"/>
      <c r="BJ138" s="246"/>
      <c r="BK138" s="246"/>
      <c r="BL138" s="246"/>
      <c r="BM138" s="246"/>
      <c r="BN138" s="246"/>
      <c r="BO138" s="246"/>
      <c r="BP138" s="246"/>
      <c r="BQ138" s="246"/>
      <c r="BR138" s="246"/>
      <c r="BS138" s="246"/>
      <c r="BT138" s="246"/>
      <c r="BU138" s="246"/>
      <c r="BV138" s="246"/>
      <c r="BW138" s="246"/>
      <c r="BX138" s="247"/>
      <c r="BY138" s="920"/>
    </row>
    <row r="139" spans="1:77" hidden="1" thickBot="1" x14ac:dyDescent="0.3">
      <c r="A139" s="245"/>
      <c r="B139" s="245"/>
      <c r="C139" s="253"/>
      <c r="D139" s="254"/>
      <c r="E139" s="245"/>
      <c r="F139" s="253"/>
      <c r="G139" s="245"/>
      <c r="H139" s="255"/>
      <c r="I139" s="253"/>
      <c r="J139" s="245"/>
      <c r="K139" s="245"/>
      <c r="L139" s="253"/>
      <c r="M139" s="245"/>
      <c r="N139" s="245"/>
      <c r="O139" s="253"/>
      <c r="P139" s="245"/>
      <c r="Q139" s="245"/>
      <c r="R139" s="253"/>
      <c r="S139" s="245"/>
      <c r="T139" s="245"/>
      <c r="U139" s="253"/>
      <c r="V139" s="245"/>
      <c r="W139" s="245"/>
      <c r="X139" s="253"/>
      <c r="Y139" s="245"/>
      <c r="Z139" s="245"/>
      <c r="AA139" s="253"/>
      <c r="AB139" s="245"/>
      <c r="AC139" s="245"/>
      <c r="AD139" s="253"/>
      <c r="AE139" s="245"/>
      <c r="AF139" s="245"/>
      <c r="AG139" s="253"/>
      <c r="AH139" s="245"/>
      <c r="AI139" s="245"/>
      <c r="AJ139" s="253"/>
      <c r="AK139" s="245"/>
      <c r="AL139" s="245"/>
      <c r="AM139" s="245"/>
      <c r="AN139" s="245"/>
      <c r="AO139" s="245"/>
      <c r="AP139" s="246"/>
      <c r="AQ139" s="246"/>
      <c r="AR139" s="246"/>
      <c r="AS139" s="246"/>
      <c r="AT139" s="246"/>
      <c r="AU139" s="246"/>
      <c r="AV139" s="246"/>
      <c r="AW139" s="246"/>
      <c r="AX139" s="246"/>
      <c r="AY139" s="246"/>
      <c r="AZ139" s="246"/>
      <c r="BA139" s="246"/>
      <c r="BB139" s="246"/>
      <c r="BC139" s="246"/>
      <c r="BD139" s="246"/>
      <c r="BE139" s="246"/>
      <c r="BF139" s="246"/>
      <c r="BG139" s="246"/>
      <c r="BH139" s="246"/>
      <c r="BI139" s="246"/>
      <c r="BJ139" s="246"/>
      <c r="BK139" s="246"/>
      <c r="BL139" s="246"/>
      <c r="BM139" s="246"/>
      <c r="BN139" s="246"/>
      <c r="BO139" s="246"/>
      <c r="BP139" s="246"/>
      <c r="BQ139" s="246"/>
      <c r="BR139" s="246"/>
      <c r="BS139" s="246"/>
      <c r="BT139" s="246"/>
      <c r="BU139" s="246"/>
      <c r="BV139" s="246"/>
      <c r="BW139" s="246"/>
      <c r="BX139" s="247"/>
      <c r="BY139" s="920"/>
    </row>
    <row r="140" spans="1:77" hidden="1" thickBot="1" x14ac:dyDescent="0.3">
      <c r="A140" s="245"/>
      <c r="B140" s="245"/>
      <c r="C140" s="253"/>
      <c r="D140" s="254"/>
      <c r="E140" s="245"/>
      <c r="F140" s="253"/>
      <c r="G140" s="245"/>
      <c r="H140" s="255"/>
      <c r="I140" s="253"/>
      <c r="J140" s="245"/>
      <c r="K140" s="245"/>
      <c r="L140" s="253"/>
      <c r="M140" s="245"/>
      <c r="N140" s="245"/>
      <c r="O140" s="253"/>
      <c r="P140" s="245"/>
      <c r="Q140" s="245"/>
      <c r="R140" s="253"/>
      <c r="S140" s="245"/>
      <c r="T140" s="245"/>
      <c r="U140" s="253"/>
      <c r="V140" s="245"/>
      <c r="W140" s="245"/>
      <c r="X140" s="253"/>
      <c r="Y140" s="245"/>
      <c r="Z140" s="245"/>
      <c r="AA140" s="253"/>
      <c r="AB140" s="245"/>
      <c r="AC140" s="245"/>
      <c r="AD140" s="253"/>
      <c r="AE140" s="245"/>
      <c r="AF140" s="245"/>
      <c r="AG140" s="253"/>
      <c r="AH140" s="245"/>
      <c r="AI140" s="245"/>
      <c r="AJ140" s="253"/>
      <c r="AK140" s="245"/>
      <c r="AL140" s="245"/>
      <c r="AM140" s="245"/>
      <c r="AN140" s="245"/>
      <c r="AO140" s="245"/>
      <c r="AP140" s="246"/>
      <c r="AQ140" s="246"/>
      <c r="AR140" s="246"/>
      <c r="AS140" s="246"/>
      <c r="AT140" s="246"/>
      <c r="AU140" s="246"/>
      <c r="AV140" s="246"/>
      <c r="AW140" s="246"/>
      <c r="AX140" s="246"/>
      <c r="AY140" s="246"/>
      <c r="AZ140" s="246"/>
      <c r="BA140" s="246"/>
      <c r="BB140" s="246"/>
      <c r="BC140" s="246"/>
      <c r="BD140" s="246"/>
      <c r="BE140" s="246"/>
      <c r="BF140" s="246"/>
      <c r="BG140" s="246"/>
      <c r="BH140" s="246"/>
      <c r="BI140" s="246"/>
      <c r="BJ140" s="246"/>
      <c r="BK140" s="246"/>
      <c r="BL140" s="246"/>
      <c r="BM140" s="246"/>
      <c r="BN140" s="246"/>
      <c r="BO140" s="246"/>
      <c r="BP140" s="246"/>
      <c r="BQ140" s="246"/>
      <c r="BR140" s="246"/>
      <c r="BS140" s="246"/>
      <c r="BT140" s="246"/>
      <c r="BU140" s="246"/>
      <c r="BV140" s="246"/>
      <c r="BW140" s="246"/>
      <c r="BX140" s="247"/>
      <c r="BY140" s="920"/>
    </row>
    <row r="141" spans="1:77" hidden="1" thickBot="1" x14ac:dyDescent="0.3">
      <c r="A141" s="245"/>
      <c r="B141" s="245"/>
      <c r="C141" s="253"/>
      <c r="D141" s="254"/>
      <c r="E141" s="245"/>
      <c r="F141" s="253"/>
      <c r="G141" s="245"/>
      <c r="H141" s="255"/>
      <c r="I141" s="253"/>
      <c r="J141" s="245"/>
      <c r="K141" s="245"/>
      <c r="L141" s="253"/>
      <c r="M141" s="245"/>
      <c r="N141" s="245"/>
      <c r="O141" s="253"/>
      <c r="P141" s="245"/>
      <c r="Q141" s="245"/>
      <c r="R141" s="253"/>
      <c r="S141" s="245"/>
      <c r="T141" s="245"/>
      <c r="U141" s="253"/>
      <c r="V141" s="245"/>
      <c r="W141" s="245"/>
      <c r="X141" s="253"/>
      <c r="Y141" s="245"/>
      <c r="Z141" s="245"/>
      <c r="AA141" s="253"/>
      <c r="AB141" s="245"/>
      <c r="AC141" s="245"/>
      <c r="AD141" s="253"/>
      <c r="AE141" s="245"/>
      <c r="AF141" s="245"/>
      <c r="AG141" s="253"/>
      <c r="AH141" s="245"/>
      <c r="AI141" s="245"/>
      <c r="AJ141" s="253"/>
      <c r="AK141" s="245"/>
      <c r="AL141" s="245"/>
      <c r="AM141" s="245"/>
      <c r="AN141" s="245"/>
      <c r="AO141" s="245"/>
      <c r="AP141" s="246"/>
      <c r="AQ141" s="246"/>
      <c r="AR141" s="246"/>
      <c r="AS141" s="246"/>
      <c r="AT141" s="246"/>
      <c r="AU141" s="246"/>
      <c r="AV141" s="246"/>
      <c r="AW141" s="246"/>
      <c r="AX141" s="246"/>
      <c r="AY141" s="246"/>
      <c r="AZ141" s="246"/>
      <c r="BA141" s="246"/>
      <c r="BB141" s="246"/>
      <c r="BC141" s="246"/>
      <c r="BD141" s="246"/>
      <c r="BE141" s="246"/>
      <c r="BF141" s="246"/>
      <c r="BG141" s="246"/>
      <c r="BH141" s="246"/>
      <c r="BI141" s="246"/>
      <c r="BJ141" s="246"/>
      <c r="BK141" s="246"/>
      <c r="BL141" s="246"/>
      <c r="BM141" s="246"/>
      <c r="BN141" s="246"/>
      <c r="BO141" s="246"/>
      <c r="BP141" s="246"/>
      <c r="BQ141" s="246"/>
      <c r="BR141" s="246"/>
      <c r="BS141" s="246"/>
      <c r="BT141" s="246"/>
      <c r="BU141" s="246"/>
      <c r="BV141" s="246"/>
      <c r="BW141" s="246"/>
      <c r="BX141" s="247"/>
      <c r="BY141" s="920"/>
    </row>
    <row r="142" spans="1:77" hidden="1" thickBot="1" x14ac:dyDescent="0.3">
      <c r="A142" s="245"/>
      <c r="B142" s="245"/>
      <c r="C142" s="253"/>
      <c r="D142" s="254"/>
      <c r="E142" s="245"/>
      <c r="F142" s="253"/>
      <c r="G142" s="245"/>
      <c r="H142" s="255"/>
      <c r="I142" s="253"/>
      <c r="J142" s="245"/>
      <c r="K142" s="245"/>
      <c r="L142" s="253"/>
      <c r="M142" s="245"/>
      <c r="N142" s="245"/>
      <c r="O142" s="253"/>
      <c r="P142" s="245"/>
      <c r="Q142" s="245"/>
      <c r="R142" s="253"/>
      <c r="S142" s="245"/>
      <c r="T142" s="245"/>
      <c r="U142" s="253"/>
      <c r="V142" s="245"/>
      <c r="W142" s="245"/>
      <c r="X142" s="253"/>
      <c r="Y142" s="245"/>
      <c r="Z142" s="245"/>
      <c r="AA142" s="253"/>
      <c r="AB142" s="245"/>
      <c r="AC142" s="245"/>
      <c r="AD142" s="253"/>
      <c r="AE142" s="245"/>
      <c r="AF142" s="245"/>
      <c r="AG142" s="253"/>
      <c r="AH142" s="245"/>
      <c r="AI142" s="245"/>
      <c r="AJ142" s="253"/>
      <c r="AK142" s="245"/>
      <c r="AL142" s="245"/>
      <c r="AM142" s="245"/>
      <c r="AN142" s="245"/>
      <c r="AO142" s="245"/>
      <c r="AP142" s="246"/>
      <c r="AQ142" s="246"/>
      <c r="AR142" s="246"/>
      <c r="AS142" s="246"/>
      <c r="AT142" s="246"/>
      <c r="AU142" s="246"/>
      <c r="AV142" s="246"/>
      <c r="AW142" s="246"/>
      <c r="AX142" s="246"/>
      <c r="AY142" s="246"/>
      <c r="AZ142" s="246"/>
      <c r="BA142" s="246"/>
      <c r="BB142" s="246"/>
      <c r="BC142" s="246"/>
      <c r="BD142" s="246"/>
      <c r="BE142" s="246"/>
      <c r="BF142" s="246"/>
      <c r="BG142" s="246"/>
      <c r="BH142" s="246"/>
      <c r="BI142" s="246"/>
      <c r="BJ142" s="246"/>
      <c r="BK142" s="246"/>
      <c r="BL142" s="246"/>
      <c r="BM142" s="246"/>
      <c r="BN142" s="246"/>
      <c r="BO142" s="246"/>
      <c r="BP142" s="246"/>
      <c r="BQ142" s="246"/>
      <c r="BR142" s="246"/>
      <c r="BS142" s="246"/>
      <c r="BT142" s="246"/>
      <c r="BU142" s="246"/>
      <c r="BV142" s="246"/>
      <c r="BW142" s="246"/>
      <c r="BX142" s="247"/>
      <c r="BY142" s="920"/>
    </row>
    <row r="143" spans="1:77" hidden="1" thickBot="1" x14ac:dyDescent="0.3">
      <c r="A143" s="245"/>
      <c r="B143" s="245"/>
      <c r="C143" s="253"/>
      <c r="D143" s="254"/>
      <c r="E143" s="245"/>
      <c r="F143" s="253"/>
      <c r="G143" s="245"/>
      <c r="H143" s="255"/>
      <c r="I143" s="253"/>
      <c r="J143" s="245"/>
      <c r="K143" s="245"/>
      <c r="L143" s="253"/>
      <c r="M143" s="245"/>
      <c r="N143" s="245"/>
      <c r="O143" s="253"/>
      <c r="P143" s="245"/>
      <c r="Q143" s="245"/>
      <c r="R143" s="253"/>
      <c r="S143" s="245"/>
      <c r="T143" s="245"/>
      <c r="U143" s="253"/>
      <c r="V143" s="245"/>
      <c r="W143" s="245"/>
      <c r="X143" s="253"/>
      <c r="Y143" s="245"/>
      <c r="Z143" s="245"/>
      <c r="AA143" s="253"/>
      <c r="AB143" s="245"/>
      <c r="AC143" s="245"/>
      <c r="AD143" s="253"/>
      <c r="AE143" s="245"/>
      <c r="AF143" s="245"/>
      <c r="AG143" s="253"/>
      <c r="AH143" s="245"/>
      <c r="AI143" s="245"/>
      <c r="AJ143" s="253"/>
      <c r="AK143" s="245"/>
      <c r="AL143" s="245"/>
      <c r="AM143" s="245"/>
      <c r="AN143" s="245"/>
      <c r="AO143" s="245"/>
      <c r="AP143" s="246"/>
      <c r="AQ143" s="246"/>
      <c r="AR143" s="246"/>
      <c r="AS143" s="246"/>
      <c r="AT143" s="246"/>
      <c r="AU143" s="246"/>
      <c r="AV143" s="246"/>
      <c r="AW143" s="246"/>
      <c r="AX143" s="246"/>
      <c r="AY143" s="246"/>
      <c r="AZ143" s="246"/>
      <c r="BA143" s="246"/>
      <c r="BB143" s="246"/>
      <c r="BC143" s="246"/>
      <c r="BD143" s="246"/>
      <c r="BE143" s="246"/>
      <c r="BF143" s="246"/>
      <c r="BG143" s="246"/>
      <c r="BH143" s="246"/>
      <c r="BI143" s="246"/>
      <c r="BJ143" s="246"/>
      <c r="BK143" s="246"/>
      <c r="BL143" s="246"/>
      <c r="BM143" s="246"/>
      <c r="BN143" s="246"/>
      <c r="BO143" s="246"/>
      <c r="BP143" s="246"/>
      <c r="BQ143" s="246"/>
      <c r="BR143" s="246"/>
      <c r="BS143" s="246"/>
      <c r="BT143" s="246"/>
      <c r="BU143" s="246"/>
      <c r="BV143" s="246"/>
      <c r="BW143" s="246"/>
      <c r="BX143" s="247"/>
      <c r="BY143" s="920"/>
    </row>
    <row r="144" spans="1:77" hidden="1" thickBot="1" x14ac:dyDescent="0.3">
      <c r="A144" s="245"/>
      <c r="B144" s="245"/>
      <c r="C144" s="253"/>
      <c r="D144" s="254"/>
      <c r="E144" s="245"/>
      <c r="F144" s="253"/>
      <c r="G144" s="245"/>
      <c r="H144" s="255"/>
      <c r="I144" s="253"/>
      <c r="J144" s="245"/>
      <c r="K144" s="245"/>
      <c r="L144" s="253"/>
      <c r="M144" s="245"/>
      <c r="N144" s="245"/>
      <c r="O144" s="253"/>
      <c r="P144" s="245"/>
      <c r="Q144" s="245"/>
      <c r="R144" s="253"/>
      <c r="S144" s="245"/>
      <c r="T144" s="245"/>
      <c r="U144" s="253"/>
      <c r="V144" s="245"/>
      <c r="W144" s="245"/>
      <c r="X144" s="253"/>
      <c r="Y144" s="245"/>
      <c r="Z144" s="245"/>
      <c r="AA144" s="253"/>
      <c r="AB144" s="245"/>
      <c r="AC144" s="245"/>
      <c r="AD144" s="253"/>
      <c r="AE144" s="245"/>
      <c r="AF144" s="245"/>
      <c r="AG144" s="253"/>
      <c r="AH144" s="245"/>
      <c r="AI144" s="245"/>
      <c r="AJ144" s="253"/>
      <c r="AK144" s="245"/>
      <c r="AL144" s="245"/>
      <c r="AM144" s="245"/>
      <c r="AN144" s="245"/>
      <c r="AO144" s="245"/>
      <c r="AP144" s="246"/>
      <c r="AQ144" s="246"/>
      <c r="AR144" s="246"/>
      <c r="AS144" s="246"/>
      <c r="AT144" s="246"/>
      <c r="AU144" s="246"/>
      <c r="AV144" s="246"/>
      <c r="AW144" s="246"/>
      <c r="AX144" s="246"/>
      <c r="AY144" s="246"/>
      <c r="AZ144" s="246"/>
      <c r="BA144" s="246"/>
      <c r="BB144" s="246"/>
      <c r="BC144" s="246"/>
      <c r="BD144" s="246"/>
      <c r="BE144" s="246"/>
      <c r="BF144" s="246"/>
      <c r="BG144" s="246"/>
      <c r="BH144" s="246"/>
      <c r="BI144" s="246"/>
      <c r="BJ144" s="246"/>
      <c r="BK144" s="246"/>
      <c r="BL144" s="246"/>
      <c r="BM144" s="246"/>
      <c r="BN144" s="246"/>
      <c r="BO144" s="246"/>
      <c r="BP144" s="246"/>
      <c r="BQ144" s="246"/>
      <c r="BR144" s="246"/>
      <c r="BS144" s="246"/>
      <c r="BT144" s="246"/>
      <c r="BU144" s="246"/>
      <c r="BV144" s="246"/>
      <c r="BW144" s="246"/>
      <c r="BX144" s="247"/>
      <c r="BY144" s="920"/>
    </row>
    <row r="145" spans="1:77" hidden="1" thickBot="1" x14ac:dyDescent="0.3">
      <c r="A145" s="245"/>
      <c r="B145" s="245"/>
      <c r="C145" s="253"/>
      <c r="D145" s="254"/>
      <c r="E145" s="245"/>
      <c r="F145" s="253"/>
      <c r="G145" s="245"/>
      <c r="H145" s="255"/>
      <c r="I145" s="253"/>
      <c r="J145" s="245"/>
      <c r="K145" s="245"/>
      <c r="L145" s="253"/>
      <c r="M145" s="245"/>
      <c r="N145" s="245"/>
      <c r="O145" s="253"/>
      <c r="P145" s="245"/>
      <c r="Q145" s="245"/>
      <c r="R145" s="253"/>
      <c r="S145" s="245"/>
      <c r="T145" s="245"/>
      <c r="U145" s="253"/>
      <c r="V145" s="245"/>
      <c r="W145" s="245"/>
      <c r="X145" s="253"/>
      <c r="Y145" s="245"/>
      <c r="Z145" s="245"/>
      <c r="AA145" s="253"/>
      <c r="AB145" s="245"/>
      <c r="AC145" s="245"/>
      <c r="AD145" s="253"/>
      <c r="AE145" s="245"/>
      <c r="AF145" s="245"/>
      <c r="AG145" s="253"/>
      <c r="AH145" s="245"/>
      <c r="AI145" s="245"/>
      <c r="AJ145" s="253"/>
      <c r="AK145" s="245"/>
      <c r="AL145" s="245"/>
      <c r="AM145" s="245"/>
      <c r="AN145" s="245"/>
      <c r="AO145" s="245"/>
      <c r="AP145" s="246"/>
      <c r="AQ145" s="246"/>
      <c r="AR145" s="246"/>
      <c r="AS145" s="246"/>
      <c r="AT145" s="246"/>
      <c r="AU145" s="246"/>
      <c r="AV145" s="246"/>
      <c r="AW145" s="246"/>
      <c r="AX145" s="246"/>
      <c r="AY145" s="246"/>
      <c r="AZ145" s="246"/>
      <c r="BA145" s="246"/>
      <c r="BB145" s="246"/>
      <c r="BC145" s="246"/>
      <c r="BD145" s="246"/>
      <c r="BE145" s="246"/>
      <c r="BF145" s="246"/>
      <c r="BG145" s="246"/>
      <c r="BH145" s="246"/>
      <c r="BI145" s="246"/>
      <c r="BJ145" s="246"/>
      <c r="BK145" s="246"/>
      <c r="BL145" s="246"/>
      <c r="BM145" s="246"/>
      <c r="BN145" s="246"/>
      <c r="BO145" s="246"/>
      <c r="BP145" s="246"/>
      <c r="BQ145" s="246"/>
      <c r="BR145" s="246"/>
      <c r="BS145" s="246"/>
      <c r="BT145" s="246"/>
      <c r="BU145" s="246"/>
      <c r="BV145" s="246"/>
      <c r="BW145" s="246"/>
      <c r="BX145" s="247"/>
      <c r="BY145" s="920"/>
    </row>
    <row r="146" spans="1:77" hidden="1" thickBot="1" x14ac:dyDescent="0.3">
      <c r="A146" s="245"/>
      <c r="B146" s="245"/>
      <c r="C146" s="253"/>
      <c r="D146" s="254"/>
      <c r="E146" s="245"/>
      <c r="F146" s="253"/>
      <c r="G146" s="245"/>
      <c r="H146" s="255"/>
      <c r="I146" s="253"/>
      <c r="J146" s="245"/>
      <c r="K146" s="245"/>
      <c r="L146" s="253"/>
      <c r="M146" s="245"/>
      <c r="N146" s="245"/>
      <c r="O146" s="253"/>
      <c r="P146" s="245"/>
      <c r="Q146" s="245"/>
      <c r="R146" s="253"/>
      <c r="S146" s="245"/>
      <c r="T146" s="245"/>
      <c r="U146" s="253"/>
      <c r="V146" s="245"/>
      <c r="W146" s="245"/>
      <c r="X146" s="253"/>
      <c r="Y146" s="245"/>
      <c r="Z146" s="245"/>
      <c r="AA146" s="253"/>
      <c r="AB146" s="245"/>
      <c r="AC146" s="245"/>
      <c r="AD146" s="253"/>
      <c r="AE146" s="245"/>
      <c r="AF146" s="245"/>
      <c r="AG146" s="253"/>
      <c r="AH146" s="245"/>
      <c r="AI146" s="245"/>
      <c r="AJ146" s="253"/>
      <c r="AK146" s="245"/>
      <c r="AL146" s="245"/>
      <c r="AM146" s="245"/>
      <c r="AN146" s="245"/>
      <c r="AO146" s="245"/>
      <c r="AP146" s="246"/>
      <c r="AQ146" s="246"/>
      <c r="AR146" s="246"/>
      <c r="AS146" s="246"/>
      <c r="AT146" s="246"/>
      <c r="AU146" s="246"/>
      <c r="AV146" s="246"/>
      <c r="AW146" s="246"/>
      <c r="AX146" s="246"/>
      <c r="AY146" s="246"/>
      <c r="AZ146" s="246"/>
      <c r="BA146" s="246"/>
      <c r="BB146" s="246"/>
      <c r="BC146" s="246"/>
      <c r="BD146" s="246"/>
      <c r="BE146" s="246"/>
      <c r="BF146" s="246"/>
      <c r="BG146" s="246"/>
      <c r="BH146" s="246"/>
      <c r="BI146" s="246"/>
      <c r="BJ146" s="246"/>
      <c r="BK146" s="246"/>
      <c r="BL146" s="246"/>
      <c r="BM146" s="246"/>
      <c r="BN146" s="246"/>
      <c r="BO146" s="246"/>
      <c r="BP146" s="246"/>
      <c r="BQ146" s="246"/>
      <c r="BR146" s="246"/>
      <c r="BS146" s="246"/>
      <c r="BT146" s="246"/>
      <c r="BU146" s="246"/>
      <c r="BV146" s="246"/>
      <c r="BW146" s="246"/>
      <c r="BX146" s="247"/>
      <c r="BY146" s="920"/>
    </row>
    <row r="147" spans="1:77" hidden="1" thickBot="1" x14ac:dyDescent="0.3">
      <c r="A147" s="245"/>
      <c r="B147" s="245"/>
      <c r="C147" s="253"/>
      <c r="D147" s="254"/>
      <c r="E147" s="245"/>
      <c r="F147" s="253"/>
      <c r="G147" s="245"/>
      <c r="H147" s="255"/>
      <c r="I147" s="253"/>
      <c r="J147" s="245"/>
      <c r="K147" s="245"/>
      <c r="L147" s="253"/>
      <c r="M147" s="245"/>
      <c r="N147" s="245"/>
      <c r="O147" s="253"/>
      <c r="P147" s="245"/>
      <c r="Q147" s="245"/>
      <c r="R147" s="253"/>
      <c r="S147" s="245"/>
      <c r="T147" s="245"/>
      <c r="U147" s="253"/>
      <c r="V147" s="245"/>
      <c r="W147" s="245"/>
      <c r="X147" s="253"/>
      <c r="Y147" s="245"/>
      <c r="Z147" s="245"/>
      <c r="AA147" s="253"/>
      <c r="AB147" s="245"/>
      <c r="AC147" s="245"/>
      <c r="AD147" s="253"/>
      <c r="AE147" s="245"/>
      <c r="AF147" s="245"/>
      <c r="AG147" s="253"/>
      <c r="AH147" s="245"/>
      <c r="AI147" s="245"/>
      <c r="AJ147" s="253"/>
      <c r="AK147" s="245"/>
      <c r="AL147" s="245"/>
      <c r="AM147" s="245"/>
      <c r="AN147" s="245"/>
      <c r="AO147" s="245"/>
      <c r="AP147" s="246"/>
      <c r="AQ147" s="246"/>
      <c r="AR147" s="246"/>
      <c r="AS147" s="246"/>
      <c r="AT147" s="246"/>
      <c r="AU147" s="246"/>
      <c r="AV147" s="246"/>
      <c r="AW147" s="246"/>
      <c r="AX147" s="246"/>
      <c r="AY147" s="246"/>
      <c r="AZ147" s="246"/>
      <c r="BA147" s="246"/>
      <c r="BB147" s="246"/>
      <c r="BC147" s="246"/>
      <c r="BD147" s="246"/>
      <c r="BE147" s="246"/>
      <c r="BF147" s="246"/>
      <c r="BG147" s="246"/>
      <c r="BH147" s="246"/>
      <c r="BI147" s="246"/>
      <c r="BJ147" s="246"/>
      <c r="BK147" s="246"/>
      <c r="BL147" s="246"/>
      <c r="BM147" s="246"/>
      <c r="BN147" s="246"/>
      <c r="BO147" s="246"/>
      <c r="BP147" s="246"/>
      <c r="BQ147" s="246"/>
      <c r="BR147" s="246"/>
      <c r="BS147" s="246"/>
      <c r="BT147" s="246"/>
      <c r="BU147" s="246"/>
      <c r="BV147" s="246"/>
      <c r="BW147" s="246"/>
      <c r="BX147" s="247"/>
      <c r="BY147" s="920"/>
    </row>
    <row r="148" spans="1:77" hidden="1" thickBot="1" x14ac:dyDescent="0.3">
      <c r="A148" s="245"/>
      <c r="B148" s="245"/>
      <c r="C148" s="253"/>
      <c r="D148" s="254"/>
      <c r="E148" s="245"/>
      <c r="F148" s="253"/>
      <c r="G148" s="245"/>
      <c r="H148" s="255"/>
      <c r="I148" s="253"/>
      <c r="J148" s="245"/>
      <c r="K148" s="245"/>
      <c r="L148" s="253"/>
      <c r="M148" s="245"/>
      <c r="N148" s="245"/>
      <c r="O148" s="253"/>
      <c r="P148" s="245"/>
      <c r="Q148" s="245"/>
      <c r="R148" s="253"/>
      <c r="S148" s="245"/>
      <c r="T148" s="245"/>
      <c r="U148" s="253"/>
      <c r="V148" s="245"/>
      <c r="W148" s="245"/>
      <c r="X148" s="253"/>
      <c r="Y148" s="245"/>
      <c r="Z148" s="245"/>
      <c r="AA148" s="253"/>
      <c r="AB148" s="245"/>
      <c r="AC148" s="245"/>
      <c r="AD148" s="253"/>
      <c r="AE148" s="245"/>
      <c r="AF148" s="245"/>
      <c r="AG148" s="253"/>
      <c r="AH148" s="245"/>
      <c r="AI148" s="245"/>
      <c r="AJ148" s="253"/>
      <c r="AK148" s="245"/>
      <c r="AL148" s="245"/>
      <c r="AM148" s="245"/>
      <c r="AN148" s="245"/>
      <c r="AO148" s="245"/>
      <c r="AP148" s="246"/>
      <c r="AQ148" s="246"/>
      <c r="AR148" s="246"/>
      <c r="AS148" s="246"/>
      <c r="AT148" s="246"/>
      <c r="AU148" s="246"/>
      <c r="AV148" s="246"/>
      <c r="AW148" s="246"/>
      <c r="AX148" s="246"/>
      <c r="AY148" s="246"/>
      <c r="AZ148" s="246"/>
      <c r="BA148" s="246"/>
      <c r="BB148" s="246"/>
      <c r="BC148" s="246"/>
      <c r="BD148" s="246"/>
      <c r="BE148" s="246"/>
      <c r="BF148" s="246"/>
      <c r="BG148" s="246"/>
      <c r="BH148" s="246"/>
      <c r="BI148" s="246"/>
      <c r="BJ148" s="246"/>
      <c r="BK148" s="246"/>
      <c r="BL148" s="246"/>
      <c r="BM148" s="246"/>
      <c r="BN148" s="246"/>
      <c r="BO148" s="246"/>
      <c r="BP148" s="246"/>
      <c r="BQ148" s="246"/>
      <c r="BR148" s="246"/>
      <c r="BS148" s="246"/>
      <c r="BT148" s="246"/>
      <c r="BU148" s="246"/>
      <c r="BV148" s="246"/>
      <c r="BW148" s="246"/>
      <c r="BX148" s="247"/>
      <c r="BY148" s="920"/>
    </row>
    <row r="149" spans="1:77" hidden="1" thickBot="1" x14ac:dyDescent="0.3">
      <c r="A149" s="245"/>
      <c r="B149" s="245"/>
      <c r="C149" s="253"/>
      <c r="D149" s="254"/>
      <c r="E149" s="245"/>
      <c r="F149" s="253"/>
      <c r="G149" s="245"/>
      <c r="H149" s="255"/>
      <c r="I149" s="253"/>
      <c r="J149" s="245"/>
      <c r="K149" s="245"/>
      <c r="L149" s="253"/>
      <c r="M149" s="245"/>
      <c r="N149" s="245"/>
      <c r="O149" s="253"/>
      <c r="P149" s="245"/>
      <c r="Q149" s="245"/>
      <c r="R149" s="253"/>
      <c r="S149" s="245"/>
      <c r="T149" s="245"/>
      <c r="U149" s="253"/>
      <c r="V149" s="245"/>
      <c r="W149" s="245"/>
      <c r="X149" s="253"/>
      <c r="Y149" s="245"/>
      <c r="Z149" s="245"/>
      <c r="AA149" s="253"/>
      <c r="AB149" s="245"/>
      <c r="AC149" s="245"/>
      <c r="AD149" s="253"/>
      <c r="AE149" s="245"/>
      <c r="AF149" s="245"/>
      <c r="AG149" s="253"/>
      <c r="AH149" s="245"/>
      <c r="AI149" s="245"/>
      <c r="AJ149" s="253"/>
      <c r="AK149" s="245"/>
      <c r="AL149" s="245"/>
      <c r="AM149" s="245"/>
      <c r="AN149" s="245"/>
      <c r="AO149" s="245"/>
      <c r="AP149" s="246"/>
      <c r="AQ149" s="246"/>
      <c r="AR149" s="246"/>
      <c r="AS149" s="246"/>
      <c r="AT149" s="246"/>
      <c r="AU149" s="246"/>
      <c r="AV149" s="246"/>
      <c r="AW149" s="246"/>
      <c r="AX149" s="246"/>
      <c r="AY149" s="246"/>
      <c r="AZ149" s="246"/>
      <c r="BA149" s="246"/>
      <c r="BB149" s="246"/>
      <c r="BC149" s="246"/>
      <c r="BD149" s="246"/>
      <c r="BE149" s="246"/>
      <c r="BF149" s="246"/>
      <c r="BG149" s="246"/>
      <c r="BH149" s="246"/>
      <c r="BI149" s="246"/>
      <c r="BJ149" s="246"/>
      <c r="BK149" s="246"/>
      <c r="BL149" s="246"/>
      <c r="BM149" s="246"/>
      <c r="BN149" s="246"/>
      <c r="BO149" s="246"/>
      <c r="BP149" s="246"/>
      <c r="BQ149" s="246"/>
      <c r="BR149" s="246"/>
      <c r="BS149" s="246"/>
      <c r="BT149" s="246"/>
      <c r="BU149" s="246"/>
      <c r="BV149" s="246"/>
      <c r="BW149" s="246"/>
      <c r="BX149" s="247"/>
      <c r="BY149" s="920"/>
    </row>
    <row r="150" spans="1:77" hidden="1" thickBot="1" x14ac:dyDescent="0.3">
      <c r="A150" s="245"/>
      <c r="B150" s="245"/>
      <c r="C150" s="253"/>
      <c r="D150" s="254"/>
      <c r="E150" s="245"/>
      <c r="F150" s="253"/>
      <c r="G150" s="245"/>
      <c r="H150" s="255"/>
      <c r="I150" s="253"/>
      <c r="J150" s="245"/>
      <c r="K150" s="245"/>
      <c r="L150" s="253"/>
      <c r="M150" s="245"/>
      <c r="N150" s="245"/>
      <c r="O150" s="253"/>
      <c r="P150" s="245"/>
      <c r="Q150" s="245"/>
      <c r="R150" s="253"/>
      <c r="S150" s="245"/>
      <c r="T150" s="245"/>
      <c r="U150" s="253"/>
      <c r="V150" s="245"/>
      <c r="W150" s="245"/>
      <c r="X150" s="253"/>
      <c r="Y150" s="245"/>
      <c r="Z150" s="245"/>
      <c r="AA150" s="253"/>
      <c r="AB150" s="245"/>
      <c r="AC150" s="245"/>
      <c r="AD150" s="253"/>
      <c r="AE150" s="245"/>
      <c r="AF150" s="245"/>
      <c r="AG150" s="253"/>
      <c r="AH150" s="245"/>
      <c r="AI150" s="245"/>
      <c r="AJ150" s="253"/>
      <c r="AK150" s="245"/>
      <c r="AL150" s="245"/>
      <c r="AM150" s="245"/>
      <c r="AN150" s="245"/>
      <c r="AO150" s="245"/>
      <c r="AP150" s="246"/>
      <c r="AQ150" s="246"/>
      <c r="AR150" s="246"/>
      <c r="AS150" s="246"/>
      <c r="AT150" s="246"/>
      <c r="AU150" s="246"/>
      <c r="AV150" s="246"/>
      <c r="AW150" s="246"/>
      <c r="AX150" s="246"/>
      <c r="AY150" s="246"/>
      <c r="AZ150" s="246"/>
      <c r="BA150" s="246"/>
      <c r="BB150" s="246"/>
      <c r="BC150" s="246"/>
      <c r="BD150" s="246"/>
      <c r="BE150" s="246"/>
      <c r="BF150" s="246"/>
      <c r="BG150" s="246"/>
      <c r="BH150" s="246"/>
      <c r="BI150" s="246"/>
      <c r="BJ150" s="246"/>
      <c r="BK150" s="246"/>
      <c r="BL150" s="246"/>
      <c r="BM150" s="246"/>
      <c r="BN150" s="246"/>
      <c r="BO150" s="246"/>
      <c r="BP150" s="246"/>
      <c r="BQ150" s="246"/>
      <c r="BR150" s="246"/>
      <c r="BS150" s="246"/>
      <c r="BT150" s="246"/>
      <c r="BU150" s="246"/>
      <c r="BV150" s="246"/>
      <c r="BW150" s="246"/>
      <c r="BX150" s="247"/>
      <c r="BY150" s="920"/>
    </row>
    <row r="151" spans="1:77" hidden="1" thickBot="1" x14ac:dyDescent="0.3">
      <c r="A151" s="245"/>
      <c r="B151" s="245"/>
      <c r="C151" s="253"/>
      <c r="D151" s="254"/>
      <c r="E151" s="245"/>
      <c r="F151" s="253"/>
      <c r="G151" s="245"/>
      <c r="H151" s="255"/>
      <c r="I151" s="253"/>
      <c r="J151" s="245"/>
      <c r="K151" s="245"/>
      <c r="L151" s="253"/>
      <c r="M151" s="245"/>
      <c r="N151" s="245"/>
      <c r="O151" s="253"/>
      <c r="P151" s="245"/>
      <c r="Q151" s="245"/>
      <c r="R151" s="253"/>
      <c r="S151" s="245"/>
      <c r="T151" s="245"/>
      <c r="U151" s="253"/>
      <c r="V151" s="245"/>
      <c r="W151" s="245"/>
      <c r="X151" s="253"/>
      <c r="Y151" s="245"/>
      <c r="Z151" s="245"/>
      <c r="AA151" s="253"/>
      <c r="AB151" s="245"/>
      <c r="AC151" s="245"/>
      <c r="AD151" s="253"/>
      <c r="AE151" s="245"/>
      <c r="AF151" s="245"/>
      <c r="AG151" s="253"/>
      <c r="AH151" s="245"/>
      <c r="AI151" s="245"/>
      <c r="AJ151" s="253"/>
      <c r="AK151" s="245"/>
      <c r="AL151" s="245"/>
      <c r="AM151" s="245"/>
      <c r="AN151" s="245"/>
      <c r="AO151" s="245"/>
      <c r="AP151" s="246"/>
      <c r="AQ151" s="246"/>
      <c r="AR151" s="246"/>
      <c r="AS151" s="246"/>
      <c r="AT151" s="246"/>
      <c r="AU151" s="246"/>
      <c r="AV151" s="246"/>
      <c r="AW151" s="246"/>
      <c r="AX151" s="246"/>
      <c r="AY151" s="246"/>
      <c r="AZ151" s="246"/>
      <c r="BA151" s="246"/>
      <c r="BB151" s="246"/>
      <c r="BC151" s="246"/>
      <c r="BD151" s="246"/>
      <c r="BE151" s="246"/>
      <c r="BF151" s="246"/>
      <c r="BG151" s="246"/>
      <c r="BH151" s="246"/>
      <c r="BI151" s="246"/>
      <c r="BJ151" s="246"/>
      <c r="BK151" s="246"/>
      <c r="BL151" s="246"/>
      <c r="BM151" s="246"/>
      <c r="BN151" s="246"/>
      <c r="BO151" s="246"/>
      <c r="BP151" s="246"/>
      <c r="BQ151" s="246"/>
      <c r="BR151" s="246"/>
      <c r="BS151" s="246"/>
      <c r="BT151" s="246"/>
      <c r="BU151" s="246"/>
      <c r="BV151" s="246"/>
      <c r="BW151" s="246"/>
      <c r="BX151" s="247"/>
      <c r="BY151" s="920"/>
    </row>
    <row r="152" spans="1:77" hidden="1" thickBot="1" x14ac:dyDescent="0.3">
      <c r="A152" s="245"/>
      <c r="B152" s="245"/>
      <c r="C152" s="253"/>
      <c r="D152" s="254"/>
      <c r="E152" s="245"/>
      <c r="F152" s="253"/>
      <c r="G152" s="245"/>
      <c r="H152" s="255"/>
      <c r="I152" s="253"/>
      <c r="J152" s="245"/>
      <c r="K152" s="245"/>
      <c r="L152" s="253"/>
      <c r="M152" s="245"/>
      <c r="N152" s="245"/>
      <c r="O152" s="253"/>
      <c r="P152" s="245"/>
      <c r="Q152" s="245"/>
      <c r="R152" s="253"/>
      <c r="S152" s="245"/>
      <c r="T152" s="245"/>
      <c r="U152" s="253"/>
      <c r="V152" s="245"/>
      <c r="W152" s="245"/>
      <c r="X152" s="253"/>
      <c r="Y152" s="245"/>
      <c r="Z152" s="245"/>
      <c r="AA152" s="253"/>
      <c r="AB152" s="245"/>
      <c r="AC152" s="245"/>
      <c r="AD152" s="253"/>
      <c r="AE152" s="245"/>
      <c r="AF152" s="245"/>
      <c r="AG152" s="253"/>
      <c r="AH152" s="245"/>
      <c r="AI152" s="245"/>
      <c r="AJ152" s="253"/>
      <c r="AK152" s="245"/>
      <c r="AL152" s="245"/>
      <c r="AM152" s="245"/>
      <c r="AN152" s="245"/>
      <c r="AO152" s="245"/>
      <c r="AP152" s="246"/>
      <c r="AQ152" s="246"/>
      <c r="AR152" s="246"/>
      <c r="AS152" s="246"/>
      <c r="AT152" s="246"/>
      <c r="AU152" s="246"/>
      <c r="AV152" s="246"/>
      <c r="AW152" s="246"/>
      <c r="AX152" s="246"/>
      <c r="AY152" s="246"/>
      <c r="AZ152" s="246"/>
      <c r="BA152" s="246"/>
      <c r="BB152" s="246"/>
      <c r="BC152" s="246"/>
      <c r="BD152" s="246"/>
      <c r="BE152" s="246"/>
      <c r="BF152" s="246"/>
      <c r="BG152" s="246"/>
      <c r="BH152" s="246"/>
      <c r="BI152" s="246"/>
      <c r="BJ152" s="246"/>
      <c r="BK152" s="246"/>
      <c r="BL152" s="246"/>
      <c r="BM152" s="246"/>
      <c r="BN152" s="246"/>
      <c r="BO152" s="246"/>
      <c r="BP152" s="246"/>
      <c r="BQ152" s="246"/>
      <c r="BR152" s="246"/>
      <c r="BS152" s="246"/>
      <c r="BT152" s="246"/>
      <c r="BU152" s="246"/>
      <c r="BV152" s="246"/>
      <c r="BW152" s="246"/>
      <c r="BX152" s="247"/>
      <c r="BY152" s="920"/>
    </row>
    <row r="153" spans="1:77" hidden="1" thickBot="1" x14ac:dyDescent="0.3">
      <c r="A153" s="245"/>
      <c r="B153" s="245"/>
      <c r="C153" s="253"/>
      <c r="D153" s="254"/>
      <c r="E153" s="245"/>
      <c r="F153" s="253"/>
      <c r="G153" s="245"/>
      <c r="H153" s="255"/>
      <c r="I153" s="253"/>
      <c r="J153" s="245"/>
      <c r="K153" s="245"/>
      <c r="L153" s="253"/>
      <c r="M153" s="245"/>
      <c r="N153" s="245"/>
      <c r="O153" s="253"/>
      <c r="P153" s="245"/>
      <c r="Q153" s="245"/>
      <c r="R153" s="253"/>
      <c r="S153" s="245"/>
      <c r="T153" s="245"/>
      <c r="U153" s="253"/>
      <c r="V153" s="245"/>
      <c r="W153" s="245"/>
      <c r="X153" s="253"/>
      <c r="Y153" s="245"/>
      <c r="Z153" s="245"/>
      <c r="AA153" s="253"/>
      <c r="AB153" s="245"/>
      <c r="AC153" s="245"/>
      <c r="AD153" s="253"/>
      <c r="AE153" s="245"/>
      <c r="AF153" s="245"/>
      <c r="AG153" s="253"/>
      <c r="AH153" s="245"/>
      <c r="AI153" s="245"/>
      <c r="AJ153" s="253"/>
      <c r="AK153" s="245"/>
      <c r="AL153" s="245"/>
      <c r="AM153" s="245"/>
      <c r="AN153" s="245"/>
      <c r="AO153" s="245"/>
      <c r="AP153" s="246"/>
      <c r="AQ153" s="246"/>
      <c r="AR153" s="246"/>
      <c r="AS153" s="246"/>
      <c r="AT153" s="246"/>
      <c r="AU153" s="246"/>
      <c r="AV153" s="246"/>
      <c r="AW153" s="246"/>
      <c r="AX153" s="246"/>
      <c r="AY153" s="246"/>
      <c r="AZ153" s="246"/>
      <c r="BA153" s="246"/>
      <c r="BB153" s="246"/>
      <c r="BC153" s="246"/>
      <c r="BD153" s="246"/>
      <c r="BE153" s="246"/>
      <c r="BF153" s="246"/>
      <c r="BG153" s="246"/>
      <c r="BH153" s="246"/>
      <c r="BI153" s="246"/>
      <c r="BJ153" s="246"/>
      <c r="BK153" s="246"/>
      <c r="BL153" s="246"/>
      <c r="BM153" s="246"/>
      <c r="BN153" s="246"/>
      <c r="BO153" s="246"/>
      <c r="BP153" s="246"/>
      <c r="BQ153" s="246"/>
      <c r="BR153" s="246"/>
      <c r="BS153" s="246"/>
      <c r="BT153" s="246"/>
      <c r="BU153" s="246"/>
      <c r="BV153" s="246"/>
      <c r="BW153" s="246"/>
      <c r="BX153" s="247"/>
      <c r="BY153" s="920"/>
    </row>
    <row r="154" spans="1:77" hidden="1" thickBot="1" x14ac:dyDescent="0.3">
      <c r="A154" s="245"/>
      <c r="B154" s="245"/>
      <c r="C154" s="253"/>
      <c r="D154" s="254"/>
      <c r="E154" s="245"/>
      <c r="F154" s="253"/>
      <c r="G154" s="245"/>
      <c r="H154" s="255"/>
      <c r="I154" s="253"/>
      <c r="J154" s="245"/>
      <c r="K154" s="245"/>
      <c r="L154" s="253"/>
      <c r="M154" s="245"/>
      <c r="N154" s="245"/>
      <c r="O154" s="253"/>
      <c r="P154" s="245"/>
      <c r="Q154" s="245"/>
      <c r="R154" s="253"/>
      <c r="S154" s="245"/>
      <c r="T154" s="245"/>
      <c r="U154" s="253"/>
      <c r="V154" s="245"/>
      <c r="W154" s="245"/>
      <c r="X154" s="253"/>
      <c r="Y154" s="245"/>
      <c r="Z154" s="245"/>
      <c r="AA154" s="253"/>
      <c r="AB154" s="245"/>
      <c r="AC154" s="245"/>
      <c r="AD154" s="253"/>
      <c r="AE154" s="245"/>
      <c r="AF154" s="245"/>
      <c r="AG154" s="253"/>
      <c r="AH154" s="245"/>
      <c r="AI154" s="245"/>
      <c r="AJ154" s="253"/>
      <c r="AK154" s="245"/>
      <c r="AL154" s="245"/>
      <c r="AM154" s="245"/>
      <c r="AN154" s="245"/>
      <c r="AO154" s="245"/>
      <c r="AP154" s="246"/>
      <c r="AQ154" s="246"/>
      <c r="AR154" s="246"/>
      <c r="AS154" s="246"/>
      <c r="AT154" s="246"/>
      <c r="AU154" s="246"/>
      <c r="AV154" s="246"/>
      <c r="AW154" s="246"/>
      <c r="AX154" s="246"/>
      <c r="AY154" s="246"/>
      <c r="AZ154" s="246"/>
      <c r="BA154" s="246"/>
      <c r="BB154" s="246"/>
      <c r="BC154" s="246"/>
      <c r="BD154" s="246"/>
      <c r="BE154" s="246"/>
      <c r="BF154" s="246"/>
      <c r="BG154" s="246"/>
      <c r="BH154" s="246"/>
      <c r="BI154" s="246"/>
      <c r="BJ154" s="246"/>
      <c r="BK154" s="246"/>
      <c r="BL154" s="246"/>
      <c r="BM154" s="246"/>
      <c r="BN154" s="246"/>
      <c r="BO154" s="246"/>
      <c r="BP154" s="246"/>
      <c r="BQ154" s="246"/>
      <c r="BR154" s="246"/>
      <c r="BS154" s="246"/>
      <c r="BT154" s="246"/>
      <c r="BU154" s="246"/>
      <c r="BV154" s="246"/>
      <c r="BW154" s="246"/>
      <c r="BX154" s="247"/>
      <c r="BY154" s="920"/>
    </row>
    <row r="155" spans="1:77" hidden="1" thickBot="1" x14ac:dyDescent="0.3">
      <c r="A155" s="245"/>
      <c r="B155" s="245"/>
      <c r="C155" s="253"/>
      <c r="D155" s="254"/>
      <c r="E155" s="245"/>
      <c r="F155" s="253"/>
      <c r="G155" s="245"/>
      <c r="H155" s="255"/>
      <c r="I155" s="253"/>
      <c r="J155" s="245"/>
      <c r="K155" s="245"/>
      <c r="L155" s="253"/>
      <c r="M155" s="245"/>
      <c r="N155" s="245"/>
      <c r="O155" s="253"/>
      <c r="P155" s="245"/>
      <c r="Q155" s="245"/>
      <c r="R155" s="253"/>
      <c r="S155" s="245"/>
      <c r="T155" s="245"/>
      <c r="U155" s="253"/>
      <c r="V155" s="245"/>
      <c r="W155" s="245"/>
      <c r="X155" s="253"/>
      <c r="Y155" s="245"/>
      <c r="Z155" s="245"/>
      <c r="AA155" s="253"/>
      <c r="AB155" s="245"/>
      <c r="AC155" s="245"/>
      <c r="AD155" s="253"/>
      <c r="AE155" s="245"/>
      <c r="AF155" s="245"/>
      <c r="AG155" s="253"/>
      <c r="AH155" s="245"/>
      <c r="AI155" s="245"/>
      <c r="AJ155" s="253"/>
      <c r="AK155" s="245"/>
      <c r="AL155" s="245"/>
      <c r="AM155" s="245"/>
      <c r="AN155" s="245"/>
      <c r="AO155" s="245"/>
      <c r="AP155" s="246"/>
      <c r="AQ155" s="246"/>
      <c r="AR155" s="246"/>
      <c r="AS155" s="246"/>
      <c r="AT155" s="246"/>
      <c r="AU155" s="246"/>
      <c r="AV155" s="246"/>
      <c r="AW155" s="246"/>
      <c r="AX155" s="246"/>
      <c r="AY155" s="246"/>
      <c r="AZ155" s="246"/>
      <c r="BA155" s="246"/>
      <c r="BB155" s="246"/>
      <c r="BC155" s="246"/>
      <c r="BD155" s="246"/>
      <c r="BE155" s="246"/>
      <c r="BF155" s="246"/>
      <c r="BG155" s="246"/>
      <c r="BH155" s="246"/>
      <c r="BI155" s="246"/>
      <c r="BJ155" s="246"/>
      <c r="BK155" s="246"/>
      <c r="BL155" s="246"/>
      <c r="BM155" s="246"/>
      <c r="BN155" s="246"/>
      <c r="BO155" s="246"/>
      <c r="BP155" s="246"/>
      <c r="BQ155" s="246"/>
      <c r="BR155" s="246"/>
      <c r="BS155" s="246"/>
      <c r="BT155" s="246"/>
      <c r="BU155" s="246"/>
      <c r="BV155" s="246"/>
      <c r="BW155" s="246"/>
      <c r="BX155" s="247"/>
      <c r="BY155" s="920"/>
    </row>
    <row r="156" spans="1:77" hidden="1" thickBot="1" x14ac:dyDescent="0.3">
      <c r="A156" s="245"/>
      <c r="B156" s="245"/>
      <c r="C156" s="253"/>
      <c r="D156" s="254"/>
      <c r="E156" s="245"/>
      <c r="F156" s="253"/>
      <c r="G156" s="245"/>
      <c r="H156" s="255"/>
      <c r="I156" s="253"/>
      <c r="J156" s="245"/>
      <c r="K156" s="245"/>
      <c r="L156" s="253"/>
      <c r="M156" s="245"/>
      <c r="N156" s="245"/>
      <c r="O156" s="253"/>
      <c r="P156" s="245"/>
      <c r="Q156" s="245"/>
      <c r="R156" s="253"/>
      <c r="S156" s="245"/>
      <c r="T156" s="245"/>
      <c r="U156" s="253"/>
      <c r="V156" s="245"/>
      <c r="W156" s="245"/>
      <c r="X156" s="253"/>
      <c r="Y156" s="245"/>
      <c r="Z156" s="245"/>
      <c r="AA156" s="253"/>
      <c r="AB156" s="245"/>
      <c r="AC156" s="245"/>
      <c r="AD156" s="253"/>
      <c r="AE156" s="245"/>
      <c r="AF156" s="245"/>
      <c r="AG156" s="253"/>
      <c r="AH156" s="245"/>
      <c r="AI156" s="245"/>
      <c r="AJ156" s="253"/>
      <c r="AK156" s="245"/>
      <c r="AL156" s="245"/>
      <c r="AM156" s="245"/>
      <c r="AN156" s="245"/>
      <c r="AO156" s="245"/>
      <c r="AP156" s="246"/>
      <c r="AQ156" s="246"/>
      <c r="AR156" s="246"/>
      <c r="AS156" s="246"/>
      <c r="AT156" s="246"/>
      <c r="AU156" s="246"/>
      <c r="AV156" s="246"/>
      <c r="AW156" s="246"/>
      <c r="AX156" s="246"/>
      <c r="AY156" s="246"/>
      <c r="AZ156" s="246"/>
      <c r="BA156" s="246"/>
      <c r="BB156" s="246"/>
      <c r="BC156" s="246"/>
      <c r="BD156" s="246"/>
      <c r="BE156" s="246"/>
      <c r="BF156" s="246"/>
      <c r="BG156" s="246"/>
      <c r="BH156" s="246"/>
      <c r="BI156" s="246"/>
      <c r="BJ156" s="246"/>
      <c r="BK156" s="246"/>
      <c r="BL156" s="246"/>
      <c r="BM156" s="246"/>
      <c r="BN156" s="246"/>
      <c r="BO156" s="246"/>
      <c r="BP156" s="246"/>
      <c r="BQ156" s="246"/>
      <c r="BR156" s="246"/>
      <c r="BS156" s="246"/>
      <c r="BT156" s="246"/>
      <c r="BU156" s="246"/>
      <c r="BV156" s="246"/>
      <c r="BW156" s="246"/>
      <c r="BX156" s="247"/>
      <c r="BY156" s="920"/>
    </row>
    <row r="157" spans="1:77" hidden="1" thickBot="1" x14ac:dyDescent="0.3">
      <c r="A157" s="245"/>
      <c r="B157" s="245"/>
      <c r="C157" s="253"/>
      <c r="D157" s="254"/>
      <c r="E157" s="245"/>
      <c r="F157" s="253"/>
      <c r="G157" s="245"/>
      <c r="H157" s="255"/>
      <c r="I157" s="253"/>
      <c r="J157" s="245"/>
      <c r="K157" s="245"/>
      <c r="L157" s="253"/>
      <c r="M157" s="245"/>
      <c r="N157" s="245"/>
      <c r="O157" s="253"/>
      <c r="P157" s="245"/>
      <c r="Q157" s="245"/>
      <c r="R157" s="253"/>
      <c r="S157" s="245"/>
      <c r="T157" s="245"/>
      <c r="U157" s="253"/>
      <c r="V157" s="245"/>
      <c r="W157" s="245"/>
      <c r="X157" s="253"/>
      <c r="Y157" s="245"/>
      <c r="Z157" s="245"/>
      <c r="AA157" s="253"/>
      <c r="AB157" s="245"/>
      <c r="AC157" s="245"/>
      <c r="AD157" s="253"/>
      <c r="AE157" s="245"/>
      <c r="AF157" s="245"/>
      <c r="AG157" s="253"/>
      <c r="AH157" s="245"/>
      <c r="AI157" s="245"/>
      <c r="AJ157" s="253"/>
      <c r="AK157" s="245"/>
      <c r="AL157" s="245"/>
      <c r="AM157" s="245"/>
      <c r="AN157" s="245"/>
      <c r="AO157" s="245"/>
      <c r="AP157" s="246"/>
      <c r="AQ157" s="246"/>
      <c r="AR157" s="246"/>
      <c r="AS157" s="246"/>
      <c r="AT157" s="246"/>
      <c r="AU157" s="246"/>
      <c r="AV157" s="246"/>
      <c r="AW157" s="246"/>
      <c r="AX157" s="246"/>
      <c r="AY157" s="246"/>
      <c r="AZ157" s="246"/>
      <c r="BA157" s="246"/>
      <c r="BB157" s="246"/>
      <c r="BC157" s="246"/>
      <c r="BD157" s="246"/>
      <c r="BE157" s="246"/>
      <c r="BF157" s="246"/>
      <c r="BG157" s="246"/>
      <c r="BH157" s="246"/>
      <c r="BI157" s="246"/>
      <c r="BJ157" s="246"/>
      <c r="BK157" s="246"/>
      <c r="BL157" s="246"/>
      <c r="BM157" s="246"/>
      <c r="BN157" s="246"/>
      <c r="BO157" s="246"/>
      <c r="BP157" s="246"/>
      <c r="BQ157" s="246"/>
      <c r="BR157" s="246"/>
      <c r="BS157" s="246"/>
      <c r="BT157" s="246"/>
      <c r="BU157" s="246"/>
      <c r="BV157" s="246"/>
      <c r="BW157" s="246"/>
      <c r="BX157" s="247"/>
      <c r="BY157" s="920"/>
    </row>
    <row r="158" spans="1:77" hidden="1" thickBot="1" x14ac:dyDescent="0.3">
      <c r="A158" s="245"/>
      <c r="B158" s="245"/>
      <c r="C158" s="253"/>
      <c r="D158" s="254"/>
      <c r="E158" s="245"/>
      <c r="F158" s="253"/>
      <c r="G158" s="245"/>
      <c r="H158" s="255"/>
      <c r="I158" s="253"/>
      <c r="J158" s="245"/>
      <c r="K158" s="245"/>
      <c r="L158" s="253"/>
      <c r="M158" s="245"/>
      <c r="N158" s="245"/>
      <c r="O158" s="253"/>
      <c r="P158" s="245"/>
      <c r="Q158" s="245"/>
      <c r="R158" s="253"/>
      <c r="S158" s="245"/>
      <c r="T158" s="245"/>
      <c r="U158" s="253"/>
      <c r="V158" s="245"/>
      <c r="W158" s="245"/>
      <c r="X158" s="253"/>
      <c r="Y158" s="245"/>
      <c r="Z158" s="245"/>
      <c r="AA158" s="253"/>
      <c r="AB158" s="245"/>
      <c r="AC158" s="245"/>
      <c r="AD158" s="253"/>
      <c r="AE158" s="245"/>
      <c r="AF158" s="245"/>
      <c r="AG158" s="253"/>
      <c r="AH158" s="245"/>
      <c r="AI158" s="245"/>
      <c r="AJ158" s="253"/>
      <c r="AK158" s="245"/>
      <c r="AL158" s="245"/>
      <c r="AM158" s="245"/>
      <c r="AN158" s="245"/>
      <c r="AO158" s="245"/>
      <c r="AP158" s="246"/>
      <c r="AQ158" s="246"/>
      <c r="AR158" s="246"/>
      <c r="AS158" s="246"/>
      <c r="AT158" s="246"/>
      <c r="AU158" s="246"/>
      <c r="AV158" s="246"/>
      <c r="AW158" s="246"/>
      <c r="AX158" s="246"/>
      <c r="AY158" s="246"/>
      <c r="AZ158" s="246"/>
      <c r="BA158" s="246"/>
      <c r="BB158" s="246"/>
      <c r="BC158" s="246"/>
      <c r="BD158" s="246"/>
      <c r="BE158" s="246"/>
      <c r="BF158" s="246"/>
      <c r="BG158" s="246"/>
      <c r="BH158" s="246"/>
      <c r="BI158" s="246"/>
      <c r="BJ158" s="246"/>
      <c r="BK158" s="246"/>
      <c r="BL158" s="246"/>
      <c r="BM158" s="246"/>
      <c r="BN158" s="246"/>
      <c r="BO158" s="246"/>
      <c r="BP158" s="246"/>
      <c r="BQ158" s="246"/>
      <c r="BR158" s="246"/>
      <c r="BS158" s="246"/>
      <c r="BT158" s="246"/>
      <c r="BU158" s="246"/>
      <c r="BV158" s="246"/>
      <c r="BW158" s="246"/>
      <c r="BX158" s="247"/>
      <c r="BY158" s="920"/>
    </row>
    <row r="159" spans="1:77" hidden="1" thickBot="1" x14ac:dyDescent="0.3">
      <c r="A159" s="245"/>
      <c r="B159" s="245"/>
      <c r="C159" s="253"/>
      <c r="D159" s="254"/>
      <c r="E159" s="245"/>
      <c r="F159" s="253"/>
      <c r="G159" s="245"/>
      <c r="H159" s="255"/>
      <c r="I159" s="253"/>
      <c r="J159" s="245"/>
      <c r="K159" s="245"/>
      <c r="L159" s="253"/>
      <c r="M159" s="245"/>
      <c r="N159" s="245"/>
      <c r="O159" s="253"/>
      <c r="P159" s="245"/>
      <c r="Q159" s="245"/>
      <c r="R159" s="253"/>
      <c r="S159" s="245"/>
      <c r="T159" s="245"/>
      <c r="U159" s="253"/>
      <c r="V159" s="245"/>
      <c r="W159" s="245"/>
      <c r="X159" s="253"/>
      <c r="Y159" s="245"/>
      <c r="Z159" s="245"/>
      <c r="AA159" s="253"/>
      <c r="AB159" s="245"/>
      <c r="AC159" s="245"/>
      <c r="AD159" s="253"/>
      <c r="AE159" s="245"/>
      <c r="AF159" s="245"/>
      <c r="AG159" s="253"/>
      <c r="AH159" s="245"/>
      <c r="AI159" s="245"/>
      <c r="AJ159" s="253"/>
      <c r="AK159" s="245"/>
      <c r="AL159" s="245"/>
      <c r="AM159" s="245"/>
      <c r="AN159" s="245"/>
      <c r="AO159" s="245"/>
      <c r="AP159" s="246"/>
      <c r="AQ159" s="246"/>
      <c r="AR159" s="246"/>
      <c r="AS159" s="246"/>
      <c r="AT159" s="246"/>
      <c r="AU159" s="246"/>
      <c r="AV159" s="246"/>
      <c r="AW159" s="246"/>
      <c r="AX159" s="246"/>
      <c r="AY159" s="246"/>
      <c r="AZ159" s="246"/>
      <c r="BA159" s="246"/>
      <c r="BB159" s="246"/>
      <c r="BC159" s="246"/>
      <c r="BD159" s="246"/>
      <c r="BE159" s="246"/>
      <c r="BF159" s="246"/>
      <c r="BG159" s="246"/>
      <c r="BH159" s="246"/>
      <c r="BI159" s="246"/>
      <c r="BJ159" s="246"/>
      <c r="BK159" s="246"/>
      <c r="BL159" s="246"/>
      <c r="BM159" s="246"/>
      <c r="BN159" s="246"/>
      <c r="BO159" s="246"/>
      <c r="BP159" s="246"/>
      <c r="BQ159" s="246"/>
      <c r="BR159" s="246"/>
      <c r="BS159" s="246"/>
      <c r="BT159" s="246"/>
      <c r="BU159" s="246"/>
      <c r="BV159" s="246"/>
      <c r="BW159" s="246"/>
      <c r="BX159" s="247"/>
      <c r="BY159" s="920"/>
    </row>
    <row r="160" spans="1:77" hidden="1" thickBot="1" x14ac:dyDescent="0.3">
      <c r="A160" s="245"/>
      <c r="B160" s="245"/>
      <c r="C160" s="253"/>
      <c r="D160" s="254"/>
      <c r="E160" s="245"/>
      <c r="F160" s="253"/>
      <c r="G160" s="245"/>
      <c r="H160" s="255"/>
      <c r="I160" s="253"/>
      <c r="J160" s="245"/>
      <c r="K160" s="245"/>
      <c r="L160" s="253"/>
      <c r="M160" s="245"/>
      <c r="N160" s="245"/>
      <c r="O160" s="253"/>
      <c r="P160" s="245"/>
      <c r="Q160" s="245"/>
      <c r="R160" s="253"/>
      <c r="S160" s="245"/>
      <c r="T160" s="245"/>
      <c r="U160" s="253"/>
      <c r="V160" s="245"/>
      <c r="W160" s="245"/>
      <c r="X160" s="253"/>
      <c r="Y160" s="245"/>
      <c r="Z160" s="245"/>
      <c r="AA160" s="253"/>
      <c r="AB160" s="245"/>
      <c r="AC160" s="245"/>
      <c r="AD160" s="253"/>
      <c r="AE160" s="245"/>
      <c r="AF160" s="245"/>
      <c r="AG160" s="253"/>
      <c r="AH160" s="245"/>
      <c r="AI160" s="245"/>
      <c r="AJ160" s="253"/>
      <c r="AK160" s="245"/>
      <c r="AL160" s="245"/>
      <c r="AM160" s="245"/>
      <c r="AN160" s="245"/>
      <c r="AO160" s="245"/>
      <c r="AP160" s="246"/>
      <c r="AQ160" s="246"/>
      <c r="AR160" s="246"/>
      <c r="AS160" s="246"/>
      <c r="AT160" s="246"/>
      <c r="AU160" s="246"/>
      <c r="AV160" s="246"/>
      <c r="AW160" s="246"/>
      <c r="AX160" s="246"/>
      <c r="AY160" s="246"/>
      <c r="AZ160" s="246"/>
      <c r="BA160" s="246"/>
      <c r="BB160" s="246"/>
      <c r="BC160" s="246"/>
      <c r="BD160" s="246"/>
      <c r="BE160" s="246"/>
      <c r="BF160" s="246"/>
      <c r="BG160" s="246"/>
      <c r="BH160" s="246"/>
      <c r="BI160" s="246"/>
      <c r="BJ160" s="246"/>
      <c r="BK160" s="246"/>
      <c r="BL160" s="246"/>
      <c r="BM160" s="246"/>
      <c r="BN160" s="246"/>
      <c r="BO160" s="246"/>
      <c r="BP160" s="246"/>
      <c r="BQ160" s="246"/>
      <c r="BR160" s="246"/>
      <c r="BS160" s="246"/>
      <c r="BT160" s="246"/>
      <c r="BU160" s="246"/>
      <c r="BV160" s="246"/>
      <c r="BW160" s="246"/>
      <c r="BX160" s="247"/>
      <c r="BY160" s="920"/>
    </row>
    <row r="161" spans="1:77" hidden="1" thickBot="1" x14ac:dyDescent="0.3">
      <c r="A161" s="245"/>
      <c r="B161" s="245"/>
      <c r="C161" s="253"/>
      <c r="D161" s="254"/>
      <c r="E161" s="245"/>
      <c r="F161" s="253"/>
      <c r="G161" s="245"/>
      <c r="H161" s="255"/>
      <c r="I161" s="253"/>
      <c r="J161" s="245"/>
      <c r="K161" s="245"/>
      <c r="L161" s="253"/>
      <c r="M161" s="245"/>
      <c r="N161" s="245"/>
      <c r="O161" s="253"/>
      <c r="P161" s="245"/>
      <c r="Q161" s="245"/>
      <c r="R161" s="253"/>
      <c r="S161" s="245"/>
      <c r="T161" s="245"/>
      <c r="U161" s="253"/>
      <c r="V161" s="245"/>
      <c r="W161" s="245"/>
      <c r="X161" s="253"/>
      <c r="Y161" s="245"/>
      <c r="Z161" s="245"/>
      <c r="AA161" s="253"/>
      <c r="AB161" s="245"/>
      <c r="AC161" s="245"/>
      <c r="AD161" s="253"/>
      <c r="AE161" s="245"/>
      <c r="AF161" s="245"/>
      <c r="AG161" s="253"/>
      <c r="AH161" s="245"/>
      <c r="AI161" s="245"/>
      <c r="AJ161" s="253"/>
      <c r="AK161" s="245"/>
      <c r="AL161" s="245"/>
      <c r="AM161" s="245"/>
      <c r="AN161" s="245"/>
      <c r="AO161" s="245"/>
      <c r="AP161" s="246"/>
      <c r="AQ161" s="246"/>
      <c r="AR161" s="246"/>
      <c r="AS161" s="246"/>
      <c r="AT161" s="246"/>
      <c r="AU161" s="246"/>
      <c r="AV161" s="246"/>
      <c r="AW161" s="246"/>
      <c r="AX161" s="246"/>
      <c r="AY161" s="246"/>
      <c r="AZ161" s="246"/>
      <c r="BA161" s="246"/>
      <c r="BB161" s="246"/>
      <c r="BC161" s="246"/>
      <c r="BD161" s="246"/>
      <c r="BE161" s="246"/>
      <c r="BF161" s="246"/>
      <c r="BG161" s="246"/>
      <c r="BH161" s="246"/>
      <c r="BI161" s="246"/>
      <c r="BJ161" s="246"/>
      <c r="BK161" s="246"/>
      <c r="BL161" s="246"/>
      <c r="BM161" s="246"/>
      <c r="BN161" s="246"/>
      <c r="BO161" s="246"/>
      <c r="BP161" s="246"/>
      <c r="BQ161" s="246"/>
      <c r="BR161" s="246"/>
      <c r="BS161" s="246"/>
      <c r="BT161" s="246"/>
      <c r="BU161" s="246"/>
      <c r="BV161" s="246"/>
      <c r="BW161" s="246"/>
      <c r="BX161" s="247"/>
      <c r="BY161" s="920"/>
    </row>
    <row r="162" spans="1:77" hidden="1" thickBot="1" x14ac:dyDescent="0.3">
      <c r="A162" s="245"/>
      <c r="B162" s="245"/>
      <c r="C162" s="253"/>
      <c r="D162" s="254"/>
      <c r="E162" s="245"/>
      <c r="F162" s="253"/>
      <c r="G162" s="245"/>
      <c r="H162" s="255"/>
      <c r="I162" s="253"/>
      <c r="J162" s="245"/>
      <c r="K162" s="245"/>
      <c r="L162" s="253"/>
      <c r="M162" s="245"/>
      <c r="N162" s="245"/>
      <c r="O162" s="253"/>
      <c r="P162" s="245"/>
      <c r="Q162" s="245"/>
      <c r="R162" s="253"/>
      <c r="S162" s="245"/>
      <c r="T162" s="245"/>
      <c r="U162" s="253"/>
      <c r="V162" s="245"/>
      <c r="W162" s="245"/>
      <c r="X162" s="253"/>
      <c r="Y162" s="245"/>
      <c r="Z162" s="245"/>
      <c r="AA162" s="253"/>
      <c r="AB162" s="245"/>
      <c r="AC162" s="245"/>
      <c r="AD162" s="253"/>
      <c r="AE162" s="245"/>
      <c r="AF162" s="245"/>
      <c r="AG162" s="253"/>
      <c r="AH162" s="245"/>
      <c r="AI162" s="245"/>
      <c r="AJ162" s="253"/>
      <c r="AK162" s="245"/>
      <c r="AL162" s="245"/>
      <c r="AM162" s="245"/>
      <c r="AN162" s="245"/>
      <c r="AO162" s="245"/>
      <c r="AP162" s="246"/>
      <c r="AQ162" s="246"/>
      <c r="AR162" s="246"/>
      <c r="AS162" s="246"/>
      <c r="AT162" s="246"/>
      <c r="AU162" s="246"/>
      <c r="AV162" s="246"/>
      <c r="AW162" s="246"/>
      <c r="AX162" s="246"/>
      <c r="AY162" s="246"/>
      <c r="AZ162" s="246"/>
      <c r="BA162" s="246"/>
      <c r="BB162" s="246"/>
      <c r="BC162" s="246"/>
      <c r="BD162" s="246"/>
      <c r="BE162" s="246"/>
      <c r="BF162" s="246"/>
      <c r="BG162" s="246"/>
      <c r="BH162" s="246"/>
      <c r="BI162" s="246"/>
      <c r="BJ162" s="246"/>
      <c r="BK162" s="246"/>
      <c r="BL162" s="246"/>
      <c r="BM162" s="246"/>
      <c r="BN162" s="246"/>
      <c r="BO162" s="246"/>
      <c r="BP162" s="246"/>
      <c r="BQ162" s="246"/>
      <c r="BR162" s="246"/>
      <c r="BS162" s="246"/>
      <c r="BT162" s="246"/>
      <c r="BU162" s="246"/>
      <c r="BV162" s="246"/>
      <c r="BW162" s="246"/>
      <c r="BX162" s="247"/>
      <c r="BY162" s="920"/>
    </row>
    <row r="163" spans="1:77" hidden="1" thickBot="1" x14ac:dyDescent="0.3">
      <c r="A163" s="245"/>
      <c r="B163" s="245"/>
      <c r="C163" s="253"/>
      <c r="D163" s="254"/>
      <c r="E163" s="245"/>
      <c r="F163" s="253"/>
      <c r="G163" s="245"/>
      <c r="H163" s="255"/>
      <c r="I163" s="253"/>
      <c r="J163" s="245"/>
      <c r="K163" s="245"/>
      <c r="L163" s="253"/>
      <c r="M163" s="245"/>
      <c r="N163" s="245"/>
      <c r="O163" s="253"/>
      <c r="P163" s="245"/>
      <c r="Q163" s="245"/>
      <c r="R163" s="253"/>
      <c r="S163" s="245"/>
      <c r="T163" s="245"/>
      <c r="U163" s="253"/>
      <c r="V163" s="245"/>
      <c r="W163" s="245"/>
      <c r="X163" s="253"/>
      <c r="Y163" s="245"/>
      <c r="Z163" s="245"/>
      <c r="AA163" s="253"/>
      <c r="AB163" s="245"/>
      <c r="AC163" s="245"/>
      <c r="AD163" s="253"/>
      <c r="AE163" s="245"/>
      <c r="AF163" s="245"/>
      <c r="AG163" s="253"/>
      <c r="AH163" s="245"/>
      <c r="AI163" s="245"/>
      <c r="AJ163" s="253"/>
      <c r="AK163" s="245"/>
      <c r="AL163" s="245"/>
      <c r="AM163" s="245"/>
      <c r="AN163" s="245"/>
      <c r="AO163" s="245"/>
      <c r="AP163" s="246"/>
      <c r="AQ163" s="246"/>
      <c r="AR163" s="246"/>
      <c r="AS163" s="246"/>
      <c r="AT163" s="246"/>
      <c r="AU163" s="246"/>
      <c r="AV163" s="246"/>
      <c r="AW163" s="246"/>
      <c r="AX163" s="246"/>
      <c r="AY163" s="246"/>
      <c r="AZ163" s="246"/>
      <c r="BA163" s="246"/>
      <c r="BB163" s="246"/>
      <c r="BC163" s="246"/>
      <c r="BD163" s="246"/>
      <c r="BE163" s="246"/>
      <c r="BF163" s="246"/>
      <c r="BG163" s="246"/>
      <c r="BH163" s="246"/>
      <c r="BI163" s="246"/>
      <c r="BJ163" s="246"/>
      <c r="BK163" s="246"/>
      <c r="BL163" s="246"/>
      <c r="BM163" s="246"/>
      <c r="BN163" s="246"/>
      <c r="BO163" s="246"/>
      <c r="BP163" s="246"/>
      <c r="BQ163" s="246"/>
      <c r="BR163" s="246"/>
      <c r="BS163" s="246"/>
      <c r="BT163" s="246"/>
      <c r="BU163" s="246"/>
      <c r="BV163" s="246"/>
      <c r="BW163" s="246"/>
      <c r="BX163" s="247"/>
      <c r="BY163" s="920"/>
    </row>
    <row r="164" spans="1:77" hidden="1" thickBot="1" x14ac:dyDescent="0.3">
      <c r="A164" s="245"/>
      <c r="B164" s="245"/>
      <c r="C164" s="253"/>
      <c r="D164" s="254"/>
      <c r="E164" s="245"/>
      <c r="F164" s="253"/>
      <c r="G164" s="245"/>
      <c r="H164" s="255"/>
      <c r="I164" s="253"/>
      <c r="J164" s="245"/>
      <c r="K164" s="245"/>
      <c r="L164" s="253"/>
      <c r="M164" s="245"/>
      <c r="N164" s="245"/>
      <c r="O164" s="253"/>
      <c r="P164" s="245"/>
      <c r="Q164" s="245"/>
      <c r="R164" s="253"/>
      <c r="S164" s="245"/>
      <c r="T164" s="245"/>
      <c r="U164" s="253"/>
      <c r="V164" s="245"/>
      <c r="W164" s="245"/>
      <c r="X164" s="253"/>
      <c r="Y164" s="245"/>
      <c r="Z164" s="245"/>
      <c r="AA164" s="253"/>
      <c r="AB164" s="245"/>
      <c r="AC164" s="245"/>
      <c r="AD164" s="253"/>
      <c r="AE164" s="245"/>
      <c r="AF164" s="245"/>
      <c r="AG164" s="253"/>
      <c r="AH164" s="245"/>
      <c r="AI164" s="245"/>
      <c r="AJ164" s="253"/>
      <c r="AK164" s="245"/>
      <c r="AL164" s="245"/>
      <c r="AM164" s="245"/>
      <c r="AN164" s="245"/>
      <c r="AO164" s="245"/>
      <c r="AP164" s="246"/>
      <c r="AQ164" s="246"/>
      <c r="AR164" s="246"/>
      <c r="AS164" s="246"/>
      <c r="AT164" s="246"/>
      <c r="AU164" s="246"/>
      <c r="AV164" s="246"/>
      <c r="AW164" s="246"/>
      <c r="AX164" s="246"/>
      <c r="AY164" s="246"/>
      <c r="AZ164" s="246"/>
      <c r="BA164" s="246"/>
      <c r="BB164" s="246"/>
      <c r="BC164" s="246"/>
      <c r="BD164" s="246"/>
      <c r="BE164" s="246"/>
      <c r="BF164" s="246"/>
      <c r="BG164" s="246"/>
      <c r="BH164" s="246"/>
      <c r="BI164" s="246"/>
      <c r="BJ164" s="246"/>
      <c r="BK164" s="246"/>
      <c r="BL164" s="246"/>
      <c r="BM164" s="246"/>
      <c r="BN164" s="246"/>
      <c r="BO164" s="246"/>
      <c r="BP164" s="246"/>
      <c r="BQ164" s="246"/>
      <c r="BR164" s="246"/>
      <c r="BS164" s="246"/>
      <c r="BT164" s="246"/>
      <c r="BU164" s="246"/>
      <c r="BV164" s="246"/>
      <c r="BW164" s="246"/>
      <c r="BX164" s="247"/>
      <c r="BY164" s="920"/>
    </row>
    <row r="165" spans="1:77" hidden="1" thickBot="1" x14ac:dyDescent="0.3">
      <c r="A165" s="245"/>
      <c r="B165" s="245"/>
      <c r="C165" s="253"/>
      <c r="D165" s="254"/>
      <c r="E165" s="245"/>
      <c r="F165" s="253"/>
      <c r="G165" s="245"/>
      <c r="H165" s="255"/>
      <c r="I165" s="253"/>
      <c r="J165" s="245"/>
      <c r="K165" s="245"/>
      <c r="L165" s="253"/>
      <c r="M165" s="245"/>
      <c r="N165" s="245"/>
      <c r="O165" s="253"/>
      <c r="P165" s="245"/>
      <c r="Q165" s="245"/>
      <c r="R165" s="253"/>
      <c r="S165" s="245"/>
      <c r="T165" s="245"/>
      <c r="U165" s="253"/>
      <c r="V165" s="245"/>
      <c r="W165" s="245"/>
      <c r="X165" s="253"/>
      <c r="Y165" s="245"/>
      <c r="Z165" s="245"/>
      <c r="AA165" s="253"/>
      <c r="AB165" s="245"/>
      <c r="AC165" s="245"/>
      <c r="AD165" s="253"/>
      <c r="AE165" s="245"/>
      <c r="AF165" s="245"/>
      <c r="AG165" s="253"/>
      <c r="AH165" s="245"/>
      <c r="AI165" s="245"/>
      <c r="AJ165" s="253"/>
      <c r="AK165" s="245"/>
      <c r="AL165" s="245"/>
      <c r="AM165" s="245"/>
      <c r="AN165" s="245"/>
      <c r="AO165" s="245"/>
      <c r="AP165" s="246"/>
      <c r="AQ165" s="246"/>
      <c r="AR165" s="246"/>
      <c r="AS165" s="246"/>
      <c r="AT165" s="246"/>
      <c r="AU165" s="246"/>
      <c r="AV165" s="246"/>
      <c r="AW165" s="246"/>
      <c r="AX165" s="246"/>
      <c r="AY165" s="246"/>
      <c r="AZ165" s="246"/>
      <c r="BA165" s="246"/>
      <c r="BB165" s="246"/>
      <c r="BC165" s="246"/>
      <c r="BD165" s="246"/>
      <c r="BE165" s="246"/>
      <c r="BF165" s="246"/>
      <c r="BG165" s="246"/>
      <c r="BH165" s="246"/>
      <c r="BI165" s="246"/>
      <c r="BJ165" s="246"/>
      <c r="BK165" s="246"/>
      <c r="BL165" s="246"/>
      <c r="BM165" s="246"/>
      <c r="BN165" s="246"/>
      <c r="BO165" s="246"/>
      <c r="BP165" s="246"/>
      <c r="BQ165" s="246"/>
      <c r="BR165" s="246"/>
      <c r="BS165" s="246"/>
      <c r="BT165" s="246"/>
      <c r="BU165" s="246"/>
      <c r="BV165" s="246"/>
      <c r="BW165" s="246"/>
      <c r="BX165" s="247"/>
      <c r="BY165" s="920"/>
    </row>
    <row r="166" spans="1:77" hidden="1" thickBot="1" x14ac:dyDescent="0.3">
      <c r="A166" s="245"/>
      <c r="B166" s="245"/>
      <c r="C166" s="253"/>
      <c r="D166" s="254"/>
      <c r="E166" s="245"/>
      <c r="F166" s="253"/>
      <c r="G166" s="245"/>
      <c r="H166" s="255"/>
      <c r="I166" s="253"/>
      <c r="J166" s="245"/>
      <c r="K166" s="245"/>
      <c r="L166" s="253"/>
      <c r="M166" s="245"/>
      <c r="N166" s="245"/>
      <c r="O166" s="253"/>
      <c r="P166" s="245"/>
      <c r="Q166" s="245"/>
      <c r="R166" s="253"/>
      <c r="S166" s="245"/>
      <c r="T166" s="245"/>
      <c r="U166" s="253"/>
      <c r="V166" s="245"/>
      <c r="W166" s="245"/>
      <c r="X166" s="253"/>
      <c r="Y166" s="245"/>
      <c r="Z166" s="245"/>
      <c r="AA166" s="253"/>
      <c r="AB166" s="245"/>
      <c r="AC166" s="245"/>
      <c r="AD166" s="253"/>
      <c r="AE166" s="245"/>
      <c r="AF166" s="245"/>
      <c r="AG166" s="253"/>
      <c r="AH166" s="245"/>
      <c r="AI166" s="245"/>
      <c r="AJ166" s="253"/>
      <c r="AK166" s="245"/>
      <c r="AL166" s="245"/>
      <c r="AM166" s="245"/>
      <c r="AN166" s="245"/>
      <c r="AO166" s="245"/>
      <c r="AP166" s="246"/>
      <c r="AQ166" s="246"/>
      <c r="AR166" s="246"/>
      <c r="AS166" s="246"/>
      <c r="AT166" s="246"/>
      <c r="AU166" s="246"/>
      <c r="AV166" s="246"/>
      <c r="AW166" s="246"/>
      <c r="AX166" s="246"/>
      <c r="AY166" s="246"/>
      <c r="AZ166" s="246"/>
      <c r="BA166" s="246"/>
      <c r="BB166" s="246"/>
      <c r="BC166" s="246"/>
      <c r="BD166" s="246"/>
      <c r="BE166" s="246"/>
      <c r="BF166" s="246"/>
      <c r="BG166" s="246"/>
      <c r="BH166" s="246"/>
      <c r="BI166" s="246"/>
      <c r="BJ166" s="246"/>
      <c r="BK166" s="246"/>
      <c r="BL166" s="246"/>
      <c r="BM166" s="246"/>
      <c r="BN166" s="246"/>
      <c r="BO166" s="246"/>
      <c r="BP166" s="246"/>
      <c r="BQ166" s="246"/>
      <c r="BR166" s="246"/>
      <c r="BS166" s="246"/>
      <c r="BT166" s="246"/>
      <c r="BU166" s="246"/>
      <c r="BV166" s="246"/>
      <c r="BW166" s="246"/>
      <c r="BX166" s="247"/>
      <c r="BY166" s="920"/>
    </row>
    <row r="167" spans="1:77" hidden="1" thickBot="1" x14ac:dyDescent="0.3">
      <c r="A167" s="245"/>
      <c r="B167" s="245"/>
      <c r="C167" s="253"/>
      <c r="D167" s="254"/>
      <c r="E167" s="245"/>
      <c r="F167" s="253"/>
      <c r="G167" s="245"/>
      <c r="H167" s="255"/>
      <c r="I167" s="253"/>
      <c r="J167" s="245"/>
      <c r="K167" s="245"/>
      <c r="L167" s="253"/>
      <c r="M167" s="245"/>
      <c r="N167" s="245"/>
      <c r="O167" s="253"/>
      <c r="P167" s="245"/>
      <c r="Q167" s="245"/>
      <c r="R167" s="253"/>
      <c r="S167" s="245"/>
      <c r="T167" s="245"/>
      <c r="U167" s="253"/>
      <c r="V167" s="245"/>
      <c r="W167" s="245"/>
      <c r="X167" s="253"/>
      <c r="Y167" s="245"/>
      <c r="Z167" s="245"/>
      <c r="AA167" s="253"/>
      <c r="AB167" s="245"/>
      <c r="AC167" s="245"/>
      <c r="AD167" s="253"/>
      <c r="AE167" s="245"/>
      <c r="AF167" s="245"/>
      <c r="AG167" s="253"/>
      <c r="AH167" s="245"/>
      <c r="AI167" s="245"/>
      <c r="AJ167" s="253"/>
      <c r="AK167" s="245"/>
      <c r="AL167" s="245"/>
      <c r="AM167" s="245"/>
      <c r="AN167" s="245"/>
      <c r="AO167" s="245"/>
      <c r="AP167" s="246"/>
      <c r="AQ167" s="246"/>
      <c r="AR167" s="246"/>
      <c r="AS167" s="246"/>
      <c r="AT167" s="246"/>
      <c r="AU167" s="246"/>
      <c r="AV167" s="246"/>
      <c r="AW167" s="246"/>
      <c r="AX167" s="246"/>
      <c r="AY167" s="246"/>
      <c r="AZ167" s="246"/>
      <c r="BA167" s="246"/>
      <c r="BB167" s="246"/>
      <c r="BC167" s="246"/>
      <c r="BD167" s="246"/>
      <c r="BE167" s="246"/>
      <c r="BF167" s="246"/>
      <c r="BG167" s="246"/>
      <c r="BH167" s="246"/>
      <c r="BI167" s="246"/>
      <c r="BJ167" s="246"/>
      <c r="BK167" s="246"/>
      <c r="BL167" s="246"/>
      <c r="BM167" s="246"/>
      <c r="BN167" s="246"/>
      <c r="BO167" s="246"/>
      <c r="BP167" s="246"/>
      <c r="BQ167" s="246"/>
      <c r="BR167" s="246"/>
      <c r="BS167" s="246"/>
      <c r="BT167" s="246"/>
      <c r="BU167" s="246"/>
      <c r="BV167" s="246"/>
      <c r="BW167" s="246"/>
      <c r="BX167" s="247"/>
      <c r="BY167" s="920"/>
    </row>
    <row r="168" spans="1:77" hidden="1" thickBot="1" x14ac:dyDescent="0.3">
      <c r="A168" s="245"/>
      <c r="B168" s="245"/>
      <c r="C168" s="253"/>
      <c r="D168" s="254"/>
      <c r="E168" s="245"/>
      <c r="F168" s="253"/>
      <c r="G168" s="245"/>
      <c r="H168" s="255"/>
      <c r="I168" s="253"/>
      <c r="J168" s="245"/>
      <c r="K168" s="245"/>
      <c r="L168" s="253"/>
      <c r="M168" s="245"/>
      <c r="N168" s="245"/>
      <c r="O168" s="253"/>
      <c r="P168" s="245"/>
      <c r="Q168" s="245"/>
      <c r="R168" s="253"/>
      <c r="S168" s="245"/>
      <c r="T168" s="245"/>
      <c r="U168" s="253"/>
      <c r="V168" s="245"/>
      <c r="W168" s="245"/>
      <c r="X168" s="253"/>
      <c r="Y168" s="245"/>
      <c r="Z168" s="245"/>
      <c r="AA168" s="253"/>
      <c r="AB168" s="245"/>
      <c r="AC168" s="245"/>
      <c r="AD168" s="253"/>
      <c r="AE168" s="245"/>
      <c r="AF168" s="245"/>
      <c r="AG168" s="253"/>
      <c r="AH168" s="245"/>
      <c r="AI168" s="245"/>
      <c r="AJ168" s="253"/>
      <c r="AK168" s="245"/>
      <c r="AL168" s="245"/>
      <c r="AM168" s="245"/>
      <c r="AN168" s="245"/>
      <c r="AO168" s="245"/>
      <c r="AP168" s="246"/>
      <c r="AQ168" s="246"/>
      <c r="AR168" s="246"/>
      <c r="AS168" s="246"/>
      <c r="AT168" s="246"/>
      <c r="AU168" s="246"/>
      <c r="AV168" s="246"/>
      <c r="AW168" s="246"/>
      <c r="AX168" s="246"/>
      <c r="AY168" s="246"/>
      <c r="AZ168" s="246"/>
      <c r="BA168" s="246"/>
      <c r="BB168" s="246"/>
      <c r="BC168" s="246"/>
      <c r="BD168" s="246"/>
      <c r="BE168" s="246"/>
      <c r="BF168" s="246"/>
      <c r="BG168" s="246"/>
      <c r="BH168" s="246"/>
      <c r="BI168" s="246"/>
      <c r="BJ168" s="246"/>
      <c r="BK168" s="246"/>
      <c r="BL168" s="246"/>
      <c r="BM168" s="246"/>
      <c r="BN168" s="246"/>
      <c r="BO168" s="246"/>
      <c r="BP168" s="246"/>
      <c r="BQ168" s="246"/>
      <c r="BR168" s="246"/>
      <c r="BS168" s="246"/>
      <c r="BT168" s="246"/>
      <c r="BU168" s="246"/>
      <c r="BV168" s="246"/>
      <c r="BW168" s="246"/>
      <c r="BX168" s="247"/>
      <c r="BY168" s="920"/>
    </row>
    <row r="169" spans="1:77" hidden="1" thickBot="1" x14ac:dyDescent="0.3">
      <c r="A169" s="245"/>
      <c r="B169" s="245"/>
      <c r="C169" s="253"/>
      <c r="D169" s="254"/>
      <c r="E169" s="245"/>
      <c r="F169" s="253"/>
      <c r="G169" s="245"/>
      <c r="H169" s="255"/>
      <c r="I169" s="253"/>
      <c r="J169" s="245"/>
      <c r="K169" s="245"/>
      <c r="L169" s="253"/>
      <c r="M169" s="245"/>
      <c r="N169" s="245"/>
      <c r="O169" s="253"/>
      <c r="P169" s="245"/>
      <c r="Q169" s="245"/>
      <c r="R169" s="253"/>
      <c r="S169" s="245"/>
      <c r="T169" s="245"/>
      <c r="U169" s="253"/>
      <c r="V169" s="245"/>
      <c r="W169" s="245"/>
      <c r="X169" s="253"/>
      <c r="Y169" s="245"/>
      <c r="Z169" s="245"/>
      <c r="AA169" s="253"/>
      <c r="AB169" s="245"/>
      <c r="AC169" s="245"/>
      <c r="AD169" s="253"/>
      <c r="AE169" s="245"/>
      <c r="AF169" s="245"/>
      <c r="AG169" s="253"/>
      <c r="AH169" s="245"/>
      <c r="AI169" s="245"/>
      <c r="AJ169" s="253"/>
      <c r="AK169" s="245"/>
      <c r="AL169" s="245"/>
      <c r="AM169" s="245"/>
      <c r="AN169" s="245"/>
      <c r="AO169" s="245"/>
      <c r="AP169" s="246"/>
      <c r="AQ169" s="246"/>
      <c r="AR169" s="246"/>
      <c r="AS169" s="246"/>
      <c r="AT169" s="246"/>
      <c r="AU169" s="246"/>
      <c r="AV169" s="246"/>
      <c r="AW169" s="246"/>
      <c r="AX169" s="246"/>
      <c r="AY169" s="246"/>
      <c r="AZ169" s="246"/>
      <c r="BA169" s="246"/>
      <c r="BB169" s="246"/>
      <c r="BC169" s="246"/>
      <c r="BD169" s="246"/>
      <c r="BE169" s="246"/>
      <c r="BF169" s="246"/>
      <c r="BG169" s="246"/>
      <c r="BH169" s="246"/>
      <c r="BI169" s="246"/>
      <c r="BJ169" s="246"/>
      <c r="BK169" s="246"/>
      <c r="BL169" s="246"/>
      <c r="BM169" s="246"/>
      <c r="BN169" s="246"/>
      <c r="BO169" s="246"/>
      <c r="BP169" s="246"/>
      <c r="BQ169" s="246"/>
      <c r="BR169" s="246"/>
      <c r="BS169" s="246"/>
      <c r="BT169" s="246"/>
      <c r="BU169" s="246"/>
      <c r="BV169" s="246"/>
      <c r="BW169" s="246"/>
      <c r="BX169" s="247"/>
      <c r="BY169" s="920"/>
    </row>
    <row r="170" spans="1:77" hidden="1" thickBot="1" x14ac:dyDescent="0.3">
      <c r="A170" s="245"/>
      <c r="B170" s="245"/>
      <c r="C170" s="253"/>
      <c r="D170" s="254"/>
      <c r="E170" s="245"/>
      <c r="F170" s="253"/>
      <c r="G170" s="245"/>
      <c r="H170" s="255"/>
      <c r="I170" s="253"/>
      <c r="J170" s="245"/>
      <c r="K170" s="245"/>
      <c r="L170" s="253"/>
      <c r="M170" s="245"/>
      <c r="N170" s="245"/>
      <c r="O170" s="253"/>
      <c r="P170" s="245"/>
      <c r="Q170" s="245"/>
      <c r="R170" s="253"/>
      <c r="S170" s="245"/>
      <c r="T170" s="245"/>
      <c r="U170" s="253"/>
      <c r="V170" s="245"/>
      <c r="W170" s="245"/>
      <c r="X170" s="253"/>
      <c r="Y170" s="245"/>
      <c r="Z170" s="245"/>
      <c r="AA170" s="253"/>
      <c r="AB170" s="245"/>
      <c r="AC170" s="245"/>
      <c r="AD170" s="253"/>
      <c r="AE170" s="245"/>
      <c r="AF170" s="245"/>
      <c r="AG170" s="253"/>
      <c r="AH170" s="245"/>
      <c r="AI170" s="245"/>
      <c r="AJ170" s="253"/>
      <c r="AK170" s="245"/>
      <c r="AL170" s="245"/>
      <c r="AM170" s="245"/>
      <c r="AN170" s="245"/>
      <c r="AO170" s="245"/>
      <c r="AP170" s="246"/>
      <c r="AQ170" s="246"/>
      <c r="AR170" s="246"/>
      <c r="AS170" s="246"/>
      <c r="AT170" s="246"/>
      <c r="AU170" s="246"/>
      <c r="AV170" s="246"/>
      <c r="AW170" s="246"/>
      <c r="AX170" s="246"/>
      <c r="AY170" s="246"/>
      <c r="AZ170" s="246"/>
      <c r="BA170" s="246"/>
      <c r="BB170" s="246"/>
      <c r="BC170" s="246"/>
      <c r="BD170" s="246"/>
      <c r="BE170" s="246"/>
      <c r="BF170" s="246"/>
      <c r="BG170" s="246"/>
      <c r="BH170" s="246"/>
      <c r="BI170" s="246"/>
      <c r="BJ170" s="246"/>
      <c r="BK170" s="246"/>
      <c r="BL170" s="246"/>
      <c r="BM170" s="246"/>
      <c r="BN170" s="246"/>
      <c r="BO170" s="246"/>
      <c r="BP170" s="246"/>
      <c r="BQ170" s="246"/>
      <c r="BR170" s="246"/>
      <c r="BS170" s="246"/>
      <c r="BT170" s="246"/>
      <c r="BU170" s="246"/>
      <c r="BV170" s="246"/>
      <c r="BW170" s="246"/>
      <c r="BX170" s="247"/>
      <c r="BY170" s="920"/>
    </row>
    <row r="171" spans="1:77" hidden="1" thickBot="1" x14ac:dyDescent="0.3">
      <c r="A171" s="245"/>
      <c r="B171" s="245"/>
      <c r="C171" s="253"/>
      <c r="D171" s="254"/>
      <c r="E171" s="245"/>
      <c r="F171" s="253"/>
      <c r="G171" s="245"/>
      <c r="H171" s="255"/>
      <c r="I171" s="253"/>
      <c r="J171" s="245"/>
      <c r="K171" s="245"/>
      <c r="L171" s="253"/>
      <c r="M171" s="245"/>
      <c r="N171" s="245"/>
      <c r="O171" s="253"/>
      <c r="P171" s="245"/>
      <c r="Q171" s="245"/>
      <c r="R171" s="253"/>
      <c r="S171" s="245"/>
      <c r="T171" s="245"/>
      <c r="U171" s="253"/>
      <c r="V171" s="245"/>
      <c r="W171" s="245"/>
      <c r="X171" s="253"/>
      <c r="Y171" s="245"/>
      <c r="Z171" s="245"/>
      <c r="AA171" s="253"/>
      <c r="AB171" s="245"/>
      <c r="AC171" s="245"/>
      <c r="AD171" s="253"/>
      <c r="AE171" s="245"/>
      <c r="AF171" s="245"/>
      <c r="AG171" s="253"/>
      <c r="AH171" s="245"/>
      <c r="AI171" s="245"/>
      <c r="AJ171" s="253"/>
      <c r="AK171" s="245"/>
      <c r="AL171" s="245"/>
      <c r="AM171" s="245"/>
      <c r="AN171" s="245"/>
      <c r="AO171" s="245"/>
      <c r="AP171" s="246"/>
      <c r="AQ171" s="246"/>
      <c r="AR171" s="246"/>
      <c r="AS171" s="246"/>
      <c r="AT171" s="246"/>
      <c r="AU171" s="246"/>
      <c r="AV171" s="246"/>
      <c r="AW171" s="246"/>
      <c r="AX171" s="246"/>
      <c r="AY171" s="246"/>
      <c r="AZ171" s="246"/>
      <c r="BA171" s="246"/>
      <c r="BB171" s="246"/>
      <c r="BC171" s="246"/>
      <c r="BD171" s="246"/>
      <c r="BE171" s="246"/>
      <c r="BF171" s="246"/>
      <c r="BG171" s="246"/>
      <c r="BH171" s="246"/>
      <c r="BI171" s="246"/>
      <c r="BJ171" s="246"/>
      <c r="BK171" s="246"/>
      <c r="BL171" s="246"/>
      <c r="BM171" s="246"/>
      <c r="BN171" s="246"/>
      <c r="BO171" s="246"/>
      <c r="BP171" s="246"/>
      <c r="BQ171" s="246"/>
      <c r="BR171" s="246"/>
      <c r="BS171" s="246"/>
      <c r="BT171" s="246"/>
      <c r="BU171" s="246"/>
      <c r="BV171" s="246"/>
      <c r="BW171" s="246"/>
      <c r="BX171" s="247"/>
      <c r="BY171" s="920"/>
    </row>
    <row r="172" spans="1:77" hidden="1" thickBot="1" x14ac:dyDescent="0.3">
      <c r="A172" s="245"/>
      <c r="B172" s="245"/>
      <c r="C172" s="253"/>
      <c r="D172" s="254"/>
      <c r="E172" s="245"/>
      <c r="F172" s="253"/>
      <c r="G172" s="245"/>
      <c r="H172" s="255"/>
      <c r="I172" s="253"/>
      <c r="J172" s="245"/>
      <c r="K172" s="245"/>
      <c r="L172" s="253"/>
      <c r="M172" s="245"/>
      <c r="N172" s="245"/>
      <c r="O172" s="253"/>
      <c r="P172" s="245"/>
      <c r="Q172" s="245"/>
      <c r="R172" s="253"/>
      <c r="S172" s="245"/>
      <c r="T172" s="245"/>
      <c r="U172" s="253"/>
      <c r="V172" s="245"/>
      <c r="W172" s="245"/>
      <c r="X172" s="253"/>
      <c r="Y172" s="245"/>
      <c r="Z172" s="245"/>
      <c r="AA172" s="253"/>
      <c r="AB172" s="245"/>
      <c r="AC172" s="245"/>
      <c r="AD172" s="253"/>
      <c r="AE172" s="245"/>
      <c r="AF172" s="245"/>
      <c r="AG172" s="253"/>
      <c r="AH172" s="245"/>
      <c r="AI172" s="245"/>
      <c r="AJ172" s="253"/>
      <c r="AK172" s="245"/>
      <c r="AL172" s="245"/>
      <c r="AM172" s="245"/>
      <c r="AN172" s="245"/>
      <c r="AO172" s="245"/>
      <c r="AP172" s="246"/>
      <c r="AQ172" s="246"/>
      <c r="AR172" s="246"/>
      <c r="AS172" s="246"/>
      <c r="AT172" s="246"/>
      <c r="AU172" s="246"/>
      <c r="AV172" s="246"/>
      <c r="AW172" s="246"/>
      <c r="AX172" s="246"/>
      <c r="AY172" s="246"/>
      <c r="AZ172" s="246"/>
      <c r="BA172" s="246"/>
      <c r="BB172" s="246"/>
      <c r="BC172" s="246"/>
      <c r="BD172" s="246"/>
      <c r="BE172" s="246"/>
      <c r="BF172" s="246"/>
      <c r="BG172" s="246"/>
      <c r="BH172" s="246"/>
      <c r="BI172" s="246"/>
      <c r="BJ172" s="246"/>
      <c r="BK172" s="246"/>
      <c r="BL172" s="246"/>
      <c r="BM172" s="246"/>
      <c r="BN172" s="246"/>
      <c r="BO172" s="246"/>
      <c r="BP172" s="246"/>
      <c r="BQ172" s="246"/>
      <c r="BR172" s="246"/>
      <c r="BS172" s="246"/>
      <c r="BT172" s="246"/>
      <c r="BU172" s="246"/>
      <c r="BV172" s="246"/>
      <c r="BW172" s="246"/>
      <c r="BX172" s="247"/>
      <c r="BY172" s="920"/>
    </row>
    <row r="173" spans="1:77" hidden="1" thickBot="1" x14ac:dyDescent="0.3">
      <c r="A173" s="245"/>
      <c r="B173" s="245"/>
      <c r="C173" s="253"/>
      <c r="D173" s="254"/>
      <c r="E173" s="245"/>
      <c r="F173" s="253"/>
      <c r="G173" s="245"/>
      <c r="H173" s="255"/>
      <c r="I173" s="253"/>
      <c r="J173" s="245"/>
      <c r="K173" s="245"/>
      <c r="L173" s="253"/>
      <c r="M173" s="245"/>
      <c r="N173" s="245"/>
      <c r="O173" s="253"/>
      <c r="P173" s="245"/>
      <c r="Q173" s="245"/>
      <c r="R173" s="253"/>
      <c r="S173" s="245"/>
      <c r="T173" s="245"/>
      <c r="U173" s="253"/>
      <c r="V173" s="245"/>
      <c r="W173" s="245"/>
      <c r="X173" s="253"/>
      <c r="Y173" s="245"/>
      <c r="Z173" s="245"/>
      <c r="AA173" s="253"/>
      <c r="AB173" s="245"/>
      <c r="AC173" s="245"/>
      <c r="AD173" s="253"/>
      <c r="AE173" s="245"/>
      <c r="AF173" s="245"/>
      <c r="AG173" s="253"/>
      <c r="AH173" s="245"/>
      <c r="AI173" s="245"/>
      <c r="AJ173" s="253"/>
      <c r="AK173" s="245"/>
      <c r="AL173" s="245"/>
      <c r="AM173" s="245"/>
      <c r="AN173" s="245"/>
      <c r="AO173" s="245"/>
      <c r="AP173" s="246"/>
      <c r="AQ173" s="246"/>
      <c r="AR173" s="246"/>
      <c r="AS173" s="246"/>
      <c r="AT173" s="246"/>
      <c r="AU173" s="246"/>
      <c r="AV173" s="246"/>
      <c r="AW173" s="246"/>
      <c r="AX173" s="246"/>
      <c r="AY173" s="246"/>
      <c r="AZ173" s="246"/>
      <c r="BA173" s="246"/>
      <c r="BB173" s="246"/>
      <c r="BC173" s="246"/>
      <c r="BD173" s="246"/>
      <c r="BE173" s="246"/>
      <c r="BF173" s="246"/>
      <c r="BG173" s="246"/>
      <c r="BH173" s="246"/>
      <c r="BI173" s="246"/>
      <c r="BJ173" s="246"/>
      <c r="BK173" s="246"/>
      <c r="BL173" s="246"/>
      <c r="BM173" s="246"/>
      <c r="BN173" s="246"/>
      <c r="BO173" s="246"/>
      <c r="BP173" s="246"/>
      <c r="BQ173" s="246"/>
      <c r="BR173" s="246"/>
      <c r="BS173" s="246"/>
      <c r="BT173" s="246"/>
      <c r="BU173" s="246"/>
      <c r="BV173" s="246"/>
      <c r="BW173" s="246"/>
      <c r="BX173" s="247"/>
      <c r="BY173" s="920"/>
    </row>
    <row r="174" spans="1:77" hidden="1" thickBot="1" x14ac:dyDescent="0.3">
      <c r="A174" s="245"/>
      <c r="B174" s="245"/>
      <c r="C174" s="253"/>
      <c r="D174" s="254"/>
      <c r="E174" s="245"/>
      <c r="F174" s="253"/>
      <c r="G174" s="245"/>
      <c r="H174" s="255"/>
      <c r="I174" s="253"/>
      <c r="J174" s="245"/>
      <c r="K174" s="245"/>
      <c r="L174" s="253"/>
      <c r="M174" s="245"/>
      <c r="N174" s="245"/>
      <c r="O174" s="253"/>
      <c r="P174" s="245"/>
      <c r="Q174" s="245"/>
      <c r="R174" s="253"/>
      <c r="S174" s="245"/>
      <c r="T174" s="245"/>
      <c r="U174" s="253"/>
      <c r="V174" s="245"/>
      <c r="W174" s="245"/>
      <c r="X174" s="253"/>
      <c r="Y174" s="245"/>
      <c r="Z174" s="245"/>
      <c r="AA174" s="253"/>
      <c r="AB174" s="245"/>
      <c r="AC174" s="245"/>
      <c r="AD174" s="253"/>
      <c r="AE174" s="245"/>
      <c r="AF174" s="245"/>
      <c r="AG174" s="253"/>
      <c r="AH174" s="245"/>
      <c r="AI174" s="245"/>
      <c r="AJ174" s="253"/>
      <c r="AK174" s="245"/>
      <c r="AL174" s="245"/>
      <c r="AM174" s="245"/>
      <c r="AN174" s="245"/>
      <c r="AO174" s="245"/>
      <c r="AP174" s="246"/>
      <c r="AQ174" s="246"/>
      <c r="AR174" s="246"/>
      <c r="AS174" s="246"/>
      <c r="AT174" s="246"/>
      <c r="AU174" s="246"/>
      <c r="AV174" s="246"/>
      <c r="AW174" s="246"/>
      <c r="AX174" s="246"/>
      <c r="AY174" s="246"/>
      <c r="AZ174" s="246"/>
      <c r="BA174" s="246"/>
      <c r="BB174" s="246"/>
      <c r="BC174" s="246"/>
      <c r="BD174" s="246"/>
      <c r="BE174" s="246"/>
      <c r="BF174" s="246"/>
      <c r="BG174" s="246"/>
      <c r="BH174" s="246"/>
      <c r="BI174" s="246"/>
      <c r="BJ174" s="246"/>
      <c r="BK174" s="246"/>
      <c r="BL174" s="246"/>
      <c r="BM174" s="246"/>
      <c r="BN174" s="246"/>
      <c r="BO174" s="246"/>
      <c r="BP174" s="246"/>
      <c r="BQ174" s="246"/>
      <c r="BR174" s="246"/>
      <c r="BS174" s="246"/>
      <c r="BT174" s="246"/>
      <c r="BU174" s="246"/>
      <c r="BV174" s="246"/>
      <c r="BW174" s="246"/>
      <c r="BX174" s="247"/>
      <c r="BY174" s="920"/>
    </row>
    <row r="175" spans="1:77" hidden="1" thickBot="1" x14ac:dyDescent="0.3">
      <c r="A175" s="245"/>
      <c r="B175" s="245"/>
      <c r="C175" s="253"/>
      <c r="D175" s="254"/>
      <c r="E175" s="245"/>
      <c r="F175" s="253"/>
      <c r="G175" s="245"/>
      <c r="H175" s="255"/>
      <c r="I175" s="253"/>
      <c r="J175" s="245"/>
      <c r="K175" s="245"/>
      <c r="L175" s="253"/>
      <c r="M175" s="245"/>
      <c r="N175" s="245"/>
      <c r="O175" s="253"/>
      <c r="P175" s="245"/>
      <c r="Q175" s="245"/>
      <c r="R175" s="253"/>
      <c r="S175" s="245"/>
      <c r="T175" s="245"/>
      <c r="U175" s="253"/>
      <c r="V175" s="245"/>
      <c r="W175" s="245"/>
      <c r="X175" s="253"/>
      <c r="Y175" s="245"/>
      <c r="Z175" s="245"/>
      <c r="AA175" s="253"/>
      <c r="AB175" s="245"/>
      <c r="AC175" s="245"/>
      <c r="AD175" s="253"/>
      <c r="AE175" s="245"/>
      <c r="AF175" s="245"/>
      <c r="AG175" s="253"/>
      <c r="AH175" s="245"/>
      <c r="AI175" s="245"/>
      <c r="AJ175" s="253"/>
      <c r="AK175" s="245"/>
      <c r="AL175" s="245"/>
      <c r="AM175" s="245"/>
      <c r="AN175" s="245"/>
      <c r="AO175" s="245"/>
      <c r="AP175" s="246"/>
      <c r="AQ175" s="246"/>
      <c r="AR175" s="246"/>
      <c r="AS175" s="246"/>
      <c r="AT175" s="246"/>
      <c r="AU175" s="246"/>
      <c r="AV175" s="246"/>
      <c r="AW175" s="246"/>
      <c r="AX175" s="246"/>
      <c r="AY175" s="246"/>
      <c r="AZ175" s="246"/>
      <c r="BA175" s="246"/>
      <c r="BB175" s="246"/>
      <c r="BC175" s="246"/>
      <c r="BD175" s="246"/>
      <c r="BE175" s="246"/>
      <c r="BF175" s="246"/>
      <c r="BG175" s="246"/>
      <c r="BH175" s="246"/>
      <c r="BI175" s="246"/>
      <c r="BJ175" s="246"/>
      <c r="BK175" s="246"/>
      <c r="BL175" s="246"/>
      <c r="BM175" s="246"/>
      <c r="BN175" s="246"/>
      <c r="BO175" s="246"/>
      <c r="BP175" s="246"/>
      <c r="BQ175" s="246"/>
      <c r="BR175" s="246"/>
      <c r="BS175" s="246"/>
      <c r="BT175" s="246"/>
      <c r="BU175" s="246"/>
      <c r="BV175" s="246"/>
      <c r="BW175" s="246"/>
      <c r="BX175" s="247"/>
      <c r="BY175" s="920"/>
    </row>
    <row r="176" spans="1:77" hidden="1" thickBot="1" x14ac:dyDescent="0.3">
      <c r="A176" s="245"/>
      <c r="B176" s="245"/>
      <c r="C176" s="253"/>
      <c r="D176" s="254"/>
      <c r="E176" s="245"/>
      <c r="F176" s="253"/>
      <c r="G176" s="245"/>
      <c r="H176" s="255"/>
      <c r="I176" s="253"/>
      <c r="J176" s="245"/>
      <c r="K176" s="245"/>
      <c r="L176" s="253"/>
      <c r="M176" s="245"/>
      <c r="N176" s="245"/>
      <c r="O176" s="253"/>
      <c r="P176" s="245"/>
      <c r="Q176" s="245"/>
      <c r="R176" s="253"/>
      <c r="S176" s="245"/>
      <c r="T176" s="245"/>
      <c r="U176" s="253"/>
      <c r="V176" s="245"/>
      <c r="W176" s="245"/>
      <c r="X176" s="253"/>
      <c r="Y176" s="245"/>
      <c r="Z176" s="245"/>
      <c r="AA176" s="253"/>
      <c r="AB176" s="245"/>
      <c r="AC176" s="245"/>
      <c r="AD176" s="253"/>
      <c r="AE176" s="245"/>
      <c r="AF176" s="245"/>
      <c r="AG176" s="253"/>
      <c r="AH176" s="245"/>
      <c r="AI176" s="245"/>
      <c r="AJ176" s="253"/>
      <c r="AK176" s="245"/>
      <c r="AL176" s="245"/>
      <c r="AM176" s="245"/>
      <c r="AN176" s="245"/>
      <c r="AO176" s="245"/>
      <c r="AP176" s="246"/>
      <c r="AQ176" s="246"/>
      <c r="AR176" s="246"/>
      <c r="AS176" s="246"/>
      <c r="AT176" s="246"/>
      <c r="AU176" s="246"/>
      <c r="AV176" s="246"/>
      <c r="AW176" s="246"/>
      <c r="AX176" s="246"/>
      <c r="AY176" s="246"/>
      <c r="AZ176" s="246"/>
      <c r="BA176" s="246"/>
      <c r="BB176" s="246"/>
      <c r="BC176" s="246"/>
      <c r="BD176" s="246"/>
      <c r="BE176" s="246"/>
      <c r="BF176" s="246"/>
      <c r="BG176" s="246"/>
      <c r="BH176" s="246"/>
      <c r="BI176" s="246"/>
      <c r="BJ176" s="246"/>
      <c r="BK176" s="246"/>
      <c r="BL176" s="246"/>
      <c r="BM176" s="246"/>
      <c r="BN176" s="246"/>
      <c r="BO176" s="246"/>
      <c r="BP176" s="246"/>
      <c r="BQ176" s="246"/>
      <c r="BR176" s="246"/>
      <c r="BS176" s="246"/>
      <c r="BT176" s="246"/>
      <c r="BU176" s="246"/>
      <c r="BV176" s="246"/>
      <c r="BW176" s="246"/>
      <c r="BX176" s="247"/>
      <c r="BY176" s="920"/>
    </row>
    <row r="177" spans="1:77" hidden="1" thickBot="1" x14ac:dyDescent="0.3">
      <c r="A177" s="245"/>
      <c r="B177" s="245"/>
      <c r="C177" s="253"/>
      <c r="D177" s="254"/>
      <c r="E177" s="245"/>
      <c r="F177" s="253"/>
      <c r="G177" s="245"/>
      <c r="H177" s="255"/>
      <c r="I177" s="253"/>
      <c r="J177" s="245"/>
      <c r="K177" s="245"/>
      <c r="L177" s="253"/>
      <c r="M177" s="245"/>
      <c r="N177" s="245"/>
      <c r="O177" s="253"/>
      <c r="P177" s="245"/>
      <c r="Q177" s="245"/>
      <c r="R177" s="253"/>
      <c r="S177" s="245"/>
      <c r="T177" s="245"/>
      <c r="U177" s="253"/>
      <c r="V177" s="245"/>
      <c r="W177" s="245"/>
      <c r="X177" s="253"/>
      <c r="Y177" s="245"/>
      <c r="Z177" s="245"/>
      <c r="AA177" s="253"/>
      <c r="AB177" s="245"/>
      <c r="AC177" s="245"/>
      <c r="AD177" s="253"/>
      <c r="AE177" s="245"/>
      <c r="AF177" s="245"/>
      <c r="AG177" s="253"/>
      <c r="AH177" s="245"/>
      <c r="AI177" s="245"/>
      <c r="AJ177" s="253"/>
      <c r="AK177" s="245"/>
      <c r="AL177" s="245"/>
      <c r="AM177" s="245"/>
      <c r="AN177" s="245"/>
      <c r="AO177" s="245"/>
      <c r="AP177" s="246"/>
      <c r="AQ177" s="246"/>
      <c r="AR177" s="246"/>
      <c r="AS177" s="246"/>
      <c r="AT177" s="246"/>
      <c r="AU177" s="246"/>
      <c r="AV177" s="246"/>
      <c r="AW177" s="246"/>
      <c r="AX177" s="246"/>
      <c r="AY177" s="246"/>
      <c r="AZ177" s="246"/>
      <c r="BA177" s="246"/>
      <c r="BB177" s="246"/>
      <c r="BC177" s="246"/>
      <c r="BD177" s="246"/>
      <c r="BE177" s="246"/>
      <c r="BF177" s="246"/>
      <c r="BG177" s="246"/>
      <c r="BH177" s="246"/>
      <c r="BI177" s="246"/>
      <c r="BJ177" s="246"/>
      <c r="BK177" s="246"/>
      <c r="BL177" s="246"/>
      <c r="BM177" s="246"/>
      <c r="BN177" s="246"/>
      <c r="BO177" s="246"/>
      <c r="BP177" s="246"/>
      <c r="BQ177" s="246"/>
      <c r="BR177" s="246"/>
      <c r="BS177" s="246"/>
      <c r="BT177" s="246"/>
      <c r="BU177" s="246"/>
      <c r="BV177" s="246"/>
      <c r="BW177" s="246"/>
      <c r="BX177" s="247"/>
      <c r="BY177" s="920"/>
    </row>
    <row r="178" spans="1:77" hidden="1" thickBot="1" x14ac:dyDescent="0.3">
      <c r="A178" s="245"/>
      <c r="B178" s="245"/>
      <c r="C178" s="253"/>
      <c r="D178" s="254"/>
      <c r="E178" s="245"/>
      <c r="F178" s="253"/>
      <c r="G178" s="245"/>
      <c r="H178" s="255"/>
      <c r="I178" s="253"/>
      <c r="J178" s="245"/>
      <c r="K178" s="245"/>
      <c r="L178" s="253"/>
      <c r="M178" s="245"/>
      <c r="N178" s="245"/>
      <c r="O178" s="253"/>
      <c r="P178" s="245"/>
      <c r="Q178" s="245"/>
      <c r="R178" s="253"/>
      <c r="S178" s="245"/>
      <c r="T178" s="245"/>
      <c r="U178" s="253"/>
      <c r="V178" s="245"/>
      <c r="W178" s="245"/>
      <c r="X178" s="253"/>
      <c r="Y178" s="245"/>
      <c r="Z178" s="245"/>
      <c r="AA178" s="253"/>
      <c r="AB178" s="245"/>
      <c r="AC178" s="245"/>
      <c r="AD178" s="253"/>
      <c r="AE178" s="245"/>
      <c r="AF178" s="245"/>
      <c r="AG178" s="253"/>
      <c r="AH178" s="245"/>
      <c r="AI178" s="245"/>
      <c r="AJ178" s="253"/>
      <c r="AK178" s="245"/>
      <c r="AL178" s="245"/>
      <c r="AM178" s="245"/>
      <c r="AN178" s="245"/>
      <c r="AO178" s="245"/>
      <c r="AP178" s="246"/>
      <c r="AQ178" s="246"/>
      <c r="AR178" s="246"/>
      <c r="AS178" s="246"/>
      <c r="AT178" s="246"/>
      <c r="AU178" s="246"/>
      <c r="AV178" s="246"/>
      <c r="AW178" s="246"/>
      <c r="AX178" s="246"/>
      <c r="AY178" s="246"/>
      <c r="AZ178" s="246"/>
      <c r="BA178" s="246"/>
      <c r="BB178" s="246"/>
      <c r="BC178" s="246"/>
      <c r="BD178" s="246"/>
      <c r="BE178" s="246"/>
      <c r="BF178" s="246"/>
      <c r="BG178" s="246"/>
      <c r="BH178" s="246"/>
      <c r="BI178" s="246"/>
      <c r="BJ178" s="246"/>
      <c r="BK178" s="246"/>
      <c r="BL178" s="246"/>
      <c r="BM178" s="246"/>
      <c r="BN178" s="246"/>
      <c r="BO178" s="246"/>
      <c r="BP178" s="246"/>
      <c r="BQ178" s="246"/>
      <c r="BR178" s="246"/>
      <c r="BS178" s="246"/>
      <c r="BT178" s="246"/>
      <c r="BU178" s="246"/>
      <c r="BV178" s="246"/>
      <c r="BW178" s="246"/>
      <c r="BX178" s="247"/>
      <c r="BY178" s="920"/>
    </row>
    <row r="179" spans="1:77" hidden="1" thickBot="1" x14ac:dyDescent="0.3">
      <c r="A179" s="245"/>
      <c r="B179" s="245"/>
      <c r="C179" s="253"/>
      <c r="D179" s="254"/>
      <c r="E179" s="245"/>
      <c r="F179" s="253"/>
      <c r="G179" s="245"/>
      <c r="H179" s="255"/>
      <c r="I179" s="253"/>
      <c r="J179" s="245"/>
      <c r="K179" s="245"/>
      <c r="L179" s="253"/>
      <c r="M179" s="245"/>
      <c r="N179" s="245"/>
      <c r="O179" s="253"/>
      <c r="P179" s="245"/>
      <c r="Q179" s="245"/>
      <c r="R179" s="253"/>
      <c r="S179" s="245"/>
      <c r="T179" s="245"/>
      <c r="U179" s="253"/>
      <c r="V179" s="245"/>
      <c r="W179" s="245"/>
      <c r="X179" s="253"/>
      <c r="Y179" s="245"/>
      <c r="Z179" s="245"/>
      <c r="AA179" s="253"/>
      <c r="AB179" s="245"/>
      <c r="AC179" s="245"/>
      <c r="AD179" s="253"/>
      <c r="AE179" s="245"/>
      <c r="AF179" s="245"/>
      <c r="AG179" s="253"/>
      <c r="AH179" s="245"/>
      <c r="AI179" s="245"/>
      <c r="AJ179" s="253"/>
      <c r="AK179" s="245"/>
      <c r="AL179" s="245"/>
      <c r="AM179" s="245"/>
      <c r="AN179" s="245"/>
      <c r="AO179" s="245"/>
      <c r="AP179" s="246"/>
      <c r="AQ179" s="246"/>
      <c r="AR179" s="246"/>
      <c r="AS179" s="246"/>
      <c r="AT179" s="246"/>
      <c r="AU179" s="246"/>
      <c r="AV179" s="246"/>
      <c r="AW179" s="246"/>
      <c r="AX179" s="246"/>
      <c r="AY179" s="246"/>
      <c r="AZ179" s="246"/>
      <c r="BA179" s="246"/>
      <c r="BB179" s="246"/>
      <c r="BC179" s="246"/>
      <c r="BD179" s="246"/>
      <c r="BE179" s="246"/>
      <c r="BF179" s="246"/>
      <c r="BG179" s="246"/>
      <c r="BH179" s="246"/>
      <c r="BI179" s="246"/>
      <c r="BJ179" s="246"/>
      <c r="BK179" s="246"/>
      <c r="BL179" s="246"/>
      <c r="BM179" s="246"/>
      <c r="BN179" s="246"/>
      <c r="BO179" s="246"/>
      <c r="BP179" s="246"/>
      <c r="BQ179" s="246"/>
      <c r="BR179" s="246"/>
      <c r="BS179" s="246"/>
      <c r="BT179" s="246"/>
      <c r="BU179" s="246"/>
      <c r="BV179" s="246"/>
      <c r="BW179" s="246"/>
      <c r="BX179" s="247"/>
      <c r="BY179" s="920"/>
    </row>
    <row r="180" spans="1:77" hidden="1" thickBot="1" x14ac:dyDescent="0.3">
      <c r="A180" s="245"/>
      <c r="B180" s="245"/>
      <c r="C180" s="253"/>
      <c r="D180" s="254"/>
      <c r="E180" s="245"/>
      <c r="F180" s="253"/>
      <c r="G180" s="245"/>
      <c r="H180" s="255"/>
      <c r="I180" s="253"/>
      <c r="J180" s="245"/>
      <c r="K180" s="245"/>
      <c r="L180" s="253"/>
      <c r="M180" s="245"/>
      <c r="N180" s="245"/>
      <c r="O180" s="253"/>
      <c r="P180" s="245"/>
      <c r="Q180" s="245"/>
      <c r="R180" s="253"/>
      <c r="S180" s="245"/>
      <c r="T180" s="245"/>
      <c r="U180" s="253"/>
      <c r="V180" s="245"/>
      <c r="W180" s="245"/>
      <c r="X180" s="253"/>
      <c r="Y180" s="245"/>
      <c r="Z180" s="245"/>
      <c r="AA180" s="253"/>
      <c r="AB180" s="245"/>
      <c r="AC180" s="245"/>
      <c r="AD180" s="253"/>
      <c r="AE180" s="245"/>
      <c r="AF180" s="245"/>
      <c r="AG180" s="253"/>
      <c r="AH180" s="245"/>
      <c r="AI180" s="245"/>
      <c r="AJ180" s="253"/>
      <c r="AK180" s="245"/>
      <c r="AL180" s="245"/>
      <c r="AM180" s="245"/>
      <c r="AN180" s="245"/>
      <c r="AO180" s="245"/>
      <c r="AP180" s="246"/>
      <c r="AQ180" s="246"/>
      <c r="AR180" s="246"/>
      <c r="AS180" s="246"/>
      <c r="AT180" s="246"/>
      <c r="AU180" s="246"/>
      <c r="AV180" s="246"/>
      <c r="AW180" s="246"/>
      <c r="AX180" s="246"/>
      <c r="AY180" s="246"/>
      <c r="AZ180" s="246"/>
      <c r="BA180" s="246"/>
      <c r="BB180" s="246"/>
      <c r="BC180" s="246"/>
      <c r="BD180" s="246"/>
      <c r="BE180" s="246"/>
      <c r="BF180" s="246"/>
      <c r="BG180" s="246"/>
      <c r="BH180" s="246"/>
      <c r="BI180" s="246"/>
      <c r="BJ180" s="246"/>
      <c r="BK180" s="246"/>
      <c r="BL180" s="246"/>
      <c r="BM180" s="246"/>
      <c r="BN180" s="246"/>
      <c r="BO180" s="246"/>
      <c r="BP180" s="246"/>
      <c r="BQ180" s="246"/>
      <c r="BR180" s="246"/>
      <c r="BS180" s="246"/>
      <c r="BT180" s="246"/>
      <c r="BU180" s="246"/>
      <c r="BV180" s="246"/>
      <c r="BW180" s="246"/>
      <c r="BX180" s="247"/>
      <c r="BY180" s="920"/>
    </row>
    <row r="181" spans="1:77" hidden="1" thickBot="1" x14ac:dyDescent="0.3">
      <c r="A181" s="245"/>
      <c r="B181" s="245"/>
      <c r="C181" s="253"/>
      <c r="D181" s="254"/>
      <c r="E181" s="245"/>
      <c r="F181" s="253"/>
      <c r="G181" s="245"/>
      <c r="H181" s="255"/>
      <c r="I181" s="253"/>
      <c r="J181" s="245"/>
      <c r="K181" s="245"/>
      <c r="L181" s="253"/>
      <c r="M181" s="245"/>
      <c r="N181" s="245"/>
      <c r="O181" s="253"/>
      <c r="P181" s="245"/>
      <c r="Q181" s="245"/>
      <c r="R181" s="253"/>
      <c r="S181" s="245"/>
      <c r="T181" s="245"/>
      <c r="U181" s="253"/>
      <c r="V181" s="245"/>
      <c r="W181" s="245"/>
      <c r="X181" s="253"/>
      <c r="Y181" s="245"/>
      <c r="Z181" s="245"/>
      <c r="AA181" s="253"/>
      <c r="AB181" s="245"/>
      <c r="AC181" s="245"/>
      <c r="AD181" s="253"/>
      <c r="AE181" s="245"/>
      <c r="AF181" s="245"/>
      <c r="AG181" s="253"/>
      <c r="AH181" s="245"/>
      <c r="AI181" s="245"/>
      <c r="AJ181" s="253"/>
      <c r="AK181" s="245"/>
      <c r="AL181" s="245"/>
      <c r="AM181" s="245"/>
      <c r="AN181" s="245"/>
      <c r="AO181" s="245"/>
      <c r="AP181" s="246"/>
      <c r="AQ181" s="246"/>
      <c r="AR181" s="246"/>
      <c r="AS181" s="246"/>
      <c r="AT181" s="246"/>
      <c r="AU181" s="246"/>
      <c r="AV181" s="246"/>
      <c r="AW181" s="246"/>
      <c r="AX181" s="246"/>
      <c r="AY181" s="246"/>
      <c r="AZ181" s="246"/>
      <c r="BA181" s="246"/>
      <c r="BB181" s="246"/>
      <c r="BC181" s="246"/>
      <c r="BD181" s="246"/>
      <c r="BE181" s="246"/>
      <c r="BF181" s="246"/>
      <c r="BG181" s="246"/>
      <c r="BH181" s="246"/>
      <c r="BI181" s="246"/>
      <c r="BJ181" s="246"/>
      <c r="BK181" s="246"/>
      <c r="BL181" s="246"/>
      <c r="BM181" s="246"/>
      <c r="BN181" s="246"/>
      <c r="BO181" s="246"/>
      <c r="BP181" s="246"/>
      <c r="BQ181" s="246"/>
      <c r="BR181" s="246"/>
      <c r="BS181" s="246"/>
      <c r="BT181" s="246"/>
      <c r="BU181" s="246"/>
      <c r="BV181" s="246"/>
      <c r="BW181" s="246"/>
      <c r="BX181" s="247"/>
      <c r="BY181" s="920"/>
    </row>
    <row r="182" spans="1:77" hidden="1" thickBot="1" x14ac:dyDescent="0.3">
      <c r="A182" s="245"/>
      <c r="B182" s="245"/>
      <c r="C182" s="253"/>
      <c r="D182" s="254"/>
      <c r="E182" s="245"/>
      <c r="F182" s="253"/>
      <c r="G182" s="245"/>
      <c r="H182" s="255"/>
      <c r="I182" s="253"/>
      <c r="J182" s="245"/>
      <c r="K182" s="245"/>
      <c r="L182" s="253"/>
      <c r="M182" s="245"/>
      <c r="N182" s="245"/>
      <c r="O182" s="253"/>
      <c r="P182" s="245"/>
      <c r="Q182" s="245"/>
      <c r="R182" s="253"/>
      <c r="S182" s="245"/>
      <c r="T182" s="245"/>
      <c r="U182" s="253"/>
      <c r="V182" s="245"/>
      <c r="W182" s="245"/>
      <c r="X182" s="253"/>
      <c r="Y182" s="245"/>
      <c r="Z182" s="245"/>
      <c r="AA182" s="253"/>
      <c r="AB182" s="245"/>
      <c r="AC182" s="245"/>
      <c r="AD182" s="253"/>
      <c r="AE182" s="245"/>
      <c r="AF182" s="245"/>
      <c r="AG182" s="253"/>
      <c r="AH182" s="245"/>
      <c r="AI182" s="245"/>
      <c r="AJ182" s="253"/>
      <c r="AK182" s="245"/>
      <c r="AL182" s="245"/>
      <c r="AM182" s="245"/>
      <c r="AN182" s="245"/>
      <c r="AO182" s="245"/>
      <c r="AP182" s="246"/>
      <c r="AQ182" s="246"/>
      <c r="AR182" s="246"/>
      <c r="AS182" s="246"/>
      <c r="AT182" s="246"/>
      <c r="AU182" s="246"/>
      <c r="AV182" s="246"/>
      <c r="AW182" s="246"/>
      <c r="AX182" s="246"/>
      <c r="AY182" s="246"/>
      <c r="AZ182" s="246"/>
      <c r="BA182" s="246"/>
      <c r="BB182" s="246"/>
      <c r="BC182" s="246"/>
      <c r="BD182" s="246"/>
      <c r="BE182" s="246"/>
      <c r="BF182" s="246"/>
      <c r="BG182" s="246"/>
      <c r="BH182" s="246"/>
      <c r="BI182" s="246"/>
      <c r="BJ182" s="246"/>
      <c r="BK182" s="246"/>
      <c r="BL182" s="246"/>
      <c r="BM182" s="246"/>
      <c r="BN182" s="246"/>
      <c r="BO182" s="246"/>
      <c r="BP182" s="246"/>
      <c r="BQ182" s="246"/>
      <c r="BR182" s="246"/>
      <c r="BS182" s="246"/>
      <c r="BT182" s="246"/>
      <c r="BU182" s="246"/>
      <c r="BV182" s="246"/>
      <c r="BW182" s="246"/>
      <c r="BX182" s="247"/>
      <c r="BY182" s="920"/>
    </row>
    <row r="183" spans="1:77" hidden="1" thickBot="1" x14ac:dyDescent="0.3">
      <c r="A183" s="245"/>
      <c r="B183" s="245"/>
      <c r="C183" s="253"/>
      <c r="D183" s="254"/>
      <c r="E183" s="245"/>
      <c r="F183" s="253"/>
      <c r="G183" s="245"/>
      <c r="H183" s="255"/>
      <c r="I183" s="253"/>
      <c r="J183" s="245"/>
      <c r="K183" s="245"/>
      <c r="L183" s="253"/>
      <c r="M183" s="245"/>
      <c r="N183" s="245"/>
      <c r="O183" s="253"/>
      <c r="P183" s="245"/>
      <c r="Q183" s="245"/>
      <c r="R183" s="253"/>
      <c r="S183" s="245"/>
      <c r="T183" s="245"/>
      <c r="U183" s="253"/>
      <c r="V183" s="245"/>
      <c r="W183" s="245"/>
      <c r="X183" s="253"/>
      <c r="Y183" s="245"/>
      <c r="Z183" s="245"/>
      <c r="AA183" s="253"/>
      <c r="AB183" s="245"/>
      <c r="AC183" s="245"/>
      <c r="AD183" s="253"/>
      <c r="AE183" s="245"/>
      <c r="AF183" s="245"/>
      <c r="AG183" s="253"/>
      <c r="AH183" s="245"/>
      <c r="AI183" s="245"/>
      <c r="AJ183" s="253"/>
      <c r="AK183" s="245"/>
      <c r="AL183" s="245"/>
      <c r="AM183" s="245"/>
      <c r="AN183" s="245"/>
      <c r="AO183" s="245"/>
      <c r="AP183" s="246"/>
      <c r="AQ183" s="246"/>
      <c r="AR183" s="246"/>
      <c r="AS183" s="246"/>
      <c r="AT183" s="246"/>
      <c r="AU183" s="246"/>
      <c r="AV183" s="246"/>
      <c r="AW183" s="246"/>
      <c r="AX183" s="246"/>
      <c r="AY183" s="246"/>
      <c r="AZ183" s="246"/>
      <c r="BA183" s="246"/>
      <c r="BB183" s="246"/>
      <c r="BC183" s="246"/>
      <c r="BD183" s="246"/>
      <c r="BE183" s="246"/>
      <c r="BF183" s="246"/>
      <c r="BG183" s="246"/>
      <c r="BH183" s="246"/>
      <c r="BI183" s="246"/>
      <c r="BJ183" s="246"/>
      <c r="BK183" s="246"/>
      <c r="BL183" s="246"/>
      <c r="BM183" s="246"/>
      <c r="BN183" s="246"/>
      <c r="BO183" s="246"/>
      <c r="BP183" s="246"/>
      <c r="BQ183" s="246"/>
      <c r="BR183" s="246"/>
      <c r="BS183" s="246"/>
      <c r="BT183" s="246"/>
      <c r="BU183" s="246"/>
      <c r="BV183" s="246"/>
      <c r="BW183" s="246"/>
      <c r="BX183" s="247"/>
      <c r="BY183" s="920"/>
    </row>
    <row r="184" spans="1:77" hidden="1" thickBot="1" x14ac:dyDescent="0.3">
      <c r="A184" s="245"/>
      <c r="B184" s="245"/>
      <c r="C184" s="253"/>
      <c r="D184" s="254"/>
      <c r="E184" s="245"/>
      <c r="F184" s="253"/>
      <c r="G184" s="245"/>
      <c r="H184" s="255"/>
      <c r="I184" s="253"/>
      <c r="J184" s="245"/>
      <c r="K184" s="245"/>
      <c r="L184" s="253"/>
      <c r="M184" s="245"/>
      <c r="N184" s="245"/>
      <c r="O184" s="253"/>
      <c r="P184" s="245"/>
      <c r="Q184" s="245"/>
      <c r="R184" s="253"/>
      <c r="S184" s="245"/>
      <c r="T184" s="245"/>
      <c r="U184" s="253"/>
      <c r="V184" s="245"/>
      <c r="W184" s="245"/>
      <c r="X184" s="253"/>
      <c r="Y184" s="245"/>
      <c r="Z184" s="245"/>
      <c r="AA184" s="253"/>
      <c r="AB184" s="245"/>
      <c r="AC184" s="245"/>
      <c r="AD184" s="253"/>
      <c r="AE184" s="245"/>
      <c r="AF184" s="245"/>
      <c r="AG184" s="253"/>
      <c r="AH184" s="245"/>
      <c r="AI184" s="245"/>
      <c r="AJ184" s="253"/>
      <c r="AK184" s="245"/>
      <c r="AL184" s="245"/>
      <c r="AM184" s="245"/>
      <c r="AN184" s="245"/>
      <c r="AO184" s="245"/>
      <c r="AP184" s="246"/>
      <c r="AQ184" s="246"/>
      <c r="AR184" s="246"/>
      <c r="AS184" s="246"/>
      <c r="AT184" s="246"/>
      <c r="AU184" s="246"/>
      <c r="AV184" s="246"/>
      <c r="AW184" s="246"/>
      <c r="AX184" s="246"/>
      <c r="AY184" s="246"/>
      <c r="AZ184" s="246"/>
      <c r="BA184" s="246"/>
      <c r="BB184" s="246"/>
      <c r="BC184" s="246"/>
      <c r="BD184" s="246"/>
      <c r="BE184" s="246"/>
      <c r="BF184" s="246"/>
      <c r="BG184" s="246"/>
      <c r="BH184" s="246"/>
      <c r="BI184" s="246"/>
      <c r="BJ184" s="246"/>
      <c r="BK184" s="246"/>
      <c r="BL184" s="246"/>
      <c r="BM184" s="246"/>
      <c r="BN184" s="246"/>
      <c r="BO184" s="246"/>
      <c r="BP184" s="246"/>
      <c r="BQ184" s="246"/>
      <c r="BR184" s="246"/>
      <c r="BS184" s="246"/>
      <c r="BT184" s="246"/>
      <c r="BU184" s="246"/>
      <c r="BV184" s="246"/>
      <c r="BW184" s="246"/>
      <c r="BX184" s="247"/>
      <c r="BY184" s="920"/>
    </row>
    <row r="185" spans="1:77" hidden="1" thickBot="1" x14ac:dyDescent="0.3">
      <c r="A185" s="245"/>
      <c r="B185" s="245"/>
      <c r="C185" s="253"/>
      <c r="D185" s="254"/>
      <c r="E185" s="245"/>
      <c r="F185" s="253"/>
      <c r="G185" s="245"/>
      <c r="H185" s="255"/>
      <c r="I185" s="253"/>
      <c r="J185" s="245"/>
      <c r="K185" s="245"/>
      <c r="L185" s="253"/>
      <c r="M185" s="245"/>
      <c r="N185" s="245"/>
      <c r="O185" s="253"/>
      <c r="P185" s="245"/>
      <c r="Q185" s="245"/>
      <c r="R185" s="253"/>
      <c r="S185" s="245"/>
      <c r="T185" s="245"/>
      <c r="U185" s="253"/>
      <c r="V185" s="245"/>
      <c r="W185" s="245"/>
      <c r="X185" s="253"/>
      <c r="Y185" s="245"/>
      <c r="Z185" s="245"/>
      <c r="AA185" s="253"/>
      <c r="AB185" s="245"/>
      <c r="AC185" s="245"/>
      <c r="AD185" s="253"/>
      <c r="AE185" s="245"/>
      <c r="AF185" s="245"/>
      <c r="AG185" s="253"/>
      <c r="AH185" s="245"/>
      <c r="AI185" s="245"/>
      <c r="AJ185" s="253"/>
      <c r="AK185" s="245"/>
      <c r="AL185" s="245"/>
      <c r="AM185" s="245"/>
      <c r="AN185" s="245"/>
      <c r="AO185" s="245"/>
      <c r="AP185" s="246"/>
      <c r="AQ185" s="246"/>
      <c r="AR185" s="246"/>
      <c r="AS185" s="246"/>
      <c r="AT185" s="246"/>
      <c r="AU185" s="246"/>
      <c r="AV185" s="246"/>
      <c r="AW185" s="246"/>
      <c r="AX185" s="246"/>
      <c r="AY185" s="246"/>
      <c r="AZ185" s="246"/>
      <c r="BA185" s="246"/>
      <c r="BB185" s="246"/>
      <c r="BC185" s="246"/>
      <c r="BD185" s="246"/>
      <c r="BE185" s="246"/>
      <c r="BF185" s="246"/>
      <c r="BG185" s="246"/>
      <c r="BH185" s="246"/>
      <c r="BI185" s="246"/>
      <c r="BJ185" s="246"/>
      <c r="BK185" s="246"/>
      <c r="BL185" s="246"/>
      <c r="BM185" s="246"/>
      <c r="BN185" s="246"/>
      <c r="BO185" s="246"/>
      <c r="BP185" s="246"/>
      <c r="BQ185" s="246"/>
      <c r="BR185" s="246"/>
      <c r="BS185" s="246"/>
      <c r="BT185" s="246"/>
      <c r="BU185" s="246"/>
      <c r="BV185" s="246"/>
      <c r="BW185" s="246"/>
      <c r="BX185" s="247"/>
      <c r="BY185" s="920"/>
    </row>
    <row r="186" spans="1:77" hidden="1" thickBot="1" x14ac:dyDescent="0.3">
      <c r="A186" s="245"/>
      <c r="B186" s="245"/>
      <c r="C186" s="253"/>
      <c r="D186" s="254"/>
      <c r="E186" s="245"/>
      <c r="F186" s="253"/>
      <c r="G186" s="245"/>
      <c r="H186" s="255"/>
      <c r="I186" s="253"/>
      <c r="J186" s="245"/>
      <c r="K186" s="245"/>
      <c r="L186" s="253"/>
      <c r="M186" s="245"/>
      <c r="N186" s="245"/>
      <c r="O186" s="253"/>
      <c r="P186" s="245"/>
      <c r="Q186" s="245"/>
      <c r="R186" s="253"/>
      <c r="S186" s="245"/>
      <c r="T186" s="245"/>
      <c r="U186" s="253"/>
      <c r="V186" s="245"/>
      <c r="W186" s="245"/>
      <c r="X186" s="253"/>
      <c r="Y186" s="245"/>
      <c r="Z186" s="245"/>
      <c r="AA186" s="253"/>
      <c r="AB186" s="245"/>
      <c r="AC186" s="245"/>
      <c r="AD186" s="253"/>
      <c r="AE186" s="245"/>
      <c r="AF186" s="245"/>
      <c r="AG186" s="253"/>
      <c r="AH186" s="245"/>
      <c r="AI186" s="245"/>
      <c r="AJ186" s="253"/>
      <c r="AK186" s="245"/>
      <c r="AL186" s="245"/>
      <c r="AM186" s="245"/>
      <c r="AN186" s="245"/>
      <c r="AO186" s="245"/>
      <c r="AP186" s="246"/>
      <c r="AQ186" s="246"/>
      <c r="AR186" s="246"/>
      <c r="AS186" s="246"/>
      <c r="AT186" s="246"/>
      <c r="AU186" s="246"/>
      <c r="AV186" s="246"/>
      <c r="AW186" s="246"/>
      <c r="AX186" s="246"/>
      <c r="AY186" s="246"/>
      <c r="AZ186" s="246"/>
      <c r="BA186" s="246"/>
      <c r="BB186" s="246"/>
      <c r="BC186" s="246"/>
      <c r="BD186" s="246"/>
      <c r="BE186" s="246"/>
      <c r="BF186" s="246"/>
      <c r="BG186" s="246"/>
      <c r="BH186" s="246"/>
      <c r="BI186" s="246"/>
      <c r="BJ186" s="246"/>
      <c r="BK186" s="246"/>
      <c r="BL186" s="246"/>
      <c r="BM186" s="246"/>
      <c r="BN186" s="246"/>
      <c r="BO186" s="246"/>
      <c r="BP186" s="246"/>
      <c r="BQ186" s="246"/>
      <c r="BR186" s="246"/>
      <c r="BS186" s="246"/>
      <c r="BT186" s="246"/>
      <c r="BU186" s="246"/>
      <c r="BV186" s="246"/>
      <c r="BW186" s="246"/>
      <c r="BX186" s="247"/>
      <c r="BY186" s="920"/>
    </row>
    <row r="187" spans="1:77" hidden="1" thickBot="1" x14ac:dyDescent="0.3">
      <c r="A187" s="245"/>
      <c r="B187" s="245"/>
      <c r="C187" s="253"/>
      <c r="D187" s="254"/>
      <c r="E187" s="245"/>
      <c r="F187" s="253"/>
      <c r="G187" s="245"/>
      <c r="H187" s="255"/>
      <c r="I187" s="253"/>
      <c r="J187" s="245"/>
      <c r="K187" s="245"/>
      <c r="L187" s="253"/>
      <c r="M187" s="245"/>
      <c r="N187" s="245"/>
      <c r="O187" s="253"/>
      <c r="P187" s="245"/>
      <c r="Q187" s="245"/>
      <c r="R187" s="253"/>
      <c r="S187" s="245"/>
      <c r="T187" s="245"/>
      <c r="U187" s="253"/>
      <c r="V187" s="245"/>
      <c r="W187" s="245"/>
      <c r="X187" s="253"/>
      <c r="Y187" s="245"/>
      <c r="Z187" s="245"/>
      <c r="AA187" s="253"/>
      <c r="AB187" s="245"/>
      <c r="AC187" s="245"/>
      <c r="AD187" s="253"/>
      <c r="AE187" s="245"/>
      <c r="AF187" s="245"/>
      <c r="AG187" s="253"/>
      <c r="AH187" s="245"/>
      <c r="AI187" s="245"/>
      <c r="AJ187" s="253"/>
      <c r="AK187" s="245"/>
      <c r="AL187" s="245"/>
      <c r="AM187" s="245"/>
      <c r="AN187" s="245"/>
      <c r="AO187" s="245"/>
      <c r="AP187" s="246"/>
      <c r="AQ187" s="246"/>
      <c r="AR187" s="246"/>
      <c r="AS187" s="246"/>
      <c r="AT187" s="246"/>
      <c r="AU187" s="246"/>
      <c r="AV187" s="246"/>
      <c r="AW187" s="246"/>
      <c r="AX187" s="246"/>
      <c r="AY187" s="246"/>
      <c r="AZ187" s="246"/>
      <c r="BA187" s="246"/>
      <c r="BB187" s="246"/>
      <c r="BC187" s="246"/>
      <c r="BD187" s="246"/>
      <c r="BE187" s="246"/>
      <c r="BF187" s="246"/>
      <c r="BG187" s="246"/>
      <c r="BH187" s="246"/>
      <c r="BI187" s="246"/>
      <c r="BJ187" s="246"/>
      <c r="BK187" s="246"/>
      <c r="BL187" s="246"/>
      <c r="BM187" s="246"/>
      <c r="BN187" s="246"/>
      <c r="BO187" s="246"/>
      <c r="BP187" s="246"/>
      <c r="BQ187" s="246"/>
      <c r="BR187" s="246"/>
      <c r="BS187" s="246"/>
      <c r="BT187" s="246"/>
      <c r="BU187" s="246"/>
      <c r="BV187" s="246"/>
      <c r="BW187" s="246"/>
      <c r="BX187" s="247"/>
      <c r="BY187" s="920"/>
    </row>
    <row r="188" spans="1:77" hidden="1" thickBot="1" x14ac:dyDescent="0.3">
      <c r="A188" s="245"/>
      <c r="B188" s="245"/>
      <c r="C188" s="253"/>
      <c r="D188" s="254"/>
      <c r="E188" s="245"/>
      <c r="F188" s="253"/>
      <c r="G188" s="245"/>
      <c r="H188" s="255"/>
      <c r="I188" s="253"/>
      <c r="J188" s="245"/>
      <c r="K188" s="245"/>
      <c r="L188" s="253"/>
      <c r="M188" s="245"/>
      <c r="N188" s="245"/>
      <c r="O188" s="253"/>
      <c r="P188" s="245"/>
      <c r="Q188" s="245"/>
      <c r="R188" s="253"/>
      <c r="S188" s="245"/>
      <c r="T188" s="245"/>
      <c r="U188" s="253"/>
      <c r="V188" s="245"/>
      <c r="W188" s="245"/>
      <c r="X188" s="253"/>
      <c r="Y188" s="245"/>
      <c r="Z188" s="245"/>
      <c r="AA188" s="253"/>
      <c r="AB188" s="245"/>
      <c r="AC188" s="245"/>
      <c r="AD188" s="253"/>
      <c r="AE188" s="245"/>
      <c r="AF188" s="245"/>
      <c r="AG188" s="253"/>
      <c r="AH188" s="245"/>
      <c r="AI188" s="245"/>
      <c r="AJ188" s="253"/>
      <c r="AK188" s="245"/>
      <c r="AL188" s="245"/>
      <c r="AM188" s="245"/>
      <c r="AN188" s="245"/>
      <c r="AO188" s="245"/>
      <c r="AP188" s="246"/>
      <c r="AQ188" s="246"/>
      <c r="AR188" s="246"/>
      <c r="AS188" s="246"/>
      <c r="AT188" s="246"/>
      <c r="AU188" s="246"/>
      <c r="AV188" s="246"/>
      <c r="AW188" s="246"/>
      <c r="AX188" s="246"/>
      <c r="AY188" s="246"/>
      <c r="AZ188" s="246"/>
      <c r="BA188" s="246"/>
      <c r="BB188" s="246"/>
      <c r="BC188" s="246"/>
      <c r="BD188" s="246"/>
      <c r="BE188" s="246"/>
      <c r="BF188" s="246"/>
      <c r="BG188" s="246"/>
      <c r="BH188" s="246"/>
      <c r="BI188" s="246"/>
      <c r="BJ188" s="246"/>
      <c r="BK188" s="246"/>
      <c r="BL188" s="246"/>
      <c r="BM188" s="246"/>
      <c r="BN188" s="246"/>
      <c r="BO188" s="246"/>
      <c r="BP188" s="246"/>
      <c r="BQ188" s="246"/>
      <c r="BR188" s="246"/>
      <c r="BS188" s="246"/>
      <c r="BT188" s="246"/>
      <c r="BU188" s="246"/>
      <c r="BV188" s="246"/>
      <c r="BW188" s="246"/>
      <c r="BX188" s="247"/>
      <c r="BY188" s="920"/>
    </row>
    <row r="189" spans="1:77" hidden="1" thickBot="1" x14ac:dyDescent="0.3">
      <c r="A189" s="245"/>
      <c r="B189" s="245"/>
      <c r="C189" s="253"/>
      <c r="D189" s="254"/>
      <c r="E189" s="245"/>
      <c r="F189" s="253"/>
      <c r="G189" s="245"/>
      <c r="H189" s="255"/>
      <c r="I189" s="253"/>
      <c r="J189" s="245"/>
      <c r="K189" s="245"/>
      <c r="L189" s="253"/>
      <c r="M189" s="245"/>
      <c r="N189" s="245"/>
      <c r="O189" s="253"/>
      <c r="P189" s="245"/>
      <c r="Q189" s="245"/>
      <c r="R189" s="253"/>
      <c r="S189" s="245"/>
      <c r="T189" s="245"/>
      <c r="U189" s="253"/>
      <c r="V189" s="245"/>
      <c r="W189" s="245"/>
      <c r="X189" s="253"/>
      <c r="Y189" s="245"/>
      <c r="Z189" s="245"/>
      <c r="AA189" s="253"/>
      <c r="AB189" s="245"/>
      <c r="AC189" s="245"/>
      <c r="AD189" s="253"/>
      <c r="AE189" s="245"/>
      <c r="AF189" s="245"/>
      <c r="AG189" s="253"/>
      <c r="AH189" s="245"/>
      <c r="AI189" s="245"/>
      <c r="AJ189" s="253"/>
      <c r="AK189" s="245"/>
      <c r="AL189" s="245"/>
      <c r="AM189" s="245"/>
      <c r="AN189" s="245"/>
      <c r="AO189" s="245"/>
      <c r="AP189" s="246"/>
      <c r="AQ189" s="246"/>
      <c r="AR189" s="246"/>
      <c r="AS189" s="246"/>
      <c r="AT189" s="246"/>
      <c r="AU189" s="246"/>
      <c r="AV189" s="246"/>
      <c r="AW189" s="246"/>
      <c r="AX189" s="246"/>
      <c r="AY189" s="246"/>
      <c r="AZ189" s="246"/>
      <c r="BA189" s="246"/>
      <c r="BB189" s="246"/>
      <c r="BC189" s="246"/>
      <c r="BD189" s="246"/>
      <c r="BE189" s="246"/>
      <c r="BF189" s="246"/>
      <c r="BG189" s="246"/>
      <c r="BH189" s="246"/>
      <c r="BI189" s="246"/>
      <c r="BJ189" s="246"/>
      <c r="BK189" s="246"/>
      <c r="BL189" s="246"/>
      <c r="BM189" s="246"/>
      <c r="BN189" s="246"/>
      <c r="BO189" s="246"/>
      <c r="BP189" s="246"/>
      <c r="BQ189" s="246"/>
      <c r="BR189" s="246"/>
      <c r="BS189" s="246"/>
      <c r="BT189" s="246"/>
      <c r="BU189" s="246"/>
      <c r="BV189" s="246"/>
      <c r="BW189" s="246"/>
      <c r="BX189" s="247"/>
      <c r="BY189" s="920"/>
    </row>
    <row r="190" spans="1:77" hidden="1" thickBot="1" x14ac:dyDescent="0.3">
      <c r="A190" s="245"/>
      <c r="B190" s="245"/>
      <c r="C190" s="253"/>
      <c r="D190" s="254"/>
      <c r="E190" s="245"/>
      <c r="F190" s="253"/>
      <c r="G190" s="245"/>
      <c r="H190" s="255"/>
      <c r="I190" s="253"/>
      <c r="J190" s="245"/>
      <c r="K190" s="245"/>
      <c r="L190" s="253"/>
      <c r="M190" s="245"/>
      <c r="N190" s="245"/>
      <c r="O190" s="253"/>
      <c r="P190" s="245"/>
      <c r="Q190" s="245"/>
      <c r="R190" s="253"/>
      <c r="S190" s="245"/>
      <c r="T190" s="245"/>
      <c r="U190" s="253"/>
      <c r="V190" s="245"/>
      <c r="W190" s="245"/>
      <c r="X190" s="253"/>
      <c r="Y190" s="245"/>
      <c r="Z190" s="245"/>
      <c r="AA190" s="253"/>
      <c r="AB190" s="245"/>
      <c r="AC190" s="245"/>
      <c r="AD190" s="253"/>
      <c r="AE190" s="245"/>
      <c r="AF190" s="245"/>
      <c r="AG190" s="253"/>
      <c r="AH190" s="245"/>
      <c r="AI190" s="245"/>
      <c r="AJ190" s="253"/>
      <c r="AK190" s="245"/>
      <c r="AL190" s="245"/>
      <c r="AM190" s="245"/>
      <c r="AN190" s="245"/>
      <c r="AO190" s="245"/>
      <c r="AP190" s="246"/>
      <c r="AQ190" s="246"/>
      <c r="AR190" s="246"/>
      <c r="AS190" s="246"/>
      <c r="AT190" s="246"/>
      <c r="AU190" s="246"/>
      <c r="AV190" s="246"/>
      <c r="AW190" s="246"/>
      <c r="AX190" s="246"/>
      <c r="AY190" s="246"/>
      <c r="AZ190" s="246"/>
      <c r="BA190" s="246"/>
      <c r="BB190" s="246"/>
      <c r="BC190" s="246"/>
      <c r="BD190" s="246"/>
      <c r="BE190" s="246"/>
      <c r="BF190" s="246"/>
      <c r="BG190" s="246"/>
      <c r="BH190" s="246"/>
      <c r="BI190" s="246"/>
      <c r="BJ190" s="246"/>
      <c r="BK190" s="246"/>
      <c r="BL190" s="246"/>
      <c r="BM190" s="246"/>
      <c r="BN190" s="246"/>
      <c r="BO190" s="246"/>
      <c r="BP190" s="246"/>
      <c r="BQ190" s="246"/>
      <c r="BR190" s="246"/>
      <c r="BS190" s="246"/>
      <c r="BT190" s="246"/>
      <c r="BU190" s="246"/>
      <c r="BV190" s="246"/>
      <c r="BW190" s="246"/>
      <c r="BX190" s="247"/>
      <c r="BY190" s="920"/>
    </row>
    <row r="191" spans="1:77" hidden="1" thickBot="1" x14ac:dyDescent="0.3">
      <c r="A191" s="245"/>
      <c r="B191" s="245"/>
      <c r="C191" s="253"/>
      <c r="D191" s="254"/>
      <c r="E191" s="245"/>
      <c r="F191" s="253"/>
      <c r="G191" s="245"/>
      <c r="H191" s="255"/>
      <c r="I191" s="253"/>
      <c r="J191" s="245"/>
      <c r="K191" s="245"/>
      <c r="L191" s="253"/>
      <c r="M191" s="245"/>
      <c r="N191" s="245"/>
      <c r="O191" s="253"/>
      <c r="P191" s="245"/>
      <c r="Q191" s="245"/>
      <c r="R191" s="253"/>
      <c r="S191" s="245"/>
      <c r="T191" s="245"/>
      <c r="U191" s="253"/>
      <c r="V191" s="245"/>
      <c r="W191" s="245"/>
      <c r="X191" s="253"/>
      <c r="Y191" s="245"/>
      <c r="Z191" s="245"/>
      <c r="AA191" s="253"/>
      <c r="AB191" s="245"/>
      <c r="AC191" s="245"/>
      <c r="AD191" s="253"/>
      <c r="AE191" s="245"/>
      <c r="AF191" s="245"/>
      <c r="AG191" s="253"/>
      <c r="AH191" s="245"/>
      <c r="AI191" s="245"/>
      <c r="AJ191" s="253"/>
      <c r="AK191" s="245"/>
      <c r="AL191" s="245"/>
      <c r="AM191" s="245"/>
      <c r="AN191" s="245"/>
      <c r="AO191" s="245"/>
      <c r="AP191" s="246"/>
      <c r="AQ191" s="246"/>
      <c r="AR191" s="246"/>
      <c r="AS191" s="246"/>
      <c r="AT191" s="246"/>
      <c r="AU191" s="246"/>
      <c r="AV191" s="246"/>
      <c r="AW191" s="246"/>
      <c r="AX191" s="246"/>
      <c r="AY191" s="246"/>
      <c r="AZ191" s="246"/>
      <c r="BA191" s="246"/>
      <c r="BB191" s="246"/>
      <c r="BC191" s="246"/>
      <c r="BD191" s="246"/>
      <c r="BE191" s="246"/>
      <c r="BF191" s="246"/>
      <c r="BG191" s="246"/>
      <c r="BH191" s="246"/>
      <c r="BI191" s="246"/>
      <c r="BJ191" s="246"/>
      <c r="BK191" s="246"/>
      <c r="BL191" s="246"/>
      <c r="BM191" s="246"/>
      <c r="BN191" s="246"/>
      <c r="BO191" s="246"/>
      <c r="BP191" s="246"/>
      <c r="BQ191" s="246"/>
      <c r="BR191" s="246"/>
      <c r="BS191" s="246"/>
      <c r="BT191" s="246"/>
      <c r="BU191" s="246"/>
      <c r="BV191" s="246"/>
      <c r="BW191" s="246"/>
      <c r="BX191" s="247"/>
      <c r="BY191" s="920"/>
    </row>
    <row r="192" spans="1:77" hidden="1" thickBot="1" x14ac:dyDescent="0.3">
      <c r="A192" s="245"/>
      <c r="B192" s="245"/>
      <c r="C192" s="253"/>
      <c r="D192" s="254"/>
      <c r="E192" s="245"/>
      <c r="F192" s="253"/>
      <c r="G192" s="245"/>
      <c r="H192" s="255"/>
      <c r="I192" s="253"/>
      <c r="J192" s="245"/>
      <c r="K192" s="245"/>
      <c r="L192" s="253"/>
      <c r="M192" s="245"/>
      <c r="N192" s="245"/>
      <c r="O192" s="253"/>
      <c r="P192" s="245"/>
      <c r="Q192" s="245"/>
      <c r="R192" s="253"/>
      <c r="S192" s="245"/>
      <c r="T192" s="245"/>
      <c r="U192" s="253"/>
      <c r="V192" s="245"/>
      <c r="W192" s="245"/>
      <c r="X192" s="253"/>
      <c r="Y192" s="245"/>
      <c r="Z192" s="245"/>
      <c r="AA192" s="253"/>
      <c r="AB192" s="245"/>
      <c r="AC192" s="245"/>
      <c r="AD192" s="253"/>
      <c r="AE192" s="245"/>
      <c r="AF192" s="245"/>
      <c r="AG192" s="253"/>
      <c r="AH192" s="245"/>
      <c r="AI192" s="245"/>
      <c r="AJ192" s="253"/>
      <c r="AK192" s="245"/>
      <c r="AL192" s="245"/>
      <c r="AM192" s="245"/>
      <c r="AN192" s="245"/>
      <c r="AO192" s="245"/>
      <c r="AP192" s="246"/>
      <c r="AQ192" s="246"/>
      <c r="AR192" s="246"/>
      <c r="AS192" s="246"/>
      <c r="AT192" s="246"/>
      <c r="AU192" s="246"/>
      <c r="AV192" s="246"/>
      <c r="AW192" s="246"/>
      <c r="AX192" s="246"/>
      <c r="AY192" s="246"/>
      <c r="AZ192" s="246"/>
      <c r="BA192" s="246"/>
      <c r="BB192" s="246"/>
      <c r="BC192" s="246"/>
      <c r="BD192" s="246"/>
      <c r="BE192" s="246"/>
      <c r="BF192" s="246"/>
      <c r="BG192" s="246"/>
      <c r="BH192" s="246"/>
      <c r="BI192" s="246"/>
      <c r="BJ192" s="246"/>
      <c r="BK192" s="246"/>
      <c r="BL192" s="246"/>
      <c r="BM192" s="246"/>
      <c r="BN192" s="246"/>
      <c r="BO192" s="246"/>
      <c r="BP192" s="246"/>
      <c r="BQ192" s="246"/>
      <c r="BR192" s="246"/>
      <c r="BS192" s="246"/>
      <c r="BT192" s="246"/>
      <c r="BU192" s="246"/>
      <c r="BV192" s="246"/>
      <c r="BW192" s="246"/>
      <c r="BX192" s="247"/>
      <c r="BY192" s="920"/>
    </row>
    <row r="193" spans="1:77" hidden="1" thickBot="1" x14ac:dyDescent="0.3">
      <c r="A193" s="245"/>
      <c r="B193" s="245"/>
      <c r="C193" s="253"/>
      <c r="D193" s="254"/>
      <c r="E193" s="245"/>
      <c r="F193" s="253"/>
      <c r="G193" s="245"/>
      <c r="H193" s="255"/>
      <c r="I193" s="253"/>
      <c r="J193" s="245"/>
      <c r="K193" s="245"/>
      <c r="L193" s="253"/>
      <c r="M193" s="245"/>
      <c r="N193" s="245"/>
      <c r="O193" s="253"/>
      <c r="P193" s="245"/>
      <c r="Q193" s="245"/>
      <c r="R193" s="253"/>
      <c r="S193" s="245"/>
      <c r="T193" s="245"/>
      <c r="U193" s="253"/>
      <c r="V193" s="245"/>
      <c r="W193" s="245"/>
      <c r="X193" s="253"/>
      <c r="Y193" s="245"/>
      <c r="Z193" s="245"/>
      <c r="AA193" s="253"/>
      <c r="AB193" s="245"/>
      <c r="AC193" s="245"/>
      <c r="AD193" s="253"/>
      <c r="AE193" s="245"/>
      <c r="AF193" s="245"/>
      <c r="AG193" s="253"/>
      <c r="AH193" s="245"/>
      <c r="AI193" s="245"/>
      <c r="AJ193" s="253"/>
      <c r="AK193" s="245"/>
      <c r="AL193" s="245"/>
      <c r="AM193" s="245"/>
      <c r="AN193" s="245"/>
      <c r="AO193" s="245"/>
      <c r="AP193" s="246"/>
      <c r="AQ193" s="246"/>
      <c r="AR193" s="246"/>
      <c r="AS193" s="246"/>
      <c r="AT193" s="246"/>
      <c r="AU193" s="246"/>
      <c r="AV193" s="246"/>
      <c r="AW193" s="246"/>
      <c r="AX193" s="246"/>
      <c r="AY193" s="246"/>
      <c r="AZ193" s="246"/>
      <c r="BA193" s="246"/>
      <c r="BB193" s="246"/>
      <c r="BC193" s="246"/>
      <c r="BD193" s="246"/>
      <c r="BE193" s="246"/>
      <c r="BF193" s="246"/>
      <c r="BG193" s="246"/>
      <c r="BH193" s="246"/>
      <c r="BI193" s="246"/>
      <c r="BJ193" s="246"/>
      <c r="BK193" s="246"/>
      <c r="BL193" s="246"/>
      <c r="BM193" s="246"/>
      <c r="BN193" s="246"/>
      <c r="BO193" s="246"/>
      <c r="BP193" s="246"/>
      <c r="BQ193" s="246"/>
      <c r="BR193" s="246"/>
      <c r="BS193" s="246"/>
      <c r="BT193" s="246"/>
      <c r="BU193" s="246"/>
      <c r="BV193" s="246"/>
      <c r="BW193" s="246"/>
      <c r="BX193" s="247"/>
      <c r="BY193" s="920"/>
    </row>
    <row r="194" spans="1:77" hidden="1" thickBot="1" x14ac:dyDescent="0.3">
      <c r="A194" s="245"/>
      <c r="B194" s="245"/>
      <c r="C194" s="253"/>
      <c r="D194" s="254"/>
      <c r="E194" s="245"/>
      <c r="F194" s="253"/>
      <c r="G194" s="245"/>
      <c r="H194" s="255"/>
      <c r="I194" s="253"/>
      <c r="J194" s="245"/>
      <c r="K194" s="245"/>
      <c r="L194" s="253"/>
      <c r="M194" s="245"/>
      <c r="N194" s="245"/>
      <c r="O194" s="253"/>
      <c r="P194" s="245"/>
      <c r="Q194" s="245"/>
      <c r="R194" s="253"/>
      <c r="S194" s="245"/>
      <c r="T194" s="245"/>
      <c r="U194" s="253"/>
      <c r="V194" s="245"/>
      <c r="W194" s="245"/>
      <c r="X194" s="253"/>
      <c r="Y194" s="245"/>
      <c r="Z194" s="245"/>
      <c r="AA194" s="253"/>
      <c r="AB194" s="245"/>
      <c r="AC194" s="245"/>
      <c r="AD194" s="253"/>
      <c r="AE194" s="245"/>
      <c r="AF194" s="245"/>
      <c r="AG194" s="253"/>
      <c r="AH194" s="245"/>
      <c r="AI194" s="245"/>
      <c r="AJ194" s="253"/>
      <c r="AK194" s="245"/>
      <c r="AL194" s="245"/>
      <c r="AM194" s="245"/>
      <c r="AN194" s="245"/>
      <c r="AO194" s="245"/>
      <c r="AP194" s="246"/>
      <c r="AQ194" s="246"/>
      <c r="AR194" s="246"/>
      <c r="AS194" s="246"/>
      <c r="AT194" s="246"/>
      <c r="AU194" s="246"/>
      <c r="AV194" s="246"/>
      <c r="AW194" s="246"/>
      <c r="AX194" s="246"/>
      <c r="AY194" s="246"/>
      <c r="AZ194" s="246"/>
      <c r="BA194" s="246"/>
      <c r="BB194" s="246"/>
      <c r="BC194" s="246"/>
      <c r="BD194" s="246"/>
      <c r="BE194" s="246"/>
      <c r="BF194" s="246"/>
      <c r="BG194" s="246"/>
      <c r="BH194" s="246"/>
      <c r="BI194" s="246"/>
      <c r="BJ194" s="246"/>
      <c r="BK194" s="246"/>
      <c r="BL194" s="246"/>
      <c r="BM194" s="246"/>
      <c r="BN194" s="246"/>
      <c r="BO194" s="246"/>
      <c r="BP194" s="246"/>
      <c r="BQ194" s="246"/>
      <c r="BR194" s="246"/>
      <c r="BS194" s="246"/>
      <c r="BT194" s="246"/>
      <c r="BU194" s="246"/>
      <c r="BV194" s="246"/>
      <c r="BW194" s="246"/>
      <c r="BX194" s="247"/>
      <c r="BY194" s="920"/>
    </row>
    <row r="195" spans="1:77" hidden="1" thickBot="1" x14ac:dyDescent="0.3">
      <c r="A195" s="245"/>
      <c r="B195" s="245"/>
      <c r="C195" s="253"/>
      <c r="D195" s="254"/>
      <c r="E195" s="245"/>
      <c r="F195" s="253"/>
      <c r="G195" s="245"/>
      <c r="H195" s="255"/>
      <c r="I195" s="253"/>
      <c r="J195" s="245"/>
      <c r="K195" s="245"/>
      <c r="L195" s="253"/>
      <c r="M195" s="245"/>
      <c r="N195" s="245"/>
      <c r="O195" s="253"/>
      <c r="P195" s="245"/>
      <c r="Q195" s="245"/>
      <c r="R195" s="253"/>
      <c r="S195" s="245"/>
      <c r="T195" s="245"/>
      <c r="U195" s="253"/>
      <c r="V195" s="245"/>
      <c r="W195" s="245"/>
      <c r="X195" s="253"/>
      <c r="Y195" s="245"/>
      <c r="Z195" s="245"/>
      <c r="AA195" s="253"/>
      <c r="AB195" s="245"/>
      <c r="AC195" s="245"/>
      <c r="AD195" s="253"/>
      <c r="AE195" s="245"/>
      <c r="AF195" s="245"/>
      <c r="AG195" s="253"/>
      <c r="AH195" s="245"/>
      <c r="AI195" s="245"/>
      <c r="AJ195" s="253"/>
      <c r="AK195" s="245"/>
      <c r="AL195" s="245"/>
      <c r="AM195" s="245"/>
      <c r="AN195" s="245"/>
      <c r="AO195" s="245"/>
      <c r="AP195" s="246"/>
      <c r="AQ195" s="246"/>
      <c r="AR195" s="246"/>
      <c r="AS195" s="246"/>
      <c r="AT195" s="246"/>
      <c r="AU195" s="246"/>
      <c r="AV195" s="246"/>
      <c r="AW195" s="246"/>
      <c r="AX195" s="246"/>
      <c r="AY195" s="246"/>
      <c r="AZ195" s="246"/>
      <c r="BA195" s="246"/>
      <c r="BB195" s="246"/>
      <c r="BC195" s="246"/>
      <c r="BD195" s="246"/>
      <c r="BE195" s="246"/>
      <c r="BF195" s="246"/>
      <c r="BG195" s="246"/>
      <c r="BH195" s="246"/>
      <c r="BI195" s="246"/>
      <c r="BJ195" s="246"/>
      <c r="BK195" s="246"/>
      <c r="BL195" s="246"/>
      <c r="BM195" s="246"/>
      <c r="BN195" s="246"/>
      <c r="BO195" s="246"/>
      <c r="BP195" s="246"/>
      <c r="BQ195" s="246"/>
      <c r="BR195" s="246"/>
      <c r="BS195" s="246"/>
      <c r="BT195" s="246"/>
      <c r="BU195" s="246"/>
      <c r="BV195" s="246"/>
      <c r="BW195" s="246"/>
      <c r="BX195" s="247"/>
      <c r="BY195" s="920"/>
    </row>
    <row r="196" spans="1:77" hidden="1" thickBot="1" x14ac:dyDescent="0.3">
      <c r="A196" s="245"/>
      <c r="B196" s="245"/>
      <c r="C196" s="253"/>
      <c r="D196" s="254"/>
      <c r="E196" s="245"/>
      <c r="F196" s="253"/>
      <c r="G196" s="245"/>
      <c r="H196" s="255"/>
      <c r="I196" s="253"/>
      <c r="J196" s="245"/>
      <c r="K196" s="245"/>
      <c r="L196" s="253"/>
      <c r="M196" s="245"/>
      <c r="N196" s="245"/>
      <c r="O196" s="253"/>
      <c r="P196" s="245"/>
      <c r="Q196" s="245"/>
      <c r="R196" s="253"/>
      <c r="S196" s="245"/>
      <c r="T196" s="245"/>
      <c r="U196" s="253"/>
      <c r="V196" s="245"/>
      <c r="W196" s="245"/>
      <c r="X196" s="253"/>
      <c r="Y196" s="245"/>
      <c r="Z196" s="245"/>
      <c r="AA196" s="253"/>
      <c r="AB196" s="245"/>
      <c r="AC196" s="245"/>
      <c r="AD196" s="253"/>
      <c r="AE196" s="245"/>
      <c r="AF196" s="245"/>
      <c r="AG196" s="253"/>
      <c r="AH196" s="245"/>
      <c r="AI196" s="245"/>
      <c r="AJ196" s="253"/>
      <c r="AK196" s="245"/>
      <c r="AL196" s="245"/>
      <c r="AM196" s="245"/>
      <c r="AN196" s="245"/>
      <c r="AO196" s="245"/>
      <c r="AP196" s="246"/>
      <c r="AQ196" s="246"/>
      <c r="AR196" s="246"/>
      <c r="AS196" s="246"/>
      <c r="AT196" s="246"/>
      <c r="AU196" s="246"/>
      <c r="AV196" s="246"/>
      <c r="AW196" s="246"/>
      <c r="AX196" s="246"/>
      <c r="AY196" s="246"/>
      <c r="AZ196" s="246"/>
      <c r="BA196" s="246"/>
      <c r="BB196" s="246"/>
      <c r="BC196" s="246"/>
      <c r="BD196" s="246"/>
      <c r="BE196" s="246"/>
      <c r="BF196" s="246"/>
      <c r="BG196" s="246"/>
      <c r="BH196" s="246"/>
      <c r="BI196" s="246"/>
      <c r="BJ196" s="246"/>
      <c r="BK196" s="246"/>
      <c r="BL196" s="246"/>
      <c r="BM196" s="246"/>
      <c r="BN196" s="246"/>
      <c r="BO196" s="246"/>
      <c r="BP196" s="246"/>
      <c r="BQ196" s="246"/>
      <c r="BR196" s="246"/>
      <c r="BS196" s="246"/>
      <c r="BT196" s="246"/>
      <c r="BU196" s="246"/>
      <c r="BV196" s="246"/>
      <c r="BW196" s="246"/>
      <c r="BX196" s="247"/>
      <c r="BY196" s="920"/>
    </row>
    <row r="197" spans="1:77" hidden="1" thickBot="1" x14ac:dyDescent="0.3">
      <c r="A197" s="245"/>
      <c r="B197" s="245"/>
      <c r="C197" s="253"/>
      <c r="D197" s="254"/>
      <c r="E197" s="245"/>
      <c r="F197" s="253"/>
      <c r="G197" s="245"/>
      <c r="H197" s="255"/>
      <c r="I197" s="253"/>
      <c r="J197" s="245"/>
      <c r="K197" s="245"/>
      <c r="L197" s="253"/>
      <c r="M197" s="245"/>
      <c r="N197" s="245"/>
      <c r="O197" s="253"/>
      <c r="P197" s="245"/>
      <c r="Q197" s="245"/>
      <c r="R197" s="253"/>
      <c r="S197" s="245"/>
      <c r="T197" s="245"/>
      <c r="U197" s="253"/>
      <c r="V197" s="245"/>
      <c r="W197" s="245"/>
      <c r="X197" s="253"/>
      <c r="Y197" s="245"/>
      <c r="Z197" s="245"/>
      <c r="AA197" s="253"/>
      <c r="AB197" s="245"/>
      <c r="AC197" s="245"/>
      <c r="AD197" s="253"/>
      <c r="AE197" s="245"/>
      <c r="AF197" s="245"/>
      <c r="AG197" s="253"/>
      <c r="AH197" s="245"/>
      <c r="AI197" s="245"/>
      <c r="AJ197" s="253"/>
      <c r="AK197" s="245"/>
      <c r="AL197" s="245"/>
      <c r="AM197" s="245"/>
      <c r="AN197" s="245"/>
      <c r="AO197" s="245"/>
      <c r="AP197" s="246"/>
      <c r="AQ197" s="246"/>
      <c r="AR197" s="246"/>
      <c r="AS197" s="246"/>
      <c r="AT197" s="246"/>
      <c r="AU197" s="246"/>
      <c r="AV197" s="246"/>
      <c r="AW197" s="246"/>
      <c r="AX197" s="246"/>
      <c r="AY197" s="246"/>
      <c r="AZ197" s="246"/>
      <c r="BA197" s="246"/>
      <c r="BB197" s="246"/>
      <c r="BC197" s="246"/>
      <c r="BD197" s="246"/>
      <c r="BE197" s="246"/>
      <c r="BF197" s="246"/>
      <c r="BG197" s="246"/>
      <c r="BH197" s="246"/>
      <c r="BI197" s="246"/>
      <c r="BJ197" s="246"/>
      <c r="BK197" s="246"/>
      <c r="BL197" s="246"/>
      <c r="BM197" s="246"/>
      <c r="BN197" s="246"/>
      <c r="BO197" s="246"/>
      <c r="BP197" s="246"/>
      <c r="BQ197" s="246"/>
      <c r="BR197" s="246"/>
      <c r="BS197" s="246"/>
      <c r="BT197" s="246"/>
      <c r="BU197" s="246"/>
      <c r="BV197" s="246"/>
      <c r="BW197" s="246"/>
      <c r="BX197" s="247"/>
      <c r="BY197" s="920"/>
    </row>
    <row r="198" spans="1:77" hidden="1" thickBot="1" x14ac:dyDescent="0.3">
      <c r="A198" s="245"/>
      <c r="B198" s="245"/>
      <c r="C198" s="253"/>
      <c r="D198" s="254"/>
      <c r="E198" s="245"/>
      <c r="F198" s="253"/>
      <c r="G198" s="245"/>
      <c r="H198" s="255"/>
      <c r="I198" s="253"/>
      <c r="J198" s="245"/>
      <c r="K198" s="245"/>
      <c r="L198" s="253"/>
      <c r="M198" s="245"/>
      <c r="N198" s="245"/>
      <c r="O198" s="253"/>
      <c r="P198" s="245"/>
      <c r="Q198" s="245"/>
      <c r="R198" s="253"/>
      <c r="S198" s="245"/>
      <c r="T198" s="245"/>
      <c r="U198" s="253"/>
      <c r="V198" s="245"/>
      <c r="W198" s="245"/>
      <c r="X198" s="253"/>
      <c r="Y198" s="245"/>
      <c r="Z198" s="245"/>
      <c r="AA198" s="253"/>
      <c r="AB198" s="245"/>
      <c r="AC198" s="245"/>
      <c r="AD198" s="253"/>
      <c r="AE198" s="245"/>
      <c r="AF198" s="245"/>
      <c r="AG198" s="253"/>
      <c r="AH198" s="245"/>
      <c r="AI198" s="245"/>
      <c r="AJ198" s="253"/>
      <c r="AK198" s="245"/>
      <c r="AL198" s="245"/>
      <c r="AM198" s="245"/>
      <c r="AN198" s="245"/>
      <c r="AO198" s="245"/>
      <c r="AP198" s="246"/>
      <c r="AQ198" s="246"/>
      <c r="AR198" s="246"/>
      <c r="AS198" s="246"/>
      <c r="AT198" s="246"/>
      <c r="AU198" s="246"/>
      <c r="AV198" s="246"/>
      <c r="AW198" s="246"/>
      <c r="AX198" s="246"/>
      <c r="AY198" s="246"/>
      <c r="AZ198" s="246"/>
      <c r="BA198" s="246"/>
      <c r="BB198" s="246"/>
      <c r="BC198" s="246"/>
      <c r="BD198" s="246"/>
      <c r="BE198" s="246"/>
      <c r="BF198" s="246"/>
      <c r="BG198" s="246"/>
      <c r="BH198" s="246"/>
      <c r="BI198" s="246"/>
      <c r="BJ198" s="246"/>
      <c r="BK198" s="246"/>
      <c r="BL198" s="246"/>
      <c r="BM198" s="246"/>
      <c r="BN198" s="246"/>
      <c r="BO198" s="246"/>
      <c r="BP198" s="246"/>
      <c r="BQ198" s="246"/>
      <c r="BR198" s="246"/>
      <c r="BS198" s="246"/>
      <c r="BT198" s="246"/>
      <c r="BU198" s="246"/>
      <c r="BV198" s="246"/>
      <c r="BW198" s="246"/>
      <c r="BX198" s="247"/>
      <c r="BY198" s="920"/>
    </row>
    <row r="199" spans="1:77" hidden="1" thickBot="1" x14ac:dyDescent="0.3">
      <c r="A199" s="245"/>
      <c r="B199" s="245"/>
      <c r="C199" s="253"/>
      <c r="D199" s="254"/>
      <c r="E199" s="245"/>
      <c r="F199" s="253"/>
      <c r="G199" s="245"/>
      <c r="H199" s="255"/>
      <c r="I199" s="253"/>
      <c r="J199" s="245"/>
      <c r="K199" s="245"/>
      <c r="L199" s="253"/>
      <c r="M199" s="245"/>
      <c r="N199" s="245"/>
      <c r="O199" s="253"/>
      <c r="P199" s="245"/>
      <c r="Q199" s="245"/>
      <c r="R199" s="253"/>
      <c r="S199" s="245"/>
      <c r="T199" s="245"/>
      <c r="U199" s="253"/>
      <c r="V199" s="245"/>
      <c r="W199" s="245"/>
      <c r="X199" s="253"/>
      <c r="Y199" s="245"/>
      <c r="Z199" s="245"/>
      <c r="AA199" s="253"/>
      <c r="AB199" s="245"/>
      <c r="AC199" s="245"/>
      <c r="AD199" s="253"/>
      <c r="AE199" s="245"/>
      <c r="AF199" s="245"/>
      <c r="AG199" s="253"/>
      <c r="AH199" s="245"/>
      <c r="AI199" s="245"/>
      <c r="AJ199" s="253"/>
      <c r="AK199" s="245"/>
      <c r="AL199" s="245"/>
      <c r="AM199" s="245"/>
      <c r="AN199" s="245"/>
      <c r="AO199" s="245"/>
      <c r="AP199" s="246"/>
      <c r="AQ199" s="246"/>
      <c r="AR199" s="246"/>
      <c r="AS199" s="246"/>
      <c r="AT199" s="246"/>
      <c r="AU199" s="246"/>
      <c r="AV199" s="246"/>
      <c r="AW199" s="246"/>
      <c r="AX199" s="246"/>
      <c r="AY199" s="246"/>
      <c r="AZ199" s="246"/>
      <c r="BA199" s="246"/>
      <c r="BB199" s="246"/>
      <c r="BC199" s="246"/>
      <c r="BD199" s="246"/>
      <c r="BE199" s="246"/>
      <c r="BF199" s="246"/>
      <c r="BG199" s="246"/>
      <c r="BH199" s="246"/>
      <c r="BI199" s="246"/>
      <c r="BJ199" s="246"/>
      <c r="BK199" s="246"/>
      <c r="BL199" s="246"/>
      <c r="BM199" s="246"/>
      <c r="BN199" s="246"/>
      <c r="BO199" s="246"/>
      <c r="BP199" s="246"/>
      <c r="BQ199" s="246"/>
      <c r="BR199" s="246"/>
      <c r="BS199" s="246"/>
      <c r="BT199" s="246"/>
      <c r="BU199" s="246"/>
      <c r="BV199" s="246"/>
      <c r="BW199" s="246"/>
      <c r="BX199" s="247"/>
      <c r="BY199" s="920"/>
    </row>
    <row r="200" spans="1:77" hidden="1" thickBot="1" x14ac:dyDescent="0.3">
      <c r="A200" s="245"/>
      <c r="B200" s="245"/>
      <c r="C200" s="253"/>
      <c r="D200" s="254"/>
      <c r="E200" s="245"/>
      <c r="F200" s="253"/>
      <c r="G200" s="245"/>
      <c r="H200" s="255"/>
      <c r="I200" s="253"/>
      <c r="J200" s="245"/>
      <c r="K200" s="245"/>
      <c r="L200" s="253"/>
      <c r="M200" s="245"/>
      <c r="N200" s="245"/>
      <c r="O200" s="253"/>
      <c r="P200" s="245"/>
      <c r="Q200" s="245"/>
      <c r="R200" s="253"/>
      <c r="S200" s="245"/>
      <c r="T200" s="245"/>
      <c r="U200" s="253"/>
      <c r="V200" s="245"/>
      <c r="W200" s="245"/>
      <c r="X200" s="253"/>
      <c r="Y200" s="245"/>
      <c r="Z200" s="245"/>
      <c r="AA200" s="253"/>
      <c r="AB200" s="245"/>
      <c r="AC200" s="245"/>
      <c r="AD200" s="253"/>
      <c r="AE200" s="245"/>
      <c r="AF200" s="245"/>
      <c r="AG200" s="253"/>
      <c r="AH200" s="245"/>
      <c r="AI200" s="245"/>
      <c r="AJ200" s="253"/>
      <c r="AK200" s="245"/>
      <c r="AL200" s="245"/>
      <c r="AM200" s="245"/>
      <c r="AN200" s="245"/>
      <c r="AO200" s="245"/>
      <c r="AP200" s="246"/>
      <c r="AQ200" s="246"/>
      <c r="AR200" s="246"/>
      <c r="AS200" s="246"/>
      <c r="AT200" s="246"/>
      <c r="AU200" s="246"/>
      <c r="AV200" s="246"/>
      <c r="AW200" s="246"/>
      <c r="AX200" s="246"/>
      <c r="AY200" s="246"/>
      <c r="AZ200" s="246"/>
      <c r="BA200" s="246"/>
      <c r="BB200" s="246"/>
      <c r="BC200" s="246"/>
      <c r="BD200" s="246"/>
      <c r="BE200" s="246"/>
      <c r="BF200" s="246"/>
      <c r="BG200" s="246"/>
      <c r="BH200" s="246"/>
      <c r="BI200" s="246"/>
      <c r="BJ200" s="246"/>
      <c r="BK200" s="246"/>
      <c r="BL200" s="246"/>
      <c r="BM200" s="246"/>
      <c r="BN200" s="246"/>
      <c r="BO200" s="246"/>
      <c r="BP200" s="246"/>
      <c r="BQ200" s="246"/>
      <c r="BR200" s="246"/>
      <c r="BS200" s="246"/>
      <c r="BT200" s="246"/>
      <c r="BU200" s="246"/>
      <c r="BV200" s="246"/>
      <c r="BW200" s="246"/>
      <c r="BX200" s="247"/>
      <c r="BY200" s="920"/>
    </row>
    <row r="201" spans="1:77" hidden="1" thickBot="1" x14ac:dyDescent="0.3">
      <c r="A201" s="245"/>
      <c r="B201" s="245"/>
      <c r="C201" s="253"/>
      <c r="D201" s="254"/>
      <c r="E201" s="245"/>
      <c r="F201" s="253"/>
      <c r="G201" s="245"/>
      <c r="H201" s="255"/>
      <c r="I201" s="253"/>
      <c r="J201" s="245"/>
      <c r="K201" s="245"/>
      <c r="L201" s="253"/>
      <c r="M201" s="245"/>
      <c r="N201" s="245"/>
      <c r="O201" s="253"/>
      <c r="P201" s="245"/>
      <c r="Q201" s="245"/>
      <c r="R201" s="253"/>
      <c r="S201" s="245"/>
      <c r="T201" s="245"/>
      <c r="U201" s="253"/>
      <c r="V201" s="245"/>
      <c r="W201" s="245"/>
      <c r="X201" s="253"/>
      <c r="Y201" s="245"/>
      <c r="Z201" s="245"/>
      <c r="AA201" s="253"/>
      <c r="AB201" s="245"/>
      <c r="AC201" s="245"/>
      <c r="AD201" s="253"/>
      <c r="AE201" s="245"/>
      <c r="AF201" s="245"/>
      <c r="AG201" s="253"/>
      <c r="AH201" s="245"/>
      <c r="AI201" s="245"/>
      <c r="AJ201" s="253"/>
      <c r="AK201" s="245"/>
      <c r="AL201" s="245"/>
      <c r="AM201" s="245"/>
      <c r="AN201" s="245"/>
      <c r="AO201" s="245"/>
      <c r="AP201" s="246"/>
      <c r="AQ201" s="246"/>
      <c r="AR201" s="246"/>
      <c r="AS201" s="246"/>
      <c r="AT201" s="246"/>
      <c r="AU201" s="246"/>
      <c r="AV201" s="246"/>
      <c r="AW201" s="246"/>
      <c r="AX201" s="246"/>
      <c r="AY201" s="246"/>
      <c r="AZ201" s="246"/>
      <c r="BA201" s="246"/>
      <c r="BB201" s="246"/>
      <c r="BC201" s="246"/>
      <c r="BD201" s="246"/>
      <c r="BE201" s="246"/>
      <c r="BF201" s="246"/>
      <c r="BG201" s="246"/>
      <c r="BH201" s="246"/>
      <c r="BI201" s="246"/>
      <c r="BJ201" s="246"/>
      <c r="BK201" s="246"/>
      <c r="BL201" s="246"/>
      <c r="BM201" s="246"/>
      <c r="BN201" s="246"/>
      <c r="BO201" s="246"/>
      <c r="BP201" s="246"/>
      <c r="BQ201" s="246"/>
      <c r="BR201" s="246"/>
      <c r="BS201" s="246"/>
      <c r="BT201" s="246"/>
      <c r="BU201" s="246"/>
      <c r="BV201" s="246"/>
      <c r="BW201" s="246"/>
      <c r="BX201" s="247"/>
      <c r="BY201" s="920"/>
    </row>
    <row r="202" spans="1:77" hidden="1" thickBot="1" x14ac:dyDescent="0.3">
      <c r="A202" s="245"/>
      <c r="B202" s="245"/>
      <c r="C202" s="253"/>
      <c r="D202" s="254"/>
      <c r="E202" s="245"/>
      <c r="F202" s="253"/>
      <c r="G202" s="245"/>
      <c r="H202" s="255"/>
      <c r="I202" s="253"/>
      <c r="J202" s="245"/>
      <c r="K202" s="245"/>
      <c r="L202" s="253"/>
      <c r="M202" s="245"/>
      <c r="N202" s="245"/>
      <c r="O202" s="253"/>
      <c r="P202" s="245"/>
      <c r="Q202" s="245"/>
      <c r="R202" s="253"/>
      <c r="S202" s="245"/>
      <c r="T202" s="245"/>
      <c r="U202" s="253"/>
      <c r="V202" s="245"/>
      <c r="W202" s="245"/>
      <c r="X202" s="253"/>
      <c r="Y202" s="245"/>
      <c r="Z202" s="245"/>
      <c r="AA202" s="253"/>
      <c r="AB202" s="245"/>
      <c r="AC202" s="245"/>
      <c r="AD202" s="253"/>
      <c r="AE202" s="245"/>
      <c r="AF202" s="245"/>
      <c r="AG202" s="253"/>
      <c r="AH202" s="245"/>
      <c r="AI202" s="245"/>
      <c r="AJ202" s="253"/>
      <c r="AK202" s="245"/>
      <c r="AL202" s="245"/>
      <c r="AM202" s="245"/>
      <c r="AN202" s="245"/>
      <c r="AO202" s="245"/>
      <c r="AP202" s="246"/>
      <c r="AQ202" s="246"/>
      <c r="AR202" s="246"/>
      <c r="AS202" s="246"/>
      <c r="AT202" s="246"/>
      <c r="AU202" s="246"/>
      <c r="AV202" s="246"/>
      <c r="AW202" s="246"/>
      <c r="AX202" s="246"/>
      <c r="AY202" s="246"/>
      <c r="AZ202" s="246"/>
      <c r="BA202" s="246"/>
      <c r="BB202" s="246"/>
      <c r="BC202" s="246"/>
      <c r="BD202" s="246"/>
      <c r="BE202" s="246"/>
      <c r="BF202" s="246"/>
      <c r="BG202" s="246"/>
      <c r="BH202" s="246"/>
      <c r="BI202" s="246"/>
      <c r="BJ202" s="246"/>
      <c r="BK202" s="246"/>
      <c r="BL202" s="246"/>
      <c r="BM202" s="246"/>
      <c r="BN202" s="246"/>
      <c r="BO202" s="246"/>
      <c r="BP202" s="246"/>
      <c r="BQ202" s="246"/>
      <c r="BR202" s="246"/>
      <c r="BS202" s="246"/>
      <c r="BT202" s="246"/>
      <c r="BU202" s="246"/>
      <c r="BV202" s="246"/>
      <c r="BW202" s="246"/>
      <c r="BX202" s="247"/>
      <c r="BY202" s="920"/>
    </row>
    <row r="203" spans="1:77" hidden="1" thickBot="1" x14ac:dyDescent="0.3">
      <c r="A203" s="245"/>
      <c r="B203" s="245"/>
      <c r="C203" s="253"/>
      <c r="D203" s="254"/>
      <c r="E203" s="245"/>
      <c r="F203" s="253"/>
      <c r="G203" s="245"/>
      <c r="H203" s="255"/>
      <c r="I203" s="253"/>
      <c r="J203" s="245"/>
      <c r="K203" s="245"/>
      <c r="L203" s="253"/>
      <c r="M203" s="245"/>
      <c r="N203" s="245"/>
      <c r="O203" s="253"/>
      <c r="P203" s="245"/>
      <c r="Q203" s="245"/>
      <c r="R203" s="253"/>
      <c r="S203" s="245"/>
      <c r="T203" s="245"/>
      <c r="U203" s="253"/>
      <c r="V203" s="245"/>
      <c r="W203" s="245"/>
      <c r="X203" s="253"/>
      <c r="Y203" s="245"/>
      <c r="Z203" s="245"/>
      <c r="AA203" s="253"/>
      <c r="AB203" s="245"/>
      <c r="AC203" s="245"/>
      <c r="AD203" s="253"/>
      <c r="AE203" s="245"/>
      <c r="AF203" s="245"/>
      <c r="AG203" s="253"/>
      <c r="AH203" s="245"/>
      <c r="AI203" s="245"/>
      <c r="AJ203" s="253"/>
      <c r="AK203" s="245"/>
      <c r="AL203" s="245"/>
      <c r="AM203" s="245"/>
      <c r="AN203" s="245"/>
      <c r="AO203" s="245"/>
      <c r="AP203" s="246"/>
      <c r="AQ203" s="246"/>
      <c r="AR203" s="246"/>
      <c r="AS203" s="246"/>
      <c r="AT203" s="246"/>
      <c r="AU203" s="246"/>
      <c r="AV203" s="246"/>
      <c r="AW203" s="246"/>
      <c r="AX203" s="246"/>
      <c r="AY203" s="246"/>
      <c r="AZ203" s="246"/>
      <c r="BA203" s="246"/>
      <c r="BB203" s="246"/>
      <c r="BC203" s="246"/>
      <c r="BD203" s="246"/>
      <c r="BE203" s="246"/>
      <c r="BF203" s="246"/>
      <c r="BG203" s="246"/>
      <c r="BH203" s="246"/>
      <c r="BI203" s="246"/>
      <c r="BJ203" s="246"/>
      <c r="BK203" s="246"/>
      <c r="BL203" s="246"/>
      <c r="BM203" s="246"/>
      <c r="BN203" s="246"/>
      <c r="BO203" s="246"/>
      <c r="BP203" s="246"/>
      <c r="BQ203" s="246"/>
      <c r="BR203" s="246"/>
      <c r="BS203" s="246"/>
      <c r="BT203" s="246"/>
      <c r="BU203" s="246"/>
      <c r="BV203" s="246"/>
      <c r="BW203" s="246"/>
      <c r="BX203" s="247"/>
      <c r="BY203" s="920"/>
    </row>
    <row r="204" spans="1:77" hidden="1" thickBot="1" x14ac:dyDescent="0.3">
      <c r="A204" s="245"/>
      <c r="B204" s="245"/>
      <c r="C204" s="253"/>
      <c r="D204" s="254"/>
      <c r="E204" s="245"/>
      <c r="F204" s="253"/>
      <c r="G204" s="245"/>
      <c r="H204" s="255"/>
      <c r="I204" s="253"/>
      <c r="J204" s="245"/>
      <c r="K204" s="245"/>
      <c r="L204" s="253"/>
      <c r="M204" s="245"/>
      <c r="N204" s="245"/>
      <c r="O204" s="253"/>
      <c r="P204" s="245"/>
      <c r="Q204" s="245"/>
      <c r="R204" s="253"/>
      <c r="S204" s="245"/>
      <c r="T204" s="245"/>
      <c r="U204" s="253"/>
      <c r="V204" s="245"/>
      <c r="W204" s="245"/>
      <c r="X204" s="253"/>
      <c r="Y204" s="245"/>
      <c r="Z204" s="245"/>
      <c r="AA204" s="253"/>
      <c r="AB204" s="245"/>
      <c r="AC204" s="245"/>
      <c r="AD204" s="253"/>
      <c r="AE204" s="245"/>
      <c r="AF204" s="245"/>
      <c r="AG204" s="253"/>
      <c r="AH204" s="245"/>
      <c r="AI204" s="245"/>
      <c r="AJ204" s="253"/>
      <c r="AK204" s="245"/>
      <c r="AL204" s="245"/>
      <c r="AM204" s="245"/>
      <c r="AN204" s="245"/>
      <c r="AO204" s="245"/>
      <c r="AP204" s="246"/>
      <c r="AQ204" s="246"/>
      <c r="AR204" s="246"/>
      <c r="AS204" s="246"/>
      <c r="AT204" s="246"/>
      <c r="AU204" s="246"/>
      <c r="AV204" s="246"/>
      <c r="AW204" s="246"/>
      <c r="AX204" s="246"/>
      <c r="AY204" s="246"/>
      <c r="AZ204" s="246"/>
      <c r="BA204" s="246"/>
      <c r="BB204" s="246"/>
      <c r="BC204" s="246"/>
      <c r="BD204" s="246"/>
      <c r="BE204" s="246"/>
      <c r="BF204" s="246"/>
      <c r="BG204" s="246"/>
      <c r="BH204" s="246"/>
      <c r="BI204" s="246"/>
      <c r="BJ204" s="246"/>
      <c r="BK204" s="246"/>
      <c r="BL204" s="246"/>
      <c r="BM204" s="246"/>
      <c r="BN204" s="246"/>
      <c r="BO204" s="246"/>
      <c r="BP204" s="246"/>
      <c r="BQ204" s="246"/>
      <c r="BR204" s="246"/>
      <c r="BS204" s="246"/>
      <c r="BT204" s="246"/>
      <c r="BU204" s="246"/>
      <c r="BV204" s="246"/>
      <c r="BW204" s="246"/>
      <c r="BX204" s="247"/>
      <c r="BY204" s="920"/>
    </row>
    <row r="205" spans="1:77" hidden="1" thickBot="1" x14ac:dyDescent="0.3">
      <c r="A205" s="245"/>
      <c r="B205" s="245"/>
      <c r="C205" s="253"/>
      <c r="D205" s="254"/>
      <c r="E205" s="245"/>
      <c r="F205" s="253"/>
      <c r="G205" s="245"/>
      <c r="H205" s="255"/>
      <c r="I205" s="253"/>
      <c r="J205" s="245"/>
      <c r="K205" s="245"/>
      <c r="L205" s="253"/>
      <c r="M205" s="245"/>
      <c r="N205" s="245"/>
      <c r="O205" s="253"/>
      <c r="P205" s="245"/>
      <c r="Q205" s="245"/>
      <c r="R205" s="253"/>
      <c r="S205" s="245"/>
      <c r="T205" s="245"/>
      <c r="U205" s="253"/>
      <c r="V205" s="245"/>
      <c r="W205" s="245"/>
      <c r="X205" s="253"/>
      <c r="Y205" s="245"/>
      <c r="Z205" s="245"/>
      <c r="AA205" s="253"/>
      <c r="AB205" s="245"/>
      <c r="AC205" s="245"/>
      <c r="AD205" s="253"/>
      <c r="AE205" s="245"/>
      <c r="AF205" s="245"/>
      <c r="AG205" s="253"/>
      <c r="AH205" s="245"/>
      <c r="AI205" s="245"/>
      <c r="AJ205" s="253"/>
      <c r="AK205" s="245"/>
      <c r="AL205" s="245"/>
      <c r="AM205" s="245"/>
      <c r="AN205" s="245"/>
      <c r="AO205" s="245"/>
      <c r="AP205" s="246"/>
      <c r="AQ205" s="246"/>
      <c r="AR205" s="246"/>
      <c r="AS205" s="246"/>
      <c r="AT205" s="246"/>
      <c r="AU205" s="246"/>
      <c r="AV205" s="246"/>
      <c r="AW205" s="246"/>
      <c r="AX205" s="246"/>
      <c r="AY205" s="246"/>
      <c r="AZ205" s="246"/>
      <c r="BA205" s="246"/>
      <c r="BB205" s="246"/>
      <c r="BC205" s="246"/>
      <c r="BD205" s="246"/>
      <c r="BE205" s="246"/>
      <c r="BF205" s="246"/>
      <c r="BG205" s="246"/>
      <c r="BH205" s="246"/>
      <c r="BI205" s="246"/>
      <c r="BJ205" s="246"/>
      <c r="BK205" s="246"/>
      <c r="BL205" s="246"/>
      <c r="BM205" s="246"/>
      <c r="BN205" s="246"/>
      <c r="BO205" s="246"/>
      <c r="BP205" s="246"/>
      <c r="BQ205" s="246"/>
      <c r="BR205" s="246"/>
      <c r="BS205" s="246"/>
      <c r="BT205" s="246"/>
      <c r="BU205" s="246"/>
      <c r="BV205" s="246"/>
      <c r="BW205" s="246"/>
      <c r="BX205" s="247"/>
      <c r="BY205" s="920"/>
    </row>
    <row r="206" spans="1:77" hidden="1" thickBot="1" x14ac:dyDescent="0.3">
      <c r="A206" s="245"/>
      <c r="B206" s="245"/>
      <c r="C206" s="253"/>
      <c r="D206" s="254"/>
      <c r="E206" s="245"/>
      <c r="F206" s="253"/>
      <c r="G206" s="245"/>
      <c r="H206" s="255"/>
      <c r="I206" s="253"/>
      <c r="J206" s="245"/>
      <c r="K206" s="245"/>
      <c r="L206" s="253"/>
      <c r="M206" s="245"/>
      <c r="N206" s="245"/>
      <c r="O206" s="253"/>
      <c r="P206" s="245"/>
      <c r="Q206" s="245"/>
      <c r="R206" s="253"/>
      <c r="S206" s="245"/>
      <c r="T206" s="245"/>
      <c r="U206" s="253"/>
      <c r="V206" s="245"/>
      <c r="W206" s="245"/>
      <c r="X206" s="253"/>
      <c r="Y206" s="245"/>
      <c r="Z206" s="245"/>
      <c r="AA206" s="253"/>
      <c r="AB206" s="245"/>
      <c r="AC206" s="245"/>
      <c r="AD206" s="253"/>
      <c r="AE206" s="245"/>
      <c r="AF206" s="245"/>
      <c r="AG206" s="253"/>
      <c r="AH206" s="245"/>
      <c r="AI206" s="245"/>
      <c r="AJ206" s="253"/>
      <c r="AK206" s="245"/>
      <c r="AL206" s="245"/>
      <c r="AM206" s="245"/>
      <c r="AN206" s="245"/>
      <c r="AO206" s="245"/>
      <c r="AP206" s="246"/>
      <c r="AQ206" s="246"/>
      <c r="AR206" s="246"/>
      <c r="AS206" s="246"/>
      <c r="AT206" s="246"/>
      <c r="AU206" s="246"/>
      <c r="AV206" s="246"/>
      <c r="AW206" s="246"/>
      <c r="AX206" s="246"/>
      <c r="AY206" s="246"/>
      <c r="AZ206" s="246"/>
      <c r="BA206" s="246"/>
      <c r="BB206" s="246"/>
      <c r="BC206" s="246"/>
      <c r="BD206" s="246"/>
      <c r="BE206" s="246"/>
      <c r="BF206" s="246"/>
      <c r="BG206" s="246"/>
      <c r="BH206" s="246"/>
      <c r="BI206" s="246"/>
      <c r="BJ206" s="246"/>
      <c r="BK206" s="246"/>
      <c r="BL206" s="246"/>
      <c r="BM206" s="246"/>
      <c r="BN206" s="246"/>
      <c r="BO206" s="246"/>
      <c r="BP206" s="246"/>
      <c r="BQ206" s="246"/>
      <c r="BR206" s="246"/>
      <c r="BS206" s="246"/>
      <c r="BT206" s="246"/>
      <c r="BU206" s="246"/>
      <c r="BV206" s="246"/>
      <c r="BW206" s="246"/>
      <c r="BX206" s="247"/>
      <c r="BY206" s="920"/>
    </row>
    <row r="207" spans="1:77" hidden="1" thickBot="1" x14ac:dyDescent="0.3">
      <c r="A207" s="245"/>
      <c r="B207" s="245"/>
      <c r="C207" s="253"/>
      <c r="D207" s="254"/>
      <c r="E207" s="245"/>
      <c r="F207" s="253"/>
      <c r="G207" s="245"/>
      <c r="H207" s="255"/>
      <c r="I207" s="253"/>
      <c r="J207" s="245"/>
      <c r="K207" s="245"/>
      <c r="L207" s="253"/>
      <c r="M207" s="245"/>
      <c r="N207" s="245"/>
      <c r="O207" s="253"/>
      <c r="P207" s="245"/>
      <c r="Q207" s="245"/>
      <c r="R207" s="253"/>
      <c r="S207" s="245"/>
      <c r="T207" s="245"/>
      <c r="U207" s="253"/>
      <c r="V207" s="245"/>
      <c r="W207" s="245"/>
      <c r="X207" s="253"/>
      <c r="Y207" s="245"/>
      <c r="Z207" s="245"/>
      <c r="AA207" s="253"/>
      <c r="AB207" s="245"/>
      <c r="AC207" s="245"/>
      <c r="AD207" s="253"/>
      <c r="AE207" s="245"/>
      <c r="AF207" s="245"/>
      <c r="AG207" s="253"/>
      <c r="AH207" s="245"/>
      <c r="AI207" s="245"/>
      <c r="AJ207" s="253"/>
      <c r="AK207" s="245"/>
      <c r="AL207" s="245"/>
      <c r="AM207" s="245"/>
      <c r="AN207" s="245"/>
      <c r="AO207" s="245"/>
      <c r="AP207" s="246"/>
      <c r="AQ207" s="246"/>
      <c r="AR207" s="246"/>
      <c r="AS207" s="246"/>
      <c r="AT207" s="246"/>
      <c r="AU207" s="246"/>
      <c r="AV207" s="246"/>
      <c r="AW207" s="246"/>
      <c r="AX207" s="246"/>
      <c r="AY207" s="246"/>
      <c r="AZ207" s="246"/>
      <c r="BA207" s="246"/>
      <c r="BB207" s="246"/>
      <c r="BC207" s="246"/>
      <c r="BD207" s="246"/>
      <c r="BE207" s="246"/>
      <c r="BF207" s="246"/>
      <c r="BG207" s="246"/>
      <c r="BH207" s="246"/>
      <c r="BI207" s="246"/>
      <c r="BJ207" s="246"/>
      <c r="BK207" s="246"/>
      <c r="BL207" s="246"/>
      <c r="BM207" s="246"/>
      <c r="BN207" s="246"/>
      <c r="BO207" s="246"/>
      <c r="BP207" s="246"/>
      <c r="BQ207" s="246"/>
      <c r="BR207" s="246"/>
      <c r="BS207" s="246"/>
      <c r="BT207" s="246"/>
      <c r="BU207" s="246"/>
      <c r="BV207" s="246"/>
      <c r="BW207" s="246"/>
      <c r="BX207" s="247"/>
      <c r="BY207" s="920"/>
    </row>
    <row r="208" spans="1:77" hidden="1" thickBot="1" x14ac:dyDescent="0.3">
      <c r="A208" s="245"/>
      <c r="B208" s="245"/>
      <c r="C208" s="253"/>
      <c r="D208" s="254"/>
      <c r="E208" s="245"/>
      <c r="F208" s="253"/>
      <c r="G208" s="245"/>
      <c r="H208" s="255"/>
      <c r="I208" s="253"/>
      <c r="J208" s="245"/>
      <c r="K208" s="245"/>
      <c r="L208" s="253"/>
      <c r="M208" s="245"/>
      <c r="N208" s="245"/>
      <c r="O208" s="253"/>
      <c r="P208" s="245"/>
      <c r="Q208" s="245"/>
      <c r="R208" s="253"/>
      <c r="S208" s="245"/>
      <c r="T208" s="245"/>
      <c r="U208" s="253"/>
      <c r="V208" s="245"/>
      <c r="W208" s="245"/>
      <c r="X208" s="253"/>
      <c r="Y208" s="245"/>
      <c r="Z208" s="245"/>
      <c r="AA208" s="253"/>
      <c r="AB208" s="245"/>
      <c r="AC208" s="245"/>
      <c r="AD208" s="253"/>
      <c r="AE208" s="245"/>
      <c r="AF208" s="245"/>
      <c r="AG208" s="253"/>
      <c r="AH208" s="245"/>
      <c r="AI208" s="245"/>
      <c r="AJ208" s="253"/>
      <c r="AK208" s="245"/>
      <c r="AL208" s="245"/>
      <c r="AM208" s="245"/>
      <c r="AN208" s="245"/>
      <c r="AO208" s="245"/>
      <c r="AP208" s="246"/>
      <c r="AQ208" s="246"/>
      <c r="AR208" s="246"/>
      <c r="AS208" s="246"/>
      <c r="AT208" s="246"/>
      <c r="AU208" s="246"/>
      <c r="AV208" s="246"/>
      <c r="AW208" s="246"/>
      <c r="AX208" s="246"/>
      <c r="AY208" s="246"/>
      <c r="AZ208" s="246"/>
      <c r="BA208" s="246"/>
      <c r="BB208" s="246"/>
      <c r="BC208" s="246"/>
      <c r="BD208" s="246"/>
      <c r="BE208" s="246"/>
      <c r="BF208" s="246"/>
      <c r="BG208" s="246"/>
      <c r="BH208" s="246"/>
      <c r="BI208" s="246"/>
      <c r="BJ208" s="246"/>
      <c r="BK208" s="246"/>
      <c r="BL208" s="246"/>
      <c r="BM208" s="246"/>
      <c r="BN208" s="246"/>
      <c r="BO208" s="246"/>
      <c r="BP208" s="246"/>
      <c r="BQ208" s="246"/>
      <c r="BR208" s="246"/>
      <c r="BS208" s="246"/>
      <c r="BT208" s="246"/>
      <c r="BU208" s="246"/>
      <c r="BV208" s="246"/>
      <c r="BW208" s="246"/>
      <c r="BX208" s="247"/>
      <c r="BY208" s="920"/>
    </row>
    <row r="209" spans="1:77" hidden="1" thickBot="1" x14ac:dyDescent="0.3">
      <c r="A209" s="245"/>
      <c r="B209" s="245"/>
      <c r="C209" s="253"/>
      <c r="D209" s="254"/>
      <c r="E209" s="245"/>
      <c r="F209" s="253"/>
      <c r="G209" s="245"/>
      <c r="H209" s="255"/>
      <c r="I209" s="253"/>
      <c r="J209" s="245"/>
      <c r="K209" s="245"/>
      <c r="L209" s="253"/>
      <c r="M209" s="245"/>
      <c r="N209" s="245"/>
      <c r="O209" s="253"/>
      <c r="P209" s="245"/>
      <c r="Q209" s="245"/>
      <c r="R209" s="253"/>
      <c r="S209" s="245"/>
      <c r="T209" s="245"/>
      <c r="U209" s="253"/>
      <c r="V209" s="245"/>
      <c r="W209" s="245"/>
      <c r="X209" s="253"/>
      <c r="Y209" s="245"/>
      <c r="Z209" s="245"/>
      <c r="AA209" s="253"/>
      <c r="AB209" s="245"/>
      <c r="AC209" s="245"/>
      <c r="AD209" s="253"/>
      <c r="AE209" s="245"/>
      <c r="AF209" s="245"/>
      <c r="AG209" s="253"/>
      <c r="AH209" s="245"/>
      <c r="AI209" s="245"/>
      <c r="AJ209" s="253"/>
      <c r="AK209" s="245"/>
      <c r="AL209" s="245"/>
      <c r="AM209" s="245"/>
      <c r="AN209" s="245"/>
      <c r="AO209" s="245"/>
      <c r="AP209" s="246"/>
      <c r="AQ209" s="246"/>
      <c r="AR209" s="246"/>
      <c r="AS209" s="246"/>
      <c r="AT209" s="246"/>
      <c r="AU209" s="246"/>
      <c r="AV209" s="246"/>
      <c r="AW209" s="246"/>
      <c r="AX209" s="246"/>
      <c r="AY209" s="246"/>
      <c r="AZ209" s="246"/>
      <c r="BA209" s="246"/>
      <c r="BB209" s="246"/>
      <c r="BC209" s="246"/>
      <c r="BD209" s="246"/>
      <c r="BE209" s="246"/>
      <c r="BF209" s="246"/>
      <c r="BG209" s="246"/>
      <c r="BH209" s="246"/>
      <c r="BI209" s="246"/>
      <c r="BJ209" s="246"/>
      <c r="BK209" s="246"/>
      <c r="BL209" s="246"/>
      <c r="BM209" s="246"/>
      <c r="BN209" s="246"/>
      <c r="BO209" s="246"/>
      <c r="BP209" s="246"/>
      <c r="BQ209" s="246"/>
      <c r="BR209" s="246"/>
      <c r="BS209" s="246"/>
      <c r="BT209" s="246"/>
      <c r="BU209" s="246"/>
      <c r="BV209" s="246"/>
      <c r="BW209" s="246"/>
      <c r="BX209" s="247"/>
      <c r="BY209" s="920"/>
    </row>
    <row r="210" spans="1:77" hidden="1" thickBot="1" x14ac:dyDescent="0.3">
      <c r="A210" s="245"/>
      <c r="B210" s="245"/>
      <c r="C210" s="253"/>
      <c r="D210" s="254"/>
      <c r="E210" s="245"/>
      <c r="F210" s="253"/>
      <c r="G210" s="245"/>
      <c r="H210" s="255"/>
      <c r="I210" s="253"/>
      <c r="J210" s="245"/>
      <c r="K210" s="245"/>
      <c r="L210" s="253"/>
      <c r="M210" s="245"/>
      <c r="N210" s="245"/>
      <c r="O210" s="253"/>
      <c r="P210" s="245"/>
      <c r="Q210" s="245"/>
      <c r="R210" s="253"/>
      <c r="S210" s="245"/>
      <c r="T210" s="245"/>
      <c r="U210" s="253"/>
      <c r="V210" s="245"/>
      <c r="W210" s="245"/>
      <c r="X210" s="253"/>
      <c r="Y210" s="245"/>
      <c r="Z210" s="245"/>
      <c r="AA210" s="253"/>
      <c r="AB210" s="245"/>
      <c r="AC210" s="245"/>
      <c r="AD210" s="253"/>
      <c r="AE210" s="245"/>
      <c r="AF210" s="245"/>
      <c r="AG210" s="253"/>
      <c r="AH210" s="245"/>
      <c r="AI210" s="245"/>
      <c r="AJ210" s="253"/>
      <c r="AK210" s="245"/>
      <c r="AL210" s="245"/>
      <c r="AM210" s="245"/>
      <c r="AN210" s="245"/>
      <c r="AO210" s="245"/>
      <c r="AP210" s="246"/>
      <c r="AQ210" s="246"/>
      <c r="AR210" s="246"/>
      <c r="AS210" s="246"/>
      <c r="AT210" s="246"/>
      <c r="AU210" s="246"/>
      <c r="AV210" s="246"/>
      <c r="AW210" s="246"/>
      <c r="AX210" s="246"/>
      <c r="AY210" s="246"/>
      <c r="AZ210" s="246"/>
      <c r="BA210" s="246"/>
      <c r="BB210" s="246"/>
      <c r="BC210" s="246"/>
      <c r="BD210" s="246"/>
      <c r="BE210" s="246"/>
      <c r="BF210" s="246"/>
      <c r="BG210" s="246"/>
      <c r="BH210" s="246"/>
      <c r="BI210" s="246"/>
      <c r="BJ210" s="246"/>
      <c r="BK210" s="246"/>
      <c r="BL210" s="246"/>
      <c r="BM210" s="246"/>
      <c r="BN210" s="246"/>
      <c r="BO210" s="246"/>
      <c r="BP210" s="246"/>
      <c r="BQ210" s="246"/>
      <c r="BR210" s="246"/>
      <c r="BS210" s="246"/>
      <c r="BT210" s="246"/>
      <c r="BU210" s="246"/>
      <c r="BV210" s="246"/>
      <c r="BW210" s="246"/>
      <c r="BX210" s="247"/>
      <c r="BY210" s="920"/>
    </row>
    <row r="211" spans="1:77" hidden="1" thickBot="1" x14ac:dyDescent="0.3">
      <c r="A211" s="245"/>
      <c r="B211" s="245"/>
      <c r="C211" s="253"/>
      <c r="D211" s="254"/>
      <c r="E211" s="245"/>
      <c r="F211" s="253"/>
      <c r="G211" s="245"/>
      <c r="H211" s="255"/>
      <c r="I211" s="253"/>
      <c r="J211" s="245"/>
      <c r="K211" s="245"/>
      <c r="L211" s="253"/>
      <c r="M211" s="245"/>
      <c r="N211" s="245"/>
      <c r="O211" s="253"/>
      <c r="P211" s="245"/>
      <c r="Q211" s="245"/>
      <c r="R211" s="253"/>
      <c r="S211" s="245"/>
      <c r="T211" s="245"/>
      <c r="U211" s="253"/>
      <c r="V211" s="245"/>
      <c r="W211" s="245"/>
      <c r="X211" s="253"/>
      <c r="Y211" s="245"/>
      <c r="Z211" s="245"/>
      <c r="AA211" s="253"/>
      <c r="AB211" s="245"/>
      <c r="AC211" s="245"/>
      <c r="AD211" s="253"/>
      <c r="AE211" s="245"/>
      <c r="AF211" s="245"/>
      <c r="AG211" s="253"/>
      <c r="AH211" s="245"/>
      <c r="AI211" s="245"/>
      <c r="AJ211" s="253"/>
      <c r="AK211" s="245"/>
      <c r="AL211" s="245"/>
      <c r="AM211" s="245"/>
      <c r="AN211" s="245"/>
      <c r="AO211" s="245"/>
      <c r="AP211" s="246"/>
      <c r="AQ211" s="246"/>
      <c r="AR211" s="246"/>
      <c r="AS211" s="246"/>
      <c r="AT211" s="246"/>
      <c r="AU211" s="246"/>
      <c r="AV211" s="246"/>
      <c r="AW211" s="246"/>
      <c r="AX211" s="246"/>
      <c r="AY211" s="246"/>
      <c r="AZ211" s="246"/>
      <c r="BA211" s="246"/>
      <c r="BB211" s="246"/>
      <c r="BC211" s="246"/>
      <c r="BD211" s="246"/>
      <c r="BE211" s="246"/>
      <c r="BF211" s="246"/>
      <c r="BG211" s="246"/>
      <c r="BH211" s="246"/>
      <c r="BI211" s="246"/>
      <c r="BJ211" s="246"/>
      <c r="BK211" s="246"/>
      <c r="BL211" s="246"/>
      <c r="BM211" s="246"/>
      <c r="BN211" s="246"/>
      <c r="BO211" s="246"/>
      <c r="BP211" s="246"/>
      <c r="BQ211" s="246"/>
      <c r="BR211" s="246"/>
      <c r="BS211" s="246"/>
      <c r="BT211" s="246"/>
      <c r="BU211" s="246"/>
      <c r="BV211" s="246"/>
      <c r="BW211" s="246"/>
      <c r="BX211" s="247"/>
      <c r="BY211" s="920"/>
    </row>
    <row r="212" spans="1:77" hidden="1" thickBot="1" x14ac:dyDescent="0.3">
      <c r="A212" s="245"/>
      <c r="B212" s="245"/>
      <c r="C212" s="253"/>
      <c r="D212" s="254"/>
      <c r="E212" s="245"/>
      <c r="F212" s="253"/>
      <c r="G212" s="245"/>
      <c r="H212" s="255"/>
      <c r="I212" s="253"/>
      <c r="J212" s="245"/>
      <c r="K212" s="245"/>
      <c r="L212" s="253"/>
      <c r="M212" s="245"/>
      <c r="N212" s="245"/>
      <c r="O212" s="253"/>
      <c r="P212" s="245"/>
      <c r="Q212" s="245"/>
      <c r="R212" s="253"/>
      <c r="S212" s="245"/>
      <c r="T212" s="245"/>
      <c r="U212" s="253"/>
      <c r="V212" s="245"/>
      <c r="W212" s="245"/>
      <c r="X212" s="253"/>
      <c r="Y212" s="245"/>
      <c r="Z212" s="245"/>
      <c r="AA212" s="253"/>
      <c r="AB212" s="245"/>
      <c r="AC212" s="245"/>
      <c r="AD212" s="253"/>
      <c r="AE212" s="245"/>
      <c r="AF212" s="245"/>
      <c r="AG212" s="253"/>
      <c r="AH212" s="245"/>
      <c r="AI212" s="245"/>
      <c r="AJ212" s="253"/>
      <c r="AK212" s="245"/>
      <c r="AL212" s="245"/>
      <c r="AM212" s="245"/>
      <c r="AN212" s="245"/>
      <c r="AO212" s="245"/>
      <c r="AP212" s="246"/>
      <c r="AQ212" s="246"/>
      <c r="AR212" s="246"/>
      <c r="AS212" s="246"/>
      <c r="AT212" s="246"/>
      <c r="AU212" s="246"/>
      <c r="AV212" s="246"/>
      <c r="AW212" s="246"/>
      <c r="AX212" s="246"/>
      <c r="AY212" s="246"/>
      <c r="AZ212" s="246"/>
      <c r="BA212" s="246"/>
      <c r="BB212" s="246"/>
      <c r="BC212" s="246"/>
      <c r="BD212" s="246"/>
      <c r="BE212" s="246"/>
      <c r="BF212" s="246"/>
      <c r="BG212" s="246"/>
      <c r="BH212" s="246"/>
      <c r="BI212" s="246"/>
      <c r="BJ212" s="246"/>
      <c r="BK212" s="246"/>
      <c r="BL212" s="246"/>
      <c r="BM212" s="246"/>
      <c r="BN212" s="246"/>
      <c r="BO212" s="246"/>
      <c r="BP212" s="246"/>
      <c r="BQ212" s="246"/>
      <c r="BR212" s="246"/>
      <c r="BS212" s="246"/>
      <c r="BT212" s="246"/>
      <c r="BU212" s="246"/>
      <c r="BV212" s="246"/>
      <c r="BW212" s="246"/>
      <c r="BX212" s="247"/>
      <c r="BY212" s="920"/>
    </row>
    <row r="213" spans="1:77" hidden="1" thickBot="1" x14ac:dyDescent="0.3">
      <c r="A213" s="245"/>
      <c r="B213" s="245"/>
      <c r="C213" s="253"/>
      <c r="D213" s="254"/>
      <c r="E213" s="245"/>
      <c r="F213" s="253"/>
      <c r="G213" s="245"/>
      <c r="H213" s="255"/>
      <c r="I213" s="253"/>
      <c r="J213" s="245"/>
      <c r="K213" s="245"/>
      <c r="L213" s="253"/>
      <c r="M213" s="245"/>
      <c r="N213" s="245"/>
      <c r="O213" s="253"/>
      <c r="P213" s="245"/>
      <c r="Q213" s="245"/>
      <c r="R213" s="253"/>
      <c r="S213" s="245"/>
      <c r="T213" s="245"/>
      <c r="U213" s="253"/>
      <c r="V213" s="245"/>
      <c r="W213" s="245"/>
      <c r="X213" s="253"/>
      <c r="Y213" s="245"/>
      <c r="Z213" s="245"/>
      <c r="AA213" s="253"/>
      <c r="AB213" s="245"/>
      <c r="AC213" s="245"/>
      <c r="AD213" s="253"/>
      <c r="AE213" s="245"/>
      <c r="AF213" s="245"/>
      <c r="AG213" s="253"/>
      <c r="AH213" s="245"/>
      <c r="AI213" s="245"/>
      <c r="AJ213" s="253"/>
      <c r="AK213" s="245"/>
      <c r="AL213" s="245"/>
      <c r="AM213" s="245"/>
      <c r="AN213" s="245"/>
      <c r="AO213" s="245"/>
      <c r="AP213" s="246"/>
      <c r="AQ213" s="246"/>
      <c r="AR213" s="246"/>
      <c r="AS213" s="246"/>
      <c r="AT213" s="246"/>
      <c r="AU213" s="246"/>
      <c r="AV213" s="246"/>
      <c r="AW213" s="246"/>
      <c r="AX213" s="246"/>
      <c r="AY213" s="246"/>
      <c r="AZ213" s="246"/>
      <c r="BA213" s="246"/>
      <c r="BB213" s="246"/>
      <c r="BC213" s="246"/>
      <c r="BD213" s="246"/>
      <c r="BE213" s="246"/>
      <c r="BF213" s="246"/>
      <c r="BG213" s="246"/>
      <c r="BH213" s="246"/>
      <c r="BI213" s="246"/>
      <c r="BJ213" s="246"/>
      <c r="BK213" s="246"/>
      <c r="BL213" s="246"/>
      <c r="BM213" s="246"/>
      <c r="BN213" s="246"/>
      <c r="BO213" s="246"/>
      <c r="BP213" s="246"/>
      <c r="BQ213" s="246"/>
      <c r="BR213" s="246"/>
      <c r="BS213" s="246"/>
      <c r="BT213" s="246"/>
      <c r="BU213" s="246"/>
      <c r="BV213" s="246"/>
      <c r="BW213" s="246"/>
      <c r="BX213" s="247"/>
      <c r="BY213" s="920"/>
    </row>
    <row r="214" spans="1:77" hidden="1" thickBot="1" x14ac:dyDescent="0.3">
      <c r="A214" s="245"/>
      <c r="B214" s="245"/>
      <c r="C214" s="253"/>
      <c r="D214" s="254"/>
      <c r="E214" s="245"/>
      <c r="F214" s="253"/>
      <c r="G214" s="245"/>
      <c r="H214" s="255"/>
      <c r="I214" s="253"/>
      <c r="J214" s="245"/>
      <c r="K214" s="245"/>
      <c r="L214" s="253"/>
      <c r="M214" s="245"/>
      <c r="N214" s="245"/>
      <c r="O214" s="253"/>
      <c r="P214" s="245"/>
      <c r="Q214" s="245"/>
      <c r="R214" s="253"/>
      <c r="S214" s="245"/>
      <c r="T214" s="245"/>
      <c r="U214" s="253"/>
      <c r="V214" s="245"/>
      <c r="W214" s="245"/>
      <c r="X214" s="253"/>
      <c r="Y214" s="245"/>
      <c r="Z214" s="245"/>
      <c r="AA214" s="253"/>
      <c r="AB214" s="245"/>
      <c r="AC214" s="245"/>
      <c r="AD214" s="253"/>
      <c r="AE214" s="245"/>
      <c r="AF214" s="245"/>
      <c r="AG214" s="253"/>
      <c r="AH214" s="245"/>
      <c r="AI214" s="245"/>
      <c r="AJ214" s="253"/>
      <c r="AK214" s="245"/>
      <c r="AL214" s="245"/>
      <c r="AM214" s="245"/>
      <c r="AN214" s="245"/>
      <c r="AO214" s="245"/>
      <c r="AP214" s="246"/>
      <c r="AQ214" s="246"/>
      <c r="AR214" s="246"/>
      <c r="AS214" s="246"/>
      <c r="AT214" s="246"/>
      <c r="AU214" s="246"/>
      <c r="AV214" s="246"/>
      <c r="AW214" s="246"/>
      <c r="AX214" s="246"/>
      <c r="AY214" s="246"/>
      <c r="AZ214" s="246"/>
      <c r="BA214" s="246"/>
      <c r="BB214" s="246"/>
      <c r="BC214" s="246"/>
      <c r="BD214" s="246"/>
      <c r="BE214" s="246"/>
      <c r="BF214" s="246"/>
      <c r="BG214" s="246"/>
      <c r="BH214" s="246"/>
      <c r="BI214" s="246"/>
      <c r="BJ214" s="246"/>
      <c r="BK214" s="246"/>
      <c r="BL214" s="246"/>
      <c r="BM214" s="246"/>
      <c r="BN214" s="246"/>
      <c r="BO214" s="246"/>
      <c r="BP214" s="246"/>
      <c r="BQ214" s="246"/>
      <c r="BR214" s="246"/>
      <c r="BS214" s="246"/>
      <c r="BT214" s="246"/>
      <c r="BU214" s="246"/>
      <c r="BV214" s="246"/>
      <c r="BW214" s="246"/>
      <c r="BX214" s="247"/>
      <c r="BY214" s="920"/>
    </row>
    <row r="215" spans="1:77" hidden="1" thickBot="1" x14ac:dyDescent="0.3">
      <c r="A215" s="245"/>
      <c r="B215" s="245"/>
      <c r="C215" s="253"/>
      <c r="D215" s="254"/>
      <c r="E215" s="245"/>
      <c r="F215" s="253"/>
      <c r="G215" s="245"/>
      <c r="H215" s="255"/>
      <c r="I215" s="253"/>
      <c r="J215" s="245"/>
      <c r="K215" s="245"/>
      <c r="L215" s="253"/>
      <c r="M215" s="245"/>
      <c r="N215" s="245"/>
      <c r="O215" s="253"/>
      <c r="P215" s="245"/>
      <c r="Q215" s="245"/>
      <c r="R215" s="253"/>
      <c r="S215" s="245"/>
      <c r="T215" s="245"/>
      <c r="U215" s="253"/>
      <c r="V215" s="245"/>
      <c r="W215" s="245"/>
      <c r="X215" s="253"/>
      <c r="Y215" s="245"/>
      <c r="Z215" s="245"/>
      <c r="AA215" s="253"/>
      <c r="AB215" s="245"/>
      <c r="AC215" s="245"/>
      <c r="AD215" s="253"/>
      <c r="AE215" s="245"/>
      <c r="AF215" s="245"/>
      <c r="AG215" s="253"/>
      <c r="AH215" s="245"/>
      <c r="AI215" s="245"/>
      <c r="AJ215" s="253"/>
      <c r="AK215" s="245"/>
      <c r="AL215" s="245"/>
      <c r="AM215" s="245"/>
      <c r="AN215" s="245"/>
      <c r="AO215" s="245"/>
      <c r="AP215" s="246"/>
      <c r="AQ215" s="246"/>
      <c r="AR215" s="246"/>
      <c r="AS215" s="246"/>
      <c r="AT215" s="246"/>
      <c r="AU215" s="246"/>
      <c r="AV215" s="246"/>
      <c r="AW215" s="246"/>
      <c r="AX215" s="246"/>
      <c r="AY215" s="246"/>
      <c r="AZ215" s="246"/>
      <c r="BA215" s="246"/>
      <c r="BB215" s="246"/>
      <c r="BC215" s="246"/>
      <c r="BD215" s="246"/>
      <c r="BE215" s="246"/>
      <c r="BF215" s="246"/>
      <c r="BG215" s="246"/>
      <c r="BH215" s="246"/>
      <c r="BI215" s="246"/>
      <c r="BJ215" s="246"/>
      <c r="BK215" s="246"/>
      <c r="BL215" s="246"/>
      <c r="BM215" s="246"/>
      <c r="BN215" s="246"/>
      <c r="BO215" s="246"/>
      <c r="BP215" s="246"/>
      <c r="BQ215" s="246"/>
      <c r="BR215" s="246"/>
      <c r="BS215" s="246"/>
      <c r="BT215" s="246"/>
      <c r="BU215" s="246"/>
      <c r="BV215" s="246"/>
      <c r="BW215" s="246"/>
      <c r="BX215" s="247"/>
      <c r="BY215" s="920"/>
    </row>
    <row r="216" spans="1:77" hidden="1" thickBot="1" x14ac:dyDescent="0.3">
      <c r="A216" s="245"/>
      <c r="B216" s="245"/>
      <c r="C216" s="253"/>
      <c r="D216" s="254"/>
      <c r="E216" s="245"/>
      <c r="F216" s="253"/>
      <c r="G216" s="245"/>
      <c r="H216" s="255"/>
      <c r="I216" s="253"/>
      <c r="J216" s="245"/>
      <c r="K216" s="245"/>
      <c r="L216" s="253"/>
      <c r="M216" s="245"/>
      <c r="N216" s="245"/>
      <c r="O216" s="253"/>
      <c r="P216" s="245"/>
      <c r="Q216" s="245"/>
      <c r="R216" s="253"/>
      <c r="S216" s="245"/>
      <c r="T216" s="245"/>
      <c r="U216" s="253"/>
      <c r="V216" s="245"/>
      <c r="W216" s="245"/>
      <c r="X216" s="253"/>
      <c r="Y216" s="245"/>
      <c r="Z216" s="245"/>
      <c r="AA216" s="253"/>
      <c r="AB216" s="245"/>
      <c r="AC216" s="245"/>
      <c r="AD216" s="253"/>
      <c r="AE216" s="245"/>
      <c r="AF216" s="245"/>
      <c r="AG216" s="253"/>
      <c r="AH216" s="245"/>
      <c r="AI216" s="245"/>
      <c r="AJ216" s="253"/>
      <c r="AK216" s="245"/>
      <c r="AL216" s="245"/>
      <c r="AM216" s="245"/>
      <c r="AN216" s="245"/>
      <c r="AO216" s="245"/>
      <c r="AP216" s="246"/>
      <c r="AQ216" s="246"/>
      <c r="AR216" s="246"/>
      <c r="AS216" s="246"/>
      <c r="AT216" s="246"/>
      <c r="AU216" s="246"/>
      <c r="AV216" s="246"/>
      <c r="AW216" s="246"/>
      <c r="AX216" s="246"/>
      <c r="AY216" s="246"/>
      <c r="AZ216" s="246"/>
      <c r="BA216" s="246"/>
      <c r="BB216" s="246"/>
      <c r="BC216" s="246"/>
      <c r="BD216" s="246"/>
      <c r="BE216" s="246"/>
      <c r="BF216" s="246"/>
      <c r="BG216" s="246"/>
      <c r="BH216" s="246"/>
      <c r="BI216" s="246"/>
      <c r="BJ216" s="246"/>
      <c r="BK216" s="246"/>
      <c r="BL216" s="246"/>
      <c r="BM216" s="246"/>
      <c r="BN216" s="246"/>
      <c r="BO216" s="246"/>
      <c r="BP216" s="246"/>
      <c r="BQ216" s="246"/>
      <c r="BR216" s="246"/>
      <c r="BS216" s="246"/>
      <c r="BT216" s="246"/>
      <c r="BU216" s="246"/>
      <c r="BV216" s="246"/>
      <c r="BW216" s="246"/>
      <c r="BX216" s="247"/>
      <c r="BY216" s="920"/>
    </row>
    <row r="217" spans="1:77" hidden="1" thickBot="1" x14ac:dyDescent="0.3">
      <c r="A217" s="245"/>
      <c r="B217" s="245"/>
      <c r="C217" s="253"/>
      <c r="D217" s="254"/>
      <c r="E217" s="245"/>
      <c r="F217" s="253"/>
      <c r="G217" s="245"/>
      <c r="H217" s="255"/>
      <c r="I217" s="253"/>
      <c r="J217" s="245"/>
      <c r="K217" s="245"/>
      <c r="L217" s="253"/>
      <c r="M217" s="245"/>
      <c r="N217" s="245"/>
      <c r="O217" s="253"/>
      <c r="P217" s="245"/>
      <c r="Q217" s="245"/>
      <c r="R217" s="253"/>
      <c r="S217" s="245"/>
      <c r="T217" s="245"/>
      <c r="U217" s="253"/>
      <c r="V217" s="245"/>
      <c r="W217" s="245"/>
      <c r="X217" s="253"/>
      <c r="Y217" s="245"/>
      <c r="Z217" s="245"/>
      <c r="AA217" s="253"/>
      <c r="AB217" s="245"/>
      <c r="AC217" s="245"/>
      <c r="AD217" s="253"/>
      <c r="AE217" s="245"/>
      <c r="AF217" s="245"/>
      <c r="AG217" s="253"/>
      <c r="AH217" s="245"/>
      <c r="AI217" s="245"/>
      <c r="AJ217" s="253"/>
      <c r="AK217" s="245"/>
      <c r="AL217" s="245"/>
      <c r="AM217" s="245"/>
      <c r="AN217" s="245"/>
      <c r="AO217" s="245"/>
      <c r="AP217" s="246"/>
      <c r="AQ217" s="246"/>
      <c r="AR217" s="246"/>
      <c r="AS217" s="246"/>
      <c r="AT217" s="246"/>
      <c r="AU217" s="246"/>
      <c r="AV217" s="246"/>
      <c r="AW217" s="246"/>
      <c r="AX217" s="246"/>
      <c r="AY217" s="246"/>
      <c r="AZ217" s="246"/>
      <c r="BA217" s="246"/>
      <c r="BB217" s="246"/>
      <c r="BC217" s="246"/>
      <c r="BD217" s="246"/>
      <c r="BE217" s="246"/>
      <c r="BF217" s="246"/>
      <c r="BG217" s="246"/>
      <c r="BH217" s="246"/>
      <c r="BI217" s="246"/>
      <c r="BJ217" s="246"/>
      <c r="BK217" s="246"/>
      <c r="BL217" s="246"/>
      <c r="BM217" s="246"/>
      <c r="BN217" s="246"/>
      <c r="BO217" s="246"/>
      <c r="BP217" s="246"/>
      <c r="BQ217" s="246"/>
      <c r="BR217" s="246"/>
      <c r="BS217" s="246"/>
      <c r="BT217" s="246"/>
      <c r="BU217" s="246"/>
      <c r="BV217" s="246"/>
      <c r="BW217" s="246"/>
      <c r="BX217" s="247"/>
      <c r="BY217" s="920"/>
    </row>
    <row r="218" spans="1:77" hidden="1" thickBot="1" x14ac:dyDescent="0.3">
      <c r="A218" s="245"/>
      <c r="B218" s="245"/>
      <c r="C218" s="253"/>
      <c r="D218" s="254"/>
      <c r="E218" s="245"/>
      <c r="F218" s="253"/>
      <c r="G218" s="245"/>
      <c r="H218" s="255"/>
      <c r="I218" s="253"/>
      <c r="J218" s="245"/>
      <c r="K218" s="245"/>
      <c r="L218" s="253"/>
      <c r="M218" s="245"/>
      <c r="N218" s="245"/>
      <c r="O218" s="253"/>
      <c r="P218" s="245"/>
      <c r="Q218" s="245"/>
      <c r="R218" s="253"/>
      <c r="S218" s="245"/>
      <c r="T218" s="245"/>
      <c r="U218" s="253"/>
      <c r="V218" s="245"/>
      <c r="W218" s="245"/>
      <c r="X218" s="253"/>
      <c r="Y218" s="245"/>
      <c r="Z218" s="245"/>
      <c r="AA218" s="253"/>
      <c r="AB218" s="245"/>
      <c r="AC218" s="245"/>
      <c r="AD218" s="253"/>
      <c r="AE218" s="245"/>
      <c r="AF218" s="245"/>
      <c r="AG218" s="253"/>
      <c r="AH218" s="245"/>
      <c r="AI218" s="245"/>
      <c r="AJ218" s="253"/>
      <c r="AK218" s="245"/>
      <c r="AL218" s="245"/>
      <c r="AM218" s="245"/>
      <c r="AN218" s="245"/>
      <c r="AO218" s="245"/>
      <c r="AP218" s="246"/>
      <c r="AQ218" s="246"/>
      <c r="AR218" s="246"/>
      <c r="AS218" s="246"/>
      <c r="AT218" s="246"/>
      <c r="AU218" s="246"/>
      <c r="AV218" s="246"/>
      <c r="AW218" s="246"/>
      <c r="AX218" s="246"/>
      <c r="AY218" s="246"/>
      <c r="AZ218" s="246"/>
      <c r="BA218" s="246"/>
      <c r="BB218" s="246"/>
      <c r="BC218" s="246"/>
      <c r="BD218" s="246"/>
      <c r="BE218" s="246"/>
      <c r="BF218" s="246"/>
      <c r="BG218" s="246"/>
      <c r="BH218" s="246"/>
      <c r="BI218" s="246"/>
      <c r="BJ218" s="246"/>
      <c r="BK218" s="246"/>
      <c r="BL218" s="246"/>
      <c r="BM218" s="246"/>
      <c r="BN218" s="246"/>
      <c r="BO218" s="246"/>
      <c r="BP218" s="246"/>
      <c r="BQ218" s="246"/>
      <c r="BR218" s="246"/>
      <c r="BS218" s="246"/>
      <c r="BT218" s="246"/>
      <c r="BU218" s="246"/>
      <c r="BV218" s="246"/>
      <c r="BW218" s="246"/>
      <c r="BX218" s="247"/>
      <c r="BY218" s="920"/>
    </row>
    <row r="219" spans="1:77" hidden="1" thickBot="1" x14ac:dyDescent="0.3">
      <c r="A219" s="245"/>
      <c r="B219" s="245"/>
      <c r="C219" s="253"/>
      <c r="D219" s="254"/>
      <c r="E219" s="245"/>
      <c r="F219" s="253"/>
      <c r="G219" s="245"/>
      <c r="H219" s="255"/>
      <c r="I219" s="253"/>
      <c r="J219" s="245"/>
      <c r="K219" s="245"/>
      <c r="L219" s="253"/>
      <c r="M219" s="245"/>
      <c r="N219" s="245"/>
      <c r="O219" s="253"/>
      <c r="P219" s="245"/>
      <c r="Q219" s="245"/>
      <c r="R219" s="253"/>
      <c r="S219" s="245"/>
      <c r="T219" s="245"/>
      <c r="U219" s="253"/>
      <c r="V219" s="245"/>
      <c r="W219" s="245"/>
      <c r="X219" s="253"/>
      <c r="Y219" s="245"/>
      <c r="Z219" s="245"/>
      <c r="AA219" s="253"/>
      <c r="AB219" s="245"/>
      <c r="AC219" s="245"/>
      <c r="AD219" s="253"/>
      <c r="AE219" s="245"/>
      <c r="AF219" s="245"/>
      <c r="AG219" s="253"/>
      <c r="AH219" s="245"/>
      <c r="AI219" s="245"/>
      <c r="AJ219" s="253"/>
      <c r="AK219" s="245"/>
      <c r="AL219" s="245"/>
      <c r="AM219" s="245"/>
      <c r="AN219" s="245"/>
      <c r="AO219" s="245"/>
      <c r="AP219" s="246"/>
      <c r="AQ219" s="246"/>
      <c r="AR219" s="246"/>
      <c r="AS219" s="246"/>
      <c r="AT219" s="246"/>
      <c r="AU219" s="246"/>
      <c r="AV219" s="246"/>
      <c r="AW219" s="246"/>
      <c r="AX219" s="246"/>
      <c r="AY219" s="246"/>
      <c r="AZ219" s="246"/>
      <c r="BA219" s="246"/>
      <c r="BB219" s="246"/>
      <c r="BC219" s="246"/>
      <c r="BD219" s="246"/>
      <c r="BE219" s="246"/>
      <c r="BF219" s="246"/>
      <c r="BG219" s="246"/>
      <c r="BH219" s="246"/>
      <c r="BI219" s="246"/>
      <c r="BJ219" s="246"/>
      <c r="BK219" s="246"/>
      <c r="BL219" s="246"/>
      <c r="BM219" s="246"/>
      <c r="BN219" s="246"/>
      <c r="BO219" s="246"/>
      <c r="BP219" s="246"/>
      <c r="BQ219" s="246"/>
      <c r="BR219" s="246"/>
      <c r="BS219" s="246"/>
      <c r="BT219" s="246"/>
      <c r="BU219" s="246"/>
      <c r="BV219" s="246"/>
      <c r="BW219" s="246"/>
      <c r="BX219" s="247"/>
      <c r="BY219" s="920"/>
    </row>
    <row r="220" spans="1:77" hidden="1" thickBot="1" x14ac:dyDescent="0.3">
      <c r="A220" s="245"/>
      <c r="B220" s="245"/>
      <c r="C220" s="253"/>
      <c r="D220" s="254"/>
      <c r="E220" s="245"/>
      <c r="F220" s="253"/>
      <c r="G220" s="245"/>
      <c r="H220" s="255"/>
      <c r="I220" s="253"/>
      <c r="J220" s="245"/>
      <c r="K220" s="245"/>
      <c r="L220" s="253"/>
      <c r="M220" s="245"/>
      <c r="N220" s="245"/>
      <c r="O220" s="253"/>
      <c r="P220" s="245"/>
      <c r="Q220" s="245"/>
      <c r="R220" s="253"/>
      <c r="S220" s="245"/>
      <c r="T220" s="245"/>
      <c r="U220" s="253"/>
      <c r="V220" s="245"/>
      <c r="W220" s="245"/>
      <c r="X220" s="253"/>
      <c r="Y220" s="245"/>
      <c r="Z220" s="245"/>
      <c r="AA220" s="253"/>
      <c r="AB220" s="245"/>
      <c r="AC220" s="245"/>
      <c r="AD220" s="253"/>
      <c r="AE220" s="245"/>
      <c r="AF220" s="245"/>
      <c r="AG220" s="253"/>
      <c r="AH220" s="245"/>
      <c r="AI220" s="245"/>
      <c r="AJ220" s="253"/>
      <c r="AK220" s="245"/>
      <c r="AL220" s="245"/>
      <c r="AM220" s="245"/>
      <c r="AN220" s="245"/>
      <c r="AO220" s="245"/>
      <c r="AP220" s="246"/>
      <c r="AQ220" s="246"/>
      <c r="AR220" s="246"/>
      <c r="AS220" s="246"/>
      <c r="AT220" s="246"/>
      <c r="AU220" s="246"/>
      <c r="AV220" s="246"/>
      <c r="AW220" s="246"/>
      <c r="AX220" s="246"/>
      <c r="AY220" s="246"/>
      <c r="AZ220" s="246"/>
      <c r="BA220" s="246"/>
      <c r="BB220" s="246"/>
      <c r="BC220" s="246"/>
      <c r="BD220" s="246"/>
      <c r="BE220" s="246"/>
      <c r="BF220" s="246"/>
      <c r="BG220" s="246"/>
      <c r="BH220" s="246"/>
      <c r="BI220" s="246"/>
      <c r="BJ220" s="246"/>
      <c r="BK220" s="246"/>
      <c r="BL220" s="246"/>
      <c r="BM220" s="246"/>
      <c r="BN220" s="246"/>
      <c r="BO220" s="246"/>
      <c r="BP220" s="246"/>
      <c r="BQ220" s="246"/>
      <c r="BR220" s="246"/>
      <c r="BS220" s="246"/>
      <c r="BT220" s="246"/>
      <c r="BU220" s="246"/>
      <c r="BV220" s="246"/>
      <c r="BW220" s="246"/>
      <c r="BX220" s="247"/>
      <c r="BY220" s="920"/>
    </row>
    <row r="221" spans="1:77" hidden="1" thickBot="1" x14ac:dyDescent="0.3">
      <c r="A221" s="245"/>
      <c r="B221" s="245"/>
      <c r="C221" s="253"/>
      <c r="D221" s="254"/>
      <c r="E221" s="245"/>
      <c r="F221" s="253"/>
      <c r="G221" s="245"/>
      <c r="H221" s="255"/>
      <c r="I221" s="253"/>
      <c r="J221" s="245"/>
      <c r="K221" s="245"/>
      <c r="L221" s="253"/>
      <c r="M221" s="245"/>
      <c r="N221" s="245"/>
      <c r="O221" s="253"/>
      <c r="P221" s="245"/>
      <c r="Q221" s="245"/>
      <c r="R221" s="253"/>
      <c r="S221" s="245"/>
      <c r="T221" s="245"/>
      <c r="U221" s="253"/>
      <c r="V221" s="245"/>
      <c r="W221" s="245"/>
      <c r="X221" s="253"/>
      <c r="Y221" s="245"/>
      <c r="Z221" s="245"/>
      <c r="AA221" s="253"/>
      <c r="AB221" s="245"/>
      <c r="AC221" s="245"/>
      <c r="AD221" s="253"/>
      <c r="AE221" s="245"/>
      <c r="AF221" s="245"/>
      <c r="AG221" s="253"/>
      <c r="AH221" s="245"/>
      <c r="AI221" s="245"/>
      <c r="AJ221" s="253"/>
      <c r="AK221" s="245"/>
      <c r="AL221" s="245"/>
      <c r="AM221" s="245"/>
      <c r="AN221" s="245"/>
      <c r="AO221" s="245"/>
      <c r="AP221" s="246"/>
      <c r="AQ221" s="246"/>
      <c r="AR221" s="246"/>
      <c r="AS221" s="246"/>
      <c r="AT221" s="246"/>
      <c r="AU221" s="246"/>
      <c r="AV221" s="246"/>
      <c r="AW221" s="246"/>
      <c r="AX221" s="246"/>
      <c r="AY221" s="246"/>
      <c r="AZ221" s="246"/>
      <c r="BA221" s="246"/>
      <c r="BB221" s="246"/>
      <c r="BC221" s="246"/>
      <c r="BD221" s="246"/>
      <c r="BE221" s="246"/>
      <c r="BF221" s="246"/>
      <c r="BG221" s="246"/>
      <c r="BH221" s="246"/>
      <c r="BI221" s="246"/>
      <c r="BJ221" s="246"/>
      <c r="BK221" s="246"/>
      <c r="BL221" s="246"/>
      <c r="BM221" s="246"/>
      <c r="BN221" s="246"/>
      <c r="BO221" s="246"/>
      <c r="BP221" s="246"/>
      <c r="BQ221" s="246"/>
      <c r="BR221" s="246"/>
      <c r="BS221" s="246"/>
      <c r="BT221" s="246"/>
      <c r="BU221" s="246"/>
      <c r="BV221" s="246"/>
      <c r="BW221" s="246"/>
      <c r="BX221" s="247"/>
      <c r="BY221" s="920"/>
    </row>
    <row r="222" spans="1:77" hidden="1" thickBot="1" x14ac:dyDescent="0.3">
      <c r="A222" s="245"/>
      <c r="B222" s="245"/>
      <c r="C222" s="253"/>
      <c r="D222" s="254"/>
      <c r="E222" s="245"/>
      <c r="F222" s="253"/>
      <c r="G222" s="245"/>
      <c r="H222" s="255"/>
      <c r="I222" s="253"/>
      <c r="J222" s="245"/>
      <c r="K222" s="245"/>
      <c r="L222" s="253"/>
      <c r="M222" s="245"/>
      <c r="N222" s="245"/>
      <c r="O222" s="253"/>
      <c r="P222" s="245"/>
      <c r="Q222" s="245"/>
      <c r="R222" s="253"/>
      <c r="S222" s="245"/>
      <c r="T222" s="245"/>
      <c r="U222" s="253"/>
      <c r="V222" s="245"/>
      <c r="W222" s="245"/>
      <c r="X222" s="253"/>
      <c r="Y222" s="245"/>
      <c r="Z222" s="245"/>
      <c r="AA222" s="253"/>
      <c r="AB222" s="245"/>
      <c r="AC222" s="245"/>
      <c r="AD222" s="253"/>
      <c r="AE222" s="245"/>
      <c r="AF222" s="245"/>
      <c r="AG222" s="253"/>
      <c r="AH222" s="245"/>
      <c r="AI222" s="245"/>
      <c r="AJ222" s="253"/>
      <c r="AK222" s="245"/>
      <c r="AL222" s="245"/>
      <c r="AM222" s="245"/>
      <c r="AN222" s="245"/>
      <c r="AO222" s="245"/>
      <c r="AP222" s="246"/>
      <c r="AQ222" s="246"/>
      <c r="AR222" s="246"/>
      <c r="AS222" s="246"/>
      <c r="AT222" s="246"/>
      <c r="AU222" s="246"/>
      <c r="AV222" s="246"/>
      <c r="AW222" s="246"/>
      <c r="AX222" s="246"/>
      <c r="AY222" s="246"/>
      <c r="AZ222" s="246"/>
      <c r="BA222" s="246"/>
      <c r="BB222" s="246"/>
      <c r="BC222" s="246"/>
      <c r="BD222" s="246"/>
      <c r="BE222" s="246"/>
      <c r="BF222" s="246"/>
      <c r="BG222" s="246"/>
      <c r="BH222" s="246"/>
      <c r="BI222" s="246"/>
      <c r="BJ222" s="246"/>
      <c r="BK222" s="246"/>
      <c r="BL222" s="246"/>
      <c r="BM222" s="246"/>
      <c r="BN222" s="246"/>
      <c r="BO222" s="246"/>
      <c r="BP222" s="246"/>
      <c r="BQ222" s="246"/>
      <c r="BR222" s="246"/>
      <c r="BS222" s="246"/>
      <c r="BT222" s="246"/>
      <c r="BU222" s="246"/>
      <c r="BV222" s="246"/>
      <c r="BW222" s="246"/>
      <c r="BX222" s="247"/>
      <c r="BY222" s="920"/>
    </row>
    <row r="223" spans="1:77" hidden="1" thickBot="1" x14ac:dyDescent="0.3">
      <c r="A223" s="245"/>
      <c r="B223" s="245"/>
      <c r="C223" s="253"/>
      <c r="D223" s="254"/>
      <c r="E223" s="245"/>
      <c r="F223" s="253"/>
      <c r="G223" s="245"/>
      <c r="H223" s="255"/>
      <c r="I223" s="253"/>
      <c r="J223" s="245"/>
      <c r="K223" s="245"/>
      <c r="L223" s="253"/>
      <c r="M223" s="245"/>
      <c r="N223" s="245"/>
      <c r="O223" s="253"/>
      <c r="P223" s="245"/>
      <c r="Q223" s="245"/>
      <c r="R223" s="253"/>
      <c r="S223" s="245"/>
      <c r="T223" s="245"/>
      <c r="U223" s="253"/>
      <c r="V223" s="245"/>
      <c r="W223" s="245"/>
      <c r="X223" s="253"/>
      <c r="Y223" s="245"/>
      <c r="Z223" s="245"/>
      <c r="AA223" s="253"/>
      <c r="AB223" s="245"/>
      <c r="AC223" s="245"/>
      <c r="AD223" s="253"/>
      <c r="AE223" s="245"/>
      <c r="AF223" s="245"/>
      <c r="AG223" s="253"/>
      <c r="AH223" s="245"/>
      <c r="AI223" s="245"/>
      <c r="AJ223" s="253"/>
      <c r="AK223" s="245"/>
      <c r="AL223" s="245"/>
      <c r="AM223" s="245"/>
      <c r="AN223" s="245"/>
      <c r="AO223" s="245"/>
      <c r="AP223" s="246"/>
      <c r="AQ223" s="246"/>
      <c r="AR223" s="246"/>
      <c r="AS223" s="246"/>
      <c r="AT223" s="246"/>
      <c r="AU223" s="246"/>
      <c r="AV223" s="246"/>
      <c r="AW223" s="246"/>
      <c r="AX223" s="246"/>
      <c r="AY223" s="246"/>
      <c r="AZ223" s="246"/>
      <c r="BA223" s="246"/>
      <c r="BB223" s="246"/>
      <c r="BC223" s="246"/>
      <c r="BD223" s="246"/>
      <c r="BE223" s="246"/>
      <c r="BF223" s="246"/>
      <c r="BG223" s="246"/>
      <c r="BH223" s="246"/>
      <c r="BI223" s="246"/>
      <c r="BJ223" s="246"/>
      <c r="BK223" s="246"/>
      <c r="BL223" s="246"/>
      <c r="BM223" s="246"/>
      <c r="BN223" s="246"/>
      <c r="BO223" s="246"/>
      <c r="BP223" s="246"/>
      <c r="BQ223" s="246"/>
      <c r="BR223" s="246"/>
      <c r="BS223" s="246"/>
      <c r="BT223" s="246"/>
      <c r="BU223" s="246"/>
      <c r="BV223" s="246"/>
      <c r="BW223" s="246"/>
      <c r="BX223" s="247"/>
      <c r="BY223" s="920"/>
    </row>
    <row r="224" spans="1:77" hidden="1" thickBot="1" x14ac:dyDescent="0.3">
      <c r="A224" s="245"/>
      <c r="B224" s="245"/>
      <c r="C224" s="253"/>
      <c r="D224" s="254"/>
      <c r="E224" s="245"/>
      <c r="F224" s="253"/>
      <c r="G224" s="245"/>
      <c r="H224" s="255"/>
      <c r="I224" s="253"/>
      <c r="J224" s="245"/>
      <c r="K224" s="245"/>
      <c r="L224" s="253"/>
      <c r="M224" s="245"/>
      <c r="N224" s="245"/>
      <c r="O224" s="253"/>
      <c r="P224" s="245"/>
      <c r="Q224" s="245"/>
      <c r="R224" s="253"/>
      <c r="S224" s="245"/>
      <c r="T224" s="245"/>
      <c r="U224" s="253"/>
      <c r="V224" s="245"/>
      <c r="W224" s="245"/>
      <c r="X224" s="253"/>
      <c r="Y224" s="245"/>
      <c r="Z224" s="245"/>
      <c r="AA224" s="253"/>
      <c r="AB224" s="245"/>
      <c r="AC224" s="245"/>
      <c r="AD224" s="253"/>
      <c r="AE224" s="245"/>
      <c r="AF224" s="245"/>
      <c r="AG224" s="253"/>
      <c r="AH224" s="245"/>
      <c r="AI224" s="245"/>
      <c r="AJ224" s="253"/>
      <c r="AK224" s="245"/>
      <c r="AL224" s="245"/>
      <c r="AM224" s="245"/>
      <c r="AN224" s="245"/>
      <c r="AO224" s="245"/>
      <c r="AP224" s="246"/>
      <c r="AQ224" s="246"/>
      <c r="AR224" s="246"/>
      <c r="AS224" s="246"/>
      <c r="AT224" s="246"/>
      <c r="AU224" s="246"/>
      <c r="AV224" s="246"/>
      <c r="AW224" s="246"/>
      <c r="AX224" s="246"/>
      <c r="AY224" s="246"/>
      <c r="AZ224" s="246"/>
      <c r="BA224" s="246"/>
      <c r="BB224" s="246"/>
      <c r="BC224" s="246"/>
      <c r="BD224" s="246"/>
      <c r="BE224" s="246"/>
      <c r="BF224" s="246"/>
      <c r="BG224" s="246"/>
      <c r="BH224" s="246"/>
      <c r="BI224" s="246"/>
      <c r="BJ224" s="246"/>
      <c r="BK224" s="246"/>
      <c r="BL224" s="246"/>
      <c r="BM224" s="246"/>
      <c r="BN224" s="246"/>
      <c r="BO224" s="246"/>
      <c r="BP224" s="246"/>
      <c r="BQ224" s="246"/>
      <c r="BR224" s="246"/>
      <c r="BS224" s="246"/>
      <c r="BT224" s="246"/>
      <c r="BU224" s="246"/>
      <c r="BV224" s="246"/>
      <c r="BW224" s="246"/>
      <c r="BX224" s="247"/>
      <c r="BY224" s="920"/>
    </row>
    <row r="225" spans="1:77" hidden="1" thickBot="1" x14ac:dyDescent="0.3">
      <c r="A225" s="245"/>
      <c r="B225" s="245"/>
      <c r="C225" s="253"/>
      <c r="D225" s="254"/>
      <c r="E225" s="245"/>
      <c r="F225" s="253"/>
      <c r="G225" s="245"/>
      <c r="H225" s="255"/>
      <c r="I225" s="253"/>
      <c r="J225" s="245"/>
      <c r="K225" s="245"/>
      <c r="L225" s="253"/>
      <c r="M225" s="245"/>
      <c r="N225" s="245"/>
      <c r="O225" s="253"/>
      <c r="P225" s="245"/>
      <c r="Q225" s="245"/>
      <c r="R225" s="253"/>
      <c r="S225" s="245"/>
      <c r="T225" s="245"/>
      <c r="U225" s="253"/>
      <c r="V225" s="245"/>
      <c r="W225" s="245"/>
      <c r="X225" s="253"/>
      <c r="Y225" s="245"/>
      <c r="Z225" s="245"/>
      <c r="AA225" s="253"/>
      <c r="AB225" s="245"/>
      <c r="AC225" s="245"/>
      <c r="AD225" s="253"/>
      <c r="AE225" s="245"/>
      <c r="AF225" s="245"/>
      <c r="AG225" s="253"/>
      <c r="AH225" s="245"/>
      <c r="AI225" s="245"/>
      <c r="AJ225" s="253"/>
      <c r="AK225" s="245"/>
      <c r="AL225" s="245"/>
      <c r="AM225" s="245"/>
      <c r="AN225" s="245"/>
      <c r="AO225" s="245"/>
      <c r="AP225" s="246"/>
      <c r="AQ225" s="246"/>
      <c r="AR225" s="246"/>
      <c r="AS225" s="246"/>
      <c r="AT225" s="246"/>
      <c r="AU225" s="246"/>
      <c r="AV225" s="246"/>
      <c r="AW225" s="246"/>
      <c r="AX225" s="246"/>
      <c r="AY225" s="246"/>
      <c r="AZ225" s="246"/>
      <c r="BA225" s="246"/>
      <c r="BB225" s="246"/>
      <c r="BC225" s="246"/>
      <c r="BD225" s="246"/>
      <c r="BE225" s="246"/>
      <c r="BF225" s="246"/>
      <c r="BG225" s="246"/>
      <c r="BH225" s="246"/>
      <c r="BI225" s="246"/>
      <c r="BJ225" s="246"/>
      <c r="BK225" s="246"/>
      <c r="BL225" s="246"/>
      <c r="BM225" s="246"/>
      <c r="BN225" s="246"/>
      <c r="BO225" s="246"/>
      <c r="BP225" s="246"/>
      <c r="BQ225" s="246"/>
      <c r="BR225" s="246"/>
      <c r="BS225" s="246"/>
      <c r="BT225" s="246"/>
      <c r="BU225" s="246"/>
      <c r="BV225" s="246"/>
      <c r="BW225" s="246"/>
      <c r="BX225" s="247"/>
      <c r="BY225" s="920"/>
    </row>
    <row r="226" spans="1:77" hidden="1" thickBot="1" x14ac:dyDescent="0.3">
      <c r="A226" s="245"/>
      <c r="B226" s="245"/>
      <c r="C226" s="253"/>
      <c r="D226" s="254"/>
      <c r="E226" s="245"/>
      <c r="F226" s="253"/>
      <c r="G226" s="245"/>
      <c r="H226" s="255"/>
      <c r="I226" s="253"/>
      <c r="J226" s="245"/>
      <c r="K226" s="245"/>
      <c r="L226" s="253"/>
      <c r="M226" s="245"/>
      <c r="N226" s="245"/>
      <c r="O226" s="253"/>
      <c r="P226" s="245"/>
      <c r="Q226" s="245"/>
      <c r="R226" s="253"/>
      <c r="S226" s="245"/>
      <c r="T226" s="245"/>
      <c r="U226" s="253"/>
      <c r="V226" s="245"/>
      <c r="W226" s="245"/>
      <c r="X226" s="253"/>
      <c r="Y226" s="245"/>
      <c r="Z226" s="245"/>
      <c r="AA226" s="253"/>
      <c r="AB226" s="245"/>
      <c r="AC226" s="245"/>
      <c r="AD226" s="253"/>
      <c r="AE226" s="245"/>
      <c r="AF226" s="245"/>
      <c r="AG226" s="253"/>
      <c r="AH226" s="245"/>
      <c r="AI226" s="245"/>
      <c r="AJ226" s="253"/>
      <c r="AK226" s="245"/>
      <c r="AL226" s="245"/>
      <c r="AM226" s="245"/>
      <c r="AN226" s="245"/>
      <c r="AO226" s="245"/>
      <c r="AP226" s="246"/>
      <c r="AQ226" s="246"/>
      <c r="AR226" s="246"/>
      <c r="AS226" s="246"/>
      <c r="AT226" s="246"/>
      <c r="AU226" s="246"/>
      <c r="AV226" s="246"/>
      <c r="AW226" s="246"/>
      <c r="AX226" s="246"/>
      <c r="AY226" s="246"/>
      <c r="AZ226" s="246"/>
      <c r="BA226" s="246"/>
      <c r="BB226" s="246"/>
      <c r="BC226" s="246"/>
      <c r="BD226" s="246"/>
      <c r="BE226" s="246"/>
      <c r="BF226" s="246"/>
      <c r="BG226" s="246"/>
      <c r="BH226" s="246"/>
      <c r="BI226" s="246"/>
      <c r="BJ226" s="246"/>
      <c r="BK226" s="246"/>
      <c r="BL226" s="246"/>
      <c r="BM226" s="246"/>
      <c r="BN226" s="246"/>
      <c r="BO226" s="246"/>
      <c r="BP226" s="246"/>
      <c r="BQ226" s="246"/>
      <c r="BR226" s="246"/>
      <c r="BS226" s="246"/>
      <c r="BT226" s="246"/>
      <c r="BU226" s="246"/>
      <c r="BV226" s="246"/>
      <c r="BW226" s="246"/>
      <c r="BX226" s="247"/>
      <c r="BY226" s="920"/>
    </row>
    <row r="227" spans="1:77" hidden="1" thickBot="1" x14ac:dyDescent="0.3">
      <c r="A227" s="245"/>
      <c r="B227" s="245"/>
      <c r="C227" s="253"/>
      <c r="D227" s="254"/>
      <c r="E227" s="245"/>
      <c r="F227" s="253"/>
      <c r="G227" s="245"/>
      <c r="H227" s="255"/>
      <c r="I227" s="253"/>
      <c r="J227" s="245"/>
      <c r="K227" s="245"/>
      <c r="L227" s="253"/>
      <c r="M227" s="245"/>
      <c r="N227" s="245"/>
      <c r="O227" s="253"/>
      <c r="P227" s="245"/>
      <c r="Q227" s="245"/>
      <c r="R227" s="253"/>
      <c r="S227" s="245"/>
      <c r="T227" s="245"/>
      <c r="U227" s="253"/>
      <c r="V227" s="245"/>
      <c r="W227" s="245"/>
      <c r="X227" s="253"/>
      <c r="Y227" s="245"/>
      <c r="Z227" s="245"/>
      <c r="AA227" s="253"/>
      <c r="AB227" s="245"/>
      <c r="AC227" s="245"/>
      <c r="AD227" s="253"/>
      <c r="AE227" s="245"/>
      <c r="AF227" s="245"/>
      <c r="AG227" s="253"/>
      <c r="AH227" s="245"/>
      <c r="AI227" s="245"/>
      <c r="AJ227" s="253"/>
      <c r="AK227" s="245"/>
      <c r="AL227" s="245"/>
      <c r="AM227" s="245"/>
      <c r="AN227" s="245"/>
      <c r="AO227" s="245"/>
      <c r="AP227" s="246"/>
      <c r="AQ227" s="246"/>
      <c r="AR227" s="246"/>
      <c r="AS227" s="246"/>
      <c r="AT227" s="246"/>
      <c r="AU227" s="246"/>
      <c r="AV227" s="246"/>
      <c r="AW227" s="246"/>
      <c r="AX227" s="246"/>
      <c r="AY227" s="246"/>
      <c r="AZ227" s="246"/>
      <c r="BA227" s="246"/>
      <c r="BB227" s="246"/>
      <c r="BC227" s="246"/>
      <c r="BD227" s="246"/>
      <c r="BE227" s="246"/>
      <c r="BF227" s="246"/>
      <c r="BG227" s="246"/>
      <c r="BH227" s="246"/>
      <c r="BI227" s="246"/>
      <c r="BJ227" s="246"/>
      <c r="BK227" s="246"/>
      <c r="BL227" s="246"/>
      <c r="BM227" s="246"/>
      <c r="BN227" s="246"/>
      <c r="BO227" s="246"/>
      <c r="BP227" s="246"/>
      <c r="BQ227" s="246"/>
      <c r="BR227" s="246"/>
      <c r="BS227" s="246"/>
      <c r="BT227" s="246"/>
      <c r="BU227" s="246"/>
      <c r="BV227" s="246"/>
      <c r="BW227" s="246"/>
      <c r="BX227" s="247"/>
      <c r="BY227" s="920"/>
    </row>
    <row r="228" spans="1:77" hidden="1" thickBot="1" x14ac:dyDescent="0.3">
      <c r="A228" s="245"/>
      <c r="B228" s="245"/>
      <c r="C228" s="253"/>
      <c r="D228" s="254"/>
      <c r="E228" s="245"/>
      <c r="F228" s="253"/>
      <c r="G228" s="245"/>
      <c r="H228" s="255"/>
      <c r="I228" s="253"/>
      <c r="J228" s="245"/>
      <c r="K228" s="245"/>
      <c r="L228" s="253"/>
      <c r="M228" s="245"/>
      <c r="N228" s="245"/>
      <c r="O228" s="253"/>
      <c r="P228" s="245"/>
      <c r="Q228" s="245"/>
      <c r="R228" s="253"/>
      <c r="S228" s="245"/>
      <c r="T228" s="245"/>
      <c r="U228" s="253"/>
      <c r="V228" s="245"/>
      <c r="W228" s="245"/>
      <c r="X228" s="253"/>
      <c r="Y228" s="245"/>
      <c r="Z228" s="245"/>
      <c r="AA228" s="253"/>
      <c r="AB228" s="245"/>
      <c r="AC228" s="245"/>
      <c r="AD228" s="253"/>
      <c r="AE228" s="245"/>
      <c r="AF228" s="245"/>
      <c r="AG228" s="253"/>
      <c r="AH228" s="245"/>
      <c r="AI228" s="245"/>
      <c r="AJ228" s="253"/>
      <c r="AK228" s="245"/>
      <c r="AL228" s="245"/>
      <c r="AM228" s="245"/>
      <c r="AN228" s="245"/>
      <c r="AO228" s="245"/>
      <c r="AP228" s="246"/>
      <c r="AQ228" s="246"/>
      <c r="AR228" s="246"/>
      <c r="AS228" s="246"/>
      <c r="AT228" s="246"/>
      <c r="AU228" s="246"/>
      <c r="AV228" s="246"/>
      <c r="AW228" s="246"/>
      <c r="AX228" s="246"/>
      <c r="AY228" s="246"/>
      <c r="AZ228" s="246"/>
      <c r="BA228" s="246"/>
      <c r="BB228" s="246"/>
      <c r="BC228" s="246"/>
      <c r="BD228" s="246"/>
      <c r="BE228" s="246"/>
      <c r="BF228" s="246"/>
      <c r="BG228" s="246"/>
      <c r="BH228" s="246"/>
      <c r="BI228" s="246"/>
      <c r="BJ228" s="246"/>
      <c r="BK228" s="246"/>
      <c r="BL228" s="246"/>
      <c r="BM228" s="246"/>
      <c r="BN228" s="246"/>
      <c r="BO228" s="246"/>
      <c r="BP228" s="246"/>
      <c r="BQ228" s="246"/>
      <c r="BR228" s="246"/>
      <c r="BS228" s="246"/>
      <c r="BT228" s="246"/>
      <c r="BU228" s="246"/>
      <c r="BV228" s="246"/>
      <c r="BW228" s="246"/>
      <c r="BX228" s="247"/>
      <c r="BY228" s="920"/>
    </row>
    <row r="229" spans="1:77" hidden="1" thickBot="1" x14ac:dyDescent="0.3">
      <c r="A229" s="245"/>
      <c r="B229" s="245"/>
      <c r="C229" s="253"/>
      <c r="D229" s="254"/>
      <c r="E229" s="245"/>
      <c r="F229" s="253"/>
      <c r="G229" s="245"/>
      <c r="H229" s="255"/>
      <c r="I229" s="253"/>
      <c r="J229" s="245"/>
      <c r="K229" s="245"/>
      <c r="L229" s="253"/>
      <c r="M229" s="245"/>
      <c r="N229" s="245"/>
      <c r="O229" s="253"/>
      <c r="P229" s="245"/>
      <c r="Q229" s="245"/>
      <c r="R229" s="253"/>
      <c r="S229" s="245"/>
      <c r="T229" s="245"/>
      <c r="U229" s="253"/>
      <c r="V229" s="245"/>
      <c r="W229" s="245"/>
      <c r="X229" s="253"/>
      <c r="Y229" s="245"/>
      <c r="Z229" s="245"/>
      <c r="AA229" s="253"/>
      <c r="AB229" s="245"/>
      <c r="AC229" s="245"/>
      <c r="AD229" s="253"/>
      <c r="AE229" s="245"/>
      <c r="AF229" s="245"/>
      <c r="AG229" s="253"/>
      <c r="AH229" s="245"/>
      <c r="AI229" s="245"/>
      <c r="AJ229" s="253"/>
      <c r="AK229" s="245"/>
      <c r="AL229" s="245"/>
      <c r="AM229" s="245"/>
      <c r="AN229" s="245"/>
      <c r="AO229" s="245"/>
      <c r="AP229" s="246"/>
      <c r="AQ229" s="246"/>
      <c r="AR229" s="246"/>
      <c r="AS229" s="246"/>
      <c r="AT229" s="246"/>
      <c r="AU229" s="246"/>
      <c r="AV229" s="246"/>
      <c r="AW229" s="246"/>
      <c r="AX229" s="246"/>
      <c r="AY229" s="246"/>
      <c r="AZ229" s="246"/>
      <c r="BA229" s="246"/>
      <c r="BB229" s="246"/>
      <c r="BC229" s="246"/>
      <c r="BD229" s="246"/>
      <c r="BE229" s="246"/>
      <c r="BF229" s="246"/>
      <c r="BG229" s="246"/>
      <c r="BH229" s="246"/>
      <c r="BI229" s="246"/>
      <c r="BJ229" s="246"/>
      <c r="BK229" s="246"/>
      <c r="BL229" s="246"/>
      <c r="BM229" s="246"/>
      <c r="BN229" s="246"/>
      <c r="BO229" s="246"/>
      <c r="BP229" s="246"/>
      <c r="BQ229" s="246"/>
      <c r="BR229" s="246"/>
      <c r="BS229" s="246"/>
      <c r="BT229" s="246"/>
      <c r="BU229" s="246"/>
      <c r="BV229" s="246"/>
      <c r="BW229" s="246"/>
      <c r="BX229" s="247"/>
      <c r="BY229" s="920"/>
    </row>
    <row r="230" spans="1:77" hidden="1" thickBot="1" x14ac:dyDescent="0.3">
      <c r="A230" s="245"/>
      <c r="B230" s="245"/>
      <c r="C230" s="253"/>
      <c r="D230" s="254"/>
      <c r="E230" s="245"/>
      <c r="F230" s="253"/>
      <c r="G230" s="245"/>
      <c r="H230" s="255"/>
      <c r="I230" s="253"/>
      <c r="J230" s="245"/>
      <c r="K230" s="245"/>
      <c r="L230" s="253"/>
      <c r="M230" s="245"/>
      <c r="N230" s="245"/>
      <c r="O230" s="253"/>
      <c r="P230" s="245"/>
      <c r="Q230" s="245"/>
      <c r="R230" s="253"/>
      <c r="S230" s="245"/>
      <c r="T230" s="245"/>
      <c r="U230" s="253"/>
      <c r="V230" s="245"/>
      <c r="W230" s="245"/>
      <c r="X230" s="253"/>
      <c r="Y230" s="245"/>
      <c r="Z230" s="245"/>
      <c r="AA230" s="253"/>
      <c r="AB230" s="245"/>
      <c r="AC230" s="245"/>
      <c r="AD230" s="253"/>
      <c r="AE230" s="245"/>
      <c r="AF230" s="245"/>
      <c r="AG230" s="253"/>
      <c r="AH230" s="245"/>
      <c r="AI230" s="245"/>
      <c r="AJ230" s="253"/>
      <c r="AK230" s="245"/>
      <c r="AL230" s="245"/>
      <c r="AM230" s="245"/>
      <c r="AN230" s="245"/>
      <c r="AO230" s="245"/>
      <c r="AP230" s="246"/>
      <c r="AQ230" s="246"/>
      <c r="AR230" s="246"/>
      <c r="AS230" s="246"/>
      <c r="AT230" s="246"/>
      <c r="AU230" s="246"/>
      <c r="AV230" s="246"/>
      <c r="AW230" s="246"/>
      <c r="AX230" s="246"/>
      <c r="AY230" s="246"/>
      <c r="AZ230" s="246"/>
      <c r="BA230" s="246"/>
      <c r="BB230" s="246"/>
      <c r="BC230" s="246"/>
      <c r="BD230" s="246"/>
      <c r="BE230" s="246"/>
      <c r="BF230" s="246"/>
      <c r="BG230" s="246"/>
      <c r="BH230" s="246"/>
      <c r="BI230" s="246"/>
      <c r="BJ230" s="246"/>
      <c r="BK230" s="246"/>
      <c r="BL230" s="246"/>
      <c r="BM230" s="246"/>
      <c r="BN230" s="246"/>
      <c r="BO230" s="246"/>
      <c r="BP230" s="246"/>
      <c r="BQ230" s="246"/>
      <c r="BR230" s="246"/>
      <c r="BS230" s="246"/>
      <c r="BT230" s="246"/>
      <c r="BU230" s="246"/>
      <c r="BV230" s="246"/>
      <c r="BW230" s="246"/>
      <c r="BX230" s="247"/>
      <c r="BY230" s="920"/>
    </row>
    <row r="231" spans="1:77" hidden="1" thickBot="1" x14ac:dyDescent="0.3">
      <c r="A231" s="245"/>
      <c r="B231" s="245"/>
      <c r="C231" s="253"/>
      <c r="D231" s="254"/>
      <c r="E231" s="245"/>
      <c r="F231" s="253"/>
      <c r="G231" s="245"/>
      <c r="H231" s="255"/>
      <c r="I231" s="253"/>
      <c r="J231" s="245"/>
      <c r="K231" s="245"/>
      <c r="L231" s="253"/>
      <c r="M231" s="245"/>
      <c r="N231" s="245"/>
      <c r="O231" s="253"/>
      <c r="P231" s="245"/>
      <c r="Q231" s="245"/>
      <c r="R231" s="253"/>
      <c r="S231" s="245"/>
      <c r="T231" s="245"/>
      <c r="U231" s="253"/>
      <c r="V231" s="245"/>
      <c r="W231" s="245"/>
      <c r="X231" s="253"/>
      <c r="Y231" s="245"/>
      <c r="Z231" s="245"/>
      <c r="AA231" s="253"/>
      <c r="AB231" s="245"/>
      <c r="AC231" s="245"/>
      <c r="AD231" s="253"/>
      <c r="AE231" s="245"/>
      <c r="AF231" s="245"/>
      <c r="AG231" s="253"/>
      <c r="AH231" s="245"/>
      <c r="AI231" s="245"/>
      <c r="AJ231" s="253"/>
      <c r="AK231" s="245"/>
      <c r="AL231" s="245"/>
      <c r="AM231" s="245"/>
      <c r="AN231" s="245"/>
      <c r="AO231" s="245"/>
      <c r="AP231" s="246"/>
      <c r="AQ231" s="246"/>
      <c r="AR231" s="246"/>
      <c r="AS231" s="246"/>
      <c r="AT231" s="246"/>
      <c r="AU231" s="246"/>
      <c r="AV231" s="246"/>
      <c r="AW231" s="246"/>
      <c r="AX231" s="246"/>
      <c r="AY231" s="246"/>
      <c r="AZ231" s="246"/>
      <c r="BA231" s="246"/>
      <c r="BB231" s="246"/>
      <c r="BC231" s="246"/>
      <c r="BD231" s="246"/>
      <c r="BE231" s="246"/>
      <c r="BF231" s="246"/>
      <c r="BG231" s="246"/>
      <c r="BH231" s="246"/>
      <c r="BI231" s="246"/>
      <c r="BJ231" s="246"/>
      <c r="BK231" s="246"/>
      <c r="BL231" s="246"/>
      <c r="BM231" s="246"/>
      <c r="BN231" s="246"/>
      <c r="BO231" s="246"/>
      <c r="BP231" s="246"/>
      <c r="BQ231" s="246"/>
      <c r="BR231" s="246"/>
      <c r="BS231" s="246"/>
      <c r="BT231" s="246"/>
      <c r="BU231" s="246"/>
      <c r="BV231" s="246"/>
      <c r="BW231" s="246"/>
      <c r="BX231" s="247"/>
      <c r="BY231" s="920"/>
    </row>
    <row r="232" spans="1:77" hidden="1" thickBot="1" x14ac:dyDescent="0.3">
      <c r="A232" s="245"/>
      <c r="B232" s="245"/>
      <c r="C232" s="253"/>
      <c r="D232" s="254"/>
      <c r="E232" s="245"/>
      <c r="F232" s="253"/>
      <c r="G232" s="245"/>
      <c r="H232" s="255"/>
      <c r="I232" s="253"/>
      <c r="J232" s="245"/>
      <c r="K232" s="245"/>
      <c r="L232" s="253"/>
      <c r="M232" s="245"/>
      <c r="N232" s="245"/>
      <c r="O232" s="253"/>
      <c r="P232" s="245"/>
      <c r="Q232" s="245"/>
      <c r="R232" s="253"/>
      <c r="S232" s="245"/>
      <c r="T232" s="245"/>
      <c r="U232" s="253"/>
      <c r="V232" s="245"/>
      <c r="W232" s="245"/>
      <c r="X232" s="253"/>
      <c r="Y232" s="245"/>
      <c r="Z232" s="245"/>
      <c r="AA232" s="253"/>
      <c r="AB232" s="245"/>
      <c r="AC232" s="245"/>
      <c r="AD232" s="253"/>
      <c r="AE232" s="245"/>
      <c r="AF232" s="245"/>
      <c r="AG232" s="253"/>
      <c r="AH232" s="245"/>
      <c r="AI232" s="245"/>
      <c r="AJ232" s="253"/>
      <c r="AK232" s="245"/>
      <c r="AL232" s="245"/>
      <c r="AM232" s="245"/>
      <c r="AN232" s="245"/>
      <c r="AO232" s="245"/>
      <c r="AP232" s="246"/>
      <c r="AQ232" s="246"/>
      <c r="AR232" s="246"/>
      <c r="AS232" s="246"/>
      <c r="AT232" s="246"/>
      <c r="AU232" s="246"/>
      <c r="AV232" s="246"/>
      <c r="AW232" s="246"/>
      <c r="AX232" s="246"/>
      <c r="AY232" s="246"/>
      <c r="AZ232" s="246"/>
      <c r="BA232" s="246"/>
      <c r="BB232" s="246"/>
      <c r="BC232" s="246"/>
      <c r="BD232" s="246"/>
      <c r="BE232" s="246"/>
      <c r="BF232" s="246"/>
      <c r="BG232" s="246"/>
      <c r="BH232" s="246"/>
      <c r="BI232" s="246"/>
      <c r="BJ232" s="246"/>
      <c r="BK232" s="246"/>
      <c r="BL232" s="246"/>
      <c r="BM232" s="246"/>
      <c r="BN232" s="246"/>
      <c r="BO232" s="246"/>
      <c r="BP232" s="246"/>
      <c r="BQ232" s="246"/>
      <c r="BR232" s="246"/>
      <c r="BS232" s="246"/>
      <c r="BT232" s="246"/>
      <c r="BU232" s="246"/>
      <c r="BV232" s="246"/>
      <c r="BW232" s="246"/>
      <c r="BX232" s="247"/>
      <c r="BY232" s="920"/>
    </row>
    <row r="233" spans="1:77" hidden="1" thickBot="1" x14ac:dyDescent="0.3">
      <c r="A233" s="245"/>
      <c r="B233" s="245"/>
      <c r="C233" s="253"/>
      <c r="D233" s="254"/>
      <c r="E233" s="245"/>
      <c r="F233" s="253"/>
      <c r="G233" s="245"/>
      <c r="H233" s="255"/>
      <c r="I233" s="253"/>
      <c r="J233" s="245"/>
      <c r="K233" s="245"/>
      <c r="L233" s="253"/>
      <c r="M233" s="245"/>
      <c r="N233" s="245"/>
      <c r="O233" s="253"/>
      <c r="P233" s="245"/>
      <c r="Q233" s="245"/>
      <c r="R233" s="253"/>
      <c r="S233" s="245"/>
      <c r="T233" s="245"/>
      <c r="U233" s="253"/>
      <c r="V233" s="245"/>
      <c r="W233" s="245"/>
      <c r="X233" s="253"/>
      <c r="Y233" s="245"/>
      <c r="Z233" s="245"/>
      <c r="AA233" s="253"/>
      <c r="AB233" s="245"/>
      <c r="AC233" s="245"/>
      <c r="AD233" s="253"/>
      <c r="AE233" s="245"/>
      <c r="AF233" s="245"/>
      <c r="AG233" s="253"/>
      <c r="AH233" s="245"/>
      <c r="AI233" s="245"/>
      <c r="AJ233" s="253"/>
      <c r="AK233" s="245"/>
      <c r="AL233" s="245"/>
      <c r="AM233" s="245"/>
      <c r="AN233" s="245"/>
      <c r="AO233" s="245"/>
      <c r="AP233" s="246"/>
      <c r="AQ233" s="246"/>
      <c r="AR233" s="246"/>
      <c r="AS233" s="246"/>
      <c r="AT233" s="246"/>
      <c r="AU233" s="246"/>
      <c r="AV233" s="246"/>
      <c r="AW233" s="246"/>
      <c r="AX233" s="246"/>
      <c r="AY233" s="246"/>
      <c r="AZ233" s="246"/>
      <c r="BA233" s="246"/>
      <c r="BB233" s="246"/>
      <c r="BC233" s="246"/>
      <c r="BD233" s="246"/>
      <c r="BE233" s="246"/>
      <c r="BF233" s="246"/>
      <c r="BG233" s="246"/>
      <c r="BH233" s="246"/>
      <c r="BI233" s="246"/>
      <c r="BJ233" s="246"/>
      <c r="BK233" s="246"/>
      <c r="BL233" s="246"/>
      <c r="BM233" s="246"/>
      <c r="BN233" s="246"/>
      <c r="BO233" s="246"/>
      <c r="BP233" s="246"/>
      <c r="BQ233" s="246"/>
      <c r="BR233" s="246"/>
      <c r="BS233" s="246"/>
      <c r="BT233" s="246"/>
      <c r="BU233" s="246"/>
      <c r="BV233" s="246"/>
      <c r="BW233" s="246"/>
      <c r="BX233" s="247"/>
      <c r="BY233" s="920"/>
    </row>
    <row r="234" spans="1:77" hidden="1" thickBot="1" x14ac:dyDescent="0.3">
      <c r="A234" s="245"/>
      <c r="B234" s="245"/>
      <c r="C234" s="253"/>
      <c r="D234" s="254"/>
      <c r="E234" s="245"/>
      <c r="F234" s="253"/>
      <c r="G234" s="245"/>
      <c r="H234" s="255"/>
      <c r="I234" s="253"/>
      <c r="J234" s="245"/>
      <c r="K234" s="245"/>
      <c r="L234" s="253"/>
      <c r="M234" s="245"/>
      <c r="N234" s="245"/>
      <c r="O234" s="253"/>
      <c r="P234" s="245"/>
      <c r="Q234" s="245"/>
      <c r="R234" s="253"/>
      <c r="S234" s="245"/>
      <c r="T234" s="245"/>
      <c r="U234" s="253"/>
      <c r="V234" s="245"/>
      <c r="W234" s="245"/>
      <c r="X234" s="253"/>
      <c r="Y234" s="245"/>
      <c r="Z234" s="245"/>
      <c r="AA234" s="253"/>
      <c r="AB234" s="245"/>
      <c r="AC234" s="245"/>
      <c r="AD234" s="253"/>
      <c r="AE234" s="245"/>
      <c r="AF234" s="245"/>
      <c r="AG234" s="253"/>
      <c r="AH234" s="245"/>
      <c r="AI234" s="245"/>
      <c r="AJ234" s="253"/>
      <c r="AK234" s="245"/>
      <c r="AL234" s="245"/>
      <c r="AM234" s="245"/>
      <c r="AN234" s="245"/>
      <c r="AO234" s="245"/>
      <c r="AP234" s="246"/>
      <c r="AQ234" s="246"/>
      <c r="AR234" s="246"/>
      <c r="AS234" s="246"/>
      <c r="AT234" s="246"/>
      <c r="AU234" s="246"/>
      <c r="AV234" s="246"/>
      <c r="AW234" s="246"/>
      <c r="AX234" s="246"/>
      <c r="AY234" s="246"/>
      <c r="AZ234" s="246"/>
      <c r="BA234" s="246"/>
      <c r="BB234" s="246"/>
      <c r="BC234" s="246"/>
      <c r="BD234" s="246"/>
      <c r="BE234" s="246"/>
      <c r="BF234" s="246"/>
      <c r="BG234" s="246"/>
      <c r="BH234" s="246"/>
      <c r="BI234" s="246"/>
      <c r="BJ234" s="246"/>
      <c r="BK234" s="246"/>
      <c r="BL234" s="246"/>
      <c r="BM234" s="246"/>
      <c r="BN234" s="246"/>
      <c r="BO234" s="246"/>
      <c r="BP234" s="246"/>
      <c r="BQ234" s="246"/>
      <c r="BR234" s="246"/>
      <c r="BS234" s="246"/>
      <c r="BT234" s="246"/>
      <c r="BU234" s="246"/>
      <c r="BV234" s="246"/>
      <c r="BW234" s="246"/>
      <c r="BX234" s="247"/>
      <c r="BY234" s="920"/>
    </row>
    <row r="235" spans="1:77" hidden="1" thickBot="1" x14ac:dyDescent="0.3">
      <c r="A235" s="245"/>
      <c r="B235" s="245"/>
      <c r="C235" s="253"/>
      <c r="D235" s="254"/>
      <c r="E235" s="245"/>
      <c r="F235" s="253"/>
      <c r="G235" s="245"/>
      <c r="H235" s="255"/>
      <c r="I235" s="253"/>
      <c r="J235" s="245"/>
      <c r="K235" s="245"/>
      <c r="L235" s="253"/>
      <c r="M235" s="245"/>
      <c r="N235" s="245"/>
      <c r="O235" s="253"/>
      <c r="P235" s="245"/>
      <c r="Q235" s="245"/>
      <c r="R235" s="253"/>
      <c r="S235" s="245"/>
      <c r="T235" s="245"/>
      <c r="U235" s="253"/>
      <c r="V235" s="245"/>
      <c r="W235" s="245"/>
      <c r="X235" s="253"/>
      <c r="Y235" s="245"/>
      <c r="Z235" s="245"/>
      <c r="AA235" s="253"/>
      <c r="AB235" s="245"/>
      <c r="AC235" s="245"/>
      <c r="AD235" s="253"/>
      <c r="AE235" s="245"/>
      <c r="AF235" s="245"/>
      <c r="AG235" s="253"/>
      <c r="AH235" s="245"/>
      <c r="AI235" s="245"/>
      <c r="AJ235" s="253"/>
      <c r="AK235" s="245"/>
      <c r="AL235" s="245"/>
      <c r="AM235" s="245"/>
      <c r="AN235" s="245"/>
      <c r="AO235" s="245"/>
      <c r="AP235" s="246"/>
      <c r="AQ235" s="246"/>
      <c r="AR235" s="246"/>
      <c r="AS235" s="246"/>
      <c r="AT235" s="246"/>
      <c r="AU235" s="246"/>
      <c r="AV235" s="246"/>
      <c r="AW235" s="246"/>
      <c r="AX235" s="246"/>
      <c r="AY235" s="246"/>
      <c r="AZ235" s="246"/>
      <c r="BA235" s="246"/>
      <c r="BB235" s="246"/>
      <c r="BC235" s="246"/>
      <c r="BD235" s="246"/>
      <c r="BE235" s="246"/>
      <c r="BF235" s="246"/>
      <c r="BG235" s="246"/>
      <c r="BH235" s="246"/>
      <c r="BI235" s="246"/>
      <c r="BJ235" s="246"/>
      <c r="BK235" s="246"/>
      <c r="BL235" s="246"/>
      <c r="BM235" s="246"/>
      <c r="BN235" s="246"/>
      <c r="BO235" s="246"/>
      <c r="BP235" s="246"/>
      <c r="BQ235" s="246"/>
      <c r="BR235" s="246"/>
      <c r="BS235" s="246"/>
      <c r="BT235" s="246"/>
      <c r="BU235" s="246"/>
      <c r="BV235" s="246"/>
      <c r="BW235" s="246"/>
      <c r="BX235" s="247"/>
      <c r="BY235" s="920"/>
    </row>
    <row r="236" spans="1:77" hidden="1" thickBot="1" x14ac:dyDescent="0.3">
      <c r="A236" s="245"/>
      <c r="B236" s="245"/>
      <c r="C236" s="253"/>
      <c r="D236" s="254"/>
      <c r="E236" s="245"/>
      <c r="F236" s="253"/>
      <c r="G236" s="245"/>
      <c r="H236" s="255"/>
      <c r="I236" s="253"/>
      <c r="J236" s="245"/>
      <c r="K236" s="245"/>
      <c r="L236" s="253"/>
      <c r="M236" s="245"/>
      <c r="N236" s="245"/>
      <c r="O236" s="253"/>
      <c r="P236" s="245"/>
      <c r="Q236" s="245"/>
      <c r="R236" s="253"/>
      <c r="S236" s="245"/>
      <c r="T236" s="245"/>
      <c r="U236" s="253"/>
      <c r="V236" s="245"/>
      <c r="W236" s="245"/>
      <c r="X236" s="253"/>
      <c r="Y236" s="245"/>
      <c r="Z236" s="245"/>
      <c r="AA236" s="253"/>
      <c r="AB236" s="245"/>
      <c r="AC236" s="245"/>
      <c r="AD236" s="253"/>
      <c r="AE236" s="245"/>
      <c r="AF236" s="245"/>
      <c r="AG236" s="253"/>
      <c r="AH236" s="245"/>
      <c r="AI236" s="245"/>
      <c r="AJ236" s="253"/>
      <c r="AK236" s="245"/>
      <c r="AL236" s="245"/>
      <c r="AM236" s="245"/>
      <c r="AN236" s="245"/>
      <c r="AO236" s="245"/>
      <c r="AP236" s="246"/>
      <c r="AQ236" s="246"/>
      <c r="AR236" s="246"/>
      <c r="AS236" s="246"/>
      <c r="AT236" s="246"/>
      <c r="AU236" s="246"/>
      <c r="AV236" s="246"/>
      <c r="AW236" s="246"/>
      <c r="AX236" s="246"/>
      <c r="AY236" s="246"/>
      <c r="AZ236" s="246"/>
      <c r="BA236" s="246"/>
      <c r="BB236" s="246"/>
      <c r="BC236" s="246"/>
      <c r="BD236" s="246"/>
      <c r="BE236" s="246"/>
      <c r="BF236" s="246"/>
      <c r="BG236" s="246"/>
      <c r="BH236" s="246"/>
      <c r="BI236" s="246"/>
      <c r="BJ236" s="246"/>
      <c r="BK236" s="246"/>
      <c r="BL236" s="246"/>
      <c r="BM236" s="246"/>
      <c r="BN236" s="246"/>
      <c r="BO236" s="246"/>
      <c r="BP236" s="246"/>
      <c r="BQ236" s="246"/>
      <c r="BR236" s="246"/>
      <c r="BS236" s="246"/>
      <c r="BT236" s="246"/>
      <c r="BU236" s="246"/>
      <c r="BV236" s="246"/>
      <c r="BW236" s="246"/>
      <c r="BX236" s="247"/>
      <c r="BY236" s="920"/>
    </row>
    <row r="237" spans="1:77" hidden="1" thickBot="1" x14ac:dyDescent="0.3">
      <c r="A237" s="245"/>
      <c r="B237" s="245"/>
      <c r="C237" s="253"/>
      <c r="D237" s="254"/>
      <c r="E237" s="245"/>
      <c r="F237" s="253"/>
      <c r="G237" s="245"/>
      <c r="H237" s="255"/>
      <c r="I237" s="253"/>
      <c r="J237" s="245"/>
      <c r="K237" s="245"/>
      <c r="L237" s="253"/>
      <c r="M237" s="245"/>
      <c r="N237" s="245"/>
      <c r="O237" s="253"/>
      <c r="P237" s="245"/>
      <c r="Q237" s="245"/>
      <c r="R237" s="253"/>
      <c r="S237" s="245"/>
      <c r="T237" s="245"/>
      <c r="U237" s="253"/>
      <c r="V237" s="245"/>
      <c r="W237" s="245"/>
      <c r="X237" s="253"/>
      <c r="Y237" s="245"/>
      <c r="Z237" s="245"/>
      <c r="AA237" s="253"/>
      <c r="AB237" s="245"/>
      <c r="AC237" s="245"/>
      <c r="AD237" s="253"/>
      <c r="AE237" s="245"/>
      <c r="AF237" s="245"/>
      <c r="AG237" s="253"/>
      <c r="AH237" s="245"/>
      <c r="AI237" s="245"/>
      <c r="AJ237" s="253"/>
      <c r="AK237" s="245"/>
      <c r="AL237" s="245"/>
      <c r="AM237" s="245"/>
      <c r="AN237" s="245"/>
      <c r="AO237" s="245"/>
      <c r="AP237" s="246"/>
      <c r="AQ237" s="246"/>
      <c r="AR237" s="246"/>
      <c r="AS237" s="246"/>
      <c r="AT237" s="246"/>
      <c r="AU237" s="246"/>
      <c r="AV237" s="246"/>
      <c r="AW237" s="246"/>
      <c r="AX237" s="246"/>
      <c r="AY237" s="246"/>
      <c r="AZ237" s="246"/>
      <c r="BA237" s="246"/>
      <c r="BB237" s="246"/>
      <c r="BC237" s="246"/>
      <c r="BD237" s="246"/>
      <c r="BE237" s="246"/>
      <c r="BF237" s="246"/>
      <c r="BG237" s="246"/>
      <c r="BH237" s="246"/>
      <c r="BI237" s="246"/>
      <c r="BJ237" s="246"/>
      <c r="BK237" s="246"/>
      <c r="BL237" s="246"/>
      <c r="BM237" s="246"/>
      <c r="BN237" s="246"/>
      <c r="BO237" s="246"/>
      <c r="BP237" s="246"/>
      <c r="BQ237" s="246"/>
      <c r="BR237" s="246"/>
      <c r="BS237" s="246"/>
      <c r="BT237" s="246"/>
      <c r="BU237" s="246"/>
      <c r="BV237" s="246"/>
      <c r="BW237" s="246"/>
      <c r="BX237" s="247"/>
      <c r="BY237" s="920"/>
    </row>
    <row r="238" spans="1:77" hidden="1" thickBot="1" x14ac:dyDescent="0.3">
      <c r="A238" s="245"/>
      <c r="B238" s="245"/>
      <c r="C238" s="253"/>
      <c r="D238" s="254"/>
      <c r="E238" s="245"/>
      <c r="F238" s="253"/>
      <c r="G238" s="245"/>
      <c r="H238" s="255"/>
      <c r="I238" s="253"/>
      <c r="J238" s="245"/>
      <c r="K238" s="245"/>
      <c r="L238" s="253"/>
      <c r="M238" s="245"/>
      <c r="N238" s="245"/>
      <c r="O238" s="253"/>
      <c r="P238" s="245"/>
      <c r="Q238" s="245"/>
      <c r="R238" s="253"/>
      <c r="S238" s="245"/>
      <c r="T238" s="245"/>
      <c r="U238" s="253"/>
      <c r="V238" s="245"/>
      <c r="W238" s="245"/>
      <c r="X238" s="253"/>
      <c r="Y238" s="245"/>
      <c r="Z238" s="245"/>
      <c r="AA238" s="253"/>
      <c r="AB238" s="245"/>
      <c r="AC238" s="245"/>
      <c r="AD238" s="253"/>
      <c r="AE238" s="245"/>
      <c r="AF238" s="245"/>
      <c r="AG238" s="253"/>
      <c r="AH238" s="245"/>
      <c r="AI238" s="245"/>
      <c r="AJ238" s="253"/>
      <c r="AK238" s="245"/>
      <c r="AL238" s="245"/>
      <c r="AM238" s="245"/>
      <c r="AN238" s="245"/>
      <c r="AO238" s="245"/>
      <c r="AP238" s="246"/>
      <c r="AQ238" s="246"/>
      <c r="AR238" s="246"/>
      <c r="AS238" s="246"/>
      <c r="AT238" s="246"/>
      <c r="AU238" s="246"/>
      <c r="AV238" s="246"/>
      <c r="AW238" s="246"/>
      <c r="AX238" s="246"/>
      <c r="AY238" s="246"/>
      <c r="AZ238" s="246"/>
      <c r="BA238" s="246"/>
      <c r="BB238" s="246"/>
      <c r="BC238" s="246"/>
      <c r="BD238" s="246"/>
      <c r="BE238" s="246"/>
      <c r="BF238" s="246"/>
      <c r="BG238" s="246"/>
      <c r="BH238" s="246"/>
      <c r="BI238" s="246"/>
      <c r="BJ238" s="246"/>
      <c r="BK238" s="246"/>
      <c r="BL238" s="246"/>
      <c r="BM238" s="246"/>
      <c r="BN238" s="246"/>
      <c r="BO238" s="246"/>
      <c r="BP238" s="246"/>
      <c r="BQ238" s="246"/>
      <c r="BR238" s="246"/>
      <c r="BS238" s="246"/>
      <c r="BT238" s="246"/>
      <c r="BU238" s="246"/>
      <c r="BV238" s="246"/>
      <c r="BW238" s="246"/>
      <c r="BX238" s="247"/>
      <c r="BY238" s="920"/>
    </row>
    <row r="239" spans="1:77" hidden="1" thickBot="1" x14ac:dyDescent="0.3">
      <c r="A239" s="245"/>
      <c r="B239" s="245"/>
      <c r="C239" s="253"/>
      <c r="D239" s="254"/>
      <c r="E239" s="245"/>
      <c r="F239" s="253"/>
      <c r="G239" s="245"/>
      <c r="H239" s="255"/>
      <c r="I239" s="253"/>
      <c r="J239" s="245"/>
      <c r="K239" s="245"/>
      <c r="L239" s="253"/>
      <c r="M239" s="245"/>
      <c r="N239" s="245"/>
      <c r="O239" s="253"/>
      <c r="P239" s="245"/>
      <c r="Q239" s="245"/>
      <c r="R239" s="253"/>
      <c r="S239" s="245"/>
      <c r="T239" s="245"/>
      <c r="U239" s="253"/>
      <c r="V239" s="245"/>
      <c r="W239" s="245"/>
      <c r="X239" s="253"/>
      <c r="Y239" s="245"/>
      <c r="Z239" s="245"/>
      <c r="AA239" s="253"/>
      <c r="AB239" s="245"/>
      <c r="AC239" s="245"/>
      <c r="AD239" s="253"/>
      <c r="AE239" s="245"/>
      <c r="AF239" s="245"/>
      <c r="AG239" s="253"/>
      <c r="AH239" s="245"/>
      <c r="AI239" s="245"/>
      <c r="AJ239" s="253"/>
      <c r="AK239" s="245"/>
      <c r="AL239" s="245"/>
      <c r="AM239" s="245"/>
      <c r="AN239" s="245"/>
      <c r="AO239" s="245"/>
      <c r="AP239" s="246"/>
      <c r="AQ239" s="246"/>
      <c r="AR239" s="246"/>
      <c r="AS239" s="246"/>
      <c r="AT239" s="246"/>
      <c r="AU239" s="246"/>
      <c r="AV239" s="246"/>
      <c r="AW239" s="246"/>
      <c r="AX239" s="246"/>
      <c r="AY239" s="246"/>
      <c r="AZ239" s="246"/>
      <c r="BA239" s="246"/>
      <c r="BB239" s="246"/>
      <c r="BC239" s="246"/>
      <c r="BD239" s="246"/>
      <c r="BE239" s="246"/>
      <c r="BF239" s="246"/>
      <c r="BG239" s="246"/>
      <c r="BH239" s="246"/>
      <c r="BI239" s="246"/>
      <c r="BJ239" s="246"/>
      <c r="BK239" s="246"/>
      <c r="BL239" s="246"/>
      <c r="BM239" s="246"/>
      <c r="BN239" s="246"/>
      <c r="BO239" s="246"/>
      <c r="BP239" s="246"/>
      <c r="BQ239" s="246"/>
      <c r="BR239" s="246"/>
      <c r="BS239" s="246"/>
      <c r="BT239" s="246"/>
      <c r="BU239" s="246"/>
      <c r="BV239" s="246"/>
      <c r="BW239" s="246"/>
      <c r="BX239" s="247"/>
      <c r="BY239" s="920"/>
    </row>
    <row r="240" spans="1:77" hidden="1" thickBot="1" x14ac:dyDescent="0.3">
      <c r="A240" s="245"/>
      <c r="B240" s="245"/>
      <c r="C240" s="253"/>
      <c r="D240" s="254"/>
      <c r="E240" s="245"/>
      <c r="F240" s="253"/>
      <c r="G240" s="245"/>
      <c r="H240" s="255"/>
      <c r="I240" s="253"/>
      <c r="J240" s="245"/>
      <c r="K240" s="245"/>
      <c r="L240" s="253"/>
      <c r="M240" s="245"/>
      <c r="N240" s="245"/>
      <c r="O240" s="253"/>
      <c r="P240" s="245"/>
      <c r="Q240" s="245"/>
      <c r="R240" s="253"/>
      <c r="S240" s="245"/>
      <c r="T240" s="245"/>
      <c r="U240" s="253"/>
      <c r="V240" s="245"/>
      <c r="W240" s="245"/>
      <c r="X240" s="253"/>
      <c r="Y240" s="245"/>
      <c r="Z240" s="245"/>
      <c r="AA240" s="253"/>
      <c r="AB240" s="245"/>
      <c r="AC240" s="245"/>
      <c r="AD240" s="253"/>
      <c r="AE240" s="245"/>
      <c r="AF240" s="245"/>
      <c r="AG240" s="253"/>
      <c r="AH240" s="245"/>
      <c r="AI240" s="245"/>
      <c r="AJ240" s="253"/>
      <c r="AK240" s="245"/>
      <c r="AL240" s="245"/>
      <c r="AM240" s="245"/>
      <c r="AN240" s="245"/>
      <c r="AO240" s="245"/>
      <c r="AP240" s="246"/>
      <c r="AQ240" s="246"/>
      <c r="AR240" s="246"/>
      <c r="AS240" s="246"/>
      <c r="AT240" s="246"/>
      <c r="AU240" s="246"/>
      <c r="AV240" s="246"/>
      <c r="AW240" s="246"/>
      <c r="AX240" s="246"/>
      <c r="AY240" s="246"/>
      <c r="AZ240" s="246"/>
      <c r="BA240" s="246"/>
      <c r="BB240" s="246"/>
      <c r="BC240" s="246"/>
      <c r="BD240" s="246"/>
      <c r="BE240" s="246"/>
      <c r="BF240" s="246"/>
      <c r="BG240" s="246"/>
      <c r="BH240" s="246"/>
      <c r="BI240" s="246"/>
      <c r="BJ240" s="246"/>
      <c r="BK240" s="246"/>
      <c r="BL240" s="246"/>
      <c r="BM240" s="246"/>
      <c r="BN240" s="246"/>
      <c r="BO240" s="246"/>
      <c r="BP240" s="246"/>
      <c r="BQ240" s="246"/>
      <c r="BR240" s="246"/>
      <c r="BS240" s="246"/>
      <c r="BT240" s="246"/>
      <c r="BU240" s="246"/>
      <c r="BV240" s="246"/>
      <c r="BW240" s="246"/>
      <c r="BX240" s="247"/>
      <c r="BY240" s="920"/>
    </row>
    <row r="241" spans="1:77" hidden="1" thickBot="1" x14ac:dyDescent="0.3">
      <c r="A241" s="245"/>
      <c r="B241" s="245"/>
      <c r="C241" s="253"/>
      <c r="D241" s="254"/>
      <c r="E241" s="245"/>
      <c r="F241" s="253"/>
      <c r="G241" s="245"/>
      <c r="H241" s="255"/>
      <c r="I241" s="253"/>
      <c r="J241" s="245"/>
      <c r="K241" s="245"/>
      <c r="L241" s="253"/>
      <c r="M241" s="245"/>
      <c r="N241" s="245"/>
      <c r="O241" s="253"/>
      <c r="P241" s="245"/>
      <c r="Q241" s="245"/>
      <c r="R241" s="253"/>
      <c r="S241" s="245"/>
      <c r="T241" s="245"/>
      <c r="U241" s="253"/>
      <c r="V241" s="245"/>
      <c r="W241" s="245"/>
      <c r="X241" s="253"/>
      <c r="Y241" s="245"/>
      <c r="Z241" s="245"/>
      <c r="AA241" s="253"/>
      <c r="AB241" s="245"/>
      <c r="AC241" s="245"/>
      <c r="AD241" s="253"/>
      <c r="AE241" s="245"/>
      <c r="AF241" s="245"/>
      <c r="AG241" s="253"/>
      <c r="AH241" s="245"/>
      <c r="AI241" s="245"/>
      <c r="AJ241" s="253"/>
      <c r="AK241" s="245"/>
      <c r="AL241" s="245"/>
      <c r="AM241" s="245"/>
      <c r="AN241" s="245"/>
      <c r="AO241" s="245"/>
      <c r="AP241" s="246"/>
      <c r="AQ241" s="246"/>
      <c r="AR241" s="246"/>
      <c r="AS241" s="246"/>
      <c r="AT241" s="246"/>
      <c r="AU241" s="246"/>
      <c r="AV241" s="246"/>
      <c r="AW241" s="246"/>
      <c r="AX241" s="246"/>
      <c r="AY241" s="246"/>
      <c r="AZ241" s="246"/>
      <c r="BA241" s="246"/>
      <c r="BB241" s="246"/>
      <c r="BC241" s="246"/>
      <c r="BD241" s="246"/>
      <c r="BE241" s="246"/>
      <c r="BF241" s="246"/>
      <c r="BG241" s="246"/>
      <c r="BH241" s="246"/>
      <c r="BI241" s="246"/>
      <c r="BJ241" s="246"/>
      <c r="BK241" s="246"/>
      <c r="BL241" s="246"/>
      <c r="BM241" s="246"/>
      <c r="BN241" s="246"/>
      <c r="BO241" s="246"/>
      <c r="BP241" s="246"/>
      <c r="BQ241" s="246"/>
      <c r="BR241" s="246"/>
      <c r="BS241" s="246"/>
      <c r="BT241" s="246"/>
      <c r="BU241" s="246"/>
      <c r="BV241" s="246"/>
      <c r="BW241" s="246"/>
      <c r="BX241" s="247"/>
      <c r="BY241" s="920"/>
    </row>
    <row r="242" spans="1:77" hidden="1" thickBot="1" x14ac:dyDescent="0.3">
      <c r="A242" s="245"/>
      <c r="B242" s="245"/>
      <c r="C242" s="253"/>
      <c r="D242" s="254"/>
      <c r="E242" s="245"/>
      <c r="F242" s="253"/>
      <c r="G242" s="245"/>
      <c r="H242" s="255"/>
      <c r="I242" s="253"/>
      <c r="J242" s="245"/>
      <c r="K242" s="245"/>
      <c r="L242" s="253"/>
      <c r="M242" s="245"/>
      <c r="N242" s="245"/>
      <c r="O242" s="253"/>
      <c r="P242" s="245"/>
      <c r="Q242" s="245"/>
      <c r="R242" s="253"/>
      <c r="S242" s="245"/>
      <c r="T242" s="245"/>
      <c r="U242" s="253"/>
      <c r="V242" s="245"/>
      <c r="W242" s="245"/>
      <c r="X242" s="253"/>
      <c r="Y242" s="245"/>
      <c r="Z242" s="245"/>
      <c r="AA242" s="253"/>
      <c r="AB242" s="245"/>
      <c r="AC242" s="245"/>
      <c r="AD242" s="253"/>
      <c r="AE242" s="245"/>
      <c r="AF242" s="245"/>
      <c r="AG242" s="253"/>
      <c r="AH242" s="245"/>
      <c r="AI242" s="245"/>
      <c r="AJ242" s="253"/>
      <c r="AK242" s="245"/>
      <c r="AL242" s="245"/>
      <c r="AM242" s="245"/>
      <c r="AN242" s="245"/>
      <c r="AO242" s="245"/>
      <c r="AP242" s="246"/>
      <c r="AQ242" s="246"/>
      <c r="AR242" s="246"/>
      <c r="AS242" s="246"/>
      <c r="AT242" s="246"/>
      <c r="AU242" s="246"/>
      <c r="AV242" s="246"/>
      <c r="AW242" s="246"/>
      <c r="AX242" s="246"/>
      <c r="AY242" s="246"/>
      <c r="AZ242" s="246"/>
      <c r="BA242" s="246"/>
      <c r="BB242" s="246"/>
      <c r="BC242" s="246"/>
      <c r="BD242" s="246"/>
      <c r="BE242" s="246"/>
      <c r="BF242" s="246"/>
      <c r="BG242" s="246"/>
      <c r="BH242" s="246"/>
      <c r="BI242" s="246"/>
      <c r="BJ242" s="246"/>
      <c r="BK242" s="246"/>
      <c r="BL242" s="246"/>
      <c r="BM242" s="246"/>
      <c r="BN242" s="246"/>
      <c r="BO242" s="246"/>
      <c r="BP242" s="246"/>
      <c r="BQ242" s="246"/>
      <c r="BR242" s="246"/>
      <c r="BS242" s="246"/>
      <c r="BT242" s="246"/>
      <c r="BU242" s="246"/>
      <c r="BV242" s="246"/>
      <c r="BW242" s="246"/>
      <c r="BX242" s="247"/>
      <c r="BY242" s="920"/>
    </row>
    <row r="243" spans="1:77" hidden="1" thickBot="1" x14ac:dyDescent="0.3">
      <c r="A243" s="245"/>
      <c r="B243" s="245"/>
      <c r="C243" s="253"/>
      <c r="D243" s="254"/>
      <c r="E243" s="245"/>
      <c r="F243" s="253"/>
      <c r="G243" s="245"/>
      <c r="H243" s="255"/>
      <c r="I243" s="253"/>
      <c r="J243" s="245"/>
      <c r="K243" s="245"/>
      <c r="L243" s="253"/>
      <c r="M243" s="245"/>
      <c r="N243" s="245"/>
      <c r="O243" s="253"/>
      <c r="P243" s="245"/>
      <c r="Q243" s="245"/>
      <c r="R243" s="253"/>
      <c r="S243" s="245"/>
      <c r="T243" s="245"/>
      <c r="U243" s="253"/>
      <c r="V243" s="245"/>
      <c r="W243" s="245"/>
      <c r="X243" s="253"/>
      <c r="Y243" s="245"/>
      <c r="Z243" s="245"/>
      <c r="AA243" s="253"/>
      <c r="AB243" s="245"/>
      <c r="AC243" s="245"/>
      <c r="AD243" s="253"/>
      <c r="AE243" s="245"/>
      <c r="AF243" s="245"/>
      <c r="AG243" s="253"/>
      <c r="AH243" s="245"/>
      <c r="AI243" s="245"/>
      <c r="AJ243" s="253"/>
      <c r="AK243" s="245"/>
      <c r="AL243" s="245"/>
      <c r="AM243" s="245"/>
      <c r="AN243" s="245"/>
      <c r="AO243" s="245"/>
      <c r="AP243" s="246"/>
      <c r="AQ243" s="246"/>
      <c r="AR243" s="246"/>
      <c r="AS243" s="246"/>
      <c r="AT243" s="246"/>
      <c r="AU243" s="246"/>
      <c r="AV243" s="246"/>
      <c r="AW243" s="246"/>
      <c r="AX243" s="246"/>
      <c r="AY243" s="246"/>
      <c r="AZ243" s="246"/>
      <c r="BA243" s="246"/>
      <c r="BB243" s="246"/>
      <c r="BC243" s="246"/>
      <c r="BD243" s="246"/>
      <c r="BE243" s="246"/>
      <c r="BF243" s="246"/>
      <c r="BG243" s="246"/>
      <c r="BH243" s="246"/>
      <c r="BI243" s="246"/>
      <c r="BJ243" s="246"/>
      <c r="BK243" s="246"/>
      <c r="BL243" s="246"/>
      <c r="BM243" s="246"/>
      <c r="BN243" s="246"/>
      <c r="BO243" s="246"/>
      <c r="BP243" s="246"/>
      <c r="BQ243" s="246"/>
      <c r="BR243" s="246"/>
      <c r="BS243" s="246"/>
      <c r="BT243" s="246"/>
      <c r="BU243" s="246"/>
      <c r="BV243" s="246"/>
      <c r="BW243" s="246"/>
      <c r="BX243" s="247"/>
      <c r="BY243" s="920"/>
    </row>
    <row r="244" spans="1:77" hidden="1" thickBot="1" x14ac:dyDescent="0.3">
      <c r="A244" s="245"/>
      <c r="B244" s="245"/>
      <c r="C244" s="253"/>
      <c r="D244" s="254"/>
      <c r="E244" s="245"/>
      <c r="F244" s="253"/>
      <c r="G244" s="245"/>
      <c r="H244" s="255"/>
      <c r="I244" s="253"/>
      <c r="J244" s="245"/>
      <c r="K244" s="245"/>
      <c r="L244" s="253"/>
      <c r="M244" s="245"/>
      <c r="N244" s="245"/>
      <c r="O244" s="253"/>
      <c r="P244" s="245"/>
      <c r="Q244" s="245"/>
      <c r="R244" s="253"/>
      <c r="S244" s="245"/>
      <c r="T244" s="245"/>
      <c r="U244" s="253"/>
      <c r="V244" s="245"/>
      <c r="W244" s="245"/>
      <c r="X244" s="253"/>
      <c r="Y244" s="245"/>
      <c r="Z244" s="245"/>
      <c r="AA244" s="253"/>
      <c r="AB244" s="245"/>
      <c r="AC244" s="245"/>
      <c r="AD244" s="253"/>
      <c r="AE244" s="245"/>
      <c r="AF244" s="245"/>
      <c r="AG244" s="253"/>
      <c r="AH244" s="245"/>
      <c r="AI244" s="245"/>
      <c r="AJ244" s="253"/>
      <c r="AK244" s="245"/>
      <c r="AL244" s="245"/>
      <c r="AM244" s="245"/>
      <c r="AN244" s="245"/>
      <c r="AO244" s="245"/>
      <c r="AP244" s="246"/>
      <c r="AQ244" s="246"/>
      <c r="AR244" s="246"/>
      <c r="AS244" s="246"/>
      <c r="AT244" s="246"/>
      <c r="AU244" s="246"/>
      <c r="AV244" s="246"/>
      <c r="AW244" s="246"/>
      <c r="AX244" s="246"/>
      <c r="AY244" s="246"/>
      <c r="AZ244" s="246"/>
      <c r="BA244" s="246"/>
      <c r="BB244" s="246"/>
      <c r="BC244" s="246"/>
      <c r="BD244" s="246"/>
      <c r="BE244" s="246"/>
      <c r="BF244" s="246"/>
      <c r="BG244" s="246"/>
      <c r="BH244" s="246"/>
      <c r="BI244" s="246"/>
      <c r="BJ244" s="246"/>
      <c r="BK244" s="246"/>
      <c r="BL244" s="246"/>
      <c r="BM244" s="246"/>
      <c r="BN244" s="246"/>
      <c r="BO244" s="246"/>
      <c r="BP244" s="246"/>
      <c r="BQ244" s="246"/>
      <c r="BR244" s="246"/>
      <c r="BS244" s="246"/>
      <c r="BT244" s="246"/>
      <c r="BU244" s="246"/>
      <c r="BV244" s="246"/>
      <c r="BW244" s="246"/>
      <c r="BX244" s="247"/>
      <c r="BY244" s="920"/>
    </row>
    <row r="245" spans="1:77" hidden="1" thickBot="1" x14ac:dyDescent="0.3">
      <c r="A245" s="245"/>
      <c r="B245" s="245"/>
      <c r="C245" s="253"/>
      <c r="D245" s="254"/>
      <c r="E245" s="245"/>
      <c r="F245" s="253"/>
      <c r="G245" s="245"/>
      <c r="H245" s="255"/>
      <c r="I245" s="253"/>
      <c r="J245" s="245"/>
      <c r="K245" s="245"/>
      <c r="L245" s="253"/>
      <c r="M245" s="245"/>
      <c r="N245" s="245"/>
      <c r="O245" s="253"/>
      <c r="P245" s="245"/>
      <c r="Q245" s="245"/>
      <c r="R245" s="253"/>
      <c r="S245" s="245"/>
      <c r="T245" s="245"/>
      <c r="U245" s="253"/>
      <c r="V245" s="245"/>
      <c r="W245" s="245"/>
      <c r="X245" s="253"/>
      <c r="Y245" s="245"/>
      <c r="Z245" s="245"/>
      <c r="AA245" s="253"/>
      <c r="AB245" s="245"/>
      <c r="AC245" s="245"/>
      <c r="AD245" s="253"/>
      <c r="AE245" s="245"/>
      <c r="AF245" s="245"/>
      <c r="AG245" s="253"/>
      <c r="AH245" s="245"/>
      <c r="AI245" s="245"/>
      <c r="AJ245" s="253"/>
      <c r="AK245" s="245"/>
      <c r="AL245" s="245"/>
      <c r="AM245" s="245"/>
      <c r="AN245" s="245"/>
      <c r="AO245" s="245"/>
      <c r="AP245" s="246"/>
      <c r="AQ245" s="246"/>
      <c r="AR245" s="246"/>
      <c r="AS245" s="246"/>
      <c r="AT245" s="246"/>
      <c r="AU245" s="246"/>
      <c r="AV245" s="246"/>
      <c r="AW245" s="246"/>
      <c r="AX245" s="246"/>
      <c r="AY245" s="246"/>
      <c r="AZ245" s="246"/>
      <c r="BA245" s="246"/>
      <c r="BB245" s="246"/>
      <c r="BC245" s="246"/>
      <c r="BD245" s="246"/>
      <c r="BE245" s="246"/>
      <c r="BF245" s="246"/>
      <c r="BG245" s="246"/>
      <c r="BH245" s="246"/>
      <c r="BI245" s="246"/>
      <c r="BJ245" s="246"/>
      <c r="BK245" s="246"/>
      <c r="BL245" s="246"/>
      <c r="BM245" s="246"/>
      <c r="BN245" s="246"/>
      <c r="BO245" s="246"/>
      <c r="BP245" s="246"/>
      <c r="BQ245" s="246"/>
      <c r="BR245" s="246"/>
      <c r="BS245" s="246"/>
      <c r="BT245" s="246"/>
      <c r="BU245" s="246"/>
      <c r="BV245" s="246"/>
      <c r="BW245" s="246"/>
      <c r="BX245" s="247"/>
      <c r="BY245" s="920"/>
    </row>
    <row r="246" spans="1:77" hidden="1" thickBot="1" x14ac:dyDescent="0.3">
      <c r="A246" s="245"/>
      <c r="B246" s="245"/>
      <c r="C246" s="253"/>
      <c r="D246" s="254"/>
      <c r="E246" s="245"/>
      <c r="F246" s="253"/>
      <c r="G246" s="245"/>
      <c r="H246" s="255"/>
      <c r="I246" s="253"/>
      <c r="J246" s="245"/>
      <c r="K246" s="245"/>
      <c r="L246" s="253"/>
      <c r="M246" s="245"/>
      <c r="N246" s="245"/>
      <c r="O246" s="253"/>
      <c r="P246" s="245"/>
      <c r="Q246" s="245"/>
      <c r="R246" s="253"/>
      <c r="S246" s="245"/>
      <c r="T246" s="245"/>
      <c r="U246" s="253"/>
      <c r="V246" s="245"/>
      <c r="W246" s="245"/>
      <c r="X246" s="253"/>
      <c r="Y246" s="245"/>
      <c r="Z246" s="245"/>
      <c r="AA246" s="253"/>
      <c r="AB246" s="245"/>
      <c r="AC246" s="245"/>
      <c r="AD246" s="253"/>
      <c r="AE246" s="245"/>
      <c r="AF246" s="245"/>
      <c r="AG246" s="253"/>
      <c r="AH246" s="245"/>
      <c r="AI246" s="245"/>
      <c r="AJ246" s="253"/>
      <c r="AK246" s="245"/>
      <c r="AL246" s="245"/>
      <c r="AM246" s="245"/>
      <c r="AN246" s="245"/>
      <c r="AO246" s="245"/>
      <c r="AP246" s="246"/>
      <c r="AQ246" s="246"/>
      <c r="AR246" s="246"/>
      <c r="AS246" s="246"/>
      <c r="AT246" s="246"/>
      <c r="AU246" s="246"/>
      <c r="AV246" s="246"/>
      <c r="AW246" s="246"/>
      <c r="AX246" s="246"/>
      <c r="AY246" s="246"/>
      <c r="AZ246" s="246"/>
      <c r="BA246" s="246"/>
      <c r="BB246" s="246"/>
      <c r="BC246" s="246"/>
      <c r="BD246" s="246"/>
      <c r="BE246" s="246"/>
      <c r="BF246" s="246"/>
      <c r="BG246" s="246"/>
      <c r="BH246" s="246"/>
      <c r="BI246" s="246"/>
      <c r="BJ246" s="246"/>
      <c r="BK246" s="246"/>
      <c r="BL246" s="246"/>
      <c r="BM246" s="246"/>
      <c r="BN246" s="246"/>
      <c r="BO246" s="246"/>
      <c r="BP246" s="246"/>
      <c r="BQ246" s="246"/>
      <c r="BR246" s="246"/>
      <c r="BS246" s="246"/>
      <c r="BT246" s="246"/>
      <c r="BU246" s="246"/>
      <c r="BV246" s="246"/>
      <c r="BW246" s="246"/>
      <c r="BX246" s="247"/>
      <c r="BY246" s="920"/>
    </row>
    <row r="247" spans="1:77" hidden="1" thickBot="1" x14ac:dyDescent="0.3">
      <c r="A247" s="245"/>
      <c r="B247" s="245"/>
      <c r="C247" s="253"/>
      <c r="D247" s="254"/>
      <c r="E247" s="245"/>
      <c r="F247" s="253"/>
      <c r="G247" s="245"/>
      <c r="H247" s="255"/>
      <c r="I247" s="253"/>
      <c r="J247" s="245"/>
      <c r="K247" s="245"/>
      <c r="L247" s="253"/>
      <c r="M247" s="245"/>
      <c r="N247" s="245"/>
      <c r="O247" s="253"/>
      <c r="P247" s="245"/>
      <c r="Q247" s="245"/>
      <c r="R247" s="253"/>
      <c r="S247" s="245"/>
      <c r="T247" s="245"/>
      <c r="U247" s="253"/>
      <c r="V247" s="245"/>
      <c r="W247" s="245"/>
      <c r="X247" s="253"/>
      <c r="Y247" s="245"/>
      <c r="Z247" s="245"/>
      <c r="AA247" s="253"/>
      <c r="AB247" s="245"/>
      <c r="AC247" s="245"/>
      <c r="AD247" s="253"/>
      <c r="AE247" s="245"/>
      <c r="AF247" s="245"/>
      <c r="AG247" s="253"/>
      <c r="AH247" s="245"/>
      <c r="AI247" s="245"/>
      <c r="AJ247" s="253"/>
      <c r="AK247" s="245"/>
      <c r="AL247" s="245"/>
      <c r="AM247" s="245"/>
      <c r="AN247" s="245"/>
      <c r="AO247" s="245"/>
      <c r="AP247" s="246"/>
      <c r="AQ247" s="246"/>
      <c r="AR247" s="246"/>
      <c r="AS247" s="246"/>
      <c r="AT247" s="246"/>
      <c r="AU247" s="246"/>
      <c r="AV247" s="246"/>
      <c r="AW247" s="246"/>
      <c r="AX247" s="246"/>
      <c r="AY247" s="246"/>
      <c r="AZ247" s="246"/>
      <c r="BA247" s="246"/>
      <c r="BB247" s="246"/>
      <c r="BC247" s="246"/>
      <c r="BD247" s="246"/>
      <c r="BE247" s="246"/>
      <c r="BF247" s="246"/>
      <c r="BG247" s="246"/>
      <c r="BH247" s="246"/>
      <c r="BI247" s="246"/>
      <c r="BJ247" s="246"/>
      <c r="BK247" s="246"/>
      <c r="BL247" s="246"/>
      <c r="BM247" s="246"/>
      <c r="BN247" s="246"/>
      <c r="BO247" s="246"/>
      <c r="BP247" s="246"/>
      <c r="BQ247" s="246"/>
      <c r="BR247" s="246"/>
      <c r="BS247" s="246"/>
      <c r="BT247" s="246"/>
      <c r="BU247" s="246"/>
      <c r="BV247" s="246"/>
      <c r="BW247" s="246"/>
      <c r="BX247" s="247"/>
      <c r="BY247" s="920"/>
    </row>
    <row r="248" spans="1:77" hidden="1" thickBot="1" x14ac:dyDescent="0.3">
      <c r="A248" s="245"/>
      <c r="B248" s="245"/>
      <c r="C248" s="253"/>
      <c r="D248" s="254"/>
      <c r="E248" s="245"/>
      <c r="F248" s="253"/>
      <c r="G248" s="245"/>
      <c r="H248" s="255"/>
      <c r="I248" s="253"/>
      <c r="J248" s="245"/>
      <c r="K248" s="245"/>
      <c r="L248" s="253"/>
      <c r="M248" s="245"/>
      <c r="N248" s="245"/>
      <c r="O248" s="253"/>
      <c r="P248" s="245"/>
      <c r="Q248" s="245"/>
      <c r="R248" s="253"/>
      <c r="S248" s="245"/>
      <c r="T248" s="245"/>
      <c r="U248" s="253"/>
      <c r="V248" s="245"/>
      <c r="W248" s="245"/>
      <c r="X248" s="253"/>
      <c r="Y248" s="245"/>
      <c r="Z248" s="245"/>
      <c r="AA248" s="253"/>
      <c r="AB248" s="245"/>
      <c r="AC248" s="245"/>
      <c r="AD248" s="253"/>
      <c r="AE248" s="245"/>
      <c r="AF248" s="245"/>
      <c r="AG248" s="253"/>
      <c r="AH248" s="245"/>
      <c r="AI248" s="245"/>
      <c r="AJ248" s="253"/>
      <c r="AK248" s="245"/>
      <c r="AL248" s="245"/>
      <c r="AM248" s="245"/>
      <c r="AN248" s="245"/>
      <c r="AO248" s="245"/>
      <c r="AP248" s="246"/>
      <c r="AQ248" s="246"/>
      <c r="AR248" s="246"/>
      <c r="AS248" s="246"/>
      <c r="AT248" s="246"/>
      <c r="AU248" s="246"/>
      <c r="AV248" s="246"/>
      <c r="AW248" s="246"/>
      <c r="AX248" s="246"/>
      <c r="AY248" s="246"/>
      <c r="AZ248" s="246"/>
      <c r="BA248" s="246"/>
      <c r="BB248" s="246"/>
      <c r="BC248" s="246"/>
      <c r="BD248" s="246"/>
      <c r="BE248" s="246"/>
      <c r="BF248" s="246"/>
      <c r="BG248" s="246"/>
      <c r="BH248" s="246"/>
      <c r="BI248" s="246"/>
      <c r="BJ248" s="246"/>
      <c r="BK248" s="246"/>
      <c r="BL248" s="246"/>
      <c r="BM248" s="246"/>
      <c r="BN248" s="246"/>
      <c r="BO248" s="246"/>
      <c r="BP248" s="246"/>
      <c r="BQ248" s="246"/>
      <c r="BR248" s="246"/>
      <c r="BS248" s="246"/>
      <c r="BT248" s="246"/>
      <c r="BU248" s="246"/>
      <c r="BV248" s="246"/>
      <c r="BW248" s="246"/>
      <c r="BX248" s="247"/>
      <c r="BY248" s="920"/>
    </row>
    <row r="249" spans="1:77" hidden="1" thickBot="1" x14ac:dyDescent="0.3">
      <c r="A249" s="245"/>
      <c r="B249" s="245"/>
      <c r="C249" s="253"/>
      <c r="D249" s="254"/>
      <c r="E249" s="245"/>
      <c r="F249" s="253"/>
      <c r="G249" s="245"/>
      <c r="H249" s="255"/>
      <c r="I249" s="253"/>
      <c r="J249" s="245"/>
      <c r="K249" s="245"/>
      <c r="L249" s="253"/>
      <c r="M249" s="245"/>
      <c r="N249" s="245"/>
      <c r="O249" s="253"/>
      <c r="P249" s="245"/>
      <c r="Q249" s="245"/>
      <c r="R249" s="253"/>
      <c r="S249" s="245"/>
      <c r="T249" s="245"/>
      <c r="U249" s="253"/>
      <c r="V249" s="245"/>
      <c r="W249" s="245"/>
      <c r="X249" s="253"/>
      <c r="Y249" s="245"/>
      <c r="Z249" s="245"/>
      <c r="AA249" s="253"/>
      <c r="AB249" s="245"/>
      <c r="AC249" s="245"/>
      <c r="AD249" s="253"/>
      <c r="AE249" s="245"/>
      <c r="AF249" s="245"/>
      <c r="AG249" s="253"/>
      <c r="AH249" s="245"/>
      <c r="AI249" s="245"/>
      <c r="AJ249" s="253"/>
      <c r="AK249" s="245"/>
      <c r="AL249" s="245"/>
      <c r="AM249" s="245"/>
      <c r="AN249" s="245"/>
      <c r="AO249" s="245"/>
      <c r="AP249" s="246"/>
      <c r="AQ249" s="246"/>
      <c r="AR249" s="246"/>
      <c r="AS249" s="246"/>
      <c r="AT249" s="246"/>
      <c r="AU249" s="246"/>
      <c r="AV249" s="246"/>
      <c r="AW249" s="246"/>
      <c r="AX249" s="246"/>
      <c r="AY249" s="246"/>
      <c r="AZ249" s="246"/>
      <c r="BA249" s="246"/>
      <c r="BB249" s="246"/>
      <c r="BC249" s="246"/>
      <c r="BD249" s="246"/>
      <c r="BE249" s="246"/>
      <c r="BF249" s="246"/>
      <c r="BG249" s="246"/>
      <c r="BH249" s="246"/>
      <c r="BI249" s="246"/>
      <c r="BJ249" s="246"/>
      <c r="BK249" s="246"/>
      <c r="BL249" s="246"/>
      <c r="BM249" s="246"/>
      <c r="BN249" s="246"/>
      <c r="BO249" s="246"/>
      <c r="BP249" s="246"/>
      <c r="BQ249" s="246"/>
      <c r="BR249" s="246"/>
      <c r="BS249" s="246"/>
      <c r="BT249" s="246"/>
      <c r="BU249" s="246"/>
      <c r="BV249" s="246"/>
      <c r="BW249" s="246"/>
      <c r="BX249" s="247"/>
      <c r="BY249" s="920"/>
    </row>
    <row r="250" spans="1:77" hidden="1" thickBot="1" x14ac:dyDescent="0.3">
      <c r="A250" s="245"/>
      <c r="B250" s="245"/>
      <c r="C250" s="253"/>
      <c r="D250" s="254"/>
      <c r="E250" s="245"/>
      <c r="F250" s="253"/>
      <c r="G250" s="245"/>
      <c r="H250" s="255"/>
      <c r="I250" s="253"/>
      <c r="J250" s="245"/>
      <c r="K250" s="245"/>
      <c r="L250" s="253"/>
      <c r="M250" s="245"/>
      <c r="N250" s="245"/>
      <c r="O250" s="253"/>
      <c r="P250" s="245"/>
      <c r="Q250" s="245"/>
      <c r="R250" s="253"/>
      <c r="S250" s="245"/>
      <c r="T250" s="245"/>
      <c r="U250" s="253"/>
      <c r="V250" s="245"/>
      <c r="W250" s="245"/>
      <c r="X250" s="253"/>
      <c r="Y250" s="245"/>
      <c r="Z250" s="245"/>
      <c r="AA250" s="253"/>
      <c r="AB250" s="245"/>
      <c r="AC250" s="245"/>
      <c r="AD250" s="253"/>
      <c r="AE250" s="245"/>
      <c r="AF250" s="245"/>
      <c r="AG250" s="253"/>
      <c r="AH250" s="245"/>
      <c r="AI250" s="245"/>
      <c r="AJ250" s="253"/>
      <c r="AK250" s="245"/>
      <c r="AL250" s="245"/>
      <c r="AM250" s="245"/>
      <c r="AN250" s="245"/>
      <c r="AO250" s="245"/>
      <c r="AP250" s="246"/>
      <c r="AQ250" s="246"/>
      <c r="AR250" s="246"/>
      <c r="AS250" s="246"/>
      <c r="AT250" s="246"/>
      <c r="AU250" s="246"/>
      <c r="AV250" s="246"/>
      <c r="AW250" s="246"/>
      <c r="AX250" s="246"/>
      <c r="AY250" s="246"/>
      <c r="AZ250" s="246"/>
      <c r="BA250" s="246"/>
      <c r="BB250" s="246"/>
      <c r="BC250" s="246"/>
      <c r="BD250" s="246"/>
      <c r="BE250" s="246"/>
      <c r="BF250" s="246"/>
      <c r="BG250" s="246"/>
      <c r="BH250" s="246"/>
      <c r="BI250" s="246"/>
      <c r="BJ250" s="246"/>
      <c r="BK250" s="246"/>
      <c r="BL250" s="246"/>
      <c r="BM250" s="246"/>
      <c r="BN250" s="246"/>
      <c r="BO250" s="246"/>
      <c r="BP250" s="246"/>
      <c r="BQ250" s="246"/>
      <c r="BR250" s="246"/>
      <c r="BS250" s="246"/>
      <c r="BT250" s="246"/>
      <c r="BU250" s="246"/>
      <c r="BV250" s="246"/>
      <c r="BW250" s="246"/>
      <c r="BX250" s="247"/>
      <c r="BY250" s="920"/>
    </row>
    <row r="251" spans="1:77" hidden="1" thickBot="1" x14ac:dyDescent="0.3">
      <c r="A251" s="245"/>
      <c r="B251" s="245"/>
      <c r="C251" s="253"/>
      <c r="D251" s="254"/>
      <c r="E251" s="245"/>
      <c r="F251" s="253"/>
      <c r="G251" s="245"/>
      <c r="H251" s="255"/>
      <c r="I251" s="253"/>
      <c r="J251" s="245"/>
      <c r="K251" s="245"/>
      <c r="L251" s="253"/>
      <c r="M251" s="245"/>
      <c r="N251" s="245"/>
      <c r="O251" s="253"/>
      <c r="P251" s="245"/>
      <c r="Q251" s="245"/>
      <c r="R251" s="253"/>
      <c r="S251" s="245"/>
      <c r="T251" s="245"/>
      <c r="U251" s="253"/>
      <c r="V251" s="245"/>
      <c r="W251" s="245"/>
      <c r="X251" s="253"/>
      <c r="Y251" s="245"/>
      <c r="Z251" s="245"/>
      <c r="AA251" s="253"/>
      <c r="AB251" s="245"/>
      <c r="AC251" s="245"/>
      <c r="AD251" s="253"/>
      <c r="AE251" s="245"/>
      <c r="AF251" s="245"/>
      <c r="AG251" s="253"/>
      <c r="AH251" s="245"/>
      <c r="AI251" s="245"/>
      <c r="AJ251" s="253"/>
      <c r="AK251" s="245"/>
      <c r="AL251" s="245"/>
      <c r="AM251" s="245"/>
      <c r="AN251" s="245"/>
      <c r="AO251" s="245"/>
      <c r="AP251" s="246"/>
      <c r="AQ251" s="246"/>
      <c r="AR251" s="246"/>
      <c r="AS251" s="246"/>
      <c r="AT251" s="246"/>
      <c r="AU251" s="246"/>
      <c r="AV251" s="246"/>
      <c r="AW251" s="246"/>
      <c r="AX251" s="246"/>
      <c r="AY251" s="246"/>
      <c r="AZ251" s="246"/>
      <c r="BA251" s="246"/>
      <c r="BB251" s="246"/>
      <c r="BC251" s="246"/>
      <c r="BD251" s="246"/>
      <c r="BE251" s="246"/>
      <c r="BF251" s="246"/>
      <c r="BG251" s="246"/>
      <c r="BH251" s="246"/>
      <c r="BI251" s="246"/>
      <c r="BJ251" s="246"/>
      <c r="BK251" s="246"/>
      <c r="BL251" s="246"/>
      <c r="BM251" s="246"/>
      <c r="BN251" s="246"/>
      <c r="BO251" s="246"/>
      <c r="BP251" s="246"/>
      <c r="BQ251" s="246"/>
      <c r="BR251" s="246"/>
      <c r="BS251" s="246"/>
      <c r="BT251" s="246"/>
      <c r="BU251" s="246"/>
      <c r="BV251" s="246"/>
      <c r="BW251" s="246"/>
      <c r="BX251" s="247"/>
      <c r="BY251" s="920"/>
    </row>
    <row r="252" spans="1:77" hidden="1" thickBot="1" x14ac:dyDescent="0.3">
      <c r="A252" s="245"/>
      <c r="B252" s="245"/>
      <c r="C252" s="253"/>
      <c r="D252" s="254"/>
      <c r="E252" s="245"/>
      <c r="F252" s="253"/>
      <c r="G252" s="245"/>
      <c r="H252" s="255"/>
      <c r="I252" s="253"/>
      <c r="J252" s="245"/>
      <c r="K252" s="245"/>
      <c r="L252" s="253"/>
      <c r="M252" s="245"/>
      <c r="N252" s="245"/>
      <c r="O252" s="253"/>
      <c r="P252" s="245"/>
      <c r="Q252" s="245"/>
      <c r="R252" s="253"/>
      <c r="S252" s="245"/>
      <c r="T252" s="245"/>
      <c r="U252" s="253"/>
      <c r="V252" s="245"/>
      <c r="W252" s="245"/>
      <c r="X252" s="253"/>
      <c r="Y252" s="245"/>
      <c r="Z252" s="245"/>
      <c r="AA252" s="253"/>
      <c r="AB252" s="245"/>
      <c r="AC252" s="245"/>
      <c r="AD252" s="253"/>
      <c r="AE252" s="245"/>
      <c r="AF252" s="245"/>
      <c r="AG252" s="253"/>
      <c r="AH252" s="245"/>
      <c r="AI252" s="245"/>
      <c r="AJ252" s="253"/>
      <c r="AK252" s="245"/>
      <c r="AL252" s="245"/>
      <c r="AM252" s="245"/>
      <c r="AN252" s="245"/>
      <c r="AO252" s="245"/>
      <c r="AP252" s="246"/>
      <c r="AQ252" s="246"/>
      <c r="AR252" s="246"/>
      <c r="AS252" s="246"/>
      <c r="AT252" s="246"/>
      <c r="AU252" s="246"/>
      <c r="AV252" s="246"/>
      <c r="AW252" s="246"/>
      <c r="AX252" s="246"/>
      <c r="AY252" s="246"/>
      <c r="AZ252" s="246"/>
      <c r="BA252" s="246"/>
      <c r="BB252" s="246"/>
      <c r="BC252" s="246"/>
      <c r="BD252" s="246"/>
      <c r="BE252" s="246"/>
      <c r="BF252" s="246"/>
      <c r="BG252" s="246"/>
      <c r="BH252" s="246"/>
      <c r="BI252" s="246"/>
      <c r="BJ252" s="246"/>
      <c r="BK252" s="246"/>
      <c r="BL252" s="246"/>
      <c r="BM252" s="246"/>
      <c r="BN252" s="246"/>
      <c r="BO252" s="246"/>
      <c r="BP252" s="246"/>
      <c r="BQ252" s="246"/>
      <c r="BR252" s="246"/>
      <c r="BS252" s="246"/>
      <c r="BT252" s="246"/>
      <c r="BU252" s="246"/>
      <c r="BV252" s="246"/>
      <c r="BW252" s="246"/>
      <c r="BX252" s="247"/>
      <c r="BY252" s="920"/>
    </row>
    <row r="253" spans="1:77" hidden="1" thickBot="1" x14ac:dyDescent="0.3">
      <c r="A253" s="245"/>
      <c r="B253" s="245"/>
      <c r="C253" s="253"/>
      <c r="D253" s="254"/>
      <c r="E253" s="245"/>
      <c r="F253" s="253"/>
      <c r="G253" s="245"/>
      <c r="H253" s="255"/>
      <c r="I253" s="253"/>
      <c r="J253" s="245"/>
      <c r="K253" s="245"/>
      <c r="L253" s="253"/>
      <c r="M253" s="245"/>
      <c r="N253" s="245"/>
      <c r="O253" s="253"/>
      <c r="P253" s="245"/>
      <c r="Q253" s="245"/>
      <c r="R253" s="253"/>
      <c r="S253" s="245"/>
      <c r="T253" s="245"/>
      <c r="U253" s="253"/>
      <c r="V253" s="245"/>
      <c r="W253" s="245"/>
      <c r="X253" s="253"/>
      <c r="Y253" s="245"/>
      <c r="Z253" s="245"/>
      <c r="AA253" s="253"/>
      <c r="AB253" s="245"/>
      <c r="AC253" s="245"/>
      <c r="AD253" s="253"/>
      <c r="AE253" s="245"/>
      <c r="AF253" s="245"/>
      <c r="AG253" s="253"/>
      <c r="AH253" s="245"/>
      <c r="AI253" s="245"/>
      <c r="AJ253" s="253"/>
      <c r="AK253" s="245"/>
      <c r="AL253" s="245"/>
      <c r="AM253" s="245"/>
      <c r="AN253" s="245"/>
      <c r="AO253" s="245"/>
      <c r="AP253" s="246"/>
      <c r="AQ253" s="246"/>
      <c r="AR253" s="246"/>
      <c r="AS253" s="246"/>
      <c r="AT253" s="246"/>
      <c r="AU253" s="246"/>
      <c r="AV253" s="246"/>
      <c r="AW253" s="246"/>
      <c r="AX253" s="246"/>
      <c r="AY253" s="246"/>
      <c r="AZ253" s="246"/>
      <c r="BA253" s="246"/>
      <c r="BB253" s="246"/>
      <c r="BC253" s="246"/>
      <c r="BD253" s="246"/>
      <c r="BE253" s="246"/>
      <c r="BF253" s="246"/>
      <c r="BG253" s="246"/>
      <c r="BH253" s="246"/>
      <c r="BI253" s="246"/>
      <c r="BJ253" s="246"/>
      <c r="BK253" s="246"/>
      <c r="BL253" s="246"/>
      <c r="BM253" s="246"/>
      <c r="BN253" s="246"/>
      <c r="BO253" s="246"/>
      <c r="BP253" s="246"/>
      <c r="BQ253" s="246"/>
      <c r="BR253" s="246"/>
      <c r="BS253" s="246"/>
      <c r="BT253" s="246"/>
      <c r="BU253" s="246"/>
      <c r="BV253" s="246"/>
      <c r="BW253" s="246"/>
      <c r="BX253" s="247"/>
      <c r="BY253" s="920"/>
    </row>
    <row r="254" spans="1:77" hidden="1" thickBot="1" x14ac:dyDescent="0.3">
      <c r="A254" s="245"/>
      <c r="B254" s="245"/>
      <c r="C254" s="253"/>
      <c r="D254" s="254"/>
      <c r="E254" s="245"/>
      <c r="F254" s="253"/>
      <c r="G254" s="245"/>
      <c r="H254" s="255"/>
      <c r="I254" s="253"/>
      <c r="J254" s="245"/>
      <c r="K254" s="245"/>
      <c r="L254" s="253"/>
      <c r="M254" s="245"/>
      <c r="N254" s="245"/>
      <c r="O254" s="253"/>
      <c r="P254" s="245"/>
      <c r="Q254" s="245"/>
      <c r="R254" s="253"/>
      <c r="S254" s="245"/>
      <c r="T254" s="245"/>
      <c r="U254" s="253"/>
      <c r="V254" s="245"/>
      <c r="W254" s="245"/>
      <c r="X254" s="253"/>
      <c r="Y254" s="245"/>
      <c r="Z254" s="245"/>
      <c r="AA254" s="253"/>
      <c r="AB254" s="245"/>
      <c r="AC254" s="245"/>
      <c r="AD254" s="253"/>
      <c r="AE254" s="245"/>
      <c r="AF254" s="245"/>
      <c r="AG254" s="253"/>
      <c r="AH254" s="245"/>
      <c r="AI254" s="245"/>
      <c r="AJ254" s="253"/>
      <c r="AK254" s="245"/>
      <c r="AL254" s="245"/>
      <c r="AM254" s="245"/>
      <c r="AN254" s="245"/>
      <c r="AO254" s="245"/>
      <c r="AP254" s="246"/>
      <c r="AQ254" s="246"/>
      <c r="AR254" s="246"/>
      <c r="AS254" s="246"/>
      <c r="AT254" s="246"/>
      <c r="AU254" s="246"/>
      <c r="AV254" s="246"/>
      <c r="AW254" s="246"/>
      <c r="AX254" s="246"/>
      <c r="AY254" s="246"/>
      <c r="AZ254" s="246"/>
      <c r="BA254" s="246"/>
      <c r="BB254" s="246"/>
      <c r="BC254" s="246"/>
      <c r="BD254" s="246"/>
      <c r="BE254" s="246"/>
      <c r="BF254" s="246"/>
      <c r="BG254" s="246"/>
      <c r="BH254" s="246"/>
      <c r="BI254" s="246"/>
      <c r="BJ254" s="246"/>
      <c r="BK254" s="246"/>
      <c r="BL254" s="246"/>
      <c r="BM254" s="246"/>
      <c r="BN254" s="246"/>
      <c r="BO254" s="246"/>
      <c r="BP254" s="246"/>
      <c r="BQ254" s="246"/>
      <c r="BR254" s="246"/>
      <c r="BS254" s="246"/>
      <c r="BT254" s="246"/>
      <c r="BU254" s="246"/>
      <c r="BV254" s="246"/>
      <c r="BW254" s="246"/>
      <c r="BX254" s="247"/>
      <c r="BY254" s="920"/>
    </row>
    <row r="255" spans="1:77" hidden="1" thickBot="1" x14ac:dyDescent="0.3">
      <c r="A255" s="245"/>
      <c r="B255" s="245"/>
      <c r="C255" s="253"/>
      <c r="D255" s="254"/>
      <c r="E255" s="245"/>
      <c r="F255" s="253"/>
      <c r="G255" s="245"/>
      <c r="H255" s="255"/>
      <c r="I255" s="253"/>
      <c r="J255" s="245"/>
      <c r="K255" s="245"/>
      <c r="L255" s="253"/>
      <c r="M255" s="245"/>
      <c r="N255" s="245"/>
      <c r="O255" s="253"/>
      <c r="P255" s="245"/>
      <c r="Q255" s="245"/>
      <c r="R255" s="253"/>
      <c r="S255" s="245"/>
      <c r="T255" s="245"/>
      <c r="U255" s="253"/>
      <c r="V255" s="245"/>
      <c r="W255" s="245"/>
      <c r="X255" s="253"/>
      <c r="Y255" s="245"/>
      <c r="Z255" s="245"/>
      <c r="AA255" s="253"/>
      <c r="AB255" s="245"/>
      <c r="AC255" s="245"/>
      <c r="AD255" s="253"/>
      <c r="AE255" s="245"/>
      <c r="AF255" s="245"/>
      <c r="AG255" s="253"/>
      <c r="AH255" s="245"/>
      <c r="AI255" s="245"/>
      <c r="AJ255" s="253"/>
      <c r="AK255" s="245"/>
      <c r="AL255" s="245"/>
      <c r="AM255" s="245"/>
      <c r="AN255" s="245"/>
      <c r="AO255" s="245"/>
      <c r="AP255" s="246"/>
      <c r="AQ255" s="246"/>
      <c r="AR255" s="246"/>
      <c r="AS255" s="246"/>
      <c r="AT255" s="246"/>
      <c r="AU255" s="246"/>
      <c r="AV255" s="246"/>
      <c r="AW255" s="246"/>
      <c r="AX255" s="246"/>
      <c r="AY255" s="246"/>
      <c r="AZ255" s="246"/>
      <c r="BA255" s="246"/>
      <c r="BB255" s="246"/>
      <c r="BC255" s="246"/>
      <c r="BD255" s="246"/>
      <c r="BE255" s="246"/>
      <c r="BF255" s="246"/>
      <c r="BG255" s="246"/>
      <c r="BH255" s="246"/>
      <c r="BI255" s="246"/>
      <c r="BJ255" s="246"/>
      <c r="BK255" s="246"/>
      <c r="BL255" s="246"/>
      <c r="BM255" s="246"/>
      <c r="BN255" s="246"/>
      <c r="BO255" s="246"/>
      <c r="BP255" s="246"/>
      <c r="BQ255" s="246"/>
      <c r="BR255" s="246"/>
      <c r="BS255" s="246"/>
      <c r="BT255" s="246"/>
      <c r="BU255" s="246"/>
      <c r="BV255" s="246"/>
      <c r="BW255" s="246"/>
      <c r="BX255" s="247"/>
      <c r="BY255" s="920"/>
    </row>
    <row r="256" spans="1:77" hidden="1" thickBot="1" x14ac:dyDescent="0.3">
      <c r="A256" s="245"/>
      <c r="B256" s="245"/>
      <c r="C256" s="253"/>
      <c r="D256" s="254"/>
      <c r="E256" s="245"/>
      <c r="F256" s="253"/>
      <c r="G256" s="245"/>
      <c r="H256" s="255"/>
      <c r="I256" s="253"/>
      <c r="J256" s="245"/>
      <c r="K256" s="245"/>
      <c r="L256" s="253"/>
      <c r="M256" s="245"/>
      <c r="N256" s="245"/>
      <c r="O256" s="253"/>
      <c r="P256" s="245"/>
      <c r="Q256" s="245"/>
      <c r="R256" s="253"/>
      <c r="S256" s="245"/>
      <c r="T256" s="245"/>
      <c r="U256" s="253"/>
      <c r="V256" s="245"/>
      <c r="W256" s="245"/>
      <c r="X256" s="253"/>
      <c r="Y256" s="245"/>
      <c r="Z256" s="245"/>
      <c r="AA256" s="253"/>
      <c r="AB256" s="245"/>
      <c r="AC256" s="245"/>
      <c r="AD256" s="253"/>
      <c r="AE256" s="245"/>
      <c r="AF256" s="245"/>
      <c r="AG256" s="253"/>
      <c r="AH256" s="245"/>
      <c r="AI256" s="245"/>
      <c r="AJ256" s="253"/>
      <c r="AK256" s="245"/>
      <c r="AL256" s="245"/>
      <c r="AM256" s="245"/>
      <c r="AN256" s="245"/>
      <c r="AO256" s="245"/>
      <c r="AP256" s="246"/>
      <c r="AQ256" s="246"/>
      <c r="AR256" s="246"/>
      <c r="AS256" s="246"/>
      <c r="AT256" s="246"/>
      <c r="AU256" s="246"/>
      <c r="AV256" s="246"/>
      <c r="AW256" s="246"/>
      <c r="AX256" s="246"/>
      <c r="AY256" s="246"/>
      <c r="AZ256" s="246"/>
      <c r="BA256" s="246"/>
      <c r="BB256" s="246"/>
      <c r="BC256" s="246"/>
      <c r="BD256" s="246"/>
      <c r="BE256" s="246"/>
      <c r="BF256" s="246"/>
      <c r="BG256" s="246"/>
      <c r="BH256" s="246"/>
      <c r="BI256" s="246"/>
      <c r="BJ256" s="246"/>
      <c r="BK256" s="246"/>
      <c r="BL256" s="246"/>
      <c r="BM256" s="246"/>
      <c r="BN256" s="246"/>
      <c r="BO256" s="246"/>
      <c r="BP256" s="246"/>
      <c r="BQ256" s="246"/>
      <c r="BR256" s="246"/>
      <c r="BS256" s="246"/>
      <c r="BT256" s="246"/>
      <c r="BU256" s="246"/>
      <c r="BV256" s="246"/>
      <c r="BW256" s="246"/>
      <c r="BX256" s="247"/>
      <c r="BY256" s="920"/>
    </row>
    <row r="257" spans="1:77" hidden="1" thickBot="1" x14ac:dyDescent="0.3">
      <c r="A257" s="245"/>
      <c r="B257" s="245"/>
      <c r="C257" s="253"/>
      <c r="D257" s="254"/>
      <c r="E257" s="245"/>
      <c r="F257" s="253"/>
      <c r="G257" s="245"/>
      <c r="H257" s="255"/>
      <c r="I257" s="253"/>
      <c r="J257" s="245"/>
      <c r="K257" s="245"/>
      <c r="L257" s="253"/>
      <c r="M257" s="245"/>
      <c r="N257" s="245"/>
      <c r="O257" s="253"/>
      <c r="P257" s="245"/>
      <c r="Q257" s="245"/>
      <c r="R257" s="253"/>
      <c r="S257" s="245"/>
      <c r="T257" s="245"/>
      <c r="U257" s="253"/>
      <c r="V257" s="245"/>
      <c r="W257" s="245"/>
      <c r="X257" s="253"/>
      <c r="Y257" s="245"/>
      <c r="Z257" s="245"/>
      <c r="AA257" s="253"/>
      <c r="AB257" s="245"/>
      <c r="AC257" s="245"/>
      <c r="AD257" s="253"/>
      <c r="AE257" s="245"/>
      <c r="AF257" s="245"/>
      <c r="AG257" s="253"/>
      <c r="AH257" s="245"/>
      <c r="AI257" s="245"/>
      <c r="AJ257" s="253"/>
      <c r="AK257" s="245"/>
      <c r="AL257" s="245"/>
      <c r="AM257" s="245"/>
      <c r="AN257" s="245"/>
      <c r="AO257" s="245"/>
      <c r="AP257" s="246"/>
      <c r="AQ257" s="246"/>
      <c r="AR257" s="246"/>
      <c r="AS257" s="246"/>
      <c r="AT257" s="246"/>
      <c r="AU257" s="246"/>
      <c r="AV257" s="246"/>
      <c r="AW257" s="246"/>
      <c r="AX257" s="246"/>
      <c r="AY257" s="246"/>
      <c r="AZ257" s="246"/>
      <c r="BA257" s="246"/>
      <c r="BB257" s="246"/>
      <c r="BC257" s="246"/>
      <c r="BD257" s="246"/>
      <c r="BE257" s="246"/>
      <c r="BF257" s="246"/>
      <c r="BG257" s="246"/>
      <c r="BH257" s="246"/>
      <c r="BI257" s="246"/>
      <c r="BJ257" s="246"/>
      <c r="BK257" s="246"/>
      <c r="BL257" s="246"/>
      <c r="BM257" s="246"/>
      <c r="BN257" s="246"/>
      <c r="BO257" s="246"/>
      <c r="BP257" s="246"/>
      <c r="BQ257" s="246"/>
      <c r="BR257" s="246"/>
      <c r="BS257" s="246"/>
      <c r="BT257" s="246"/>
      <c r="BU257" s="246"/>
      <c r="BV257" s="246"/>
      <c r="BW257" s="246"/>
      <c r="BX257" s="247"/>
      <c r="BY257" s="920"/>
    </row>
    <row r="258" spans="1:77" hidden="1" thickBot="1" x14ac:dyDescent="0.3">
      <c r="A258" s="245"/>
      <c r="B258" s="245"/>
      <c r="C258" s="253"/>
      <c r="D258" s="254"/>
      <c r="E258" s="245"/>
      <c r="F258" s="253"/>
      <c r="G258" s="245"/>
      <c r="H258" s="255"/>
      <c r="I258" s="253"/>
      <c r="J258" s="245"/>
      <c r="K258" s="245"/>
      <c r="L258" s="253"/>
      <c r="M258" s="245"/>
      <c r="N258" s="245"/>
      <c r="O258" s="253"/>
      <c r="P258" s="245"/>
      <c r="Q258" s="245"/>
      <c r="R258" s="253"/>
      <c r="S258" s="245"/>
      <c r="T258" s="245"/>
      <c r="U258" s="253"/>
      <c r="V258" s="245"/>
      <c r="W258" s="245"/>
      <c r="X258" s="253"/>
      <c r="Y258" s="245"/>
      <c r="Z258" s="245"/>
      <c r="AA258" s="253"/>
      <c r="AB258" s="245"/>
      <c r="AC258" s="245"/>
      <c r="AD258" s="253"/>
      <c r="AE258" s="245"/>
      <c r="AF258" s="245"/>
      <c r="AG258" s="253"/>
      <c r="AH258" s="245"/>
      <c r="AI258" s="245"/>
      <c r="AJ258" s="253"/>
      <c r="AK258" s="245"/>
      <c r="AL258" s="245"/>
      <c r="AM258" s="245"/>
      <c r="AN258" s="245"/>
      <c r="AO258" s="245"/>
      <c r="AP258" s="246"/>
      <c r="AQ258" s="246"/>
      <c r="AR258" s="246"/>
      <c r="AS258" s="246"/>
      <c r="AT258" s="246"/>
      <c r="AU258" s="246"/>
      <c r="AV258" s="246"/>
      <c r="AW258" s="246"/>
      <c r="AX258" s="246"/>
      <c r="AY258" s="246"/>
      <c r="AZ258" s="246"/>
      <c r="BA258" s="246"/>
      <c r="BB258" s="246"/>
      <c r="BC258" s="246"/>
      <c r="BD258" s="246"/>
      <c r="BE258" s="246"/>
      <c r="BF258" s="246"/>
      <c r="BG258" s="246"/>
      <c r="BH258" s="246"/>
      <c r="BI258" s="246"/>
      <c r="BJ258" s="246"/>
      <c r="BK258" s="246"/>
      <c r="BL258" s="246"/>
      <c r="BM258" s="246"/>
      <c r="BN258" s="246"/>
      <c r="BO258" s="246"/>
      <c r="BP258" s="246"/>
      <c r="BQ258" s="246"/>
      <c r="BR258" s="246"/>
      <c r="BS258" s="246"/>
      <c r="BT258" s="246"/>
      <c r="BU258" s="246"/>
      <c r="BV258" s="246"/>
      <c r="BW258" s="246"/>
      <c r="BX258" s="247"/>
      <c r="BY258" s="920"/>
    </row>
    <row r="259" spans="1:77" hidden="1" thickBot="1" x14ac:dyDescent="0.3">
      <c r="A259" s="245"/>
      <c r="B259" s="245"/>
      <c r="C259" s="253"/>
      <c r="D259" s="254"/>
      <c r="E259" s="245"/>
      <c r="F259" s="253"/>
      <c r="G259" s="245"/>
      <c r="H259" s="255"/>
      <c r="I259" s="253"/>
      <c r="J259" s="245"/>
      <c r="K259" s="245"/>
      <c r="L259" s="253"/>
      <c r="M259" s="245"/>
      <c r="N259" s="245"/>
      <c r="O259" s="253"/>
      <c r="P259" s="245"/>
      <c r="Q259" s="245"/>
      <c r="R259" s="253"/>
      <c r="S259" s="245"/>
      <c r="T259" s="245"/>
      <c r="U259" s="253"/>
      <c r="V259" s="245"/>
      <c r="W259" s="245"/>
      <c r="X259" s="253"/>
      <c r="Y259" s="245"/>
      <c r="Z259" s="245"/>
      <c r="AA259" s="253"/>
      <c r="AB259" s="245"/>
      <c r="AC259" s="245"/>
      <c r="AD259" s="253"/>
      <c r="AE259" s="245"/>
      <c r="AF259" s="245"/>
      <c r="AG259" s="253"/>
      <c r="AH259" s="245"/>
      <c r="AI259" s="245"/>
      <c r="AJ259" s="253"/>
      <c r="AK259" s="245"/>
      <c r="AL259" s="245"/>
      <c r="AM259" s="245"/>
      <c r="AN259" s="245"/>
      <c r="AO259" s="245"/>
      <c r="AP259" s="246"/>
      <c r="AQ259" s="246"/>
      <c r="AR259" s="246"/>
      <c r="AS259" s="246"/>
      <c r="AT259" s="246"/>
      <c r="AU259" s="246"/>
      <c r="AV259" s="246"/>
      <c r="AW259" s="246"/>
      <c r="AX259" s="246"/>
      <c r="AY259" s="246"/>
      <c r="AZ259" s="246"/>
      <c r="BA259" s="246"/>
      <c r="BB259" s="246"/>
      <c r="BC259" s="246"/>
      <c r="BD259" s="246"/>
      <c r="BE259" s="246"/>
      <c r="BF259" s="246"/>
      <c r="BG259" s="246"/>
      <c r="BH259" s="246"/>
      <c r="BI259" s="246"/>
      <c r="BJ259" s="246"/>
      <c r="BK259" s="246"/>
      <c r="BL259" s="246"/>
      <c r="BM259" s="246"/>
      <c r="BN259" s="246"/>
      <c r="BO259" s="246"/>
      <c r="BP259" s="246"/>
      <c r="BQ259" s="246"/>
      <c r="BR259" s="246"/>
      <c r="BS259" s="246"/>
      <c r="BT259" s="246"/>
      <c r="BU259" s="246"/>
      <c r="BV259" s="246"/>
      <c r="BW259" s="246"/>
      <c r="BX259" s="247"/>
      <c r="BY259" s="920"/>
    </row>
    <row r="260" spans="1:77" hidden="1" thickBot="1" x14ac:dyDescent="0.3">
      <c r="A260" s="245"/>
      <c r="B260" s="245"/>
      <c r="C260" s="253"/>
      <c r="D260" s="254"/>
      <c r="E260" s="245"/>
      <c r="F260" s="253"/>
      <c r="G260" s="245"/>
      <c r="H260" s="255"/>
      <c r="I260" s="253"/>
      <c r="J260" s="245"/>
      <c r="K260" s="245"/>
      <c r="L260" s="253"/>
      <c r="M260" s="245"/>
      <c r="N260" s="245"/>
      <c r="O260" s="253"/>
      <c r="P260" s="245"/>
      <c r="Q260" s="245"/>
      <c r="R260" s="253"/>
      <c r="S260" s="245"/>
      <c r="T260" s="245"/>
      <c r="U260" s="253"/>
      <c r="V260" s="245"/>
      <c r="W260" s="245"/>
      <c r="X260" s="253"/>
      <c r="Y260" s="245"/>
      <c r="Z260" s="245"/>
      <c r="AA260" s="253"/>
      <c r="AB260" s="245"/>
      <c r="AC260" s="245"/>
      <c r="AD260" s="253"/>
      <c r="AE260" s="245"/>
      <c r="AF260" s="245"/>
      <c r="AG260" s="253"/>
      <c r="AH260" s="245"/>
      <c r="AI260" s="245"/>
      <c r="AJ260" s="253"/>
      <c r="AK260" s="245"/>
      <c r="AL260" s="245"/>
      <c r="AM260" s="245"/>
      <c r="AN260" s="245"/>
      <c r="AO260" s="245"/>
      <c r="AP260" s="246"/>
      <c r="AQ260" s="246"/>
      <c r="AR260" s="246"/>
      <c r="AS260" s="246"/>
      <c r="AT260" s="246"/>
      <c r="AU260" s="246"/>
      <c r="AV260" s="246"/>
      <c r="AW260" s="246"/>
      <c r="AX260" s="246"/>
      <c r="AY260" s="246"/>
      <c r="AZ260" s="246"/>
      <c r="BA260" s="246"/>
      <c r="BB260" s="246"/>
      <c r="BC260" s="246"/>
      <c r="BD260" s="246"/>
      <c r="BE260" s="246"/>
      <c r="BF260" s="246"/>
      <c r="BG260" s="246"/>
      <c r="BH260" s="246"/>
      <c r="BI260" s="246"/>
      <c r="BJ260" s="246"/>
      <c r="BK260" s="246"/>
      <c r="BL260" s="246"/>
      <c r="BM260" s="246"/>
      <c r="BN260" s="246"/>
      <c r="BO260" s="246"/>
      <c r="BP260" s="246"/>
      <c r="BQ260" s="246"/>
      <c r="BR260" s="246"/>
      <c r="BS260" s="246"/>
      <c r="BT260" s="246"/>
      <c r="BU260" s="246"/>
      <c r="BV260" s="246"/>
      <c r="BW260" s="246"/>
      <c r="BX260" s="247"/>
      <c r="BY260" s="920"/>
    </row>
    <row r="261" spans="1:77" hidden="1" thickBot="1" x14ac:dyDescent="0.3">
      <c r="A261" s="245"/>
      <c r="B261" s="245"/>
      <c r="C261" s="253"/>
      <c r="D261" s="254"/>
      <c r="E261" s="245"/>
      <c r="F261" s="253"/>
      <c r="G261" s="245"/>
      <c r="H261" s="255"/>
      <c r="I261" s="253"/>
      <c r="J261" s="245"/>
      <c r="K261" s="245"/>
      <c r="L261" s="253"/>
      <c r="M261" s="245"/>
      <c r="N261" s="245"/>
      <c r="O261" s="253"/>
      <c r="P261" s="245"/>
      <c r="Q261" s="245"/>
      <c r="R261" s="253"/>
      <c r="S261" s="245"/>
      <c r="T261" s="245"/>
      <c r="U261" s="253"/>
      <c r="V261" s="245"/>
      <c r="W261" s="245"/>
      <c r="X261" s="253"/>
      <c r="Y261" s="245"/>
      <c r="Z261" s="245"/>
      <c r="AA261" s="253"/>
      <c r="AB261" s="245"/>
      <c r="AC261" s="245"/>
      <c r="AD261" s="253"/>
      <c r="AE261" s="245"/>
      <c r="AF261" s="245"/>
      <c r="AG261" s="253"/>
      <c r="AH261" s="245"/>
      <c r="AI261" s="245"/>
      <c r="AJ261" s="253"/>
      <c r="AK261" s="245"/>
      <c r="AL261" s="245"/>
      <c r="AM261" s="245"/>
      <c r="AN261" s="245"/>
      <c r="AO261" s="245"/>
      <c r="AP261" s="246"/>
      <c r="AQ261" s="246"/>
      <c r="AR261" s="246"/>
      <c r="AS261" s="246"/>
      <c r="AT261" s="246"/>
      <c r="AU261" s="246"/>
      <c r="AV261" s="246"/>
      <c r="AW261" s="246"/>
      <c r="AX261" s="246"/>
      <c r="AY261" s="246"/>
      <c r="AZ261" s="246"/>
      <c r="BA261" s="246"/>
      <c r="BB261" s="246"/>
      <c r="BC261" s="246"/>
      <c r="BD261" s="246"/>
      <c r="BE261" s="246"/>
      <c r="BF261" s="246"/>
      <c r="BG261" s="246"/>
      <c r="BH261" s="246"/>
      <c r="BI261" s="246"/>
      <c r="BJ261" s="246"/>
      <c r="BK261" s="246"/>
      <c r="BL261" s="246"/>
      <c r="BM261" s="246"/>
      <c r="BN261" s="246"/>
      <c r="BO261" s="246"/>
      <c r="BP261" s="246"/>
      <c r="BQ261" s="246"/>
      <c r="BR261" s="246"/>
      <c r="BS261" s="246"/>
      <c r="BT261" s="246"/>
      <c r="BU261" s="246"/>
      <c r="BV261" s="246"/>
      <c r="BW261" s="246"/>
      <c r="BX261" s="247"/>
      <c r="BY261" s="920"/>
    </row>
    <row r="262" spans="1:77" hidden="1" thickBot="1" x14ac:dyDescent="0.3">
      <c r="A262" s="245"/>
      <c r="B262" s="245"/>
      <c r="C262" s="253"/>
      <c r="D262" s="254"/>
      <c r="E262" s="245"/>
      <c r="F262" s="253"/>
      <c r="G262" s="245"/>
      <c r="H262" s="255"/>
      <c r="I262" s="253"/>
      <c r="J262" s="245"/>
      <c r="K262" s="245"/>
      <c r="L262" s="253"/>
      <c r="M262" s="245"/>
      <c r="N262" s="245"/>
      <c r="O262" s="253"/>
      <c r="P262" s="245"/>
      <c r="Q262" s="245"/>
      <c r="R262" s="253"/>
      <c r="S262" s="245"/>
      <c r="T262" s="245"/>
      <c r="U262" s="253"/>
      <c r="V262" s="245"/>
      <c r="W262" s="245"/>
      <c r="X262" s="253"/>
      <c r="Y262" s="245"/>
      <c r="Z262" s="245"/>
      <c r="AA262" s="253"/>
      <c r="AB262" s="245"/>
      <c r="AC262" s="245"/>
      <c r="AD262" s="253"/>
      <c r="AE262" s="245"/>
      <c r="AF262" s="245"/>
      <c r="AG262" s="253"/>
      <c r="AH262" s="245"/>
      <c r="AI262" s="245"/>
      <c r="AJ262" s="253"/>
      <c r="AK262" s="245"/>
      <c r="AL262" s="245"/>
      <c r="AM262" s="245"/>
      <c r="AN262" s="245"/>
      <c r="AO262" s="245"/>
      <c r="AP262" s="246"/>
      <c r="AQ262" s="246"/>
      <c r="AR262" s="246"/>
      <c r="AS262" s="246"/>
      <c r="AT262" s="246"/>
      <c r="AU262" s="246"/>
      <c r="AV262" s="246"/>
      <c r="AW262" s="246"/>
      <c r="AX262" s="246"/>
      <c r="AY262" s="246"/>
      <c r="AZ262" s="246"/>
      <c r="BA262" s="246"/>
      <c r="BB262" s="246"/>
      <c r="BC262" s="246"/>
      <c r="BD262" s="246"/>
      <c r="BE262" s="246"/>
      <c r="BF262" s="246"/>
      <c r="BG262" s="246"/>
      <c r="BH262" s="246"/>
      <c r="BI262" s="246"/>
      <c r="BJ262" s="246"/>
      <c r="BK262" s="246"/>
      <c r="BL262" s="246"/>
      <c r="BM262" s="246"/>
      <c r="BN262" s="246"/>
      <c r="BO262" s="246"/>
      <c r="BP262" s="246"/>
      <c r="BQ262" s="246"/>
      <c r="BR262" s="246"/>
      <c r="BS262" s="246"/>
      <c r="BT262" s="246"/>
      <c r="BU262" s="246"/>
      <c r="BV262" s="246"/>
      <c r="BW262" s="246"/>
      <c r="BX262" s="247"/>
      <c r="BY262" s="920"/>
    </row>
    <row r="263" spans="1:77" hidden="1" thickBot="1" x14ac:dyDescent="0.3">
      <c r="A263" s="245"/>
      <c r="B263" s="245"/>
      <c r="C263" s="253"/>
      <c r="D263" s="254"/>
      <c r="E263" s="245"/>
      <c r="F263" s="253"/>
      <c r="G263" s="245"/>
      <c r="H263" s="255"/>
      <c r="I263" s="253"/>
      <c r="J263" s="245"/>
      <c r="K263" s="245"/>
      <c r="L263" s="253"/>
      <c r="M263" s="245"/>
      <c r="N263" s="245"/>
      <c r="O263" s="253"/>
      <c r="P263" s="245"/>
      <c r="Q263" s="245"/>
      <c r="R263" s="253"/>
      <c r="S263" s="245"/>
      <c r="T263" s="245"/>
      <c r="U263" s="253"/>
      <c r="V263" s="245"/>
      <c r="W263" s="245"/>
      <c r="X263" s="253"/>
      <c r="Y263" s="245"/>
      <c r="Z263" s="245"/>
      <c r="AA263" s="253"/>
      <c r="AB263" s="245"/>
      <c r="AC263" s="245"/>
      <c r="AD263" s="253"/>
      <c r="AE263" s="245"/>
      <c r="AF263" s="245"/>
      <c r="AG263" s="253"/>
      <c r="AH263" s="245"/>
      <c r="AI263" s="245"/>
      <c r="AJ263" s="253"/>
      <c r="AK263" s="245"/>
      <c r="AL263" s="245"/>
      <c r="AM263" s="245"/>
      <c r="AN263" s="245"/>
      <c r="AO263" s="245"/>
      <c r="AP263" s="246"/>
      <c r="AQ263" s="246"/>
      <c r="AR263" s="246"/>
      <c r="AS263" s="246"/>
      <c r="AT263" s="246"/>
      <c r="AU263" s="246"/>
      <c r="AV263" s="246"/>
      <c r="AW263" s="246"/>
      <c r="AX263" s="246"/>
      <c r="AY263" s="246"/>
      <c r="AZ263" s="246"/>
      <c r="BA263" s="246"/>
      <c r="BB263" s="246"/>
      <c r="BC263" s="246"/>
      <c r="BD263" s="246"/>
      <c r="BE263" s="246"/>
      <c r="BF263" s="246"/>
      <c r="BG263" s="246"/>
      <c r="BH263" s="246"/>
      <c r="BI263" s="246"/>
      <c r="BJ263" s="246"/>
      <c r="BK263" s="246"/>
      <c r="BL263" s="246"/>
      <c r="BM263" s="246"/>
      <c r="BN263" s="246"/>
      <c r="BO263" s="246"/>
      <c r="BP263" s="246"/>
      <c r="BQ263" s="246"/>
      <c r="BR263" s="246"/>
      <c r="BS263" s="246"/>
      <c r="BT263" s="246"/>
      <c r="BU263" s="246"/>
      <c r="BV263" s="246"/>
      <c r="BW263" s="246"/>
      <c r="BX263" s="247"/>
      <c r="BY263" s="920"/>
    </row>
    <row r="264" spans="1:77" hidden="1" thickBot="1" x14ac:dyDescent="0.3">
      <c r="A264" s="245"/>
      <c r="B264" s="245"/>
      <c r="C264" s="253"/>
      <c r="D264" s="254"/>
      <c r="E264" s="245"/>
      <c r="F264" s="253"/>
      <c r="G264" s="245"/>
      <c r="H264" s="255"/>
      <c r="I264" s="253"/>
      <c r="J264" s="245"/>
      <c r="K264" s="245"/>
      <c r="L264" s="253"/>
      <c r="M264" s="245"/>
      <c r="N264" s="245"/>
      <c r="O264" s="253"/>
      <c r="P264" s="245"/>
      <c r="Q264" s="245"/>
      <c r="R264" s="253"/>
      <c r="S264" s="245"/>
      <c r="T264" s="245"/>
      <c r="U264" s="253"/>
      <c r="V264" s="245"/>
      <c r="W264" s="245"/>
      <c r="X264" s="253"/>
      <c r="Y264" s="245"/>
      <c r="Z264" s="245"/>
      <c r="AA264" s="253"/>
      <c r="AB264" s="245"/>
      <c r="AC264" s="245"/>
      <c r="AD264" s="253"/>
      <c r="AE264" s="245"/>
      <c r="AF264" s="245"/>
      <c r="AG264" s="253"/>
      <c r="AH264" s="245"/>
      <c r="AI264" s="245"/>
      <c r="AJ264" s="253"/>
      <c r="AK264" s="245"/>
      <c r="AL264" s="245"/>
      <c r="AM264" s="245"/>
      <c r="AN264" s="245"/>
      <c r="AO264" s="245"/>
      <c r="AP264" s="246"/>
      <c r="AQ264" s="246"/>
      <c r="AR264" s="246"/>
      <c r="AS264" s="246"/>
      <c r="AT264" s="246"/>
      <c r="AU264" s="246"/>
      <c r="AV264" s="246"/>
      <c r="AW264" s="246"/>
      <c r="AX264" s="246"/>
      <c r="AY264" s="246"/>
      <c r="AZ264" s="246"/>
      <c r="BA264" s="246"/>
      <c r="BB264" s="246"/>
      <c r="BC264" s="246"/>
      <c r="BD264" s="246"/>
      <c r="BE264" s="246"/>
      <c r="BF264" s="246"/>
      <c r="BG264" s="246"/>
      <c r="BH264" s="246"/>
      <c r="BI264" s="246"/>
      <c r="BJ264" s="246"/>
      <c r="BK264" s="246"/>
      <c r="BL264" s="246"/>
      <c r="BM264" s="246"/>
      <c r="BN264" s="246"/>
      <c r="BO264" s="246"/>
      <c r="BP264" s="246"/>
      <c r="BQ264" s="246"/>
      <c r="BR264" s="246"/>
      <c r="BS264" s="246"/>
      <c r="BT264" s="246"/>
      <c r="BU264" s="246"/>
      <c r="BV264" s="246"/>
      <c r="BW264" s="246"/>
      <c r="BX264" s="247"/>
      <c r="BY264" s="920"/>
    </row>
    <row r="265" spans="1:77" hidden="1" thickBot="1" x14ac:dyDescent="0.3">
      <c r="A265" s="245"/>
      <c r="B265" s="245"/>
      <c r="C265" s="253"/>
      <c r="D265" s="254"/>
      <c r="E265" s="245"/>
      <c r="F265" s="253"/>
      <c r="G265" s="245"/>
      <c r="H265" s="255"/>
      <c r="I265" s="253"/>
      <c r="J265" s="245"/>
      <c r="K265" s="245"/>
      <c r="L265" s="253"/>
      <c r="M265" s="245"/>
      <c r="N265" s="245"/>
      <c r="O265" s="253"/>
      <c r="P265" s="245"/>
      <c r="Q265" s="245"/>
      <c r="R265" s="253"/>
      <c r="S265" s="245"/>
      <c r="T265" s="245"/>
      <c r="U265" s="253"/>
      <c r="V265" s="245"/>
      <c r="W265" s="245"/>
      <c r="X265" s="253"/>
      <c r="Y265" s="245"/>
      <c r="Z265" s="245"/>
      <c r="AA265" s="253"/>
      <c r="AB265" s="245"/>
      <c r="AC265" s="245"/>
      <c r="AD265" s="253"/>
      <c r="AE265" s="245"/>
      <c r="AF265" s="245"/>
      <c r="AG265" s="253"/>
      <c r="AH265" s="245"/>
      <c r="AI265" s="245"/>
      <c r="AJ265" s="253"/>
      <c r="AK265" s="245"/>
      <c r="AL265" s="245"/>
      <c r="AM265" s="245"/>
      <c r="AN265" s="245"/>
      <c r="AO265" s="245"/>
      <c r="AP265" s="246"/>
      <c r="AQ265" s="246"/>
      <c r="AR265" s="246"/>
      <c r="AS265" s="246"/>
      <c r="AT265" s="246"/>
      <c r="AU265" s="246"/>
      <c r="AV265" s="246"/>
      <c r="AW265" s="246"/>
      <c r="AX265" s="246"/>
      <c r="AY265" s="246"/>
      <c r="AZ265" s="246"/>
      <c r="BA265" s="246"/>
      <c r="BB265" s="246"/>
      <c r="BC265" s="246"/>
      <c r="BD265" s="246"/>
      <c r="BE265" s="246"/>
      <c r="BF265" s="246"/>
      <c r="BG265" s="246"/>
      <c r="BH265" s="246"/>
      <c r="BI265" s="246"/>
      <c r="BJ265" s="246"/>
      <c r="BK265" s="246"/>
      <c r="BL265" s="246"/>
      <c r="BM265" s="246"/>
      <c r="BN265" s="246"/>
      <c r="BO265" s="246"/>
      <c r="BP265" s="246"/>
      <c r="BQ265" s="246"/>
      <c r="BR265" s="246"/>
      <c r="BS265" s="246"/>
      <c r="BT265" s="246"/>
      <c r="BU265" s="246"/>
      <c r="BV265" s="246"/>
      <c r="BW265" s="246"/>
      <c r="BX265" s="247"/>
      <c r="BY265" s="920"/>
    </row>
    <row r="266" spans="1:77" hidden="1" thickBot="1" x14ac:dyDescent="0.3">
      <c r="A266" s="245"/>
      <c r="B266" s="245"/>
      <c r="C266" s="253"/>
      <c r="D266" s="254"/>
      <c r="E266" s="245"/>
      <c r="F266" s="253"/>
      <c r="G266" s="245"/>
      <c r="H266" s="255"/>
      <c r="I266" s="253"/>
      <c r="J266" s="245"/>
      <c r="K266" s="245"/>
      <c r="L266" s="253"/>
      <c r="M266" s="245"/>
      <c r="N266" s="245"/>
      <c r="O266" s="253"/>
      <c r="P266" s="245"/>
      <c r="Q266" s="245"/>
      <c r="R266" s="253"/>
      <c r="S266" s="245"/>
      <c r="T266" s="245"/>
      <c r="U266" s="253"/>
      <c r="V266" s="245"/>
      <c r="W266" s="245"/>
      <c r="X266" s="253"/>
      <c r="Y266" s="245"/>
      <c r="Z266" s="245"/>
      <c r="AA266" s="253"/>
      <c r="AB266" s="245"/>
      <c r="AC266" s="245"/>
      <c r="AD266" s="253"/>
      <c r="AE266" s="245"/>
      <c r="AF266" s="245"/>
      <c r="AG266" s="253"/>
      <c r="AH266" s="245"/>
      <c r="AI266" s="245"/>
      <c r="AJ266" s="253"/>
      <c r="AK266" s="245"/>
      <c r="AL266" s="245"/>
      <c r="AM266" s="245"/>
      <c r="AN266" s="245"/>
      <c r="AO266" s="245"/>
      <c r="AP266" s="246"/>
      <c r="AQ266" s="246"/>
      <c r="AR266" s="246"/>
      <c r="AS266" s="246"/>
      <c r="AT266" s="246"/>
      <c r="AU266" s="246"/>
      <c r="AV266" s="246"/>
      <c r="AW266" s="246"/>
      <c r="AX266" s="246"/>
      <c r="AY266" s="246"/>
      <c r="AZ266" s="246"/>
      <c r="BA266" s="246"/>
      <c r="BB266" s="246"/>
      <c r="BC266" s="246"/>
      <c r="BD266" s="246"/>
      <c r="BE266" s="246"/>
      <c r="BF266" s="246"/>
      <c r="BG266" s="246"/>
      <c r="BH266" s="246"/>
      <c r="BI266" s="246"/>
      <c r="BJ266" s="246"/>
      <c r="BK266" s="246"/>
      <c r="BL266" s="246"/>
      <c r="BM266" s="246"/>
      <c r="BN266" s="246"/>
      <c r="BO266" s="246"/>
      <c r="BP266" s="246"/>
      <c r="BQ266" s="246"/>
      <c r="BR266" s="246"/>
      <c r="BS266" s="246"/>
      <c r="BT266" s="246"/>
      <c r="BU266" s="246"/>
      <c r="BV266" s="246"/>
      <c r="BW266" s="246"/>
      <c r="BX266" s="247"/>
      <c r="BY266" s="920"/>
    </row>
    <row r="267" spans="1:77" hidden="1" thickBot="1" x14ac:dyDescent="0.3">
      <c r="A267" s="245"/>
      <c r="B267" s="245"/>
      <c r="C267" s="253"/>
      <c r="D267" s="254"/>
      <c r="E267" s="245"/>
      <c r="F267" s="253"/>
      <c r="G267" s="245"/>
      <c r="H267" s="255"/>
      <c r="I267" s="253"/>
      <c r="J267" s="245"/>
      <c r="K267" s="245"/>
      <c r="L267" s="253"/>
      <c r="M267" s="245"/>
      <c r="N267" s="245"/>
      <c r="O267" s="253"/>
      <c r="P267" s="245"/>
      <c r="Q267" s="245"/>
      <c r="R267" s="253"/>
      <c r="S267" s="245"/>
      <c r="T267" s="245"/>
      <c r="U267" s="253"/>
      <c r="V267" s="245"/>
      <c r="W267" s="245"/>
      <c r="X267" s="253"/>
      <c r="Y267" s="245"/>
      <c r="Z267" s="245"/>
      <c r="AA267" s="253"/>
      <c r="AB267" s="245"/>
      <c r="AC267" s="245"/>
      <c r="AD267" s="253"/>
      <c r="AE267" s="245"/>
      <c r="AF267" s="245"/>
      <c r="AG267" s="253"/>
      <c r="AH267" s="245"/>
      <c r="AI267" s="245"/>
      <c r="AJ267" s="253"/>
      <c r="AK267" s="245"/>
      <c r="AL267" s="245"/>
      <c r="AM267" s="245"/>
      <c r="AN267" s="245"/>
      <c r="AO267" s="245"/>
      <c r="AP267" s="246"/>
      <c r="AQ267" s="246"/>
      <c r="AR267" s="246"/>
      <c r="AS267" s="246"/>
      <c r="AT267" s="246"/>
      <c r="AU267" s="246"/>
      <c r="AV267" s="246"/>
      <c r="AW267" s="246"/>
      <c r="AX267" s="246"/>
      <c r="AY267" s="246"/>
      <c r="AZ267" s="246"/>
      <c r="BA267" s="246"/>
      <c r="BB267" s="246"/>
      <c r="BC267" s="246"/>
      <c r="BD267" s="246"/>
      <c r="BE267" s="246"/>
      <c r="BF267" s="246"/>
      <c r="BG267" s="246"/>
      <c r="BH267" s="246"/>
      <c r="BI267" s="246"/>
      <c r="BJ267" s="246"/>
      <c r="BK267" s="246"/>
      <c r="BL267" s="246"/>
      <c r="BM267" s="246"/>
      <c r="BN267" s="246"/>
      <c r="BO267" s="246"/>
      <c r="BP267" s="246"/>
      <c r="BQ267" s="246"/>
      <c r="BR267" s="246"/>
      <c r="BS267" s="246"/>
      <c r="BT267" s="246"/>
      <c r="BU267" s="246"/>
      <c r="BV267" s="246"/>
      <c r="BW267" s="246"/>
      <c r="BX267" s="247"/>
      <c r="BY267" s="920"/>
    </row>
    <row r="268" spans="1:77" hidden="1" thickBot="1" x14ac:dyDescent="0.3">
      <c r="A268" s="245"/>
      <c r="B268" s="245"/>
      <c r="C268" s="253"/>
      <c r="D268" s="254"/>
      <c r="E268" s="245"/>
      <c r="F268" s="253"/>
      <c r="G268" s="245"/>
      <c r="H268" s="255"/>
      <c r="I268" s="253"/>
      <c r="J268" s="245"/>
      <c r="K268" s="245"/>
      <c r="L268" s="253"/>
      <c r="M268" s="245"/>
      <c r="N268" s="245"/>
      <c r="O268" s="253"/>
      <c r="P268" s="245"/>
      <c r="Q268" s="245"/>
      <c r="R268" s="253"/>
      <c r="S268" s="245"/>
      <c r="T268" s="245"/>
      <c r="U268" s="253"/>
      <c r="V268" s="245"/>
      <c r="W268" s="245"/>
      <c r="X268" s="253"/>
      <c r="Y268" s="245"/>
      <c r="Z268" s="245"/>
      <c r="AA268" s="253"/>
      <c r="AB268" s="245"/>
      <c r="AC268" s="245"/>
      <c r="AD268" s="253"/>
      <c r="AE268" s="245"/>
      <c r="AF268" s="245"/>
      <c r="AG268" s="253"/>
      <c r="AH268" s="245"/>
      <c r="AI268" s="245"/>
      <c r="AJ268" s="253"/>
      <c r="AK268" s="245"/>
      <c r="AL268" s="245"/>
      <c r="AM268" s="245"/>
      <c r="AN268" s="245"/>
      <c r="AO268" s="245"/>
      <c r="AP268" s="246"/>
      <c r="AQ268" s="246"/>
      <c r="AR268" s="246"/>
      <c r="AS268" s="246"/>
      <c r="AT268" s="246"/>
      <c r="AU268" s="246"/>
      <c r="AV268" s="246"/>
      <c r="AW268" s="246"/>
      <c r="AX268" s="246"/>
      <c r="AY268" s="246"/>
      <c r="AZ268" s="246"/>
      <c r="BA268" s="246"/>
      <c r="BB268" s="246"/>
      <c r="BC268" s="246"/>
      <c r="BD268" s="246"/>
      <c r="BE268" s="246"/>
      <c r="BF268" s="246"/>
      <c r="BG268" s="246"/>
      <c r="BH268" s="246"/>
      <c r="BI268" s="246"/>
      <c r="BJ268" s="246"/>
      <c r="BK268" s="246"/>
      <c r="BL268" s="246"/>
      <c r="BM268" s="246"/>
      <c r="BN268" s="246"/>
      <c r="BO268" s="246"/>
      <c r="BP268" s="246"/>
      <c r="BQ268" s="246"/>
      <c r="BR268" s="246"/>
      <c r="BS268" s="246"/>
      <c r="BT268" s="246"/>
      <c r="BU268" s="246"/>
      <c r="BV268" s="246"/>
      <c r="BW268" s="246"/>
      <c r="BX268" s="247"/>
      <c r="BY268" s="920"/>
    </row>
    <row r="269" spans="1:77" hidden="1" thickBot="1" x14ac:dyDescent="0.3">
      <c r="A269" s="245"/>
      <c r="B269" s="245"/>
      <c r="C269" s="253"/>
      <c r="D269" s="254"/>
      <c r="E269" s="245"/>
      <c r="F269" s="253"/>
      <c r="G269" s="245"/>
      <c r="H269" s="255"/>
      <c r="I269" s="253"/>
      <c r="J269" s="245"/>
      <c r="K269" s="245"/>
      <c r="L269" s="253"/>
      <c r="M269" s="245"/>
      <c r="N269" s="245"/>
      <c r="O269" s="253"/>
      <c r="P269" s="245"/>
      <c r="Q269" s="245"/>
      <c r="R269" s="253"/>
      <c r="S269" s="245"/>
      <c r="T269" s="245"/>
      <c r="U269" s="253"/>
      <c r="V269" s="245"/>
      <c r="W269" s="245"/>
      <c r="X269" s="253"/>
      <c r="Y269" s="245"/>
      <c r="Z269" s="245"/>
      <c r="AA269" s="253"/>
      <c r="AB269" s="245"/>
      <c r="AC269" s="245"/>
      <c r="AD269" s="253"/>
      <c r="AE269" s="245"/>
      <c r="AF269" s="245"/>
      <c r="AG269" s="253"/>
      <c r="AH269" s="245"/>
      <c r="AI269" s="245"/>
      <c r="AJ269" s="253"/>
      <c r="AK269" s="245"/>
      <c r="AL269" s="245"/>
      <c r="AM269" s="245"/>
      <c r="AN269" s="245"/>
      <c r="AO269" s="245"/>
      <c r="AP269" s="246"/>
      <c r="AQ269" s="246"/>
      <c r="AR269" s="246"/>
      <c r="AS269" s="246"/>
      <c r="AT269" s="246"/>
      <c r="AU269" s="246"/>
      <c r="AV269" s="246"/>
      <c r="AW269" s="246"/>
      <c r="AX269" s="246"/>
      <c r="AY269" s="246"/>
      <c r="AZ269" s="246"/>
      <c r="BA269" s="246"/>
      <c r="BB269" s="246"/>
      <c r="BC269" s="246"/>
      <c r="BD269" s="246"/>
      <c r="BE269" s="246"/>
      <c r="BF269" s="246"/>
      <c r="BG269" s="246"/>
      <c r="BH269" s="246"/>
      <c r="BI269" s="246"/>
      <c r="BJ269" s="246"/>
      <c r="BK269" s="246"/>
      <c r="BL269" s="246"/>
      <c r="BM269" s="246"/>
      <c r="BN269" s="246"/>
      <c r="BO269" s="246"/>
      <c r="BP269" s="246"/>
      <c r="BQ269" s="246"/>
      <c r="BR269" s="246"/>
      <c r="BS269" s="246"/>
      <c r="BT269" s="246"/>
      <c r="BU269" s="246"/>
      <c r="BV269" s="246"/>
      <c r="BW269" s="246"/>
      <c r="BX269" s="247"/>
      <c r="BY269" s="920"/>
    </row>
    <row r="270" spans="1:77" hidden="1" thickBot="1" x14ac:dyDescent="0.3">
      <c r="A270" s="245"/>
      <c r="B270" s="245"/>
      <c r="C270" s="253"/>
      <c r="D270" s="254"/>
      <c r="E270" s="245"/>
      <c r="F270" s="253"/>
      <c r="G270" s="245"/>
      <c r="H270" s="255"/>
      <c r="I270" s="253"/>
      <c r="J270" s="245"/>
      <c r="K270" s="245"/>
      <c r="L270" s="253"/>
      <c r="M270" s="245"/>
      <c r="N270" s="245"/>
      <c r="O270" s="253"/>
      <c r="P270" s="245"/>
      <c r="Q270" s="245"/>
      <c r="R270" s="253"/>
      <c r="S270" s="245"/>
      <c r="T270" s="245"/>
      <c r="U270" s="253"/>
      <c r="V270" s="245"/>
      <c r="W270" s="245"/>
      <c r="X270" s="253"/>
      <c r="Y270" s="245"/>
      <c r="Z270" s="245"/>
      <c r="AA270" s="253"/>
      <c r="AB270" s="245"/>
      <c r="AC270" s="245"/>
      <c r="AD270" s="253"/>
      <c r="AE270" s="245"/>
      <c r="AF270" s="245"/>
      <c r="AG270" s="253"/>
      <c r="AH270" s="245"/>
      <c r="AI270" s="245"/>
      <c r="AJ270" s="253"/>
      <c r="AK270" s="245"/>
      <c r="AL270" s="245"/>
      <c r="AM270" s="245"/>
      <c r="AN270" s="245"/>
      <c r="AO270" s="245"/>
      <c r="AP270" s="246"/>
      <c r="AQ270" s="246"/>
      <c r="AR270" s="246"/>
      <c r="AS270" s="246"/>
      <c r="AT270" s="246"/>
      <c r="AU270" s="246"/>
      <c r="AV270" s="246"/>
      <c r="AW270" s="246"/>
      <c r="AX270" s="246"/>
      <c r="AY270" s="246"/>
      <c r="AZ270" s="246"/>
      <c r="BA270" s="246"/>
      <c r="BB270" s="246"/>
      <c r="BC270" s="246"/>
      <c r="BD270" s="246"/>
      <c r="BE270" s="246"/>
      <c r="BF270" s="246"/>
      <c r="BG270" s="246"/>
      <c r="BH270" s="246"/>
      <c r="BI270" s="246"/>
      <c r="BJ270" s="246"/>
      <c r="BK270" s="246"/>
      <c r="BL270" s="246"/>
      <c r="BM270" s="246"/>
      <c r="BN270" s="246"/>
      <c r="BO270" s="246"/>
      <c r="BP270" s="246"/>
      <c r="BQ270" s="246"/>
      <c r="BR270" s="246"/>
      <c r="BS270" s="246"/>
      <c r="BT270" s="246"/>
      <c r="BU270" s="246"/>
      <c r="BV270" s="246"/>
      <c r="BW270" s="246"/>
      <c r="BX270" s="247"/>
      <c r="BY270" s="920"/>
    </row>
    <row r="271" spans="1:77" hidden="1" thickBot="1" x14ac:dyDescent="0.3">
      <c r="A271" s="245"/>
      <c r="B271" s="245"/>
      <c r="C271" s="253"/>
      <c r="D271" s="254"/>
      <c r="E271" s="245"/>
      <c r="F271" s="253"/>
      <c r="G271" s="245"/>
      <c r="H271" s="255"/>
      <c r="I271" s="253"/>
      <c r="J271" s="245"/>
      <c r="K271" s="245"/>
      <c r="L271" s="253"/>
      <c r="M271" s="245"/>
      <c r="N271" s="245"/>
      <c r="O271" s="253"/>
      <c r="P271" s="245"/>
      <c r="Q271" s="245"/>
      <c r="R271" s="253"/>
      <c r="S271" s="245"/>
      <c r="T271" s="245"/>
      <c r="U271" s="253"/>
      <c r="V271" s="245"/>
      <c r="W271" s="245"/>
      <c r="X271" s="253"/>
      <c r="Y271" s="245"/>
      <c r="Z271" s="245"/>
      <c r="AA271" s="253"/>
      <c r="AB271" s="245"/>
      <c r="AC271" s="245"/>
      <c r="AD271" s="253"/>
      <c r="AE271" s="245"/>
      <c r="AF271" s="245"/>
      <c r="AG271" s="253"/>
      <c r="AH271" s="245"/>
      <c r="AI271" s="245"/>
      <c r="AJ271" s="253"/>
      <c r="AK271" s="245"/>
      <c r="AL271" s="245"/>
      <c r="AM271" s="245"/>
      <c r="AN271" s="245"/>
      <c r="AO271" s="245"/>
      <c r="AP271" s="246"/>
      <c r="AQ271" s="246"/>
      <c r="AR271" s="246"/>
      <c r="AS271" s="246"/>
      <c r="AT271" s="246"/>
      <c r="AU271" s="246"/>
      <c r="AV271" s="246"/>
      <c r="AW271" s="246"/>
      <c r="AX271" s="246"/>
      <c r="AY271" s="246"/>
      <c r="AZ271" s="246"/>
      <c r="BA271" s="246"/>
      <c r="BB271" s="246"/>
      <c r="BC271" s="246"/>
      <c r="BD271" s="246"/>
      <c r="BE271" s="246"/>
      <c r="BF271" s="246"/>
      <c r="BG271" s="246"/>
      <c r="BH271" s="246"/>
      <c r="BI271" s="246"/>
      <c r="BJ271" s="246"/>
      <c r="BK271" s="246"/>
      <c r="BL271" s="246"/>
      <c r="BM271" s="246"/>
      <c r="BN271" s="246"/>
      <c r="BO271" s="246"/>
      <c r="BP271" s="246"/>
      <c r="BQ271" s="246"/>
      <c r="BR271" s="246"/>
      <c r="BS271" s="246"/>
      <c r="BT271" s="246"/>
      <c r="BU271" s="246"/>
      <c r="BV271" s="246"/>
      <c r="BW271" s="246"/>
      <c r="BX271" s="247"/>
      <c r="BY271" s="920"/>
    </row>
    <row r="272" spans="1:77" hidden="1" thickBot="1" x14ac:dyDescent="0.3">
      <c r="A272" s="245"/>
      <c r="B272" s="245"/>
      <c r="C272" s="253"/>
      <c r="D272" s="254"/>
      <c r="E272" s="245"/>
      <c r="F272" s="253"/>
      <c r="G272" s="245"/>
      <c r="H272" s="255"/>
      <c r="I272" s="253"/>
      <c r="J272" s="245"/>
      <c r="K272" s="245"/>
      <c r="L272" s="253"/>
      <c r="M272" s="245"/>
      <c r="N272" s="245"/>
      <c r="O272" s="253"/>
      <c r="P272" s="245"/>
      <c r="Q272" s="245"/>
      <c r="R272" s="253"/>
      <c r="S272" s="245"/>
      <c r="T272" s="245"/>
      <c r="U272" s="253"/>
      <c r="V272" s="245"/>
      <c r="W272" s="245"/>
      <c r="X272" s="253"/>
      <c r="Y272" s="245"/>
      <c r="Z272" s="245"/>
      <c r="AA272" s="253"/>
      <c r="AB272" s="245"/>
      <c r="AC272" s="245"/>
      <c r="AD272" s="253"/>
      <c r="AE272" s="245"/>
      <c r="AF272" s="245"/>
      <c r="AG272" s="253"/>
      <c r="AH272" s="245"/>
      <c r="AI272" s="245"/>
      <c r="AJ272" s="253"/>
      <c r="AK272" s="245"/>
      <c r="AL272" s="245"/>
      <c r="AM272" s="245"/>
      <c r="AN272" s="245"/>
      <c r="AO272" s="245"/>
      <c r="AP272" s="246"/>
      <c r="AQ272" s="246"/>
      <c r="AR272" s="246"/>
      <c r="AS272" s="246"/>
      <c r="AT272" s="246"/>
      <c r="AU272" s="246"/>
      <c r="AV272" s="246"/>
      <c r="AW272" s="246"/>
      <c r="AX272" s="246"/>
      <c r="AY272" s="246"/>
      <c r="AZ272" s="246"/>
      <c r="BA272" s="246"/>
      <c r="BB272" s="246"/>
      <c r="BC272" s="246"/>
      <c r="BD272" s="246"/>
      <c r="BE272" s="246"/>
      <c r="BF272" s="246"/>
      <c r="BG272" s="246"/>
      <c r="BH272" s="246"/>
      <c r="BI272" s="246"/>
      <c r="BJ272" s="246"/>
      <c r="BK272" s="246"/>
      <c r="BL272" s="246"/>
      <c r="BM272" s="246"/>
      <c r="BN272" s="246"/>
      <c r="BO272" s="246"/>
      <c r="BP272" s="246"/>
      <c r="BQ272" s="246"/>
      <c r="BR272" s="246"/>
      <c r="BS272" s="246"/>
      <c r="BT272" s="246"/>
      <c r="BU272" s="246"/>
      <c r="BV272" s="246"/>
      <c r="BW272" s="246"/>
      <c r="BX272" s="247"/>
      <c r="BY272" s="920"/>
    </row>
    <row r="273" spans="1:77" hidden="1" thickBot="1" x14ac:dyDescent="0.3">
      <c r="A273" s="245"/>
      <c r="B273" s="245"/>
      <c r="C273" s="253"/>
      <c r="D273" s="254"/>
      <c r="E273" s="245"/>
      <c r="F273" s="253"/>
      <c r="G273" s="245"/>
      <c r="H273" s="255"/>
      <c r="I273" s="253"/>
      <c r="J273" s="245"/>
      <c r="K273" s="245"/>
      <c r="L273" s="253"/>
      <c r="M273" s="245"/>
      <c r="N273" s="245"/>
      <c r="O273" s="253"/>
      <c r="P273" s="245"/>
      <c r="Q273" s="245"/>
      <c r="R273" s="253"/>
      <c r="S273" s="245"/>
      <c r="T273" s="245"/>
      <c r="U273" s="253"/>
      <c r="V273" s="245"/>
      <c r="W273" s="245"/>
      <c r="X273" s="253"/>
      <c r="Y273" s="245"/>
      <c r="Z273" s="245"/>
      <c r="AA273" s="253"/>
      <c r="AB273" s="245"/>
      <c r="AC273" s="245"/>
      <c r="AD273" s="253"/>
      <c r="AE273" s="245"/>
      <c r="AF273" s="245"/>
      <c r="AG273" s="253"/>
      <c r="AH273" s="245"/>
      <c r="AI273" s="245"/>
      <c r="AJ273" s="253"/>
      <c r="AK273" s="245"/>
      <c r="AL273" s="245"/>
      <c r="AM273" s="245"/>
      <c r="AN273" s="245"/>
      <c r="AO273" s="245"/>
      <c r="AP273" s="246"/>
      <c r="AQ273" s="246"/>
      <c r="AR273" s="246"/>
      <c r="AS273" s="246"/>
      <c r="AT273" s="246"/>
      <c r="AU273" s="246"/>
      <c r="AV273" s="246"/>
      <c r="AW273" s="246"/>
      <c r="AX273" s="246"/>
      <c r="AY273" s="246"/>
      <c r="AZ273" s="246"/>
      <c r="BA273" s="246"/>
      <c r="BB273" s="246"/>
      <c r="BC273" s="246"/>
      <c r="BD273" s="246"/>
      <c r="BE273" s="246"/>
      <c r="BF273" s="246"/>
      <c r="BG273" s="246"/>
      <c r="BH273" s="246"/>
      <c r="BI273" s="246"/>
      <c r="BJ273" s="246"/>
      <c r="BK273" s="246"/>
      <c r="BL273" s="246"/>
      <c r="BM273" s="246"/>
      <c r="BN273" s="246"/>
      <c r="BO273" s="246"/>
      <c r="BP273" s="246"/>
      <c r="BQ273" s="246"/>
      <c r="BR273" s="246"/>
      <c r="BS273" s="246"/>
      <c r="BT273" s="246"/>
      <c r="BU273" s="246"/>
      <c r="BV273" s="246"/>
      <c r="BW273" s="246"/>
      <c r="BX273" s="247"/>
      <c r="BY273" s="920"/>
    </row>
    <row r="274" spans="1:77" hidden="1" thickBot="1" x14ac:dyDescent="0.3">
      <c r="A274" s="245"/>
      <c r="B274" s="245"/>
      <c r="C274" s="253"/>
      <c r="D274" s="254"/>
      <c r="E274" s="245"/>
      <c r="F274" s="253"/>
      <c r="G274" s="245"/>
      <c r="H274" s="255"/>
      <c r="I274" s="253"/>
      <c r="J274" s="245"/>
      <c r="K274" s="245"/>
      <c r="L274" s="253"/>
      <c r="M274" s="245"/>
      <c r="N274" s="245"/>
      <c r="O274" s="253"/>
      <c r="P274" s="245"/>
      <c r="Q274" s="245"/>
      <c r="R274" s="253"/>
      <c r="S274" s="245"/>
      <c r="T274" s="245"/>
      <c r="U274" s="253"/>
      <c r="V274" s="245"/>
      <c r="W274" s="245"/>
      <c r="X274" s="253"/>
      <c r="Y274" s="245"/>
      <c r="Z274" s="245"/>
      <c r="AA274" s="253"/>
      <c r="AB274" s="245"/>
      <c r="AC274" s="245"/>
      <c r="AD274" s="253"/>
      <c r="AE274" s="245"/>
      <c r="AF274" s="245"/>
      <c r="AG274" s="253"/>
      <c r="AH274" s="245"/>
      <c r="AI274" s="245"/>
      <c r="AJ274" s="253"/>
      <c r="AK274" s="245"/>
      <c r="AL274" s="245"/>
      <c r="AM274" s="245"/>
      <c r="AN274" s="245"/>
      <c r="AO274" s="245"/>
      <c r="AP274" s="246"/>
      <c r="AQ274" s="246"/>
      <c r="AR274" s="246"/>
      <c r="AS274" s="246"/>
      <c r="AT274" s="246"/>
      <c r="AU274" s="246"/>
      <c r="AV274" s="246"/>
      <c r="AW274" s="246"/>
      <c r="AX274" s="246"/>
      <c r="AY274" s="246"/>
      <c r="AZ274" s="246"/>
      <c r="BA274" s="246"/>
      <c r="BB274" s="246"/>
      <c r="BC274" s="246"/>
      <c r="BD274" s="246"/>
      <c r="BE274" s="246"/>
      <c r="BF274" s="246"/>
      <c r="BG274" s="246"/>
      <c r="BH274" s="246"/>
      <c r="BI274" s="246"/>
      <c r="BJ274" s="246"/>
      <c r="BK274" s="246"/>
      <c r="BL274" s="246"/>
      <c r="BM274" s="246"/>
      <c r="BN274" s="246"/>
      <c r="BO274" s="246"/>
      <c r="BP274" s="246"/>
      <c r="BQ274" s="246"/>
      <c r="BR274" s="246"/>
      <c r="BS274" s="246"/>
      <c r="BT274" s="246"/>
      <c r="BU274" s="246"/>
      <c r="BV274" s="246"/>
      <c r="BW274" s="246"/>
      <c r="BX274" s="247"/>
      <c r="BY274" s="920"/>
    </row>
    <row r="275" spans="1:77" hidden="1" thickBot="1" x14ac:dyDescent="0.3">
      <c r="A275" s="245"/>
      <c r="B275" s="245"/>
      <c r="C275" s="253"/>
      <c r="D275" s="254"/>
      <c r="E275" s="245"/>
      <c r="F275" s="253"/>
      <c r="G275" s="245"/>
      <c r="H275" s="255"/>
      <c r="I275" s="253"/>
      <c r="J275" s="245"/>
      <c r="K275" s="245"/>
      <c r="L275" s="253"/>
      <c r="M275" s="245"/>
      <c r="N275" s="245"/>
      <c r="O275" s="253"/>
      <c r="P275" s="245"/>
      <c r="Q275" s="245"/>
      <c r="R275" s="253"/>
      <c r="S275" s="245"/>
      <c r="T275" s="245"/>
      <c r="U275" s="253"/>
      <c r="V275" s="245"/>
      <c r="W275" s="245"/>
      <c r="X275" s="253"/>
      <c r="Y275" s="245"/>
      <c r="Z275" s="245"/>
      <c r="AA275" s="253"/>
      <c r="AB275" s="245"/>
      <c r="AC275" s="245"/>
      <c r="AD275" s="253"/>
      <c r="AE275" s="245"/>
      <c r="AF275" s="245"/>
      <c r="AG275" s="253"/>
      <c r="AH275" s="245"/>
      <c r="AI275" s="245"/>
      <c r="AJ275" s="253"/>
      <c r="AK275" s="245"/>
      <c r="AL275" s="245"/>
      <c r="AM275" s="245"/>
      <c r="AN275" s="245"/>
      <c r="AO275" s="245"/>
      <c r="AP275" s="246"/>
      <c r="AQ275" s="246"/>
      <c r="AR275" s="246"/>
      <c r="AS275" s="246"/>
      <c r="AT275" s="246"/>
      <c r="AU275" s="246"/>
      <c r="AV275" s="246"/>
      <c r="AW275" s="246"/>
      <c r="AX275" s="246"/>
      <c r="AY275" s="246"/>
      <c r="AZ275" s="246"/>
      <c r="BA275" s="246"/>
      <c r="BB275" s="246"/>
      <c r="BC275" s="246"/>
      <c r="BD275" s="246"/>
      <c r="BE275" s="246"/>
      <c r="BF275" s="246"/>
      <c r="BG275" s="246"/>
      <c r="BH275" s="246"/>
      <c r="BI275" s="246"/>
      <c r="BJ275" s="246"/>
      <c r="BK275" s="246"/>
      <c r="BL275" s="246"/>
      <c r="BM275" s="246"/>
      <c r="BN275" s="246"/>
      <c r="BO275" s="246"/>
      <c r="BP275" s="246"/>
      <c r="BQ275" s="246"/>
      <c r="BR275" s="246"/>
      <c r="BS275" s="246"/>
      <c r="BT275" s="246"/>
      <c r="BU275" s="246"/>
      <c r="BV275" s="246"/>
      <c r="BW275" s="246"/>
      <c r="BX275" s="247"/>
      <c r="BY275" s="920"/>
    </row>
    <row r="276" spans="1:77" hidden="1" thickBot="1" x14ac:dyDescent="0.3">
      <c r="A276" s="245"/>
      <c r="B276" s="245"/>
      <c r="C276" s="253"/>
      <c r="D276" s="254"/>
      <c r="E276" s="245"/>
      <c r="F276" s="253"/>
      <c r="G276" s="245"/>
      <c r="H276" s="255"/>
      <c r="I276" s="253"/>
      <c r="J276" s="245"/>
      <c r="K276" s="245"/>
      <c r="L276" s="253"/>
      <c r="M276" s="245"/>
      <c r="N276" s="245"/>
      <c r="O276" s="253"/>
      <c r="P276" s="245"/>
      <c r="Q276" s="245"/>
      <c r="R276" s="253"/>
      <c r="S276" s="245"/>
      <c r="T276" s="245"/>
      <c r="U276" s="253"/>
      <c r="V276" s="245"/>
      <c r="W276" s="245"/>
      <c r="X276" s="253"/>
      <c r="Y276" s="245"/>
      <c r="Z276" s="245"/>
      <c r="AA276" s="253"/>
      <c r="AB276" s="245"/>
      <c r="AC276" s="245"/>
      <c r="AD276" s="253"/>
      <c r="AE276" s="245"/>
      <c r="AF276" s="245"/>
      <c r="AG276" s="253"/>
      <c r="AH276" s="245"/>
      <c r="AI276" s="245"/>
      <c r="AJ276" s="253"/>
      <c r="AK276" s="245"/>
      <c r="AL276" s="245"/>
      <c r="AM276" s="245"/>
      <c r="AN276" s="245"/>
      <c r="AO276" s="245"/>
      <c r="AP276" s="246"/>
      <c r="AQ276" s="246"/>
      <c r="AR276" s="246"/>
      <c r="AS276" s="246"/>
      <c r="AT276" s="246"/>
      <c r="AU276" s="246"/>
      <c r="AV276" s="246"/>
      <c r="AW276" s="246"/>
      <c r="AX276" s="246"/>
      <c r="AY276" s="246"/>
      <c r="AZ276" s="246"/>
      <c r="BA276" s="246"/>
      <c r="BB276" s="246"/>
      <c r="BC276" s="246"/>
      <c r="BD276" s="246"/>
      <c r="BE276" s="246"/>
      <c r="BF276" s="246"/>
      <c r="BG276" s="246"/>
      <c r="BH276" s="246"/>
      <c r="BI276" s="246"/>
      <c r="BJ276" s="246"/>
      <c r="BK276" s="246"/>
      <c r="BL276" s="246"/>
      <c r="BM276" s="246"/>
      <c r="BN276" s="246"/>
      <c r="BO276" s="246"/>
      <c r="BP276" s="246"/>
      <c r="BQ276" s="246"/>
      <c r="BR276" s="246"/>
      <c r="BS276" s="246"/>
      <c r="BT276" s="246"/>
      <c r="BU276" s="246"/>
      <c r="BV276" s="246"/>
      <c r="BW276" s="246"/>
      <c r="BX276" s="247"/>
      <c r="BY276" s="920"/>
    </row>
    <row r="277" spans="1:77" hidden="1" thickBot="1" x14ac:dyDescent="0.3">
      <c r="A277" s="245"/>
      <c r="B277" s="245"/>
      <c r="C277" s="253"/>
      <c r="D277" s="254"/>
      <c r="E277" s="245"/>
      <c r="F277" s="253"/>
      <c r="G277" s="245"/>
      <c r="H277" s="255"/>
      <c r="I277" s="253"/>
      <c r="J277" s="245"/>
      <c r="K277" s="245"/>
      <c r="L277" s="253"/>
      <c r="M277" s="245"/>
      <c r="N277" s="245"/>
      <c r="O277" s="253"/>
      <c r="P277" s="245"/>
      <c r="Q277" s="245"/>
      <c r="R277" s="253"/>
      <c r="S277" s="245"/>
      <c r="T277" s="245"/>
      <c r="U277" s="253"/>
      <c r="V277" s="245"/>
      <c r="W277" s="245"/>
      <c r="X277" s="253"/>
      <c r="Y277" s="245"/>
      <c r="Z277" s="245"/>
      <c r="AA277" s="253"/>
      <c r="AB277" s="245"/>
      <c r="AC277" s="245"/>
      <c r="AD277" s="253"/>
      <c r="AE277" s="245"/>
      <c r="AF277" s="245"/>
      <c r="AG277" s="253"/>
      <c r="AH277" s="245"/>
      <c r="AI277" s="245"/>
      <c r="AJ277" s="253"/>
      <c r="AK277" s="245"/>
      <c r="AL277" s="245"/>
      <c r="AM277" s="245"/>
      <c r="AN277" s="245"/>
      <c r="AO277" s="245"/>
      <c r="AP277" s="246"/>
      <c r="AQ277" s="246"/>
      <c r="AR277" s="246"/>
      <c r="AS277" s="246"/>
      <c r="AT277" s="246"/>
      <c r="AU277" s="246"/>
      <c r="AV277" s="246"/>
      <c r="AW277" s="246"/>
      <c r="AX277" s="246"/>
      <c r="AY277" s="246"/>
      <c r="AZ277" s="246"/>
      <c r="BA277" s="246"/>
      <c r="BB277" s="246"/>
      <c r="BC277" s="246"/>
      <c r="BD277" s="246"/>
      <c r="BE277" s="246"/>
      <c r="BF277" s="246"/>
      <c r="BG277" s="246"/>
      <c r="BH277" s="246"/>
      <c r="BI277" s="246"/>
      <c r="BJ277" s="246"/>
      <c r="BK277" s="246"/>
      <c r="BL277" s="246"/>
      <c r="BM277" s="246"/>
      <c r="BN277" s="246"/>
      <c r="BO277" s="246"/>
      <c r="BP277" s="246"/>
      <c r="BQ277" s="246"/>
      <c r="BR277" s="246"/>
      <c r="BS277" s="246"/>
      <c r="BT277" s="246"/>
      <c r="BU277" s="246"/>
      <c r="BV277" s="246"/>
      <c r="BW277" s="246"/>
      <c r="BX277" s="247"/>
      <c r="BY277" s="920"/>
    </row>
    <row r="278" spans="1:77" hidden="1" thickBot="1" x14ac:dyDescent="0.3">
      <c r="A278" s="245"/>
      <c r="B278" s="245"/>
      <c r="C278" s="253"/>
      <c r="D278" s="254"/>
      <c r="E278" s="245"/>
      <c r="F278" s="253"/>
      <c r="G278" s="245"/>
      <c r="H278" s="255"/>
      <c r="I278" s="253"/>
      <c r="J278" s="245"/>
      <c r="K278" s="245"/>
      <c r="L278" s="253"/>
      <c r="M278" s="245"/>
      <c r="N278" s="245"/>
      <c r="O278" s="253"/>
      <c r="P278" s="245"/>
      <c r="Q278" s="245"/>
      <c r="R278" s="253"/>
      <c r="S278" s="245"/>
      <c r="T278" s="245"/>
      <c r="U278" s="253"/>
      <c r="V278" s="245"/>
      <c r="W278" s="245"/>
      <c r="X278" s="253"/>
      <c r="Y278" s="245"/>
      <c r="Z278" s="245"/>
      <c r="AA278" s="253"/>
      <c r="AB278" s="245"/>
      <c r="AC278" s="245"/>
      <c r="AD278" s="253"/>
      <c r="AE278" s="245"/>
      <c r="AF278" s="245"/>
      <c r="AG278" s="253"/>
      <c r="AH278" s="245"/>
      <c r="AI278" s="245"/>
      <c r="AJ278" s="253"/>
      <c r="AK278" s="245"/>
      <c r="AL278" s="245"/>
      <c r="AM278" s="245"/>
      <c r="AN278" s="245"/>
      <c r="AO278" s="245"/>
      <c r="AP278" s="246"/>
      <c r="AQ278" s="246"/>
      <c r="AR278" s="246"/>
      <c r="AS278" s="246"/>
      <c r="AT278" s="246"/>
      <c r="AU278" s="246"/>
      <c r="AV278" s="246"/>
      <c r="AW278" s="246"/>
      <c r="AX278" s="246"/>
      <c r="AY278" s="246"/>
      <c r="AZ278" s="246"/>
      <c r="BA278" s="246"/>
      <c r="BB278" s="246"/>
      <c r="BC278" s="246"/>
      <c r="BD278" s="246"/>
      <c r="BE278" s="246"/>
      <c r="BF278" s="246"/>
      <c r="BG278" s="246"/>
      <c r="BH278" s="246"/>
      <c r="BI278" s="246"/>
      <c r="BJ278" s="246"/>
      <c r="BK278" s="246"/>
      <c r="BL278" s="246"/>
      <c r="BM278" s="246"/>
      <c r="BN278" s="246"/>
      <c r="BO278" s="246"/>
      <c r="BP278" s="246"/>
      <c r="BQ278" s="246"/>
      <c r="BR278" s="246"/>
      <c r="BS278" s="246"/>
      <c r="BT278" s="246"/>
      <c r="BU278" s="246"/>
      <c r="BV278" s="246"/>
      <c r="BW278" s="246"/>
      <c r="BX278" s="247"/>
      <c r="BY278" s="920"/>
    </row>
    <row r="279" spans="1:77" hidden="1" thickBot="1" x14ac:dyDescent="0.3">
      <c r="A279" s="245"/>
      <c r="B279" s="245"/>
      <c r="C279" s="253"/>
      <c r="D279" s="254"/>
      <c r="E279" s="245"/>
      <c r="F279" s="253"/>
      <c r="G279" s="245"/>
      <c r="H279" s="255"/>
      <c r="I279" s="253"/>
      <c r="J279" s="245"/>
      <c r="K279" s="245"/>
      <c r="L279" s="253"/>
      <c r="M279" s="245"/>
      <c r="N279" s="245"/>
      <c r="O279" s="253"/>
      <c r="P279" s="245"/>
      <c r="Q279" s="245"/>
      <c r="R279" s="253"/>
      <c r="S279" s="245"/>
      <c r="T279" s="245"/>
      <c r="U279" s="253"/>
      <c r="V279" s="245"/>
      <c r="W279" s="245"/>
      <c r="X279" s="253"/>
      <c r="Y279" s="245"/>
      <c r="Z279" s="245"/>
      <c r="AA279" s="253"/>
      <c r="AB279" s="245"/>
      <c r="AC279" s="245"/>
      <c r="AD279" s="253"/>
      <c r="AE279" s="245"/>
      <c r="AF279" s="245"/>
      <c r="AG279" s="253"/>
      <c r="AH279" s="245"/>
      <c r="AI279" s="245"/>
      <c r="AJ279" s="253"/>
      <c r="AK279" s="245"/>
      <c r="AL279" s="245"/>
      <c r="AM279" s="245"/>
      <c r="AN279" s="245"/>
      <c r="AO279" s="245"/>
      <c r="AP279" s="246"/>
      <c r="AQ279" s="246"/>
      <c r="AR279" s="246"/>
      <c r="AS279" s="246"/>
      <c r="AT279" s="246"/>
      <c r="AU279" s="246"/>
      <c r="AV279" s="246"/>
      <c r="AW279" s="246"/>
      <c r="AX279" s="246"/>
      <c r="AY279" s="246"/>
      <c r="AZ279" s="246"/>
      <c r="BA279" s="246"/>
      <c r="BB279" s="246"/>
      <c r="BC279" s="246"/>
      <c r="BD279" s="246"/>
      <c r="BE279" s="246"/>
      <c r="BF279" s="246"/>
      <c r="BG279" s="246"/>
      <c r="BH279" s="246"/>
      <c r="BI279" s="246"/>
      <c r="BJ279" s="246"/>
      <c r="BK279" s="246"/>
      <c r="BL279" s="246"/>
      <c r="BM279" s="246"/>
      <c r="BN279" s="246"/>
      <c r="BO279" s="246"/>
      <c r="BP279" s="246"/>
      <c r="BQ279" s="246"/>
      <c r="BR279" s="246"/>
      <c r="BS279" s="246"/>
      <c r="BT279" s="246"/>
      <c r="BU279" s="246"/>
      <c r="BV279" s="246"/>
      <c r="BW279" s="246"/>
      <c r="BX279" s="247"/>
      <c r="BY279" s="920"/>
    </row>
    <row r="280" spans="1:77" hidden="1" thickBot="1" x14ac:dyDescent="0.3">
      <c r="A280" s="245"/>
      <c r="B280" s="245"/>
      <c r="C280" s="253"/>
      <c r="D280" s="254"/>
      <c r="E280" s="245"/>
      <c r="F280" s="253"/>
      <c r="G280" s="245"/>
      <c r="H280" s="255"/>
      <c r="I280" s="253"/>
      <c r="J280" s="245"/>
      <c r="K280" s="245"/>
      <c r="L280" s="253"/>
      <c r="M280" s="245"/>
      <c r="N280" s="245"/>
      <c r="O280" s="253"/>
      <c r="P280" s="245"/>
      <c r="Q280" s="245"/>
      <c r="R280" s="253"/>
      <c r="S280" s="245"/>
      <c r="T280" s="245"/>
      <c r="U280" s="253"/>
      <c r="V280" s="245"/>
      <c r="W280" s="245"/>
      <c r="X280" s="253"/>
      <c r="Y280" s="245"/>
      <c r="Z280" s="245"/>
      <c r="AA280" s="253"/>
      <c r="AB280" s="245"/>
      <c r="AC280" s="245"/>
      <c r="AD280" s="253"/>
      <c r="AE280" s="245"/>
      <c r="AF280" s="245"/>
      <c r="AG280" s="253"/>
      <c r="AH280" s="245"/>
      <c r="AI280" s="245"/>
      <c r="AJ280" s="253"/>
      <c r="AK280" s="245"/>
      <c r="AL280" s="245"/>
      <c r="AM280" s="245"/>
      <c r="AN280" s="245"/>
      <c r="AO280" s="245"/>
      <c r="AP280" s="246"/>
      <c r="AQ280" s="246"/>
      <c r="AR280" s="246"/>
      <c r="AS280" s="246"/>
      <c r="AT280" s="246"/>
      <c r="AU280" s="246"/>
      <c r="AV280" s="246"/>
      <c r="AW280" s="246"/>
      <c r="AX280" s="246"/>
      <c r="AY280" s="246"/>
      <c r="AZ280" s="246"/>
      <c r="BA280" s="246"/>
      <c r="BB280" s="246"/>
      <c r="BC280" s="246"/>
      <c r="BD280" s="246"/>
      <c r="BE280" s="246"/>
      <c r="BF280" s="246"/>
      <c r="BG280" s="246"/>
      <c r="BH280" s="246"/>
      <c r="BI280" s="246"/>
      <c r="BJ280" s="246"/>
      <c r="BK280" s="246"/>
      <c r="BL280" s="246"/>
      <c r="BM280" s="246"/>
      <c r="BN280" s="246"/>
      <c r="BO280" s="246"/>
      <c r="BP280" s="246"/>
      <c r="BQ280" s="246"/>
      <c r="BR280" s="246"/>
      <c r="BS280" s="246"/>
      <c r="BT280" s="246"/>
      <c r="BU280" s="246"/>
      <c r="BV280" s="246"/>
      <c r="BW280" s="246"/>
      <c r="BX280" s="247"/>
      <c r="BY280" s="920"/>
    </row>
    <row r="281" spans="1:77" hidden="1" thickBot="1" x14ac:dyDescent="0.3">
      <c r="A281" s="245"/>
      <c r="B281" s="245"/>
      <c r="C281" s="253"/>
      <c r="D281" s="254"/>
      <c r="E281" s="245"/>
      <c r="F281" s="253"/>
      <c r="G281" s="245"/>
      <c r="H281" s="255"/>
      <c r="I281" s="253"/>
      <c r="J281" s="245"/>
      <c r="K281" s="245"/>
      <c r="L281" s="253"/>
      <c r="M281" s="245"/>
      <c r="N281" s="245"/>
      <c r="O281" s="253"/>
      <c r="P281" s="245"/>
      <c r="Q281" s="245"/>
      <c r="R281" s="253"/>
      <c r="S281" s="245"/>
      <c r="T281" s="245"/>
      <c r="U281" s="253"/>
      <c r="V281" s="245"/>
      <c r="W281" s="245"/>
      <c r="X281" s="253"/>
      <c r="Y281" s="245"/>
      <c r="Z281" s="245"/>
      <c r="AA281" s="253"/>
      <c r="AB281" s="245"/>
      <c r="AC281" s="245"/>
      <c r="AD281" s="253"/>
      <c r="AE281" s="245"/>
      <c r="AF281" s="245"/>
      <c r="AG281" s="253"/>
      <c r="AH281" s="245"/>
      <c r="AI281" s="245"/>
      <c r="AJ281" s="253"/>
      <c r="AK281" s="245"/>
      <c r="AL281" s="245"/>
      <c r="AM281" s="245"/>
      <c r="AN281" s="245"/>
      <c r="AO281" s="245"/>
      <c r="AP281" s="246"/>
      <c r="AQ281" s="246"/>
      <c r="AR281" s="246"/>
      <c r="AS281" s="246"/>
      <c r="AT281" s="246"/>
      <c r="AU281" s="246"/>
      <c r="AV281" s="246"/>
      <c r="AW281" s="246"/>
      <c r="AX281" s="246"/>
      <c r="AY281" s="246"/>
      <c r="AZ281" s="246"/>
      <c r="BA281" s="246"/>
      <c r="BB281" s="246"/>
      <c r="BC281" s="246"/>
      <c r="BD281" s="246"/>
      <c r="BE281" s="246"/>
      <c r="BF281" s="246"/>
      <c r="BG281" s="246"/>
      <c r="BH281" s="246"/>
      <c r="BI281" s="246"/>
      <c r="BJ281" s="246"/>
      <c r="BK281" s="246"/>
      <c r="BL281" s="246"/>
      <c r="BM281" s="246"/>
      <c r="BN281" s="246"/>
      <c r="BO281" s="246"/>
      <c r="BP281" s="246"/>
      <c r="BQ281" s="246"/>
      <c r="BR281" s="246"/>
      <c r="BS281" s="246"/>
      <c r="BT281" s="246"/>
      <c r="BU281" s="246"/>
      <c r="BV281" s="246"/>
      <c r="BW281" s="246"/>
      <c r="BX281" s="247"/>
      <c r="BY281" s="920"/>
    </row>
    <row r="282" spans="1:77" hidden="1" thickBot="1" x14ac:dyDescent="0.3">
      <c r="A282" s="245"/>
      <c r="B282" s="245"/>
      <c r="C282" s="253"/>
      <c r="D282" s="254"/>
      <c r="E282" s="245"/>
      <c r="F282" s="253"/>
      <c r="G282" s="245"/>
      <c r="H282" s="255"/>
      <c r="I282" s="253"/>
      <c r="J282" s="245"/>
      <c r="K282" s="245"/>
      <c r="L282" s="253"/>
      <c r="M282" s="245"/>
      <c r="N282" s="245"/>
      <c r="O282" s="253"/>
      <c r="P282" s="245"/>
      <c r="Q282" s="245"/>
      <c r="R282" s="253"/>
      <c r="S282" s="245"/>
      <c r="T282" s="245"/>
      <c r="U282" s="253"/>
      <c r="V282" s="245"/>
      <c r="W282" s="245"/>
      <c r="X282" s="253"/>
      <c r="Y282" s="245"/>
      <c r="Z282" s="245"/>
      <c r="AA282" s="253"/>
      <c r="AB282" s="245"/>
      <c r="AC282" s="245"/>
      <c r="AD282" s="253"/>
      <c r="AE282" s="245"/>
      <c r="AF282" s="245"/>
      <c r="AG282" s="253"/>
      <c r="AH282" s="245"/>
      <c r="AI282" s="245"/>
      <c r="AJ282" s="253"/>
      <c r="AK282" s="245"/>
      <c r="AL282" s="245"/>
      <c r="AM282" s="245"/>
      <c r="AN282" s="245"/>
      <c r="AO282" s="245"/>
      <c r="AP282" s="246"/>
      <c r="AQ282" s="246"/>
      <c r="AR282" s="246"/>
      <c r="AS282" s="246"/>
      <c r="AT282" s="246"/>
      <c r="AU282" s="246"/>
      <c r="AV282" s="246"/>
      <c r="AW282" s="246"/>
      <c r="AX282" s="246"/>
      <c r="AY282" s="246"/>
      <c r="AZ282" s="246"/>
      <c r="BA282" s="246"/>
      <c r="BB282" s="246"/>
      <c r="BC282" s="246"/>
      <c r="BD282" s="246"/>
      <c r="BE282" s="246"/>
      <c r="BF282" s="246"/>
      <c r="BG282" s="246"/>
      <c r="BH282" s="246"/>
      <c r="BI282" s="246"/>
      <c r="BJ282" s="246"/>
      <c r="BK282" s="246"/>
      <c r="BL282" s="246"/>
      <c r="BM282" s="246"/>
      <c r="BN282" s="246"/>
      <c r="BO282" s="246"/>
      <c r="BP282" s="246"/>
      <c r="BQ282" s="246"/>
      <c r="BR282" s="246"/>
      <c r="BS282" s="246"/>
      <c r="BT282" s="246"/>
      <c r="BU282" s="246"/>
      <c r="BV282" s="246"/>
      <c r="BW282" s="246"/>
      <c r="BX282" s="247"/>
      <c r="BY282" s="920"/>
    </row>
    <row r="283" spans="1:77" hidden="1" thickBot="1" x14ac:dyDescent="0.3">
      <c r="A283" s="245"/>
      <c r="B283" s="245"/>
      <c r="C283" s="253"/>
      <c r="D283" s="254"/>
      <c r="E283" s="245"/>
      <c r="F283" s="253"/>
      <c r="G283" s="245"/>
      <c r="H283" s="255"/>
      <c r="I283" s="253"/>
      <c r="J283" s="245"/>
      <c r="K283" s="245"/>
      <c r="L283" s="253"/>
      <c r="M283" s="245"/>
      <c r="N283" s="245"/>
      <c r="O283" s="253"/>
      <c r="P283" s="245"/>
      <c r="Q283" s="245"/>
      <c r="R283" s="253"/>
      <c r="S283" s="245"/>
      <c r="T283" s="245"/>
      <c r="U283" s="253"/>
      <c r="V283" s="245"/>
      <c r="W283" s="245"/>
      <c r="X283" s="253"/>
      <c r="Y283" s="245"/>
      <c r="Z283" s="245"/>
      <c r="AA283" s="253"/>
      <c r="AB283" s="245"/>
      <c r="AC283" s="245"/>
      <c r="AD283" s="253"/>
      <c r="AE283" s="245"/>
      <c r="AF283" s="245"/>
      <c r="AG283" s="253"/>
      <c r="AH283" s="245"/>
      <c r="AI283" s="245"/>
      <c r="AJ283" s="253"/>
      <c r="AK283" s="245"/>
      <c r="AL283" s="245"/>
      <c r="AM283" s="245"/>
      <c r="AN283" s="245"/>
      <c r="AO283" s="245"/>
      <c r="AP283" s="246"/>
      <c r="AQ283" s="246"/>
      <c r="AR283" s="246"/>
      <c r="AS283" s="246"/>
      <c r="AT283" s="246"/>
      <c r="AU283" s="246"/>
      <c r="AV283" s="246"/>
      <c r="AW283" s="246"/>
      <c r="AX283" s="246"/>
      <c r="AY283" s="246"/>
      <c r="AZ283" s="246"/>
      <c r="BA283" s="246"/>
      <c r="BB283" s="246"/>
      <c r="BC283" s="246"/>
      <c r="BD283" s="246"/>
      <c r="BE283" s="246"/>
      <c r="BF283" s="246"/>
      <c r="BG283" s="246"/>
      <c r="BH283" s="246"/>
      <c r="BI283" s="246"/>
      <c r="BJ283" s="246"/>
      <c r="BK283" s="246"/>
      <c r="BL283" s="246"/>
      <c r="BM283" s="246"/>
      <c r="BN283" s="246"/>
      <c r="BO283" s="246"/>
      <c r="BP283" s="246"/>
      <c r="BQ283" s="246"/>
      <c r="BR283" s="246"/>
      <c r="BS283" s="246"/>
      <c r="BT283" s="246"/>
      <c r="BU283" s="246"/>
      <c r="BV283" s="246"/>
      <c r="BW283" s="246"/>
      <c r="BX283" s="247"/>
      <c r="BY283" s="920"/>
    </row>
    <row r="284" spans="1:77" hidden="1" thickBot="1" x14ac:dyDescent="0.3">
      <c r="A284" s="245"/>
      <c r="B284" s="245"/>
      <c r="C284" s="253"/>
      <c r="D284" s="254"/>
      <c r="E284" s="245"/>
      <c r="F284" s="253"/>
      <c r="G284" s="245"/>
      <c r="H284" s="255"/>
      <c r="I284" s="253"/>
      <c r="J284" s="245"/>
      <c r="K284" s="245"/>
      <c r="L284" s="253"/>
      <c r="M284" s="245"/>
      <c r="N284" s="245"/>
      <c r="O284" s="253"/>
      <c r="P284" s="245"/>
      <c r="Q284" s="245"/>
      <c r="R284" s="253"/>
      <c r="S284" s="245"/>
      <c r="T284" s="245"/>
      <c r="U284" s="253"/>
      <c r="V284" s="245"/>
      <c r="W284" s="245"/>
      <c r="X284" s="253"/>
      <c r="Y284" s="245"/>
      <c r="Z284" s="245"/>
      <c r="AA284" s="253"/>
      <c r="AB284" s="245"/>
      <c r="AC284" s="245"/>
      <c r="AD284" s="253"/>
      <c r="AE284" s="245"/>
      <c r="AF284" s="245"/>
      <c r="AG284" s="253"/>
      <c r="AH284" s="245"/>
      <c r="AI284" s="245"/>
      <c r="AJ284" s="253"/>
      <c r="AK284" s="245"/>
      <c r="AL284" s="245"/>
      <c r="AM284" s="245"/>
      <c r="AN284" s="245"/>
      <c r="AO284" s="245"/>
      <c r="AP284" s="246"/>
      <c r="AQ284" s="246"/>
      <c r="AR284" s="246"/>
      <c r="AS284" s="246"/>
      <c r="AT284" s="246"/>
      <c r="AU284" s="246"/>
      <c r="AV284" s="246"/>
      <c r="AW284" s="246"/>
      <c r="AX284" s="246"/>
      <c r="AY284" s="246"/>
      <c r="AZ284" s="246"/>
      <c r="BA284" s="246"/>
      <c r="BB284" s="246"/>
      <c r="BC284" s="246"/>
      <c r="BD284" s="246"/>
      <c r="BE284" s="246"/>
      <c r="BF284" s="246"/>
      <c r="BG284" s="246"/>
      <c r="BH284" s="246"/>
      <c r="BI284" s="246"/>
      <c r="BJ284" s="246"/>
      <c r="BK284" s="246"/>
      <c r="BL284" s="246"/>
      <c r="BM284" s="246"/>
      <c r="BN284" s="246"/>
      <c r="BO284" s="246"/>
      <c r="BP284" s="246"/>
      <c r="BQ284" s="246"/>
      <c r="BR284" s="246"/>
      <c r="BS284" s="246"/>
      <c r="BT284" s="246"/>
      <c r="BU284" s="246"/>
      <c r="BV284" s="246"/>
      <c r="BW284" s="246"/>
      <c r="BX284" s="247"/>
      <c r="BY284" s="920"/>
    </row>
    <row r="285" spans="1:77" hidden="1" thickBot="1" x14ac:dyDescent="0.3">
      <c r="A285" s="245"/>
      <c r="B285" s="245"/>
      <c r="C285" s="253"/>
      <c r="D285" s="254"/>
      <c r="E285" s="245"/>
      <c r="F285" s="253"/>
      <c r="G285" s="245"/>
      <c r="H285" s="255"/>
      <c r="I285" s="253"/>
      <c r="J285" s="245"/>
      <c r="K285" s="245"/>
      <c r="L285" s="253"/>
      <c r="M285" s="245"/>
      <c r="N285" s="245"/>
      <c r="O285" s="253"/>
      <c r="P285" s="245"/>
      <c r="Q285" s="245"/>
      <c r="R285" s="253"/>
      <c r="S285" s="245"/>
      <c r="T285" s="245"/>
      <c r="U285" s="253"/>
      <c r="V285" s="245"/>
      <c r="W285" s="245"/>
      <c r="X285" s="253"/>
      <c r="Y285" s="245"/>
      <c r="Z285" s="245"/>
      <c r="AA285" s="253"/>
      <c r="AB285" s="245"/>
      <c r="AC285" s="245"/>
      <c r="AD285" s="253"/>
      <c r="AE285" s="245"/>
      <c r="AF285" s="245"/>
      <c r="AG285" s="253"/>
      <c r="AH285" s="245"/>
      <c r="AI285" s="245"/>
      <c r="AJ285" s="253"/>
      <c r="AK285" s="245"/>
      <c r="AL285" s="245"/>
      <c r="AM285" s="245"/>
      <c r="AN285" s="245"/>
      <c r="AO285" s="245"/>
      <c r="AP285" s="246"/>
      <c r="AQ285" s="246"/>
      <c r="AR285" s="246"/>
      <c r="AS285" s="246"/>
      <c r="AT285" s="246"/>
      <c r="AU285" s="246"/>
      <c r="AV285" s="246"/>
      <c r="AW285" s="246"/>
      <c r="AX285" s="246"/>
      <c r="AY285" s="246"/>
      <c r="AZ285" s="246"/>
      <c r="BA285" s="246"/>
      <c r="BB285" s="246"/>
      <c r="BC285" s="246"/>
      <c r="BD285" s="246"/>
      <c r="BE285" s="246"/>
      <c r="BF285" s="246"/>
      <c r="BG285" s="246"/>
      <c r="BH285" s="246"/>
      <c r="BI285" s="246"/>
      <c r="BJ285" s="246"/>
      <c r="BK285" s="246"/>
      <c r="BL285" s="246"/>
      <c r="BM285" s="246"/>
      <c r="BN285" s="246"/>
      <c r="BO285" s="246"/>
      <c r="BP285" s="246"/>
      <c r="BQ285" s="246"/>
      <c r="BR285" s="246"/>
      <c r="BS285" s="246"/>
      <c r="BT285" s="246"/>
      <c r="BU285" s="246"/>
      <c r="BV285" s="246"/>
      <c r="BW285" s="246"/>
      <c r="BX285" s="247"/>
      <c r="BY285" s="920"/>
    </row>
    <row r="286" spans="1:77" hidden="1" thickBot="1" x14ac:dyDescent="0.3">
      <c r="A286" s="245"/>
      <c r="B286" s="245"/>
      <c r="C286" s="253"/>
      <c r="D286" s="254"/>
      <c r="E286" s="245"/>
      <c r="F286" s="253"/>
      <c r="G286" s="245"/>
      <c r="H286" s="255"/>
      <c r="I286" s="253"/>
      <c r="J286" s="245"/>
      <c r="K286" s="245"/>
      <c r="L286" s="253"/>
      <c r="M286" s="245"/>
      <c r="N286" s="245"/>
      <c r="O286" s="253"/>
      <c r="P286" s="245"/>
      <c r="Q286" s="245"/>
      <c r="R286" s="253"/>
      <c r="S286" s="245"/>
      <c r="T286" s="245"/>
      <c r="U286" s="253"/>
      <c r="V286" s="245"/>
      <c r="W286" s="245"/>
      <c r="X286" s="253"/>
      <c r="Y286" s="245"/>
      <c r="Z286" s="245"/>
      <c r="AA286" s="253"/>
      <c r="AB286" s="245"/>
      <c r="AC286" s="245"/>
      <c r="AD286" s="253"/>
      <c r="AE286" s="245"/>
      <c r="AF286" s="245"/>
      <c r="AG286" s="253"/>
      <c r="AH286" s="245"/>
      <c r="AI286" s="245"/>
      <c r="AJ286" s="253"/>
      <c r="AK286" s="245"/>
      <c r="AL286" s="245"/>
      <c r="AM286" s="245"/>
      <c r="AN286" s="245"/>
      <c r="AO286" s="245"/>
      <c r="AP286" s="246"/>
      <c r="AQ286" s="246"/>
      <c r="AR286" s="246"/>
      <c r="AS286" s="246"/>
      <c r="AT286" s="246"/>
      <c r="AU286" s="246"/>
      <c r="AV286" s="246"/>
      <c r="AW286" s="246"/>
      <c r="AX286" s="246"/>
      <c r="AY286" s="246"/>
      <c r="AZ286" s="246"/>
      <c r="BA286" s="246"/>
      <c r="BB286" s="246"/>
      <c r="BC286" s="246"/>
      <c r="BD286" s="246"/>
      <c r="BE286" s="246"/>
      <c r="BF286" s="246"/>
      <c r="BG286" s="246"/>
      <c r="BH286" s="246"/>
      <c r="BI286" s="246"/>
      <c r="BJ286" s="246"/>
      <c r="BK286" s="246"/>
      <c r="BL286" s="246"/>
      <c r="BM286" s="246"/>
      <c r="BN286" s="246"/>
      <c r="BO286" s="246"/>
      <c r="BP286" s="246"/>
      <c r="BQ286" s="246"/>
      <c r="BR286" s="246"/>
      <c r="BS286" s="246"/>
      <c r="BT286" s="246"/>
      <c r="BU286" s="246"/>
      <c r="BV286" s="246"/>
      <c r="BW286" s="246"/>
      <c r="BX286" s="247"/>
      <c r="BY286" s="920"/>
    </row>
    <row r="287" spans="1:77" hidden="1" thickBot="1" x14ac:dyDescent="0.3">
      <c r="A287" s="245"/>
      <c r="B287" s="245"/>
      <c r="C287" s="253"/>
      <c r="D287" s="254"/>
      <c r="E287" s="245"/>
      <c r="F287" s="253"/>
      <c r="G287" s="245"/>
      <c r="H287" s="255"/>
      <c r="I287" s="253"/>
      <c r="J287" s="245"/>
      <c r="K287" s="245"/>
      <c r="L287" s="253"/>
      <c r="M287" s="245"/>
      <c r="N287" s="245"/>
      <c r="O287" s="253"/>
      <c r="P287" s="245"/>
      <c r="Q287" s="245"/>
      <c r="R287" s="253"/>
      <c r="S287" s="245"/>
      <c r="T287" s="245"/>
      <c r="U287" s="253"/>
      <c r="V287" s="245"/>
      <c r="W287" s="245"/>
      <c r="X287" s="253"/>
      <c r="Y287" s="245"/>
      <c r="Z287" s="245"/>
      <c r="AA287" s="253"/>
      <c r="AB287" s="245"/>
      <c r="AC287" s="245"/>
      <c r="AD287" s="253"/>
      <c r="AE287" s="245"/>
      <c r="AF287" s="245"/>
      <c r="AG287" s="253"/>
      <c r="AH287" s="245"/>
      <c r="AI287" s="245"/>
      <c r="AJ287" s="253"/>
      <c r="AK287" s="245"/>
      <c r="AL287" s="245"/>
      <c r="AM287" s="245"/>
      <c r="AN287" s="245"/>
      <c r="AO287" s="245"/>
      <c r="AP287" s="246"/>
      <c r="AQ287" s="246"/>
      <c r="AR287" s="246"/>
      <c r="AS287" s="246"/>
      <c r="AT287" s="246"/>
      <c r="AU287" s="246"/>
      <c r="AV287" s="246"/>
      <c r="AW287" s="246"/>
      <c r="AX287" s="246"/>
      <c r="AY287" s="246"/>
      <c r="AZ287" s="246"/>
      <c r="BA287" s="246"/>
      <c r="BB287" s="246"/>
      <c r="BC287" s="246"/>
      <c r="BD287" s="246"/>
      <c r="BE287" s="246"/>
      <c r="BF287" s="246"/>
      <c r="BG287" s="246"/>
      <c r="BH287" s="246"/>
      <c r="BI287" s="246"/>
      <c r="BJ287" s="246"/>
      <c r="BK287" s="246"/>
      <c r="BL287" s="246"/>
      <c r="BM287" s="246"/>
      <c r="BN287" s="246"/>
      <c r="BO287" s="246"/>
      <c r="BP287" s="246"/>
      <c r="BQ287" s="246"/>
      <c r="BR287" s="246"/>
      <c r="BS287" s="246"/>
      <c r="BT287" s="246"/>
      <c r="BU287" s="246"/>
      <c r="BV287" s="246"/>
      <c r="BW287" s="246"/>
      <c r="BX287" s="247"/>
      <c r="BY287" s="920"/>
    </row>
    <row r="288" spans="1:77" hidden="1" thickBot="1" x14ac:dyDescent="0.3">
      <c r="A288" s="245"/>
      <c r="B288" s="245"/>
      <c r="C288" s="253"/>
      <c r="D288" s="254"/>
      <c r="E288" s="245"/>
      <c r="F288" s="253"/>
      <c r="G288" s="245"/>
      <c r="H288" s="255"/>
      <c r="I288" s="253"/>
      <c r="J288" s="245"/>
      <c r="K288" s="245"/>
      <c r="L288" s="253"/>
      <c r="M288" s="245"/>
      <c r="N288" s="245"/>
      <c r="O288" s="253"/>
      <c r="P288" s="245"/>
      <c r="Q288" s="245"/>
      <c r="R288" s="253"/>
      <c r="S288" s="245"/>
      <c r="T288" s="245"/>
      <c r="U288" s="253"/>
      <c r="V288" s="245"/>
      <c r="W288" s="245"/>
      <c r="X288" s="253"/>
      <c r="Y288" s="245"/>
      <c r="Z288" s="245"/>
      <c r="AA288" s="253"/>
      <c r="AB288" s="245"/>
      <c r="AC288" s="245"/>
      <c r="AD288" s="253"/>
      <c r="AE288" s="245"/>
      <c r="AF288" s="245"/>
      <c r="AG288" s="253"/>
      <c r="AH288" s="245"/>
      <c r="AI288" s="245"/>
      <c r="AJ288" s="253"/>
      <c r="AK288" s="245"/>
      <c r="AL288" s="245"/>
      <c r="AM288" s="245"/>
      <c r="AN288" s="245"/>
      <c r="AO288" s="245"/>
      <c r="AP288" s="246"/>
      <c r="AQ288" s="246"/>
      <c r="AR288" s="246"/>
      <c r="AS288" s="246"/>
      <c r="AT288" s="246"/>
      <c r="AU288" s="246"/>
      <c r="AV288" s="246"/>
      <c r="AW288" s="246"/>
      <c r="AX288" s="246"/>
      <c r="AY288" s="246"/>
      <c r="AZ288" s="246"/>
      <c r="BA288" s="246"/>
      <c r="BB288" s="246"/>
      <c r="BC288" s="246"/>
      <c r="BD288" s="246"/>
      <c r="BE288" s="246"/>
      <c r="BF288" s="246"/>
      <c r="BG288" s="246"/>
      <c r="BH288" s="246"/>
      <c r="BI288" s="246"/>
      <c r="BJ288" s="246"/>
      <c r="BK288" s="246"/>
      <c r="BL288" s="246"/>
      <c r="BM288" s="246"/>
      <c r="BN288" s="246"/>
      <c r="BO288" s="246"/>
      <c r="BP288" s="246"/>
      <c r="BQ288" s="246"/>
      <c r="BR288" s="246"/>
      <c r="BS288" s="246"/>
      <c r="BT288" s="246"/>
      <c r="BU288" s="246"/>
      <c r="BV288" s="246"/>
      <c r="BW288" s="246"/>
      <c r="BX288" s="247"/>
      <c r="BY288" s="920"/>
    </row>
    <row r="289" spans="1:77" hidden="1" thickBot="1" x14ac:dyDescent="0.3">
      <c r="A289" s="245"/>
      <c r="B289" s="245"/>
      <c r="C289" s="253"/>
      <c r="D289" s="254"/>
      <c r="E289" s="245"/>
      <c r="F289" s="253"/>
      <c r="G289" s="245"/>
      <c r="H289" s="255"/>
      <c r="I289" s="253"/>
      <c r="J289" s="245"/>
      <c r="K289" s="245"/>
      <c r="L289" s="253"/>
      <c r="M289" s="245"/>
      <c r="N289" s="245"/>
      <c r="O289" s="253"/>
      <c r="P289" s="245"/>
      <c r="Q289" s="245"/>
      <c r="R289" s="253"/>
      <c r="S289" s="245"/>
      <c r="T289" s="245"/>
      <c r="U289" s="253"/>
      <c r="V289" s="245"/>
      <c r="W289" s="245"/>
      <c r="X289" s="253"/>
      <c r="Y289" s="245"/>
      <c r="Z289" s="245"/>
      <c r="AA289" s="253"/>
      <c r="AB289" s="245"/>
      <c r="AC289" s="245"/>
      <c r="AD289" s="253"/>
      <c r="AE289" s="245"/>
      <c r="AF289" s="245"/>
      <c r="AG289" s="253"/>
      <c r="AH289" s="245"/>
      <c r="AI289" s="245"/>
      <c r="AJ289" s="253"/>
      <c r="AK289" s="245"/>
      <c r="AL289" s="245"/>
      <c r="AM289" s="245"/>
      <c r="AN289" s="245"/>
      <c r="AO289" s="245"/>
      <c r="AP289" s="246"/>
      <c r="AQ289" s="246"/>
      <c r="AR289" s="246"/>
      <c r="AS289" s="246"/>
      <c r="AT289" s="246"/>
      <c r="AU289" s="246"/>
      <c r="AV289" s="246"/>
      <c r="AW289" s="246"/>
      <c r="AX289" s="246"/>
      <c r="AY289" s="246"/>
      <c r="AZ289" s="246"/>
      <c r="BA289" s="246"/>
      <c r="BB289" s="246"/>
      <c r="BC289" s="246"/>
      <c r="BD289" s="246"/>
      <c r="BE289" s="246"/>
      <c r="BF289" s="246"/>
      <c r="BG289" s="246"/>
      <c r="BH289" s="246"/>
      <c r="BI289" s="246"/>
      <c r="BJ289" s="246"/>
      <c r="BK289" s="246"/>
      <c r="BL289" s="246"/>
      <c r="BM289" s="246"/>
      <c r="BN289" s="246"/>
      <c r="BO289" s="246"/>
      <c r="BP289" s="246"/>
      <c r="BQ289" s="246"/>
      <c r="BR289" s="246"/>
      <c r="BS289" s="246"/>
      <c r="BT289" s="246"/>
      <c r="BU289" s="246"/>
      <c r="BV289" s="246"/>
      <c r="BW289" s="246"/>
      <c r="BX289" s="247"/>
      <c r="BY289" s="920"/>
    </row>
    <row r="290" spans="1:77" hidden="1" thickBot="1" x14ac:dyDescent="0.3">
      <c r="A290" s="245"/>
      <c r="B290" s="245"/>
      <c r="C290" s="253"/>
      <c r="D290" s="254"/>
      <c r="E290" s="245"/>
      <c r="F290" s="253"/>
      <c r="G290" s="245"/>
      <c r="H290" s="255"/>
      <c r="I290" s="253"/>
      <c r="J290" s="245"/>
      <c r="K290" s="245"/>
      <c r="L290" s="253"/>
      <c r="M290" s="245"/>
      <c r="N290" s="245"/>
      <c r="O290" s="253"/>
      <c r="P290" s="245"/>
      <c r="Q290" s="245"/>
      <c r="R290" s="253"/>
      <c r="S290" s="245"/>
      <c r="T290" s="245"/>
      <c r="U290" s="253"/>
      <c r="V290" s="245"/>
      <c r="W290" s="245"/>
      <c r="X290" s="253"/>
      <c r="Y290" s="245"/>
      <c r="Z290" s="245"/>
      <c r="AA290" s="253"/>
      <c r="AB290" s="245"/>
      <c r="AC290" s="245"/>
      <c r="AD290" s="253"/>
      <c r="AE290" s="245"/>
      <c r="AF290" s="245"/>
      <c r="AG290" s="253"/>
      <c r="AH290" s="245"/>
      <c r="AI290" s="245"/>
      <c r="AJ290" s="253"/>
      <c r="AK290" s="245"/>
      <c r="AL290" s="245"/>
      <c r="AM290" s="245"/>
      <c r="AN290" s="245"/>
      <c r="AO290" s="245"/>
      <c r="AP290" s="246"/>
      <c r="AQ290" s="246"/>
      <c r="AR290" s="246"/>
      <c r="AS290" s="246"/>
      <c r="AT290" s="246"/>
      <c r="AU290" s="246"/>
      <c r="AV290" s="246"/>
      <c r="AW290" s="246"/>
      <c r="AX290" s="246"/>
      <c r="AY290" s="246"/>
      <c r="AZ290" s="246"/>
      <c r="BA290" s="246"/>
      <c r="BB290" s="246"/>
      <c r="BC290" s="246"/>
      <c r="BD290" s="246"/>
      <c r="BE290" s="246"/>
      <c r="BF290" s="246"/>
      <c r="BG290" s="246"/>
      <c r="BH290" s="246"/>
      <c r="BI290" s="246"/>
      <c r="BJ290" s="246"/>
      <c r="BK290" s="246"/>
      <c r="BL290" s="246"/>
      <c r="BM290" s="246"/>
      <c r="BN290" s="246"/>
      <c r="BO290" s="246"/>
      <c r="BP290" s="246"/>
      <c r="BQ290" s="246"/>
      <c r="BR290" s="246"/>
      <c r="BS290" s="246"/>
      <c r="BT290" s="246"/>
      <c r="BU290" s="246"/>
      <c r="BV290" s="246"/>
      <c r="BW290" s="246"/>
      <c r="BX290" s="247"/>
      <c r="BY290" s="920"/>
    </row>
    <row r="291" spans="1:77" hidden="1" thickBot="1" x14ac:dyDescent="0.3">
      <c r="A291" s="245"/>
      <c r="B291" s="245"/>
      <c r="C291" s="253"/>
      <c r="D291" s="254"/>
      <c r="E291" s="245"/>
      <c r="F291" s="253"/>
      <c r="G291" s="245"/>
      <c r="H291" s="255"/>
      <c r="I291" s="253"/>
      <c r="J291" s="245"/>
      <c r="K291" s="245"/>
      <c r="L291" s="253"/>
      <c r="M291" s="245"/>
      <c r="N291" s="245"/>
      <c r="O291" s="253"/>
      <c r="P291" s="245"/>
      <c r="Q291" s="245"/>
      <c r="R291" s="253"/>
      <c r="S291" s="245"/>
      <c r="T291" s="245"/>
      <c r="U291" s="253"/>
      <c r="V291" s="245"/>
      <c r="W291" s="245"/>
      <c r="X291" s="253"/>
      <c r="Y291" s="245"/>
      <c r="Z291" s="245"/>
      <c r="AA291" s="253"/>
      <c r="AB291" s="245"/>
      <c r="AC291" s="245"/>
      <c r="AD291" s="253"/>
      <c r="AE291" s="245"/>
      <c r="AF291" s="245"/>
      <c r="AG291" s="253"/>
      <c r="AH291" s="245"/>
      <c r="AI291" s="245"/>
      <c r="AJ291" s="253"/>
      <c r="AK291" s="245"/>
      <c r="AL291" s="245"/>
      <c r="AM291" s="245"/>
      <c r="AN291" s="245"/>
      <c r="AO291" s="245"/>
      <c r="AP291" s="246"/>
      <c r="AQ291" s="246"/>
      <c r="AR291" s="246"/>
      <c r="AS291" s="246"/>
      <c r="AT291" s="246"/>
      <c r="AU291" s="246"/>
      <c r="AV291" s="246"/>
      <c r="AW291" s="246"/>
      <c r="AX291" s="246"/>
      <c r="AY291" s="246"/>
      <c r="AZ291" s="246"/>
      <c r="BA291" s="246"/>
      <c r="BB291" s="246"/>
      <c r="BC291" s="246"/>
      <c r="BD291" s="246"/>
      <c r="BE291" s="246"/>
      <c r="BF291" s="246"/>
      <c r="BG291" s="246"/>
      <c r="BH291" s="246"/>
      <c r="BI291" s="246"/>
      <c r="BJ291" s="246"/>
      <c r="BK291" s="246"/>
      <c r="BL291" s="246"/>
      <c r="BM291" s="246"/>
      <c r="BN291" s="246"/>
      <c r="BO291" s="246"/>
      <c r="BP291" s="246"/>
      <c r="BQ291" s="246"/>
      <c r="BR291" s="246"/>
      <c r="BS291" s="246"/>
      <c r="BT291" s="246"/>
      <c r="BU291" s="246"/>
      <c r="BV291" s="246"/>
      <c r="BW291" s="246"/>
      <c r="BX291" s="247"/>
      <c r="BY291" s="920"/>
    </row>
    <row r="292" spans="1:77" hidden="1" thickBot="1" x14ac:dyDescent="0.3">
      <c r="A292" s="245"/>
      <c r="B292" s="245"/>
      <c r="C292" s="253"/>
      <c r="D292" s="254"/>
      <c r="E292" s="245"/>
      <c r="F292" s="253"/>
      <c r="G292" s="245"/>
      <c r="H292" s="255"/>
      <c r="I292" s="253"/>
      <c r="J292" s="245"/>
      <c r="K292" s="245"/>
      <c r="L292" s="253"/>
      <c r="M292" s="245"/>
      <c r="N292" s="245"/>
      <c r="O292" s="253"/>
      <c r="P292" s="245"/>
      <c r="Q292" s="245"/>
      <c r="R292" s="253"/>
      <c r="S292" s="245"/>
      <c r="T292" s="245"/>
      <c r="U292" s="253"/>
      <c r="V292" s="245"/>
      <c r="W292" s="245"/>
      <c r="X292" s="253"/>
      <c r="Y292" s="245"/>
      <c r="Z292" s="245"/>
      <c r="AA292" s="253"/>
      <c r="AB292" s="245"/>
      <c r="AC292" s="245"/>
      <c r="AD292" s="253"/>
      <c r="AE292" s="245"/>
      <c r="AF292" s="245"/>
      <c r="AG292" s="253"/>
      <c r="AH292" s="245"/>
      <c r="AI292" s="245"/>
      <c r="AJ292" s="253"/>
      <c r="AK292" s="245"/>
      <c r="AL292" s="245"/>
      <c r="AM292" s="245"/>
      <c r="AN292" s="245"/>
      <c r="AO292" s="245"/>
      <c r="AP292" s="246"/>
      <c r="AQ292" s="246"/>
      <c r="AR292" s="246"/>
      <c r="AS292" s="246"/>
      <c r="AT292" s="246"/>
      <c r="AU292" s="246"/>
      <c r="AV292" s="246"/>
      <c r="AW292" s="246"/>
      <c r="AX292" s="246"/>
      <c r="AY292" s="246"/>
      <c r="AZ292" s="246"/>
      <c r="BA292" s="246"/>
      <c r="BB292" s="246"/>
      <c r="BC292" s="246"/>
      <c r="BD292" s="246"/>
      <c r="BE292" s="246"/>
      <c r="BF292" s="246"/>
      <c r="BG292" s="246"/>
      <c r="BH292" s="246"/>
      <c r="BI292" s="246"/>
      <c r="BJ292" s="246"/>
      <c r="BK292" s="246"/>
      <c r="BL292" s="246"/>
      <c r="BM292" s="246"/>
      <c r="BN292" s="246"/>
      <c r="BO292" s="246"/>
      <c r="BP292" s="246"/>
      <c r="BQ292" s="246"/>
      <c r="BR292" s="246"/>
      <c r="BS292" s="246"/>
      <c r="BT292" s="246"/>
      <c r="BU292" s="246"/>
      <c r="BV292" s="246"/>
      <c r="BW292" s="246"/>
      <c r="BX292" s="247"/>
      <c r="BY292" s="920"/>
    </row>
    <row r="293" spans="1:77" hidden="1" thickBot="1" x14ac:dyDescent="0.3">
      <c r="A293" s="245"/>
      <c r="B293" s="245"/>
      <c r="C293" s="253"/>
      <c r="D293" s="254"/>
      <c r="E293" s="245"/>
      <c r="F293" s="253"/>
      <c r="G293" s="245"/>
      <c r="H293" s="255"/>
      <c r="I293" s="253"/>
      <c r="J293" s="245"/>
      <c r="K293" s="245"/>
      <c r="L293" s="253"/>
      <c r="M293" s="245"/>
      <c r="N293" s="245"/>
      <c r="O293" s="253"/>
      <c r="P293" s="245"/>
      <c r="Q293" s="245"/>
      <c r="R293" s="253"/>
      <c r="S293" s="245"/>
      <c r="T293" s="245"/>
      <c r="U293" s="253"/>
      <c r="V293" s="245"/>
      <c r="W293" s="245"/>
      <c r="X293" s="253"/>
      <c r="Y293" s="245"/>
      <c r="Z293" s="245"/>
      <c r="AA293" s="253"/>
      <c r="AB293" s="245"/>
      <c r="AC293" s="245"/>
      <c r="AD293" s="253"/>
      <c r="AE293" s="245"/>
      <c r="AF293" s="245"/>
      <c r="AG293" s="253"/>
      <c r="AH293" s="245"/>
      <c r="AI293" s="245"/>
      <c r="AJ293" s="253"/>
      <c r="AK293" s="245"/>
      <c r="AL293" s="245"/>
      <c r="AM293" s="245"/>
      <c r="AN293" s="245"/>
      <c r="AO293" s="245"/>
      <c r="AP293" s="246"/>
      <c r="AQ293" s="246"/>
      <c r="AR293" s="246"/>
      <c r="AS293" s="246"/>
      <c r="AT293" s="246"/>
      <c r="AU293" s="246"/>
      <c r="AV293" s="246"/>
      <c r="AW293" s="246"/>
      <c r="AX293" s="246"/>
      <c r="AY293" s="246"/>
      <c r="AZ293" s="246"/>
      <c r="BA293" s="246"/>
      <c r="BB293" s="246"/>
      <c r="BC293" s="246"/>
      <c r="BD293" s="246"/>
      <c r="BE293" s="246"/>
      <c r="BF293" s="246"/>
      <c r="BG293" s="246"/>
      <c r="BH293" s="246"/>
      <c r="BI293" s="246"/>
      <c r="BJ293" s="246"/>
      <c r="BK293" s="246"/>
      <c r="BL293" s="246"/>
      <c r="BM293" s="246"/>
      <c r="BN293" s="246"/>
      <c r="BO293" s="246"/>
      <c r="BP293" s="246"/>
      <c r="BQ293" s="246"/>
      <c r="BR293" s="246"/>
      <c r="BS293" s="246"/>
      <c r="BT293" s="246"/>
      <c r="BU293" s="246"/>
      <c r="BV293" s="246"/>
      <c r="BW293" s="246"/>
      <c r="BX293" s="247"/>
      <c r="BY293" s="920"/>
    </row>
    <row r="294" spans="1:77" hidden="1" thickBot="1" x14ac:dyDescent="0.3">
      <c r="A294" s="245"/>
      <c r="B294" s="245"/>
      <c r="C294" s="253"/>
      <c r="D294" s="254"/>
      <c r="E294" s="245"/>
      <c r="F294" s="253"/>
      <c r="G294" s="245"/>
      <c r="H294" s="255"/>
      <c r="I294" s="253"/>
      <c r="J294" s="245"/>
      <c r="K294" s="245"/>
      <c r="L294" s="253"/>
      <c r="M294" s="245"/>
      <c r="N294" s="245"/>
      <c r="O294" s="253"/>
      <c r="P294" s="245"/>
      <c r="Q294" s="245"/>
      <c r="R294" s="253"/>
      <c r="S294" s="245"/>
      <c r="T294" s="245"/>
      <c r="U294" s="253"/>
      <c r="V294" s="245"/>
      <c r="W294" s="245"/>
      <c r="X294" s="253"/>
      <c r="Y294" s="245"/>
      <c r="Z294" s="245"/>
      <c r="AA294" s="253"/>
      <c r="AB294" s="245"/>
      <c r="AC294" s="245"/>
      <c r="AD294" s="253"/>
      <c r="AE294" s="245"/>
      <c r="AF294" s="245"/>
      <c r="AG294" s="253"/>
      <c r="AH294" s="245"/>
      <c r="AI294" s="245"/>
      <c r="AJ294" s="253"/>
      <c r="AK294" s="245"/>
      <c r="AL294" s="245"/>
      <c r="AM294" s="245"/>
      <c r="AN294" s="245"/>
      <c r="AO294" s="245"/>
      <c r="AP294" s="246"/>
      <c r="AQ294" s="246"/>
      <c r="AR294" s="246"/>
      <c r="AS294" s="246"/>
      <c r="AT294" s="246"/>
      <c r="AU294" s="246"/>
      <c r="AV294" s="246"/>
      <c r="AW294" s="246"/>
      <c r="AX294" s="246"/>
      <c r="AY294" s="246"/>
      <c r="AZ294" s="246"/>
      <c r="BA294" s="246"/>
      <c r="BB294" s="246"/>
      <c r="BC294" s="246"/>
      <c r="BD294" s="246"/>
      <c r="BE294" s="246"/>
      <c r="BF294" s="246"/>
      <c r="BG294" s="246"/>
      <c r="BH294" s="246"/>
      <c r="BI294" s="246"/>
      <c r="BJ294" s="246"/>
      <c r="BK294" s="246"/>
      <c r="BL294" s="246"/>
      <c r="BM294" s="246"/>
      <c r="BN294" s="246"/>
      <c r="BO294" s="246"/>
      <c r="BP294" s="246"/>
      <c r="BQ294" s="246"/>
      <c r="BR294" s="246"/>
      <c r="BS294" s="246"/>
      <c r="BT294" s="246"/>
      <c r="BU294" s="246"/>
      <c r="BV294" s="246"/>
      <c r="BW294" s="246"/>
      <c r="BX294" s="247"/>
      <c r="BY294" s="920"/>
    </row>
    <row r="295" spans="1:77" hidden="1" thickBot="1" x14ac:dyDescent="0.3">
      <c r="A295" s="245"/>
      <c r="B295" s="245"/>
      <c r="C295" s="253"/>
      <c r="D295" s="254"/>
      <c r="E295" s="245"/>
      <c r="F295" s="253"/>
      <c r="G295" s="245"/>
      <c r="H295" s="255"/>
      <c r="I295" s="253"/>
      <c r="J295" s="245"/>
      <c r="K295" s="245"/>
      <c r="L295" s="253"/>
      <c r="M295" s="245"/>
      <c r="N295" s="245"/>
      <c r="O295" s="253"/>
      <c r="P295" s="245"/>
      <c r="Q295" s="245"/>
      <c r="R295" s="253"/>
      <c r="S295" s="245"/>
      <c r="T295" s="245"/>
      <c r="U295" s="253"/>
      <c r="V295" s="245"/>
      <c r="W295" s="245"/>
      <c r="X295" s="253"/>
      <c r="Y295" s="245"/>
      <c r="Z295" s="245"/>
      <c r="AA295" s="253"/>
      <c r="AB295" s="245"/>
      <c r="AC295" s="245"/>
      <c r="AD295" s="253"/>
      <c r="AE295" s="245"/>
      <c r="AF295" s="245"/>
      <c r="AG295" s="253"/>
      <c r="AH295" s="245"/>
      <c r="AI295" s="245"/>
      <c r="AJ295" s="253"/>
      <c r="AK295" s="245"/>
      <c r="AL295" s="245"/>
      <c r="AM295" s="245"/>
      <c r="AN295" s="245"/>
      <c r="AO295" s="245"/>
      <c r="AP295" s="246"/>
      <c r="AQ295" s="246"/>
      <c r="AR295" s="246"/>
      <c r="AS295" s="246"/>
      <c r="AT295" s="246"/>
      <c r="AU295" s="246"/>
      <c r="AV295" s="246"/>
      <c r="AW295" s="246"/>
      <c r="AX295" s="246"/>
      <c r="AY295" s="246"/>
      <c r="AZ295" s="246"/>
      <c r="BA295" s="246"/>
      <c r="BB295" s="246"/>
      <c r="BC295" s="246"/>
      <c r="BD295" s="246"/>
      <c r="BE295" s="246"/>
      <c r="BF295" s="246"/>
      <c r="BG295" s="246"/>
      <c r="BH295" s="246"/>
      <c r="BI295" s="246"/>
      <c r="BJ295" s="246"/>
      <c r="BK295" s="246"/>
      <c r="BL295" s="246"/>
      <c r="BM295" s="246"/>
      <c r="BN295" s="246"/>
      <c r="BO295" s="246"/>
      <c r="BP295" s="246"/>
      <c r="BQ295" s="246"/>
      <c r="BR295" s="246"/>
      <c r="BS295" s="246"/>
      <c r="BT295" s="246"/>
      <c r="BU295" s="246"/>
      <c r="BV295" s="246"/>
      <c r="BW295" s="246"/>
      <c r="BX295" s="247"/>
      <c r="BY295" s="920"/>
    </row>
    <row r="296" spans="1:77" hidden="1" thickBot="1" x14ac:dyDescent="0.3">
      <c r="A296" s="245"/>
      <c r="B296" s="245"/>
      <c r="C296" s="253"/>
      <c r="D296" s="254"/>
      <c r="E296" s="245"/>
      <c r="F296" s="253"/>
      <c r="G296" s="245"/>
      <c r="H296" s="255"/>
      <c r="I296" s="253"/>
      <c r="J296" s="245"/>
      <c r="K296" s="245"/>
      <c r="L296" s="253"/>
      <c r="M296" s="245"/>
      <c r="N296" s="245"/>
      <c r="O296" s="253"/>
      <c r="P296" s="245"/>
      <c r="Q296" s="245"/>
      <c r="R296" s="253"/>
      <c r="S296" s="245"/>
      <c r="T296" s="245"/>
      <c r="U296" s="253"/>
      <c r="V296" s="245"/>
      <c r="W296" s="245"/>
      <c r="X296" s="253"/>
      <c r="Y296" s="245"/>
      <c r="Z296" s="245"/>
      <c r="AA296" s="253"/>
      <c r="AB296" s="245"/>
      <c r="AC296" s="245"/>
      <c r="AD296" s="253"/>
      <c r="AE296" s="245"/>
      <c r="AF296" s="245"/>
      <c r="AG296" s="253"/>
      <c r="AH296" s="245"/>
      <c r="AI296" s="245"/>
      <c r="AJ296" s="253"/>
      <c r="AK296" s="245"/>
      <c r="AL296" s="245"/>
      <c r="AM296" s="245"/>
      <c r="AN296" s="245"/>
      <c r="AO296" s="245"/>
      <c r="AP296" s="246"/>
      <c r="AQ296" s="246"/>
      <c r="AR296" s="246"/>
      <c r="AS296" s="246"/>
      <c r="AT296" s="246"/>
      <c r="AU296" s="246"/>
      <c r="AV296" s="246"/>
      <c r="AW296" s="246"/>
      <c r="AX296" s="246"/>
      <c r="AY296" s="246"/>
      <c r="AZ296" s="246"/>
      <c r="BA296" s="246"/>
      <c r="BB296" s="246"/>
      <c r="BC296" s="246"/>
      <c r="BD296" s="246"/>
      <c r="BE296" s="246"/>
      <c r="BF296" s="246"/>
      <c r="BG296" s="246"/>
      <c r="BH296" s="246"/>
      <c r="BI296" s="246"/>
      <c r="BJ296" s="246"/>
      <c r="BK296" s="246"/>
      <c r="BL296" s="246"/>
      <c r="BM296" s="246"/>
      <c r="BN296" s="246"/>
      <c r="BO296" s="246"/>
      <c r="BP296" s="246"/>
      <c r="BQ296" s="246"/>
      <c r="BR296" s="246"/>
      <c r="BS296" s="246"/>
      <c r="BT296" s="246"/>
      <c r="BU296" s="246"/>
      <c r="BV296" s="246"/>
      <c r="BW296" s="246"/>
      <c r="BX296" s="247"/>
      <c r="BY296" s="920"/>
    </row>
    <row r="297" spans="1:77" hidden="1" thickBot="1" x14ac:dyDescent="0.3">
      <c r="A297" s="245"/>
      <c r="B297" s="245"/>
      <c r="C297" s="253"/>
      <c r="D297" s="254"/>
      <c r="E297" s="245"/>
      <c r="F297" s="253"/>
      <c r="G297" s="245"/>
      <c r="H297" s="255"/>
      <c r="I297" s="253"/>
      <c r="J297" s="245"/>
      <c r="K297" s="245"/>
      <c r="L297" s="253"/>
      <c r="M297" s="245"/>
      <c r="N297" s="245"/>
      <c r="O297" s="253"/>
      <c r="P297" s="245"/>
      <c r="Q297" s="245"/>
      <c r="R297" s="253"/>
      <c r="S297" s="245"/>
      <c r="T297" s="245"/>
      <c r="U297" s="253"/>
      <c r="V297" s="245"/>
      <c r="W297" s="245"/>
      <c r="X297" s="253"/>
      <c r="Y297" s="245"/>
      <c r="Z297" s="245"/>
      <c r="AA297" s="253"/>
      <c r="AB297" s="245"/>
      <c r="AC297" s="245"/>
      <c r="AD297" s="253"/>
      <c r="AE297" s="245"/>
      <c r="AF297" s="245"/>
      <c r="AG297" s="253"/>
      <c r="AH297" s="245"/>
      <c r="AI297" s="245"/>
      <c r="AJ297" s="253"/>
      <c r="AK297" s="245"/>
      <c r="AL297" s="245"/>
      <c r="AM297" s="245"/>
      <c r="AN297" s="245"/>
      <c r="AO297" s="245"/>
      <c r="AP297" s="246"/>
      <c r="AQ297" s="246"/>
      <c r="AR297" s="246"/>
      <c r="AS297" s="246"/>
      <c r="AT297" s="246"/>
      <c r="AU297" s="246"/>
      <c r="AV297" s="246"/>
      <c r="AW297" s="246"/>
      <c r="AX297" s="246"/>
      <c r="AY297" s="246"/>
      <c r="AZ297" s="246"/>
      <c r="BA297" s="246"/>
      <c r="BB297" s="246"/>
      <c r="BC297" s="246"/>
      <c r="BD297" s="246"/>
      <c r="BE297" s="246"/>
      <c r="BF297" s="246"/>
      <c r="BG297" s="246"/>
      <c r="BH297" s="246"/>
      <c r="BI297" s="246"/>
      <c r="BJ297" s="246"/>
      <c r="BK297" s="246"/>
      <c r="BL297" s="246"/>
      <c r="BM297" s="246"/>
      <c r="BN297" s="246"/>
      <c r="BO297" s="246"/>
      <c r="BP297" s="246"/>
      <c r="BQ297" s="246"/>
      <c r="BR297" s="246"/>
      <c r="BS297" s="246"/>
      <c r="BT297" s="246"/>
      <c r="BU297" s="246"/>
      <c r="BV297" s="246"/>
      <c r="BW297" s="246"/>
      <c r="BX297" s="247"/>
      <c r="BY297" s="920"/>
    </row>
    <row r="298" spans="1:77" hidden="1" thickBot="1" x14ac:dyDescent="0.3">
      <c r="A298" s="245"/>
      <c r="B298" s="245"/>
      <c r="C298" s="253"/>
      <c r="D298" s="254"/>
      <c r="E298" s="245"/>
      <c r="F298" s="253"/>
      <c r="G298" s="245"/>
      <c r="H298" s="255"/>
      <c r="I298" s="253"/>
      <c r="J298" s="245"/>
      <c r="K298" s="245"/>
      <c r="L298" s="253"/>
      <c r="M298" s="245"/>
      <c r="N298" s="245"/>
      <c r="O298" s="253"/>
      <c r="P298" s="245"/>
      <c r="Q298" s="245"/>
      <c r="R298" s="253"/>
      <c r="S298" s="245"/>
      <c r="T298" s="245"/>
      <c r="U298" s="253"/>
      <c r="V298" s="245"/>
      <c r="W298" s="245"/>
      <c r="X298" s="253"/>
      <c r="Y298" s="245"/>
      <c r="Z298" s="245"/>
      <c r="AA298" s="253"/>
      <c r="AB298" s="245"/>
      <c r="AC298" s="245"/>
      <c r="AD298" s="253"/>
      <c r="AE298" s="245"/>
      <c r="AF298" s="245"/>
      <c r="AG298" s="253"/>
      <c r="AH298" s="245"/>
      <c r="AI298" s="245"/>
      <c r="AJ298" s="253"/>
      <c r="AK298" s="245"/>
      <c r="AL298" s="245"/>
      <c r="AM298" s="245"/>
      <c r="AN298" s="245"/>
      <c r="AO298" s="245"/>
      <c r="AP298" s="246"/>
      <c r="AQ298" s="246"/>
      <c r="AR298" s="246"/>
      <c r="AS298" s="246"/>
      <c r="AT298" s="246"/>
      <c r="AU298" s="246"/>
      <c r="AV298" s="246"/>
      <c r="AW298" s="246"/>
      <c r="AX298" s="246"/>
      <c r="AY298" s="246"/>
      <c r="AZ298" s="246"/>
      <c r="BA298" s="246"/>
      <c r="BB298" s="246"/>
      <c r="BC298" s="246"/>
      <c r="BD298" s="246"/>
      <c r="BE298" s="246"/>
      <c r="BF298" s="246"/>
      <c r="BG298" s="246"/>
      <c r="BH298" s="246"/>
      <c r="BI298" s="246"/>
      <c r="BJ298" s="246"/>
      <c r="BK298" s="246"/>
      <c r="BL298" s="246"/>
      <c r="BM298" s="246"/>
      <c r="BN298" s="246"/>
      <c r="BO298" s="246"/>
      <c r="BP298" s="246"/>
      <c r="BQ298" s="246"/>
      <c r="BR298" s="246"/>
      <c r="BS298" s="246"/>
      <c r="BT298" s="246"/>
      <c r="BU298" s="246"/>
      <c r="BV298" s="246"/>
      <c r="BW298" s="246"/>
      <c r="BX298" s="247"/>
      <c r="BY298" s="920"/>
    </row>
    <row r="299" spans="1:77" hidden="1" thickBot="1" x14ac:dyDescent="0.3">
      <c r="A299" s="245"/>
      <c r="B299" s="245"/>
      <c r="C299" s="253"/>
      <c r="D299" s="254"/>
      <c r="E299" s="245"/>
      <c r="F299" s="253"/>
      <c r="G299" s="245"/>
      <c r="H299" s="255"/>
      <c r="I299" s="253"/>
      <c r="J299" s="245"/>
      <c r="K299" s="245"/>
      <c r="L299" s="253"/>
      <c r="M299" s="245"/>
      <c r="N299" s="245"/>
      <c r="O299" s="253"/>
      <c r="P299" s="245"/>
      <c r="Q299" s="245"/>
      <c r="R299" s="253"/>
      <c r="S299" s="245"/>
      <c r="T299" s="245"/>
      <c r="U299" s="253"/>
      <c r="V299" s="245"/>
      <c r="W299" s="245"/>
      <c r="X299" s="253"/>
      <c r="Y299" s="245"/>
      <c r="Z299" s="245"/>
      <c r="AA299" s="253"/>
      <c r="AB299" s="245"/>
      <c r="AC299" s="245"/>
      <c r="AD299" s="253"/>
      <c r="AE299" s="245"/>
      <c r="AF299" s="245"/>
      <c r="AG299" s="253"/>
      <c r="AH299" s="245"/>
      <c r="AI299" s="245"/>
      <c r="AJ299" s="253"/>
      <c r="AK299" s="245"/>
      <c r="AL299" s="245"/>
      <c r="AM299" s="245"/>
      <c r="AN299" s="245"/>
      <c r="AO299" s="245"/>
      <c r="AP299" s="246"/>
      <c r="AQ299" s="246"/>
      <c r="AR299" s="246"/>
      <c r="AS299" s="246"/>
      <c r="AT299" s="246"/>
      <c r="AU299" s="246"/>
      <c r="AV299" s="246"/>
      <c r="AW299" s="246"/>
      <c r="AX299" s="246"/>
      <c r="AY299" s="246"/>
      <c r="AZ299" s="246"/>
      <c r="BA299" s="246"/>
      <c r="BB299" s="246"/>
      <c r="BC299" s="246"/>
      <c r="BD299" s="246"/>
      <c r="BE299" s="246"/>
      <c r="BF299" s="246"/>
      <c r="BG299" s="246"/>
      <c r="BH299" s="246"/>
      <c r="BI299" s="246"/>
      <c r="BJ299" s="246"/>
      <c r="BK299" s="246"/>
      <c r="BL299" s="246"/>
      <c r="BM299" s="246"/>
      <c r="BN299" s="246"/>
      <c r="BO299" s="246"/>
      <c r="BP299" s="246"/>
      <c r="BQ299" s="246"/>
      <c r="BR299" s="246"/>
      <c r="BS299" s="246"/>
      <c r="BT299" s="246"/>
      <c r="BU299" s="246"/>
      <c r="BV299" s="246"/>
      <c r="BW299" s="246"/>
      <c r="BX299" s="247"/>
      <c r="BY299" s="920"/>
    </row>
    <row r="300" spans="1:77" hidden="1" thickBot="1" x14ac:dyDescent="0.3">
      <c r="A300" s="245"/>
      <c r="B300" s="245"/>
      <c r="C300" s="253"/>
      <c r="D300" s="254"/>
      <c r="E300" s="245"/>
      <c r="F300" s="253"/>
      <c r="G300" s="245"/>
      <c r="H300" s="255"/>
      <c r="I300" s="253"/>
      <c r="J300" s="245"/>
      <c r="K300" s="245"/>
      <c r="L300" s="253"/>
      <c r="M300" s="245"/>
      <c r="N300" s="245"/>
      <c r="O300" s="253"/>
      <c r="P300" s="245"/>
      <c r="Q300" s="245"/>
      <c r="R300" s="253"/>
      <c r="S300" s="245"/>
      <c r="T300" s="245"/>
      <c r="U300" s="253"/>
      <c r="V300" s="245"/>
      <c r="W300" s="245"/>
      <c r="X300" s="253"/>
      <c r="Y300" s="245"/>
      <c r="Z300" s="245"/>
      <c r="AA300" s="253"/>
      <c r="AB300" s="245"/>
      <c r="AC300" s="245"/>
      <c r="AD300" s="253"/>
      <c r="AE300" s="245"/>
      <c r="AF300" s="245"/>
      <c r="AG300" s="253"/>
      <c r="AH300" s="245"/>
      <c r="AI300" s="245"/>
      <c r="AJ300" s="253"/>
      <c r="AK300" s="245"/>
      <c r="AL300" s="245"/>
      <c r="AM300" s="245"/>
      <c r="AN300" s="245"/>
      <c r="AO300" s="245"/>
      <c r="AP300" s="246"/>
      <c r="AQ300" s="246"/>
      <c r="AR300" s="246"/>
      <c r="AS300" s="246"/>
      <c r="AT300" s="246"/>
      <c r="AU300" s="246"/>
      <c r="AV300" s="246"/>
      <c r="AW300" s="246"/>
      <c r="AX300" s="246"/>
      <c r="AY300" s="246"/>
      <c r="AZ300" s="246"/>
      <c r="BA300" s="246"/>
      <c r="BB300" s="246"/>
      <c r="BC300" s="246"/>
      <c r="BD300" s="246"/>
      <c r="BE300" s="246"/>
      <c r="BF300" s="246"/>
      <c r="BG300" s="246"/>
      <c r="BH300" s="246"/>
      <c r="BI300" s="246"/>
      <c r="BJ300" s="246"/>
      <c r="BK300" s="246"/>
      <c r="BL300" s="246"/>
      <c r="BM300" s="246"/>
      <c r="BN300" s="246"/>
      <c r="BO300" s="246"/>
      <c r="BP300" s="246"/>
      <c r="BQ300" s="246"/>
      <c r="BR300" s="246"/>
      <c r="BS300" s="246"/>
      <c r="BT300" s="246"/>
      <c r="BU300" s="246"/>
      <c r="BV300" s="246"/>
      <c r="BW300" s="246"/>
      <c r="BX300" s="247"/>
      <c r="BY300" s="920"/>
    </row>
    <row r="301" spans="1:77" hidden="1" thickBot="1" x14ac:dyDescent="0.3">
      <c r="A301" s="245"/>
      <c r="B301" s="245"/>
      <c r="C301" s="253"/>
      <c r="D301" s="254"/>
      <c r="E301" s="245"/>
      <c r="F301" s="253"/>
      <c r="G301" s="245"/>
      <c r="H301" s="255"/>
      <c r="I301" s="253"/>
      <c r="J301" s="245"/>
      <c r="K301" s="245"/>
      <c r="L301" s="253"/>
      <c r="M301" s="245"/>
      <c r="N301" s="245"/>
      <c r="O301" s="253"/>
      <c r="P301" s="245"/>
      <c r="Q301" s="245"/>
      <c r="R301" s="253"/>
      <c r="S301" s="245"/>
      <c r="T301" s="245"/>
      <c r="U301" s="253"/>
      <c r="V301" s="245"/>
      <c r="W301" s="245"/>
      <c r="X301" s="253"/>
      <c r="Y301" s="245"/>
      <c r="Z301" s="245"/>
      <c r="AA301" s="253"/>
      <c r="AB301" s="245"/>
      <c r="AC301" s="245"/>
      <c r="AD301" s="253"/>
      <c r="AE301" s="245"/>
      <c r="AF301" s="245"/>
      <c r="AG301" s="253"/>
      <c r="AH301" s="245"/>
      <c r="AI301" s="245"/>
      <c r="AJ301" s="253"/>
      <c r="AK301" s="245"/>
      <c r="AL301" s="245"/>
      <c r="AM301" s="245"/>
      <c r="AN301" s="245"/>
      <c r="AO301" s="245"/>
      <c r="AP301" s="246"/>
      <c r="AQ301" s="246"/>
      <c r="AR301" s="246"/>
      <c r="AS301" s="246"/>
      <c r="AT301" s="246"/>
      <c r="AU301" s="246"/>
      <c r="AV301" s="246"/>
      <c r="AW301" s="246"/>
      <c r="AX301" s="246"/>
      <c r="AY301" s="246"/>
      <c r="AZ301" s="246"/>
      <c r="BA301" s="246"/>
      <c r="BB301" s="246"/>
      <c r="BC301" s="246"/>
      <c r="BD301" s="246"/>
      <c r="BE301" s="246"/>
      <c r="BF301" s="246"/>
      <c r="BG301" s="246"/>
      <c r="BH301" s="246"/>
      <c r="BI301" s="246"/>
      <c r="BJ301" s="246"/>
      <c r="BK301" s="246"/>
      <c r="BL301" s="246"/>
      <c r="BM301" s="246"/>
      <c r="BN301" s="246"/>
      <c r="BO301" s="246"/>
      <c r="BP301" s="246"/>
      <c r="BQ301" s="246"/>
      <c r="BR301" s="246"/>
      <c r="BS301" s="246"/>
      <c r="BT301" s="246"/>
      <c r="BU301" s="246"/>
      <c r="BV301" s="246"/>
      <c r="BW301" s="246"/>
      <c r="BX301" s="247"/>
      <c r="BY301" s="920"/>
    </row>
    <row r="302" spans="1:77" hidden="1" thickBot="1" x14ac:dyDescent="0.3">
      <c r="A302" s="245"/>
      <c r="B302" s="245"/>
      <c r="C302" s="253"/>
      <c r="D302" s="254"/>
      <c r="E302" s="245"/>
      <c r="F302" s="253"/>
      <c r="G302" s="245"/>
      <c r="H302" s="255"/>
      <c r="I302" s="253"/>
      <c r="J302" s="245"/>
      <c r="K302" s="245"/>
      <c r="L302" s="253"/>
      <c r="M302" s="245"/>
      <c r="N302" s="245"/>
      <c r="O302" s="253"/>
      <c r="P302" s="245"/>
      <c r="Q302" s="245"/>
      <c r="R302" s="253"/>
      <c r="S302" s="245"/>
      <c r="T302" s="245"/>
      <c r="U302" s="253"/>
      <c r="V302" s="245"/>
      <c r="W302" s="245"/>
      <c r="X302" s="253"/>
      <c r="Y302" s="245"/>
      <c r="Z302" s="245"/>
      <c r="AA302" s="253"/>
      <c r="AB302" s="245"/>
      <c r="AC302" s="245"/>
      <c r="AD302" s="253"/>
      <c r="AE302" s="245"/>
      <c r="AF302" s="245"/>
      <c r="AG302" s="253"/>
      <c r="AH302" s="245"/>
      <c r="AI302" s="245"/>
      <c r="AJ302" s="253"/>
      <c r="AK302" s="245"/>
      <c r="AL302" s="245"/>
      <c r="AM302" s="245"/>
      <c r="AN302" s="245"/>
      <c r="AO302" s="245"/>
      <c r="AP302" s="246"/>
      <c r="AQ302" s="246"/>
      <c r="AR302" s="246"/>
      <c r="AS302" s="246"/>
      <c r="AT302" s="246"/>
      <c r="AU302" s="246"/>
      <c r="AV302" s="246"/>
      <c r="AW302" s="246"/>
      <c r="AX302" s="246"/>
      <c r="AY302" s="246"/>
      <c r="AZ302" s="246"/>
      <c r="BA302" s="246"/>
      <c r="BB302" s="246"/>
      <c r="BC302" s="246"/>
      <c r="BD302" s="246"/>
      <c r="BE302" s="246"/>
      <c r="BF302" s="246"/>
      <c r="BG302" s="246"/>
      <c r="BH302" s="246"/>
      <c r="BI302" s="246"/>
      <c r="BJ302" s="246"/>
      <c r="BK302" s="246"/>
      <c r="BL302" s="246"/>
      <c r="BM302" s="246"/>
      <c r="BN302" s="246"/>
      <c r="BO302" s="246"/>
      <c r="BP302" s="246"/>
      <c r="BQ302" s="246"/>
      <c r="BR302" s="246"/>
      <c r="BS302" s="246"/>
      <c r="BT302" s="246"/>
      <c r="BU302" s="246"/>
      <c r="BV302" s="246"/>
      <c r="BW302" s="246"/>
      <c r="BX302" s="247"/>
      <c r="BY302" s="920"/>
    </row>
    <row r="303" spans="1:77" hidden="1" thickBot="1" x14ac:dyDescent="0.3">
      <c r="A303" s="245"/>
      <c r="B303" s="245"/>
      <c r="C303" s="253"/>
      <c r="D303" s="254"/>
      <c r="E303" s="245"/>
      <c r="F303" s="253"/>
      <c r="G303" s="245"/>
      <c r="H303" s="255"/>
      <c r="I303" s="253"/>
      <c r="J303" s="245"/>
      <c r="K303" s="245"/>
      <c r="L303" s="253"/>
      <c r="M303" s="245"/>
      <c r="N303" s="245"/>
      <c r="O303" s="253"/>
      <c r="P303" s="245"/>
      <c r="Q303" s="245"/>
      <c r="R303" s="253"/>
      <c r="S303" s="245"/>
      <c r="T303" s="245"/>
      <c r="U303" s="253"/>
      <c r="V303" s="245"/>
      <c r="W303" s="245"/>
      <c r="X303" s="253"/>
      <c r="Y303" s="245"/>
      <c r="Z303" s="245"/>
      <c r="AA303" s="253"/>
      <c r="AB303" s="245"/>
      <c r="AC303" s="245"/>
      <c r="AD303" s="253"/>
      <c r="AE303" s="245"/>
      <c r="AF303" s="245"/>
      <c r="AG303" s="253"/>
      <c r="AH303" s="245"/>
      <c r="AI303" s="245"/>
      <c r="AJ303" s="253"/>
      <c r="AK303" s="245"/>
      <c r="AL303" s="245"/>
      <c r="AM303" s="245"/>
      <c r="AN303" s="245"/>
      <c r="AO303" s="245"/>
      <c r="AP303" s="246"/>
      <c r="AQ303" s="246"/>
      <c r="AR303" s="246"/>
      <c r="AS303" s="246"/>
      <c r="AT303" s="246"/>
      <c r="AU303" s="246"/>
      <c r="AV303" s="246"/>
      <c r="AW303" s="246"/>
      <c r="AX303" s="246"/>
      <c r="AY303" s="246"/>
      <c r="AZ303" s="246"/>
      <c r="BA303" s="246"/>
      <c r="BB303" s="246"/>
      <c r="BC303" s="246"/>
      <c r="BD303" s="246"/>
      <c r="BE303" s="246"/>
      <c r="BF303" s="246"/>
      <c r="BG303" s="246"/>
      <c r="BH303" s="246"/>
      <c r="BI303" s="246"/>
      <c r="BJ303" s="246"/>
      <c r="BK303" s="246"/>
      <c r="BL303" s="246"/>
      <c r="BM303" s="246"/>
      <c r="BN303" s="246"/>
      <c r="BO303" s="246"/>
      <c r="BP303" s="246"/>
      <c r="BQ303" s="246"/>
      <c r="BR303" s="246"/>
      <c r="BS303" s="246"/>
      <c r="BT303" s="246"/>
      <c r="BU303" s="246"/>
      <c r="BV303" s="246"/>
      <c r="BW303" s="246"/>
      <c r="BX303" s="247"/>
      <c r="BY303" s="920"/>
    </row>
    <row r="304" spans="1:77" hidden="1" thickBot="1" x14ac:dyDescent="0.3">
      <c r="A304" s="245"/>
      <c r="B304" s="245"/>
      <c r="C304" s="253"/>
      <c r="D304" s="254"/>
      <c r="E304" s="245"/>
      <c r="F304" s="253"/>
      <c r="G304" s="245"/>
      <c r="H304" s="255"/>
      <c r="I304" s="253"/>
      <c r="J304" s="245"/>
      <c r="K304" s="245"/>
      <c r="L304" s="253"/>
      <c r="M304" s="245"/>
      <c r="N304" s="245"/>
      <c r="O304" s="253"/>
      <c r="P304" s="245"/>
      <c r="Q304" s="245"/>
      <c r="R304" s="253"/>
      <c r="S304" s="245"/>
      <c r="T304" s="245"/>
      <c r="U304" s="253"/>
      <c r="V304" s="245"/>
      <c r="W304" s="245"/>
      <c r="X304" s="253"/>
      <c r="Y304" s="245"/>
      <c r="Z304" s="245"/>
      <c r="AA304" s="253"/>
      <c r="AB304" s="245"/>
      <c r="AC304" s="245"/>
      <c r="AD304" s="253"/>
      <c r="AE304" s="245"/>
      <c r="AF304" s="245"/>
      <c r="AG304" s="253"/>
      <c r="AH304" s="245"/>
      <c r="AI304" s="245"/>
      <c r="AJ304" s="253"/>
      <c r="AK304" s="245"/>
      <c r="AL304" s="245"/>
      <c r="AM304" s="245"/>
      <c r="AN304" s="245"/>
      <c r="AO304" s="245"/>
      <c r="AP304" s="246"/>
      <c r="AQ304" s="246"/>
      <c r="AR304" s="246"/>
      <c r="AS304" s="246"/>
      <c r="AT304" s="246"/>
      <c r="AU304" s="246"/>
      <c r="AV304" s="246"/>
      <c r="AW304" s="246"/>
      <c r="AX304" s="246"/>
      <c r="AY304" s="246"/>
      <c r="AZ304" s="246"/>
      <c r="BA304" s="246"/>
      <c r="BB304" s="246"/>
      <c r="BC304" s="246"/>
      <c r="BD304" s="246"/>
      <c r="BE304" s="246"/>
      <c r="BF304" s="246"/>
      <c r="BG304" s="246"/>
      <c r="BH304" s="246"/>
      <c r="BI304" s="246"/>
      <c r="BJ304" s="246"/>
      <c r="BK304" s="246"/>
      <c r="BL304" s="246"/>
      <c r="BM304" s="246"/>
      <c r="BN304" s="246"/>
      <c r="BO304" s="246"/>
      <c r="BP304" s="246"/>
      <c r="BQ304" s="246"/>
      <c r="BR304" s="246"/>
      <c r="BS304" s="246"/>
      <c r="BT304" s="246"/>
      <c r="BU304" s="246"/>
      <c r="BV304" s="246"/>
      <c r="BW304" s="246"/>
      <c r="BX304" s="247"/>
      <c r="BY304" s="920"/>
    </row>
    <row r="305" spans="1:77" hidden="1" thickBot="1" x14ac:dyDescent="0.3">
      <c r="A305" s="245"/>
      <c r="B305" s="245"/>
      <c r="C305" s="253"/>
      <c r="D305" s="254"/>
      <c r="E305" s="245"/>
      <c r="F305" s="253"/>
      <c r="G305" s="245"/>
      <c r="H305" s="255"/>
      <c r="I305" s="253"/>
      <c r="J305" s="245"/>
      <c r="K305" s="245"/>
      <c r="L305" s="253"/>
      <c r="M305" s="245"/>
      <c r="N305" s="245"/>
      <c r="O305" s="253"/>
      <c r="P305" s="245"/>
      <c r="Q305" s="245"/>
      <c r="R305" s="253"/>
      <c r="S305" s="245"/>
      <c r="T305" s="245"/>
      <c r="U305" s="253"/>
      <c r="V305" s="245"/>
      <c r="W305" s="245"/>
      <c r="X305" s="253"/>
      <c r="Y305" s="245"/>
      <c r="Z305" s="245"/>
      <c r="AA305" s="253"/>
      <c r="AB305" s="245"/>
      <c r="AC305" s="245"/>
      <c r="AD305" s="253"/>
      <c r="AE305" s="245"/>
      <c r="AF305" s="245"/>
      <c r="AG305" s="253"/>
      <c r="AH305" s="245"/>
      <c r="AI305" s="245"/>
      <c r="AJ305" s="253"/>
      <c r="AK305" s="245"/>
      <c r="AL305" s="245"/>
      <c r="AM305" s="245"/>
      <c r="AN305" s="245"/>
      <c r="AO305" s="245"/>
      <c r="AP305" s="246"/>
      <c r="AQ305" s="246"/>
      <c r="AR305" s="246"/>
      <c r="AS305" s="246"/>
      <c r="AT305" s="246"/>
      <c r="AU305" s="246"/>
      <c r="AV305" s="246"/>
      <c r="AW305" s="246"/>
      <c r="AX305" s="246"/>
      <c r="AY305" s="246"/>
      <c r="AZ305" s="246"/>
      <c r="BA305" s="246"/>
      <c r="BB305" s="246"/>
      <c r="BC305" s="246"/>
      <c r="BD305" s="246"/>
      <c r="BE305" s="246"/>
      <c r="BF305" s="246"/>
      <c r="BG305" s="246"/>
      <c r="BH305" s="246"/>
      <c r="BI305" s="246"/>
      <c r="BJ305" s="246"/>
      <c r="BK305" s="246"/>
      <c r="BL305" s="246"/>
      <c r="BM305" s="246"/>
      <c r="BN305" s="246"/>
      <c r="BO305" s="246"/>
      <c r="BP305" s="246"/>
      <c r="BQ305" s="246"/>
      <c r="BR305" s="246"/>
      <c r="BS305" s="246"/>
      <c r="BT305" s="246"/>
      <c r="BU305" s="246"/>
      <c r="BV305" s="246"/>
      <c r="BW305" s="246"/>
      <c r="BX305" s="247"/>
      <c r="BY305" s="920"/>
    </row>
    <row r="306" spans="1:77" hidden="1" thickBot="1" x14ac:dyDescent="0.3">
      <c r="A306" s="245"/>
      <c r="B306" s="245"/>
      <c r="C306" s="253"/>
      <c r="D306" s="254"/>
      <c r="E306" s="245"/>
      <c r="F306" s="253"/>
      <c r="G306" s="245"/>
      <c r="H306" s="255"/>
      <c r="I306" s="253"/>
      <c r="J306" s="245"/>
      <c r="K306" s="245"/>
      <c r="L306" s="253"/>
      <c r="M306" s="245"/>
      <c r="N306" s="245"/>
      <c r="O306" s="253"/>
      <c r="P306" s="245"/>
      <c r="Q306" s="245"/>
      <c r="R306" s="253"/>
      <c r="S306" s="245"/>
      <c r="T306" s="245"/>
      <c r="U306" s="253"/>
      <c r="V306" s="245"/>
      <c r="W306" s="245"/>
      <c r="X306" s="253"/>
      <c r="Y306" s="245"/>
      <c r="Z306" s="245"/>
      <c r="AA306" s="253"/>
      <c r="AB306" s="245"/>
      <c r="AC306" s="245"/>
      <c r="AD306" s="253"/>
      <c r="AE306" s="245"/>
      <c r="AF306" s="245"/>
      <c r="AG306" s="253"/>
      <c r="AH306" s="245"/>
      <c r="AI306" s="245"/>
      <c r="AJ306" s="253"/>
      <c r="AK306" s="245"/>
      <c r="AL306" s="245"/>
      <c r="AM306" s="245"/>
      <c r="AN306" s="245"/>
      <c r="AO306" s="245"/>
      <c r="AP306" s="246"/>
      <c r="AQ306" s="246"/>
      <c r="AR306" s="246"/>
      <c r="AS306" s="246"/>
      <c r="AT306" s="246"/>
      <c r="AU306" s="246"/>
      <c r="AV306" s="246"/>
      <c r="AW306" s="246"/>
      <c r="AX306" s="246"/>
      <c r="AY306" s="246"/>
      <c r="AZ306" s="246"/>
      <c r="BA306" s="246"/>
      <c r="BB306" s="246"/>
      <c r="BC306" s="246"/>
      <c r="BD306" s="246"/>
      <c r="BE306" s="246"/>
      <c r="BF306" s="246"/>
      <c r="BG306" s="246"/>
      <c r="BH306" s="246"/>
      <c r="BI306" s="246"/>
      <c r="BJ306" s="246"/>
      <c r="BK306" s="246"/>
      <c r="BL306" s="246"/>
      <c r="BM306" s="246"/>
      <c r="BN306" s="246"/>
      <c r="BO306" s="246"/>
      <c r="BP306" s="246"/>
      <c r="BQ306" s="246"/>
      <c r="BR306" s="246"/>
      <c r="BS306" s="246"/>
      <c r="BT306" s="246"/>
      <c r="BU306" s="246"/>
      <c r="BV306" s="246"/>
      <c r="BW306" s="246"/>
      <c r="BX306" s="247"/>
      <c r="BY306" s="920"/>
    </row>
    <row r="307" spans="1:77" hidden="1" thickBot="1" x14ac:dyDescent="0.3">
      <c r="A307" s="245"/>
      <c r="B307" s="245"/>
      <c r="C307" s="253"/>
      <c r="D307" s="254"/>
      <c r="E307" s="245"/>
      <c r="F307" s="253"/>
      <c r="G307" s="245"/>
      <c r="H307" s="255"/>
      <c r="I307" s="253"/>
      <c r="J307" s="245"/>
      <c r="K307" s="245"/>
      <c r="L307" s="253"/>
      <c r="M307" s="245"/>
      <c r="N307" s="245"/>
      <c r="O307" s="253"/>
      <c r="P307" s="245"/>
      <c r="Q307" s="245"/>
      <c r="R307" s="253"/>
      <c r="S307" s="245"/>
      <c r="T307" s="245"/>
      <c r="U307" s="253"/>
      <c r="V307" s="245"/>
      <c r="W307" s="245"/>
      <c r="X307" s="253"/>
      <c r="Y307" s="245"/>
      <c r="Z307" s="245"/>
      <c r="AA307" s="253"/>
      <c r="AB307" s="245"/>
      <c r="AC307" s="245"/>
      <c r="AD307" s="253"/>
      <c r="AE307" s="245"/>
      <c r="AF307" s="245"/>
      <c r="AG307" s="253"/>
      <c r="AH307" s="245"/>
      <c r="AI307" s="245"/>
      <c r="AJ307" s="253"/>
      <c r="AK307" s="245"/>
      <c r="AL307" s="245"/>
      <c r="AM307" s="245"/>
      <c r="AN307" s="245"/>
      <c r="AO307" s="245"/>
      <c r="AP307" s="246"/>
      <c r="AQ307" s="246"/>
      <c r="AR307" s="246"/>
      <c r="AS307" s="246"/>
      <c r="AT307" s="246"/>
      <c r="AU307" s="246"/>
      <c r="AV307" s="246"/>
      <c r="AW307" s="246"/>
      <c r="AX307" s="246"/>
      <c r="AY307" s="246"/>
      <c r="AZ307" s="246"/>
      <c r="BA307" s="246"/>
      <c r="BB307" s="246"/>
      <c r="BC307" s="246"/>
      <c r="BD307" s="246"/>
      <c r="BE307" s="246"/>
      <c r="BF307" s="246"/>
      <c r="BG307" s="246"/>
      <c r="BH307" s="246"/>
      <c r="BI307" s="246"/>
      <c r="BJ307" s="246"/>
      <c r="BK307" s="246"/>
      <c r="BL307" s="246"/>
      <c r="BM307" s="246"/>
      <c r="BN307" s="246"/>
      <c r="BO307" s="246"/>
      <c r="BP307" s="246"/>
      <c r="BQ307" s="246"/>
      <c r="BR307" s="246"/>
      <c r="BS307" s="246"/>
      <c r="BT307" s="246"/>
      <c r="BU307" s="246"/>
      <c r="BV307" s="246"/>
      <c r="BW307" s="246"/>
      <c r="BX307" s="247"/>
      <c r="BY307" s="920"/>
    </row>
    <row r="308" spans="1:77" hidden="1" thickBot="1" x14ac:dyDescent="0.3">
      <c r="A308" s="245"/>
      <c r="B308" s="245"/>
      <c r="C308" s="253"/>
      <c r="D308" s="254"/>
      <c r="E308" s="245"/>
      <c r="F308" s="253"/>
      <c r="G308" s="245"/>
      <c r="H308" s="255"/>
      <c r="I308" s="253"/>
      <c r="J308" s="245"/>
      <c r="K308" s="245"/>
      <c r="L308" s="253"/>
      <c r="M308" s="245"/>
      <c r="N308" s="245"/>
      <c r="O308" s="253"/>
      <c r="P308" s="245"/>
      <c r="Q308" s="245"/>
      <c r="R308" s="253"/>
      <c r="S308" s="245"/>
      <c r="T308" s="245"/>
      <c r="U308" s="253"/>
      <c r="V308" s="245"/>
      <c r="W308" s="245"/>
      <c r="X308" s="253"/>
      <c r="Y308" s="245"/>
      <c r="Z308" s="245"/>
      <c r="AA308" s="253"/>
      <c r="AB308" s="245"/>
      <c r="AC308" s="245"/>
      <c r="AD308" s="253"/>
      <c r="AE308" s="245"/>
      <c r="AF308" s="245"/>
      <c r="AG308" s="253"/>
      <c r="AH308" s="245"/>
      <c r="AI308" s="245"/>
      <c r="AJ308" s="253"/>
      <c r="AK308" s="245"/>
      <c r="AL308" s="245"/>
      <c r="AM308" s="245"/>
      <c r="AN308" s="245"/>
      <c r="AO308" s="245"/>
      <c r="AP308" s="246"/>
      <c r="AQ308" s="246"/>
      <c r="AR308" s="246"/>
      <c r="AS308" s="246"/>
      <c r="AT308" s="246"/>
      <c r="AU308" s="246"/>
      <c r="AV308" s="246"/>
      <c r="AW308" s="246"/>
      <c r="AX308" s="246"/>
      <c r="AY308" s="246"/>
      <c r="AZ308" s="246"/>
      <c r="BA308" s="246"/>
      <c r="BB308" s="246"/>
      <c r="BC308" s="246"/>
      <c r="BD308" s="246"/>
      <c r="BE308" s="246"/>
      <c r="BF308" s="246"/>
      <c r="BG308" s="246"/>
      <c r="BH308" s="246"/>
      <c r="BI308" s="246"/>
      <c r="BJ308" s="246"/>
      <c r="BK308" s="246"/>
      <c r="BL308" s="246"/>
      <c r="BM308" s="246"/>
      <c r="BN308" s="246"/>
      <c r="BO308" s="246"/>
      <c r="BP308" s="246"/>
      <c r="BQ308" s="246"/>
      <c r="BR308" s="246"/>
      <c r="BS308" s="246"/>
      <c r="BT308" s="246"/>
      <c r="BU308" s="246"/>
      <c r="BV308" s="246"/>
      <c r="BW308" s="246"/>
      <c r="BX308" s="247"/>
      <c r="BY308" s="920"/>
    </row>
    <row r="309" spans="1:77" hidden="1" thickBot="1" x14ac:dyDescent="0.3">
      <c r="A309" s="245"/>
      <c r="B309" s="245"/>
      <c r="C309" s="253"/>
      <c r="D309" s="254"/>
      <c r="E309" s="245"/>
      <c r="F309" s="253"/>
      <c r="G309" s="245"/>
      <c r="H309" s="255"/>
      <c r="I309" s="253"/>
      <c r="J309" s="245"/>
      <c r="K309" s="245"/>
      <c r="L309" s="253"/>
      <c r="M309" s="245"/>
      <c r="N309" s="245"/>
      <c r="O309" s="253"/>
      <c r="P309" s="245"/>
      <c r="Q309" s="245"/>
      <c r="R309" s="253"/>
      <c r="S309" s="245"/>
      <c r="T309" s="245"/>
      <c r="U309" s="253"/>
      <c r="V309" s="245"/>
      <c r="W309" s="245"/>
      <c r="X309" s="253"/>
      <c r="Y309" s="245"/>
      <c r="Z309" s="245"/>
      <c r="AA309" s="253"/>
      <c r="AB309" s="245"/>
      <c r="AC309" s="245"/>
      <c r="AD309" s="253"/>
      <c r="AE309" s="245"/>
      <c r="AF309" s="245"/>
      <c r="AG309" s="253"/>
      <c r="AH309" s="245"/>
      <c r="AI309" s="245"/>
      <c r="AJ309" s="253"/>
      <c r="AK309" s="245"/>
      <c r="AL309" s="245"/>
      <c r="AM309" s="245"/>
      <c r="AN309" s="245"/>
      <c r="AO309" s="245"/>
      <c r="AP309" s="246"/>
      <c r="AQ309" s="246"/>
      <c r="AR309" s="246"/>
      <c r="AS309" s="246"/>
      <c r="AT309" s="246"/>
      <c r="AU309" s="246"/>
      <c r="AV309" s="246"/>
      <c r="AW309" s="246"/>
      <c r="AX309" s="246"/>
      <c r="AY309" s="246"/>
      <c r="AZ309" s="246"/>
      <c r="BA309" s="246"/>
      <c r="BB309" s="246"/>
      <c r="BC309" s="246"/>
      <c r="BD309" s="246"/>
      <c r="BE309" s="246"/>
      <c r="BF309" s="246"/>
      <c r="BG309" s="246"/>
      <c r="BH309" s="246"/>
      <c r="BI309" s="246"/>
      <c r="BJ309" s="246"/>
      <c r="BK309" s="246"/>
      <c r="BL309" s="246"/>
      <c r="BM309" s="246"/>
      <c r="BN309" s="246"/>
      <c r="BO309" s="246"/>
      <c r="BP309" s="246"/>
      <c r="BQ309" s="246"/>
      <c r="BR309" s="246"/>
      <c r="BS309" s="246"/>
      <c r="BT309" s="246"/>
      <c r="BU309" s="246"/>
      <c r="BV309" s="246"/>
      <c r="BW309" s="246"/>
      <c r="BX309" s="247"/>
      <c r="BY309" s="920"/>
    </row>
    <row r="310" spans="1:77" hidden="1" thickBot="1" x14ac:dyDescent="0.3">
      <c r="A310" s="245"/>
      <c r="B310" s="245"/>
      <c r="C310" s="253"/>
      <c r="D310" s="254"/>
      <c r="E310" s="245"/>
      <c r="F310" s="253"/>
      <c r="G310" s="245"/>
      <c r="H310" s="255"/>
      <c r="I310" s="253"/>
      <c r="J310" s="245"/>
      <c r="K310" s="245"/>
      <c r="L310" s="253"/>
      <c r="M310" s="245"/>
      <c r="N310" s="245"/>
      <c r="O310" s="253"/>
      <c r="P310" s="245"/>
      <c r="Q310" s="245"/>
      <c r="R310" s="253"/>
      <c r="S310" s="245"/>
      <c r="T310" s="245"/>
      <c r="U310" s="253"/>
      <c r="V310" s="245"/>
      <c r="W310" s="245"/>
      <c r="X310" s="253"/>
      <c r="Y310" s="245"/>
      <c r="Z310" s="245"/>
      <c r="AA310" s="253"/>
      <c r="AB310" s="245"/>
      <c r="AC310" s="245"/>
      <c r="AD310" s="253"/>
      <c r="AE310" s="245"/>
      <c r="AF310" s="245"/>
      <c r="AG310" s="253"/>
      <c r="AH310" s="245"/>
      <c r="AI310" s="245"/>
      <c r="AJ310" s="253"/>
      <c r="AK310" s="245"/>
      <c r="AL310" s="245"/>
      <c r="AM310" s="245"/>
      <c r="AN310" s="245"/>
      <c r="AO310" s="245"/>
      <c r="AP310" s="246"/>
      <c r="AQ310" s="246"/>
      <c r="AR310" s="246"/>
      <c r="AS310" s="246"/>
      <c r="AT310" s="246"/>
      <c r="AU310" s="246"/>
      <c r="AV310" s="246"/>
      <c r="AW310" s="246"/>
      <c r="AX310" s="246"/>
      <c r="AY310" s="246"/>
      <c r="AZ310" s="246"/>
      <c r="BA310" s="246"/>
      <c r="BB310" s="246"/>
      <c r="BC310" s="246"/>
      <c r="BD310" s="246"/>
      <c r="BE310" s="246"/>
      <c r="BF310" s="246"/>
      <c r="BG310" s="246"/>
      <c r="BH310" s="246"/>
      <c r="BI310" s="246"/>
      <c r="BJ310" s="246"/>
      <c r="BK310" s="246"/>
      <c r="BL310" s="246"/>
      <c r="BM310" s="246"/>
      <c r="BN310" s="246"/>
      <c r="BO310" s="246"/>
      <c r="BP310" s="246"/>
      <c r="BQ310" s="246"/>
      <c r="BR310" s="246"/>
      <c r="BS310" s="246"/>
      <c r="BT310" s="246"/>
      <c r="BU310" s="246"/>
      <c r="BV310" s="246"/>
      <c r="BW310" s="246"/>
      <c r="BX310" s="247"/>
      <c r="BY310" s="920"/>
    </row>
    <row r="311" spans="1:77" hidden="1" thickBot="1" x14ac:dyDescent="0.3">
      <c r="A311" s="245"/>
      <c r="B311" s="245"/>
      <c r="C311" s="253"/>
      <c r="D311" s="254"/>
      <c r="E311" s="245"/>
      <c r="F311" s="253"/>
      <c r="G311" s="245"/>
      <c r="H311" s="255"/>
      <c r="I311" s="253"/>
      <c r="J311" s="245"/>
      <c r="K311" s="245"/>
      <c r="L311" s="253"/>
      <c r="M311" s="245"/>
      <c r="N311" s="245"/>
      <c r="O311" s="253"/>
      <c r="P311" s="245"/>
      <c r="Q311" s="245"/>
      <c r="R311" s="253"/>
      <c r="S311" s="245"/>
      <c r="T311" s="245"/>
      <c r="U311" s="253"/>
      <c r="V311" s="245"/>
      <c r="W311" s="245"/>
      <c r="X311" s="253"/>
      <c r="Y311" s="245"/>
      <c r="Z311" s="245"/>
      <c r="AA311" s="253"/>
      <c r="AB311" s="245"/>
      <c r="AC311" s="245"/>
      <c r="AD311" s="253"/>
      <c r="AE311" s="245"/>
      <c r="AF311" s="245"/>
      <c r="AG311" s="253"/>
      <c r="AH311" s="245"/>
      <c r="AI311" s="245"/>
      <c r="AJ311" s="253"/>
      <c r="AK311" s="245"/>
      <c r="AL311" s="245"/>
      <c r="AM311" s="245"/>
      <c r="AN311" s="245"/>
      <c r="AO311" s="245"/>
      <c r="AP311" s="246"/>
      <c r="AQ311" s="246"/>
      <c r="AR311" s="246"/>
      <c r="AS311" s="246"/>
      <c r="AT311" s="246"/>
      <c r="AU311" s="246"/>
      <c r="AV311" s="246"/>
      <c r="AW311" s="246"/>
      <c r="AX311" s="246"/>
      <c r="AY311" s="246"/>
      <c r="AZ311" s="246"/>
      <c r="BA311" s="246"/>
      <c r="BB311" s="246"/>
      <c r="BC311" s="246"/>
      <c r="BD311" s="246"/>
      <c r="BE311" s="246"/>
      <c r="BF311" s="246"/>
      <c r="BG311" s="246"/>
      <c r="BH311" s="246"/>
      <c r="BI311" s="246"/>
      <c r="BJ311" s="246"/>
      <c r="BK311" s="246"/>
      <c r="BL311" s="246"/>
      <c r="BM311" s="246"/>
      <c r="BN311" s="246"/>
      <c r="BO311" s="246"/>
      <c r="BP311" s="246"/>
      <c r="BQ311" s="246"/>
      <c r="BR311" s="246"/>
      <c r="BS311" s="246"/>
      <c r="BT311" s="246"/>
      <c r="BU311" s="246"/>
      <c r="BV311" s="246"/>
      <c r="BW311" s="246"/>
      <c r="BX311" s="247"/>
      <c r="BY311" s="920"/>
    </row>
    <row r="312" spans="1:77" hidden="1" thickBot="1" x14ac:dyDescent="0.3">
      <c r="A312" s="245"/>
      <c r="B312" s="245"/>
      <c r="C312" s="253"/>
      <c r="D312" s="254"/>
      <c r="E312" s="245"/>
      <c r="F312" s="253"/>
      <c r="G312" s="245"/>
      <c r="H312" s="255"/>
      <c r="I312" s="253"/>
      <c r="J312" s="245"/>
      <c r="K312" s="245"/>
      <c r="L312" s="253"/>
      <c r="M312" s="245"/>
      <c r="N312" s="245"/>
      <c r="O312" s="253"/>
      <c r="P312" s="245"/>
      <c r="Q312" s="245"/>
      <c r="R312" s="253"/>
      <c r="S312" s="245"/>
      <c r="T312" s="245"/>
      <c r="U312" s="253"/>
      <c r="V312" s="245"/>
      <c r="W312" s="245"/>
      <c r="X312" s="253"/>
      <c r="Y312" s="245"/>
      <c r="Z312" s="245"/>
      <c r="AA312" s="253"/>
      <c r="AB312" s="245"/>
      <c r="AC312" s="245"/>
      <c r="AD312" s="253"/>
      <c r="AE312" s="245"/>
      <c r="AF312" s="245"/>
      <c r="AG312" s="253"/>
      <c r="AH312" s="245"/>
      <c r="AI312" s="245"/>
      <c r="AJ312" s="253"/>
      <c r="AK312" s="245"/>
      <c r="AL312" s="245"/>
      <c r="AM312" s="245"/>
      <c r="AN312" s="245"/>
      <c r="AO312" s="245"/>
      <c r="AP312" s="246"/>
      <c r="AQ312" s="246"/>
      <c r="AR312" s="246"/>
      <c r="AS312" s="246"/>
      <c r="AT312" s="246"/>
      <c r="AU312" s="246"/>
      <c r="AV312" s="246"/>
      <c r="AW312" s="246"/>
      <c r="AX312" s="246"/>
      <c r="AY312" s="246"/>
      <c r="AZ312" s="246"/>
      <c r="BA312" s="246"/>
      <c r="BB312" s="246"/>
      <c r="BC312" s="246"/>
      <c r="BD312" s="246"/>
      <c r="BE312" s="246"/>
      <c r="BF312" s="246"/>
      <c r="BG312" s="246"/>
      <c r="BH312" s="246"/>
      <c r="BI312" s="246"/>
      <c r="BJ312" s="246"/>
      <c r="BK312" s="246"/>
      <c r="BL312" s="246"/>
      <c r="BM312" s="246"/>
      <c r="BN312" s="246"/>
      <c r="BO312" s="246"/>
      <c r="BP312" s="246"/>
      <c r="BQ312" s="246"/>
      <c r="BR312" s="246"/>
      <c r="BS312" s="246"/>
      <c r="BT312" s="246"/>
      <c r="BU312" s="246"/>
      <c r="BV312" s="246"/>
      <c r="BW312" s="246"/>
      <c r="BX312" s="247"/>
      <c r="BY312" s="920"/>
    </row>
    <row r="313" spans="1:77" hidden="1" thickBot="1" x14ac:dyDescent="0.3">
      <c r="A313" s="245"/>
      <c r="B313" s="245"/>
      <c r="C313" s="253"/>
      <c r="D313" s="254"/>
      <c r="E313" s="245"/>
      <c r="F313" s="253"/>
      <c r="G313" s="245"/>
      <c r="H313" s="255"/>
      <c r="I313" s="253"/>
      <c r="J313" s="245"/>
      <c r="K313" s="245"/>
      <c r="L313" s="253"/>
      <c r="M313" s="245"/>
      <c r="N313" s="245"/>
      <c r="O313" s="253"/>
      <c r="P313" s="245"/>
      <c r="Q313" s="245"/>
      <c r="R313" s="253"/>
      <c r="S313" s="245"/>
      <c r="T313" s="245"/>
      <c r="U313" s="253"/>
      <c r="V313" s="245"/>
      <c r="W313" s="245"/>
      <c r="X313" s="253"/>
      <c r="Y313" s="245"/>
      <c r="Z313" s="245"/>
      <c r="AA313" s="253"/>
      <c r="AB313" s="245"/>
      <c r="AC313" s="245"/>
      <c r="AD313" s="253"/>
      <c r="AE313" s="245"/>
      <c r="AF313" s="245"/>
      <c r="AG313" s="253"/>
      <c r="AH313" s="245"/>
      <c r="AI313" s="245"/>
      <c r="AJ313" s="253"/>
      <c r="AK313" s="245"/>
      <c r="AL313" s="245"/>
      <c r="AM313" s="245"/>
      <c r="AN313" s="245"/>
      <c r="AO313" s="245"/>
      <c r="AP313" s="246"/>
      <c r="AQ313" s="246"/>
      <c r="AR313" s="246"/>
      <c r="AS313" s="246"/>
      <c r="AT313" s="246"/>
      <c r="AU313" s="246"/>
      <c r="AV313" s="246"/>
      <c r="AW313" s="246"/>
      <c r="AX313" s="246"/>
      <c r="AY313" s="246"/>
      <c r="AZ313" s="246"/>
      <c r="BA313" s="246"/>
      <c r="BB313" s="246"/>
      <c r="BC313" s="246"/>
      <c r="BD313" s="246"/>
      <c r="BE313" s="246"/>
      <c r="BF313" s="246"/>
      <c r="BG313" s="246"/>
      <c r="BH313" s="246"/>
      <c r="BI313" s="246"/>
      <c r="BJ313" s="246"/>
      <c r="BK313" s="246"/>
      <c r="BL313" s="246"/>
      <c r="BM313" s="246"/>
      <c r="BN313" s="246"/>
      <c r="BO313" s="246"/>
      <c r="BP313" s="246"/>
      <c r="BQ313" s="246"/>
      <c r="BR313" s="246"/>
      <c r="BS313" s="246"/>
      <c r="BT313" s="246"/>
      <c r="BU313" s="246"/>
      <c r="BV313" s="246"/>
      <c r="BW313" s="246"/>
      <c r="BX313" s="247"/>
      <c r="BY313" s="920"/>
    </row>
    <row r="314" spans="1:77" hidden="1" thickBot="1" x14ac:dyDescent="0.3">
      <c r="A314" s="245"/>
      <c r="B314" s="245"/>
      <c r="C314" s="253"/>
      <c r="D314" s="254"/>
      <c r="E314" s="245"/>
      <c r="F314" s="253"/>
      <c r="G314" s="245"/>
      <c r="H314" s="255"/>
      <c r="I314" s="253"/>
      <c r="J314" s="245"/>
      <c r="K314" s="245"/>
      <c r="L314" s="253"/>
      <c r="M314" s="245"/>
      <c r="N314" s="245"/>
      <c r="O314" s="253"/>
      <c r="P314" s="245"/>
      <c r="Q314" s="245"/>
      <c r="R314" s="253"/>
      <c r="S314" s="245"/>
      <c r="T314" s="245"/>
      <c r="U314" s="253"/>
      <c r="V314" s="245"/>
      <c r="W314" s="245"/>
      <c r="X314" s="253"/>
      <c r="Y314" s="245"/>
      <c r="Z314" s="245"/>
      <c r="AA314" s="253"/>
      <c r="AB314" s="245"/>
      <c r="AC314" s="245"/>
      <c r="AD314" s="253"/>
      <c r="AE314" s="245"/>
      <c r="AF314" s="245"/>
      <c r="AG314" s="253"/>
      <c r="AH314" s="245"/>
      <c r="AI314" s="245"/>
      <c r="AJ314" s="253"/>
      <c r="AK314" s="245"/>
      <c r="AL314" s="245"/>
      <c r="AM314" s="245"/>
      <c r="AN314" s="245"/>
      <c r="AO314" s="245"/>
      <c r="AP314" s="246"/>
      <c r="AQ314" s="246"/>
      <c r="AR314" s="246"/>
      <c r="AS314" s="246"/>
      <c r="AT314" s="246"/>
      <c r="AU314" s="246"/>
      <c r="AV314" s="246"/>
      <c r="AW314" s="246"/>
      <c r="AX314" s="246"/>
      <c r="AY314" s="246"/>
      <c r="AZ314" s="246"/>
      <c r="BA314" s="246"/>
      <c r="BB314" s="246"/>
      <c r="BC314" s="246"/>
      <c r="BD314" s="246"/>
      <c r="BE314" s="246"/>
      <c r="BF314" s="246"/>
      <c r="BG314" s="246"/>
      <c r="BH314" s="246"/>
      <c r="BI314" s="246"/>
      <c r="BJ314" s="246"/>
      <c r="BK314" s="246"/>
      <c r="BL314" s="246"/>
      <c r="BM314" s="246"/>
      <c r="BN314" s="246"/>
      <c r="BO314" s="246"/>
      <c r="BP314" s="246"/>
      <c r="BQ314" s="246"/>
      <c r="BR314" s="246"/>
      <c r="BS314" s="246"/>
      <c r="BT314" s="246"/>
      <c r="BU314" s="246"/>
      <c r="BV314" s="246"/>
      <c r="BW314" s="246"/>
      <c r="BX314" s="247"/>
      <c r="BY314" s="920"/>
    </row>
    <row r="315" spans="1:77" hidden="1" thickBot="1" x14ac:dyDescent="0.3">
      <c r="A315" s="245"/>
      <c r="B315" s="245"/>
      <c r="C315" s="253"/>
      <c r="D315" s="254"/>
      <c r="E315" s="245"/>
      <c r="F315" s="253"/>
      <c r="G315" s="245"/>
      <c r="H315" s="255"/>
      <c r="I315" s="253"/>
      <c r="J315" s="245"/>
      <c r="K315" s="245"/>
      <c r="L315" s="253"/>
      <c r="M315" s="245"/>
      <c r="N315" s="245"/>
      <c r="O315" s="253"/>
      <c r="P315" s="245"/>
      <c r="Q315" s="245"/>
      <c r="R315" s="253"/>
      <c r="S315" s="245"/>
      <c r="T315" s="245"/>
      <c r="U315" s="253"/>
      <c r="V315" s="245"/>
      <c r="W315" s="245"/>
      <c r="X315" s="253"/>
      <c r="Y315" s="245"/>
      <c r="Z315" s="245"/>
      <c r="AA315" s="253"/>
      <c r="AB315" s="245"/>
      <c r="AC315" s="245"/>
      <c r="AD315" s="253"/>
      <c r="AE315" s="245"/>
      <c r="AF315" s="245"/>
      <c r="AG315" s="253"/>
      <c r="AH315" s="245"/>
      <c r="AI315" s="245"/>
      <c r="AJ315" s="253"/>
      <c r="AK315" s="245"/>
      <c r="AL315" s="245"/>
      <c r="AM315" s="245"/>
      <c r="AN315" s="245"/>
      <c r="AO315" s="245"/>
      <c r="AP315" s="246"/>
      <c r="AQ315" s="246"/>
      <c r="AR315" s="246"/>
      <c r="AS315" s="246"/>
      <c r="AT315" s="246"/>
      <c r="AU315" s="246"/>
      <c r="AV315" s="246"/>
      <c r="AW315" s="246"/>
      <c r="AX315" s="246"/>
      <c r="AY315" s="246"/>
      <c r="AZ315" s="246"/>
      <c r="BA315" s="246"/>
      <c r="BB315" s="246"/>
      <c r="BC315" s="246"/>
      <c r="BD315" s="246"/>
      <c r="BE315" s="246"/>
      <c r="BF315" s="246"/>
      <c r="BG315" s="246"/>
      <c r="BH315" s="246"/>
      <c r="BI315" s="246"/>
      <c r="BJ315" s="246"/>
      <c r="BK315" s="246"/>
      <c r="BL315" s="246"/>
      <c r="BM315" s="246"/>
      <c r="BN315" s="246"/>
      <c r="BO315" s="246"/>
      <c r="BP315" s="246"/>
      <c r="BQ315" s="246"/>
      <c r="BR315" s="246"/>
      <c r="BS315" s="246"/>
      <c r="BT315" s="246"/>
      <c r="BU315" s="246"/>
      <c r="BV315" s="246"/>
      <c r="BW315" s="246"/>
      <c r="BX315" s="247"/>
      <c r="BY315" s="920"/>
    </row>
    <row r="316" spans="1:77" hidden="1" thickBot="1" x14ac:dyDescent="0.3">
      <c r="A316" s="245"/>
      <c r="B316" s="245"/>
      <c r="C316" s="253"/>
      <c r="D316" s="254"/>
      <c r="E316" s="245"/>
      <c r="F316" s="253"/>
      <c r="G316" s="245"/>
      <c r="H316" s="255"/>
      <c r="I316" s="253"/>
      <c r="J316" s="245"/>
      <c r="K316" s="245"/>
      <c r="L316" s="253"/>
      <c r="M316" s="245"/>
      <c r="N316" s="245"/>
      <c r="O316" s="253"/>
      <c r="P316" s="245"/>
      <c r="Q316" s="245"/>
      <c r="R316" s="253"/>
      <c r="S316" s="245"/>
      <c r="T316" s="245"/>
      <c r="U316" s="253"/>
      <c r="V316" s="245"/>
      <c r="W316" s="245"/>
      <c r="X316" s="253"/>
      <c r="Y316" s="245"/>
      <c r="Z316" s="245"/>
      <c r="AA316" s="253"/>
      <c r="AB316" s="245"/>
      <c r="AC316" s="245"/>
      <c r="AD316" s="253"/>
      <c r="AE316" s="245"/>
      <c r="AF316" s="245"/>
      <c r="AG316" s="253"/>
      <c r="AH316" s="245"/>
      <c r="AI316" s="245"/>
      <c r="AJ316" s="253"/>
      <c r="AK316" s="245"/>
      <c r="AL316" s="245"/>
      <c r="AM316" s="245"/>
      <c r="AN316" s="245"/>
      <c r="AO316" s="245"/>
      <c r="AP316" s="246"/>
      <c r="AQ316" s="246"/>
      <c r="AR316" s="246"/>
      <c r="AS316" s="246"/>
      <c r="AT316" s="246"/>
      <c r="AU316" s="246"/>
      <c r="AV316" s="246"/>
      <c r="AW316" s="246"/>
      <c r="AX316" s="246"/>
      <c r="AY316" s="246"/>
      <c r="AZ316" s="246"/>
      <c r="BA316" s="246"/>
      <c r="BB316" s="246"/>
      <c r="BC316" s="246"/>
      <c r="BD316" s="246"/>
      <c r="BE316" s="246"/>
      <c r="BF316" s="246"/>
      <c r="BG316" s="246"/>
      <c r="BH316" s="246"/>
      <c r="BI316" s="246"/>
      <c r="BJ316" s="246"/>
      <c r="BK316" s="246"/>
      <c r="BL316" s="246"/>
      <c r="BM316" s="246"/>
      <c r="BN316" s="246"/>
      <c r="BO316" s="246"/>
      <c r="BP316" s="246"/>
      <c r="BQ316" s="246"/>
      <c r="BR316" s="246"/>
      <c r="BS316" s="246"/>
      <c r="BT316" s="246"/>
      <c r="BU316" s="246"/>
      <c r="BV316" s="246"/>
      <c r="BW316" s="246"/>
      <c r="BX316" s="247"/>
      <c r="BY316" s="920"/>
    </row>
    <row r="317" spans="1:77" hidden="1" thickBot="1" x14ac:dyDescent="0.3">
      <c r="A317" s="245"/>
      <c r="B317" s="245"/>
      <c r="C317" s="253"/>
      <c r="D317" s="254"/>
      <c r="E317" s="245"/>
      <c r="F317" s="253"/>
      <c r="G317" s="245"/>
      <c r="H317" s="255"/>
      <c r="I317" s="253"/>
      <c r="J317" s="245"/>
      <c r="K317" s="245"/>
      <c r="L317" s="253"/>
      <c r="M317" s="245"/>
      <c r="N317" s="245"/>
      <c r="O317" s="253"/>
      <c r="P317" s="245"/>
      <c r="Q317" s="245"/>
      <c r="R317" s="253"/>
      <c r="S317" s="245"/>
      <c r="T317" s="245"/>
      <c r="U317" s="253"/>
      <c r="V317" s="245"/>
      <c r="W317" s="245"/>
      <c r="X317" s="253"/>
      <c r="Y317" s="245"/>
      <c r="Z317" s="245"/>
      <c r="AA317" s="253"/>
      <c r="AB317" s="245"/>
      <c r="AC317" s="245"/>
      <c r="AD317" s="253"/>
      <c r="AE317" s="245"/>
      <c r="AF317" s="245"/>
      <c r="AG317" s="253"/>
      <c r="AH317" s="245"/>
      <c r="AI317" s="245"/>
      <c r="AJ317" s="253"/>
      <c r="AK317" s="245"/>
      <c r="AL317" s="245"/>
      <c r="AM317" s="245"/>
      <c r="AN317" s="245"/>
      <c r="AO317" s="245"/>
      <c r="AP317" s="246"/>
      <c r="AQ317" s="246"/>
      <c r="AR317" s="246"/>
      <c r="AS317" s="246"/>
      <c r="AT317" s="246"/>
      <c r="AU317" s="246"/>
      <c r="AV317" s="246"/>
      <c r="AW317" s="246"/>
      <c r="AX317" s="246"/>
      <c r="AY317" s="246"/>
      <c r="AZ317" s="246"/>
      <c r="BA317" s="246"/>
      <c r="BB317" s="246"/>
      <c r="BC317" s="246"/>
      <c r="BD317" s="246"/>
      <c r="BE317" s="246"/>
      <c r="BF317" s="246"/>
      <c r="BG317" s="246"/>
      <c r="BH317" s="246"/>
      <c r="BI317" s="246"/>
      <c r="BJ317" s="246"/>
      <c r="BK317" s="246"/>
      <c r="BL317" s="246"/>
      <c r="BM317" s="246"/>
      <c r="BN317" s="246"/>
      <c r="BO317" s="246"/>
      <c r="BP317" s="246"/>
      <c r="BQ317" s="246"/>
      <c r="BR317" s="246"/>
      <c r="BS317" s="246"/>
      <c r="BT317" s="246"/>
      <c r="BU317" s="246"/>
      <c r="BV317" s="246"/>
      <c r="BW317" s="246"/>
      <c r="BX317" s="247"/>
      <c r="BY317" s="920"/>
    </row>
    <row r="318" spans="1:77" hidden="1" thickBot="1" x14ac:dyDescent="0.3">
      <c r="A318" s="245"/>
      <c r="B318" s="245"/>
      <c r="C318" s="253"/>
      <c r="D318" s="254"/>
      <c r="E318" s="245"/>
      <c r="F318" s="253"/>
      <c r="G318" s="245"/>
      <c r="H318" s="255"/>
      <c r="I318" s="253"/>
      <c r="J318" s="245"/>
      <c r="K318" s="245"/>
      <c r="L318" s="253"/>
      <c r="M318" s="245"/>
      <c r="N318" s="245"/>
      <c r="O318" s="253"/>
      <c r="P318" s="245"/>
      <c r="Q318" s="245"/>
      <c r="R318" s="253"/>
      <c r="S318" s="245"/>
      <c r="T318" s="245"/>
      <c r="U318" s="253"/>
      <c r="V318" s="245"/>
      <c r="W318" s="245"/>
      <c r="X318" s="253"/>
      <c r="Y318" s="245"/>
      <c r="Z318" s="245"/>
      <c r="AA318" s="253"/>
      <c r="AB318" s="245"/>
      <c r="AC318" s="245"/>
      <c r="AD318" s="253"/>
      <c r="AE318" s="245"/>
      <c r="AF318" s="245"/>
      <c r="AG318" s="253"/>
      <c r="AH318" s="245"/>
      <c r="AI318" s="245"/>
      <c r="AJ318" s="253"/>
      <c r="AK318" s="245"/>
      <c r="AL318" s="245"/>
      <c r="AM318" s="245"/>
      <c r="AN318" s="245"/>
      <c r="AO318" s="245"/>
      <c r="AP318" s="246"/>
      <c r="AQ318" s="246"/>
      <c r="AR318" s="246"/>
      <c r="AS318" s="246"/>
      <c r="AT318" s="246"/>
      <c r="AU318" s="246"/>
      <c r="AV318" s="246"/>
      <c r="AW318" s="246"/>
      <c r="AX318" s="246"/>
      <c r="AY318" s="246"/>
      <c r="AZ318" s="246"/>
      <c r="BA318" s="246"/>
      <c r="BB318" s="246"/>
      <c r="BC318" s="246"/>
      <c r="BD318" s="246"/>
      <c r="BE318" s="246"/>
      <c r="BF318" s="246"/>
      <c r="BG318" s="246"/>
      <c r="BH318" s="246"/>
      <c r="BI318" s="246"/>
      <c r="BJ318" s="246"/>
      <c r="BK318" s="246"/>
      <c r="BL318" s="246"/>
      <c r="BM318" s="246"/>
      <c r="BN318" s="246"/>
      <c r="BO318" s="246"/>
      <c r="BP318" s="246"/>
      <c r="BQ318" s="246"/>
      <c r="BR318" s="246"/>
      <c r="BS318" s="246"/>
      <c r="BT318" s="246"/>
      <c r="BU318" s="246"/>
      <c r="BV318" s="246"/>
      <c r="BW318" s="246"/>
      <c r="BX318" s="247"/>
      <c r="BY318" s="920"/>
    </row>
    <row r="319" spans="1:77" hidden="1" thickBot="1" x14ac:dyDescent="0.3">
      <c r="A319" s="245"/>
      <c r="B319" s="245"/>
      <c r="C319" s="253"/>
      <c r="D319" s="254"/>
      <c r="E319" s="245"/>
      <c r="F319" s="253"/>
      <c r="G319" s="245"/>
      <c r="H319" s="255"/>
      <c r="I319" s="253"/>
      <c r="J319" s="245"/>
      <c r="K319" s="245"/>
      <c r="L319" s="253"/>
      <c r="M319" s="245"/>
      <c r="N319" s="245"/>
      <c r="O319" s="253"/>
      <c r="P319" s="245"/>
      <c r="Q319" s="245"/>
      <c r="R319" s="253"/>
      <c r="S319" s="245"/>
      <c r="T319" s="245"/>
      <c r="U319" s="253"/>
      <c r="V319" s="245"/>
      <c r="W319" s="245"/>
      <c r="X319" s="253"/>
      <c r="Y319" s="245"/>
      <c r="Z319" s="245"/>
      <c r="AA319" s="253"/>
      <c r="AB319" s="245"/>
      <c r="AC319" s="245"/>
      <c r="AD319" s="253"/>
      <c r="AE319" s="245"/>
      <c r="AF319" s="245"/>
      <c r="AG319" s="253"/>
      <c r="AH319" s="245"/>
      <c r="AI319" s="245"/>
      <c r="AJ319" s="253"/>
      <c r="AK319" s="245"/>
      <c r="AL319" s="245"/>
      <c r="AM319" s="245"/>
      <c r="AN319" s="245"/>
      <c r="AO319" s="245"/>
      <c r="AP319" s="246"/>
      <c r="AQ319" s="246"/>
      <c r="AR319" s="246"/>
      <c r="AS319" s="246"/>
      <c r="AT319" s="246"/>
      <c r="AU319" s="246"/>
      <c r="AV319" s="246"/>
      <c r="AW319" s="246"/>
      <c r="AX319" s="246"/>
      <c r="AY319" s="246"/>
      <c r="AZ319" s="246"/>
      <c r="BA319" s="246"/>
      <c r="BB319" s="246"/>
      <c r="BC319" s="246"/>
      <c r="BD319" s="246"/>
      <c r="BE319" s="246"/>
      <c r="BF319" s="246"/>
      <c r="BG319" s="246"/>
      <c r="BH319" s="246"/>
      <c r="BI319" s="246"/>
      <c r="BJ319" s="246"/>
      <c r="BK319" s="246"/>
      <c r="BL319" s="246"/>
      <c r="BM319" s="246"/>
      <c r="BN319" s="246"/>
      <c r="BO319" s="246"/>
      <c r="BP319" s="246"/>
      <c r="BQ319" s="246"/>
      <c r="BR319" s="246"/>
      <c r="BS319" s="246"/>
      <c r="BT319" s="246"/>
      <c r="BU319" s="246"/>
      <c r="BV319" s="246"/>
      <c r="BW319" s="246"/>
      <c r="BX319" s="247"/>
      <c r="BY319" s="920"/>
    </row>
    <row r="320" spans="1:77" hidden="1" thickBot="1" x14ac:dyDescent="0.3">
      <c r="A320" s="245"/>
      <c r="B320" s="245"/>
      <c r="C320" s="253"/>
      <c r="D320" s="254"/>
      <c r="E320" s="245"/>
      <c r="F320" s="253"/>
      <c r="G320" s="245"/>
      <c r="H320" s="255"/>
      <c r="I320" s="253"/>
      <c r="J320" s="245"/>
      <c r="K320" s="245"/>
      <c r="L320" s="253"/>
      <c r="M320" s="245"/>
      <c r="N320" s="245"/>
      <c r="O320" s="253"/>
      <c r="P320" s="245"/>
      <c r="Q320" s="245"/>
      <c r="R320" s="253"/>
      <c r="S320" s="245"/>
      <c r="T320" s="245"/>
      <c r="U320" s="253"/>
      <c r="V320" s="245"/>
      <c r="W320" s="245"/>
      <c r="X320" s="253"/>
      <c r="Y320" s="245"/>
      <c r="Z320" s="245"/>
      <c r="AA320" s="253"/>
      <c r="AB320" s="245"/>
      <c r="AC320" s="245"/>
      <c r="AD320" s="253"/>
      <c r="AE320" s="245"/>
      <c r="AF320" s="245"/>
      <c r="AG320" s="253"/>
      <c r="AH320" s="245"/>
      <c r="AI320" s="245"/>
      <c r="AJ320" s="253"/>
      <c r="AK320" s="245"/>
      <c r="AL320" s="245"/>
      <c r="AM320" s="245"/>
      <c r="AN320" s="245"/>
      <c r="AO320" s="245"/>
      <c r="AP320" s="246"/>
      <c r="AQ320" s="246"/>
      <c r="AR320" s="246"/>
      <c r="AS320" s="246"/>
      <c r="AT320" s="246"/>
      <c r="AU320" s="246"/>
      <c r="AV320" s="246"/>
      <c r="AW320" s="246"/>
      <c r="AX320" s="246"/>
      <c r="AY320" s="246"/>
      <c r="AZ320" s="246"/>
      <c r="BA320" s="246"/>
      <c r="BB320" s="246"/>
      <c r="BC320" s="246"/>
      <c r="BD320" s="246"/>
      <c r="BE320" s="246"/>
      <c r="BF320" s="246"/>
      <c r="BG320" s="246"/>
      <c r="BH320" s="246"/>
      <c r="BI320" s="246"/>
      <c r="BJ320" s="246"/>
      <c r="BK320" s="246"/>
      <c r="BL320" s="246"/>
      <c r="BM320" s="246"/>
      <c r="BN320" s="246"/>
      <c r="BO320" s="246"/>
      <c r="BP320" s="246"/>
      <c r="BQ320" s="246"/>
      <c r="BR320" s="246"/>
      <c r="BS320" s="246"/>
      <c r="BT320" s="246"/>
      <c r="BU320" s="246"/>
      <c r="BV320" s="246"/>
      <c r="BW320" s="246"/>
      <c r="BX320" s="247"/>
      <c r="BY320" s="920"/>
    </row>
    <row r="321" spans="1:77" hidden="1" thickBot="1" x14ac:dyDescent="0.3">
      <c r="A321" s="245"/>
      <c r="B321" s="245"/>
      <c r="C321" s="253"/>
      <c r="D321" s="254"/>
      <c r="E321" s="245"/>
      <c r="F321" s="253"/>
      <c r="G321" s="245"/>
      <c r="H321" s="255"/>
      <c r="I321" s="253"/>
      <c r="J321" s="245"/>
      <c r="K321" s="245"/>
      <c r="L321" s="253"/>
      <c r="M321" s="245"/>
      <c r="N321" s="245"/>
      <c r="O321" s="253"/>
      <c r="P321" s="245"/>
      <c r="Q321" s="245"/>
      <c r="R321" s="253"/>
      <c r="S321" s="245"/>
      <c r="T321" s="245"/>
      <c r="U321" s="253"/>
      <c r="V321" s="245"/>
      <c r="W321" s="245"/>
      <c r="X321" s="253"/>
      <c r="Y321" s="245"/>
      <c r="Z321" s="245"/>
      <c r="AA321" s="253"/>
      <c r="AB321" s="245"/>
      <c r="AC321" s="245"/>
      <c r="AD321" s="253"/>
      <c r="AE321" s="245"/>
      <c r="AF321" s="245"/>
      <c r="AG321" s="253"/>
      <c r="AH321" s="245"/>
      <c r="AI321" s="245"/>
      <c r="AJ321" s="253"/>
      <c r="AK321" s="245"/>
      <c r="AL321" s="245"/>
      <c r="AM321" s="245"/>
      <c r="AN321" s="245"/>
      <c r="AO321" s="245"/>
      <c r="AP321" s="246"/>
      <c r="AQ321" s="246"/>
      <c r="AR321" s="246"/>
      <c r="AS321" s="246"/>
      <c r="AT321" s="246"/>
      <c r="AU321" s="246"/>
      <c r="AV321" s="246"/>
      <c r="AW321" s="246"/>
      <c r="AX321" s="246"/>
      <c r="AY321" s="246"/>
      <c r="AZ321" s="246"/>
      <c r="BA321" s="246"/>
      <c r="BB321" s="246"/>
      <c r="BC321" s="246"/>
      <c r="BD321" s="246"/>
      <c r="BE321" s="246"/>
      <c r="BF321" s="246"/>
      <c r="BG321" s="246"/>
      <c r="BH321" s="246"/>
      <c r="BI321" s="246"/>
      <c r="BJ321" s="246"/>
      <c r="BK321" s="246"/>
      <c r="BL321" s="246"/>
      <c r="BM321" s="246"/>
      <c r="BN321" s="246"/>
      <c r="BO321" s="246"/>
      <c r="BP321" s="246"/>
      <c r="BQ321" s="246"/>
      <c r="BR321" s="246"/>
      <c r="BS321" s="246"/>
      <c r="BT321" s="246"/>
      <c r="BU321" s="246"/>
      <c r="BV321" s="246"/>
      <c r="BW321" s="246"/>
      <c r="BX321" s="247"/>
      <c r="BY321" s="920"/>
    </row>
    <row r="322" spans="1:77" hidden="1" thickBot="1" x14ac:dyDescent="0.3">
      <c r="A322" s="245"/>
      <c r="B322" s="245"/>
      <c r="C322" s="253"/>
      <c r="D322" s="254"/>
      <c r="E322" s="245"/>
      <c r="F322" s="253"/>
      <c r="G322" s="245"/>
      <c r="H322" s="255"/>
      <c r="I322" s="253"/>
      <c r="J322" s="245"/>
      <c r="K322" s="245"/>
      <c r="L322" s="253"/>
      <c r="M322" s="245"/>
      <c r="N322" s="245"/>
      <c r="O322" s="253"/>
      <c r="P322" s="245"/>
      <c r="Q322" s="245"/>
      <c r="R322" s="253"/>
      <c r="S322" s="245"/>
      <c r="T322" s="245"/>
      <c r="U322" s="253"/>
      <c r="V322" s="245"/>
      <c r="W322" s="245"/>
      <c r="X322" s="253"/>
      <c r="Y322" s="245"/>
      <c r="Z322" s="245"/>
      <c r="AA322" s="253"/>
      <c r="AB322" s="245"/>
      <c r="AC322" s="245"/>
      <c r="AD322" s="253"/>
      <c r="AE322" s="245"/>
      <c r="AF322" s="245"/>
      <c r="AG322" s="253"/>
      <c r="AH322" s="245"/>
      <c r="AI322" s="245"/>
      <c r="AJ322" s="253"/>
      <c r="AK322" s="245"/>
      <c r="AL322" s="245"/>
      <c r="AM322" s="245"/>
      <c r="AN322" s="245"/>
      <c r="AO322" s="245"/>
      <c r="AP322" s="246"/>
      <c r="AQ322" s="246"/>
      <c r="AR322" s="246"/>
      <c r="AS322" s="246"/>
      <c r="AT322" s="246"/>
      <c r="AU322" s="246"/>
      <c r="AV322" s="246"/>
      <c r="AW322" s="246"/>
      <c r="AX322" s="246"/>
      <c r="AY322" s="246"/>
      <c r="AZ322" s="246"/>
      <c r="BA322" s="246"/>
      <c r="BB322" s="246"/>
      <c r="BC322" s="246"/>
      <c r="BD322" s="246"/>
      <c r="BE322" s="246"/>
      <c r="BF322" s="246"/>
      <c r="BG322" s="246"/>
      <c r="BH322" s="246"/>
      <c r="BI322" s="246"/>
      <c r="BJ322" s="246"/>
      <c r="BK322" s="246"/>
      <c r="BL322" s="246"/>
      <c r="BM322" s="246"/>
      <c r="BN322" s="246"/>
      <c r="BO322" s="246"/>
      <c r="BP322" s="246"/>
      <c r="BQ322" s="246"/>
      <c r="BR322" s="246"/>
      <c r="BS322" s="246"/>
      <c r="BT322" s="246"/>
      <c r="BU322" s="246"/>
      <c r="BV322" s="246"/>
      <c r="BW322" s="246"/>
      <c r="BX322" s="247"/>
      <c r="BY322" s="920"/>
    </row>
    <row r="323" spans="1:77" hidden="1" thickBot="1" x14ac:dyDescent="0.3">
      <c r="A323" s="245"/>
      <c r="B323" s="245"/>
      <c r="C323" s="253"/>
      <c r="D323" s="254"/>
      <c r="E323" s="245"/>
      <c r="F323" s="253"/>
      <c r="G323" s="245"/>
      <c r="H323" s="255"/>
      <c r="I323" s="253"/>
      <c r="J323" s="245"/>
      <c r="K323" s="245"/>
      <c r="L323" s="253"/>
      <c r="M323" s="245"/>
      <c r="N323" s="245"/>
      <c r="O323" s="253"/>
      <c r="P323" s="245"/>
      <c r="Q323" s="245"/>
      <c r="R323" s="253"/>
      <c r="S323" s="245"/>
      <c r="T323" s="245"/>
      <c r="U323" s="253"/>
      <c r="V323" s="245"/>
      <c r="W323" s="245"/>
      <c r="X323" s="253"/>
      <c r="Y323" s="245"/>
      <c r="Z323" s="245"/>
      <c r="AA323" s="253"/>
      <c r="AB323" s="245"/>
      <c r="AC323" s="245"/>
      <c r="AD323" s="253"/>
      <c r="AE323" s="245"/>
      <c r="AF323" s="245"/>
      <c r="AG323" s="253"/>
      <c r="AH323" s="245"/>
      <c r="AI323" s="245"/>
      <c r="AJ323" s="253"/>
      <c r="AK323" s="245"/>
      <c r="AL323" s="245"/>
      <c r="AM323" s="245"/>
      <c r="AN323" s="245"/>
      <c r="AO323" s="245"/>
      <c r="AP323" s="246"/>
      <c r="AQ323" s="246"/>
      <c r="AR323" s="246"/>
      <c r="AS323" s="246"/>
      <c r="AT323" s="246"/>
      <c r="AU323" s="246"/>
      <c r="AV323" s="246"/>
      <c r="AW323" s="246"/>
      <c r="AX323" s="246"/>
      <c r="AY323" s="246"/>
      <c r="AZ323" s="246"/>
      <c r="BA323" s="246"/>
      <c r="BB323" s="246"/>
      <c r="BC323" s="246"/>
      <c r="BD323" s="246"/>
      <c r="BE323" s="246"/>
      <c r="BF323" s="246"/>
      <c r="BG323" s="246"/>
      <c r="BH323" s="246"/>
      <c r="BI323" s="246"/>
      <c r="BJ323" s="246"/>
      <c r="BK323" s="246"/>
      <c r="BL323" s="246"/>
      <c r="BM323" s="246"/>
      <c r="BN323" s="246"/>
      <c r="BO323" s="246"/>
      <c r="BP323" s="246"/>
      <c r="BQ323" s="246"/>
      <c r="BR323" s="246"/>
      <c r="BS323" s="246"/>
      <c r="BT323" s="246"/>
      <c r="BU323" s="246"/>
      <c r="BV323" s="246"/>
      <c r="BW323" s="246"/>
      <c r="BX323" s="247"/>
      <c r="BY323" s="920"/>
    </row>
    <row r="324" spans="1:77" hidden="1" thickBot="1" x14ac:dyDescent="0.3">
      <c r="A324" s="245"/>
      <c r="B324" s="245"/>
      <c r="C324" s="253"/>
      <c r="D324" s="254"/>
      <c r="E324" s="245"/>
      <c r="F324" s="253"/>
      <c r="G324" s="245"/>
      <c r="H324" s="255"/>
      <c r="I324" s="253"/>
      <c r="J324" s="245"/>
      <c r="K324" s="245"/>
      <c r="L324" s="253"/>
      <c r="M324" s="245"/>
      <c r="N324" s="245"/>
      <c r="O324" s="253"/>
      <c r="P324" s="245"/>
      <c r="Q324" s="245"/>
      <c r="R324" s="253"/>
      <c r="S324" s="245"/>
      <c r="T324" s="245"/>
      <c r="U324" s="253"/>
      <c r="V324" s="245"/>
      <c r="W324" s="245"/>
      <c r="X324" s="253"/>
      <c r="Y324" s="245"/>
      <c r="Z324" s="245"/>
      <c r="AA324" s="253"/>
      <c r="AB324" s="245"/>
      <c r="AC324" s="245"/>
      <c r="AD324" s="253"/>
      <c r="AE324" s="245"/>
      <c r="AF324" s="245"/>
      <c r="AG324" s="253"/>
      <c r="AH324" s="245"/>
      <c r="AI324" s="245"/>
      <c r="AJ324" s="253"/>
      <c r="AK324" s="245"/>
      <c r="AL324" s="245"/>
      <c r="AM324" s="245"/>
      <c r="AN324" s="245"/>
      <c r="AO324" s="245"/>
      <c r="AP324" s="246"/>
      <c r="AQ324" s="246"/>
      <c r="AR324" s="246"/>
      <c r="AS324" s="246"/>
      <c r="AT324" s="246"/>
      <c r="AU324" s="246"/>
      <c r="AV324" s="246"/>
      <c r="AW324" s="246"/>
      <c r="AX324" s="246"/>
      <c r="AY324" s="246"/>
      <c r="AZ324" s="246"/>
      <c r="BA324" s="246"/>
      <c r="BB324" s="246"/>
      <c r="BC324" s="246"/>
      <c r="BD324" s="246"/>
      <c r="BE324" s="246"/>
      <c r="BF324" s="246"/>
      <c r="BG324" s="246"/>
      <c r="BH324" s="246"/>
      <c r="BI324" s="246"/>
      <c r="BJ324" s="246"/>
      <c r="BK324" s="246"/>
      <c r="BL324" s="246"/>
      <c r="BM324" s="246"/>
      <c r="BN324" s="246"/>
      <c r="BO324" s="246"/>
      <c r="BP324" s="246"/>
      <c r="BQ324" s="246"/>
      <c r="BR324" s="246"/>
      <c r="BS324" s="246"/>
      <c r="BT324" s="246"/>
      <c r="BU324" s="246"/>
      <c r="BV324" s="246"/>
      <c r="BW324" s="246"/>
      <c r="BX324" s="247"/>
      <c r="BY324" s="920"/>
    </row>
    <row r="325" spans="1:77" hidden="1" thickBot="1" x14ac:dyDescent="0.3">
      <c r="A325" s="245"/>
      <c r="B325" s="245"/>
      <c r="C325" s="253"/>
      <c r="D325" s="254"/>
      <c r="E325" s="245"/>
      <c r="F325" s="253"/>
      <c r="G325" s="245"/>
      <c r="H325" s="255"/>
      <c r="I325" s="253"/>
      <c r="J325" s="245"/>
      <c r="K325" s="245"/>
      <c r="L325" s="253"/>
      <c r="M325" s="245"/>
      <c r="N325" s="245"/>
      <c r="O325" s="253"/>
      <c r="P325" s="245"/>
      <c r="Q325" s="245"/>
      <c r="R325" s="253"/>
      <c r="S325" s="245"/>
      <c r="T325" s="245"/>
      <c r="U325" s="253"/>
      <c r="V325" s="245"/>
      <c r="W325" s="245"/>
      <c r="X325" s="253"/>
      <c r="Y325" s="245"/>
      <c r="Z325" s="245"/>
      <c r="AA325" s="253"/>
      <c r="AB325" s="245"/>
      <c r="AC325" s="245"/>
      <c r="AD325" s="253"/>
      <c r="AE325" s="245"/>
      <c r="AF325" s="245"/>
      <c r="AG325" s="253"/>
      <c r="AH325" s="245"/>
      <c r="AI325" s="245"/>
      <c r="AJ325" s="253"/>
      <c r="AK325" s="245"/>
      <c r="AL325" s="245"/>
      <c r="AM325" s="245"/>
      <c r="AN325" s="245"/>
      <c r="AO325" s="245"/>
      <c r="AP325" s="246"/>
      <c r="AQ325" s="246"/>
      <c r="AR325" s="246"/>
      <c r="AS325" s="246"/>
      <c r="AT325" s="246"/>
      <c r="AU325" s="246"/>
      <c r="AV325" s="246"/>
      <c r="AW325" s="246"/>
      <c r="AX325" s="246"/>
      <c r="AY325" s="246"/>
      <c r="AZ325" s="246"/>
      <c r="BA325" s="246"/>
      <c r="BB325" s="246"/>
      <c r="BC325" s="246"/>
      <c r="BD325" s="246"/>
      <c r="BE325" s="246"/>
      <c r="BF325" s="246"/>
      <c r="BG325" s="246"/>
      <c r="BH325" s="246"/>
      <c r="BI325" s="246"/>
      <c r="BJ325" s="246"/>
      <c r="BK325" s="246"/>
      <c r="BL325" s="246"/>
      <c r="BM325" s="246"/>
      <c r="BN325" s="246"/>
      <c r="BO325" s="246"/>
      <c r="BP325" s="246"/>
      <c r="BQ325" s="246"/>
      <c r="BR325" s="246"/>
      <c r="BS325" s="246"/>
      <c r="BT325" s="246"/>
      <c r="BU325" s="246"/>
      <c r="BV325" s="246"/>
      <c r="BW325" s="246"/>
      <c r="BX325" s="247"/>
      <c r="BY325" s="920"/>
    </row>
    <row r="326" spans="1:77" hidden="1" thickBot="1" x14ac:dyDescent="0.3">
      <c r="A326" s="245"/>
      <c r="B326" s="245"/>
      <c r="C326" s="253"/>
      <c r="D326" s="254"/>
      <c r="E326" s="245"/>
      <c r="F326" s="253"/>
      <c r="G326" s="245"/>
      <c r="H326" s="255"/>
      <c r="I326" s="253"/>
      <c r="J326" s="245"/>
      <c r="K326" s="245"/>
      <c r="L326" s="253"/>
      <c r="M326" s="245"/>
      <c r="N326" s="245"/>
      <c r="O326" s="253"/>
      <c r="P326" s="245"/>
      <c r="Q326" s="245"/>
      <c r="R326" s="253"/>
      <c r="S326" s="245"/>
      <c r="T326" s="245"/>
      <c r="U326" s="253"/>
      <c r="V326" s="245"/>
      <c r="W326" s="245"/>
      <c r="X326" s="253"/>
      <c r="Y326" s="245"/>
      <c r="Z326" s="245"/>
      <c r="AA326" s="253"/>
      <c r="AB326" s="245"/>
      <c r="AC326" s="245"/>
      <c r="AD326" s="253"/>
      <c r="AE326" s="245"/>
      <c r="AF326" s="245"/>
      <c r="AG326" s="253"/>
      <c r="AH326" s="245"/>
      <c r="AI326" s="245"/>
      <c r="AJ326" s="253"/>
      <c r="AK326" s="245"/>
      <c r="AL326" s="245"/>
      <c r="AM326" s="245"/>
      <c r="AN326" s="245"/>
      <c r="AO326" s="245"/>
      <c r="AP326" s="246"/>
      <c r="AQ326" s="246"/>
      <c r="AR326" s="246"/>
      <c r="AS326" s="246"/>
      <c r="AT326" s="246"/>
      <c r="AU326" s="246"/>
      <c r="AV326" s="246"/>
      <c r="AW326" s="246"/>
      <c r="AX326" s="246"/>
      <c r="AY326" s="246"/>
      <c r="AZ326" s="246"/>
      <c r="BA326" s="246"/>
      <c r="BB326" s="246"/>
      <c r="BC326" s="246"/>
      <c r="BD326" s="246"/>
      <c r="BE326" s="246"/>
      <c r="BF326" s="246"/>
      <c r="BG326" s="246"/>
      <c r="BH326" s="246"/>
      <c r="BI326" s="246"/>
      <c r="BJ326" s="246"/>
      <c r="BK326" s="246"/>
      <c r="BL326" s="246"/>
      <c r="BM326" s="246"/>
      <c r="BN326" s="246"/>
      <c r="BO326" s="246"/>
      <c r="BP326" s="246"/>
      <c r="BQ326" s="246"/>
      <c r="BR326" s="246"/>
      <c r="BS326" s="246"/>
      <c r="BT326" s="246"/>
      <c r="BU326" s="246"/>
      <c r="BV326" s="246"/>
      <c r="BW326" s="246"/>
      <c r="BX326" s="247"/>
      <c r="BY326" s="920"/>
    </row>
    <row r="327" spans="1:77" hidden="1" thickBot="1" x14ac:dyDescent="0.3">
      <c r="A327" s="245"/>
      <c r="B327" s="245"/>
      <c r="C327" s="253"/>
      <c r="D327" s="254"/>
      <c r="E327" s="245"/>
      <c r="F327" s="253"/>
      <c r="G327" s="245"/>
      <c r="H327" s="255"/>
      <c r="I327" s="253"/>
      <c r="J327" s="245"/>
      <c r="K327" s="245"/>
      <c r="L327" s="253"/>
      <c r="M327" s="245"/>
      <c r="N327" s="245"/>
      <c r="O327" s="253"/>
      <c r="P327" s="245"/>
      <c r="Q327" s="245"/>
      <c r="R327" s="253"/>
      <c r="S327" s="245"/>
      <c r="T327" s="245"/>
      <c r="U327" s="253"/>
      <c r="V327" s="245"/>
      <c r="W327" s="245"/>
      <c r="X327" s="253"/>
      <c r="Y327" s="245"/>
      <c r="Z327" s="245"/>
      <c r="AA327" s="253"/>
      <c r="AB327" s="245"/>
      <c r="AC327" s="245"/>
      <c r="AD327" s="253"/>
      <c r="AE327" s="245"/>
      <c r="AF327" s="245"/>
      <c r="AG327" s="253"/>
      <c r="AH327" s="245"/>
      <c r="AI327" s="245"/>
      <c r="AJ327" s="253"/>
      <c r="AK327" s="245"/>
      <c r="AL327" s="245"/>
      <c r="AM327" s="245"/>
      <c r="AN327" s="245"/>
      <c r="AO327" s="245"/>
      <c r="AP327" s="246"/>
      <c r="AQ327" s="246"/>
      <c r="AR327" s="246"/>
      <c r="AS327" s="246"/>
      <c r="AT327" s="246"/>
      <c r="AU327" s="246"/>
      <c r="AV327" s="246"/>
      <c r="AW327" s="246"/>
      <c r="AX327" s="246"/>
      <c r="AY327" s="246"/>
      <c r="AZ327" s="246"/>
      <c r="BA327" s="246"/>
      <c r="BB327" s="246"/>
      <c r="BC327" s="246"/>
      <c r="BD327" s="246"/>
      <c r="BE327" s="246"/>
      <c r="BF327" s="246"/>
      <c r="BG327" s="246"/>
      <c r="BH327" s="246"/>
      <c r="BI327" s="246"/>
      <c r="BJ327" s="246"/>
      <c r="BK327" s="246"/>
      <c r="BL327" s="246"/>
      <c r="BM327" s="246"/>
      <c r="BN327" s="246"/>
      <c r="BO327" s="246"/>
      <c r="BP327" s="246"/>
      <c r="BQ327" s="246"/>
      <c r="BR327" s="246"/>
      <c r="BS327" s="246"/>
      <c r="BT327" s="246"/>
      <c r="BU327" s="246"/>
      <c r="BV327" s="246"/>
      <c r="BW327" s="246"/>
      <c r="BX327" s="247"/>
      <c r="BY327" s="920"/>
    </row>
    <row r="328" spans="1:77" hidden="1" thickBot="1" x14ac:dyDescent="0.3">
      <c r="A328" s="245"/>
      <c r="B328" s="245"/>
      <c r="C328" s="253"/>
      <c r="D328" s="254"/>
      <c r="E328" s="245"/>
      <c r="F328" s="253"/>
      <c r="G328" s="245"/>
      <c r="H328" s="255"/>
      <c r="I328" s="253"/>
      <c r="J328" s="245"/>
      <c r="K328" s="245"/>
      <c r="L328" s="253"/>
      <c r="M328" s="245"/>
      <c r="N328" s="245"/>
      <c r="O328" s="253"/>
      <c r="P328" s="245"/>
      <c r="Q328" s="245"/>
      <c r="R328" s="253"/>
      <c r="S328" s="245"/>
      <c r="T328" s="245"/>
      <c r="U328" s="253"/>
      <c r="V328" s="245"/>
      <c r="W328" s="245"/>
      <c r="X328" s="253"/>
      <c r="Y328" s="245"/>
      <c r="Z328" s="245"/>
      <c r="AA328" s="253"/>
      <c r="AB328" s="245"/>
      <c r="AC328" s="245"/>
      <c r="AD328" s="253"/>
      <c r="AE328" s="245"/>
      <c r="AF328" s="245"/>
      <c r="AG328" s="253"/>
      <c r="AH328" s="245"/>
      <c r="AI328" s="245"/>
      <c r="AJ328" s="253"/>
      <c r="AK328" s="245"/>
      <c r="AL328" s="245"/>
      <c r="AM328" s="245"/>
      <c r="AN328" s="245"/>
      <c r="AO328" s="245"/>
      <c r="AP328" s="246"/>
      <c r="AQ328" s="246"/>
      <c r="AR328" s="246"/>
      <c r="AS328" s="246"/>
      <c r="AT328" s="246"/>
      <c r="AU328" s="246"/>
      <c r="AV328" s="246"/>
      <c r="AW328" s="246"/>
      <c r="AX328" s="246"/>
      <c r="AY328" s="246"/>
      <c r="AZ328" s="246"/>
      <c r="BA328" s="246"/>
      <c r="BB328" s="246"/>
      <c r="BC328" s="246"/>
      <c r="BD328" s="246"/>
      <c r="BE328" s="246"/>
      <c r="BF328" s="246"/>
      <c r="BG328" s="246"/>
      <c r="BH328" s="246"/>
      <c r="BI328" s="246"/>
      <c r="BJ328" s="246"/>
      <c r="BK328" s="246"/>
      <c r="BL328" s="246"/>
      <c r="BM328" s="246"/>
      <c r="BN328" s="246"/>
      <c r="BO328" s="246"/>
      <c r="BP328" s="246"/>
      <c r="BQ328" s="246"/>
      <c r="BR328" s="246"/>
      <c r="BS328" s="246"/>
      <c r="BT328" s="246"/>
      <c r="BU328" s="246"/>
      <c r="BV328" s="246"/>
      <c r="BW328" s="246"/>
      <c r="BX328" s="247"/>
      <c r="BY328" s="920"/>
    </row>
    <row r="329" spans="1:77" hidden="1" thickBot="1" x14ac:dyDescent="0.3">
      <c r="A329" s="245"/>
      <c r="B329" s="245"/>
      <c r="C329" s="253"/>
      <c r="D329" s="254"/>
      <c r="E329" s="245"/>
      <c r="F329" s="253"/>
      <c r="G329" s="245"/>
      <c r="H329" s="255"/>
      <c r="I329" s="253"/>
      <c r="J329" s="245"/>
      <c r="K329" s="245"/>
      <c r="L329" s="253"/>
      <c r="M329" s="245"/>
      <c r="N329" s="245"/>
      <c r="O329" s="253"/>
      <c r="P329" s="245"/>
      <c r="Q329" s="245"/>
      <c r="R329" s="253"/>
      <c r="S329" s="245"/>
      <c r="T329" s="245"/>
      <c r="U329" s="253"/>
      <c r="V329" s="245"/>
      <c r="W329" s="245"/>
      <c r="X329" s="253"/>
      <c r="Y329" s="245"/>
      <c r="Z329" s="245"/>
      <c r="AA329" s="253"/>
      <c r="AB329" s="245"/>
      <c r="AC329" s="245"/>
      <c r="AD329" s="253"/>
      <c r="AE329" s="245"/>
      <c r="AF329" s="245"/>
      <c r="AG329" s="253"/>
      <c r="AH329" s="245"/>
      <c r="AI329" s="245"/>
      <c r="AJ329" s="253"/>
      <c r="AK329" s="245"/>
      <c r="AL329" s="245"/>
      <c r="AM329" s="245"/>
      <c r="AN329" s="245"/>
      <c r="AO329" s="245"/>
      <c r="AP329" s="246"/>
      <c r="AQ329" s="246"/>
      <c r="AR329" s="246"/>
      <c r="AS329" s="246"/>
      <c r="AT329" s="246"/>
      <c r="AU329" s="246"/>
      <c r="AV329" s="246"/>
      <c r="AW329" s="246"/>
      <c r="AX329" s="246"/>
      <c r="AY329" s="246"/>
      <c r="AZ329" s="246"/>
      <c r="BA329" s="246"/>
      <c r="BB329" s="246"/>
      <c r="BC329" s="246"/>
      <c r="BD329" s="246"/>
      <c r="BE329" s="246"/>
      <c r="BF329" s="246"/>
      <c r="BG329" s="246"/>
      <c r="BH329" s="246"/>
      <c r="BI329" s="246"/>
      <c r="BJ329" s="246"/>
      <c r="BK329" s="246"/>
      <c r="BL329" s="246"/>
      <c r="BM329" s="246"/>
      <c r="BN329" s="246"/>
      <c r="BO329" s="246"/>
      <c r="BP329" s="246"/>
      <c r="BQ329" s="246"/>
      <c r="BR329" s="246"/>
      <c r="BS329" s="246"/>
      <c r="BT329" s="246"/>
      <c r="BU329" s="246"/>
      <c r="BV329" s="246"/>
      <c r="BW329" s="246"/>
      <c r="BX329" s="247"/>
      <c r="BY329" s="920"/>
    </row>
    <row r="330" spans="1:77" hidden="1" thickBot="1" x14ac:dyDescent="0.3">
      <c r="A330" s="245"/>
      <c r="B330" s="245"/>
      <c r="C330" s="253"/>
      <c r="D330" s="254"/>
      <c r="E330" s="245"/>
      <c r="F330" s="253"/>
      <c r="G330" s="245"/>
      <c r="H330" s="255"/>
      <c r="I330" s="253"/>
      <c r="J330" s="245"/>
      <c r="K330" s="245"/>
      <c r="L330" s="253"/>
      <c r="M330" s="245"/>
      <c r="N330" s="245"/>
      <c r="O330" s="253"/>
      <c r="P330" s="245"/>
      <c r="Q330" s="245"/>
      <c r="R330" s="253"/>
      <c r="S330" s="245"/>
      <c r="T330" s="245"/>
      <c r="U330" s="253"/>
      <c r="V330" s="245"/>
      <c r="W330" s="245"/>
      <c r="X330" s="253"/>
      <c r="Y330" s="245"/>
      <c r="Z330" s="245"/>
      <c r="AA330" s="253"/>
      <c r="AB330" s="245"/>
      <c r="AC330" s="245"/>
      <c r="AD330" s="253"/>
      <c r="AE330" s="245"/>
      <c r="AF330" s="245"/>
      <c r="AG330" s="253"/>
      <c r="AH330" s="245"/>
      <c r="AI330" s="245"/>
      <c r="AJ330" s="253"/>
      <c r="AK330" s="245"/>
      <c r="AL330" s="245"/>
      <c r="AM330" s="245"/>
      <c r="AN330" s="245"/>
      <c r="AO330" s="245"/>
      <c r="AP330" s="246"/>
      <c r="AQ330" s="246"/>
      <c r="AR330" s="246"/>
      <c r="AS330" s="246"/>
      <c r="AT330" s="246"/>
      <c r="AU330" s="246"/>
      <c r="AV330" s="246"/>
      <c r="AW330" s="246"/>
      <c r="AX330" s="246"/>
      <c r="AY330" s="246"/>
      <c r="AZ330" s="246"/>
      <c r="BA330" s="246"/>
      <c r="BB330" s="246"/>
      <c r="BC330" s="246"/>
      <c r="BD330" s="246"/>
      <c r="BE330" s="246"/>
      <c r="BF330" s="246"/>
      <c r="BG330" s="246"/>
      <c r="BH330" s="246"/>
      <c r="BI330" s="246"/>
      <c r="BJ330" s="246"/>
      <c r="BK330" s="246"/>
      <c r="BL330" s="246"/>
      <c r="BM330" s="246"/>
      <c r="BN330" s="246"/>
      <c r="BO330" s="246"/>
      <c r="BP330" s="246"/>
      <c r="BQ330" s="246"/>
      <c r="BR330" s="246"/>
      <c r="BS330" s="246"/>
      <c r="BT330" s="246"/>
      <c r="BU330" s="246"/>
      <c r="BV330" s="246"/>
      <c r="BW330" s="246"/>
      <c r="BX330" s="247"/>
      <c r="BY330" s="920"/>
    </row>
    <row r="331" spans="1:77" hidden="1" thickBot="1" x14ac:dyDescent="0.3">
      <c r="A331" s="245"/>
      <c r="B331" s="245"/>
      <c r="C331" s="253"/>
      <c r="D331" s="254"/>
      <c r="E331" s="245"/>
      <c r="F331" s="253"/>
      <c r="G331" s="245"/>
      <c r="H331" s="255"/>
      <c r="I331" s="253"/>
      <c r="J331" s="245"/>
      <c r="K331" s="245"/>
      <c r="L331" s="253"/>
      <c r="M331" s="245"/>
      <c r="N331" s="245"/>
      <c r="O331" s="253"/>
      <c r="P331" s="245"/>
      <c r="Q331" s="245"/>
      <c r="R331" s="253"/>
      <c r="S331" s="245"/>
      <c r="T331" s="245"/>
      <c r="U331" s="253"/>
      <c r="V331" s="245"/>
      <c r="W331" s="245"/>
      <c r="X331" s="253"/>
      <c r="Y331" s="245"/>
      <c r="Z331" s="245"/>
      <c r="AA331" s="253"/>
      <c r="AB331" s="245"/>
      <c r="AC331" s="245"/>
      <c r="AD331" s="253"/>
      <c r="AE331" s="245"/>
      <c r="AF331" s="245"/>
      <c r="AG331" s="253"/>
      <c r="AH331" s="245"/>
      <c r="AI331" s="245"/>
      <c r="AJ331" s="253"/>
      <c r="AK331" s="245"/>
      <c r="AL331" s="245"/>
      <c r="AM331" s="245"/>
      <c r="AN331" s="245"/>
      <c r="AO331" s="245"/>
      <c r="AP331" s="246"/>
      <c r="AQ331" s="246"/>
      <c r="AR331" s="246"/>
      <c r="AS331" s="246"/>
      <c r="AT331" s="246"/>
      <c r="AU331" s="246"/>
      <c r="AV331" s="246"/>
      <c r="AW331" s="246"/>
      <c r="AX331" s="246"/>
      <c r="AY331" s="246"/>
      <c r="AZ331" s="246"/>
      <c r="BA331" s="246"/>
      <c r="BB331" s="246"/>
      <c r="BC331" s="246"/>
      <c r="BD331" s="246"/>
      <c r="BE331" s="246"/>
      <c r="BF331" s="246"/>
      <c r="BG331" s="246"/>
      <c r="BH331" s="246"/>
      <c r="BI331" s="246"/>
      <c r="BJ331" s="246"/>
      <c r="BK331" s="246"/>
      <c r="BL331" s="246"/>
      <c r="BM331" s="246"/>
      <c r="BN331" s="246"/>
      <c r="BO331" s="246"/>
      <c r="BP331" s="246"/>
      <c r="BQ331" s="246"/>
      <c r="BR331" s="246"/>
      <c r="BS331" s="246"/>
      <c r="BT331" s="246"/>
      <c r="BU331" s="246"/>
      <c r="BV331" s="246"/>
      <c r="BW331" s="246"/>
      <c r="BX331" s="247"/>
      <c r="BY331" s="920"/>
    </row>
    <row r="332" spans="1:77" hidden="1" thickBot="1" x14ac:dyDescent="0.3">
      <c r="A332" s="245"/>
      <c r="B332" s="245"/>
      <c r="C332" s="253"/>
      <c r="D332" s="254"/>
      <c r="E332" s="245"/>
      <c r="F332" s="253"/>
      <c r="G332" s="245"/>
      <c r="H332" s="255"/>
      <c r="I332" s="253"/>
      <c r="J332" s="245"/>
      <c r="K332" s="245"/>
      <c r="L332" s="253"/>
      <c r="M332" s="245"/>
      <c r="N332" s="245"/>
      <c r="O332" s="253"/>
      <c r="P332" s="245"/>
      <c r="Q332" s="245"/>
      <c r="R332" s="253"/>
      <c r="S332" s="245"/>
      <c r="T332" s="245"/>
      <c r="U332" s="253"/>
      <c r="V332" s="245"/>
      <c r="W332" s="245"/>
      <c r="X332" s="253"/>
      <c r="Y332" s="245"/>
      <c r="Z332" s="245"/>
      <c r="AA332" s="253"/>
      <c r="AB332" s="245"/>
      <c r="AC332" s="245"/>
      <c r="AD332" s="253"/>
      <c r="AE332" s="245"/>
      <c r="AF332" s="245"/>
      <c r="AG332" s="253"/>
      <c r="AH332" s="245"/>
      <c r="AI332" s="245"/>
      <c r="AJ332" s="253"/>
      <c r="AK332" s="245"/>
      <c r="AL332" s="245"/>
      <c r="AM332" s="245"/>
      <c r="AN332" s="245"/>
      <c r="AO332" s="245"/>
      <c r="AP332" s="246"/>
      <c r="AQ332" s="246"/>
      <c r="AR332" s="246"/>
      <c r="AS332" s="246"/>
      <c r="AT332" s="246"/>
      <c r="AU332" s="246"/>
      <c r="AV332" s="246"/>
      <c r="AW332" s="246"/>
      <c r="AX332" s="246"/>
      <c r="AY332" s="246"/>
      <c r="AZ332" s="246"/>
      <c r="BA332" s="246"/>
      <c r="BB332" s="246"/>
      <c r="BC332" s="246"/>
      <c r="BD332" s="246"/>
      <c r="BE332" s="246"/>
      <c r="BF332" s="246"/>
      <c r="BG332" s="246"/>
      <c r="BH332" s="246"/>
      <c r="BI332" s="246"/>
      <c r="BJ332" s="246"/>
      <c r="BK332" s="246"/>
      <c r="BL332" s="246"/>
      <c r="BM332" s="246"/>
      <c r="BN332" s="246"/>
      <c r="BO332" s="246"/>
      <c r="BP332" s="246"/>
      <c r="BQ332" s="246"/>
      <c r="BR332" s="246"/>
      <c r="BS332" s="246"/>
      <c r="BT332" s="246"/>
      <c r="BU332" s="246"/>
      <c r="BV332" s="246"/>
      <c r="BW332" s="246"/>
      <c r="BX332" s="247"/>
      <c r="BY332" s="920"/>
    </row>
    <row r="333" spans="1:77" hidden="1" thickBot="1" x14ac:dyDescent="0.3">
      <c r="A333" s="245"/>
      <c r="B333" s="245"/>
      <c r="C333" s="253"/>
      <c r="D333" s="254"/>
      <c r="E333" s="245"/>
      <c r="F333" s="253"/>
      <c r="G333" s="245"/>
      <c r="H333" s="255"/>
      <c r="I333" s="253"/>
      <c r="J333" s="245"/>
      <c r="K333" s="245"/>
      <c r="L333" s="253"/>
      <c r="M333" s="245"/>
      <c r="N333" s="245"/>
      <c r="O333" s="253"/>
      <c r="P333" s="245"/>
      <c r="Q333" s="245"/>
      <c r="R333" s="253"/>
      <c r="S333" s="245"/>
      <c r="T333" s="245"/>
      <c r="U333" s="253"/>
      <c r="V333" s="245"/>
      <c r="W333" s="245"/>
      <c r="X333" s="253"/>
      <c r="Y333" s="245"/>
      <c r="Z333" s="245"/>
      <c r="AA333" s="253"/>
      <c r="AB333" s="245"/>
      <c r="AC333" s="245"/>
      <c r="AD333" s="253"/>
      <c r="AE333" s="245"/>
      <c r="AF333" s="245"/>
      <c r="AG333" s="253"/>
      <c r="AH333" s="245"/>
      <c r="AI333" s="245"/>
      <c r="AJ333" s="253"/>
      <c r="AK333" s="245"/>
      <c r="AL333" s="245"/>
      <c r="AM333" s="245"/>
      <c r="AN333" s="245"/>
      <c r="AO333" s="245"/>
      <c r="AP333" s="246"/>
      <c r="AQ333" s="246"/>
      <c r="AR333" s="246"/>
      <c r="AS333" s="246"/>
      <c r="AT333" s="246"/>
      <c r="AU333" s="246"/>
      <c r="AV333" s="246"/>
      <c r="AW333" s="246"/>
      <c r="AX333" s="246"/>
      <c r="AY333" s="246"/>
      <c r="AZ333" s="246"/>
      <c r="BA333" s="246"/>
      <c r="BB333" s="246"/>
      <c r="BC333" s="246"/>
      <c r="BD333" s="246"/>
      <c r="BE333" s="246"/>
      <c r="BF333" s="246"/>
      <c r="BG333" s="246"/>
      <c r="BH333" s="246"/>
      <c r="BI333" s="246"/>
      <c r="BJ333" s="246"/>
      <c r="BK333" s="246"/>
      <c r="BL333" s="246"/>
      <c r="BM333" s="246"/>
      <c r="BN333" s="246"/>
      <c r="BO333" s="246"/>
      <c r="BP333" s="246"/>
      <c r="BQ333" s="246"/>
      <c r="BR333" s="246"/>
      <c r="BS333" s="246"/>
      <c r="BT333" s="246"/>
      <c r="BU333" s="246"/>
      <c r="BV333" s="246"/>
      <c r="BW333" s="246"/>
      <c r="BX333" s="247"/>
      <c r="BY333" s="920"/>
    </row>
    <row r="334" spans="1:77" hidden="1" thickBot="1" x14ac:dyDescent="0.3">
      <c r="A334" s="245"/>
      <c r="B334" s="245"/>
      <c r="C334" s="253"/>
      <c r="D334" s="254"/>
      <c r="E334" s="245"/>
      <c r="F334" s="253"/>
      <c r="G334" s="245"/>
      <c r="H334" s="255"/>
      <c r="I334" s="253"/>
      <c r="J334" s="245"/>
      <c r="K334" s="245"/>
      <c r="L334" s="253"/>
      <c r="M334" s="245"/>
      <c r="N334" s="245"/>
      <c r="O334" s="253"/>
      <c r="P334" s="245"/>
      <c r="Q334" s="245"/>
      <c r="R334" s="253"/>
      <c r="S334" s="245"/>
      <c r="T334" s="245"/>
      <c r="U334" s="253"/>
      <c r="V334" s="245"/>
      <c r="W334" s="245"/>
      <c r="X334" s="253"/>
      <c r="Y334" s="245"/>
      <c r="Z334" s="245"/>
      <c r="AA334" s="253"/>
      <c r="AB334" s="245"/>
      <c r="AC334" s="245"/>
      <c r="AD334" s="253"/>
      <c r="AE334" s="245"/>
      <c r="AF334" s="245"/>
      <c r="AG334" s="253"/>
      <c r="AH334" s="245"/>
      <c r="AI334" s="245"/>
      <c r="AJ334" s="253"/>
      <c r="AK334" s="245"/>
      <c r="AL334" s="245"/>
      <c r="AM334" s="245"/>
      <c r="AN334" s="245"/>
      <c r="AO334" s="245"/>
      <c r="AP334" s="246"/>
      <c r="AQ334" s="246"/>
      <c r="AR334" s="246"/>
      <c r="AS334" s="246"/>
      <c r="AT334" s="246"/>
      <c r="AU334" s="246"/>
      <c r="AV334" s="246"/>
      <c r="AW334" s="246"/>
      <c r="AX334" s="246"/>
      <c r="AY334" s="246"/>
      <c r="AZ334" s="246"/>
      <c r="BA334" s="246"/>
      <c r="BB334" s="246"/>
      <c r="BC334" s="246"/>
      <c r="BD334" s="246"/>
      <c r="BE334" s="246"/>
      <c r="BF334" s="246"/>
      <c r="BG334" s="246"/>
      <c r="BH334" s="246"/>
      <c r="BI334" s="246"/>
      <c r="BJ334" s="246"/>
      <c r="BK334" s="246"/>
      <c r="BL334" s="246"/>
      <c r="BM334" s="246"/>
      <c r="BN334" s="246"/>
      <c r="BO334" s="246"/>
      <c r="BP334" s="246"/>
      <c r="BQ334" s="246"/>
      <c r="BR334" s="246"/>
      <c r="BS334" s="246"/>
      <c r="BT334" s="246"/>
      <c r="BU334" s="246"/>
      <c r="BV334" s="246"/>
      <c r="BW334" s="246"/>
      <c r="BX334" s="247"/>
      <c r="BY334" s="920"/>
    </row>
    <row r="335" spans="1:77" hidden="1" thickBot="1" x14ac:dyDescent="0.3">
      <c r="A335" s="245"/>
      <c r="B335" s="245"/>
      <c r="C335" s="253"/>
      <c r="D335" s="254"/>
      <c r="E335" s="245"/>
      <c r="F335" s="253"/>
      <c r="G335" s="245"/>
      <c r="H335" s="255"/>
      <c r="I335" s="253"/>
      <c r="J335" s="245"/>
      <c r="K335" s="245"/>
      <c r="L335" s="253"/>
      <c r="M335" s="245"/>
      <c r="N335" s="245"/>
      <c r="O335" s="253"/>
      <c r="P335" s="245"/>
      <c r="Q335" s="245"/>
      <c r="R335" s="253"/>
      <c r="S335" s="245"/>
      <c r="T335" s="245"/>
      <c r="U335" s="253"/>
      <c r="V335" s="245"/>
      <c r="W335" s="245"/>
      <c r="X335" s="253"/>
      <c r="Y335" s="245"/>
      <c r="Z335" s="245"/>
      <c r="AA335" s="253"/>
      <c r="AB335" s="245"/>
      <c r="AC335" s="245"/>
      <c r="AD335" s="253"/>
      <c r="AE335" s="245"/>
      <c r="AF335" s="245"/>
      <c r="AG335" s="253"/>
      <c r="AH335" s="245"/>
      <c r="AI335" s="245"/>
      <c r="AJ335" s="253"/>
      <c r="AK335" s="245"/>
      <c r="AL335" s="245"/>
      <c r="AM335" s="245"/>
      <c r="AN335" s="245"/>
      <c r="AO335" s="245"/>
      <c r="AP335" s="246"/>
      <c r="AQ335" s="246"/>
      <c r="AR335" s="246"/>
      <c r="AS335" s="246"/>
      <c r="AT335" s="246"/>
      <c r="AU335" s="246"/>
      <c r="AV335" s="246"/>
      <c r="AW335" s="246"/>
      <c r="AX335" s="246"/>
      <c r="AY335" s="246"/>
      <c r="AZ335" s="246"/>
      <c r="BA335" s="246"/>
      <c r="BB335" s="246"/>
      <c r="BC335" s="246"/>
      <c r="BD335" s="246"/>
      <c r="BE335" s="246"/>
      <c r="BF335" s="246"/>
      <c r="BG335" s="246"/>
      <c r="BH335" s="246"/>
      <c r="BI335" s="246"/>
      <c r="BJ335" s="246"/>
      <c r="BK335" s="246"/>
      <c r="BL335" s="246"/>
      <c r="BM335" s="246"/>
      <c r="BN335" s="246"/>
      <c r="BO335" s="246"/>
      <c r="BP335" s="246"/>
      <c r="BQ335" s="246"/>
      <c r="BR335" s="246"/>
      <c r="BS335" s="246"/>
      <c r="BT335" s="246"/>
      <c r="BU335" s="246"/>
      <c r="BV335" s="246"/>
      <c r="BW335" s="246"/>
      <c r="BX335" s="247"/>
      <c r="BY335" s="920"/>
    </row>
    <row r="336" spans="1:77" hidden="1" thickBot="1" x14ac:dyDescent="0.3">
      <c r="A336" s="245"/>
      <c r="B336" s="245"/>
      <c r="C336" s="253"/>
      <c r="D336" s="254"/>
      <c r="E336" s="245"/>
      <c r="F336" s="253"/>
      <c r="G336" s="245"/>
      <c r="H336" s="255"/>
      <c r="I336" s="253"/>
      <c r="J336" s="245"/>
      <c r="K336" s="245"/>
      <c r="L336" s="253"/>
      <c r="M336" s="245"/>
      <c r="N336" s="245"/>
      <c r="O336" s="253"/>
      <c r="P336" s="245"/>
      <c r="Q336" s="245"/>
      <c r="R336" s="253"/>
      <c r="S336" s="245"/>
      <c r="T336" s="245"/>
      <c r="U336" s="253"/>
      <c r="V336" s="245"/>
      <c r="W336" s="245"/>
      <c r="X336" s="253"/>
      <c r="Y336" s="245"/>
      <c r="Z336" s="245"/>
      <c r="AA336" s="253"/>
      <c r="AB336" s="245"/>
      <c r="AC336" s="245"/>
      <c r="AD336" s="253"/>
      <c r="AE336" s="245"/>
      <c r="AF336" s="245"/>
      <c r="AG336" s="253"/>
      <c r="AH336" s="245"/>
      <c r="AI336" s="245"/>
      <c r="AJ336" s="253"/>
      <c r="AK336" s="245"/>
      <c r="AL336" s="245"/>
      <c r="AM336" s="245"/>
      <c r="AN336" s="245"/>
      <c r="AO336" s="245"/>
      <c r="AP336" s="246"/>
      <c r="AQ336" s="246"/>
      <c r="AR336" s="246"/>
      <c r="AS336" s="246"/>
      <c r="AT336" s="246"/>
      <c r="AU336" s="246"/>
      <c r="AV336" s="246"/>
      <c r="AW336" s="246"/>
      <c r="AX336" s="246"/>
      <c r="AY336" s="246"/>
      <c r="AZ336" s="246"/>
      <c r="BA336" s="246"/>
      <c r="BB336" s="246"/>
      <c r="BC336" s="246"/>
      <c r="BD336" s="246"/>
      <c r="BE336" s="246"/>
      <c r="BF336" s="246"/>
      <c r="BG336" s="246"/>
      <c r="BH336" s="246"/>
      <c r="BI336" s="246"/>
      <c r="BJ336" s="246"/>
      <c r="BK336" s="246"/>
      <c r="BL336" s="246"/>
      <c r="BM336" s="246"/>
      <c r="BN336" s="246"/>
      <c r="BO336" s="246"/>
      <c r="BP336" s="246"/>
      <c r="BQ336" s="246"/>
      <c r="BR336" s="246"/>
      <c r="BS336" s="246"/>
      <c r="BT336" s="246"/>
      <c r="BU336" s="246"/>
      <c r="BV336" s="246"/>
      <c r="BW336" s="246"/>
      <c r="BX336" s="247"/>
      <c r="BY336" s="920"/>
    </row>
    <row r="337" spans="1:77" hidden="1" thickBot="1" x14ac:dyDescent="0.3">
      <c r="A337" s="245"/>
      <c r="B337" s="245"/>
      <c r="C337" s="253"/>
      <c r="D337" s="254"/>
      <c r="E337" s="245"/>
      <c r="F337" s="253"/>
      <c r="G337" s="245"/>
      <c r="H337" s="255"/>
      <c r="I337" s="253"/>
      <c r="J337" s="245"/>
      <c r="K337" s="245"/>
      <c r="L337" s="253"/>
      <c r="M337" s="245"/>
      <c r="N337" s="245"/>
      <c r="O337" s="253"/>
      <c r="P337" s="245"/>
      <c r="Q337" s="245"/>
      <c r="R337" s="253"/>
      <c r="S337" s="245"/>
      <c r="T337" s="245"/>
      <c r="U337" s="253"/>
      <c r="V337" s="245"/>
      <c r="W337" s="245"/>
      <c r="X337" s="253"/>
      <c r="Y337" s="245"/>
      <c r="Z337" s="245"/>
      <c r="AA337" s="253"/>
      <c r="AB337" s="245"/>
      <c r="AC337" s="245"/>
      <c r="AD337" s="253"/>
      <c r="AE337" s="245"/>
      <c r="AF337" s="245"/>
      <c r="AG337" s="253"/>
      <c r="AH337" s="245"/>
      <c r="AI337" s="245"/>
      <c r="AJ337" s="253"/>
      <c r="AK337" s="245"/>
      <c r="AL337" s="245"/>
      <c r="AM337" s="245"/>
      <c r="AN337" s="245"/>
      <c r="AO337" s="245"/>
      <c r="AP337" s="246"/>
      <c r="AQ337" s="246"/>
      <c r="AR337" s="246"/>
      <c r="AS337" s="246"/>
      <c r="AT337" s="246"/>
      <c r="AU337" s="246"/>
      <c r="AV337" s="246"/>
      <c r="AW337" s="246"/>
      <c r="AX337" s="246"/>
      <c r="AY337" s="246"/>
      <c r="AZ337" s="246"/>
      <c r="BA337" s="246"/>
      <c r="BB337" s="246"/>
      <c r="BC337" s="246"/>
      <c r="BD337" s="246"/>
      <c r="BE337" s="246"/>
      <c r="BF337" s="246"/>
      <c r="BG337" s="246"/>
      <c r="BH337" s="246"/>
      <c r="BI337" s="246"/>
      <c r="BJ337" s="246"/>
      <c r="BK337" s="246"/>
      <c r="BL337" s="246"/>
      <c r="BM337" s="246"/>
      <c r="BN337" s="246"/>
      <c r="BO337" s="246"/>
      <c r="BP337" s="246"/>
      <c r="BQ337" s="246"/>
      <c r="BR337" s="246"/>
      <c r="BS337" s="246"/>
      <c r="BT337" s="246"/>
      <c r="BU337" s="246"/>
      <c r="BV337" s="246"/>
      <c r="BW337" s="246"/>
      <c r="BX337" s="247"/>
      <c r="BY337" s="920"/>
    </row>
    <row r="338" spans="1:77" hidden="1" thickBot="1" x14ac:dyDescent="0.3">
      <c r="A338" s="245"/>
      <c r="B338" s="245"/>
      <c r="C338" s="253"/>
      <c r="D338" s="254"/>
      <c r="E338" s="245"/>
      <c r="F338" s="253"/>
      <c r="G338" s="245"/>
      <c r="H338" s="255"/>
      <c r="I338" s="253"/>
      <c r="J338" s="245"/>
      <c r="K338" s="245"/>
      <c r="L338" s="253"/>
      <c r="M338" s="245"/>
      <c r="N338" s="245"/>
      <c r="O338" s="253"/>
      <c r="P338" s="245"/>
      <c r="Q338" s="245"/>
      <c r="R338" s="253"/>
      <c r="S338" s="245"/>
      <c r="T338" s="245"/>
      <c r="U338" s="253"/>
      <c r="V338" s="245"/>
      <c r="W338" s="245"/>
      <c r="X338" s="253"/>
      <c r="Y338" s="245"/>
      <c r="Z338" s="245"/>
      <c r="AA338" s="253"/>
      <c r="AB338" s="245"/>
      <c r="AC338" s="245"/>
      <c r="AD338" s="253"/>
      <c r="AE338" s="245"/>
      <c r="AF338" s="245"/>
      <c r="AG338" s="253"/>
      <c r="AH338" s="245"/>
      <c r="AI338" s="245"/>
      <c r="AJ338" s="253"/>
      <c r="AK338" s="245"/>
      <c r="AL338" s="245"/>
      <c r="AM338" s="245"/>
      <c r="AN338" s="245"/>
      <c r="AO338" s="245"/>
      <c r="AP338" s="246"/>
      <c r="AQ338" s="246"/>
      <c r="AR338" s="246"/>
      <c r="AS338" s="246"/>
      <c r="AT338" s="246"/>
      <c r="AU338" s="246"/>
      <c r="AV338" s="246"/>
      <c r="AW338" s="246"/>
      <c r="AX338" s="246"/>
      <c r="AY338" s="246"/>
      <c r="AZ338" s="246"/>
      <c r="BA338" s="246"/>
      <c r="BB338" s="246"/>
      <c r="BC338" s="246"/>
      <c r="BD338" s="246"/>
      <c r="BE338" s="246"/>
      <c r="BF338" s="246"/>
      <c r="BG338" s="246"/>
      <c r="BH338" s="246"/>
      <c r="BI338" s="246"/>
      <c r="BJ338" s="246"/>
      <c r="BK338" s="246"/>
      <c r="BL338" s="246"/>
      <c r="BM338" s="246"/>
      <c r="BN338" s="246"/>
      <c r="BO338" s="246"/>
      <c r="BP338" s="246"/>
      <c r="BQ338" s="246"/>
      <c r="BR338" s="246"/>
      <c r="BS338" s="246"/>
      <c r="BT338" s="246"/>
      <c r="BU338" s="246"/>
      <c r="BV338" s="246"/>
      <c r="BW338" s="246"/>
      <c r="BX338" s="247"/>
      <c r="BY338" s="920"/>
    </row>
    <row r="339" spans="1:77" hidden="1" thickBot="1" x14ac:dyDescent="0.3">
      <c r="A339" s="245"/>
      <c r="B339" s="245"/>
      <c r="C339" s="253"/>
      <c r="D339" s="254"/>
      <c r="E339" s="245"/>
      <c r="F339" s="253"/>
      <c r="G339" s="245"/>
      <c r="H339" s="255"/>
      <c r="I339" s="253"/>
      <c r="J339" s="245"/>
      <c r="K339" s="245"/>
      <c r="L339" s="253"/>
      <c r="M339" s="245"/>
      <c r="N339" s="245"/>
      <c r="O339" s="253"/>
      <c r="P339" s="245"/>
      <c r="Q339" s="245"/>
      <c r="R339" s="253"/>
      <c r="S339" s="245"/>
      <c r="T339" s="245"/>
      <c r="U339" s="253"/>
      <c r="V339" s="245"/>
      <c r="W339" s="245"/>
      <c r="X339" s="253"/>
      <c r="Y339" s="245"/>
      <c r="Z339" s="245"/>
      <c r="AA339" s="253"/>
      <c r="AB339" s="245"/>
      <c r="AC339" s="245"/>
      <c r="AD339" s="253"/>
      <c r="AE339" s="245"/>
      <c r="AF339" s="245"/>
      <c r="AG339" s="253"/>
      <c r="AH339" s="245"/>
      <c r="AI339" s="245"/>
      <c r="AJ339" s="253"/>
      <c r="AK339" s="245"/>
      <c r="AL339" s="245"/>
      <c r="AM339" s="245"/>
      <c r="AN339" s="245"/>
      <c r="AO339" s="245"/>
      <c r="AP339" s="246"/>
      <c r="AQ339" s="246"/>
      <c r="AR339" s="246"/>
      <c r="AS339" s="246"/>
      <c r="AT339" s="246"/>
      <c r="AU339" s="246"/>
      <c r="AV339" s="246"/>
      <c r="AW339" s="246"/>
      <c r="AX339" s="246"/>
      <c r="AY339" s="246"/>
      <c r="AZ339" s="246"/>
      <c r="BA339" s="246"/>
      <c r="BB339" s="246"/>
      <c r="BC339" s="246"/>
      <c r="BD339" s="246"/>
      <c r="BE339" s="246"/>
      <c r="BF339" s="246"/>
      <c r="BG339" s="246"/>
      <c r="BH339" s="246"/>
      <c r="BI339" s="246"/>
      <c r="BJ339" s="246"/>
      <c r="BK339" s="246"/>
      <c r="BL339" s="246"/>
      <c r="BM339" s="246"/>
      <c r="BN339" s="246"/>
      <c r="BO339" s="246"/>
      <c r="BP339" s="246"/>
      <c r="BQ339" s="246"/>
      <c r="BR339" s="246"/>
      <c r="BS339" s="246"/>
      <c r="BT339" s="246"/>
      <c r="BU339" s="246"/>
      <c r="BV339" s="246"/>
      <c r="BW339" s="246"/>
      <c r="BX339" s="247"/>
      <c r="BY339" s="920"/>
    </row>
    <row r="340" spans="1:77" hidden="1" thickBot="1" x14ac:dyDescent="0.3">
      <c r="A340" s="245"/>
      <c r="B340" s="245"/>
      <c r="C340" s="253"/>
      <c r="D340" s="254"/>
      <c r="E340" s="245"/>
      <c r="F340" s="253"/>
      <c r="G340" s="245"/>
      <c r="H340" s="255"/>
      <c r="I340" s="253"/>
      <c r="J340" s="245"/>
      <c r="K340" s="245"/>
      <c r="L340" s="253"/>
      <c r="M340" s="245"/>
      <c r="N340" s="245"/>
      <c r="O340" s="253"/>
      <c r="P340" s="245"/>
      <c r="Q340" s="245"/>
      <c r="R340" s="253"/>
      <c r="S340" s="245"/>
      <c r="T340" s="245"/>
      <c r="U340" s="253"/>
      <c r="V340" s="245"/>
      <c r="W340" s="245"/>
      <c r="X340" s="253"/>
      <c r="Y340" s="245"/>
      <c r="Z340" s="245"/>
      <c r="AA340" s="253"/>
      <c r="AB340" s="245"/>
      <c r="AC340" s="245"/>
      <c r="AD340" s="253"/>
      <c r="AE340" s="245"/>
      <c r="AF340" s="245"/>
      <c r="AG340" s="253"/>
      <c r="AH340" s="245"/>
      <c r="AI340" s="245"/>
      <c r="AJ340" s="253"/>
      <c r="AK340" s="245"/>
      <c r="AL340" s="245"/>
      <c r="AM340" s="245"/>
      <c r="AN340" s="245"/>
      <c r="AO340" s="245"/>
      <c r="AP340" s="246"/>
      <c r="AQ340" s="246"/>
      <c r="AR340" s="246"/>
      <c r="AS340" s="246"/>
      <c r="AT340" s="246"/>
      <c r="AU340" s="246"/>
      <c r="AV340" s="246"/>
      <c r="AW340" s="246"/>
      <c r="AX340" s="246"/>
      <c r="AY340" s="246"/>
      <c r="AZ340" s="246"/>
      <c r="BA340" s="246"/>
      <c r="BB340" s="246"/>
      <c r="BC340" s="246"/>
      <c r="BD340" s="246"/>
      <c r="BE340" s="246"/>
      <c r="BF340" s="246"/>
      <c r="BG340" s="246"/>
      <c r="BH340" s="246"/>
      <c r="BI340" s="246"/>
      <c r="BJ340" s="246"/>
      <c r="BK340" s="246"/>
      <c r="BL340" s="246"/>
      <c r="BM340" s="246"/>
      <c r="BN340" s="246"/>
      <c r="BO340" s="246"/>
      <c r="BP340" s="246"/>
      <c r="BQ340" s="246"/>
      <c r="BR340" s="246"/>
      <c r="BS340" s="246"/>
      <c r="BT340" s="246"/>
      <c r="BU340" s="246"/>
      <c r="BV340" s="246"/>
      <c r="BW340" s="246"/>
      <c r="BX340" s="247"/>
      <c r="BY340" s="920"/>
    </row>
    <row r="341" spans="1:77" hidden="1" thickBot="1" x14ac:dyDescent="0.3">
      <c r="A341" s="245"/>
      <c r="B341" s="245"/>
      <c r="C341" s="253"/>
      <c r="D341" s="254"/>
      <c r="E341" s="245"/>
      <c r="F341" s="253"/>
      <c r="G341" s="245"/>
      <c r="H341" s="255"/>
      <c r="I341" s="253"/>
      <c r="J341" s="245"/>
      <c r="K341" s="245"/>
      <c r="L341" s="253"/>
      <c r="M341" s="245"/>
      <c r="N341" s="245"/>
      <c r="O341" s="253"/>
      <c r="P341" s="245"/>
      <c r="Q341" s="245"/>
      <c r="R341" s="253"/>
      <c r="S341" s="245"/>
      <c r="T341" s="245"/>
      <c r="U341" s="253"/>
      <c r="V341" s="245"/>
      <c r="W341" s="245"/>
      <c r="X341" s="253"/>
      <c r="Y341" s="245"/>
      <c r="Z341" s="245"/>
      <c r="AA341" s="253"/>
      <c r="AB341" s="245"/>
      <c r="AC341" s="245"/>
      <c r="AD341" s="253"/>
      <c r="AE341" s="245"/>
      <c r="AF341" s="245"/>
      <c r="AG341" s="253"/>
      <c r="AH341" s="245"/>
      <c r="AI341" s="245"/>
      <c r="AJ341" s="253"/>
      <c r="AK341" s="245"/>
      <c r="AL341" s="245"/>
      <c r="AM341" s="245"/>
      <c r="AN341" s="245"/>
      <c r="AO341" s="245"/>
      <c r="AP341" s="246"/>
      <c r="AQ341" s="246"/>
      <c r="AR341" s="246"/>
      <c r="AS341" s="246"/>
      <c r="AT341" s="246"/>
      <c r="AU341" s="246"/>
      <c r="AV341" s="246"/>
      <c r="AW341" s="246"/>
      <c r="AX341" s="246"/>
      <c r="AY341" s="246"/>
      <c r="AZ341" s="246"/>
      <c r="BA341" s="246"/>
      <c r="BB341" s="246"/>
      <c r="BC341" s="246"/>
      <c r="BD341" s="246"/>
      <c r="BE341" s="246"/>
      <c r="BF341" s="246"/>
      <c r="BG341" s="246"/>
      <c r="BH341" s="246"/>
      <c r="BI341" s="246"/>
      <c r="BJ341" s="246"/>
      <c r="BK341" s="246"/>
      <c r="BL341" s="246"/>
      <c r="BM341" s="246"/>
      <c r="BN341" s="246"/>
      <c r="BO341" s="246"/>
      <c r="BP341" s="246"/>
      <c r="BQ341" s="246"/>
      <c r="BR341" s="246"/>
      <c r="BS341" s="246"/>
      <c r="BT341" s="246"/>
      <c r="BU341" s="246"/>
      <c r="BV341" s="246"/>
      <c r="BW341" s="246"/>
      <c r="BX341" s="247"/>
      <c r="BY341" s="920"/>
    </row>
    <row r="342" spans="1:77" hidden="1" thickBot="1" x14ac:dyDescent="0.3">
      <c r="A342" s="245"/>
      <c r="B342" s="245"/>
      <c r="C342" s="253"/>
      <c r="D342" s="254"/>
      <c r="E342" s="245"/>
      <c r="F342" s="253"/>
      <c r="G342" s="245"/>
      <c r="H342" s="255"/>
      <c r="I342" s="253"/>
      <c r="J342" s="245"/>
      <c r="K342" s="245"/>
      <c r="L342" s="253"/>
      <c r="M342" s="245"/>
      <c r="N342" s="245"/>
      <c r="O342" s="253"/>
      <c r="P342" s="245"/>
      <c r="Q342" s="245"/>
      <c r="R342" s="253"/>
      <c r="S342" s="245"/>
      <c r="T342" s="245"/>
      <c r="U342" s="253"/>
      <c r="V342" s="245"/>
      <c r="W342" s="245"/>
      <c r="X342" s="253"/>
      <c r="Y342" s="245"/>
      <c r="Z342" s="245"/>
      <c r="AA342" s="253"/>
      <c r="AB342" s="245"/>
      <c r="AC342" s="245"/>
      <c r="AD342" s="253"/>
      <c r="AE342" s="245"/>
      <c r="AF342" s="245"/>
      <c r="AG342" s="253"/>
      <c r="AH342" s="245"/>
      <c r="AI342" s="245"/>
      <c r="AJ342" s="253"/>
      <c r="AK342" s="245"/>
      <c r="AL342" s="245"/>
      <c r="AM342" s="245"/>
      <c r="AN342" s="245"/>
      <c r="AO342" s="245"/>
      <c r="AP342" s="246"/>
      <c r="AQ342" s="246"/>
      <c r="AR342" s="246"/>
      <c r="AS342" s="246"/>
      <c r="AT342" s="246"/>
      <c r="AU342" s="246"/>
      <c r="AV342" s="246"/>
      <c r="AW342" s="246"/>
      <c r="AX342" s="246"/>
      <c r="AY342" s="246"/>
      <c r="AZ342" s="246"/>
      <c r="BA342" s="246"/>
      <c r="BB342" s="246"/>
      <c r="BC342" s="246"/>
      <c r="BD342" s="246"/>
      <c r="BE342" s="246"/>
      <c r="BF342" s="246"/>
      <c r="BG342" s="246"/>
      <c r="BH342" s="246"/>
      <c r="BI342" s="246"/>
      <c r="BJ342" s="246"/>
      <c r="BK342" s="246"/>
      <c r="BL342" s="246"/>
      <c r="BM342" s="246"/>
      <c r="BN342" s="246"/>
      <c r="BO342" s="246"/>
      <c r="BP342" s="246"/>
      <c r="BQ342" s="246"/>
      <c r="BR342" s="246"/>
      <c r="BS342" s="246"/>
      <c r="BT342" s="246"/>
      <c r="BU342" s="246"/>
      <c r="BV342" s="246"/>
      <c r="BW342" s="246"/>
      <c r="BX342" s="247"/>
      <c r="BY342" s="920"/>
    </row>
    <row r="343" spans="1:77" hidden="1" thickBot="1" x14ac:dyDescent="0.3">
      <c r="A343" s="245"/>
      <c r="B343" s="245"/>
      <c r="C343" s="253"/>
      <c r="D343" s="254"/>
      <c r="E343" s="245"/>
      <c r="F343" s="253"/>
      <c r="G343" s="245"/>
      <c r="H343" s="255"/>
      <c r="I343" s="253"/>
      <c r="J343" s="245"/>
      <c r="K343" s="245"/>
      <c r="L343" s="253"/>
      <c r="M343" s="245"/>
      <c r="N343" s="245"/>
      <c r="O343" s="253"/>
      <c r="P343" s="245"/>
      <c r="Q343" s="245"/>
      <c r="R343" s="253"/>
      <c r="S343" s="245"/>
      <c r="T343" s="245"/>
      <c r="U343" s="253"/>
      <c r="V343" s="245"/>
      <c r="W343" s="245"/>
      <c r="X343" s="253"/>
      <c r="Y343" s="245"/>
      <c r="Z343" s="245"/>
      <c r="AA343" s="253"/>
      <c r="AB343" s="245"/>
      <c r="AC343" s="245"/>
      <c r="AD343" s="253"/>
      <c r="AE343" s="245"/>
      <c r="AF343" s="245"/>
      <c r="AG343" s="253"/>
      <c r="AH343" s="245"/>
      <c r="AI343" s="245"/>
      <c r="AJ343" s="253"/>
      <c r="AK343" s="245"/>
      <c r="AL343" s="245"/>
      <c r="AM343" s="245"/>
      <c r="AN343" s="245"/>
      <c r="AO343" s="245"/>
      <c r="AP343" s="246"/>
      <c r="AQ343" s="246"/>
      <c r="AR343" s="246"/>
      <c r="AS343" s="246"/>
      <c r="AT343" s="246"/>
      <c r="AU343" s="246"/>
      <c r="AV343" s="246"/>
      <c r="AW343" s="246"/>
      <c r="AX343" s="246"/>
      <c r="AY343" s="246"/>
      <c r="AZ343" s="246"/>
      <c r="BA343" s="246"/>
      <c r="BB343" s="246"/>
      <c r="BC343" s="246"/>
      <c r="BD343" s="246"/>
      <c r="BE343" s="246"/>
      <c r="BF343" s="246"/>
      <c r="BG343" s="246"/>
      <c r="BH343" s="246"/>
      <c r="BI343" s="246"/>
      <c r="BJ343" s="246"/>
      <c r="BK343" s="246"/>
      <c r="BL343" s="246"/>
      <c r="BM343" s="246"/>
      <c r="BN343" s="246"/>
      <c r="BO343" s="246"/>
      <c r="BP343" s="246"/>
      <c r="BQ343" s="246"/>
      <c r="BR343" s="246"/>
      <c r="BS343" s="246"/>
      <c r="BT343" s="246"/>
      <c r="BU343" s="246"/>
      <c r="BV343" s="246"/>
      <c r="BW343" s="246"/>
      <c r="BX343" s="247"/>
      <c r="BY343" s="920"/>
    </row>
    <row r="344" spans="1:77" hidden="1" thickBot="1" x14ac:dyDescent="0.3">
      <c r="A344" s="245"/>
      <c r="B344" s="245"/>
      <c r="C344" s="253"/>
      <c r="D344" s="254"/>
      <c r="E344" s="245"/>
      <c r="F344" s="253"/>
      <c r="G344" s="245"/>
      <c r="H344" s="255"/>
      <c r="I344" s="253"/>
      <c r="J344" s="245"/>
      <c r="K344" s="245"/>
      <c r="L344" s="253"/>
      <c r="M344" s="245"/>
      <c r="N344" s="245"/>
      <c r="O344" s="253"/>
      <c r="P344" s="245"/>
      <c r="Q344" s="245"/>
      <c r="R344" s="253"/>
      <c r="S344" s="245"/>
      <c r="T344" s="245"/>
      <c r="U344" s="253"/>
      <c r="V344" s="245"/>
      <c r="W344" s="245"/>
      <c r="X344" s="253"/>
      <c r="Y344" s="245"/>
      <c r="Z344" s="245"/>
      <c r="AA344" s="253"/>
      <c r="AB344" s="245"/>
      <c r="AC344" s="245"/>
      <c r="AD344" s="253"/>
      <c r="AE344" s="245"/>
      <c r="AF344" s="245"/>
      <c r="AG344" s="253"/>
      <c r="AH344" s="245"/>
      <c r="AI344" s="245"/>
      <c r="AJ344" s="253"/>
      <c r="AK344" s="245"/>
      <c r="AL344" s="245"/>
      <c r="AM344" s="245"/>
      <c r="AN344" s="245"/>
      <c r="AO344" s="245"/>
      <c r="AP344" s="246"/>
      <c r="AQ344" s="246"/>
      <c r="AR344" s="246"/>
      <c r="AS344" s="246"/>
      <c r="AT344" s="246"/>
      <c r="AU344" s="246"/>
      <c r="AV344" s="246"/>
      <c r="AW344" s="246"/>
      <c r="AX344" s="246"/>
      <c r="AY344" s="246"/>
      <c r="AZ344" s="246"/>
      <c r="BA344" s="246"/>
      <c r="BB344" s="246"/>
      <c r="BC344" s="246"/>
      <c r="BD344" s="246"/>
      <c r="BE344" s="246"/>
      <c r="BF344" s="246"/>
      <c r="BG344" s="246"/>
      <c r="BH344" s="246"/>
      <c r="BI344" s="246"/>
      <c r="BJ344" s="246"/>
      <c r="BK344" s="246"/>
      <c r="BL344" s="246"/>
      <c r="BM344" s="246"/>
      <c r="BN344" s="246"/>
      <c r="BO344" s="246"/>
      <c r="BP344" s="246"/>
      <c r="BQ344" s="246"/>
      <c r="BR344" s="246"/>
      <c r="BS344" s="246"/>
      <c r="BT344" s="246"/>
      <c r="BU344" s="246"/>
      <c r="BV344" s="246"/>
      <c r="BW344" s="246"/>
      <c r="BX344" s="247"/>
      <c r="BY344" s="920"/>
    </row>
    <row r="345" spans="1:77" hidden="1" thickBot="1" x14ac:dyDescent="0.3">
      <c r="A345" s="245"/>
      <c r="B345" s="245"/>
      <c r="C345" s="253"/>
      <c r="D345" s="254"/>
      <c r="E345" s="245"/>
      <c r="F345" s="253"/>
      <c r="G345" s="245"/>
      <c r="H345" s="255"/>
      <c r="I345" s="253"/>
      <c r="J345" s="245"/>
      <c r="K345" s="245"/>
      <c r="L345" s="253"/>
      <c r="M345" s="245"/>
      <c r="N345" s="245"/>
      <c r="O345" s="253"/>
      <c r="P345" s="245"/>
      <c r="Q345" s="245"/>
      <c r="R345" s="253"/>
      <c r="S345" s="245"/>
      <c r="T345" s="245"/>
      <c r="U345" s="253"/>
      <c r="V345" s="245"/>
      <c r="W345" s="245"/>
      <c r="X345" s="253"/>
      <c r="Y345" s="245"/>
      <c r="Z345" s="245"/>
      <c r="AA345" s="253"/>
      <c r="AB345" s="245"/>
      <c r="AC345" s="245"/>
      <c r="AD345" s="253"/>
      <c r="AE345" s="245"/>
      <c r="AF345" s="245"/>
      <c r="AG345" s="253"/>
      <c r="AH345" s="245"/>
      <c r="AI345" s="245"/>
      <c r="AJ345" s="253"/>
      <c r="AK345" s="245"/>
      <c r="AL345" s="245"/>
      <c r="AM345" s="245"/>
      <c r="AN345" s="245"/>
      <c r="AO345" s="245"/>
      <c r="AP345" s="246"/>
      <c r="AQ345" s="246"/>
      <c r="AR345" s="246"/>
      <c r="AS345" s="246"/>
      <c r="AT345" s="246"/>
      <c r="AU345" s="246"/>
      <c r="AV345" s="246"/>
      <c r="AW345" s="246"/>
      <c r="AX345" s="246"/>
      <c r="AY345" s="246"/>
      <c r="AZ345" s="246"/>
      <c r="BA345" s="246"/>
      <c r="BB345" s="246"/>
      <c r="BC345" s="246"/>
      <c r="BD345" s="246"/>
      <c r="BE345" s="246"/>
      <c r="BF345" s="246"/>
      <c r="BG345" s="246"/>
      <c r="BH345" s="246"/>
      <c r="BI345" s="246"/>
      <c r="BJ345" s="246"/>
      <c r="BK345" s="246"/>
      <c r="BL345" s="246"/>
      <c r="BM345" s="246"/>
      <c r="BN345" s="246"/>
      <c r="BO345" s="246"/>
      <c r="BP345" s="246"/>
      <c r="BQ345" s="246"/>
      <c r="BR345" s="246"/>
      <c r="BS345" s="246"/>
      <c r="BT345" s="246"/>
      <c r="BU345" s="246"/>
      <c r="BV345" s="246"/>
      <c r="BW345" s="246"/>
      <c r="BX345" s="247"/>
      <c r="BY345" s="920"/>
    </row>
    <row r="346" spans="1:77" hidden="1" thickBot="1" x14ac:dyDescent="0.3">
      <c r="A346" s="245"/>
      <c r="B346" s="245"/>
      <c r="C346" s="253"/>
      <c r="D346" s="254"/>
      <c r="E346" s="245"/>
      <c r="F346" s="253"/>
      <c r="G346" s="245"/>
      <c r="H346" s="255"/>
      <c r="I346" s="253"/>
      <c r="J346" s="245"/>
      <c r="K346" s="245"/>
      <c r="L346" s="253"/>
      <c r="M346" s="245"/>
      <c r="N346" s="245"/>
      <c r="O346" s="253"/>
      <c r="P346" s="245"/>
      <c r="Q346" s="245"/>
      <c r="R346" s="253"/>
      <c r="S346" s="245"/>
      <c r="T346" s="245"/>
      <c r="U346" s="253"/>
      <c r="V346" s="245"/>
      <c r="W346" s="245"/>
      <c r="X346" s="253"/>
      <c r="Y346" s="245"/>
      <c r="Z346" s="245"/>
      <c r="AA346" s="253"/>
      <c r="AB346" s="245"/>
      <c r="AC346" s="245"/>
      <c r="AD346" s="253"/>
      <c r="AE346" s="245"/>
      <c r="AF346" s="245"/>
      <c r="AG346" s="253"/>
      <c r="AH346" s="245"/>
      <c r="AI346" s="245"/>
      <c r="AJ346" s="253"/>
      <c r="AK346" s="245"/>
      <c r="AL346" s="245"/>
      <c r="AM346" s="245"/>
      <c r="AN346" s="245"/>
      <c r="AO346" s="245"/>
      <c r="AP346" s="246"/>
      <c r="AQ346" s="246"/>
      <c r="AR346" s="246"/>
      <c r="AS346" s="246"/>
      <c r="AT346" s="246"/>
      <c r="AU346" s="246"/>
      <c r="AV346" s="246"/>
      <c r="AW346" s="246"/>
      <c r="AX346" s="246"/>
      <c r="AY346" s="246"/>
      <c r="AZ346" s="246"/>
      <c r="BA346" s="246"/>
      <c r="BB346" s="246"/>
      <c r="BC346" s="246"/>
      <c r="BD346" s="246"/>
      <c r="BE346" s="246"/>
      <c r="BF346" s="246"/>
      <c r="BG346" s="246"/>
      <c r="BH346" s="246"/>
      <c r="BI346" s="246"/>
      <c r="BJ346" s="246"/>
      <c r="BK346" s="246"/>
      <c r="BL346" s="246"/>
      <c r="BM346" s="246"/>
      <c r="BN346" s="246"/>
      <c r="BO346" s="246"/>
      <c r="BP346" s="246"/>
      <c r="BQ346" s="246"/>
      <c r="BR346" s="246"/>
      <c r="BS346" s="246"/>
      <c r="BT346" s="246"/>
      <c r="BU346" s="246"/>
      <c r="BV346" s="246"/>
      <c r="BW346" s="246"/>
      <c r="BX346" s="247"/>
      <c r="BY346" s="920"/>
    </row>
    <row r="347" spans="1:77" hidden="1" thickBot="1" x14ac:dyDescent="0.3">
      <c r="A347" s="245"/>
      <c r="B347" s="245"/>
      <c r="C347" s="253"/>
      <c r="D347" s="254"/>
      <c r="E347" s="245"/>
      <c r="F347" s="253"/>
      <c r="G347" s="245"/>
      <c r="H347" s="255"/>
      <c r="I347" s="253"/>
      <c r="J347" s="245"/>
      <c r="K347" s="245"/>
      <c r="L347" s="253"/>
      <c r="M347" s="245"/>
      <c r="N347" s="245"/>
      <c r="O347" s="253"/>
      <c r="P347" s="245"/>
      <c r="Q347" s="245"/>
      <c r="R347" s="253"/>
      <c r="S347" s="245"/>
      <c r="T347" s="245"/>
      <c r="U347" s="253"/>
      <c r="V347" s="245"/>
      <c r="W347" s="245"/>
      <c r="X347" s="253"/>
      <c r="Y347" s="245"/>
      <c r="Z347" s="245"/>
      <c r="AA347" s="253"/>
      <c r="AB347" s="245"/>
      <c r="AC347" s="245"/>
      <c r="AD347" s="253"/>
      <c r="AE347" s="245"/>
      <c r="AF347" s="245"/>
      <c r="AG347" s="253"/>
      <c r="AH347" s="245"/>
      <c r="AI347" s="245"/>
      <c r="AJ347" s="253"/>
      <c r="AK347" s="245"/>
      <c r="AL347" s="245"/>
      <c r="AM347" s="245"/>
      <c r="AN347" s="245"/>
      <c r="AO347" s="245"/>
      <c r="AP347" s="246"/>
      <c r="AQ347" s="246"/>
      <c r="AR347" s="246"/>
      <c r="AS347" s="246"/>
      <c r="AT347" s="246"/>
      <c r="AU347" s="246"/>
      <c r="AV347" s="246"/>
      <c r="AW347" s="246"/>
      <c r="AX347" s="246"/>
      <c r="AY347" s="246"/>
      <c r="AZ347" s="246"/>
      <c r="BA347" s="246"/>
      <c r="BB347" s="246"/>
      <c r="BC347" s="246"/>
      <c r="BD347" s="246"/>
      <c r="BE347" s="246"/>
      <c r="BF347" s="246"/>
      <c r="BG347" s="246"/>
      <c r="BH347" s="246"/>
      <c r="BI347" s="246"/>
      <c r="BJ347" s="246"/>
      <c r="BK347" s="246"/>
      <c r="BL347" s="246"/>
      <c r="BM347" s="246"/>
      <c r="BN347" s="246"/>
      <c r="BO347" s="246"/>
      <c r="BP347" s="246"/>
      <c r="BQ347" s="246"/>
      <c r="BR347" s="246"/>
      <c r="BS347" s="246"/>
      <c r="BT347" s="246"/>
      <c r="BU347" s="246"/>
      <c r="BV347" s="246"/>
      <c r="BW347" s="246"/>
      <c r="BX347" s="247"/>
      <c r="BY347" s="920"/>
    </row>
    <row r="348" spans="1:77" hidden="1" thickBot="1" x14ac:dyDescent="0.3">
      <c r="A348" s="245"/>
      <c r="B348" s="245"/>
      <c r="C348" s="253"/>
      <c r="D348" s="254"/>
      <c r="E348" s="245"/>
      <c r="F348" s="253"/>
      <c r="G348" s="245"/>
      <c r="H348" s="255"/>
      <c r="I348" s="253"/>
      <c r="J348" s="245"/>
      <c r="K348" s="245"/>
      <c r="L348" s="253"/>
      <c r="M348" s="245"/>
      <c r="N348" s="245"/>
      <c r="O348" s="253"/>
      <c r="P348" s="245"/>
      <c r="Q348" s="245"/>
      <c r="R348" s="253"/>
      <c r="S348" s="245"/>
      <c r="T348" s="245"/>
      <c r="U348" s="253"/>
      <c r="V348" s="245"/>
      <c r="W348" s="245"/>
      <c r="X348" s="253"/>
      <c r="Y348" s="245"/>
      <c r="Z348" s="245"/>
      <c r="AA348" s="253"/>
      <c r="AB348" s="245"/>
      <c r="AC348" s="245"/>
      <c r="AD348" s="253"/>
      <c r="AE348" s="245"/>
      <c r="AF348" s="245"/>
      <c r="AG348" s="253"/>
      <c r="AH348" s="245"/>
      <c r="AI348" s="245"/>
      <c r="AJ348" s="253"/>
      <c r="AK348" s="245"/>
      <c r="AL348" s="245"/>
      <c r="AM348" s="245"/>
      <c r="AN348" s="245"/>
      <c r="AO348" s="245"/>
      <c r="AP348" s="246"/>
      <c r="AQ348" s="246"/>
      <c r="AR348" s="246"/>
      <c r="AS348" s="246"/>
      <c r="AT348" s="246"/>
      <c r="AU348" s="246"/>
      <c r="AV348" s="246"/>
      <c r="AW348" s="246"/>
      <c r="AX348" s="246"/>
      <c r="AY348" s="246"/>
      <c r="AZ348" s="246"/>
      <c r="BA348" s="246"/>
      <c r="BB348" s="246"/>
      <c r="BC348" s="246"/>
      <c r="BD348" s="246"/>
      <c r="BE348" s="246"/>
      <c r="BF348" s="246"/>
      <c r="BG348" s="246"/>
      <c r="BH348" s="246"/>
      <c r="BI348" s="246"/>
      <c r="BJ348" s="246"/>
      <c r="BK348" s="246"/>
      <c r="BL348" s="246"/>
      <c r="BM348" s="246"/>
      <c r="BN348" s="246"/>
      <c r="BO348" s="246"/>
      <c r="BP348" s="246"/>
      <c r="BQ348" s="246"/>
      <c r="BR348" s="246"/>
      <c r="BS348" s="246"/>
      <c r="BT348" s="246"/>
      <c r="BU348" s="246"/>
      <c r="BV348" s="246"/>
      <c r="BW348" s="246"/>
      <c r="BX348" s="247"/>
      <c r="BY348" s="920"/>
    </row>
    <row r="349" spans="1:77" hidden="1" thickBot="1" x14ac:dyDescent="0.3">
      <c r="A349" s="245"/>
      <c r="B349" s="245"/>
      <c r="C349" s="253"/>
      <c r="D349" s="254"/>
      <c r="E349" s="245"/>
      <c r="F349" s="253"/>
      <c r="G349" s="245"/>
      <c r="H349" s="255"/>
      <c r="I349" s="253"/>
      <c r="J349" s="245"/>
      <c r="K349" s="245"/>
      <c r="L349" s="253"/>
      <c r="M349" s="245"/>
      <c r="N349" s="245"/>
      <c r="O349" s="253"/>
      <c r="P349" s="245"/>
      <c r="Q349" s="245"/>
      <c r="R349" s="253"/>
      <c r="S349" s="245"/>
      <c r="T349" s="245"/>
      <c r="U349" s="253"/>
      <c r="V349" s="245"/>
      <c r="W349" s="245"/>
      <c r="X349" s="253"/>
      <c r="Y349" s="245"/>
      <c r="Z349" s="245"/>
      <c r="AA349" s="253"/>
      <c r="AB349" s="245"/>
      <c r="AC349" s="245"/>
      <c r="AD349" s="253"/>
      <c r="AE349" s="245"/>
      <c r="AF349" s="245"/>
      <c r="AG349" s="253"/>
      <c r="AH349" s="245"/>
      <c r="AI349" s="245"/>
      <c r="AJ349" s="253"/>
      <c r="AK349" s="245"/>
      <c r="AL349" s="245"/>
      <c r="AM349" s="245"/>
      <c r="AN349" s="245"/>
      <c r="AO349" s="245"/>
      <c r="AP349" s="246"/>
      <c r="AQ349" s="246"/>
      <c r="AR349" s="246"/>
      <c r="AS349" s="246"/>
      <c r="AT349" s="246"/>
      <c r="AU349" s="246"/>
      <c r="AV349" s="246"/>
      <c r="AW349" s="246"/>
      <c r="AX349" s="246"/>
      <c r="AY349" s="246"/>
      <c r="AZ349" s="246"/>
      <c r="BA349" s="246"/>
      <c r="BB349" s="246"/>
      <c r="BC349" s="246"/>
      <c r="BD349" s="246"/>
      <c r="BE349" s="246"/>
      <c r="BF349" s="246"/>
      <c r="BG349" s="246"/>
      <c r="BH349" s="246"/>
      <c r="BI349" s="246"/>
      <c r="BJ349" s="246"/>
      <c r="BK349" s="246"/>
      <c r="BL349" s="246"/>
      <c r="BM349" s="246"/>
      <c r="BN349" s="246"/>
      <c r="BO349" s="246"/>
      <c r="BP349" s="246"/>
      <c r="BQ349" s="246"/>
      <c r="BR349" s="246"/>
      <c r="BS349" s="246"/>
      <c r="BT349" s="246"/>
      <c r="BU349" s="246"/>
      <c r="BV349" s="246"/>
      <c r="BW349" s="246"/>
      <c r="BX349" s="247"/>
      <c r="BY349" s="920"/>
    </row>
    <row r="350" spans="1:77" hidden="1" thickBot="1" x14ac:dyDescent="0.3">
      <c r="A350" s="245"/>
      <c r="B350" s="245"/>
      <c r="C350" s="253"/>
      <c r="D350" s="254"/>
      <c r="E350" s="245"/>
      <c r="F350" s="253"/>
      <c r="G350" s="245"/>
      <c r="H350" s="255"/>
      <c r="I350" s="253"/>
      <c r="J350" s="245"/>
      <c r="K350" s="245"/>
      <c r="L350" s="253"/>
      <c r="M350" s="245"/>
      <c r="N350" s="245"/>
      <c r="O350" s="253"/>
      <c r="P350" s="245"/>
      <c r="Q350" s="245"/>
      <c r="R350" s="253"/>
      <c r="S350" s="245"/>
      <c r="T350" s="245"/>
      <c r="U350" s="253"/>
      <c r="V350" s="245"/>
      <c r="W350" s="245"/>
      <c r="X350" s="253"/>
      <c r="Y350" s="245"/>
      <c r="Z350" s="245"/>
      <c r="AA350" s="253"/>
      <c r="AB350" s="245"/>
      <c r="AC350" s="245"/>
      <c r="AD350" s="253"/>
      <c r="AE350" s="245"/>
      <c r="AF350" s="245"/>
      <c r="AG350" s="253"/>
      <c r="AH350" s="245"/>
      <c r="AI350" s="245"/>
      <c r="AJ350" s="253"/>
      <c r="AK350" s="245"/>
      <c r="AL350" s="245"/>
      <c r="AM350" s="245"/>
      <c r="AN350" s="245"/>
      <c r="AO350" s="245"/>
      <c r="AP350" s="246"/>
      <c r="AQ350" s="246"/>
      <c r="AR350" s="246"/>
      <c r="AS350" s="246"/>
      <c r="AT350" s="246"/>
      <c r="AU350" s="246"/>
      <c r="AV350" s="246"/>
      <c r="AW350" s="246"/>
      <c r="AX350" s="246"/>
      <c r="AY350" s="246"/>
      <c r="AZ350" s="246"/>
      <c r="BA350" s="246"/>
      <c r="BB350" s="246"/>
      <c r="BC350" s="246"/>
      <c r="BD350" s="246"/>
      <c r="BE350" s="246"/>
      <c r="BF350" s="246"/>
      <c r="BG350" s="246"/>
      <c r="BH350" s="246"/>
      <c r="BI350" s="246"/>
      <c r="BJ350" s="246"/>
      <c r="BK350" s="246"/>
      <c r="BL350" s="246"/>
      <c r="BM350" s="246"/>
      <c r="BN350" s="246"/>
      <c r="BO350" s="246"/>
      <c r="BP350" s="246"/>
      <c r="BQ350" s="246"/>
      <c r="BR350" s="246"/>
      <c r="BS350" s="246"/>
      <c r="BT350" s="246"/>
      <c r="BU350" s="246"/>
      <c r="BV350" s="246"/>
      <c r="BW350" s="246"/>
      <c r="BX350" s="247"/>
      <c r="BY350" s="920"/>
    </row>
    <row r="351" spans="1:77" hidden="1" thickBot="1" x14ac:dyDescent="0.3">
      <c r="A351" s="245"/>
      <c r="B351" s="245"/>
      <c r="C351" s="253"/>
      <c r="D351" s="254"/>
      <c r="E351" s="245"/>
      <c r="F351" s="253"/>
      <c r="G351" s="245"/>
      <c r="H351" s="255"/>
      <c r="I351" s="253"/>
      <c r="J351" s="245"/>
      <c r="K351" s="245"/>
      <c r="L351" s="253"/>
      <c r="M351" s="245"/>
      <c r="N351" s="245"/>
      <c r="O351" s="253"/>
      <c r="P351" s="245"/>
      <c r="Q351" s="245"/>
      <c r="R351" s="253"/>
      <c r="S351" s="245"/>
      <c r="T351" s="245"/>
      <c r="U351" s="253"/>
      <c r="V351" s="245"/>
      <c r="W351" s="245"/>
      <c r="X351" s="253"/>
      <c r="Y351" s="245"/>
      <c r="Z351" s="245"/>
      <c r="AA351" s="253"/>
      <c r="AB351" s="245"/>
      <c r="AC351" s="245"/>
      <c r="AD351" s="253"/>
      <c r="AE351" s="245"/>
      <c r="AF351" s="245"/>
      <c r="AG351" s="253"/>
      <c r="AH351" s="245"/>
      <c r="AI351" s="245"/>
      <c r="AJ351" s="253"/>
      <c r="AK351" s="245"/>
      <c r="AL351" s="245"/>
      <c r="AM351" s="245"/>
      <c r="AN351" s="245"/>
      <c r="AO351" s="245"/>
      <c r="AP351" s="246"/>
      <c r="AQ351" s="246"/>
      <c r="AR351" s="246"/>
      <c r="AS351" s="246"/>
      <c r="AT351" s="246"/>
      <c r="AU351" s="246"/>
      <c r="AV351" s="246"/>
      <c r="AW351" s="246"/>
      <c r="AX351" s="246"/>
      <c r="AY351" s="246"/>
      <c r="AZ351" s="246"/>
      <c r="BA351" s="246"/>
      <c r="BB351" s="246"/>
      <c r="BC351" s="246"/>
      <c r="BD351" s="246"/>
      <c r="BE351" s="246"/>
      <c r="BF351" s="246"/>
      <c r="BG351" s="246"/>
      <c r="BH351" s="246"/>
      <c r="BI351" s="246"/>
      <c r="BJ351" s="246"/>
      <c r="BK351" s="246"/>
      <c r="BL351" s="246"/>
      <c r="BM351" s="246"/>
      <c r="BN351" s="246"/>
      <c r="BO351" s="246"/>
      <c r="BP351" s="246"/>
      <c r="BQ351" s="246"/>
      <c r="BR351" s="246"/>
      <c r="BS351" s="246"/>
      <c r="BT351" s="246"/>
      <c r="BU351" s="246"/>
      <c r="BV351" s="246"/>
      <c r="BW351" s="246"/>
      <c r="BX351" s="247"/>
      <c r="BY351" s="920"/>
    </row>
    <row r="352" spans="1:77" hidden="1" thickBot="1" x14ac:dyDescent="0.3">
      <c r="A352" s="245"/>
      <c r="B352" s="245"/>
      <c r="C352" s="253"/>
      <c r="D352" s="254"/>
      <c r="E352" s="245"/>
      <c r="F352" s="253"/>
      <c r="G352" s="245"/>
      <c r="H352" s="255"/>
      <c r="I352" s="253"/>
      <c r="J352" s="245"/>
      <c r="K352" s="245"/>
      <c r="L352" s="253"/>
      <c r="M352" s="245"/>
      <c r="N352" s="245"/>
      <c r="O352" s="253"/>
      <c r="P352" s="245"/>
      <c r="Q352" s="245"/>
      <c r="R352" s="253"/>
      <c r="S352" s="245"/>
      <c r="T352" s="245"/>
      <c r="U352" s="253"/>
      <c r="V352" s="245"/>
      <c r="W352" s="245"/>
      <c r="X352" s="253"/>
      <c r="Y352" s="245"/>
      <c r="Z352" s="245"/>
      <c r="AA352" s="253"/>
      <c r="AB352" s="245"/>
      <c r="AC352" s="245"/>
      <c r="AD352" s="253"/>
      <c r="AE352" s="245"/>
      <c r="AF352" s="245"/>
      <c r="AG352" s="253"/>
      <c r="AH352" s="245"/>
      <c r="AI352" s="245"/>
      <c r="AJ352" s="253"/>
      <c r="AK352" s="245"/>
      <c r="AL352" s="245"/>
      <c r="AM352" s="245"/>
      <c r="AN352" s="245"/>
      <c r="AO352" s="245"/>
      <c r="AP352" s="246"/>
      <c r="AQ352" s="246"/>
      <c r="AR352" s="246"/>
      <c r="AS352" s="246"/>
      <c r="AT352" s="246"/>
      <c r="AU352" s="246"/>
      <c r="AV352" s="246"/>
      <c r="AW352" s="246"/>
      <c r="AX352" s="246"/>
      <c r="AY352" s="246"/>
      <c r="AZ352" s="246"/>
      <c r="BA352" s="246"/>
      <c r="BB352" s="246"/>
      <c r="BC352" s="246"/>
      <c r="BD352" s="246"/>
      <c r="BE352" s="246"/>
      <c r="BF352" s="246"/>
      <c r="BG352" s="246"/>
      <c r="BH352" s="246"/>
      <c r="BI352" s="246"/>
      <c r="BJ352" s="246"/>
      <c r="BK352" s="246"/>
      <c r="BL352" s="246"/>
      <c r="BM352" s="246"/>
      <c r="BN352" s="246"/>
      <c r="BO352" s="246"/>
      <c r="BP352" s="246"/>
      <c r="BQ352" s="246"/>
      <c r="BR352" s="246"/>
      <c r="BS352" s="246"/>
      <c r="BT352" s="246"/>
      <c r="BU352" s="246"/>
      <c r="BV352" s="246"/>
      <c r="BW352" s="246"/>
      <c r="BX352" s="247"/>
      <c r="BY352" s="920"/>
    </row>
    <row r="353" spans="1:77" hidden="1" thickBot="1" x14ac:dyDescent="0.3">
      <c r="A353" s="245"/>
      <c r="B353" s="245"/>
      <c r="C353" s="253"/>
      <c r="D353" s="254"/>
      <c r="E353" s="245"/>
      <c r="F353" s="253"/>
      <c r="G353" s="245"/>
      <c r="H353" s="255"/>
      <c r="I353" s="253"/>
      <c r="J353" s="245"/>
      <c r="K353" s="245"/>
      <c r="L353" s="253"/>
      <c r="M353" s="245"/>
      <c r="N353" s="245"/>
      <c r="O353" s="253"/>
      <c r="P353" s="245"/>
      <c r="Q353" s="245"/>
      <c r="R353" s="253"/>
      <c r="S353" s="245"/>
      <c r="T353" s="245"/>
      <c r="U353" s="253"/>
      <c r="V353" s="245"/>
      <c r="W353" s="245"/>
      <c r="X353" s="253"/>
      <c r="Y353" s="245"/>
      <c r="Z353" s="245"/>
      <c r="AA353" s="253"/>
      <c r="AB353" s="245"/>
      <c r="AC353" s="245"/>
      <c r="AD353" s="253"/>
      <c r="AE353" s="245"/>
      <c r="AF353" s="245"/>
      <c r="AG353" s="253"/>
      <c r="AH353" s="245"/>
      <c r="AI353" s="245"/>
      <c r="AJ353" s="253"/>
      <c r="AK353" s="245"/>
      <c r="AL353" s="245"/>
      <c r="AM353" s="245"/>
      <c r="AN353" s="245"/>
      <c r="AO353" s="245"/>
      <c r="AP353" s="246"/>
      <c r="AQ353" s="246"/>
      <c r="AR353" s="246"/>
      <c r="AS353" s="246"/>
      <c r="AT353" s="246"/>
      <c r="AU353" s="246"/>
      <c r="AV353" s="246"/>
      <c r="AW353" s="246"/>
      <c r="AX353" s="246"/>
      <c r="AY353" s="246"/>
      <c r="AZ353" s="246"/>
      <c r="BA353" s="246"/>
      <c r="BB353" s="246"/>
      <c r="BC353" s="246"/>
      <c r="BD353" s="246"/>
      <c r="BE353" s="246"/>
      <c r="BF353" s="246"/>
      <c r="BG353" s="246"/>
      <c r="BH353" s="246"/>
      <c r="BI353" s="246"/>
      <c r="BJ353" s="246"/>
      <c r="BK353" s="246"/>
      <c r="BL353" s="246"/>
      <c r="BM353" s="246"/>
      <c r="BN353" s="246"/>
      <c r="BO353" s="246"/>
      <c r="BP353" s="246"/>
      <c r="BQ353" s="246"/>
      <c r="BR353" s="246"/>
      <c r="BS353" s="246"/>
      <c r="BT353" s="246"/>
      <c r="BU353" s="246"/>
      <c r="BV353" s="246"/>
      <c r="BW353" s="246"/>
      <c r="BX353" s="247"/>
      <c r="BY353" s="920"/>
    </row>
    <row r="354" spans="1:77" hidden="1" thickBot="1" x14ac:dyDescent="0.3">
      <c r="A354" s="245"/>
      <c r="B354" s="245"/>
      <c r="C354" s="253"/>
      <c r="D354" s="254"/>
      <c r="E354" s="245"/>
      <c r="F354" s="253"/>
      <c r="G354" s="245"/>
      <c r="H354" s="255"/>
      <c r="I354" s="253"/>
      <c r="J354" s="245"/>
      <c r="K354" s="245"/>
      <c r="L354" s="253"/>
      <c r="M354" s="245"/>
      <c r="N354" s="245"/>
      <c r="O354" s="253"/>
      <c r="P354" s="245"/>
      <c r="Q354" s="245"/>
      <c r="R354" s="253"/>
      <c r="S354" s="245"/>
      <c r="T354" s="245"/>
      <c r="U354" s="253"/>
      <c r="V354" s="245"/>
      <c r="W354" s="245"/>
      <c r="X354" s="253"/>
      <c r="Y354" s="245"/>
      <c r="Z354" s="245"/>
      <c r="AA354" s="253"/>
      <c r="AB354" s="245"/>
      <c r="AC354" s="245"/>
      <c r="AD354" s="253"/>
      <c r="AE354" s="245"/>
      <c r="AF354" s="245"/>
      <c r="AG354" s="253"/>
      <c r="AH354" s="245"/>
      <c r="AI354" s="245"/>
      <c r="AJ354" s="253"/>
      <c r="AK354" s="245"/>
      <c r="AL354" s="245"/>
      <c r="AM354" s="245"/>
      <c r="AN354" s="245"/>
      <c r="AO354" s="245"/>
      <c r="AP354" s="246"/>
      <c r="AQ354" s="246"/>
      <c r="AR354" s="246"/>
      <c r="AS354" s="246"/>
      <c r="AT354" s="246"/>
      <c r="AU354" s="246"/>
      <c r="AV354" s="246"/>
      <c r="AW354" s="246"/>
      <c r="AX354" s="246"/>
      <c r="AY354" s="246"/>
      <c r="AZ354" s="246"/>
      <c r="BA354" s="246"/>
      <c r="BB354" s="246"/>
      <c r="BC354" s="246"/>
      <c r="BD354" s="246"/>
      <c r="BE354" s="246"/>
      <c r="BF354" s="246"/>
      <c r="BG354" s="246"/>
      <c r="BH354" s="246"/>
      <c r="BI354" s="246"/>
      <c r="BJ354" s="246"/>
      <c r="BK354" s="246"/>
      <c r="BL354" s="246"/>
      <c r="BM354" s="246"/>
      <c r="BN354" s="246"/>
      <c r="BO354" s="246"/>
      <c r="BP354" s="246"/>
      <c r="BQ354" s="246"/>
      <c r="BR354" s="246"/>
      <c r="BS354" s="246"/>
      <c r="BT354" s="246"/>
      <c r="BU354" s="246"/>
      <c r="BV354" s="246"/>
      <c r="BW354" s="246"/>
      <c r="BX354" s="247"/>
      <c r="BY354" s="920"/>
    </row>
    <row r="355" spans="1:77" hidden="1" thickBot="1" x14ac:dyDescent="0.3">
      <c r="A355" s="245"/>
      <c r="B355" s="245"/>
      <c r="C355" s="253"/>
      <c r="D355" s="254"/>
      <c r="E355" s="245"/>
      <c r="F355" s="253"/>
      <c r="G355" s="245"/>
      <c r="H355" s="255"/>
      <c r="I355" s="253"/>
      <c r="J355" s="245"/>
      <c r="K355" s="245"/>
      <c r="L355" s="253"/>
      <c r="M355" s="245"/>
      <c r="N355" s="245"/>
      <c r="O355" s="253"/>
      <c r="P355" s="245"/>
      <c r="Q355" s="245"/>
      <c r="R355" s="253"/>
      <c r="S355" s="245"/>
      <c r="T355" s="245"/>
      <c r="U355" s="253"/>
      <c r="V355" s="245"/>
      <c r="W355" s="245"/>
      <c r="X355" s="253"/>
      <c r="Y355" s="245"/>
      <c r="Z355" s="245"/>
      <c r="AA355" s="253"/>
      <c r="AB355" s="245"/>
      <c r="AC355" s="245"/>
      <c r="AD355" s="253"/>
      <c r="AE355" s="245"/>
      <c r="AF355" s="245"/>
      <c r="AG355" s="253"/>
      <c r="AH355" s="245"/>
      <c r="AI355" s="245"/>
      <c r="AJ355" s="253"/>
      <c r="AK355" s="245"/>
      <c r="AL355" s="245"/>
      <c r="AM355" s="245"/>
      <c r="AN355" s="245"/>
      <c r="AO355" s="245"/>
      <c r="AP355" s="246"/>
      <c r="AQ355" s="246"/>
      <c r="AR355" s="246"/>
      <c r="AS355" s="246"/>
      <c r="AT355" s="246"/>
      <c r="AU355" s="246"/>
      <c r="AV355" s="246"/>
      <c r="AW355" s="246"/>
      <c r="AX355" s="246"/>
      <c r="AY355" s="246"/>
      <c r="AZ355" s="246"/>
      <c r="BA355" s="246"/>
      <c r="BB355" s="246"/>
      <c r="BC355" s="246"/>
      <c r="BD355" s="246"/>
      <c r="BE355" s="246"/>
      <c r="BF355" s="246"/>
      <c r="BG355" s="246"/>
      <c r="BH355" s="246"/>
      <c r="BI355" s="246"/>
      <c r="BJ355" s="246"/>
      <c r="BK355" s="246"/>
      <c r="BL355" s="246"/>
      <c r="BM355" s="246"/>
      <c r="BN355" s="246"/>
      <c r="BO355" s="246"/>
      <c r="BP355" s="246"/>
      <c r="BQ355" s="246"/>
      <c r="BR355" s="246"/>
      <c r="BS355" s="246"/>
      <c r="BT355" s="246"/>
      <c r="BU355" s="246"/>
      <c r="BV355" s="246"/>
      <c r="BW355" s="246"/>
      <c r="BX355" s="247"/>
      <c r="BY355" s="920"/>
    </row>
    <row r="356" spans="1:77" hidden="1" thickBot="1" x14ac:dyDescent="0.3">
      <c r="A356" s="245"/>
      <c r="B356" s="245"/>
      <c r="C356" s="253"/>
      <c r="D356" s="254"/>
      <c r="E356" s="245"/>
      <c r="F356" s="253"/>
      <c r="G356" s="245"/>
      <c r="H356" s="255"/>
      <c r="I356" s="253"/>
      <c r="J356" s="245"/>
      <c r="K356" s="245"/>
      <c r="L356" s="253"/>
      <c r="M356" s="245"/>
      <c r="N356" s="245"/>
      <c r="O356" s="253"/>
      <c r="P356" s="245"/>
      <c r="Q356" s="245"/>
      <c r="R356" s="253"/>
      <c r="S356" s="245"/>
      <c r="T356" s="245"/>
      <c r="U356" s="253"/>
      <c r="V356" s="245"/>
      <c r="W356" s="245"/>
      <c r="X356" s="253"/>
      <c r="Y356" s="245"/>
      <c r="Z356" s="245"/>
      <c r="AA356" s="253"/>
      <c r="AB356" s="245"/>
      <c r="AC356" s="245"/>
      <c r="AD356" s="253"/>
      <c r="AE356" s="245"/>
      <c r="AF356" s="245"/>
      <c r="AG356" s="253"/>
      <c r="AH356" s="245"/>
      <c r="AI356" s="245"/>
      <c r="AJ356" s="253"/>
      <c r="AK356" s="245"/>
      <c r="AL356" s="245"/>
      <c r="AM356" s="245"/>
      <c r="AN356" s="245"/>
      <c r="AO356" s="245"/>
      <c r="AP356" s="246"/>
      <c r="AQ356" s="246"/>
      <c r="AR356" s="246"/>
      <c r="AS356" s="246"/>
      <c r="AT356" s="246"/>
      <c r="AU356" s="246"/>
      <c r="AV356" s="246"/>
      <c r="AW356" s="246"/>
      <c r="AX356" s="246"/>
      <c r="AY356" s="246"/>
      <c r="AZ356" s="246"/>
      <c r="BA356" s="246"/>
      <c r="BB356" s="246"/>
      <c r="BC356" s="246"/>
      <c r="BD356" s="246"/>
      <c r="BE356" s="246"/>
      <c r="BF356" s="246"/>
      <c r="BG356" s="246"/>
      <c r="BH356" s="246"/>
      <c r="BI356" s="246"/>
      <c r="BJ356" s="246"/>
      <c r="BK356" s="246"/>
      <c r="BL356" s="246"/>
      <c r="BM356" s="246"/>
      <c r="BN356" s="246"/>
      <c r="BO356" s="246"/>
      <c r="BP356" s="246"/>
      <c r="BQ356" s="246"/>
      <c r="BR356" s="246"/>
      <c r="BS356" s="246"/>
      <c r="BT356" s="246"/>
      <c r="BU356" s="246"/>
      <c r="BV356" s="246"/>
      <c r="BW356" s="246"/>
      <c r="BX356" s="247"/>
      <c r="BY356" s="920"/>
    </row>
    <row r="357" spans="1:77" hidden="1" thickBot="1" x14ac:dyDescent="0.3">
      <c r="A357" s="245"/>
      <c r="B357" s="245"/>
      <c r="C357" s="253"/>
      <c r="D357" s="254"/>
      <c r="E357" s="245"/>
      <c r="F357" s="253"/>
      <c r="G357" s="245"/>
      <c r="H357" s="255"/>
      <c r="I357" s="253"/>
      <c r="J357" s="245"/>
      <c r="K357" s="245"/>
      <c r="L357" s="253"/>
      <c r="M357" s="245"/>
      <c r="N357" s="245"/>
      <c r="O357" s="253"/>
      <c r="P357" s="245"/>
      <c r="Q357" s="245"/>
      <c r="R357" s="253"/>
      <c r="S357" s="245"/>
      <c r="T357" s="245"/>
      <c r="U357" s="253"/>
      <c r="V357" s="245"/>
      <c r="W357" s="245"/>
      <c r="X357" s="253"/>
      <c r="Y357" s="245"/>
      <c r="Z357" s="245"/>
      <c r="AA357" s="253"/>
      <c r="AB357" s="245"/>
      <c r="AC357" s="245"/>
      <c r="AD357" s="253"/>
      <c r="AE357" s="245"/>
      <c r="AF357" s="245"/>
      <c r="AG357" s="253"/>
      <c r="AH357" s="245"/>
      <c r="AI357" s="245"/>
      <c r="AJ357" s="253"/>
      <c r="AK357" s="245"/>
      <c r="AL357" s="245"/>
      <c r="AM357" s="245"/>
      <c r="AN357" s="245"/>
      <c r="AO357" s="245"/>
      <c r="AP357" s="246"/>
      <c r="AQ357" s="246"/>
      <c r="AR357" s="246"/>
      <c r="AS357" s="246"/>
      <c r="AT357" s="246"/>
      <c r="AU357" s="246"/>
      <c r="AV357" s="246"/>
      <c r="AW357" s="246"/>
      <c r="AX357" s="246"/>
      <c r="AY357" s="246"/>
      <c r="AZ357" s="246"/>
      <c r="BA357" s="246"/>
      <c r="BB357" s="246"/>
      <c r="BC357" s="246"/>
      <c r="BD357" s="246"/>
      <c r="BE357" s="246"/>
      <c r="BF357" s="246"/>
      <c r="BG357" s="246"/>
      <c r="BH357" s="246"/>
      <c r="BI357" s="246"/>
      <c r="BJ357" s="246"/>
      <c r="BK357" s="246"/>
      <c r="BL357" s="246"/>
      <c r="BM357" s="246"/>
      <c r="BN357" s="246"/>
      <c r="BO357" s="246"/>
      <c r="BP357" s="246"/>
      <c r="BQ357" s="246"/>
      <c r="BR357" s="246"/>
      <c r="BS357" s="246"/>
      <c r="BT357" s="246"/>
      <c r="BU357" s="246"/>
      <c r="BV357" s="246"/>
      <c r="BW357" s="246"/>
      <c r="BX357" s="247"/>
      <c r="BY357" s="920"/>
    </row>
    <row r="358" spans="1:77" hidden="1" thickBot="1" x14ac:dyDescent="0.3">
      <c r="A358" s="245"/>
      <c r="B358" s="245"/>
      <c r="C358" s="253"/>
      <c r="D358" s="254"/>
      <c r="E358" s="245"/>
      <c r="F358" s="253"/>
      <c r="G358" s="245"/>
      <c r="H358" s="255"/>
      <c r="I358" s="253"/>
      <c r="J358" s="245"/>
      <c r="K358" s="245"/>
      <c r="L358" s="253"/>
      <c r="M358" s="245"/>
      <c r="N358" s="245"/>
      <c r="O358" s="253"/>
      <c r="P358" s="245"/>
      <c r="Q358" s="245"/>
      <c r="R358" s="253"/>
      <c r="S358" s="245"/>
      <c r="T358" s="245"/>
      <c r="U358" s="253"/>
      <c r="V358" s="245"/>
      <c r="W358" s="245"/>
      <c r="X358" s="253"/>
      <c r="Y358" s="245"/>
      <c r="Z358" s="245"/>
      <c r="AA358" s="253"/>
      <c r="AB358" s="245"/>
      <c r="AC358" s="245"/>
      <c r="AD358" s="253"/>
      <c r="AE358" s="245"/>
      <c r="AF358" s="245"/>
      <c r="AG358" s="253"/>
      <c r="AH358" s="245"/>
      <c r="AI358" s="245"/>
      <c r="AJ358" s="253"/>
      <c r="AK358" s="245"/>
      <c r="AL358" s="245"/>
      <c r="AM358" s="245"/>
      <c r="AN358" s="245"/>
      <c r="AO358" s="245"/>
      <c r="AP358" s="246"/>
      <c r="AQ358" s="246"/>
      <c r="AR358" s="246"/>
      <c r="AS358" s="246"/>
      <c r="AT358" s="246"/>
      <c r="AU358" s="246"/>
      <c r="AV358" s="246"/>
      <c r="AW358" s="246"/>
      <c r="AX358" s="246"/>
      <c r="AY358" s="246"/>
      <c r="AZ358" s="246"/>
      <c r="BA358" s="246"/>
      <c r="BB358" s="246"/>
      <c r="BC358" s="246"/>
      <c r="BD358" s="246"/>
      <c r="BE358" s="246"/>
      <c r="BF358" s="246"/>
      <c r="BG358" s="246"/>
      <c r="BH358" s="246"/>
      <c r="BI358" s="246"/>
      <c r="BJ358" s="246"/>
      <c r="BK358" s="246"/>
      <c r="BL358" s="246"/>
      <c r="BM358" s="246"/>
      <c r="BN358" s="246"/>
      <c r="BO358" s="246"/>
      <c r="BP358" s="246"/>
      <c r="BQ358" s="246"/>
      <c r="BR358" s="246"/>
      <c r="BS358" s="246"/>
      <c r="BT358" s="246"/>
      <c r="BU358" s="246"/>
      <c r="BV358" s="246"/>
      <c r="BW358" s="246"/>
      <c r="BX358" s="247"/>
      <c r="BY358" s="920"/>
    </row>
    <row r="359" spans="1:77" hidden="1" thickBot="1" x14ac:dyDescent="0.3">
      <c r="A359" s="245"/>
      <c r="B359" s="245"/>
      <c r="C359" s="253"/>
      <c r="D359" s="254"/>
      <c r="E359" s="245"/>
      <c r="F359" s="253"/>
      <c r="G359" s="245"/>
      <c r="H359" s="255"/>
      <c r="I359" s="253"/>
      <c r="J359" s="245"/>
      <c r="K359" s="245"/>
      <c r="L359" s="253"/>
      <c r="M359" s="245"/>
      <c r="N359" s="245"/>
      <c r="O359" s="253"/>
      <c r="P359" s="245"/>
      <c r="Q359" s="245"/>
      <c r="R359" s="253"/>
      <c r="S359" s="245"/>
      <c r="T359" s="245"/>
      <c r="U359" s="253"/>
      <c r="V359" s="245"/>
      <c r="W359" s="245"/>
      <c r="X359" s="253"/>
      <c r="Y359" s="245"/>
      <c r="Z359" s="245"/>
      <c r="AA359" s="253"/>
      <c r="AB359" s="245"/>
      <c r="AC359" s="245"/>
      <c r="AD359" s="253"/>
      <c r="AE359" s="245"/>
      <c r="AF359" s="245"/>
      <c r="AG359" s="253"/>
      <c r="AH359" s="245"/>
      <c r="AI359" s="245"/>
      <c r="AJ359" s="253"/>
      <c r="AK359" s="245"/>
      <c r="AL359" s="245"/>
      <c r="AM359" s="245"/>
      <c r="AN359" s="245"/>
      <c r="AO359" s="245"/>
      <c r="AP359" s="246"/>
      <c r="AQ359" s="246"/>
      <c r="AR359" s="246"/>
      <c r="AS359" s="246"/>
      <c r="AT359" s="246"/>
      <c r="AU359" s="246"/>
      <c r="AV359" s="246"/>
      <c r="AW359" s="246"/>
      <c r="AX359" s="246"/>
      <c r="AY359" s="246"/>
      <c r="AZ359" s="246"/>
      <c r="BA359" s="246"/>
      <c r="BB359" s="246"/>
      <c r="BC359" s="246"/>
      <c r="BD359" s="246"/>
      <c r="BE359" s="246"/>
      <c r="BF359" s="246"/>
      <c r="BG359" s="246"/>
      <c r="BH359" s="246"/>
      <c r="BI359" s="246"/>
      <c r="BJ359" s="246"/>
      <c r="BK359" s="246"/>
      <c r="BL359" s="246"/>
      <c r="BM359" s="246"/>
      <c r="BN359" s="246"/>
      <c r="BO359" s="246"/>
      <c r="BP359" s="246"/>
      <c r="BQ359" s="246"/>
      <c r="BR359" s="246"/>
      <c r="BS359" s="246"/>
      <c r="BT359" s="246"/>
      <c r="BU359" s="246"/>
      <c r="BV359" s="246"/>
      <c r="BW359" s="246"/>
      <c r="BX359" s="247"/>
      <c r="BY359" s="920"/>
    </row>
    <row r="360" spans="1:77" hidden="1" thickBot="1" x14ac:dyDescent="0.3">
      <c r="A360" s="245"/>
      <c r="B360" s="245"/>
      <c r="C360" s="253"/>
      <c r="D360" s="254"/>
      <c r="E360" s="245"/>
      <c r="F360" s="253"/>
      <c r="G360" s="245"/>
      <c r="H360" s="255"/>
      <c r="I360" s="253"/>
      <c r="J360" s="245"/>
      <c r="K360" s="245"/>
      <c r="L360" s="253"/>
      <c r="M360" s="245"/>
      <c r="N360" s="245"/>
      <c r="O360" s="253"/>
      <c r="P360" s="245"/>
      <c r="Q360" s="245"/>
      <c r="R360" s="253"/>
      <c r="S360" s="245"/>
      <c r="T360" s="245"/>
      <c r="U360" s="253"/>
      <c r="V360" s="245"/>
      <c r="W360" s="245"/>
      <c r="X360" s="253"/>
      <c r="Y360" s="245"/>
      <c r="Z360" s="245"/>
      <c r="AA360" s="253"/>
      <c r="AB360" s="245"/>
      <c r="AC360" s="245"/>
      <c r="AD360" s="253"/>
      <c r="AE360" s="245"/>
      <c r="AF360" s="245"/>
      <c r="AG360" s="253"/>
      <c r="AH360" s="245"/>
      <c r="AI360" s="245"/>
      <c r="AJ360" s="253"/>
      <c r="AK360" s="245"/>
      <c r="AL360" s="245"/>
      <c r="AM360" s="245"/>
      <c r="AN360" s="245"/>
      <c r="AO360" s="245"/>
      <c r="AP360" s="246"/>
      <c r="AQ360" s="246"/>
      <c r="AR360" s="246"/>
      <c r="AS360" s="246"/>
      <c r="AT360" s="246"/>
      <c r="AU360" s="246"/>
      <c r="AV360" s="246"/>
      <c r="AW360" s="246"/>
      <c r="AX360" s="246"/>
      <c r="AY360" s="246"/>
      <c r="AZ360" s="246"/>
      <c r="BA360" s="246"/>
      <c r="BB360" s="246"/>
      <c r="BC360" s="246"/>
      <c r="BD360" s="246"/>
      <c r="BE360" s="246"/>
      <c r="BF360" s="246"/>
      <c r="BG360" s="246"/>
      <c r="BH360" s="246"/>
      <c r="BI360" s="246"/>
      <c r="BJ360" s="246"/>
      <c r="BK360" s="246"/>
      <c r="BL360" s="246"/>
      <c r="BM360" s="246"/>
      <c r="BN360" s="246"/>
      <c r="BO360" s="246"/>
      <c r="BP360" s="246"/>
      <c r="BQ360" s="246"/>
      <c r="BR360" s="246"/>
      <c r="BS360" s="246"/>
      <c r="BT360" s="246"/>
      <c r="BU360" s="246"/>
      <c r="BV360" s="246"/>
      <c r="BW360" s="246"/>
      <c r="BX360" s="247"/>
      <c r="BY360" s="920"/>
    </row>
    <row r="361" spans="1:77" hidden="1" thickBot="1" x14ac:dyDescent="0.3">
      <c r="A361" s="245"/>
      <c r="B361" s="245"/>
      <c r="C361" s="253"/>
      <c r="D361" s="254"/>
      <c r="E361" s="245"/>
      <c r="F361" s="253"/>
      <c r="G361" s="245"/>
      <c r="H361" s="255"/>
      <c r="I361" s="253"/>
      <c r="J361" s="245"/>
      <c r="K361" s="245"/>
      <c r="L361" s="253"/>
      <c r="M361" s="245"/>
      <c r="N361" s="245"/>
      <c r="O361" s="253"/>
      <c r="P361" s="245"/>
      <c r="Q361" s="245"/>
      <c r="R361" s="253"/>
      <c r="S361" s="245"/>
      <c r="T361" s="245"/>
      <c r="U361" s="253"/>
      <c r="V361" s="245"/>
      <c r="W361" s="245"/>
      <c r="X361" s="253"/>
      <c r="Y361" s="245"/>
      <c r="Z361" s="245"/>
      <c r="AA361" s="253"/>
      <c r="AB361" s="245"/>
      <c r="AC361" s="245"/>
      <c r="AD361" s="253"/>
      <c r="AE361" s="245"/>
      <c r="AF361" s="245"/>
      <c r="AG361" s="253"/>
      <c r="AH361" s="245"/>
      <c r="AI361" s="245"/>
      <c r="AJ361" s="253"/>
      <c r="AK361" s="245"/>
      <c r="AL361" s="245"/>
      <c r="AM361" s="245"/>
      <c r="AN361" s="245"/>
      <c r="AO361" s="245"/>
      <c r="AP361" s="246"/>
      <c r="AQ361" s="246"/>
      <c r="AR361" s="246"/>
      <c r="AS361" s="246"/>
      <c r="AT361" s="246"/>
      <c r="AU361" s="246"/>
      <c r="AV361" s="246"/>
      <c r="AW361" s="246"/>
      <c r="AX361" s="246"/>
      <c r="AY361" s="246"/>
      <c r="AZ361" s="246"/>
      <c r="BA361" s="246"/>
      <c r="BB361" s="246"/>
      <c r="BC361" s="246"/>
      <c r="BD361" s="246"/>
      <c r="BE361" s="246"/>
      <c r="BF361" s="246"/>
      <c r="BG361" s="246"/>
      <c r="BH361" s="246"/>
      <c r="BI361" s="246"/>
      <c r="BJ361" s="246"/>
      <c r="BK361" s="246"/>
      <c r="BL361" s="246"/>
      <c r="BM361" s="246"/>
      <c r="BN361" s="246"/>
      <c r="BO361" s="246"/>
      <c r="BP361" s="246"/>
      <c r="BQ361" s="246"/>
      <c r="BR361" s="246"/>
      <c r="BS361" s="246"/>
      <c r="BT361" s="246"/>
      <c r="BU361" s="246"/>
      <c r="BV361" s="246"/>
      <c r="BW361" s="246"/>
      <c r="BX361" s="247"/>
      <c r="BY361" s="920"/>
    </row>
    <row r="362" spans="1:77" hidden="1" thickBot="1" x14ac:dyDescent="0.3">
      <c r="A362" s="245"/>
      <c r="B362" s="245"/>
      <c r="C362" s="253"/>
      <c r="D362" s="254"/>
      <c r="E362" s="245"/>
      <c r="F362" s="253"/>
      <c r="G362" s="245"/>
      <c r="H362" s="255"/>
      <c r="I362" s="253"/>
      <c r="J362" s="245"/>
      <c r="K362" s="245"/>
      <c r="L362" s="253"/>
      <c r="M362" s="245"/>
      <c r="N362" s="245"/>
      <c r="O362" s="253"/>
      <c r="P362" s="245"/>
      <c r="Q362" s="245"/>
      <c r="R362" s="253"/>
      <c r="S362" s="245"/>
      <c r="T362" s="245"/>
      <c r="U362" s="253"/>
      <c r="V362" s="245"/>
      <c r="W362" s="245"/>
      <c r="X362" s="253"/>
      <c r="Y362" s="245"/>
      <c r="Z362" s="245"/>
      <c r="AA362" s="253"/>
      <c r="AB362" s="245"/>
      <c r="AC362" s="245"/>
      <c r="AD362" s="253"/>
      <c r="AE362" s="245"/>
      <c r="AF362" s="245"/>
      <c r="AG362" s="253"/>
      <c r="AH362" s="245"/>
      <c r="AI362" s="245"/>
      <c r="AJ362" s="253"/>
      <c r="AK362" s="245"/>
      <c r="AL362" s="245"/>
      <c r="AM362" s="245"/>
      <c r="AN362" s="245"/>
      <c r="AO362" s="245"/>
      <c r="AP362" s="246"/>
      <c r="AQ362" s="246"/>
      <c r="AR362" s="246"/>
      <c r="AS362" s="246"/>
      <c r="AT362" s="246"/>
      <c r="AU362" s="246"/>
      <c r="AV362" s="246"/>
      <c r="AW362" s="246"/>
      <c r="AX362" s="246"/>
      <c r="AY362" s="246"/>
      <c r="AZ362" s="246"/>
      <c r="BA362" s="246"/>
      <c r="BB362" s="246"/>
      <c r="BC362" s="246"/>
      <c r="BD362" s="246"/>
      <c r="BE362" s="246"/>
      <c r="BF362" s="246"/>
      <c r="BG362" s="246"/>
      <c r="BH362" s="246"/>
      <c r="BI362" s="246"/>
      <c r="BJ362" s="246"/>
      <c r="BK362" s="246"/>
      <c r="BL362" s="246"/>
      <c r="BM362" s="246"/>
      <c r="BN362" s="246"/>
      <c r="BO362" s="246"/>
      <c r="BP362" s="246"/>
      <c r="BQ362" s="246"/>
      <c r="BR362" s="246"/>
      <c r="BS362" s="246"/>
      <c r="BT362" s="246"/>
      <c r="BU362" s="246"/>
      <c r="BV362" s="246"/>
      <c r="BW362" s="246"/>
      <c r="BX362" s="247"/>
      <c r="BY362" s="920"/>
    </row>
    <row r="363" spans="1:77" hidden="1" thickBot="1" x14ac:dyDescent="0.3">
      <c r="A363" s="245"/>
      <c r="B363" s="245"/>
      <c r="C363" s="253"/>
      <c r="D363" s="254"/>
      <c r="E363" s="245"/>
      <c r="F363" s="253"/>
      <c r="G363" s="245"/>
      <c r="H363" s="255"/>
      <c r="I363" s="253"/>
      <c r="J363" s="245"/>
      <c r="K363" s="245"/>
      <c r="L363" s="253"/>
      <c r="M363" s="245"/>
      <c r="N363" s="245"/>
      <c r="O363" s="253"/>
      <c r="P363" s="245"/>
      <c r="Q363" s="245"/>
      <c r="R363" s="253"/>
      <c r="S363" s="245"/>
      <c r="T363" s="245"/>
      <c r="U363" s="253"/>
      <c r="V363" s="245"/>
      <c r="W363" s="245"/>
      <c r="X363" s="253"/>
      <c r="Y363" s="245"/>
      <c r="Z363" s="245"/>
      <c r="AA363" s="253"/>
      <c r="AB363" s="245"/>
      <c r="AC363" s="245"/>
      <c r="AD363" s="253"/>
      <c r="AE363" s="245"/>
      <c r="AF363" s="245"/>
      <c r="AG363" s="253"/>
      <c r="AH363" s="245"/>
      <c r="AI363" s="245"/>
      <c r="AJ363" s="253"/>
      <c r="AK363" s="245"/>
      <c r="AL363" s="245"/>
      <c r="AM363" s="245"/>
      <c r="AN363" s="245"/>
      <c r="AO363" s="245"/>
      <c r="AP363" s="246"/>
      <c r="AQ363" s="246"/>
      <c r="AR363" s="246"/>
      <c r="AS363" s="246"/>
      <c r="AT363" s="246"/>
      <c r="AU363" s="246"/>
      <c r="AV363" s="246"/>
      <c r="AW363" s="246"/>
      <c r="AX363" s="246"/>
      <c r="AY363" s="246"/>
      <c r="AZ363" s="246"/>
      <c r="BA363" s="246"/>
      <c r="BB363" s="246"/>
      <c r="BC363" s="246"/>
      <c r="BD363" s="246"/>
      <c r="BE363" s="246"/>
      <c r="BF363" s="246"/>
      <c r="BG363" s="246"/>
      <c r="BH363" s="246"/>
      <c r="BI363" s="246"/>
      <c r="BJ363" s="246"/>
      <c r="BK363" s="246"/>
      <c r="BL363" s="246"/>
      <c r="BM363" s="246"/>
      <c r="BN363" s="246"/>
      <c r="BO363" s="246"/>
      <c r="BP363" s="246"/>
      <c r="BQ363" s="246"/>
      <c r="BR363" s="246"/>
      <c r="BS363" s="246"/>
      <c r="BT363" s="246"/>
      <c r="BU363" s="246"/>
      <c r="BV363" s="246"/>
      <c r="BW363" s="246"/>
      <c r="BX363" s="247"/>
      <c r="BY363" s="920"/>
    </row>
    <row r="364" spans="1:77" hidden="1" thickBot="1" x14ac:dyDescent="0.3">
      <c r="A364" s="245"/>
      <c r="B364" s="245"/>
      <c r="C364" s="253"/>
      <c r="D364" s="254"/>
      <c r="E364" s="245"/>
      <c r="F364" s="253"/>
      <c r="G364" s="245"/>
      <c r="H364" s="255"/>
      <c r="I364" s="253"/>
      <c r="J364" s="245"/>
      <c r="K364" s="245"/>
      <c r="L364" s="253"/>
      <c r="M364" s="245"/>
      <c r="N364" s="245"/>
      <c r="O364" s="253"/>
      <c r="P364" s="245"/>
      <c r="Q364" s="245"/>
      <c r="R364" s="253"/>
      <c r="S364" s="245"/>
      <c r="T364" s="245"/>
      <c r="U364" s="253"/>
      <c r="V364" s="245"/>
      <c r="W364" s="245"/>
      <c r="X364" s="253"/>
      <c r="Y364" s="245"/>
      <c r="Z364" s="245"/>
      <c r="AA364" s="253"/>
      <c r="AB364" s="245"/>
      <c r="AC364" s="245"/>
      <c r="AD364" s="253"/>
      <c r="AE364" s="245"/>
      <c r="AF364" s="245"/>
      <c r="AG364" s="253"/>
      <c r="AH364" s="245"/>
      <c r="AI364" s="245"/>
      <c r="AJ364" s="253"/>
      <c r="AK364" s="245"/>
      <c r="AL364" s="245"/>
      <c r="AM364" s="245"/>
      <c r="AN364" s="245"/>
      <c r="AO364" s="245"/>
      <c r="AP364" s="246"/>
      <c r="AQ364" s="246"/>
      <c r="AR364" s="246"/>
      <c r="AS364" s="246"/>
      <c r="AT364" s="246"/>
      <c r="AU364" s="246"/>
      <c r="AV364" s="246"/>
      <c r="AW364" s="246"/>
      <c r="AX364" s="246"/>
      <c r="AY364" s="246"/>
      <c r="AZ364" s="246"/>
      <c r="BA364" s="246"/>
      <c r="BB364" s="246"/>
      <c r="BC364" s="246"/>
      <c r="BD364" s="246"/>
      <c r="BE364" s="246"/>
      <c r="BF364" s="246"/>
      <c r="BG364" s="246"/>
      <c r="BH364" s="246"/>
      <c r="BI364" s="246"/>
      <c r="BJ364" s="246"/>
      <c r="BK364" s="246"/>
      <c r="BL364" s="246"/>
      <c r="BM364" s="246"/>
      <c r="BN364" s="246"/>
      <c r="BO364" s="246"/>
      <c r="BP364" s="246"/>
      <c r="BQ364" s="246"/>
      <c r="BR364" s="246"/>
      <c r="BS364" s="246"/>
      <c r="BT364" s="246"/>
      <c r="BU364" s="246"/>
      <c r="BV364" s="246"/>
      <c r="BW364" s="246"/>
      <c r="BX364" s="247"/>
      <c r="BY364" s="920"/>
    </row>
    <row r="365" spans="1:77" hidden="1" thickBot="1" x14ac:dyDescent="0.3">
      <c r="A365" s="245"/>
      <c r="B365" s="245"/>
      <c r="C365" s="253"/>
      <c r="D365" s="254"/>
      <c r="E365" s="245"/>
      <c r="F365" s="253"/>
      <c r="G365" s="245"/>
      <c r="H365" s="255"/>
      <c r="I365" s="253"/>
      <c r="J365" s="245"/>
      <c r="K365" s="245"/>
      <c r="L365" s="253"/>
      <c r="M365" s="245"/>
      <c r="N365" s="245"/>
      <c r="O365" s="253"/>
      <c r="P365" s="245"/>
      <c r="Q365" s="245"/>
      <c r="R365" s="253"/>
      <c r="S365" s="245"/>
      <c r="T365" s="245"/>
      <c r="U365" s="253"/>
      <c r="V365" s="245"/>
      <c r="W365" s="245"/>
      <c r="X365" s="253"/>
      <c r="Y365" s="245"/>
      <c r="Z365" s="245"/>
      <c r="AA365" s="253"/>
      <c r="AB365" s="245"/>
      <c r="AC365" s="245"/>
      <c r="AD365" s="253"/>
      <c r="AE365" s="245"/>
      <c r="AF365" s="245"/>
      <c r="AG365" s="253"/>
      <c r="AH365" s="245"/>
      <c r="AI365" s="245"/>
      <c r="AJ365" s="253"/>
      <c r="AK365" s="245"/>
      <c r="AL365" s="245"/>
      <c r="AM365" s="245"/>
      <c r="AN365" s="245"/>
      <c r="AO365" s="245"/>
      <c r="AP365" s="246"/>
      <c r="AQ365" s="246"/>
      <c r="AR365" s="246"/>
      <c r="AS365" s="246"/>
      <c r="AT365" s="246"/>
      <c r="AU365" s="246"/>
      <c r="AV365" s="246"/>
      <c r="AW365" s="246"/>
      <c r="AX365" s="246"/>
      <c r="AY365" s="246"/>
      <c r="AZ365" s="246"/>
      <c r="BA365" s="246"/>
      <c r="BB365" s="246"/>
      <c r="BC365" s="246"/>
      <c r="BD365" s="246"/>
      <c r="BE365" s="246"/>
      <c r="BF365" s="246"/>
      <c r="BG365" s="246"/>
      <c r="BH365" s="246"/>
      <c r="BI365" s="246"/>
      <c r="BJ365" s="246"/>
      <c r="BK365" s="246"/>
      <c r="BL365" s="246"/>
      <c r="BM365" s="246"/>
      <c r="BN365" s="246"/>
      <c r="BO365" s="246"/>
      <c r="BP365" s="246"/>
      <c r="BQ365" s="246"/>
      <c r="BR365" s="246"/>
      <c r="BS365" s="246"/>
      <c r="BT365" s="246"/>
      <c r="BU365" s="246"/>
      <c r="BV365" s="246"/>
      <c r="BW365" s="246"/>
      <c r="BX365" s="247"/>
      <c r="BY365" s="920"/>
    </row>
    <row r="366" spans="1:77" hidden="1" thickBot="1" x14ac:dyDescent="0.3">
      <c r="A366" s="245"/>
      <c r="B366" s="245"/>
      <c r="C366" s="253"/>
      <c r="D366" s="254"/>
      <c r="E366" s="245"/>
      <c r="F366" s="253"/>
      <c r="G366" s="245"/>
      <c r="H366" s="255"/>
      <c r="I366" s="253"/>
      <c r="J366" s="245"/>
      <c r="K366" s="245"/>
      <c r="L366" s="253"/>
      <c r="M366" s="245"/>
      <c r="N366" s="245"/>
      <c r="O366" s="253"/>
      <c r="P366" s="245"/>
      <c r="Q366" s="245"/>
      <c r="R366" s="253"/>
      <c r="S366" s="245"/>
      <c r="T366" s="245"/>
      <c r="U366" s="253"/>
      <c r="V366" s="245"/>
      <c r="W366" s="245"/>
      <c r="X366" s="253"/>
      <c r="Y366" s="245"/>
      <c r="Z366" s="245"/>
      <c r="AA366" s="253"/>
      <c r="AB366" s="245"/>
      <c r="AC366" s="245"/>
      <c r="AD366" s="253"/>
      <c r="AE366" s="245"/>
      <c r="AF366" s="245"/>
      <c r="AG366" s="253"/>
      <c r="AH366" s="245"/>
      <c r="AI366" s="245"/>
      <c r="AJ366" s="253"/>
      <c r="AK366" s="245"/>
      <c r="AL366" s="245"/>
      <c r="AM366" s="245"/>
      <c r="AN366" s="245"/>
      <c r="AO366" s="245"/>
      <c r="AP366" s="246"/>
      <c r="AQ366" s="246"/>
      <c r="AR366" s="246"/>
      <c r="AS366" s="246"/>
      <c r="AT366" s="246"/>
      <c r="AU366" s="246"/>
      <c r="AV366" s="246"/>
      <c r="AW366" s="246"/>
      <c r="AX366" s="246"/>
      <c r="AY366" s="246"/>
      <c r="AZ366" s="246"/>
      <c r="BA366" s="246"/>
      <c r="BB366" s="246"/>
      <c r="BC366" s="246"/>
      <c r="BD366" s="246"/>
      <c r="BE366" s="246"/>
      <c r="BF366" s="246"/>
      <c r="BG366" s="246"/>
      <c r="BH366" s="246"/>
      <c r="BI366" s="246"/>
      <c r="BJ366" s="246"/>
      <c r="BK366" s="246"/>
      <c r="BL366" s="246"/>
      <c r="BM366" s="246"/>
      <c r="BN366" s="246"/>
      <c r="BO366" s="246"/>
      <c r="BP366" s="246"/>
      <c r="BQ366" s="246"/>
      <c r="BR366" s="246"/>
      <c r="BS366" s="246"/>
      <c r="BT366" s="246"/>
      <c r="BU366" s="246"/>
      <c r="BV366" s="246"/>
      <c r="BW366" s="246"/>
      <c r="BX366" s="247"/>
      <c r="BY366" s="920"/>
    </row>
    <row r="367" spans="1:77" hidden="1" thickBot="1" x14ac:dyDescent="0.3">
      <c r="A367" s="245"/>
      <c r="B367" s="245"/>
      <c r="C367" s="253"/>
      <c r="D367" s="254"/>
      <c r="E367" s="245"/>
      <c r="F367" s="253"/>
      <c r="G367" s="245"/>
      <c r="H367" s="255"/>
      <c r="I367" s="253"/>
      <c r="J367" s="245"/>
      <c r="K367" s="245"/>
      <c r="L367" s="253"/>
      <c r="M367" s="245"/>
      <c r="N367" s="245"/>
      <c r="O367" s="253"/>
      <c r="P367" s="245"/>
      <c r="Q367" s="245"/>
      <c r="R367" s="253"/>
      <c r="S367" s="245"/>
      <c r="T367" s="245"/>
      <c r="U367" s="253"/>
      <c r="V367" s="245"/>
      <c r="W367" s="245"/>
      <c r="X367" s="253"/>
      <c r="Y367" s="245"/>
      <c r="Z367" s="245"/>
      <c r="AA367" s="253"/>
      <c r="AB367" s="245"/>
      <c r="AC367" s="245"/>
      <c r="AD367" s="253"/>
      <c r="AE367" s="245"/>
      <c r="AF367" s="245"/>
      <c r="AG367" s="253"/>
      <c r="AH367" s="245"/>
      <c r="AI367" s="245"/>
      <c r="AJ367" s="253"/>
      <c r="AK367" s="245"/>
      <c r="AL367" s="245"/>
      <c r="AM367" s="245"/>
      <c r="AN367" s="245"/>
      <c r="AO367" s="245"/>
      <c r="AP367" s="246"/>
      <c r="AQ367" s="246"/>
      <c r="AR367" s="246"/>
      <c r="AS367" s="246"/>
      <c r="AT367" s="246"/>
      <c r="AU367" s="246"/>
      <c r="AV367" s="246"/>
      <c r="AW367" s="246"/>
      <c r="AX367" s="246"/>
      <c r="AY367" s="246"/>
      <c r="AZ367" s="246"/>
      <c r="BA367" s="246"/>
      <c r="BB367" s="246"/>
      <c r="BC367" s="246"/>
      <c r="BD367" s="246"/>
      <c r="BE367" s="246"/>
      <c r="BF367" s="246"/>
      <c r="BG367" s="246"/>
      <c r="BH367" s="246"/>
      <c r="BI367" s="246"/>
      <c r="BJ367" s="246"/>
      <c r="BK367" s="246"/>
      <c r="BL367" s="246"/>
      <c r="BM367" s="246"/>
      <c r="BN367" s="246"/>
      <c r="BO367" s="246"/>
      <c r="BP367" s="246"/>
      <c r="BQ367" s="246"/>
      <c r="BR367" s="246"/>
      <c r="BS367" s="246"/>
      <c r="BT367" s="246"/>
      <c r="BU367" s="246"/>
      <c r="BV367" s="246"/>
      <c r="BW367" s="246"/>
      <c r="BX367" s="247"/>
      <c r="BY367" s="920"/>
    </row>
    <row r="368" spans="1:77" hidden="1" thickBot="1" x14ac:dyDescent="0.3">
      <c r="A368" s="245"/>
      <c r="B368" s="245"/>
      <c r="C368" s="253"/>
      <c r="D368" s="254"/>
      <c r="E368" s="245"/>
      <c r="F368" s="253"/>
      <c r="G368" s="245"/>
      <c r="H368" s="255"/>
      <c r="I368" s="253"/>
      <c r="J368" s="245"/>
      <c r="K368" s="245"/>
      <c r="L368" s="253"/>
      <c r="M368" s="245"/>
      <c r="N368" s="245"/>
      <c r="O368" s="253"/>
      <c r="P368" s="245"/>
      <c r="Q368" s="245"/>
      <c r="R368" s="253"/>
      <c r="S368" s="245"/>
      <c r="T368" s="245"/>
      <c r="U368" s="253"/>
      <c r="V368" s="245"/>
      <c r="W368" s="245"/>
      <c r="X368" s="253"/>
      <c r="Y368" s="245"/>
      <c r="Z368" s="245"/>
      <c r="AA368" s="253"/>
      <c r="AB368" s="245"/>
      <c r="AC368" s="245"/>
      <c r="AD368" s="253"/>
      <c r="AE368" s="245"/>
      <c r="AF368" s="245"/>
      <c r="AG368" s="253"/>
      <c r="AH368" s="245"/>
      <c r="AI368" s="245"/>
      <c r="AJ368" s="253"/>
      <c r="AK368" s="245"/>
      <c r="AL368" s="245"/>
      <c r="AM368" s="245"/>
      <c r="AN368" s="245"/>
      <c r="AO368" s="245"/>
      <c r="AP368" s="246"/>
      <c r="AQ368" s="246"/>
      <c r="AR368" s="246"/>
      <c r="AS368" s="246"/>
      <c r="AT368" s="246"/>
      <c r="AU368" s="246"/>
      <c r="AV368" s="246"/>
      <c r="AW368" s="246"/>
      <c r="AX368" s="246"/>
      <c r="AY368" s="246"/>
      <c r="AZ368" s="246"/>
      <c r="BA368" s="246"/>
      <c r="BB368" s="246"/>
      <c r="BC368" s="246"/>
      <c r="BD368" s="246"/>
      <c r="BE368" s="246"/>
      <c r="BF368" s="246"/>
      <c r="BG368" s="246"/>
      <c r="BH368" s="246"/>
      <c r="BI368" s="246"/>
      <c r="BJ368" s="246"/>
      <c r="BK368" s="246"/>
      <c r="BL368" s="246"/>
      <c r="BM368" s="246"/>
      <c r="BN368" s="246"/>
      <c r="BO368" s="246"/>
      <c r="BP368" s="246"/>
      <c r="BQ368" s="246"/>
      <c r="BR368" s="246"/>
      <c r="BS368" s="246"/>
      <c r="BT368" s="246"/>
      <c r="BU368" s="246"/>
      <c r="BV368" s="246"/>
      <c r="BW368" s="246"/>
      <c r="BX368" s="247"/>
      <c r="BY368" s="920"/>
    </row>
    <row r="369" spans="1:77" hidden="1" thickBot="1" x14ac:dyDescent="0.3">
      <c r="A369" s="245"/>
      <c r="B369" s="245"/>
      <c r="C369" s="253"/>
      <c r="D369" s="254"/>
      <c r="E369" s="245"/>
      <c r="F369" s="253"/>
      <c r="G369" s="245"/>
      <c r="H369" s="255"/>
      <c r="I369" s="253"/>
      <c r="J369" s="245"/>
      <c r="K369" s="245"/>
      <c r="L369" s="253"/>
      <c r="M369" s="245"/>
      <c r="N369" s="245"/>
      <c r="O369" s="253"/>
      <c r="P369" s="245"/>
      <c r="Q369" s="245"/>
      <c r="R369" s="253"/>
      <c r="S369" s="245"/>
      <c r="T369" s="245"/>
      <c r="U369" s="253"/>
      <c r="V369" s="245"/>
      <c r="W369" s="245"/>
      <c r="X369" s="253"/>
      <c r="Y369" s="245"/>
      <c r="Z369" s="245"/>
      <c r="AA369" s="253"/>
      <c r="AB369" s="245"/>
      <c r="AC369" s="245"/>
      <c r="AD369" s="253"/>
      <c r="AE369" s="245"/>
      <c r="AF369" s="245"/>
      <c r="AG369" s="253"/>
      <c r="AH369" s="245"/>
      <c r="AI369" s="245"/>
      <c r="AJ369" s="253"/>
      <c r="AK369" s="245"/>
      <c r="AL369" s="245"/>
      <c r="AM369" s="245"/>
      <c r="AN369" s="245"/>
      <c r="AO369" s="245"/>
      <c r="AP369" s="246"/>
      <c r="AQ369" s="246"/>
      <c r="AR369" s="246"/>
      <c r="AS369" s="246"/>
      <c r="AT369" s="246"/>
      <c r="AU369" s="246"/>
      <c r="AV369" s="246"/>
      <c r="AW369" s="246"/>
      <c r="AX369" s="246"/>
      <c r="AY369" s="246"/>
      <c r="AZ369" s="246"/>
      <c r="BA369" s="246"/>
      <c r="BB369" s="246"/>
      <c r="BC369" s="246"/>
      <c r="BD369" s="246"/>
      <c r="BE369" s="246"/>
      <c r="BF369" s="246"/>
      <c r="BG369" s="246"/>
      <c r="BH369" s="246"/>
      <c r="BI369" s="246"/>
      <c r="BJ369" s="246"/>
      <c r="BK369" s="246"/>
      <c r="BL369" s="246"/>
      <c r="BM369" s="246"/>
      <c r="BN369" s="246"/>
      <c r="BO369" s="246"/>
      <c r="BP369" s="246"/>
      <c r="BQ369" s="246"/>
      <c r="BR369" s="246"/>
      <c r="BS369" s="246"/>
      <c r="BT369" s="246"/>
      <c r="BU369" s="246"/>
      <c r="BV369" s="246"/>
      <c r="BW369" s="246"/>
      <c r="BX369" s="247"/>
      <c r="BY369" s="920"/>
    </row>
    <row r="370" spans="1:77" hidden="1" thickBot="1" x14ac:dyDescent="0.3">
      <c r="A370" s="245"/>
      <c r="B370" s="245"/>
      <c r="C370" s="253"/>
      <c r="D370" s="254"/>
      <c r="E370" s="245"/>
      <c r="F370" s="253"/>
      <c r="G370" s="245"/>
      <c r="H370" s="255"/>
      <c r="I370" s="253"/>
      <c r="J370" s="245"/>
      <c r="K370" s="245"/>
      <c r="L370" s="253"/>
      <c r="M370" s="245"/>
      <c r="N370" s="245"/>
      <c r="O370" s="253"/>
      <c r="P370" s="245"/>
      <c r="Q370" s="245"/>
      <c r="R370" s="253"/>
      <c r="S370" s="245"/>
      <c r="T370" s="245"/>
      <c r="U370" s="253"/>
      <c r="V370" s="245"/>
      <c r="W370" s="245"/>
      <c r="X370" s="253"/>
      <c r="Y370" s="245"/>
      <c r="Z370" s="245"/>
      <c r="AA370" s="253"/>
      <c r="AB370" s="245"/>
      <c r="AC370" s="245"/>
      <c r="AD370" s="253"/>
      <c r="AE370" s="245"/>
      <c r="AF370" s="245"/>
      <c r="AG370" s="253"/>
      <c r="AH370" s="245"/>
      <c r="AI370" s="245"/>
      <c r="AJ370" s="253"/>
      <c r="AK370" s="245"/>
      <c r="AL370" s="245"/>
      <c r="AM370" s="245"/>
      <c r="AN370" s="245"/>
      <c r="AO370" s="245"/>
      <c r="AP370" s="246"/>
      <c r="AQ370" s="246"/>
      <c r="AR370" s="246"/>
      <c r="AS370" s="246"/>
      <c r="AT370" s="246"/>
      <c r="AU370" s="246"/>
      <c r="AV370" s="246"/>
      <c r="AW370" s="246"/>
      <c r="AX370" s="246"/>
      <c r="AY370" s="246"/>
      <c r="AZ370" s="246"/>
      <c r="BA370" s="246"/>
      <c r="BB370" s="246"/>
      <c r="BC370" s="246"/>
      <c r="BD370" s="246"/>
      <c r="BE370" s="246"/>
      <c r="BF370" s="246"/>
      <c r="BG370" s="246"/>
      <c r="BH370" s="246"/>
      <c r="BI370" s="246"/>
      <c r="BJ370" s="246"/>
      <c r="BK370" s="246"/>
      <c r="BL370" s="246"/>
      <c r="BM370" s="246"/>
      <c r="BN370" s="246"/>
      <c r="BO370" s="246"/>
      <c r="BP370" s="246"/>
      <c r="BQ370" s="246"/>
      <c r="BR370" s="246"/>
      <c r="BS370" s="246"/>
      <c r="BT370" s="246"/>
      <c r="BU370" s="246"/>
      <c r="BV370" s="246"/>
      <c r="BW370" s="246"/>
      <c r="BX370" s="247"/>
      <c r="BY370" s="920"/>
    </row>
    <row r="371" spans="1:77" hidden="1" thickBot="1" x14ac:dyDescent="0.3">
      <c r="A371" s="245"/>
      <c r="B371" s="245"/>
      <c r="C371" s="253"/>
      <c r="D371" s="254"/>
      <c r="E371" s="245"/>
      <c r="F371" s="253"/>
      <c r="G371" s="245"/>
      <c r="H371" s="255"/>
      <c r="I371" s="253"/>
      <c r="J371" s="245"/>
      <c r="K371" s="245"/>
      <c r="L371" s="253"/>
      <c r="M371" s="245"/>
      <c r="N371" s="245"/>
      <c r="O371" s="253"/>
      <c r="P371" s="245"/>
      <c r="Q371" s="245"/>
      <c r="R371" s="253"/>
      <c r="S371" s="245"/>
      <c r="T371" s="245"/>
      <c r="U371" s="253"/>
      <c r="V371" s="245"/>
      <c r="W371" s="245"/>
      <c r="X371" s="253"/>
      <c r="Y371" s="245"/>
      <c r="Z371" s="245"/>
      <c r="AA371" s="253"/>
      <c r="AB371" s="245"/>
      <c r="AC371" s="245"/>
      <c r="AD371" s="253"/>
      <c r="AE371" s="245"/>
      <c r="AF371" s="245"/>
      <c r="AG371" s="253"/>
      <c r="AH371" s="245"/>
      <c r="AI371" s="245"/>
      <c r="AJ371" s="253"/>
      <c r="AK371" s="245"/>
      <c r="AL371" s="245"/>
      <c r="AM371" s="245"/>
      <c r="AN371" s="245"/>
      <c r="AO371" s="245"/>
      <c r="AP371" s="246"/>
      <c r="AQ371" s="246"/>
      <c r="AR371" s="246"/>
      <c r="AS371" s="246"/>
      <c r="AT371" s="246"/>
      <c r="AU371" s="246"/>
      <c r="AV371" s="246"/>
      <c r="AW371" s="246"/>
      <c r="AX371" s="246"/>
      <c r="AY371" s="246"/>
      <c r="AZ371" s="246"/>
      <c r="BA371" s="246"/>
      <c r="BB371" s="246"/>
      <c r="BC371" s="246"/>
      <c r="BD371" s="246"/>
      <c r="BE371" s="246"/>
      <c r="BF371" s="246"/>
      <c r="BG371" s="246"/>
      <c r="BH371" s="246"/>
      <c r="BI371" s="246"/>
      <c r="BJ371" s="246"/>
      <c r="BK371" s="246"/>
      <c r="BL371" s="246"/>
      <c r="BM371" s="246"/>
      <c r="BN371" s="246"/>
      <c r="BO371" s="246"/>
      <c r="BP371" s="246"/>
      <c r="BQ371" s="246"/>
      <c r="BR371" s="246"/>
      <c r="BS371" s="246"/>
      <c r="BT371" s="246"/>
      <c r="BU371" s="246"/>
      <c r="BV371" s="246"/>
      <c r="BW371" s="246"/>
      <c r="BX371" s="247"/>
      <c r="BY371" s="920"/>
    </row>
    <row r="372" spans="1:77" hidden="1" thickBot="1" x14ac:dyDescent="0.3">
      <c r="A372" s="245"/>
      <c r="B372" s="245"/>
      <c r="C372" s="253"/>
      <c r="D372" s="254"/>
      <c r="E372" s="245"/>
      <c r="F372" s="253"/>
      <c r="G372" s="245"/>
      <c r="H372" s="255"/>
      <c r="I372" s="253"/>
      <c r="J372" s="245"/>
      <c r="K372" s="245"/>
      <c r="L372" s="253"/>
      <c r="M372" s="245"/>
      <c r="N372" s="245"/>
      <c r="O372" s="253"/>
      <c r="P372" s="245"/>
      <c r="Q372" s="245"/>
      <c r="R372" s="253"/>
      <c r="S372" s="245"/>
      <c r="T372" s="245"/>
      <c r="U372" s="253"/>
      <c r="V372" s="245"/>
      <c r="W372" s="245"/>
      <c r="X372" s="253"/>
      <c r="Y372" s="245"/>
      <c r="Z372" s="245"/>
      <c r="AA372" s="253"/>
      <c r="AB372" s="245"/>
      <c r="AC372" s="245"/>
      <c r="AD372" s="253"/>
      <c r="AE372" s="245"/>
      <c r="AF372" s="245"/>
      <c r="AG372" s="253"/>
      <c r="AH372" s="245"/>
      <c r="AI372" s="245"/>
      <c r="AJ372" s="253"/>
      <c r="AK372" s="245"/>
      <c r="AL372" s="245"/>
      <c r="AM372" s="245"/>
      <c r="AN372" s="245"/>
      <c r="AO372" s="245"/>
      <c r="AP372" s="246"/>
      <c r="AQ372" s="246"/>
      <c r="AR372" s="246"/>
      <c r="AS372" s="246"/>
      <c r="AT372" s="246"/>
      <c r="AU372" s="246"/>
      <c r="AV372" s="246"/>
      <c r="AW372" s="246"/>
      <c r="AX372" s="246"/>
      <c r="AY372" s="246"/>
      <c r="AZ372" s="246"/>
      <c r="BA372" s="246"/>
      <c r="BB372" s="246"/>
      <c r="BC372" s="246"/>
      <c r="BD372" s="246"/>
      <c r="BE372" s="246"/>
      <c r="BF372" s="246"/>
      <c r="BG372" s="246"/>
      <c r="BH372" s="246"/>
      <c r="BI372" s="246"/>
      <c r="BJ372" s="246"/>
      <c r="BK372" s="246"/>
      <c r="BL372" s="246"/>
      <c r="BM372" s="246"/>
      <c r="BN372" s="246"/>
      <c r="BO372" s="246"/>
      <c r="BP372" s="246"/>
      <c r="BQ372" s="246"/>
      <c r="BR372" s="246"/>
      <c r="BS372" s="246"/>
      <c r="BT372" s="246"/>
      <c r="BU372" s="246"/>
      <c r="BV372" s="246"/>
      <c r="BW372" s="246"/>
      <c r="BX372" s="247"/>
      <c r="BY372" s="920"/>
    </row>
    <row r="373" spans="1:77" hidden="1" thickBot="1" x14ac:dyDescent="0.3">
      <c r="A373" s="245"/>
      <c r="B373" s="245"/>
      <c r="C373" s="253"/>
      <c r="D373" s="254"/>
      <c r="E373" s="245"/>
      <c r="F373" s="253"/>
      <c r="G373" s="245"/>
      <c r="H373" s="255"/>
      <c r="I373" s="253"/>
      <c r="J373" s="245"/>
      <c r="K373" s="245"/>
      <c r="L373" s="253"/>
      <c r="M373" s="245"/>
      <c r="N373" s="245"/>
      <c r="O373" s="253"/>
      <c r="P373" s="245"/>
      <c r="Q373" s="245"/>
      <c r="R373" s="253"/>
      <c r="S373" s="245"/>
      <c r="T373" s="245"/>
      <c r="U373" s="253"/>
      <c r="V373" s="245"/>
      <c r="W373" s="245"/>
      <c r="X373" s="253"/>
      <c r="Y373" s="245"/>
      <c r="Z373" s="245"/>
      <c r="AA373" s="253"/>
      <c r="AB373" s="245"/>
      <c r="AC373" s="245"/>
      <c r="AD373" s="253"/>
      <c r="AE373" s="245"/>
      <c r="AF373" s="245"/>
      <c r="AG373" s="253"/>
      <c r="AH373" s="245"/>
      <c r="AI373" s="245"/>
      <c r="AJ373" s="253"/>
      <c r="AK373" s="245"/>
      <c r="AL373" s="245"/>
      <c r="AM373" s="245"/>
      <c r="AN373" s="245"/>
      <c r="AO373" s="245"/>
      <c r="AP373" s="246"/>
      <c r="AQ373" s="246"/>
      <c r="AR373" s="246"/>
      <c r="AS373" s="246"/>
      <c r="AT373" s="246"/>
      <c r="AU373" s="246"/>
      <c r="AV373" s="246"/>
      <c r="AW373" s="246"/>
      <c r="AX373" s="246"/>
      <c r="AY373" s="246"/>
      <c r="AZ373" s="246"/>
      <c r="BA373" s="246"/>
      <c r="BB373" s="246"/>
      <c r="BC373" s="246"/>
      <c r="BD373" s="246"/>
      <c r="BE373" s="246"/>
      <c r="BF373" s="246"/>
      <c r="BG373" s="246"/>
      <c r="BH373" s="246"/>
      <c r="BI373" s="246"/>
      <c r="BJ373" s="246"/>
      <c r="BK373" s="246"/>
      <c r="BL373" s="246"/>
      <c r="BM373" s="246"/>
      <c r="BN373" s="246"/>
      <c r="BO373" s="246"/>
      <c r="BP373" s="246"/>
      <c r="BQ373" s="246"/>
      <c r="BR373" s="246"/>
      <c r="BS373" s="246"/>
      <c r="BT373" s="246"/>
      <c r="BU373" s="246"/>
      <c r="BV373" s="246"/>
      <c r="BW373" s="246"/>
      <c r="BX373" s="247"/>
      <c r="BY373" s="920"/>
    </row>
    <row r="374" spans="1:77" hidden="1" thickBot="1" x14ac:dyDescent="0.3">
      <c r="A374" s="245"/>
      <c r="B374" s="245"/>
      <c r="C374" s="253"/>
      <c r="D374" s="254"/>
      <c r="E374" s="245"/>
      <c r="F374" s="253"/>
      <c r="G374" s="245"/>
      <c r="H374" s="255"/>
      <c r="I374" s="253"/>
      <c r="J374" s="245"/>
      <c r="K374" s="245"/>
      <c r="L374" s="253"/>
      <c r="M374" s="245"/>
      <c r="N374" s="245"/>
      <c r="O374" s="253"/>
      <c r="P374" s="245"/>
      <c r="Q374" s="245"/>
      <c r="R374" s="253"/>
      <c r="S374" s="245"/>
      <c r="T374" s="245"/>
      <c r="U374" s="253"/>
      <c r="V374" s="245"/>
      <c r="W374" s="245"/>
      <c r="X374" s="253"/>
      <c r="Y374" s="245"/>
      <c r="Z374" s="245"/>
      <c r="AA374" s="253"/>
      <c r="AB374" s="245"/>
      <c r="AC374" s="245"/>
      <c r="AD374" s="253"/>
      <c r="AE374" s="245"/>
      <c r="AF374" s="245"/>
      <c r="AG374" s="253"/>
      <c r="AH374" s="245"/>
      <c r="AI374" s="245"/>
      <c r="AJ374" s="253"/>
      <c r="AK374" s="245"/>
      <c r="AL374" s="245"/>
      <c r="AM374" s="245"/>
      <c r="AN374" s="245"/>
      <c r="AO374" s="245"/>
      <c r="AP374" s="246"/>
      <c r="AQ374" s="246"/>
      <c r="AR374" s="246"/>
      <c r="AS374" s="246"/>
      <c r="AT374" s="246"/>
      <c r="AU374" s="246"/>
      <c r="AV374" s="246"/>
      <c r="AW374" s="246"/>
      <c r="AX374" s="246"/>
      <c r="AY374" s="246"/>
      <c r="AZ374" s="246"/>
      <c r="BA374" s="246"/>
      <c r="BB374" s="246"/>
      <c r="BC374" s="246"/>
      <c r="BD374" s="246"/>
      <c r="BE374" s="246"/>
      <c r="BF374" s="246"/>
      <c r="BG374" s="246"/>
      <c r="BH374" s="246"/>
      <c r="BI374" s="246"/>
      <c r="BJ374" s="246"/>
      <c r="BK374" s="246"/>
      <c r="BL374" s="246"/>
      <c r="BM374" s="246"/>
      <c r="BN374" s="246"/>
      <c r="BO374" s="246"/>
      <c r="BP374" s="246"/>
      <c r="BQ374" s="246"/>
      <c r="BR374" s="246"/>
      <c r="BS374" s="246"/>
      <c r="BT374" s="246"/>
      <c r="BU374" s="246"/>
      <c r="BV374" s="246"/>
      <c r="BW374" s="246"/>
      <c r="BX374" s="247"/>
      <c r="BY374" s="920"/>
    </row>
    <row r="375" spans="1:77" hidden="1" thickBot="1" x14ac:dyDescent="0.3">
      <c r="A375" s="245"/>
      <c r="B375" s="245"/>
      <c r="C375" s="253"/>
      <c r="D375" s="254"/>
      <c r="E375" s="245"/>
      <c r="F375" s="253"/>
      <c r="G375" s="245"/>
      <c r="H375" s="255"/>
      <c r="I375" s="253"/>
      <c r="J375" s="245"/>
      <c r="K375" s="245"/>
      <c r="L375" s="253"/>
      <c r="M375" s="245"/>
      <c r="N375" s="245"/>
      <c r="O375" s="253"/>
      <c r="P375" s="245"/>
      <c r="Q375" s="245"/>
      <c r="R375" s="253"/>
      <c r="S375" s="245"/>
      <c r="T375" s="245"/>
      <c r="U375" s="253"/>
      <c r="V375" s="245"/>
      <c r="W375" s="245"/>
      <c r="X375" s="253"/>
      <c r="Y375" s="245"/>
      <c r="Z375" s="245"/>
      <c r="AA375" s="253"/>
      <c r="AB375" s="245"/>
      <c r="AC375" s="245"/>
      <c r="AD375" s="253"/>
      <c r="AE375" s="245"/>
      <c r="AF375" s="245"/>
      <c r="AG375" s="253"/>
      <c r="AH375" s="245"/>
      <c r="AI375" s="245"/>
      <c r="AJ375" s="253"/>
      <c r="AK375" s="245"/>
      <c r="AL375" s="245"/>
      <c r="AM375" s="245"/>
      <c r="AN375" s="245"/>
      <c r="AO375" s="245"/>
      <c r="AP375" s="246"/>
      <c r="AQ375" s="246"/>
      <c r="AR375" s="246"/>
      <c r="AS375" s="246"/>
      <c r="AT375" s="246"/>
      <c r="AU375" s="246"/>
      <c r="AV375" s="246"/>
      <c r="AW375" s="246"/>
      <c r="AX375" s="246"/>
      <c r="AY375" s="246"/>
      <c r="AZ375" s="246"/>
      <c r="BA375" s="246"/>
      <c r="BB375" s="246"/>
      <c r="BC375" s="246"/>
      <c r="BD375" s="246"/>
      <c r="BE375" s="246"/>
      <c r="BF375" s="246"/>
      <c r="BG375" s="246"/>
      <c r="BH375" s="246"/>
      <c r="BI375" s="246"/>
      <c r="BJ375" s="246"/>
      <c r="BK375" s="246"/>
      <c r="BL375" s="246"/>
      <c r="BM375" s="246"/>
      <c r="BN375" s="246"/>
      <c r="BO375" s="246"/>
      <c r="BP375" s="246"/>
      <c r="BQ375" s="246"/>
      <c r="BR375" s="246"/>
      <c r="BS375" s="246"/>
      <c r="BT375" s="246"/>
      <c r="BU375" s="246"/>
      <c r="BV375" s="246"/>
      <c r="BW375" s="246"/>
      <c r="BX375" s="247"/>
      <c r="BY375" s="920"/>
    </row>
    <row r="376" spans="1:77" hidden="1" thickBot="1" x14ac:dyDescent="0.3">
      <c r="A376" s="245"/>
      <c r="B376" s="245"/>
      <c r="C376" s="253"/>
      <c r="D376" s="254"/>
      <c r="E376" s="245"/>
      <c r="F376" s="253"/>
      <c r="G376" s="245"/>
      <c r="H376" s="255"/>
      <c r="I376" s="253"/>
      <c r="J376" s="245"/>
      <c r="K376" s="245"/>
      <c r="L376" s="253"/>
      <c r="M376" s="245"/>
      <c r="N376" s="245"/>
      <c r="O376" s="253"/>
      <c r="P376" s="245"/>
      <c r="Q376" s="245"/>
      <c r="R376" s="253"/>
      <c r="S376" s="245"/>
      <c r="T376" s="245"/>
      <c r="U376" s="253"/>
      <c r="V376" s="245"/>
      <c r="W376" s="245"/>
      <c r="X376" s="253"/>
      <c r="Y376" s="245"/>
      <c r="Z376" s="245"/>
      <c r="AA376" s="253"/>
      <c r="AB376" s="245"/>
      <c r="AC376" s="245"/>
      <c r="AD376" s="253"/>
      <c r="AE376" s="245"/>
      <c r="AF376" s="245"/>
      <c r="AG376" s="253"/>
      <c r="AH376" s="245"/>
      <c r="AI376" s="245"/>
      <c r="AJ376" s="253"/>
      <c r="AK376" s="245"/>
      <c r="AL376" s="245"/>
      <c r="AM376" s="245"/>
      <c r="AN376" s="245"/>
      <c r="AO376" s="245"/>
      <c r="AP376" s="246"/>
      <c r="AQ376" s="246"/>
      <c r="AR376" s="246"/>
      <c r="AS376" s="246"/>
      <c r="AT376" s="246"/>
      <c r="AU376" s="246"/>
      <c r="AV376" s="246"/>
      <c r="AW376" s="246"/>
      <c r="AX376" s="246"/>
      <c r="AY376" s="246"/>
      <c r="AZ376" s="246"/>
      <c r="BA376" s="246"/>
      <c r="BB376" s="246"/>
      <c r="BC376" s="246"/>
      <c r="BD376" s="246"/>
      <c r="BE376" s="246"/>
      <c r="BF376" s="246"/>
      <c r="BG376" s="246"/>
      <c r="BH376" s="246"/>
      <c r="BI376" s="246"/>
      <c r="BJ376" s="246"/>
      <c r="BK376" s="246"/>
      <c r="BL376" s="246"/>
      <c r="BM376" s="246"/>
      <c r="BN376" s="246"/>
      <c r="BO376" s="246"/>
      <c r="BP376" s="246"/>
      <c r="BQ376" s="246"/>
      <c r="BR376" s="246"/>
      <c r="BS376" s="246"/>
      <c r="BT376" s="246"/>
      <c r="BU376" s="246"/>
      <c r="BV376" s="246"/>
      <c r="BW376" s="246"/>
      <c r="BX376" s="247"/>
      <c r="BY376" s="920"/>
    </row>
    <row r="377" spans="1:77" hidden="1" thickBot="1" x14ac:dyDescent="0.3">
      <c r="A377" s="245"/>
      <c r="B377" s="245"/>
      <c r="C377" s="253"/>
      <c r="D377" s="254"/>
      <c r="E377" s="245"/>
      <c r="F377" s="253"/>
      <c r="G377" s="245"/>
      <c r="H377" s="255"/>
      <c r="I377" s="253"/>
      <c r="J377" s="245"/>
      <c r="K377" s="245"/>
      <c r="L377" s="253"/>
      <c r="M377" s="245"/>
      <c r="N377" s="245"/>
      <c r="O377" s="253"/>
      <c r="P377" s="245"/>
      <c r="Q377" s="245"/>
      <c r="R377" s="253"/>
      <c r="S377" s="245"/>
      <c r="T377" s="245"/>
      <c r="U377" s="253"/>
      <c r="V377" s="245"/>
      <c r="W377" s="245"/>
      <c r="X377" s="253"/>
      <c r="Y377" s="245"/>
      <c r="Z377" s="245"/>
      <c r="AA377" s="253"/>
      <c r="AB377" s="245"/>
      <c r="AC377" s="245"/>
      <c r="AD377" s="253"/>
      <c r="AE377" s="245"/>
      <c r="AF377" s="245"/>
      <c r="AG377" s="253"/>
      <c r="AH377" s="245"/>
      <c r="AI377" s="245"/>
      <c r="AJ377" s="253"/>
      <c r="AK377" s="245"/>
      <c r="AL377" s="245"/>
      <c r="AM377" s="245"/>
      <c r="AN377" s="245"/>
      <c r="AO377" s="245"/>
      <c r="AP377" s="246"/>
      <c r="AQ377" s="246"/>
      <c r="AR377" s="246"/>
      <c r="AS377" s="246"/>
      <c r="AT377" s="246"/>
      <c r="AU377" s="246"/>
      <c r="AV377" s="246"/>
      <c r="AW377" s="246"/>
      <c r="AX377" s="246"/>
      <c r="AY377" s="246"/>
      <c r="AZ377" s="246"/>
      <c r="BA377" s="246"/>
      <c r="BB377" s="246"/>
      <c r="BC377" s="246"/>
      <c r="BD377" s="246"/>
      <c r="BE377" s="246"/>
      <c r="BF377" s="246"/>
      <c r="BG377" s="246"/>
      <c r="BH377" s="246"/>
      <c r="BI377" s="246"/>
      <c r="BJ377" s="246"/>
      <c r="BK377" s="246"/>
      <c r="BL377" s="246"/>
      <c r="BM377" s="246"/>
      <c r="BN377" s="246"/>
      <c r="BO377" s="246"/>
      <c r="BP377" s="246"/>
      <c r="BQ377" s="246"/>
      <c r="BR377" s="246"/>
      <c r="BS377" s="246"/>
      <c r="BT377" s="246"/>
      <c r="BU377" s="246"/>
      <c r="BV377" s="246"/>
      <c r="BW377" s="246"/>
      <c r="BX377" s="247"/>
      <c r="BY377" s="920"/>
    </row>
    <row r="378" spans="1:77" hidden="1" thickBot="1" x14ac:dyDescent="0.3">
      <c r="A378" s="245"/>
      <c r="B378" s="245"/>
      <c r="C378" s="253"/>
      <c r="D378" s="254"/>
      <c r="E378" s="245"/>
      <c r="F378" s="253"/>
      <c r="G378" s="245"/>
      <c r="H378" s="255"/>
      <c r="I378" s="253"/>
      <c r="J378" s="245"/>
      <c r="K378" s="245"/>
      <c r="L378" s="253"/>
      <c r="M378" s="245"/>
      <c r="N378" s="245"/>
      <c r="O378" s="253"/>
      <c r="P378" s="245"/>
      <c r="Q378" s="245"/>
      <c r="R378" s="253"/>
      <c r="S378" s="245"/>
      <c r="T378" s="245"/>
      <c r="U378" s="253"/>
      <c r="V378" s="245"/>
      <c r="W378" s="245"/>
      <c r="X378" s="253"/>
      <c r="Y378" s="245"/>
      <c r="Z378" s="245"/>
      <c r="AA378" s="253"/>
      <c r="AB378" s="245"/>
      <c r="AC378" s="245"/>
      <c r="AD378" s="253"/>
      <c r="AE378" s="245"/>
      <c r="AF378" s="245"/>
      <c r="AG378" s="253"/>
      <c r="AH378" s="245"/>
      <c r="AI378" s="245"/>
      <c r="AJ378" s="253"/>
      <c r="AK378" s="245"/>
      <c r="AL378" s="245"/>
      <c r="AM378" s="245"/>
      <c r="AN378" s="245"/>
      <c r="AO378" s="245"/>
      <c r="AP378" s="246"/>
      <c r="AQ378" s="246"/>
      <c r="AR378" s="246"/>
      <c r="AS378" s="246"/>
      <c r="AT378" s="246"/>
      <c r="AU378" s="246"/>
      <c r="AV378" s="246"/>
      <c r="AW378" s="246"/>
      <c r="AX378" s="246"/>
      <c r="AY378" s="246"/>
      <c r="AZ378" s="246"/>
      <c r="BA378" s="246"/>
      <c r="BB378" s="246"/>
      <c r="BC378" s="246"/>
      <c r="BD378" s="246"/>
      <c r="BE378" s="246"/>
      <c r="BF378" s="246"/>
      <c r="BG378" s="246"/>
      <c r="BH378" s="246"/>
      <c r="BI378" s="246"/>
      <c r="BJ378" s="246"/>
      <c r="BK378" s="246"/>
      <c r="BL378" s="246"/>
      <c r="BM378" s="246"/>
      <c r="BN378" s="246"/>
      <c r="BO378" s="246"/>
      <c r="BP378" s="246"/>
      <c r="BQ378" s="246"/>
      <c r="BR378" s="246"/>
      <c r="BS378" s="246"/>
      <c r="BT378" s="246"/>
      <c r="BU378" s="246"/>
      <c r="BV378" s="246"/>
      <c r="BW378" s="246"/>
      <c r="BX378" s="247"/>
      <c r="BY378" s="920"/>
    </row>
    <row r="379" spans="1:77" hidden="1" thickBot="1" x14ac:dyDescent="0.3">
      <c r="A379" s="245"/>
      <c r="B379" s="245"/>
      <c r="C379" s="253"/>
      <c r="D379" s="254"/>
      <c r="E379" s="245"/>
      <c r="F379" s="253"/>
      <c r="G379" s="245"/>
      <c r="H379" s="255"/>
      <c r="I379" s="253"/>
      <c r="J379" s="245"/>
      <c r="K379" s="245"/>
      <c r="L379" s="253"/>
      <c r="M379" s="245"/>
      <c r="N379" s="245"/>
      <c r="O379" s="253"/>
      <c r="P379" s="245"/>
      <c r="Q379" s="245"/>
      <c r="R379" s="253"/>
      <c r="S379" s="245"/>
      <c r="T379" s="245"/>
      <c r="U379" s="253"/>
      <c r="V379" s="245"/>
      <c r="W379" s="245"/>
      <c r="X379" s="253"/>
      <c r="Y379" s="245"/>
      <c r="Z379" s="245"/>
      <c r="AA379" s="253"/>
      <c r="AB379" s="245"/>
      <c r="AC379" s="245"/>
      <c r="AD379" s="253"/>
      <c r="AE379" s="245"/>
      <c r="AF379" s="245"/>
      <c r="AG379" s="253"/>
      <c r="AH379" s="245"/>
      <c r="AI379" s="245"/>
      <c r="AJ379" s="253"/>
      <c r="AK379" s="245"/>
      <c r="AL379" s="245"/>
      <c r="AM379" s="245"/>
      <c r="AN379" s="245"/>
      <c r="AO379" s="245"/>
      <c r="AP379" s="246"/>
      <c r="AQ379" s="246"/>
      <c r="AR379" s="246"/>
      <c r="AS379" s="246"/>
      <c r="AT379" s="246"/>
      <c r="AU379" s="246"/>
      <c r="AV379" s="246"/>
      <c r="AW379" s="246"/>
      <c r="AX379" s="246"/>
      <c r="AY379" s="246"/>
      <c r="AZ379" s="246"/>
      <c r="BA379" s="246"/>
      <c r="BB379" s="246"/>
      <c r="BC379" s="246"/>
      <c r="BD379" s="246"/>
      <c r="BE379" s="246"/>
      <c r="BF379" s="246"/>
      <c r="BG379" s="246"/>
      <c r="BH379" s="246"/>
      <c r="BI379" s="246"/>
      <c r="BJ379" s="246"/>
      <c r="BK379" s="246"/>
      <c r="BL379" s="246"/>
      <c r="BM379" s="246"/>
      <c r="BN379" s="246"/>
      <c r="BO379" s="246"/>
      <c r="BP379" s="246"/>
      <c r="BQ379" s="246"/>
      <c r="BR379" s="246"/>
      <c r="BS379" s="246"/>
      <c r="BT379" s="246"/>
      <c r="BU379" s="246"/>
      <c r="BV379" s="246"/>
      <c r="BW379" s="246"/>
      <c r="BX379" s="247"/>
      <c r="BY379" s="920"/>
    </row>
    <row r="380" spans="1:77" hidden="1" thickBot="1" x14ac:dyDescent="0.3">
      <c r="A380" s="245"/>
      <c r="B380" s="245"/>
      <c r="C380" s="253"/>
      <c r="D380" s="254"/>
      <c r="E380" s="245"/>
      <c r="F380" s="253"/>
      <c r="G380" s="245"/>
      <c r="H380" s="255"/>
      <c r="I380" s="253"/>
      <c r="J380" s="245"/>
      <c r="K380" s="245"/>
      <c r="L380" s="253"/>
      <c r="M380" s="245"/>
      <c r="N380" s="245"/>
      <c r="O380" s="253"/>
      <c r="P380" s="245"/>
      <c r="Q380" s="245"/>
      <c r="R380" s="253"/>
      <c r="S380" s="245"/>
      <c r="T380" s="245"/>
      <c r="U380" s="253"/>
      <c r="V380" s="245"/>
      <c r="W380" s="245"/>
      <c r="X380" s="253"/>
      <c r="Y380" s="245"/>
      <c r="Z380" s="245"/>
      <c r="AA380" s="253"/>
      <c r="AB380" s="245"/>
      <c r="AC380" s="245"/>
      <c r="AD380" s="253"/>
      <c r="AE380" s="245"/>
      <c r="AF380" s="245"/>
      <c r="AG380" s="253"/>
      <c r="AH380" s="245"/>
      <c r="AI380" s="245"/>
      <c r="AJ380" s="253"/>
      <c r="AK380" s="245"/>
      <c r="AL380" s="245"/>
      <c r="AM380" s="245"/>
      <c r="AN380" s="245"/>
      <c r="AO380" s="245"/>
      <c r="AP380" s="246"/>
      <c r="AQ380" s="246"/>
      <c r="AR380" s="246"/>
      <c r="AS380" s="246"/>
      <c r="AT380" s="246"/>
      <c r="AU380" s="246"/>
      <c r="AV380" s="246"/>
      <c r="AW380" s="246"/>
      <c r="AX380" s="246"/>
      <c r="AY380" s="246"/>
      <c r="AZ380" s="246"/>
      <c r="BA380" s="246"/>
      <c r="BB380" s="246"/>
      <c r="BC380" s="246"/>
      <c r="BD380" s="246"/>
      <c r="BE380" s="246"/>
      <c r="BF380" s="246"/>
      <c r="BG380" s="246"/>
      <c r="BH380" s="246"/>
      <c r="BI380" s="246"/>
      <c r="BJ380" s="246"/>
      <c r="BK380" s="246"/>
      <c r="BL380" s="246"/>
      <c r="BM380" s="246"/>
      <c r="BN380" s="246"/>
      <c r="BO380" s="246"/>
      <c r="BP380" s="246"/>
      <c r="BQ380" s="246"/>
      <c r="BR380" s="246"/>
      <c r="BS380" s="246"/>
      <c r="BT380" s="246"/>
      <c r="BU380" s="246"/>
      <c r="BV380" s="246"/>
      <c r="BW380" s="246"/>
      <c r="BX380" s="247"/>
      <c r="BY380" s="920"/>
    </row>
    <row r="381" spans="1:77" hidden="1" thickBot="1" x14ac:dyDescent="0.3">
      <c r="A381" s="245"/>
      <c r="B381" s="245"/>
      <c r="C381" s="253"/>
      <c r="D381" s="254"/>
      <c r="E381" s="245"/>
      <c r="F381" s="253"/>
      <c r="G381" s="245"/>
      <c r="H381" s="255"/>
      <c r="I381" s="253"/>
      <c r="J381" s="245"/>
      <c r="K381" s="245"/>
      <c r="L381" s="253"/>
      <c r="M381" s="245"/>
      <c r="N381" s="245"/>
      <c r="O381" s="253"/>
      <c r="P381" s="245"/>
      <c r="Q381" s="245"/>
      <c r="R381" s="253"/>
      <c r="S381" s="245"/>
      <c r="T381" s="245"/>
      <c r="U381" s="253"/>
      <c r="V381" s="245"/>
      <c r="W381" s="245"/>
      <c r="X381" s="253"/>
      <c r="Y381" s="245"/>
      <c r="Z381" s="245"/>
      <c r="AA381" s="253"/>
      <c r="AB381" s="245"/>
      <c r="AC381" s="245"/>
      <c r="AD381" s="253"/>
      <c r="AE381" s="245"/>
      <c r="AF381" s="245"/>
      <c r="AG381" s="253"/>
      <c r="AH381" s="245"/>
      <c r="AI381" s="245"/>
      <c r="AJ381" s="253"/>
      <c r="AK381" s="245"/>
      <c r="AL381" s="245"/>
      <c r="AM381" s="245"/>
      <c r="AN381" s="245"/>
      <c r="AO381" s="245"/>
      <c r="AP381" s="246"/>
      <c r="AQ381" s="246"/>
      <c r="AR381" s="246"/>
      <c r="AS381" s="246"/>
      <c r="AT381" s="246"/>
      <c r="AU381" s="246"/>
      <c r="AV381" s="246"/>
      <c r="AW381" s="246"/>
      <c r="AX381" s="246"/>
      <c r="AY381" s="246"/>
      <c r="AZ381" s="246"/>
      <c r="BA381" s="246"/>
      <c r="BB381" s="246"/>
      <c r="BC381" s="246"/>
      <c r="BD381" s="246"/>
      <c r="BE381" s="246"/>
      <c r="BF381" s="246"/>
      <c r="BG381" s="246"/>
      <c r="BH381" s="246"/>
      <c r="BI381" s="246"/>
      <c r="BJ381" s="246"/>
      <c r="BK381" s="246"/>
      <c r="BL381" s="246"/>
      <c r="BM381" s="246"/>
      <c r="BN381" s="246"/>
      <c r="BO381" s="246"/>
      <c r="BP381" s="246"/>
      <c r="BQ381" s="246"/>
      <c r="BR381" s="246"/>
      <c r="BS381" s="246"/>
      <c r="BT381" s="246"/>
      <c r="BU381" s="246"/>
      <c r="BV381" s="246"/>
      <c r="BW381" s="246"/>
      <c r="BX381" s="247"/>
      <c r="BY381" s="920"/>
    </row>
    <row r="382" spans="1:77" hidden="1" thickBot="1" x14ac:dyDescent="0.3">
      <c r="A382" s="245"/>
      <c r="B382" s="245"/>
      <c r="C382" s="253"/>
      <c r="D382" s="254"/>
      <c r="E382" s="245"/>
      <c r="F382" s="253"/>
      <c r="G382" s="245"/>
      <c r="H382" s="255"/>
      <c r="I382" s="253"/>
      <c r="J382" s="245"/>
      <c r="K382" s="245"/>
      <c r="L382" s="253"/>
      <c r="M382" s="245"/>
      <c r="N382" s="245"/>
      <c r="O382" s="253"/>
      <c r="P382" s="245"/>
      <c r="Q382" s="245"/>
      <c r="R382" s="253"/>
      <c r="S382" s="245"/>
      <c r="T382" s="245"/>
      <c r="U382" s="253"/>
      <c r="V382" s="245"/>
      <c r="W382" s="245"/>
      <c r="X382" s="253"/>
      <c r="Y382" s="245"/>
      <c r="Z382" s="245"/>
      <c r="AA382" s="253"/>
      <c r="AB382" s="245"/>
      <c r="AC382" s="245"/>
      <c r="AD382" s="253"/>
      <c r="AE382" s="245"/>
      <c r="AF382" s="245"/>
      <c r="AG382" s="253"/>
      <c r="AH382" s="245"/>
      <c r="AI382" s="245"/>
      <c r="AJ382" s="253"/>
      <c r="AK382" s="245"/>
      <c r="AL382" s="245"/>
      <c r="AM382" s="245"/>
      <c r="AN382" s="245"/>
      <c r="AO382" s="245"/>
      <c r="AP382" s="246"/>
      <c r="AQ382" s="246"/>
      <c r="AR382" s="246"/>
      <c r="AS382" s="246"/>
      <c r="AT382" s="246"/>
      <c r="AU382" s="246"/>
      <c r="AV382" s="246"/>
      <c r="AW382" s="246"/>
      <c r="AX382" s="246"/>
      <c r="AY382" s="246"/>
      <c r="AZ382" s="246"/>
      <c r="BA382" s="246"/>
      <c r="BB382" s="246"/>
      <c r="BC382" s="246"/>
      <c r="BD382" s="246"/>
      <c r="BE382" s="246"/>
      <c r="BF382" s="246"/>
      <c r="BG382" s="246"/>
      <c r="BH382" s="246"/>
      <c r="BI382" s="246"/>
      <c r="BJ382" s="246"/>
      <c r="BK382" s="246"/>
      <c r="BL382" s="246"/>
      <c r="BM382" s="246"/>
      <c r="BN382" s="246"/>
      <c r="BO382" s="246"/>
      <c r="BP382" s="246"/>
      <c r="BQ382" s="246"/>
      <c r="BR382" s="246"/>
      <c r="BS382" s="246"/>
      <c r="BT382" s="246"/>
      <c r="BU382" s="246"/>
      <c r="BV382" s="246"/>
      <c r="BW382" s="246"/>
      <c r="BX382" s="247"/>
      <c r="BY382" s="920"/>
    </row>
    <row r="383" spans="1:77" hidden="1" thickBot="1" x14ac:dyDescent="0.3">
      <c r="A383" s="245"/>
      <c r="B383" s="245"/>
      <c r="C383" s="253"/>
      <c r="D383" s="254"/>
      <c r="E383" s="245"/>
      <c r="F383" s="253"/>
      <c r="G383" s="245"/>
      <c r="H383" s="255"/>
      <c r="I383" s="253"/>
      <c r="J383" s="245"/>
      <c r="K383" s="245"/>
      <c r="L383" s="253"/>
      <c r="M383" s="245"/>
      <c r="N383" s="245"/>
      <c r="O383" s="253"/>
      <c r="P383" s="245"/>
      <c r="Q383" s="245"/>
      <c r="R383" s="253"/>
      <c r="S383" s="245"/>
      <c r="T383" s="245"/>
      <c r="U383" s="253"/>
      <c r="V383" s="245"/>
      <c r="W383" s="245"/>
      <c r="X383" s="253"/>
      <c r="Y383" s="245"/>
      <c r="Z383" s="245"/>
      <c r="AA383" s="253"/>
      <c r="AB383" s="245"/>
      <c r="AC383" s="245"/>
      <c r="AD383" s="253"/>
      <c r="AE383" s="245"/>
      <c r="AF383" s="245"/>
      <c r="AG383" s="253"/>
      <c r="AH383" s="245"/>
      <c r="AI383" s="245"/>
      <c r="AJ383" s="253"/>
      <c r="AK383" s="245"/>
      <c r="AL383" s="245"/>
      <c r="AM383" s="245"/>
      <c r="AN383" s="245"/>
      <c r="AO383" s="245"/>
      <c r="AP383" s="246"/>
      <c r="AQ383" s="246"/>
      <c r="AR383" s="246"/>
      <c r="AS383" s="246"/>
      <c r="AT383" s="246"/>
      <c r="AU383" s="246"/>
      <c r="AV383" s="246"/>
      <c r="AW383" s="246"/>
      <c r="AX383" s="246"/>
      <c r="AY383" s="246"/>
      <c r="AZ383" s="246"/>
      <c r="BA383" s="246"/>
      <c r="BB383" s="246"/>
      <c r="BC383" s="246"/>
      <c r="BD383" s="246"/>
      <c r="BE383" s="246"/>
      <c r="BF383" s="246"/>
      <c r="BG383" s="246"/>
      <c r="BH383" s="246"/>
      <c r="BI383" s="246"/>
      <c r="BJ383" s="246"/>
      <c r="BK383" s="246"/>
      <c r="BL383" s="246"/>
      <c r="BM383" s="246"/>
      <c r="BN383" s="246"/>
      <c r="BO383" s="246"/>
      <c r="BP383" s="246"/>
      <c r="BQ383" s="246"/>
      <c r="BR383" s="246"/>
      <c r="BS383" s="246"/>
      <c r="BT383" s="246"/>
      <c r="BU383" s="246"/>
      <c r="BV383" s="246"/>
      <c r="BW383" s="246"/>
      <c r="BX383" s="247"/>
      <c r="BY383" s="920"/>
    </row>
    <row r="384" spans="1:77" hidden="1" thickBot="1" x14ac:dyDescent="0.3">
      <c r="A384" s="245"/>
      <c r="B384" s="245"/>
      <c r="C384" s="253"/>
      <c r="D384" s="254"/>
      <c r="E384" s="245"/>
      <c r="F384" s="253"/>
      <c r="G384" s="245"/>
      <c r="H384" s="255"/>
      <c r="I384" s="253"/>
      <c r="J384" s="245"/>
      <c r="K384" s="245"/>
      <c r="L384" s="253"/>
      <c r="M384" s="245"/>
      <c r="N384" s="245"/>
      <c r="O384" s="253"/>
      <c r="P384" s="245"/>
      <c r="Q384" s="245"/>
      <c r="R384" s="253"/>
      <c r="S384" s="245"/>
      <c r="T384" s="245"/>
      <c r="U384" s="253"/>
      <c r="V384" s="245"/>
      <c r="W384" s="245"/>
      <c r="X384" s="253"/>
      <c r="Y384" s="245"/>
      <c r="Z384" s="245"/>
      <c r="AA384" s="253"/>
      <c r="AB384" s="245"/>
      <c r="AC384" s="245"/>
      <c r="AD384" s="253"/>
      <c r="AE384" s="245"/>
      <c r="AF384" s="245"/>
      <c r="AG384" s="253"/>
      <c r="AH384" s="245"/>
      <c r="AI384" s="245"/>
      <c r="AJ384" s="253"/>
      <c r="AK384" s="245"/>
      <c r="AL384" s="245"/>
      <c r="AM384" s="245"/>
      <c r="AN384" s="245"/>
      <c r="AO384" s="245"/>
      <c r="AP384" s="246"/>
      <c r="AQ384" s="246"/>
      <c r="AR384" s="246"/>
      <c r="AS384" s="246"/>
      <c r="AT384" s="246"/>
      <c r="AU384" s="246"/>
      <c r="AV384" s="246"/>
      <c r="AW384" s="246"/>
      <c r="AX384" s="246"/>
      <c r="AY384" s="246"/>
      <c r="AZ384" s="246"/>
      <c r="BA384" s="246"/>
      <c r="BB384" s="246"/>
      <c r="BC384" s="246"/>
      <c r="BD384" s="246"/>
      <c r="BE384" s="246"/>
      <c r="BF384" s="246"/>
      <c r="BG384" s="246"/>
      <c r="BH384" s="246"/>
      <c r="BI384" s="246"/>
      <c r="BJ384" s="246"/>
      <c r="BK384" s="246"/>
      <c r="BL384" s="246"/>
      <c r="BM384" s="246"/>
      <c r="BN384" s="246"/>
      <c r="BO384" s="246"/>
      <c r="BP384" s="246"/>
      <c r="BQ384" s="246"/>
      <c r="BR384" s="246"/>
      <c r="BS384" s="246"/>
      <c r="BT384" s="246"/>
      <c r="BU384" s="246"/>
      <c r="BV384" s="246"/>
      <c r="BW384" s="246"/>
      <c r="BX384" s="247"/>
      <c r="BY384" s="920"/>
    </row>
    <row r="385" spans="1:77" hidden="1" thickBot="1" x14ac:dyDescent="0.3">
      <c r="A385" s="245"/>
      <c r="B385" s="245"/>
      <c r="C385" s="253"/>
      <c r="D385" s="254"/>
      <c r="E385" s="245"/>
      <c r="F385" s="253"/>
      <c r="G385" s="245"/>
      <c r="H385" s="255"/>
      <c r="I385" s="253"/>
      <c r="J385" s="245"/>
      <c r="K385" s="245"/>
      <c r="L385" s="253"/>
      <c r="M385" s="245"/>
      <c r="N385" s="245"/>
      <c r="O385" s="253"/>
      <c r="P385" s="245"/>
      <c r="Q385" s="245"/>
      <c r="R385" s="253"/>
      <c r="S385" s="245"/>
      <c r="T385" s="245"/>
      <c r="U385" s="253"/>
      <c r="V385" s="245"/>
      <c r="W385" s="245"/>
      <c r="X385" s="253"/>
      <c r="Y385" s="245"/>
      <c r="Z385" s="245"/>
      <c r="AA385" s="253"/>
      <c r="AB385" s="245"/>
      <c r="AC385" s="245"/>
      <c r="AD385" s="253"/>
      <c r="AE385" s="245"/>
      <c r="AF385" s="245"/>
      <c r="AG385" s="253"/>
      <c r="AH385" s="245"/>
      <c r="AI385" s="245"/>
      <c r="AJ385" s="253"/>
      <c r="AK385" s="245"/>
      <c r="AL385" s="245"/>
      <c r="AM385" s="245"/>
      <c r="AN385" s="245"/>
      <c r="AO385" s="245"/>
      <c r="AP385" s="246"/>
      <c r="AQ385" s="246"/>
      <c r="AR385" s="246"/>
      <c r="AS385" s="246"/>
      <c r="AT385" s="246"/>
      <c r="AU385" s="246"/>
      <c r="AV385" s="246"/>
      <c r="AW385" s="246"/>
      <c r="AX385" s="246"/>
      <c r="AY385" s="246"/>
      <c r="AZ385" s="246"/>
      <c r="BA385" s="246"/>
      <c r="BB385" s="246"/>
      <c r="BC385" s="246"/>
      <c r="BD385" s="246"/>
      <c r="BE385" s="246"/>
      <c r="BF385" s="246"/>
      <c r="BG385" s="246"/>
      <c r="BH385" s="246"/>
      <c r="BI385" s="246"/>
      <c r="BJ385" s="246"/>
      <c r="BK385" s="246"/>
      <c r="BL385" s="246"/>
      <c r="BM385" s="246"/>
      <c r="BN385" s="246"/>
      <c r="BO385" s="246"/>
      <c r="BP385" s="246"/>
      <c r="BQ385" s="246"/>
      <c r="BR385" s="246"/>
      <c r="BS385" s="246"/>
      <c r="BT385" s="246"/>
      <c r="BU385" s="246"/>
      <c r="BV385" s="246"/>
      <c r="BW385" s="246"/>
      <c r="BX385" s="247"/>
      <c r="BY385" s="920"/>
    </row>
    <row r="386" spans="1:77" hidden="1" thickBot="1" x14ac:dyDescent="0.3">
      <c r="A386" s="245"/>
      <c r="B386" s="245"/>
      <c r="C386" s="253"/>
      <c r="D386" s="254"/>
      <c r="E386" s="245"/>
      <c r="F386" s="253"/>
      <c r="G386" s="245"/>
      <c r="H386" s="255"/>
      <c r="I386" s="253"/>
      <c r="J386" s="245"/>
      <c r="K386" s="245"/>
      <c r="L386" s="253"/>
      <c r="M386" s="245"/>
      <c r="N386" s="245"/>
      <c r="O386" s="253"/>
      <c r="P386" s="245"/>
      <c r="Q386" s="245"/>
      <c r="R386" s="253"/>
      <c r="S386" s="245"/>
      <c r="T386" s="245"/>
      <c r="U386" s="253"/>
      <c r="V386" s="245"/>
      <c r="W386" s="245"/>
      <c r="X386" s="253"/>
      <c r="Y386" s="245"/>
      <c r="Z386" s="245"/>
      <c r="AA386" s="253"/>
      <c r="AB386" s="245"/>
      <c r="AC386" s="245"/>
      <c r="AD386" s="253"/>
      <c r="AE386" s="245"/>
      <c r="AF386" s="245"/>
      <c r="AG386" s="253"/>
      <c r="AH386" s="245"/>
      <c r="AI386" s="245"/>
      <c r="AJ386" s="253"/>
      <c r="AK386" s="245"/>
      <c r="AL386" s="245"/>
      <c r="AM386" s="245"/>
      <c r="AN386" s="245"/>
      <c r="AO386" s="245"/>
      <c r="AP386" s="246"/>
      <c r="AQ386" s="246"/>
      <c r="AR386" s="246"/>
      <c r="AS386" s="246"/>
      <c r="AT386" s="246"/>
      <c r="AU386" s="246"/>
      <c r="AV386" s="246"/>
      <c r="AW386" s="246"/>
      <c r="AX386" s="246"/>
      <c r="AY386" s="246"/>
      <c r="AZ386" s="246"/>
      <c r="BA386" s="246"/>
      <c r="BB386" s="246"/>
      <c r="BC386" s="246"/>
      <c r="BD386" s="246"/>
      <c r="BE386" s="246"/>
      <c r="BF386" s="246"/>
      <c r="BG386" s="246"/>
      <c r="BH386" s="246"/>
      <c r="BI386" s="246"/>
      <c r="BJ386" s="246"/>
      <c r="BK386" s="246"/>
      <c r="BL386" s="246"/>
      <c r="BM386" s="246"/>
      <c r="BN386" s="246"/>
      <c r="BO386" s="246"/>
      <c r="BP386" s="246"/>
      <c r="BQ386" s="246"/>
      <c r="BR386" s="246"/>
      <c r="BS386" s="246"/>
      <c r="BT386" s="246"/>
      <c r="BU386" s="246"/>
      <c r="BV386" s="246"/>
      <c r="BW386" s="246"/>
      <c r="BX386" s="247"/>
      <c r="BY386" s="920"/>
    </row>
    <row r="387" spans="1:77" hidden="1" thickBot="1" x14ac:dyDescent="0.3">
      <c r="A387" s="245"/>
      <c r="B387" s="245"/>
      <c r="C387" s="253"/>
      <c r="D387" s="254"/>
      <c r="E387" s="245"/>
      <c r="F387" s="253"/>
      <c r="G387" s="245"/>
      <c r="H387" s="255"/>
      <c r="I387" s="253"/>
      <c r="J387" s="245"/>
      <c r="K387" s="245"/>
      <c r="L387" s="253"/>
      <c r="M387" s="245"/>
      <c r="N387" s="245"/>
      <c r="O387" s="253"/>
      <c r="P387" s="245"/>
      <c r="Q387" s="245"/>
      <c r="R387" s="253"/>
      <c r="S387" s="245"/>
      <c r="T387" s="245"/>
      <c r="U387" s="253"/>
      <c r="V387" s="245"/>
      <c r="W387" s="245"/>
      <c r="X387" s="253"/>
      <c r="Y387" s="245"/>
      <c r="Z387" s="245"/>
      <c r="AA387" s="253"/>
      <c r="AB387" s="245"/>
      <c r="AC387" s="245"/>
      <c r="AD387" s="253"/>
      <c r="AE387" s="245"/>
      <c r="AF387" s="245"/>
      <c r="AG387" s="253"/>
      <c r="AH387" s="245"/>
      <c r="AI387" s="245"/>
      <c r="AJ387" s="253"/>
      <c r="AK387" s="245"/>
      <c r="AL387" s="245"/>
      <c r="AM387" s="245"/>
      <c r="AN387" s="245"/>
      <c r="AO387" s="245"/>
      <c r="AP387" s="246"/>
      <c r="AQ387" s="246"/>
      <c r="AR387" s="246"/>
      <c r="AS387" s="246"/>
      <c r="AT387" s="246"/>
      <c r="AU387" s="246"/>
      <c r="AV387" s="246"/>
      <c r="AW387" s="246"/>
      <c r="AX387" s="246"/>
      <c r="AY387" s="246"/>
      <c r="AZ387" s="246"/>
      <c r="BA387" s="246"/>
      <c r="BB387" s="246"/>
      <c r="BC387" s="246"/>
      <c r="BD387" s="246"/>
      <c r="BE387" s="246"/>
      <c r="BF387" s="246"/>
      <c r="BG387" s="246"/>
      <c r="BH387" s="246"/>
      <c r="BI387" s="246"/>
      <c r="BJ387" s="246"/>
      <c r="BK387" s="246"/>
      <c r="BL387" s="246"/>
      <c r="BM387" s="246"/>
      <c r="BN387" s="246"/>
      <c r="BO387" s="246"/>
      <c r="BP387" s="246"/>
      <c r="BQ387" s="246"/>
      <c r="BR387" s="246"/>
      <c r="BS387" s="246"/>
      <c r="BT387" s="246"/>
      <c r="BU387" s="246"/>
      <c r="BV387" s="246"/>
      <c r="BW387" s="246"/>
      <c r="BX387" s="247"/>
      <c r="BY387" s="920"/>
    </row>
    <row r="388" spans="1:77" hidden="1" thickBot="1" x14ac:dyDescent="0.3">
      <c r="A388" s="245"/>
      <c r="B388" s="245"/>
      <c r="C388" s="253"/>
      <c r="D388" s="254"/>
      <c r="E388" s="245"/>
      <c r="F388" s="253"/>
      <c r="G388" s="245"/>
      <c r="H388" s="255"/>
      <c r="I388" s="253"/>
      <c r="J388" s="245"/>
      <c r="K388" s="245"/>
      <c r="L388" s="253"/>
      <c r="M388" s="245"/>
      <c r="N388" s="245"/>
      <c r="O388" s="253"/>
      <c r="P388" s="245"/>
      <c r="Q388" s="245"/>
      <c r="R388" s="253"/>
      <c r="S388" s="245"/>
      <c r="T388" s="245"/>
      <c r="U388" s="253"/>
      <c r="V388" s="245"/>
      <c r="W388" s="245"/>
      <c r="X388" s="253"/>
      <c r="Y388" s="245"/>
      <c r="Z388" s="245"/>
      <c r="AA388" s="253"/>
      <c r="AB388" s="245"/>
      <c r="AC388" s="245"/>
      <c r="AD388" s="253"/>
      <c r="AE388" s="245"/>
      <c r="AF388" s="245"/>
      <c r="AG388" s="253"/>
      <c r="AH388" s="245"/>
      <c r="AI388" s="245"/>
      <c r="AJ388" s="253"/>
      <c r="AK388" s="245"/>
      <c r="AL388" s="245"/>
      <c r="AM388" s="245"/>
      <c r="AN388" s="245"/>
      <c r="AO388" s="245"/>
      <c r="AP388" s="246"/>
      <c r="AQ388" s="246"/>
      <c r="AR388" s="246"/>
      <c r="AS388" s="246"/>
      <c r="AT388" s="246"/>
      <c r="AU388" s="246"/>
      <c r="AV388" s="246"/>
      <c r="AW388" s="246"/>
      <c r="AX388" s="246"/>
      <c r="AY388" s="246"/>
      <c r="AZ388" s="246"/>
      <c r="BA388" s="246"/>
      <c r="BB388" s="246"/>
      <c r="BC388" s="246"/>
      <c r="BD388" s="246"/>
      <c r="BE388" s="246"/>
      <c r="BF388" s="246"/>
      <c r="BG388" s="246"/>
      <c r="BH388" s="246"/>
      <c r="BI388" s="246"/>
      <c r="BJ388" s="246"/>
      <c r="BK388" s="246"/>
      <c r="BL388" s="246"/>
      <c r="BM388" s="246"/>
      <c r="BN388" s="246"/>
      <c r="BO388" s="246"/>
      <c r="BP388" s="246"/>
      <c r="BQ388" s="246"/>
      <c r="BR388" s="246"/>
      <c r="BS388" s="246"/>
      <c r="BT388" s="246"/>
      <c r="BU388" s="246"/>
      <c r="BV388" s="246"/>
      <c r="BW388" s="246"/>
      <c r="BX388" s="247"/>
      <c r="BY388" s="920"/>
    </row>
    <row r="389" spans="1:77" hidden="1" thickBot="1" x14ac:dyDescent="0.3">
      <c r="A389" s="245"/>
      <c r="B389" s="245"/>
      <c r="C389" s="253"/>
      <c r="D389" s="254"/>
      <c r="E389" s="245"/>
      <c r="F389" s="253"/>
      <c r="G389" s="245"/>
      <c r="H389" s="255"/>
      <c r="I389" s="253"/>
      <c r="J389" s="245"/>
      <c r="K389" s="245"/>
      <c r="L389" s="253"/>
      <c r="M389" s="245"/>
      <c r="N389" s="245"/>
      <c r="O389" s="253"/>
      <c r="P389" s="245"/>
      <c r="Q389" s="245"/>
      <c r="R389" s="253"/>
      <c r="S389" s="245"/>
      <c r="T389" s="245"/>
      <c r="U389" s="253"/>
      <c r="V389" s="245"/>
      <c r="W389" s="245"/>
      <c r="X389" s="253"/>
      <c r="Y389" s="245"/>
      <c r="Z389" s="245"/>
      <c r="AA389" s="253"/>
      <c r="AB389" s="245"/>
      <c r="AC389" s="245"/>
      <c r="AD389" s="253"/>
      <c r="AE389" s="245"/>
      <c r="AF389" s="245"/>
      <c r="AG389" s="253"/>
      <c r="AH389" s="245"/>
      <c r="AI389" s="245"/>
      <c r="AJ389" s="253"/>
      <c r="AK389" s="245"/>
      <c r="AL389" s="245"/>
      <c r="AM389" s="245"/>
      <c r="AN389" s="245"/>
      <c r="AO389" s="245"/>
      <c r="AP389" s="246"/>
      <c r="AQ389" s="246"/>
      <c r="AR389" s="246"/>
      <c r="AS389" s="246"/>
      <c r="AT389" s="246"/>
      <c r="AU389" s="246"/>
      <c r="AV389" s="246"/>
      <c r="AW389" s="246"/>
      <c r="AX389" s="246"/>
      <c r="AY389" s="246"/>
      <c r="AZ389" s="246"/>
      <c r="BA389" s="246"/>
      <c r="BB389" s="246"/>
      <c r="BC389" s="246"/>
      <c r="BD389" s="246"/>
      <c r="BE389" s="246"/>
      <c r="BF389" s="246"/>
      <c r="BG389" s="246"/>
      <c r="BH389" s="246"/>
      <c r="BI389" s="246"/>
      <c r="BJ389" s="246"/>
      <c r="BK389" s="246"/>
      <c r="BL389" s="246"/>
      <c r="BM389" s="246"/>
      <c r="BN389" s="246"/>
      <c r="BO389" s="246"/>
      <c r="BP389" s="246"/>
      <c r="BQ389" s="246"/>
      <c r="BR389" s="246"/>
      <c r="BS389" s="246"/>
      <c r="BT389" s="246"/>
      <c r="BU389" s="246"/>
      <c r="BV389" s="246"/>
      <c r="BW389" s="246"/>
      <c r="BX389" s="247"/>
      <c r="BY389" s="920"/>
    </row>
    <row r="390" spans="1:77" hidden="1" thickBot="1" x14ac:dyDescent="0.3">
      <c r="A390" s="245"/>
      <c r="B390" s="245"/>
      <c r="C390" s="253"/>
      <c r="D390" s="254"/>
      <c r="E390" s="245"/>
      <c r="F390" s="253"/>
      <c r="G390" s="245"/>
      <c r="H390" s="255"/>
      <c r="I390" s="253"/>
      <c r="J390" s="245"/>
      <c r="K390" s="245"/>
      <c r="L390" s="253"/>
      <c r="M390" s="245"/>
      <c r="N390" s="245"/>
      <c r="O390" s="253"/>
      <c r="P390" s="245"/>
      <c r="Q390" s="245"/>
      <c r="R390" s="253"/>
      <c r="S390" s="245"/>
      <c r="T390" s="245"/>
      <c r="U390" s="253"/>
      <c r="V390" s="245"/>
      <c r="W390" s="245"/>
      <c r="X390" s="253"/>
      <c r="Y390" s="245"/>
      <c r="Z390" s="245"/>
      <c r="AA390" s="253"/>
      <c r="AB390" s="245"/>
      <c r="AC390" s="245"/>
      <c r="AD390" s="253"/>
      <c r="AE390" s="245"/>
      <c r="AF390" s="245"/>
      <c r="AG390" s="253"/>
      <c r="AH390" s="245"/>
      <c r="AI390" s="245"/>
      <c r="AJ390" s="253"/>
      <c r="AK390" s="245"/>
      <c r="AL390" s="245"/>
      <c r="AM390" s="245"/>
      <c r="AN390" s="245"/>
      <c r="AO390" s="245"/>
      <c r="AP390" s="246"/>
      <c r="AQ390" s="246"/>
      <c r="AR390" s="246"/>
      <c r="AS390" s="246"/>
      <c r="AT390" s="246"/>
      <c r="AU390" s="246"/>
      <c r="AV390" s="246"/>
      <c r="AW390" s="246"/>
      <c r="AX390" s="246"/>
      <c r="AY390" s="246"/>
      <c r="AZ390" s="246"/>
      <c r="BA390" s="246"/>
      <c r="BB390" s="246"/>
      <c r="BC390" s="246"/>
      <c r="BD390" s="246"/>
      <c r="BE390" s="246"/>
      <c r="BF390" s="246"/>
      <c r="BG390" s="246"/>
      <c r="BH390" s="246"/>
      <c r="BI390" s="246"/>
      <c r="BJ390" s="246"/>
      <c r="BK390" s="246"/>
      <c r="BL390" s="246"/>
      <c r="BM390" s="246"/>
      <c r="BN390" s="246"/>
      <c r="BO390" s="246"/>
      <c r="BP390" s="246"/>
      <c r="BQ390" s="246"/>
      <c r="BR390" s="246"/>
      <c r="BS390" s="246"/>
      <c r="BT390" s="246"/>
      <c r="BU390" s="246"/>
      <c r="BV390" s="246"/>
      <c r="BW390" s="246"/>
      <c r="BX390" s="247"/>
      <c r="BY390" s="920"/>
    </row>
    <row r="391" spans="1:77" hidden="1" thickBot="1" x14ac:dyDescent="0.3">
      <c r="A391" s="245"/>
      <c r="B391" s="245"/>
      <c r="C391" s="253"/>
      <c r="D391" s="254"/>
      <c r="E391" s="245"/>
      <c r="F391" s="253"/>
      <c r="G391" s="245"/>
      <c r="H391" s="255"/>
      <c r="I391" s="253"/>
      <c r="J391" s="245"/>
      <c r="K391" s="245"/>
      <c r="L391" s="253"/>
      <c r="M391" s="245"/>
      <c r="N391" s="245"/>
      <c r="O391" s="253"/>
      <c r="P391" s="245"/>
      <c r="Q391" s="245"/>
      <c r="R391" s="253"/>
      <c r="S391" s="245"/>
      <c r="T391" s="245"/>
      <c r="U391" s="253"/>
      <c r="V391" s="245"/>
      <c r="W391" s="245"/>
      <c r="X391" s="253"/>
      <c r="Y391" s="245"/>
      <c r="Z391" s="245"/>
      <c r="AA391" s="253"/>
      <c r="AB391" s="245"/>
      <c r="AC391" s="245"/>
      <c r="AD391" s="253"/>
      <c r="AE391" s="245"/>
      <c r="AF391" s="245"/>
      <c r="AG391" s="253"/>
      <c r="AH391" s="245"/>
      <c r="AI391" s="245"/>
      <c r="AJ391" s="253"/>
      <c r="AK391" s="245"/>
      <c r="AL391" s="245"/>
      <c r="AM391" s="245"/>
      <c r="AN391" s="245"/>
      <c r="AO391" s="245"/>
      <c r="AP391" s="246"/>
      <c r="AQ391" s="246"/>
      <c r="AR391" s="246"/>
      <c r="AS391" s="246"/>
      <c r="AT391" s="246"/>
      <c r="AU391" s="246"/>
      <c r="AV391" s="246"/>
      <c r="AW391" s="246"/>
      <c r="AX391" s="246"/>
      <c r="AY391" s="246"/>
      <c r="AZ391" s="246"/>
      <c r="BA391" s="246"/>
      <c r="BB391" s="246"/>
      <c r="BC391" s="246"/>
      <c r="BD391" s="246"/>
      <c r="BE391" s="246"/>
      <c r="BF391" s="246"/>
      <c r="BG391" s="246"/>
      <c r="BH391" s="246"/>
      <c r="BI391" s="246"/>
      <c r="BJ391" s="246"/>
      <c r="BK391" s="246"/>
      <c r="BL391" s="246"/>
      <c r="BM391" s="246"/>
      <c r="BN391" s="246"/>
      <c r="BO391" s="246"/>
      <c r="BP391" s="246"/>
      <c r="BQ391" s="246"/>
      <c r="BR391" s="246"/>
      <c r="BS391" s="246"/>
      <c r="BT391" s="246"/>
      <c r="BU391" s="246"/>
      <c r="BV391" s="246"/>
      <c r="BW391" s="246"/>
      <c r="BX391" s="247"/>
      <c r="BY391" s="920"/>
    </row>
    <row r="392" spans="1:77" hidden="1" thickBot="1" x14ac:dyDescent="0.3">
      <c r="A392" s="245"/>
      <c r="B392" s="245"/>
      <c r="C392" s="253"/>
      <c r="D392" s="254"/>
      <c r="E392" s="245"/>
      <c r="F392" s="253"/>
      <c r="G392" s="245"/>
      <c r="H392" s="255"/>
      <c r="I392" s="253"/>
      <c r="J392" s="245"/>
      <c r="K392" s="245"/>
      <c r="L392" s="253"/>
      <c r="M392" s="245"/>
      <c r="N392" s="245"/>
      <c r="O392" s="253"/>
      <c r="P392" s="245"/>
      <c r="Q392" s="245"/>
      <c r="R392" s="253"/>
      <c r="S392" s="245"/>
      <c r="T392" s="245"/>
      <c r="U392" s="253"/>
      <c r="V392" s="245"/>
      <c r="W392" s="245"/>
      <c r="X392" s="253"/>
      <c r="Y392" s="245"/>
      <c r="Z392" s="245"/>
      <c r="AA392" s="253"/>
      <c r="AB392" s="245"/>
      <c r="AC392" s="245"/>
      <c r="AD392" s="253"/>
      <c r="AE392" s="245"/>
      <c r="AF392" s="245"/>
      <c r="AG392" s="253"/>
      <c r="AH392" s="245"/>
      <c r="AI392" s="245"/>
      <c r="AJ392" s="253"/>
      <c r="AK392" s="245"/>
      <c r="AL392" s="245"/>
      <c r="AM392" s="245"/>
      <c r="AN392" s="245"/>
      <c r="AO392" s="245"/>
      <c r="AP392" s="246"/>
      <c r="AQ392" s="246"/>
      <c r="AR392" s="246"/>
      <c r="AS392" s="246"/>
      <c r="AT392" s="246"/>
      <c r="AU392" s="246"/>
      <c r="AV392" s="246"/>
      <c r="AW392" s="246"/>
      <c r="AX392" s="246"/>
      <c r="AY392" s="246"/>
      <c r="AZ392" s="246"/>
      <c r="BA392" s="246"/>
      <c r="BB392" s="246"/>
      <c r="BC392" s="246"/>
      <c r="BD392" s="246"/>
      <c r="BE392" s="246"/>
      <c r="BF392" s="246"/>
      <c r="BG392" s="246"/>
      <c r="BH392" s="246"/>
      <c r="BI392" s="246"/>
      <c r="BJ392" s="246"/>
      <c r="BK392" s="246"/>
      <c r="BL392" s="246"/>
      <c r="BM392" s="246"/>
      <c r="BN392" s="246"/>
      <c r="BO392" s="246"/>
      <c r="BP392" s="246"/>
      <c r="BQ392" s="246"/>
      <c r="BR392" s="246"/>
      <c r="BS392" s="246"/>
      <c r="BT392" s="246"/>
      <c r="BU392" s="246"/>
      <c r="BV392" s="246"/>
      <c r="BW392" s="246"/>
      <c r="BX392" s="247"/>
      <c r="BY392" s="920"/>
    </row>
    <row r="393" spans="1:77" hidden="1" thickBot="1" x14ac:dyDescent="0.3">
      <c r="A393" s="245"/>
      <c r="B393" s="245"/>
      <c r="C393" s="253"/>
      <c r="D393" s="254"/>
      <c r="E393" s="245"/>
      <c r="F393" s="253"/>
      <c r="G393" s="245"/>
      <c r="H393" s="255"/>
      <c r="I393" s="253"/>
      <c r="J393" s="245"/>
      <c r="K393" s="245"/>
      <c r="L393" s="253"/>
      <c r="M393" s="245"/>
      <c r="N393" s="245"/>
      <c r="O393" s="253"/>
      <c r="P393" s="245"/>
      <c r="Q393" s="245"/>
      <c r="R393" s="253"/>
      <c r="S393" s="245"/>
      <c r="T393" s="245"/>
      <c r="U393" s="253"/>
      <c r="V393" s="245"/>
      <c r="W393" s="245"/>
      <c r="X393" s="253"/>
      <c r="Y393" s="245"/>
      <c r="Z393" s="245"/>
      <c r="AA393" s="253"/>
      <c r="AB393" s="245"/>
      <c r="AC393" s="245"/>
      <c r="AD393" s="253"/>
      <c r="AE393" s="245"/>
      <c r="AF393" s="245"/>
      <c r="AG393" s="253"/>
      <c r="AH393" s="245"/>
      <c r="AI393" s="245"/>
      <c r="AJ393" s="253"/>
      <c r="AK393" s="245"/>
      <c r="AL393" s="245"/>
      <c r="AM393" s="245"/>
      <c r="AN393" s="245"/>
      <c r="AO393" s="245"/>
      <c r="AP393" s="246"/>
      <c r="AQ393" s="246"/>
      <c r="AR393" s="246"/>
      <c r="AS393" s="246"/>
      <c r="AT393" s="246"/>
      <c r="AU393" s="246"/>
      <c r="AV393" s="246"/>
      <c r="AW393" s="246"/>
      <c r="AX393" s="246"/>
      <c r="AY393" s="246"/>
      <c r="AZ393" s="246"/>
      <c r="BA393" s="246"/>
      <c r="BB393" s="246"/>
      <c r="BC393" s="246"/>
      <c r="BD393" s="246"/>
      <c r="BE393" s="246"/>
      <c r="BF393" s="246"/>
      <c r="BG393" s="246"/>
      <c r="BH393" s="246"/>
      <c r="BI393" s="246"/>
      <c r="BJ393" s="246"/>
      <c r="BK393" s="246"/>
      <c r="BL393" s="246"/>
      <c r="BM393" s="246"/>
      <c r="BN393" s="246"/>
      <c r="BO393" s="246"/>
      <c r="BP393" s="246"/>
      <c r="BQ393" s="246"/>
      <c r="BR393" s="246"/>
      <c r="BS393" s="246"/>
      <c r="BT393" s="246"/>
      <c r="BU393" s="246"/>
      <c r="BV393" s="246"/>
      <c r="BW393" s="246"/>
      <c r="BX393" s="247"/>
      <c r="BY393" s="920"/>
    </row>
    <row r="394" spans="1:77" hidden="1" thickBot="1" x14ac:dyDescent="0.3">
      <c r="A394" s="245"/>
      <c r="B394" s="245"/>
      <c r="C394" s="253"/>
      <c r="D394" s="254"/>
      <c r="E394" s="245"/>
      <c r="F394" s="253"/>
      <c r="G394" s="245"/>
      <c r="H394" s="255"/>
      <c r="I394" s="253"/>
      <c r="J394" s="245"/>
      <c r="K394" s="245"/>
      <c r="L394" s="253"/>
      <c r="M394" s="245"/>
      <c r="N394" s="245"/>
      <c r="O394" s="253"/>
      <c r="P394" s="245"/>
      <c r="Q394" s="245"/>
      <c r="R394" s="253"/>
      <c r="S394" s="245"/>
      <c r="T394" s="245"/>
      <c r="U394" s="253"/>
      <c r="V394" s="245"/>
      <c r="W394" s="245"/>
      <c r="X394" s="253"/>
      <c r="Y394" s="245"/>
      <c r="Z394" s="245"/>
      <c r="AA394" s="253"/>
      <c r="AB394" s="245"/>
      <c r="AC394" s="245"/>
      <c r="AD394" s="253"/>
      <c r="AE394" s="245"/>
      <c r="AF394" s="245"/>
      <c r="AG394" s="253"/>
      <c r="AH394" s="245"/>
      <c r="AI394" s="245"/>
      <c r="AJ394" s="253"/>
      <c r="AK394" s="245"/>
      <c r="AL394" s="245"/>
      <c r="AM394" s="245"/>
      <c r="AN394" s="245"/>
      <c r="AO394" s="245"/>
      <c r="AP394" s="246"/>
      <c r="AQ394" s="246"/>
      <c r="AR394" s="246"/>
      <c r="AS394" s="246"/>
      <c r="AT394" s="246"/>
      <c r="AU394" s="246"/>
      <c r="AV394" s="246"/>
      <c r="AW394" s="246"/>
      <c r="AX394" s="246"/>
      <c r="AY394" s="246"/>
      <c r="AZ394" s="246"/>
      <c r="BA394" s="246"/>
      <c r="BB394" s="246"/>
      <c r="BC394" s="246"/>
      <c r="BD394" s="246"/>
      <c r="BE394" s="246"/>
      <c r="BF394" s="246"/>
      <c r="BG394" s="246"/>
      <c r="BH394" s="246"/>
      <c r="BI394" s="246"/>
      <c r="BJ394" s="246"/>
      <c r="BK394" s="246"/>
      <c r="BL394" s="246"/>
      <c r="BM394" s="246"/>
      <c r="BN394" s="246"/>
      <c r="BO394" s="246"/>
      <c r="BP394" s="246"/>
      <c r="BQ394" s="246"/>
      <c r="BR394" s="246"/>
      <c r="BS394" s="246"/>
      <c r="BT394" s="246"/>
      <c r="BU394" s="246"/>
      <c r="BV394" s="246"/>
      <c r="BW394" s="246"/>
      <c r="BX394" s="247"/>
      <c r="BY394" s="920"/>
    </row>
    <row r="395" spans="1:77" hidden="1" thickBot="1" x14ac:dyDescent="0.3">
      <c r="A395" s="245"/>
      <c r="B395" s="245"/>
      <c r="C395" s="253"/>
      <c r="D395" s="254"/>
      <c r="E395" s="245"/>
      <c r="F395" s="253"/>
      <c r="G395" s="245"/>
      <c r="H395" s="255"/>
      <c r="I395" s="253"/>
      <c r="J395" s="245"/>
      <c r="K395" s="245"/>
      <c r="L395" s="253"/>
      <c r="M395" s="245"/>
      <c r="N395" s="245"/>
      <c r="O395" s="253"/>
      <c r="P395" s="245"/>
      <c r="Q395" s="245"/>
      <c r="R395" s="253"/>
      <c r="S395" s="245"/>
      <c r="T395" s="245"/>
      <c r="U395" s="253"/>
      <c r="V395" s="245"/>
      <c r="W395" s="245"/>
      <c r="X395" s="253"/>
      <c r="Y395" s="245"/>
      <c r="Z395" s="245"/>
      <c r="AA395" s="253"/>
      <c r="AB395" s="245"/>
      <c r="AC395" s="245"/>
      <c r="AD395" s="253"/>
      <c r="AE395" s="245"/>
      <c r="AF395" s="245"/>
      <c r="AG395" s="253"/>
      <c r="AH395" s="245"/>
      <c r="AI395" s="245"/>
      <c r="AJ395" s="253"/>
      <c r="AK395" s="245"/>
      <c r="AL395" s="245"/>
      <c r="AM395" s="245"/>
      <c r="AN395" s="245"/>
      <c r="AO395" s="245"/>
      <c r="AP395" s="246"/>
      <c r="AQ395" s="246"/>
      <c r="AR395" s="246"/>
      <c r="AS395" s="246"/>
      <c r="AT395" s="246"/>
      <c r="AU395" s="246"/>
      <c r="AV395" s="246"/>
      <c r="AW395" s="246"/>
      <c r="AX395" s="246"/>
      <c r="AY395" s="246"/>
      <c r="AZ395" s="246"/>
      <c r="BA395" s="246"/>
      <c r="BB395" s="246"/>
      <c r="BC395" s="246"/>
      <c r="BD395" s="246"/>
      <c r="BE395" s="246"/>
      <c r="BF395" s="246"/>
      <c r="BG395" s="246"/>
      <c r="BH395" s="246"/>
      <c r="BI395" s="246"/>
      <c r="BJ395" s="246"/>
      <c r="BK395" s="246"/>
      <c r="BL395" s="246"/>
      <c r="BM395" s="246"/>
      <c r="BN395" s="246"/>
      <c r="BO395" s="246"/>
      <c r="BP395" s="246"/>
      <c r="BQ395" s="246"/>
      <c r="BR395" s="246"/>
      <c r="BS395" s="246"/>
      <c r="BT395" s="246"/>
      <c r="BU395" s="246"/>
      <c r="BV395" s="246"/>
      <c r="BW395" s="246"/>
      <c r="BX395" s="247"/>
      <c r="BY395" s="920"/>
    </row>
    <row r="396" spans="1:77" hidden="1" thickBot="1" x14ac:dyDescent="0.3">
      <c r="A396" s="245"/>
      <c r="B396" s="245"/>
      <c r="C396" s="253"/>
      <c r="D396" s="254"/>
      <c r="E396" s="245"/>
      <c r="F396" s="253"/>
      <c r="G396" s="245"/>
      <c r="H396" s="255"/>
      <c r="I396" s="253"/>
      <c r="J396" s="245"/>
      <c r="K396" s="245"/>
      <c r="L396" s="253"/>
      <c r="M396" s="245"/>
      <c r="N396" s="245"/>
      <c r="O396" s="253"/>
      <c r="P396" s="245"/>
      <c r="Q396" s="245"/>
      <c r="R396" s="253"/>
      <c r="S396" s="245"/>
      <c r="T396" s="245"/>
      <c r="U396" s="253"/>
      <c r="V396" s="245"/>
      <c r="W396" s="245"/>
      <c r="X396" s="253"/>
      <c r="Y396" s="245"/>
      <c r="Z396" s="245"/>
      <c r="AA396" s="253"/>
      <c r="AB396" s="245"/>
      <c r="AC396" s="245"/>
      <c r="AD396" s="253"/>
      <c r="AE396" s="245"/>
      <c r="AF396" s="245"/>
      <c r="AG396" s="253"/>
      <c r="AH396" s="245"/>
      <c r="AI396" s="245"/>
      <c r="AJ396" s="253"/>
      <c r="AK396" s="245"/>
      <c r="AL396" s="245"/>
      <c r="AM396" s="245"/>
      <c r="AN396" s="245"/>
      <c r="AO396" s="245"/>
      <c r="AP396" s="246"/>
      <c r="AQ396" s="246"/>
      <c r="AR396" s="246"/>
      <c r="AS396" s="246"/>
      <c r="AT396" s="246"/>
      <c r="AU396" s="246"/>
      <c r="AV396" s="246"/>
      <c r="AW396" s="246"/>
      <c r="AX396" s="246"/>
      <c r="AY396" s="246"/>
      <c r="AZ396" s="246"/>
      <c r="BA396" s="246"/>
      <c r="BB396" s="246"/>
      <c r="BC396" s="246"/>
      <c r="BD396" s="246"/>
      <c r="BE396" s="246"/>
      <c r="BF396" s="246"/>
      <c r="BG396" s="246"/>
      <c r="BH396" s="246"/>
      <c r="BI396" s="246"/>
      <c r="BJ396" s="246"/>
      <c r="BK396" s="246"/>
      <c r="BL396" s="246"/>
      <c r="BM396" s="246"/>
      <c r="BN396" s="246"/>
      <c r="BO396" s="246"/>
      <c r="BP396" s="246"/>
      <c r="BQ396" s="246"/>
      <c r="BR396" s="246"/>
      <c r="BS396" s="246"/>
      <c r="BT396" s="246"/>
      <c r="BU396" s="246"/>
      <c r="BV396" s="246"/>
      <c r="BW396" s="246"/>
      <c r="BX396" s="247"/>
      <c r="BY396" s="920"/>
    </row>
    <row r="397" spans="1:77" hidden="1" thickBot="1" x14ac:dyDescent="0.3">
      <c r="A397" s="245"/>
      <c r="B397" s="245"/>
      <c r="C397" s="253"/>
      <c r="D397" s="254"/>
      <c r="E397" s="245"/>
      <c r="F397" s="253"/>
      <c r="G397" s="245"/>
      <c r="H397" s="255"/>
      <c r="I397" s="253"/>
      <c r="J397" s="245"/>
      <c r="K397" s="245"/>
      <c r="L397" s="253"/>
      <c r="M397" s="245"/>
      <c r="N397" s="245"/>
      <c r="O397" s="253"/>
      <c r="P397" s="245"/>
      <c r="Q397" s="245"/>
      <c r="R397" s="253"/>
      <c r="S397" s="245"/>
      <c r="T397" s="245"/>
      <c r="U397" s="253"/>
      <c r="V397" s="245"/>
      <c r="W397" s="245"/>
      <c r="X397" s="253"/>
      <c r="Y397" s="245"/>
      <c r="Z397" s="245"/>
      <c r="AA397" s="253"/>
      <c r="AB397" s="245"/>
      <c r="AC397" s="245"/>
      <c r="AD397" s="253"/>
      <c r="AE397" s="245"/>
      <c r="AF397" s="245"/>
      <c r="AG397" s="253"/>
      <c r="AH397" s="245"/>
      <c r="AI397" s="245"/>
      <c r="AJ397" s="253"/>
      <c r="AK397" s="245"/>
      <c r="AL397" s="245"/>
      <c r="AM397" s="245"/>
      <c r="AN397" s="245"/>
      <c r="AO397" s="245"/>
      <c r="AP397" s="246"/>
      <c r="AQ397" s="246"/>
      <c r="AR397" s="246"/>
      <c r="AS397" s="246"/>
      <c r="AT397" s="246"/>
      <c r="AU397" s="246"/>
      <c r="AV397" s="246"/>
      <c r="AW397" s="246"/>
      <c r="AX397" s="246"/>
      <c r="AY397" s="246"/>
      <c r="AZ397" s="246"/>
      <c r="BA397" s="246"/>
      <c r="BB397" s="246"/>
      <c r="BC397" s="246"/>
      <c r="BD397" s="246"/>
      <c r="BE397" s="246"/>
      <c r="BF397" s="246"/>
      <c r="BG397" s="246"/>
      <c r="BH397" s="246"/>
      <c r="BI397" s="246"/>
      <c r="BJ397" s="246"/>
      <c r="BK397" s="246"/>
      <c r="BL397" s="246"/>
      <c r="BM397" s="246"/>
      <c r="BN397" s="246"/>
      <c r="BO397" s="246"/>
      <c r="BP397" s="246"/>
      <c r="BQ397" s="246"/>
      <c r="BR397" s="246"/>
      <c r="BS397" s="246"/>
      <c r="BT397" s="246"/>
      <c r="BU397" s="246"/>
      <c r="BV397" s="246"/>
      <c r="BW397" s="246"/>
      <c r="BX397" s="247"/>
      <c r="BY397" s="920"/>
    </row>
    <row r="398" spans="1:77" hidden="1" thickBot="1" x14ac:dyDescent="0.3">
      <c r="A398" s="245"/>
      <c r="B398" s="245"/>
      <c r="C398" s="253"/>
      <c r="D398" s="254"/>
      <c r="E398" s="245"/>
      <c r="F398" s="253"/>
      <c r="G398" s="245"/>
      <c r="H398" s="255"/>
      <c r="I398" s="253"/>
      <c r="J398" s="245"/>
      <c r="K398" s="245"/>
      <c r="L398" s="253"/>
      <c r="M398" s="245"/>
      <c r="N398" s="245"/>
      <c r="O398" s="253"/>
      <c r="P398" s="245"/>
      <c r="Q398" s="245"/>
      <c r="R398" s="253"/>
      <c r="S398" s="245"/>
      <c r="T398" s="245"/>
      <c r="U398" s="253"/>
      <c r="V398" s="245"/>
      <c r="W398" s="245"/>
      <c r="X398" s="253"/>
      <c r="Y398" s="245"/>
      <c r="Z398" s="245"/>
      <c r="AA398" s="253"/>
      <c r="AB398" s="245"/>
      <c r="AC398" s="245"/>
      <c r="AD398" s="253"/>
      <c r="AE398" s="245"/>
      <c r="AF398" s="245"/>
      <c r="AG398" s="253"/>
      <c r="AH398" s="245"/>
      <c r="AI398" s="245"/>
      <c r="AJ398" s="253"/>
      <c r="AK398" s="245"/>
      <c r="AL398" s="245"/>
      <c r="AM398" s="245"/>
      <c r="AN398" s="245"/>
      <c r="AO398" s="245"/>
      <c r="AP398" s="246"/>
      <c r="AQ398" s="246"/>
      <c r="AR398" s="246"/>
      <c r="AS398" s="246"/>
      <c r="AT398" s="246"/>
      <c r="AU398" s="246"/>
      <c r="AV398" s="246"/>
      <c r="AW398" s="246"/>
      <c r="AX398" s="246"/>
      <c r="AY398" s="246"/>
      <c r="AZ398" s="246"/>
      <c r="BA398" s="246"/>
      <c r="BB398" s="246"/>
      <c r="BC398" s="246"/>
      <c r="BD398" s="246"/>
      <c r="BE398" s="246"/>
      <c r="BF398" s="246"/>
      <c r="BG398" s="246"/>
      <c r="BH398" s="246"/>
      <c r="BI398" s="246"/>
      <c r="BJ398" s="246"/>
      <c r="BK398" s="246"/>
      <c r="BL398" s="246"/>
      <c r="BM398" s="246"/>
      <c r="BN398" s="246"/>
      <c r="BO398" s="246"/>
      <c r="BP398" s="246"/>
      <c r="BQ398" s="246"/>
      <c r="BR398" s="246"/>
      <c r="BS398" s="246"/>
      <c r="BT398" s="246"/>
      <c r="BU398" s="246"/>
      <c r="BV398" s="246"/>
      <c r="BW398" s="246"/>
      <c r="BX398" s="247"/>
      <c r="BY398" s="920"/>
    </row>
    <row r="399" spans="1:77" hidden="1" thickBot="1" x14ac:dyDescent="0.3">
      <c r="A399" s="245"/>
      <c r="B399" s="245"/>
      <c r="C399" s="253"/>
      <c r="D399" s="254"/>
      <c r="E399" s="245"/>
      <c r="F399" s="253"/>
      <c r="G399" s="245"/>
      <c r="H399" s="255"/>
      <c r="I399" s="253"/>
      <c r="J399" s="245"/>
      <c r="K399" s="245"/>
      <c r="L399" s="253"/>
      <c r="M399" s="245"/>
      <c r="N399" s="245"/>
      <c r="O399" s="253"/>
      <c r="P399" s="245"/>
      <c r="Q399" s="245"/>
      <c r="R399" s="253"/>
      <c r="S399" s="245"/>
      <c r="T399" s="245"/>
      <c r="U399" s="253"/>
      <c r="V399" s="245"/>
      <c r="W399" s="245"/>
      <c r="X399" s="253"/>
      <c r="Y399" s="245"/>
      <c r="Z399" s="245"/>
      <c r="AA399" s="253"/>
      <c r="AB399" s="245"/>
      <c r="AC399" s="245"/>
      <c r="AD399" s="253"/>
      <c r="AE399" s="245"/>
      <c r="AF399" s="245"/>
      <c r="AG399" s="253"/>
      <c r="AH399" s="245"/>
      <c r="AI399" s="245"/>
      <c r="AJ399" s="253"/>
      <c r="AK399" s="245"/>
      <c r="AL399" s="245"/>
      <c r="AM399" s="245"/>
      <c r="AN399" s="245"/>
      <c r="AO399" s="245"/>
      <c r="AP399" s="246"/>
      <c r="AQ399" s="246"/>
      <c r="AR399" s="246"/>
      <c r="AS399" s="246"/>
      <c r="AT399" s="246"/>
      <c r="AU399" s="246"/>
      <c r="AV399" s="246"/>
      <c r="AW399" s="246"/>
      <c r="AX399" s="246"/>
      <c r="AY399" s="246"/>
      <c r="AZ399" s="246"/>
      <c r="BA399" s="246"/>
      <c r="BB399" s="246"/>
      <c r="BC399" s="246"/>
      <c r="BD399" s="246"/>
      <c r="BE399" s="246"/>
      <c r="BF399" s="246"/>
      <c r="BG399" s="246"/>
      <c r="BH399" s="246"/>
      <c r="BI399" s="246"/>
      <c r="BJ399" s="246"/>
      <c r="BK399" s="246"/>
      <c r="BL399" s="246"/>
      <c r="BM399" s="246"/>
      <c r="BN399" s="246"/>
      <c r="BO399" s="246"/>
      <c r="BP399" s="246"/>
      <c r="BQ399" s="246"/>
      <c r="BR399" s="246"/>
      <c r="BS399" s="246"/>
      <c r="BT399" s="246"/>
      <c r="BU399" s="246"/>
      <c r="BV399" s="246"/>
      <c r="BW399" s="246"/>
      <c r="BX399" s="247"/>
      <c r="BY399" s="920"/>
    </row>
    <row r="400" spans="1:77" hidden="1" thickBot="1" x14ac:dyDescent="0.3">
      <c r="A400" s="245"/>
      <c r="B400" s="245"/>
      <c r="C400" s="253"/>
      <c r="D400" s="254"/>
      <c r="E400" s="245"/>
      <c r="F400" s="253"/>
      <c r="G400" s="245"/>
      <c r="H400" s="255"/>
      <c r="I400" s="253"/>
      <c r="J400" s="245"/>
      <c r="K400" s="245"/>
      <c r="L400" s="253"/>
      <c r="M400" s="245"/>
      <c r="N400" s="245"/>
      <c r="O400" s="253"/>
      <c r="P400" s="245"/>
      <c r="Q400" s="245"/>
      <c r="R400" s="253"/>
      <c r="S400" s="245"/>
      <c r="T400" s="245"/>
      <c r="U400" s="253"/>
      <c r="V400" s="245"/>
      <c r="W400" s="245"/>
      <c r="X400" s="253"/>
      <c r="Y400" s="245"/>
      <c r="Z400" s="245"/>
      <c r="AA400" s="253"/>
      <c r="AB400" s="245"/>
      <c r="AC400" s="245"/>
      <c r="AD400" s="253"/>
      <c r="AE400" s="245"/>
      <c r="AF400" s="245"/>
      <c r="AG400" s="253"/>
      <c r="AH400" s="245"/>
      <c r="AI400" s="245"/>
      <c r="AJ400" s="253"/>
      <c r="AK400" s="245"/>
      <c r="AL400" s="245"/>
      <c r="AM400" s="245"/>
      <c r="AN400" s="245"/>
      <c r="AO400" s="245"/>
      <c r="AP400" s="246"/>
      <c r="AQ400" s="246"/>
      <c r="AR400" s="246"/>
      <c r="AS400" s="246"/>
      <c r="AT400" s="246"/>
      <c r="AU400" s="246"/>
      <c r="AV400" s="246"/>
      <c r="AW400" s="246"/>
      <c r="AX400" s="246"/>
      <c r="AY400" s="246"/>
      <c r="AZ400" s="246"/>
      <c r="BA400" s="246"/>
      <c r="BB400" s="246"/>
      <c r="BC400" s="246"/>
      <c r="BD400" s="246"/>
      <c r="BE400" s="246"/>
      <c r="BF400" s="246"/>
      <c r="BG400" s="246"/>
      <c r="BH400" s="246"/>
      <c r="BI400" s="246"/>
      <c r="BJ400" s="246"/>
      <c r="BK400" s="246"/>
      <c r="BL400" s="246"/>
      <c r="BM400" s="246"/>
      <c r="BN400" s="246"/>
      <c r="BO400" s="246"/>
      <c r="BP400" s="246"/>
      <c r="BQ400" s="246"/>
      <c r="BR400" s="246"/>
      <c r="BS400" s="246"/>
      <c r="BT400" s="246"/>
      <c r="BU400" s="246"/>
      <c r="BV400" s="246"/>
      <c r="BW400" s="246"/>
      <c r="BX400" s="247"/>
      <c r="BY400" s="920"/>
    </row>
    <row r="401" spans="1:77" hidden="1" thickBot="1" x14ac:dyDescent="0.3">
      <c r="A401" s="245"/>
      <c r="B401" s="245"/>
      <c r="C401" s="253"/>
      <c r="D401" s="254"/>
      <c r="E401" s="245"/>
      <c r="F401" s="253"/>
      <c r="G401" s="245"/>
      <c r="H401" s="255"/>
      <c r="I401" s="253"/>
      <c r="J401" s="245"/>
      <c r="K401" s="245"/>
      <c r="L401" s="253"/>
      <c r="M401" s="245"/>
      <c r="N401" s="245"/>
      <c r="O401" s="253"/>
      <c r="P401" s="245"/>
      <c r="Q401" s="245"/>
      <c r="R401" s="253"/>
      <c r="S401" s="245"/>
      <c r="T401" s="245"/>
      <c r="U401" s="253"/>
      <c r="V401" s="245"/>
      <c r="W401" s="245"/>
      <c r="X401" s="253"/>
      <c r="Y401" s="245"/>
      <c r="Z401" s="245"/>
      <c r="AA401" s="253"/>
      <c r="AB401" s="245"/>
      <c r="AC401" s="245"/>
      <c r="AD401" s="253"/>
      <c r="AE401" s="245"/>
      <c r="AF401" s="245"/>
      <c r="AG401" s="253"/>
      <c r="AH401" s="245"/>
      <c r="AI401" s="245"/>
      <c r="AJ401" s="253"/>
      <c r="AK401" s="245"/>
      <c r="AL401" s="245"/>
      <c r="AM401" s="245"/>
      <c r="AN401" s="245"/>
      <c r="AO401" s="245"/>
      <c r="AP401" s="246"/>
      <c r="AQ401" s="246"/>
      <c r="AR401" s="246"/>
      <c r="AS401" s="246"/>
      <c r="AT401" s="246"/>
      <c r="AU401" s="246"/>
      <c r="AV401" s="246"/>
      <c r="AW401" s="246"/>
      <c r="AX401" s="246"/>
      <c r="AY401" s="246"/>
      <c r="AZ401" s="246"/>
      <c r="BA401" s="246"/>
      <c r="BB401" s="246"/>
      <c r="BC401" s="246"/>
      <c r="BD401" s="246"/>
      <c r="BE401" s="246"/>
      <c r="BF401" s="246"/>
      <c r="BG401" s="246"/>
      <c r="BH401" s="246"/>
      <c r="BI401" s="246"/>
      <c r="BJ401" s="246"/>
      <c r="BK401" s="246"/>
      <c r="BL401" s="246"/>
      <c r="BM401" s="246"/>
      <c r="BN401" s="246"/>
      <c r="BO401" s="246"/>
      <c r="BP401" s="246"/>
      <c r="BQ401" s="246"/>
      <c r="BR401" s="246"/>
      <c r="BS401" s="246"/>
      <c r="BT401" s="246"/>
      <c r="BU401" s="246"/>
      <c r="BV401" s="246"/>
      <c r="BW401" s="246"/>
      <c r="BX401" s="247"/>
      <c r="BY401" s="920"/>
    </row>
    <row r="402" spans="1:77" hidden="1" thickBot="1" x14ac:dyDescent="0.3">
      <c r="A402" s="245"/>
      <c r="B402" s="245"/>
      <c r="C402" s="253"/>
      <c r="D402" s="254"/>
      <c r="E402" s="245"/>
      <c r="F402" s="253"/>
      <c r="G402" s="245"/>
      <c r="H402" s="255"/>
      <c r="I402" s="253"/>
      <c r="J402" s="245"/>
      <c r="K402" s="245"/>
      <c r="L402" s="253"/>
      <c r="M402" s="245"/>
      <c r="N402" s="245"/>
      <c r="O402" s="253"/>
      <c r="P402" s="245"/>
      <c r="Q402" s="245"/>
      <c r="R402" s="253"/>
      <c r="S402" s="245"/>
      <c r="T402" s="245"/>
      <c r="U402" s="253"/>
      <c r="V402" s="245"/>
      <c r="W402" s="245"/>
      <c r="X402" s="253"/>
      <c r="Y402" s="245"/>
      <c r="Z402" s="245"/>
      <c r="AA402" s="253"/>
      <c r="AB402" s="245"/>
      <c r="AC402" s="245"/>
      <c r="AD402" s="253"/>
      <c r="AE402" s="245"/>
      <c r="AF402" s="245"/>
      <c r="AG402" s="253"/>
      <c r="AH402" s="245"/>
      <c r="AI402" s="245"/>
      <c r="AJ402" s="253"/>
      <c r="AK402" s="245"/>
      <c r="AL402" s="245"/>
      <c r="AM402" s="245"/>
      <c r="AN402" s="245"/>
      <c r="AO402" s="245"/>
      <c r="AP402" s="246"/>
      <c r="AQ402" s="246"/>
      <c r="AR402" s="246"/>
      <c r="AS402" s="246"/>
      <c r="AT402" s="246"/>
      <c r="AU402" s="246"/>
      <c r="AV402" s="246"/>
      <c r="AW402" s="246"/>
      <c r="AX402" s="246"/>
      <c r="AY402" s="246"/>
      <c r="AZ402" s="246"/>
      <c r="BA402" s="246"/>
      <c r="BB402" s="246"/>
      <c r="BC402" s="246"/>
      <c r="BD402" s="246"/>
      <c r="BE402" s="246"/>
      <c r="BF402" s="246"/>
      <c r="BG402" s="246"/>
      <c r="BH402" s="246"/>
      <c r="BI402" s="246"/>
      <c r="BJ402" s="246"/>
      <c r="BK402" s="246"/>
      <c r="BL402" s="246"/>
      <c r="BM402" s="246"/>
      <c r="BN402" s="246"/>
      <c r="BO402" s="246"/>
      <c r="BP402" s="246"/>
      <c r="BQ402" s="246"/>
      <c r="BR402" s="246"/>
      <c r="BS402" s="246"/>
      <c r="BT402" s="246"/>
      <c r="BU402" s="246"/>
      <c r="BV402" s="246"/>
      <c r="BW402" s="246"/>
      <c r="BX402" s="247"/>
      <c r="BY402" s="920"/>
    </row>
    <row r="403" spans="1:77" hidden="1" thickBot="1" x14ac:dyDescent="0.3">
      <c r="A403" s="245"/>
      <c r="B403" s="245"/>
      <c r="C403" s="253"/>
      <c r="D403" s="254"/>
      <c r="E403" s="245"/>
      <c r="F403" s="253"/>
      <c r="G403" s="245"/>
      <c r="H403" s="255"/>
      <c r="I403" s="253"/>
      <c r="J403" s="245"/>
      <c r="K403" s="245"/>
      <c r="L403" s="253"/>
      <c r="M403" s="245"/>
      <c r="N403" s="245"/>
      <c r="O403" s="253"/>
      <c r="P403" s="245"/>
      <c r="Q403" s="245"/>
      <c r="R403" s="253"/>
      <c r="S403" s="245"/>
      <c r="T403" s="245"/>
      <c r="U403" s="253"/>
      <c r="V403" s="245"/>
      <c r="W403" s="245"/>
      <c r="X403" s="253"/>
      <c r="Y403" s="245"/>
      <c r="Z403" s="245"/>
      <c r="AA403" s="253"/>
      <c r="AB403" s="245"/>
      <c r="AC403" s="245"/>
      <c r="AD403" s="253"/>
      <c r="AE403" s="245"/>
      <c r="AF403" s="245"/>
      <c r="AG403" s="253"/>
      <c r="AH403" s="245"/>
      <c r="AI403" s="245"/>
      <c r="AJ403" s="253"/>
      <c r="AK403" s="245"/>
      <c r="AL403" s="245"/>
      <c r="AM403" s="245"/>
      <c r="AN403" s="245"/>
      <c r="AO403" s="245"/>
      <c r="AP403" s="246"/>
      <c r="AQ403" s="246"/>
      <c r="AR403" s="246"/>
      <c r="AS403" s="246"/>
      <c r="AT403" s="246"/>
      <c r="AU403" s="246"/>
      <c r="AV403" s="246"/>
      <c r="AW403" s="246"/>
      <c r="AX403" s="246"/>
      <c r="AY403" s="246"/>
      <c r="AZ403" s="246"/>
      <c r="BA403" s="246"/>
      <c r="BB403" s="246"/>
      <c r="BC403" s="246"/>
      <c r="BD403" s="246"/>
      <c r="BE403" s="246"/>
      <c r="BF403" s="246"/>
      <c r="BG403" s="246"/>
      <c r="BH403" s="246"/>
      <c r="BI403" s="246"/>
      <c r="BJ403" s="246"/>
      <c r="BK403" s="246"/>
      <c r="BL403" s="246"/>
      <c r="BM403" s="246"/>
      <c r="BN403" s="246"/>
      <c r="BO403" s="246"/>
      <c r="BP403" s="246"/>
      <c r="BQ403" s="246"/>
      <c r="BR403" s="246"/>
      <c r="BS403" s="246"/>
      <c r="BT403" s="246"/>
      <c r="BU403" s="246"/>
      <c r="BV403" s="246"/>
      <c r="BW403" s="246"/>
      <c r="BX403" s="247"/>
      <c r="BY403" s="920"/>
    </row>
    <row r="404" spans="1:77" hidden="1" thickBot="1" x14ac:dyDescent="0.3">
      <c r="A404" s="245"/>
      <c r="B404" s="245"/>
      <c r="C404" s="253"/>
      <c r="D404" s="254"/>
      <c r="E404" s="245"/>
      <c r="F404" s="253"/>
      <c r="G404" s="245"/>
      <c r="H404" s="255"/>
      <c r="I404" s="253"/>
      <c r="J404" s="245"/>
      <c r="K404" s="245"/>
      <c r="L404" s="253"/>
      <c r="M404" s="245"/>
      <c r="N404" s="245"/>
      <c r="O404" s="253"/>
      <c r="P404" s="245"/>
      <c r="Q404" s="245"/>
      <c r="R404" s="253"/>
      <c r="S404" s="245"/>
      <c r="T404" s="245"/>
      <c r="U404" s="253"/>
      <c r="V404" s="245"/>
      <c r="W404" s="245"/>
      <c r="X404" s="253"/>
      <c r="Y404" s="245"/>
      <c r="Z404" s="245"/>
      <c r="AA404" s="253"/>
      <c r="AB404" s="245"/>
      <c r="AC404" s="245"/>
      <c r="AD404" s="253"/>
      <c r="AE404" s="245"/>
      <c r="AF404" s="245"/>
      <c r="AG404" s="253"/>
      <c r="AH404" s="245"/>
      <c r="AI404" s="245"/>
      <c r="AJ404" s="253"/>
      <c r="AK404" s="245"/>
      <c r="AL404" s="245"/>
      <c r="AM404" s="245"/>
      <c r="AN404" s="245"/>
      <c r="AO404" s="245"/>
      <c r="AP404" s="246"/>
      <c r="AQ404" s="246"/>
      <c r="AR404" s="246"/>
      <c r="AS404" s="246"/>
      <c r="AT404" s="246"/>
      <c r="AU404" s="246"/>
      <c r="AV404" s="246"/>
      <c r="AW404" s="246"/>
      <c r="AX404" s="246"/>
      <c r="AY404" s="246"/>
      <c r="AZ404" s="246"/>
      <c r="BA404" s="246"/>
      <c r="BB404" s="246"/>
      <c r="BC404" s="246"/>
      <c r="BD404" s="246"/>
      <c r="BE404" s="246"/>
      <c r="BF404" s="246"/>
      <c r="BG404" s="246"/>
      <c r="BH404" s="246"/>
      <c r="BI404" s="246"/>
      <c r="BJ404" s="246"/>
      <c r="BK404" s="246"/>
      <c r="BL404" s="246"/>
      <c r="BM404" s="246"/>
      <c r="BN404" s="246"/>
      <c r="BO404" s="246"/>
      <c r="BP404" s="246"/>
      <c r="BQ404" s="246"/>
      <c r="BR404" s="246"/>
      <c r="BS404" s="246"/>
      <c r="BT404" s="246"/>
      <c r="BU404" s="246"/>
      <c r="BV404" s="246"/>
      <c r="BW404" s="246"/>
      <c r="BX404" s="247"/>
      <c r="BY404" s="920"/>
    </row>
    <row r="405" spans="1:77" hidden="1" thickBot="1" x14ac:dyDescent="0.3">
      <c r="A405" s="245"/>
      <c r="B405" s="245"/>
      <c r="C405" s="253"/>
      <c r="D405" s="254"/>
      <c r="E405" s="245"/>
      <c r="F405" s="253"/>
      <c r="G405" s="245"/>
      <c r="H405" s="255"/>
      <c r="I405" s="253"/>
      <c r="J405" s="245"/>
      <c r="K405" s="245"/>
      <c r="L405" s="253"/>
      <c r="M405" s="245"/>
      <c r="N405" s="245"/>
      <c r="O405" s="253"/>
      <c r="P405" s="245"/>
      <c r="Q405" s="245"/>
      <c r="R405" s="253"/>
      <c r="S405" s="245"/>
      <c r="T405" s="245"/>
      <c r="U405" s="253"/>
      <c r="V405" s="245"/>
      <c r="W405" s="245"/>
      <c r="X405" s="253"/>
      <c r="Y405" s="245"/>
      <c r="Z405" s="245"/>
      <c r="AA405" s="253"/>
      <c r="AB405" s="245"/>
      <c r="AC405" s="245"/>
      <c r="AD405" s="253"/>
      <c r="AE405" s="245"/>
      <c r="AF405" s="245"/>
      <c r="AG405" s="253"/>
      <c r="AH405" s="245"/>
      <c r="AI405" s="245"/>
      <c r="AJ405" s="253"/>
      <c r="AK405" s="245"/>
      <c r="AL405" s="245"/>
      <c r="AM405" s="245"/>
      <c r="AN405" s="245"/>
      <c r="AO405" s="245"/>
      <c r="AP405" s="246"/>
      <c r="AQ405" s="246"/>
      <c r="AR405" s="246"/>
      <c r="AS405" s="246"/>
      <c r="AT405" s="246"/>
      <c r="AU405" s="246"/>
      <c r="AV405" s="246"/>
      <c r="AW405" s="246"/>
      <c r="AX405" s="246"/>
      <c r="AY405" s="246"/>
      <c r="AZ405" s="246"/>
      <c r="BA405" s="246"/>
      <c r="BB405" s="246"/>
      <c r="BC405" s="246"/>
      <c r="BD405" s="246"/>
      <c r="BE405" s="246"/>
      <c r="BF405" s="246"/>
      <c r="BG405" s="246"/>
      <c r="BH405" s="246"/>
      <c r="BI405" s="246"/>
      <c r="BJ405" s="246"/>
      <c r="BK405" s="246"/>
      <c r="BL405" s="246"/>
      <c r="BM405" s="246"/>
      <c r="BN405" s="246"/>
      <c r="BO405" s="246"/>
      <c r="BP405" s="246"/>
      <c r="BQ405" s="246"/>
      <c r="BR405" s="246"/>
      <c r="BS405" s="246"/>
      <c r="BT405" s="246"/>
      <c r="BU405" s="246"/>
      <c r="BV405" s="246"/>
      <c r="BW405" s="246"/>
      <c r="BX405" s="247"/>
      <c r="BY405" s="920"/>
    </row>
    <row r="406" spans="1:77" hidden="1" thickBot="1" x14ac:dyDescent="0.3">
      <c r="A406" s="245"/>
      <c r="B406" s="245"/>
      <c r="C406" s="253"/>
      <c r="D406" s="254"/>
      <c r="E406" s="245"/>
      <c r="F406" s="253"/>
      <c r="G406" s="245"/>
      <c r="H406" s="255"/>
      <c r="I406" s="253"/>
      <c r="J406" s="245"/>
      <c r="K406" s="245"/>
      <c r="L406" s="253"/>
      <c r="M406" s="245"/>
      <c r="N406" s="245"/>
      <c r="O406" s="253"/>
      <c r="P406" s="245"/>
      <c r="Q406" s="245"/>
      <c r="R406" s="253"/>
      <c r="S406" s="245"/>
      <c r="T406" s="245"/>
      <c r="U406" s="253"/>
      <c r="V406" s="245"/>
      <c r="W406" s="245"/>
      <c r="X406" s="253"/>
      <c r="Y406" s="245"/>
      <c r="Z406" s="245"/>
      <c r="AA406" s="253"/>
      <c r="AB406" s="245"/>
      <c r="AC406" s="245"/>
      <c r="AD406" s="253"/>
      <c r="AE406" s="245"/>
      <c r="AF406" s="245"/>
      <c r="AG406" s="253"/>
      <c r="AH406" s="245"/>
      <c r="AI406" s="245"/>
      <c r="AJ406" s="253"/>
      <c r="AK406" s="245"/>
      <c r="AL406" s="245"/>
      <c r="AM406" s="245"/>
      <c r="AN406" s="245"/>
      <c r="AO406" s="245"/>
      <c r="AP406" s="246"/>
      <c r="AQ406" s="246"/>
      <c r="AR406" s="246"/>
      <c r="AS406" s="246"/>
      <c r="AT406" s="246"/>
      <c r="AU406" s="246"/>
      <c r="AV406" s="246"/>
      <c r="AW406" s="246"/>
      <c r="AX406" s="246"/>
      <c r="AY406" s="246"/>
      <c r="AZ406" s="246"/>
      <c r="BA406" s="246"/>
      <c r="BB406" s="246"/>
      <c r="BC406" s="246"/>
      <c r="BD406" s="246"/>
      <c r="BE406" s="246"/>
      <c r="BF406" s="246"/>
      <c r="BG406" s="246"/>
      <c r="BH406" s="246"/>
      <c r="BI406" s="246"/>
      <c r="BJ406" s="246"/>
      <c r="BK406" s="246"/>
      <c r="BL406" s="246"/>
      <c r="BM406" s="246"/>
      <c r="BN406" s="246"/>
      <c r="BO406" s="246"/>
      <c r="BP406" s="246"/>
      <c r="BQ406" s="246"/>
      <c r="BR406" s="246"/>
      <c r="BS406" s="246"/>
      <c r="BT406" s="246"/>
      <c r="BU406" s="246"/>
      <c r="BV406" s="246"/>
      <c r="BW406" s="246"/>
      <c r="BX406" s="247"/>
      <c r="BY406" s="920"/>
    </row>
    <row r="407" spans="1:77" hidden="1" thickBot="1" x14ac:dyDescent="0.3">
      <c r="A407" s="245"/>
      <c r="B407" s="245"/>
      <c r="C407" s="253"/>
      <c r="D407" s="254"/>
      <c r="E407" s="245"/>
      <c r="F407" s="253"/>
      <c r="G407" s="245"/>
      <c r="H407" s="255"/>
      <c r="I407" s="253"/>
      <c r="J407" s="245"/>
      <c r="K407" s="245"/>
      <c r="L407" s="253"/>
      <c r="M407" s="245"/>
      <c r="N407" s="245"/>
      <c r="O407" s="253"/>
      <c r="P407" s="245"/>
      <c r="Q407" s="245"/>
      <c r="R407" s="253"/>
      <c r="S407" s="245"/>
      <c r="T407" s="245"/>
      <c r="U407" s="253"/>
      <c r="V407" s="245"/>
      <c r="W407" s="245"/>
      <c r="X407" s="253"/>
      <c r="Y407" s="245"/>
      <c r="Z407" s="245"/>
      <c r="AA407" s="253"/>
      <c r="AB407" s="245"/>
      <c r="AC407" s="245"/>
      <c r="AD407" s="253"/>
      <c r="AE407" s="245"/>
      <c r="AF407" s="245"/>
      <c r="AG407" s="253"/>
      <c r="AH407" s="245"/>
      <c r="AI407" s="245"/>
      <c r="AJ407" s="253"/>
      <c r="AK407" s="245"/>
      <c r="AL407" s="245"/>
      <c r="AM407" s="245"/>
      <c r="AN407" s="245"/>
      <c r="AO407" s="245"/>
      <c r="AP407" s="246"/>
      <c r="AQ407" s="246"/>
      <c r="AR407" s="246"/>
      <c r="AS407" s="246"/>
      <c r="AT407" s="246"/>
      <c r="AU407" s="246"/>
      <c r="AV407" s="246"/>
      <c r="AW407" s="246"/>
      <c r="AX407" s="246"/>
      <c r="AY407" s="246"/>
      <c r="AZ407" s="246"/>
      <c r="BA407" s="246"/>
      <c r="BB407" s="246"/>
      <c r="BC407" s="246"/>
      <c r="BD407" s="246"/>
      <c r="BE407" s="246"/>
      <c r="BF407" s="246"/>
      <c r="BG407" s="246"/>
      <c r="BH407" s="246"/>
      <c r="BI407" s="246"/>
      <c r="BJ407" s="246"/>
      <c r="BK407" s="246"/>
      <c r="BL407" s="246"/>
      <c r="BM407" s="246"/>
      <c r="BN407" s="246"/>
      <c r="BO407" s="246"/>
      <c r="BP407" s="246"/>
      <c r="BQ407" s="246"/>
      <c r="BR407" s="246"/>
      <c r="BS407" s="246"/>
      <c r="BT407" s="246"/>
      <c r="BU407" s="246"/>
      <c r="BV407" s="246"/>
      <c r="BW407" s="246"/>
      <c r="BX407" s="247"/>
      <c r="BY407" s="920"/>
    </row>
    <row r="408" spans="1:77" hidden="1" thickBot="1" x14ac:dyDescent="0.3">
      <c r="A408" s="245"/>
      <c r="B408" s="245"/>
      <c r="C408" s="253"/>
      <c r="D408" s="254"/>
      <c r="E408" s="245"/>
      <c r="F408" s="253"/>
      <c r="G408" s="245"/>
      <c r="H408" s="255"/>
      <c r="I408" s="253"/>
      <c r="J408" s="245"/>
      <c r="K408" s="245"/>
      <c r="L408" s="253"/>
      <c r="M408" s="245"/>
      <c r="N408" s="245"/>
      <c r="O408" s="253"/>
      <c r="P408" s="245"/>
      <c r="Q408" s="245"/>
      <c r="R408" s="253"/>
      <c r="S408" s="245"/>
      <c r="T408" s="245"/>
      <c r="U408" s="253"/>
      <c r="V408" s="245"/>
      <c r="W408" s="245"/>
      <c r="X408" s="253"/>
      <c r="Y408" s="245"/>
      <c r="Z408" s="245"/>
      <c r="AA408" s="253"/>
      <c r="AB408" s="245"/>
      <c r="AC408" s="245"/>
      <c r="AD408" s="253"/>
      <c r="AE408" s="245"/>
      <c r="AF408" s="245"/>
      <c r="AG408" s="253"/>
      <c r="AH408" s="245"/>
      <c r="AI408" s="245"/>
      <c r="AJ408" s="253"/>
      <c r="AK408" s="245"/>
      <c r="AL408" s="245"/>
      <c r="AM408" s="245"/>
      <c r="AN408" s="245"/>
      <c r="AO408" s="245"/>
      <c r="AP408" s="246"/>
      <c r="AQ408" s="246"/>
      <c r="AR408" s="246"/>
      <c r="AS408" s="246"/>
      <c r="AT408" s="246"/>
      <c r="AU408" s="246"/>
      <c r="AV408" s="246"/>
      <c r="AW408" s="246"/>
      <c r="AX408" s="246"/>
      <c r="AY408" s="246"/>
      <c r="AZ408" s="246"/>
      <c r="BA408" s="246"/>
      <c r="BB408" s="246"/>
      <c r="BC408" s="246"/>
      <c r="BD408" s="246"/>
      <c r="BE408" s="246"/>
      <c r="BF408" s="246"/>
      <c r="BG408" s="246"/>
      <c r="BH408" s="246"/>
      <c r="BI408" s="246"/>
      <c r="BJ408" s="246"/>
      <c r="BK408" s="246"/>
      <c r="BL408" s="246"/>
      <c r="BM408" s="246"/>
      <c r="BN408" s="246"/>
      <c r="BO408" s="246"/>
      <c r="BP408" s="246"/>
      <c r="BQ408" s="246"/>
      <c r="BR408" s="246"/>
      <c r="BS408" s="246"/>
      <c r="BT408" s="246"/>
      <c r="BU408" s="246"/>
      <c r="BV408" s="246"/>
      <c r="BW408" s="246"/>
      <c r="BX408" s="247"/>
      <c r="BY408" s="920"/>
    </row>
    <row r="409" spans="1:77" hidden="1" thickBot="1" x14ac:dyDescent="0.3">
      <c r="A409" s="245"/>
      <c r="B409" s="245"/>
      <c r="C409" s="253"/>
      <c r="D409" s="254"/>
      <c r="E409" s="245"/>
      <c r="F409" s="253"/>
      <c r="G409" s="245"/>
      <c r="H409" s="255"/>
      <c r="I409" s="253"/>
      <c r="J409" s="245"/>
      <c r="K409" s="245"/>
      <c r="L409" s="253"/>
      <c r="M409" s="245"/>
      <c r="N409" s="245"/>
      <c r="O409" s="253"/>
      <c r="P409" s="245"/>
      <c r="Q409" s="245"/>
      <c r="R409" s="253"/>
      <c r="S409" s="245"/>
      <c r="T409" s="245"/>
      <c r="U409" s="253"/>
      <c r="V409" s="245"/>
      <c r="W409" s="245"/>
      <c r="X409" s="253"/>
      <c r="Y409" s="245"/>
      <c r="Z409" s="245"/>
      <c r="AA409" s="253"/>
      <c r="AB409" s="245"/>
      <c r="AC409" s="245"/>
      <c r="AD409" s="253"/>
      <c r="AE409" s="245"/>
      <c r="AF409" s="245"/>
      <c r="AG409" s="253"/>
      <c r="AH409" s="245"/>
      <c r="AI409" s="245"/>
      <c r="AJ409" s="253"/>
      <c r="AK409" s="245"/>
      <c r="AL409" s="245"/>
      <c r="AM409" s="245"/>
      <c r="AN409" s="245"/>
      <c r="AO409" s="245"/>
      <c r="AP409" s="246"/>
      <c r="AQ409" s="246"/>
      <c r="AR409" s="246"/>
      <c r="AS409" s="246"/>
      <c r="AT409" s="246"/>
      <c r="AU409" s="246"/>
      <c r="AV409" s="246"/>
      <c r="AW409" s="246"/>
      <c r="AX409" s="246"/>
      <c r="AY409" s="246"/>
      <c r="AZ409" s="246"/>
      <c r="BA409" s="246"/>
      <c r="BB409" s="246"/>
      <c r="BC409" s="246"/>
      <c r="BD409" s="246"/>
      <c r="BE409" s="246"/>
      <c r="BF409" s="246"/>
      <c r="BG409" s="246"/>
      <c r="BH409" s="246"/>
      <c r="BI409" s="246"/>
      <c r="BJ409" s="246"/>
      <c r="BK409" s="246"/>
      <c r="BL409" s="246"/>
      <c r="BM409" s="246"/>
      <c r="BN409" s="246"/>
      <c r="BO409" s="246"/>
      <c r="BP409" s="246"/>
      <c r="BQ409" s="246"/>
      <c r="BR409" s="246"/>
      <c r="BS409" s="246"/>
      <c r="BT409" s="246"/>
      <c r="BU409" s="246"/>
      <c r="BV409" s="246"/>
      <c r="BW409" s="246"/>
      <c r="BX409" s="247"/>
      <c r="BY409" s="920"/>
    </row>
    <row r="410" spans="1:77" hidden="1" thickBot="1" x14ac:dyDescent="0.3">
      <c r="A410" s="245"/>
      <c r="B410" s="245"/>
      <c r="C410" s="253"/>
      <c r="D410" s="254"/>
      <c r="E410" s="245"/>
      <c r="F410" s="253"/>
      <c r="G410" s="245"/>
      <c r="H410" s="255"/>
      <c r="I410" s="253"/>
      <c r="J410" s="245"/>
      <c r="K410" s="245"/>
      <c r="L410" s="253"/>
      <c r="M410" s="245"/>
      <c r="N410" s="245"/>
      <c r="O410" s="253"/>
      <c r="P410" s="245"/>
      <c r="Q410" s="245"/>
      <c r="R410" s="253"/>
      <c r="S410" s="245"/>
      <c r="T410" s="245"/>
      <c r="U410" s="253"/>
      <c r="V410" s="245"/>
      <c r="W410" s="245"/>
      <c r="X410" s="253"/>
      <c r="Y410" s="245"/>
      <c r="Z410" s="245"/>
      <c r="AA410" s="253"/>
      <c r="AB410" s="245"/>
      <c r="AC410" s="245"/>
      <c r="AD410" s="253"/>
      <c r="AE410" s="245"/>
      <c r="AF410" s="245"/>
      <c r="AG410" s="253"/>
      <c r="AH410" s="245"/>
      <c r="AI410" s="245"/>
      <c r="AJ410" s="253"/>
      <c r="AK410" s="245"/>
      <c r="AL410" s="245"/>
      <c r="AM410" s="245"/>
      <c r="AN410" s="245"/>
      <c r="AO410" s="245"/>
      <c r="AP410" s="246"/>
      <c r="AQ410" s="246"/>
      <c r="AR410" s="246"/>
      <c r="AS410" s="246"/>
      <c r="AT410" s="246"/>
      <c r="AU410" s="246"/>
      <c r="AV410" s="246"/>
      <c r="AW410" s="246"/>
      <c r="AX410" s="246"/>
      <c r="AY410" s="246"/>
      <c r="AZ410" s="246"/>
      <c r="BA410" s="246"/>
      <c r="BB410" s="246"/>
      <c r="BC410" s="246"/>
      <c r="BD410" s="246"/>
      <c r="BE410" s="246"/>
      <c r="BF410" s="246"/>
      <c r="BG410" s="246"/>
      <c r="BH410" s="246"/>
      <c r="BI410" s="246"/>
      <c r="BJ410" s="246"/>
      <c r="BK410" s="246"/>
      <c r="BL410" s="246"/>
      <c r="BM410" s="246"/>
      <c r="BN410" s="246"/>
      <c r="BO410" s="246"/>
      <c r="BP410" s="246"/>
      <c r="BQ410" s="246"/>
      <c r="BR410" s="246"/>
      <c r="BS410" s="246"/>
      <c r="BT410" s="246"/>
      <c r="BU410" s="246"/>
      <c r="BV410" s="246"/>
      <c r="BW410" s="246"/>
      <c r="BX410" s="247"/>
      <c r="BY410" s="920"/>
    </row>
    <row r="411" spans="1:77" hidden="1" thickBot="1" x14ac:dyDescent="0.3">
      <c r="A411" s="245"/>
      <c r="B411" s="245"/>
      <c r="C411" s="253"/>
      <c r="D411" s="254"/>
      <c r="E411" s="245"/>
      <c r="F411" s="253"/>
      <c r="G411" s="245"/>
      <c r="H411" s="255"/>
      <c r="I411" s="253"/>
      <c r="J411" s="245"/>
      <c r="K411" s="245"/>
      <c r="L411" s="253"/>
      <c r="M411" s="245"/>
      <c r="N411" s="245"/>
      <c r="O411" s="253"/>
      <c r="P411" s="245"/>
      <c r="Q411" s="245"/>
      <c r="R411" s="253"/>
      <c r="S411" s="245"/>
      <c r="T411" s="245"/>
      <c r="U411" s="253"/>
      <c r="V411" s="245"/>
      <c r="W411" s="245"/>
      <c r="X411" s="253"/>
      <c r="Y411" s="245"/>
      <c r="Z411" s="245"/>
      <c r="AA411" s="253"/>
      <c r="AB411" s="245"/>
      <c r="AC411" s="245"/>
      <c r="AD411" s="253"/>
      <c r="AE411" s="245"/>
      <c r="AF411" s="245"/>
      <c r="AG411" s="253"/>
      <c r="AH411" s="245"/>
      <c r="AI411" s="245"/>
      <c r="AJ411" s="253"/>
      <c r="AK411" s="245"/>
      <c r="AL411" s="245"/>
      <c r="AM411" s="245"/>
      <c r="AN411" s="245"/>
      <c r="AO411" s="245"/>
      <c r="AP411" s="246"/>
      <c r="AQ411" s="246"/>
      <c r="AR411" s="246"/>
      <c r="AS411" s="246"/>
      <c r="AT411" s="246"/>
      <c r="AU411" s="246"/>
      <c r="AV411" s="246"/>
      <c r="AW411" s="246"/>
      <c r="AX411" s="246"/>
      <c r="AY411" s="246"/>
      <c r="AZ411" s="246"/>
      <c r="BA411" s="246"/>
      <c r="BB411" s="246"/>
      <c r="BC411" s="246"/>
      <c r="BD411" s="246"/>
      <c r="BE411" s="246"/>
      <c r="BF411" s="246"/>
      <c r="BG411" s="246"/>
      <c r="BH411" s="246"/>
      <c r="BI411" s="246"/>
      <c r="BJ411" s="246"/>
      <c r="BK411" s="246"/>
      <c r="BL411" s="246"/>
      <c r="BM411" s="246"/>
      <c r="BN411" s="246"/>
      <c r="BO411" s="246"/>
      <c r="BP411" s="246"/>
      <c r="BQ411" s="246"/>
      <c r="BR411" s="246"/>
      <c r="BS411" s="246"/>
      <c r="BT411" s="246"/>
      <c r="BU411" s="246"/>
      <c r="BV411" s="246"/>
      <c r="BW411" s="246"/>
      <c r="BX411" s="247"/>
      <c r="BY411" s="920"/>
    </row>
    <row r="412" spans="1:77" hidden="1" thickBot="1" x14ac:dyDescent="0.3">
      <c r="A412" s="245"/>
      <c r="B412" s="245"/>
      <c r="C412" s="253"/>
      <c r="D412" s="254"/>
      <c r="E412" s="245"/>
      <c r="F412" s="253"/>
      <c r="G412" s="245"/>
      <c r="H412" s="255"/>
      <c r="I412" s="253"/>
      <c r="J412" s="245"/>
      <c r="K412" s="245"/>
      <c r="L412" s="253"/>
      <c r="M412" s="245"/>
      <c r="N412" s="245"/>
      <c r="O412" s="253"/>
      <c r="P412" s="245"/>
      <c r="Q412" s="245"/>
      <c r="R412" s="253"/>
      <c r="S412" s="245"/>
      <c r="T412" s="245"/>
      <c r="U412" s="253"/>
      <c r="V412" s="245"/>
      <c r="W412" s="245"/>
      <c r="X412" s="253"/>
      <c r="Y412" s="245"/>
      <c r="Z412" s="245"/>
      <c r="AA412" s="253"/>
      <c r="AB412" s="245"/>
      <c r="AC412" s="245"/>
      <c r="AD412" s="253"/>
      <c r="AE412" s="245"/>
      <c r="AF412" s="245"/>
      <c r="AG412" s="253"/>
      <c r="AH412" s="245"/>
      <c r="AI412" s="245"/>
      <c r="AJ412" s="253"/>
      <c r="AK412" s="245"/>
      <c r="AL412" s="245"/>
      <c r="AM412" s="245"/>
      <c r="AN412" s="245"/>
      <c r="AO412" s="245"/>
      <c r="AP412" s="246"/>
      <c r="AQ412" s="246"/>
      <c r="AR412" s="246"/>
      <c r="AS412" s="246"/>
      <c r="AT412" s="246"/>
      <c r="AU412" s="246"/>
      <c r="AV412" s="246"/>
      <c r="AW412" s="246"/>
      <c r="AX412" s="246"/>
      <c r="AY412" s="246"/>
      <c r="AZ412" s="246"/>
      <c r="BA412" s="246"/>
      <c r="BB412" s="246"/>
      <c r="BC412" s="246"/>
      <c r="BD412" s="246"/>
      <c r="BE412" s="246"/>
      <c r="BF412" s="246"/>
      <c r="BG412" s="246"/>
      <c r="BH412" s="246"/>
      <c r="BI412" s="246"/>
      <c r="BJ412" s="246"/>
      <c r="BK412" s="246"/>
      <c r="BL412" s="246"/>
      <c r="BM412" s="246"/>
      <c r="BN412" s="246"/>
      <c r="BO412" s="246"/>
      <c r="BP412" s="246"/>
      <c r="BQ412" s="246"/>
      <c r="BR412" s="246"/>
      <c r="BS412" s="246"/>
      <c r="BT412" s="246"/>
      <c r="BU412" s="246"/>
      <c r="BV412" s="246"/>
      <c r="BW412" s="246"/>
      <c r="BX412" s="247"/>
      <c r="BY412" s="920"/>
    </row>
    <row r="413" spans="1:77" hidden="1" thickBot="1" x14ac:dyDescent="0.3">
      <c r="A413" s="245"/>
      <c r="B413" s="245"/>
      <c r="C413" s="253"/>
      <c r="D413" s="254"/>
      <c r="E413" s="245"/>
      <c r="F413" s="253"/>
      <c r="G413" s="245"/>
      <c r="H413" s="255"/>
      <c r="I413" s="253"/>
      <c r="J413" s="245"/>
      <c r="K413" s="245"/>
      <c r="L413" s="253"/>
      <c r="M413" s="245"/>
      <c r="N413" s="245"/>
      <c r="O413" s="253"/>
      <c r="P413" s="245"/>
      <c r="Q413" s="245"/>
      <c r="R413" s="253"/>
      <c r="S413" s="245"/>
      <c r="T413" s="245"/>
      <c r="U413" s="253"/>
      <c r="V413" s="245"/>
      <c r="W413" s="245"/>
      <c r="X413" s="253"/>
      <c r="Y413" s="245"/>
      <c r="Z413" s="245"/>
      <c r="AA413" s="253"/>
      <c r="AB413" s="245"/>
      <c r="AC413" s="245"/>
      <c r="AD413" s="253"/>
      <c r="AE413" s="245"/>
      <c r="AF413" s="245"/>
      <c r="AG413" s="253"/>
      <c r="AH413" s="245"/>
      <c r="AI413" s="245"/>
      <c r="AJ413" s="253"/>
      <c r="AK413" s="245"/>
      <c r="AL413" s="245"/>
      <c r="AM413" s="245"/>
      <c r="AN413" s="245"/>
      <c r="AO413" s="245"/>
      <c r="AP413" s="246"/>
      <c r="AQ413" s="246"/>
      <c r="AR413" s="246"/>
      <c r="AS413" s="246"/>
      <c r="AT413" s="246"/>
      <c r="AU413" s="246"/>
      <c r="AV413" s="246"/>
      <c r="AW413" s="246"/>
      <c r="AX413" s="246"/>
      <c r="AY413" s="246"/>
      <c r="AZ413" s="246"/>
      <c r="BA413" s="246"/>
      <c r="BB413" s="246"/>
      <c r="BC413" s="246"/>
      <c r="BD413" s="246"/>
      <c r="BE413" s="246"/>
      <c r="BF413" s="246"/>
      <c r="BG413" s="246"/>
      <c r="BH413" s="246"/>
      <c r="BI413" s="246"/>
      <c r="BJ413" s="246"/>
      <c r="BK413" s="246"/>
      <c r="BL413" s="246"/>
      <c r="BM413" s="246"/>
      <c r="BN413" s="246"/>
      <c r="BO413" s="246"/>
      <c r="BP413" s="246"/>
      <c r="BQ413" s="246"/>
      <c r="BR413" s="246"/>
      <c r="BS413" s="246"/>
      <c r="BT413" s="246"/>
      <c r="BU413" s="246"/>
      <c r="BV413" s="246"/>
      <c r="BW413" s="246"/>
      <c r="BX413" s="247"/>
      <c r="BY413" s="920"/>
    </row>
    <row r="414" spans="1:77" hidden="1" thickBot="1" x14ac:dyDescent="0.3">
      <c r="A414" s="245"/>
      <c r="B414" s="245"/>
      <c r="C414" s="253"/>
      <c r="D414" s="254"/>
      <c r="E414" s="245"/>
      <c r="F414" s="253"/>
      <c r="G414" s="245"/>
      <c r="H414" s="255"/>
      <c r="I414" s="253"/>
      <c r="J414" s="245"/>
      <c r="K414" s="245"/>
      <c r="L414" s="253"/>
      <c r="M414" s="245"/>
      <c r="N414" s="245"/>
      <c r="O414" s="253"/>
      <c r="P414" s="245"/>
      <c r="Q414" s="245"/>
      <c r="R414" s="253"/>
      <c r="S414" s="245"/>
      <c r="T414" s="245"/>
      <c r="U414" s="253"/>
      <c r="V414" s="245"/>
      <c r="W414" s="245"/>
      <c r="X414" s="253"/>
      <c r="Y414" s="245"/>
      <c r="Z414" s="245"/>
      <c r="AA414" s="253"/>
      <c r="AB414" s="245"/>
      <c r="AC414" s="245"/>
      <c r="AD414" s="253"/>
      <c r="AE414" s="245"/>
      <c r="AF414" s="245"/>
      <c r="AG414" s="253"/>
      <c r="AH414" s="245"/>
      <c r="AI414" s="245"/>
      <c r="AJ414" s="253"/>
      <c r="AK414" s="245"/>
      <c r="AL414" s="245"/>
      <c r="AM414" s="245"/>
      <c r="AN414" s="245"/>
      <c r="AO414" s="245"/>
      <c r="AP414" s="246"/>
      <c r="AQ414" s="246"/>
      <c r="AR414" s="246"/>
      <c r="AS414" s="246"/>
      <c r="AT414" s="246"/>
      <c r="AU414" s="246"/>
      <c r="AV414" s="246"/>
      <c r="AW414" s="246"/>
      <c r="AX414" s="246"/>
      <c r="AY414" s="246"/>
      <c r="AZ414" s="246"/>
      <c r="BA414" s="246"/>
      <c r="BB414" s="246"/>
      <c r="BC414" s="246"/>
      <c r="BD414" s="246"/>
      <c r="BE414" s="246"/>
      <c r="BF414" s="246"/>
      <c r="BG414" s="246"/>
      <c r="BH414" s="246"/>
      <c r="BI414" s="246"/>
      <c r="BJ414" s="246"/>
      <c r="BK414" s="246"/>
      <c r="BL414" s="246"/>
      <c r="BM414" s="246"/>
      <c r="BN414" s="246"/>
      <c r="BO414" s="246"/>
      <c r="BP414" s="246"/>
      <c r="BQ414" s="246"/>
      <c r="BR414" s="246"/>
      <c r="BS414" s="246"/>
      <c r="BT414" s="246"/>
      <c r="BU414" s="246"/>
      <c r="BV414" s="246"/>
      <c r="BW414" s="246"/>
      <c r="BX414" s="247"/>
      <c r="BY414" s="920"/>
    </row>
    <row r="415" spans="1:77" hidden="1" thickBot="1" x14ac:dyDescent="0.3">
      <c r="A415" s="245"/>
      <c r="B415" s="245"/>
      <c r="C415" s="253"/>
      <c r="D415" s="254"/>
      <c r="E415" s="245"/>
      <c r="F415" s="253"/>
      <c r="G415" s="245"/>
      <c r="H415" s="255"/>
      <c r="I415" s="253"/>
      <c r="J415" s="245"/>
      <c r="K415" s="245"/>
      <c r="L415" s="253"/>
      <c r="M415" s="245"/>
      <c r="N415" s="245"/>
      <c r="O415" s="253"/>
      <c r="P415" s="245"/>
      <c r="Q415" s="245"/>
      <c r="R415" s="253"/>
      <c r="S415" s="245"/>
      <c r="T415" s="245"/>
      <c r="U415" s="253"/>
      <c r="V415" s="245"/>
      <c r="W415" s="245"/>
      <c r="X415" s="253"/>
      <c r="Y415" s="245"/>
      <c r="Z415" s="245"/>
      <c r="AA415" s="253"/>
      <c r="AB415" s="245"/>
      <c r="AC415" s="245"/>
      <c r="AD415" s="253"/>
      <c r="AE415" s="245"/>
      <c r="AF415" s="245"/>
      <c r="AG415" s="253"/>
      <c r="AH415" s="245"/>
      <c r="AI415" s="245"/>
      <c r="AJ415" s="253"/>
      <c r="AK415" s="245"/>
      <c r="AL415" s="245"/>
      <c r="AM415" s="245"/>
      <c r="AN415" s="245"/>
      <c r="AO415" s="245"/>
      <c r="AP415" s="246"/>
      <c r="AQ415" s="246"/>
      <c r="AR415" s="246"/>
      <c r="AS415" s="246"/>
      <c r="AT415" s="246"/>
      <c r="AU415" s="246"/>
      <c r="AV415" s="246"/>
      <c r="AW415" s="246"/>
      <c r="AX415" s="246"/>
      <c r="AY415" s="246"/>
      <c r="AZ415" s="246"/>
      <c r="BA415" s="246"/>
      <c r="BB415" s="246"/>
      <c r="BC415" s="246"/>
      <c r="BD415" s="246"/>
      <c r="BE415" s="246"/>
      <c r="BF415" s="246"/>
      <c r="BG415" s="246"/>
      <c r="BH415" s="246"/>
      <c r="BI415" s="246"/>
      <c r="BJ415" s="246"/>
      <c r="BK415" s="246"/>
      <c r="BL415" s="246"/>
      <c r="BM415" s="246"/>
      <c r="BN415" s="246"/>
      <c r="BO415" s="246"/>
      <c r="BP415" s="246"/>
      <c r="BQ415" s="246"/>
      <c r="BR415" s="246"/>
      <c r="BS415" s="246"/>
      <c r="BT415" s="246"/>
      <c r="BU415" s="246"/>
      <c r="BV415" s="246"/>
      <c r="BW415" s="246"/>
      <c r="BX415" s="247"/>
      <c r="BY415" s="920"/>
    </row>
    <row r="416" spans="1:77" hidden="1" thickBot="1" x14ac:dyDescent="0.3">
      <c r="A416" s="245"/>
      <c r="B416" s="245"/>
      <c r="C416" s="253"/>
      <c r="D416" s="254"/>
      <c r="E416" s="245"/>
      <c r="F416" s="253"/>
      <c r="G416" s="245"/>
      <c r="H416" s="255"/>
      <c r="I416" s="253"/>
      <c r="J416" s="245"/>
      <c r="K416" s="245"/>
      <c r="L416" s="253"/>
      <c r="M416" s="245"/>
      <c r="N416" s="245"/>
      <c r="O416" s="253"/>
      <c r="P416" s="245"/>
      <c r="Q416" s="245"/>
      <c r="R416" s="253"/>
      <c r="S416" s="245"/>
      <c r="T416" s="245"/>
      <c r="U416" s="253"/>
      <c r="V416" s="245"/>
      <c r="W416" s="245"/>
      <c r="X416" s="253"/>
      <c r="Y416" s="245"/>
      <c r="Z416" s="245"/>
      <c r="AA416" s="253"/>
      <c r="AB416" s="245"/>
      <c r="AC416" s="245"/>
      <c r="AD416" s="253"/>
      <c r="AE416" s="245"/>
      <c r="AF416" s="245"/>
      <c r="AG416" s="253"/>
      <c r="AH416" s="245"/>
      <c r="AI416" s="245"/>
      <c r="AJ416" s="253"/>
      <c r="AK416" s="245"/>
      <c r="AL416" s="245"/>
      <c r="AM416" s="245"/>
      <c r="AN416" s="245"/>
      <c r="AO416" s="245"/>
      <c r="AP416" s="246"/>
      <c r="AQ416" s="246"/>
      <c r="AR416" s="246"/>
      <c r="AS416" s="246"/>
      <c r="AT416" s="246"/>
      <c r="AU416" s="246"/>
      <c r="AV416" s="246"/>
      <c r="AW416" s="246"/>
      <c r="AX416" s="246"/>
      <c r="AY416" s="246"/>
      <c r="AZ416" s="246"/>
      <c r="BA416" s="246"/>
      <c r="BB416" s="246"/>
      <c r="BC416" s="246"/>
      <c r="BD416" s="246"/>
      <c r="BE416" s="246"/>
      <c r="BF416" s="246"/>
      <c r="BG416" s="246"/>
      <c r="BH416" s="246"/>
      <c r="BI416" s="246"/>
      <c r="BJ416" s="246"/>
      <c r="BK416" s="246"/>
      <c r="BL416" s="246"/>
      <c r="BM416" s="246"/>
      <c r="BN416" s="246"/>
      <c r="BO416" s="246"/>
      <c r="BP416" s="246"/>
      <c r="BQ416" s="246"/>
      <c r="BR416" s="246"/>
      <c r="BS416" s="246"/>
      <c r="BT416" s="246"/>
      <c r="BU416" s="246"/>
      <c r="BV416" s="246"/>
      <c r="BW416" s="246"/>
      <c r="BX416" s="247"/>
      <c r="BY416" s="920"/>
    </row>
    <row r="417" spans="1:77" hidden="1" thickBot="1" x14ac:dyDescent="0.3">
      <c r="A417" s="245"/>
      <c r="B417" s="245"/>
      <c r="C417" s="253"/>
      <c r="D417" s="254"/>
      <c r="E417" s="245"/>
      <c r="F417" s="253"/>
      <c r="G417" s="245"/>
      <c r="H417" s="255"/>
      <c r="I417" s="253"/>
      <c r="J417" s="245"/>
      <c r="K417" s="245"/>
      <c r="L417" s="253"/>
      <c r="M417" s="245"/>
      <c r="N417" s="245"/>
      <c r="O417" s="253"/>
      <c r="P417" s="245"/>
      <c r="Q417" s="245"/>
      <c r="R417" s="253"/>
      <c r="S417" s="245"/>
      <c r="T417" s="245"/>
      <c r="U417" s="253"/>
      <c r="V417" s="245"/>
      <c r="W417" s="245"/>
      <c r="X417" s="253"/>
      <c r="Y417" s="245"/>
      <c r="Z417" s="245"/>
      <c r="AA417" s="253"/>
      <c r="AB417" s="245"/>
      <c r="AC417" s="245"/>
      <c r="AD417" s="253"/>
      <c r="AE417" s="245"/>
      <c r="AF417" s="245"/>
      <c r="AG417" s="253"/>
      <c r="AH417" s="245"/>
      <c r="AI417" s="245"/>
      <c r="AJ417" s="253"/>
      <c r="AK417" s="245"/>
      <c r="AL417" s="245"/>
      <c r="AM417" s="245"/>
      <c r="AN417" s="245"/>
      <c r="AO417" s="245"/>
      <c r="AP417" s="246"/>
      <c r="AQ417" s="246"/>
      <c r="AR417" s="246"/>
      <c r="AS417" s="246"/>
      <c r="AT417" s="246"/>
      <c r="AU417" s="246"/>
      <c r="AV417" s="246"/>
      <c r="AW417" s="246"/>
      <c r="AX417" s="246"/>
      <c r="AY417" s="246"/>
      <c r="AZ417" s="246"/>
      <c r="BA417" s="246"/>
      <c r="BB417" s="246"/>
      <c r="BC417" s="246"/>
      <c r="BD417" s="246"/>
      <c r="BE417" s="246"/>
      <c r="BF417" s="246"/>
      <c r="BG417" s="246"/>
      <c r="BH417" s="246"/>
      <c r="BI417" s="246"/>
      <c r="BJ417" s="246"/>
      <c r="BK417" s="246"/>
      <c r="BL417" s="246"/>
      <c r="BM417" s="246"/>
      <c r="BN417" s="246"/>
      <c r="BO417" s="246"/>
      <c r="BP417" s="246"/>
      <c r="BQ417" s="246"/>
      <c r="BR417" s="246"/>
      <c r="BS417" s="246"/>
      <c r="BT417" s="246"/>
      <c r="BU417" s="246"/>
      <c r="BV417" s="246"/>
      <c r="BW417" s="246"/>
      <c r="BX417" s="247"/>
      <c r="BY417" s="920"/>
    </row>
    <row r="418" spans="1:77" hidden="1" thickBot="1" x14ac:dyDescent="0.3">
      <c r="A418" s="245"/>
      <c r="B418" s="245"/>
      <c r="C418" s="253"/>
      <c r="D418" s="254"/>
      <c r="E418" s="245"/>
      <c r="F418" s="253"/>
      <c r="G418" s="245"/>
      <c r="H418" s="255"/>
      <c r="I418" s="253"/>
      <c r="J418" s="245"/>
      <c r="K418" s="245"/>
      <c r="L418" s="253"/>
      <c r="M418" s="245"/>
      <c r="N418" s="245"/>
      <c r="O418" s="253"/>
      <c r="P418" s="245"/>
      <c r="Q418" s="245"/>
      <c r="R418" s="253"/>
      <c r="S418" s="245"/>
      <c r="T418" s="245"/>
      <c r="U418" s="253"/>
      <c r="V418" s="245"/>
      <c r="W418" s="245"/>
      <c r="X418" s="253"/>
      <c r="Y418" s="245"/>
      <c r="Z418" s="245"/>
      <c r="AA418" s="253"/>
      <c r="AB418" s="245"/>
      <c r="AC418" s="245"/>
      <c r="AD418" s="253"/>
      <c r="AE418" s="245"/>
      <c r="AF418" s="245"/>
      <c r="AG418" s="253"/>
      <c r="AH418" s="245"/>
      <c r="AI418" s="245"/>
      <c r="AJ418" s="253"/>
      <c r="AK418" s="245"/>
      <c r="AL418" s="245"/>
      <c r="AM418" s="245"/>
      <c r="AN418" s="245"/>
      <c r="AO418" s="245"/>
      <c r="AP418" s="246"/>
      <c r="AQ418" s="246"/>
      <c r="AR418" s="246"/>
      <c r="AS418" s="246"/>
      <c r="AT418" s="246"/>
      <c r="AU418" s="246"/>
      <c r="AV418" s="246"/>
      <c r="AW418" s="246"/>
      <c r="AX418" s="246"/>
      <c r="AY418" s="246"/>
      <c r="AZ418" s="246"/>
      <c r="BA418" s="246"/>
      <c r="BB418" s="246"/>
      <c r="BC418" s="246"/>
      <c r="BD418" s="246"/>
      <c r="BE418" s="246"/>
      <c r="BF418" s="246"/>
      <c r="BG418" s="246"/>
      <c r="BH418" s="246"/>
      <c r="BI418" s="246"/>
      <c r="BJ418" s="246"/>
      <c r="BK418" s="246"/>
      <c r="BL418" s="246"/>
      <c r="BM418" s="246"/>
      <c r="BN418" s="246"/>
      <c r="BO418" s="246"/>
      <c r="BP418" s="246"/>
      <c r="BQ418" s="246"/>
      <c r="BR418" s="246"/>
      <c r="BS418" s="246"/>
      <c r="BT418" s="246"/>
      <c r="BU418" s="246"/>
      <c r="BV418" s="246"/>
      <c r="BW418" s="246"/>
      <c r="BX418" s="247"/>
      <c r="BY418" s="920"/>
    </row>
    <row r="419" spans="1:77" hidden="1" thickBot="1" x14ac:dyDescent="0.3">
      <c r="A419" s="245"/>
      <c r="B419" s="245"/>
      <c r="C419" s="253"/>
      <c r="D419" s="254"/>
      <c r="E419" s="245"/>
      <c r="F419" s="253"/>
      <c r="G419" s="245"/>
      <c r="H419" s="255"/>
      <c r="I419" s="253"/>
      <c r="J419" s="245"/>
      <c r="K419" s="245"/>
      <c r="L419" s="253"/>
      <c r="M419" s="245"/>
      <c r="N419" s="245"/>
      <c r="O419" s="253"/>
      <c r="P419" s="245"/>
      <c r="Q419" s="245"/>
      <c r="R419" s="253"/>
      <c r="S419" s="245"/>
      <c r="T419" s="245"/>
      <c r="U419" s="253"/>
      <c r="V419" s="245"/>
      <c r="W419" s="245"/>
      <c r="X419" s="253"/>
      <c r="Y419" s="245"/>
      <c r="Z419" s="245"/>
      <c r="AA419" s="253"/>
      <c r="AB419" s="245"/>
      <c r="AC419" s="245"/>
      <c r="AD419" s="253"/>
      <c r="AE419" s="245"/>
      <c r="AF419" s="245"/>
      <c r="AG419" s="253"/>
      <c r="AH419" s="245"/>
      <c r="AI419" s="245"/>
      <c r="AJ419" s="253"/>
      <c r="AK419" s="245"/>
      <c r="AL419" s="245"/>
      <c r="AM419" s="245"/>
      <c r="AN419" s="245"/>
      <c r="AO419" s="245"/>
      <c r="AP419" s="246"/>
      <c r="AQ419" s="246"/>
      <c r="AR419" s="246"/>
      <c r="AS419" s="246"/>
      <c r="AT419" s="246"/>
      <c r="AU419" s="246"/>
      <c r="AV419" s="246"/>
      <c r="AW419" s="246"/>
      <c r="AX419" s="246"/>
      <c r="AY419" s="246"/>
      <c r="AZ419" s="246"/>
      <c r="BA419" s="246"/>
      <c r="BB419" s="246"/>
      <c r="BC419" s="246"/>
      <c r="BD419" s="246"/>
      <c r="BE419" s="246"/>
      <c r="BF419" s="246"/>
      <c r="BG419" s="246"/>
      <c r="BH419" s="246"/>
      <c r="BI419" s="246"/>
      <c r="BJ419" s="246"/>
      <c r="BK419" s="246"/>
      <c r="BL419" s="246"/>
      <c r="BM419" s="246"/>
      <c r="BN419" s="246"/>
      <c r="BO419" s="246"/>
      <c r="BP419" s="246"/>
      <c r="BQ419" s="246"/>
      <c r="BR419" s="246"/>
      <c r="BS419" s="246"/>
      <c r="BT419" s="246"/>
      <c r="BU419" s="246"/>
      <c r="BV419" s="246"/>
      <c r="BW419" s="246"/>
      <c r="BX419" s="247"/>
      <c r="BY419" s="920"/>
    </row>
    <row r="420" spans="1:77" hidden="1" thickBot="1" x14ac:dyDescent="0.3">
      <c r="A420" s="245"/>
      <c r="B420" s="245"/>
      <c r="C420" s="253"/>
      <c r="D420" s="254"/>
      <c r="E420" s="245"/>
      <c r="F420" s="253"/>
      <c r="G420" s="245"/>
      <c r="H420" s="255"/>
      <c r="I420" s="253"/>
      <c r="J420" s="245"/>
      <c r="K420" s="245"/>
      <c r="L420" s="253"/>
      <c r="M420" s="245"/>
      <c r="N420" s="245"/>
      <c r="O420" s="253"/>
      <c r="P420" s="245"/>
      <c r="Q420" s="245"/>
      <c r="R420" s="253"/>
      <c r="S420" s="245"/>
      <c r="T420" s="245"/>
      <c r="U420" s="253"/>
      <c r="V420" s="245"/>
      <c r="W420" s="245"/>
      <c r="X420" s="253"/>
      <c r="Y420" s="245"/>
      <c r="Z420" s="245"/>
      <c r="AA420" s="253"/>
      <c r="AB420" s="245"/>
      <c r="AC420" s="245"/>
      <c r="AD420" s="253"/>
      <c r="AE420" s="245"/>
      <c r="AF420" s="245"/>
      <c r="AG420" s="253"/>
      <c r="AH420" s="245"/>
      <c r="AI420" s="245"/>
      <c r="AJ420" s="253"/>
      <c r="AK420" s="245"/>
      <c r="AL420" s="245"/>
      <c r="AM420" s="245"/>
      <c r="AN420" s="245"/>
      <c r="AO420" s="245"/>
      <c r="AP420" s="246"/>
      <c r="AQ420" s="246"/>
      <c r="AR420" s="246"/>
      <c r="AS420" s="246"/>
      <c r="AT420" s="246"/>
      <c r="AU420" s="246"/>
      <c r="AV420" s="246"/>
      <c r="AW420" s="246"/>
      <c r="AX420" s="246"/>
      <c r="AY420" s="246"/>
      <c r="AZ420" s="246"/>
      <c r="BA420" s="246"/>
      <c r="BB420" s="246"/>
      <c r="BC420" s="246"/>
      <c r="BD420" s="246"/>
      <c r="BE420" s="246"/>
      <c r="BF420" s="246"/>
      <c r="BG420" s="246"/>
      <c r="BH420" s="246"/>
      <c r="BI420" s="246"/>
      <c r="BJ420" s="246"/>
      <c r="BK420" s="246"/>
      <c r="BL420" s="246"/>
      <c r="BM420" s="246"/>
      <c r="BN420" s="246"/>
      <c r="BO420" s="246"/>
      <c r="BP420" s="246"/>
      <c r="BQ420" s="246"/>
      <c r="BR420" s="246"/>
      <c r="BS420" s="246"/>
      <c r="BT420" s="246"/>
      <c r="BU420" s="246"/>
      <c r="BV420" s="246"/>
      <c r="BW420" s="246"/>
      <c r="BX420" s="247"/>
      <c r="BY420" s="920"/>
    </row>
    <row r="421" spans="1:77" hidden="1" thickBot="1" x14ac:dyDescent="0.3">
      <c r="A421" s="245"/>
      <c r="B421" s="245"/>
      <c r="C421" s="253"/>
      <c r="D421" s="254"/>
      <c r="E421" s="245"/>
      <c r="F421" s="253"/>
      <c r="G421" s="245"/>
      <c r="H421" s="255"/>
      <c r="I421" s="253"/>
      <c r="J421" s="245"/>
      <c r="K421" s="245"/>
      <c r="L421" s="253"/>
      <c r="M421" s="245"/>
      <c r="N421" s="245"/>
      <c r="O421" s="253"/>
      <c r="P421" s="245"/>
      <c r="Q421" s="245"/>
      <c r="R421" s="253"/>
      <c r="S421" s="245"/>
      <c r="T421" s="245"/>
      <c r="U421" s="253"/>
      <c r="V421" s="245"/>
      <c r="W421" s="245"/>
      <c r="X421" s="253"/>
      <c r="Y421" s="245"/>
      <c r="Z421" s="245"/>
      <c r="AA421" s="253"/>
      <c r="AB421" s="245"/>
      <c r="AC421" s="245"/>
      <c r="AD421" s="253"/>
      <c r="AE421" s="245"/>
      <c r="AF421" s="245"/>
      <c r="AG421" s="253"/>
      <c r="AH421" s="245"/>
      <c r="AI421" s="245"/>
      <c r="AJ421" s="253"/>
      <c r="AK421" s="245"/>
      <c r="AL421" s="245"/>
      <c r="AM421" s="245"/>
      <c r="AN421" s="245"/>
      <c r="AO421" s="245"/>
      <c r="AP421" s="246"/>
      <c r="AQ421" s="246"/>
      <c r="AR421" s="246"/>
      <c r="AS421" s="246"/>
      <c r="AT421" s="246"/>
      <c r="AU421" s="246"/>
      <c r="AV421" s="246"/>
      <c r="AW421" s="246"/>
      <c r="AX421" s="246"/>
      <c r="AY421" s="246"/>
      <c r="AZ421" s="246"/>
      <c r="BA421" s="246"/>
      <c r="BB421" s="246"/>
      <c r="BC421" s="246"/>
      <c r="BD421" s="246"/>
      <c r="BE421" s="246"/>
      <c r="BF421" s="246"/>
      <c r="BG421" s="246"/>
      <c r="BH421" s="246"/>
      <c r="BI421" s="246"/>
      <c r="BJ421" s="246"/>
      <c r="BK421" s="246"/>
      <c r="BL421" s="246"/>
      <c r="BM421" s="246"/>
      <c r="BN421" s="246"/>
      <c r="BO421" s="246"/>
      <c r="BP421" s="246"/>
      <c r="BQ421" s="246"/>
      <c r="BR421" s="246"/>
      <c r="BS421" s="246"/>
      <c r="BT421" s="246"/>
      <c r="BU421" s="246"/>
      <c r="BV421" s="246"/>
      <c r="BW421" s="246"/>
      <c r="BX421" s="247"/>
      <c r="BY421" s="920"/>
    </row>
    <row r="422" spans="1:77" hidden="1" thickBot="1" x14ac:dyDescent="0.3">
      <c r="A422" s="245"/>
      <c r="B422" s="245"/>
      <c r="C422" s="253"/>
      <c r="D422" s="254"/>
      <c r="E422" s="245"/>
      <c r="F422" s="253"/>
      <c r="G422" s="245"/>
      <c r="H422" s="255"/>
      <c r="I422" s="253"/>
      <c r="J422" s="245"/>
      <c r="K422" s="245"/>
      <c r="L422" s="253"/>
      <c r="M422" s="245"/>
      <c r="N422" s="245"/>
      <c r="O422" s="253"/>
      <c r="P422" s="245"/>
      <c r="Q422" s="245"/>
      <c r="R422" s="253"/>
      <c r="S422" s="245"/>
      <c r="T422" s="245"/>
      <c r="U422" s="253"/>
      <c r="V422" s="245"/>
      <c r="W422" s="245"/>
      <c r="X422" s="253"/>
      <c r="Y422" s="245"/>
      <c r="Z422" s="245"/>
      <c r="AA422" s="253"/>
      <c r="AB422" s="245"/>
      <c r="AC422" s="245"/>
      <c r="AD422" s="253"/>
      <c r="AE422" s="245"/>
      <c r="AF422" s="245"/>
      <c r="AG422" s="253"/>
      <c r="AH422" s="245"/>
      <c r="AI422" s="245"/>
      <c r="AJ422" s="253"/>
      <c r="AK422" s="245"/>
      <c r="AL422" s="245"/>
      <c r="AM422" s="245"/>
      <c r="AN422" s="245"/>
      <c r="AO422" s="245"/>
      <c r="AP422" s="246"/>
      <c r="AQ422" s="246"/>
      <c r="AR422" s="246"/>
      <c r="AS422" s="246"/>
      <c r="AT422" s="246"/>
      <c r="AU422" s="246"/>
      <c r="AV422" s="246"/>
      <c r="AW422" s="246"/>
      <c r="AX422" s="246"/>
      <c r="AY422" s="246"/>
      <c r="AZ422" s="246"/>
      <c r="BA422" s="246"/>
      <c r="BB422" s="246"/>
      <c r="BC422" s="246"/>
      <c r="BD422" s="246"/>
      <c r="BE422" s="246"/>
      <c r="BF422" s="246"/>
      <c r="BG422" s="246"/>
      <c r="BH422" s="246"/>
      <c r="BI422" s="246"/>
      <c r="BJ422" s="246"/>
      <c r="BK422" s="246"/>
      <c r="BL422" s="246"/>
      <c r="BM422" s="246"/>
      <c r="BN422" s="246"/>
      <c r="BO422" s="246"/>
      <c r="BP422" s="246"/>
      <c r="BQ422" s="246"/>
      <c r="BR422" s="246"/>
      <c r="BS422" s="246"/>
      <c r="BT422" s="246"/>
      <c r="BU422" s="246"/>
      <c r="BV422" s="246"/>
      <c r="BW422" s="246"/>
      <c r="BX422" s="247"/>
      <c r="BY422" s="920"/>
    </row>
    <row r="423" spans="1:77" hidden="1" thickBot="1" x14ac:dyDescent="0.3">
      <c r="A423" s="245"/>
      <c r="B423" s="245"/>
      <c r="C423" s="253"/>
      <c r="D423" s="254"/>
      <c r="E423" s="245"/>
      <c r="F423" s="253"/>
      <c r="G423" s="245"/>
      <c r="H423" s="255"/>
      <c r="I423" s="253"/>
      <c r="J423" s="245"/>
      <c r="K423" s="245"/>
      <c r="L423" s="253"/>
      <c r="M423" s="245"/>
      <c r="N423" s="245"/>
      <c r="O423" s="253"/>
      <c r="P423" s="245"/>
      <c r="Q423" s="245"/>
      <c r="R423" s="253"/>
      <c r="S423" s="245"/>
      <c r="T423" s="245"/>
      <c r="U423" s="253"/>
      <c r="V423" s="245"/>
      <c r="W423" s="245"/>
      <c r="X423" s="253"/>
      <c r="Y423" s="245"/>
      <c r="Z423" s="245"/>
      <c r="AA423" s="253"/>
      <c r="AB423" s="245"/>
      <c r="AC423" s="245"/>
      <c r="AD423" s="253"/>
      <c r="AE423" s="245"/>
      <c r="AF423" s="245"/>
      <c r="AG423" s="253"/>
      <c r="AH423" s="245"/>
      <c r="AI423" s="245"/>
      <c r="AJ423" s="253"/>
      <c r="AK423" s="245"/>
      <c r="AL423" s="245"/>
      <c r="AM423" s="245"/>
      <c r="AN423" s="245"/>
      <c r="AO423" s="245"/>
      <c r="AP423" s="246"/>
      <c r="AQ423" s="246"/>
      <c r="AR423" s="246"/>
      <c r="AS423" s="246"/>
      <c r="AT423" s="246"/>
      <c r="AU423" s="246"/>
      <c r="AV423" s="246"/>
      <c r="AW423" s="246"/>
      <c r="AX423" s="246"/>
      <c r="AY423" s="246"/>
      <c r="AZ423" s="246"/>
      <c r="BA423" s="246"/>
      <c r="BB423" s="246"/>
      <c r="BC423" s="246"/>
      <c r="BD423" s="246"/>
      <c r="BE423" s="246"/>
      <c r="BF423" s="246"/>
      <c r="BG423" s="246"/>
      <c r="BH423" s="246"/>
      <c r="BI423" s="246"/>
      <c r="BJ423" s="246"/>
      <c r="BK423" s="246"/>
      <c r="BL423" s="246"/>
      <c r="BM423" s="246"/>
      <c r="BN423" s="246"/>
      <c r="BO423" s="246"/>
      <c r="BP423" s="246"/>
      <c r="BQ423" s="246"/>
      <c r="BR423" s="246"/>
      <c r="BS423" s="246"/>
      <c r="BT423" s="246"/>
      <c r="BU423" s="246"/>
      <c r="BV423" s="246"/>
      <c r="BW423" s="246"/>
      <c r="BX423" s="247"/>
      <c r="BY423" s="920"/>
    </row>
    <row r="424" spans="1:77" hidden="1" thickBot="1" x14ac:dyDescent="0.3">
      <c r="A424" s="245"/>
      <c r="B424" s="245"/>
      <c r="C424" s="253"/>
      <c r="D424" s="254"/>
      <c r="E424" s="245"/>
      <c r="F424" s="253"/>
      <c r="G424" s="245"/>
      <c r="H424" s="255"/>
      <c r="I424" s="253"/>
      <c r="J424" s="245"/>
      <c r="K424" s="245"/>
      <c r="L424" s="253"/>
      <c r="M424" s="245"/>
      <c r="N424" s="245"/>
      <c r="O424" s="253"/>
      <c r="P424" s="245"/>
      <c r="Q424" s="245"/>
      <c r="R424" s="253"/>
      <c r="S424" s="245"/>
      <c r="T424" s="245"/>
      <c r="U424" s="253"/>
      <c r="V424" s="245"/>
      <c r="W424" s="245"/>
      <c r="X424" s="253"/>
      <c r="Y424" s="245"/>
      <c r="Z424" s="245"/>
      <c r="AA424" s="253"/>
      <c r="AB424" s="245"/>
      <c r="AC424" s="245"/>
      <c r="AD424" s="253"/>
      <c r="AE424" s="245"/>
      <c r="AF424" s="245"/>
      <c r="AG424" s="253"/>
      <c r="AH424" s="245"/>
      <c r="AI424" s="245"/>
      <c r="AJ424" s="253"/>
      <c r="AK424" s="245"/>
      <c r="AL424" s="245"/>
      <c r="AM424" s="245"/>
      <c r="AN424" s="245"/>
      <c r="AO424" s="245"/>
      <c r="AP424" s="246"/>
      <c r="AQ424" s="246"/>
      <c r="AR424" s="246"/>
      <c r="AS424" s="246"/>
      <c r="AT424" s="246"/>
      <c r="AU424" s="246"/>
      <c r="AV424" s="246"/>
      <c r="AW424" s="246"/>
      <c r="AX424" s="246"/>
      <c r="AY424" s="246"/>
      <c r="AZ424" s="246"/>
      <c r="BA424" s="246"/>
      <c r="BB424" s="246"/>
      <c r="BC424" s="246"/>
      <c r="BD424" s="246"/>
      <c r="BE424" s="246"/>
      <c r="BF424" s="246"/>
      <c r="BG424" s="246"/>
      <c r="BH424" s="246"/>
      <c r="BI424" s="246"/>
      <c r="BJ424" s="246"/>
      <c r="BK424" s="246"/>
      <c r="BL424" s="246"/>
      <c r="BM424" s="246"/>
      <c r="BN424" s="246"/>
      <c r="BO424" s="246"/>
      <c r="BP424" s="246"/>
      <c r="BQ424" s="246"/>
      <c r="BR424" s="246"/>
      <c r="BS424" s="246"/>
      <c r="BT424" s="246"/>
      <c r="BU424" s="246"/>
      <c r="BV424" s="246"/>
      <c r="BW424" s="246"/>
      <c r="BX424" s="247"/>
      <c r="BY424" s="920"/>
    </row>
    <row r="425" spans="1:77" hidden="1" thickBot="1" x14ac:dyDescent="0.3">
      <c r="A425" s="245"/>
      <c r="B425" s="245"/>
      <c r="C425" s="253"/>
      <c r="D425" s="254"/>
      <c r="E425" s="245"/>
      <c r="F425" s="253"/>
      <c r="G425" s="245"/>
      <c r="H425" s="255"/>
      <c r="I425" s="253"/>
      <c r="J425" s="245"/>
      <c r="K425" s="245"/>
      <c r="L425" s="253"/>
      <c r="M425" s="245"/>
      <c r="N425" s="245"/>
      <c r="O425" s="253"/>
      <c r="P425" s="245"/>
      <c r="Q425" s="245"/>
      <c r="R425" s="253"/>
      <c r="S425" s="245"/>
      <c r="T425" s="245"/>
      <c r="U425" s="253"/>
      <c r="V425" s="245"/>
      <c r="W425" s="245"/>
      <c r="X425" s="253"/>
      <c r="Y425" s="245"/>
      <c r="Z425" s="245"/>
      <c r="AA425" s="253"/>
      <c r="AB425" s="245"/>
      <c r="AC425" s="245"/>
      <c r="AD425" s="253"/>
      <c r="AE425" s="245"/>
      <c r="AF425" s="245"/>
      <c r="AG425" s="253"/>
      <c r="AH425" s="245"/>
      <c r="AI425" s="245"/>
      <c r="AJ425" s="253"/>
      <c r="AK425" s="245"/>
      <c r="AL425" s="245"/>
      <c r="AM425" s="245"/>
      <c r="AN425" s="245"/>
      <c r="AO425" s="245"/>
      <c r="AP425" s="246"/>
      <c r="AQ425" s="246"/>
      <c r="AR425" s="246"/>
      <c r="AS425" s="246"/>
      <c r="AT425" s="246"/>
      <c r="AU425" s="246"/>
      <c r="AV425" s="246"/>
      <c r="AW425" s="246"/>
      <c r="AX425" s="246"/>
      <c r="AY425" s="246"/>
      <c r="AZ425" s="246"/>
      <c r="BA425" s="246"/>
      <c r="BB425" s="246"/>
      <c r="BC425" s="246"/>
      <c r="BD425" s="246"/>
      <c r="BE425" s="246"/>
      <c r="BF425" s="246"/>
      <c r="BG425" s="246"/>
      <c r="BH425" s="246"/>
      <c r="BI425" s="246"/>
      <c r="BJ425" s="246"/>
      <c r="BK425" s="246"/>
      <c r="BL425" s="246"/>
      <c r="BM425" s="246"/>
      <c r="BN425" s="246"/>
      <c r="BO425" s="246"/>
      <c r="BP425" s="246"/>
      <c r="BQ425" s="246"/>
      <c r="BR425" s="246"/>
      <c r="BS425" s="246"/>
      <c r="BT425" s="246"/>
      <c r="BU425" s="246"/>
      <c r="BV425" s="246"/>
      <c r="BW425" s="246"/>
      <c r="BX425" s="247"/>
      <c r="BY425" s="920"/>
    </row>
    <row r="426" spans="1:77" hidden="1" thickBot="1" x14ac:dyDescent="0.3">
      <c r="A426" s="245"/>
      <c r="B426" s="245"/>
      <c r="C426" s="253"/>
      <c r="D426" s="254"/>
      <c r="E426" s="245"/>
      <c r="F426" s="253"/>
      <c r="G426" s="245"/>
      <c r="H426" s="255"/>
      <c r="I426" s="253"/>
      <c r="J426" s="245"/>
      <c r="K426" s="245"/>
      <c r="L426" s="253"/>
      <c r="M426" s="245"/>
      <c r="N426" s="245"/>
      <c r="O426" s="253"/>
      <c r="P426" s="245"/>
      <c r="Q426" s="245"/>
      <c r="R426" s="253"/>
      <c r="S426" s="245"/>
      <c r="T426" s="245"/>
      <c r="U426" s="253"/>
      <c r="V426" s="245"/>
      <c r="W426" s="245"/>
      <c r="X426" s="253"/>
      <c r="Y426" s="245"/>
      <c r="Z426" s="245"/>
      <c r="AA426" s="253"/>
      <c r="AB426" s="245"/>
      <c r="AC426" s="245"/>
      <c r="AD426" s="253"/>
      <c r="AE426" s="245"/>
      <c r="AF426" s="245"/>
      <c r="AG426" s="253"/>
      <c r="AH426" s="245"/>
      <c r="AI426" s="245"/>
      <c r="AJ426" s="253"/>
      <c r="AK426" s="245"/>
      <c r="AL426" s="245"/>
      <c r="AM426" s="245"/>
      <c r="AN426" s="245"/>
      <c r="AO426" s="245"/>
      <c r="AP426" s="246"/>
      <c r="AQ426" s="246"/>
      <c r="AR426" s="246"/>
      <c r="AS426" s="246"/>
      <c r="AT426" s="246"/>
      <c r="AU426" s="246"/>
      <c r="AV426" s="246"/>
      <c r="AW426" s="246"/>
      <c r="AX426" s="246"/>
      <c r="AY426" s="246"/>
      <c r="AZ426" s="246"/>
      <c r="BA426" s="246"/>
      <c r="BB426" s="246"/>
      <c r="BC426" s="246"/>
      <c r="BD426" s="246"/>
      <c r="BE426" s="246"/>
      <c r="BF426" s="246"/>
      <c r="BG426" s="246"/>
      <c r="BH426" s="246"/>
      <c r="BI426" s="246"/>
      <c r="BJ426" s="246"/>
      <c r="BK426" s="246"/>
      <c r="BL426" s="246"/>
      <c r="BM426" s="246"/>
      <c r="BN426" s="246"/>
      <c r="BO426" s="246"/>
      <c r="BP426" s="246"/>
      <c r="BQ426" s="246"/>
      <c r="BR426" s="246"/>
      <c r="BS426" s="246"/>
      <c r="BT426" s="246"/>
      <c r="BU426" s="246"/>
      <c r="BV426" s="246"/>
      <c r="BW426" s="246"/>
      <c r="BX426" s="247"/>
      <c r="BY426" s="920"/>
    </row>
    <row r="427" spans="1:77" hidden="1" thickBot="1" x14ac:dyDescent="0.3">
      <c r="A427" s="245"/>
      <c r="B427" s="245"/>
      <c r="C427" s="253"/>
      <c r="D427" s="254"/>
      <c r="E427" s="245"/>
      <c r="F427" s="253"/>
      <c r="G427" s="245"/>
      <c r="H427" s="255"/>
      <c r="I427" s="253"/>
      <c r="J427" s="245"/>
      <c r="K427" s="245"/>
      <c r="L427" s="253"/>
      <c r="M427" s="245"/>
      <c r="N427" s="245"/>
      <c r="O427" s="253"/>
      <c r="P427" s="245"/>
      <c r="Q427" s="245"/>
      <c r="R427" s="253"/>
      <c r="S427" s="245"/>
      <c r="T427" s="245"/>
      <c r="U427" s="253"/>
      <c r="V427" s="245"/>
      <c r="W427" s="245"/>
      <c r="X427" s="253"/>
      <c r="Y427" s="245"/>
      <c r="Z427" s="245"/>
      <c r="AA427" s="253"/>
      <c r="AB427" s="245"/>
      <c r="AC427" s="245"/>
      <c r="AD427" s="253"/>
      <c r="AE427" s="245"/>
      <c r="AF427" s="245"/>
      <c r="AG427" s="253"/>
      <c r="AH427" s="245"/>
      <c r="AI427" s="245"/>
      <c r="AJ427" s="253"/>
      <c r="AK427" s="245"/>
      <c r="AL427" s="245"/>
      <c r="AM427" s="245"/>
      <c r="AN427" s="245"/>
      <c r="AO427" s="245"/>
      <c r="AP427" s="246"/>
      <c r="AQ427" s="246"/>
      <c r="AR427" s="246"/>
      <c r="AS427" s="246"/>
      <c r="AT427" s="246"/>
      <c r="AU427" s="246"/>
      <c r="AV427" s="246"/>
      <c r="AW427" s="246"/>
      <c r="AX427" s="246"/>
      <c r="AY427" s="246"/>
      <c r="AZ427" s="246"/>
      <c r="BA427" s="246"/>
      <c r="BB427" s="246"/>
      <c r="BC427" s="246"/>
      <c r="BD427" s="246"/>
      <c r="BE427" s="246"/>
      <c r="BF427" s="246"/>
      <c r="BG427" s="246"/>
      <c r="BH427" s="246"/>
      <c r="BI427" s="246"/>
      <c r="BJ427" s="246"/>
      <c r="BK427" s="246"/>
      <c r="BL427" s="246"/>
      <c r="BM427" s="246"/>
      <c r="BN427" s="246"/>
      <c r="BO427" s="246"/>
      <c r="BP427" s="246"/>
      <c r="BQ427" s="246"/>
      <c r="BR427" s="246"/>
      <c r="BS427" s="246"/>
      <c r="BT427" s="246"/>
      <c r="BU427" s="246"/>
      <c r="BV427" s="246"/>
      <c r="BW427" s="246"/>
      <c r="BX427" s="247"/>
      <c r="BY427" s="920"/>
    </row>
    <row r="428" spans="1:77" hidden="1" thickBot="1" x14ac:dyDescent="0.3">
      <c r="A428" s="245"/>
      <c r="B428" s="245"/>
      <c r="C428" s="253"/>
      <c r="D428" s="254"/>
      <c r="E428" s="245"/>
      <c r="F428" s="253"/>
      <c r="G428" s="245"/>
      <c r="H428" s="255"/>
      <c r="I428" s="253"/>
      <c r="J428" s="245"/>
      <c r="K428" s="245"/>
      <c r="L428" s="253"/>
      <c r="M428" s="245"/>
      <c r="N428" s="245"/>
      <c r="O428" s="253"/>
      <c r="P428" s="245"/>
      <c r="Q428" s="245"/>
      <c r="R428" s="253"/>
      <c r="S428" s="245"/>
      <c r="T428" s="245"/>
      <c r="U428" s="253"/>
      <c r="V428" s="245"/>
      <c r="W428" s="245"/>
      <c r="X428" s="253"/>
      <c r="Y428" s="245"/>
      <c r="Z428" s="245"/>
      <c r="AA428" s="253"/>
      <c r="AB428" s="245"/>
      <c r="AC428" s="245"/>
      <c r="AD428" s="253"/>
      <c r="AE428" s="245"/>
      <c r="AF428" s="245"/>
      <c r="AG428" s="253"/>
      <c r="AH428" s="245"/>
      <c r="AI428" s="245"/>
      <c r="AJ428" s="253"/>
      <c r="AK428" s="245"/>
      <c r="AL428" s="245"/>
      <c r="AM428" s="245"/>
      <c r="AN428" s="245"/>
      <c r="AO428" s="245"/>
      <c r="AP428" s="246"/>
      <c r="AQ428" s="246"/>
      <c r="AR428" s="246"/>
      <c r="AS428" s="246"/>
      <c r="AT428" s="246"/>
      <c r="AU428" s="246"/>
      <c r="AV428" s="246"/>
      <c r="AW428" s="246"/>
      <c r="AX428" s="246"/>
      <c r="AY428" s="246"/>
      <c r="AZ428" s="246"/>
      <c r="BA428" s="246"/>
      <c r="BB428" s="246"/>
      <c r="BC428" s="246"/>
      <c r="BD428" s="246"/>
      <c r="BE428" s="246"/>
      <c r="BF428" s="246"/>
      <c r="BG428" s="246"/>
      <c r="BH428" s="246"/>
      <c r="BI428" s="246"/>
      <c r="BJ428" s="246"/>
      <c r="BK428" s="246"/>
      <c r="BL428" s="246"/>
      <c r="BM428" s="246"/>
      <c r="BN428" s="246"/>
      <c r="BO428" s="246"/>
      <c r="BP428" s="246"/>
      <c r="BQ428" s="246"/>
      <c r="BR428" s="246"/>
      <c r="BS428" s="246"/>
      <c r="BT428" s="246"/>
      <c r="BU428" s="246"/>
      <c r="BV428" s="246"/>
      <c r="BW428" s="246"/>
      <c r="BX428" s="247"/>
      <c r="BY428" s="920"/>
    </row>
    <row r="429" spans="1:77" hidden="1" thickBot="1" x14ac:dyDescent="0.3">
      <c r="A429" s="245"/>
      <c r="B429" s="245"/>
      <c r="C429" s="253"/>
      <c r="D429" s="254"/>
      <c r="E429" s="245"/>
      <c r="F429" s="253"/>
      <c r="G429" s="245"/>
      <c r="H429" s="255"/>
      <c r="I429" s="253"/>
      <c r="J429" s="245"/>
      <c r="K429" s="245"/>
      <c r="L429" s="253"/>
      <c r="M429" s="245"/>
      <c r="N429" s="245"/>
      <c r="O429" s="253"/>
      <c r="P429" s="245"/>
      <c r="Q429" s="245"/>
      <c r="R429" s="253"/>
      <c r="S429" s="245"/>
      <c r="T429" s="245"/>
      <c r="U429" s="253"/>
      <c r="V429" s="245"/>
      <c r="W429" s="245"/>
      <c r="X429" s="253"/>
      <c r="Y429" s="245"/>
      <c r="Z429" s="245"/>
      <c r="AA429" s="253"/>
      <c r="AB429" s="245"/>
      <c r="AC429" s="245"/>
      <c r="AD429" s="253"/>
      <c r="AE429" s="245"/>
      <c r="AF429" s="245"/>
      <c r="AG429" s="253"/>
      <c r="AH429" s="245"/>
      <c r="AI429" s="245"/>
      <c r="AJ429" s="253"/>
      <c r="AK429" s="245"/>
      <c r="AL429" s="245"/>
      <c r="AM429" s="245"/>
      <c r="AN429" s="245"/>
      <c r="AO429" s="245"/>
      <c r="AP429" s="246"/>
      <c r="AQ429" s="246"/>
      <c r="AR429" s="246"/>
      <c r="AS429" s="246"/>
      <c r="AT429" s="246"/>
      <c r="AU429" s="246"/>
      <c r="AV429" s="246"/>
      <c r="AW429" s="246"/>
      <c r="AX429" s="246"/>
      <c r="AY429" s="246"/>
      <c r="AZ429" s="246"/>
      <c r="BA429" s="246"/>
      <c r="BB429" s="246"/>
      <c r="BC429" s="246"/>
      <c r="BD429" s="246"/>
      <c r="BE429" s="246"/>
      <c r="BF429" s="246"/>
      <c r="BG429" s="246"/>
      <c r="BH429" s="246"/>
      <c r="BI429" s="246"/>
      <c r="BJ429" s="246"/>
      <c r="BK429" s="246"/>
      <c r="BL429" s="246"/>
      <c r="BM429" s="246"/>
      <c r="BN429" s="246"/>
      <c r="BO429" s="246"/>
      <c r="BP429" s="246"/>
      <c r="BQ429" s="246"/>
      <c r="BR429" s="246"/>
      <c r="BS429" s="246"/>
      <c r="BT429" s="246"/>
      <c r="BU429" s="246"/>
      <c r="BV429" s="246"/>
      <c r="BW429" s="246"/>
      <c r="BX429" s="247"/>
      <c r="BY429" s="920"/>
    </row>
    <row r="430" spans="1:77" hidden="1" thickBot="1" x14ac:dyDescent="0.3">
      <c r="A430" s="245"/>
      <c r="B430" s="245"/>
      <c r="C430" s="253"/>
      <c r="D430" s="254"/>
      <c r="E430" s="245"/>
      <c r="F430" s="253"/>
      <c r="G430" s="245"/>
      <c r="H430" s="255"/>
      <c r="I430" s="253"/>
      <c r="J430" s="245"/>
      <c r="K430" s="245"/>
      <c r="L430" s="253"/>
      <c r="M430" s="245"/>
      <c r="N430" s="245"/>
      <c r="O430" s="253"/>
      <c r="P430" s="245"/>
      <c r="Q430" s="245"/>
      <c r="R430" s="253"/>
      <c r="S430" s="245"/>
      <c r="T430" s="245"/>
      <c r="U430" s="253"/>
      <c r="V430" s="245"/>
      <c r="W430" s="245"/>
      <c r="X430" s="253"/>
      <c r="Y430" s="245"/>
      <c r="Z430" s="245"/>
      <c r="AA430" s="253"/>
      <c r="AB430" s="245"/>
      <c r="AC430" s="245"/>
      <c r="AD430" s="253"/>
      <c r="AE430" s="245"/>
      <c r="AF430" s="245"/>
      <c r="AG430" s="253"/>
      <c r="AH430" s="245"/>
      <c r="AI430" s="245"/>
      <c r="AJ430" s="253"/>
      <c r="AK430" s="245"/>
      <c r="AL430" s="245"/>
      <c r="AM430" s="245"/>
      <c r="AN430" s="245"/>
      <c r="AO430" s="245"/>
      <c r="AP430" s="246"/>
      <c r="AQ430" s="246"/>
      <c r="AR430" s="246"/>
      <c r="AS430" s="246"/>
      <c r="AT430" s="246"/>
      <c r="AU430" s="246"/>
      <c r="AV430" s="246"/>
      <c r="AW430" s="246"/>
      <c r="AX430" s="246"/>
      <c r="AY430" s="246"/>
      <c r="AZ430" s="246"/>
      <c r="BA430" s="246"/>
      <c r="BB430" s="246"/>
      <c r="BC430" s="246"/>
      <c r="BD430" s="246"/>
      <c r="BE430" s="246"/>
      <c r="BF430" s="246"/>
      <c r="BG430" s="246"/>
      <c r="BH430" s="246"/>
      <c r="BI430" s="246"/>
      <c r="BJ430" s="246"/>
      <c r="BK430" s="246"/>
      <c r="BL430" s="246"/>
      <c r="BM430" s="246"/>
      <c r="BN430" s="246"/>
      <c r="BO430" s="246"/>
      <c r="BP430" s="246"/>
      <c r="BQ430" s="246"/>
      <c r="BR430" s="246"/>
      <c r="BS430" s="246"/>
      <c r="BT430" s="246"/>
      <c r="BU430" s="246"/>
      <c r="BV430" s="246"/>
      <c r="BW430" s="246"/>
      <c r="BX430" s="247"/>
      <c r="BY430" s="920"/>
    </row>
    <row r="431" spans="1:77" hidden="1" thickBot="1" x14ac:dyDescent="0.3">
      <c r="A431" s="245"/>
      <c r="B431" s="245"/>
      <c r="C431" s="253"/>
      <c r="D431" s="254"/>
      <c r="E431" s="245"/>
      <c r="F431" s="253"/>
      <c r="G431" s="245"/>
      <c r="H431" s="255"/>
      <c r="I431" s="253"/>
      <c r="J431" s="245"/>
      <c r="K431" s="245"/>
      <c r="L431" s="253"/>
      <c r="M431" s="245"/>
      <c r="N431" s="245"/>
      <c r="O431" s="253"/>
      <c r="P431" s="245"/>
      <c r="Q431" s="245"/>
      <c r="R431" s="253"/>
      <c r="S431" s="245"/>
      <c r="T431" s="245"/>
      <c r="U431" s="253"/>
      <c r="V431" s="245"/>
      <c r="W431" s="245"/>
      <c r="X431" s="253"/>
      <c r="Y431" s="245"/>
      <c r="Z431" s="245"/>
      <c r="AA431" s="253"/>
      <c r="AB431" s="245"/>
      <c r="AC431" s="245"/>
      <c r="AD431" s="253"/>
      <c r="AE431" s="245"/>
      <c r="AF431" s="245"/>
      <c r="AG431" s="253"/>
      <c r="AH431" s="245"/>
      <c r="AI431" s="245"/>
      <c r="AJ431" s="253"/>
      <c r="AK431" s="245"/>
      <c r="AL431" s="245"/>
      <c r="AM431" s="245"/>
      <c r="AN431" s="245"/>
      <c r="AO431" s="245"/>
      <c r="AP431" s="246"/>
      <c r="AQ431" s="246"/>
      <c r="AR431" s="246"/>
      <c r="AS431" s="246"/>
      <c r="AT431" s="246"/>
      <c r="AU431" s="246"/>
      <c r="AV431" s="246"/>
      <c r="AW431" s="246"/>
      <c r="AX431" s="246"/>
      <c r="AY431" s="246"/>
      <c r="AZ431" s="246"/>
      <c r="BA431" s="246"/>
      <c r="BB431" s="246"/>
      <c r="BC431" s="246"/>
      <c r="BD431" s="246"/>
      <c r="BE431" s="246"/>
      <c r="BF431" s="246"/>
      <c r="BG431" s="246"/>
      <c r="BH431" s="246"/>
      <c r="BI431" s="246"/>
      <c r="BJ431" s="246"/>
      <c r="BK431" s="246"/>
      <c r="BL431" s="246"/>
      <c r="BM431" s="246"/>
      <c r="BN431" s="246"/>
      <c r="BO431" s="246"/>
      <c r="BP431" s="246"/>
      <c r="BQ431" s="246"/>
      <c r="BR431" s="246"/>
      <c r="BS431" s="246"/>
      <c r="BT431" s="246"/>
      <c r="BU431" s="246"/>
      <c r="BV431" s="246"/>
      <c r="BW431" s="246"/>
      <c r="BX431" s="247"/>
      <c r="BY431" s="920"/>
    </row>
    <row r="432" spans="1:77" hidden="1" thickBot="1" x14ac:dyDescent="0.3">
      <c r="A432" s="245"/>
      <c r="B432" s="245"/>
      <c r="C432" s="253"/>
      <c r="D432" s="254"/>
      <c r="E432" s="245"/>
      <c r="F432" s="253"/>
      <c r="G432" s="245"/>
      <c r="H432" s="255"/>
      <c r="I432" s="253"/>
      <c r="J432" s="245"/>
      <c r="K432" s="245"/>
      <c r="L432" s="253"/>
      <c r="M432" s="245"/>
      <c r="N432" s="245"/>
      <c r="O432" s="253"/>
      <c r="P432" s="245"/>
      <c r="Q432" s="245"/>
      <c r="R432" s="253"/>
      <c r="S432" s="245"/>
      <c r="T432" s="245"/>
      <c r="U432" s="253"/>
      <c r="V432" s="245"/>
      <c r="W432" s="245"/>
      <c r="X432" s="253"/>
      <c r="Y432" s="245"/>
      <c r="Z432" s="245"/>
      <c r="AA432" s="253"/>
      <c r="AB432" s="245"/>
      <c r="AC432" s="245"/>
      <c r="AD432" s="253"/>
      <c r="AE432" s="245"/>
      <c r="AF432" s="245"/>
      <c r="AG432" s="253"/>
      <c r="AH432" s="245"/>
      <c r="AI432" s="245"/>
      <c r="AJ432" s="253"/>
      <c r="AK432" s="245"/>
      <c r="AL432" s="245"/>
      <c r="AM432" s="245"/>
      <c r="AN432" s="245"/>
      <c r="AO432" s="245"/>
      <c r="AP432" s="246"/>
      <c r="AQ432" s="246"/>
      <c r="AR432" s="246"/>
      <c r="AS432" s="246"/>
      <c r="AT432" s="246"/>
      <c r="AU432" s="246"/>
      <c r="AV432" s="246"/>
      <c r="AW432" s="246"/>
      <c r="AX432" s="246"/>
      <c r="AY432" s="246"/>
      <c r="AZ432" s="246"/>
      <c r="BA432" s="246"/>
      <c r="BB432" s="246"/>
      <c r="BC432" s="246"/>
      <c r="BD432" s="246"/>
      <c r="BE432" s="246"/>
      <c r="BF432" s="246"/>
      <c r="BG432" s="246"/>
      <c r="BH432" s="246"/>
      <c r="BI432" s="246"/>
      <c r="BJ432" s="246"/>
      <c r="BK432" s="246"/>
      <c r="BL432" s="246"/>
      <c r="BM432" s="246"/>
      <c r="BN432" s="246"/>
      <c r="BO432" s="246"/>
      <c r="BP432" s="246"/>
      <c r="BQ432" s="246"/>
      <c r="BR432" s="246"/>
      <c r="BS432" s="246"/>
      <c r="BT432" s="246"/>
      <c r="BU432" s="246"/>
      <c r="BV432" s="246"/>
      <c r="BW432" s="246"/>
      <c r="BX432" s="247"/>
      <c r="BY432" s="920"/>
    </row>
    <row r="433" spans="1:77" hidden="1" thickBot="1" x14ac:dyDescent="0.3">
      <c r="A433" s="245"/>
      <c r="B433" s="245"/>
      <c r="C433" s="253"/>
      <c r="D433" s="254"/>
      <c r="E433" s="245"/>
      <c r="F433" s="253"/>
      <c r="G433" s="245"/>
      <c r="H433" s="255"/>
      <c r="I433" s="253"/>
      <c r="J433" s="245"/>
      <c r="K433" s="245"/>
      <c r="L433" s="253"/>
      <c r="M433" s="245"/>
      <c r="N433" s="245"/>
      <c r="O433" s="253"/>
      <c r="P433" s="245"/>
      <c r="Q433" s="245"/>
      <c r="R433" s="253"/>
      <c r="S433" s="245"/>
      <c r="T433" s="245"/>
      <c r="U433" s="253"/>
      <c r="V433" s="245"/>
      <c r="W433" s="245"/>
      <c r="X433" s="253"/>
      <c r="Y433" s="245"/>
      <c r="Z433" s="245"/>
      <c r="AA433" s="253"/>
      <c r="AB433" s="245"/>
      <c r="AC433" s="245"/>
      <c r="AD433" s="253"/>
      <c r="AE433" s="245"/>
      <c r="AF433" s="245"/>
      <c r="AG433" s="253"/>
      <c r="AH433" s="245"/>
      <c r="AI433" s="245"/>
      <c r="AJ433" s="253"/>
      <c r="AK433" s="245"/>
      <c r="AL433" s="245"/>
      <c r="AM433" s="245"/>
      <c r="AN433" s="245"/>
      <c r="AO433" s="245"/>
      <c r="AP433" s="246"/>
      <c r="AQ433" s="246"/>
      <c r="AR433" s="246"/>
      <c r="AS433" s="246"/>
      <c r="AT433" s="246"/>
      <c r="AU433" s="246"/>
      <c r="AV433" s="246"/>
      <c r="AW433" s="246"/>
      <c r="AX433" s="246"/>
      <c r="AY433" s="246"/>
      <c r="AZ433" s="246"/>
      <c r="BA433" s="246"/>
      <c r="BB433" s="246"/>
      <c r="BC433" s="246"/>
      <c r="BD433" s="246"/>
      <c r="BE433" s="246"/>
      <c r="BF433" s="246"/>
      <c r="BG433" s="246"/>
      <c r="BH433" s="246"/>
      <c r="BI433" s="246"/>
      <c r="BJ433" s="246"/>
      <c r="BK433" s="246"/>
      <c r="BL433" s="246"/>
      <c r="BM433" s="246"/>
      <c r="BN433" s="246"/>
      <c r="BO433" s="246"/>
      <c r="BP433" s="246"/>
      <c r="BQ433" s="246"/>
      <c r="BR433" s="246"/>
      <c r="BS433" s="246"/>
      <c r="BT433" s="246"/>
      <c r="BU433" s="246"/>
      <c r="BV433" s="246"/>
      <c r="BW433" s="246"/>
      <c r="BX433" s="247"/>
      <c r="BY433" s="920"/>
    </row>
    <row r="434" spans="1:77" hidden="1" thickBot="1" x14ac:dyDescent="0.3">
      <c r="A434" s="245"/>
      <c r="B434" s="245"/>
      <c r="C434" s="253"/>
      <c r="D434" s="254"/>
      <c r="E434" s="245"/>
      <c r="F434" s="253"/>
      <c r="G434" s="245"/>
      <c r="H434" s="255"/>
      <c r="I434" s="253"/>
      <c r="J434" s="245"/>
      <c r="K434" s="245"/>
      <c r="L434" s="253"/>
      <c r="M434" s="245"/>
      <c r="N434" s="245"/>
      <c r="O434" s="253"/>
      <c r="P434" s="245"/>
      <c r="Q434" s="245"/>
      <c r="R434" s="253"/>
      <c r="S434" s="245"/>
      <c r="T434" s="245"/>
      <c r="U434" s="253"/>
      <c r="V434" s="245"/>
      <c r="W434" s="245"/>
      <c r="X434" s="253"/>
      <c r="Y434" s="245"/>
      <c r="Z434" s="245"/>
      <c r="AA434" s="253"/>
      <c r="AB434" s="245"/>
      <c r="AC434" s="245"/>
      <c r="AD434" s="253"/>
      <c r="AE434" s="245"/>
      <c r="AF434" s="245"/>
      <c r="AG434" s="253"/>
      <c r="AH434" s="245"/>
      <c r="AI434" s="245"/>
      <c r="AJ434" s="253"/>
      <c r="AK434" s="245"/>
      <c r="AL434" s="245"/>
      <c r="AM434" s="245"/>
      <c r="AN434" s="245"/>
      <c r="AO434" s="245"/>
      <c r="AP434" s="246"/>
      <c r="AQ434" s="246"/>
      <c r="AR434" s="246"/>
      <c r="AS434" s="246"/>
      <c r="AT434" s="246"/>
      <c r="AU434" s="246"/>
      <c r="AV434" s="246"/>
      <c r="AW434" s="246"/>
      <c r="AX434" s="246"/>
      <c r="AY434" s="246"/>
      <c r="AZ434" s="246"/>
      <c r="BA434" s="246"/>
      <c r="BB434" s="246"/>
      <c r="BC434" s="246"/>
      <c r="BD434" s="246"/>
      <c r="BE434" s="246"/>
      <c r="BF434" s="246"/>
      <c r="BG434" s="246"/>
      <c r="BH434" s="246"/>
      <c r="BI434" s="246"/>
      <c r="BJ434" s="246"/>
      <c r="BK434" s="246"/>
      <c r="BL434" s="246"/>
      <c r="BM434" s="246"/>
      <c r="BN434" s="246"/>
      <c r="BO434" s="246"/>
      <c r="BP434" s="246"/>
      <c r="BQ434" s="246"/>
      <c r="BR434" s="246"/>
      <c r="BS434" s="246"/>
      <c r="BT434" s="246"/>
      <c r="BU434" s="246"/>
      <c r="BV434" s="246"/>
      <c r="BW434" s="246"/>
      <c r="BX434" s="247"/>
      <c r="BY434" s="920"/>
    </row>
    <row r="435" spans="1:77" hidden="1" thickBot="1" x14ac:dyDescent="0.3">
      <c r="A435" s="245"/>
      <c r="B435" s="245"/>
      <c r="C435" s="253"/>
      <c r="D435" s="254"/>
      <c r="E435" s="245"/>
      <c r="F435" s="253"/>
      <c r="G435" s="245"/>
      <c r="H435" s="255"/>
      <c r="I435" s="253"/>
      <c r="J435" s="245"/>
      <c r="K435" s="245"/>
      <c r="L435" s="253"/>
      <c r="M435" s="245"/>
      <c r="N435" s="245"/>
      <c r="O435" s="253"/>
      <c r="P435" s="245"/>
      <c r="Q435" s="245"/>
      <c r="R435" s="253"/>
      <c r="S435" s="245"/>
      <c r="T435" s="245"/>
      <c r="U435" s="253"/>
      <c r="V435" s="245"/>
      <c r="W435" s="245"/>
      <c r="X435" s="253"/>
      <c r="Y435" s="245"/>
      <c r="Z435" s="245"/>
      <c r="AA435" s="253"/>
      <c r="AB435" s="245"/>
      <c r="AC435" s="245"/>
      <c r="AD435" s="253"/>
      <c r="AE435" s="245"/>
      <c r="AF435" s="245"/>
      <c r="AG435" s="253"/>
      <c r="AH435" s="245"/>
      <c r="AI435" s="245"/>
      <c r="AJ435" s="253"/>
      <c r="AK435" s="245"/>
      <c r="AL435" s="245"/>
      <c r="AM435" s="245"/>
      <c r="AN435" s="245"/>
      <c r="AO435" s="245"/>
      <c r="AP435" s="246"/>
      <c r="AQ435" s="246"/>
      <c r="AR435" s="246"/>
      <c r="AS435" s="246"/>
      <c r="AT435" s="246"/>
      <c r="AU435" s="246"/>
      <c r="AV435" s="246"/>
      <c r="AW435" s="246"/>
      <c r="AX435" s="246"/>
      <c r="AY435" s="246"/>
      <c r="AZ435" s="246"/>
      <c r="BA435" s="246"/>
      <c r="BB435" s="246"/>
      <c r="BC435" s="246"/>
      <c r="BD435" s="246"/>
      <c r="BE435" s="246"/>
      <c r="BF435" s="246"/>
      <c r="BG435" s="246"/>
      <c r="BH435" s="246"/>
      <c r="BI435" s="246"/>
      <c r="BJ435" s="246"/>
      <c r="BK435" s="246"/>
      <c r="BL435" s="246"/>
      <c r="BM435" s="246"/>
      <c r="BN435" s="246"/>
      <c r="BO435" s="246"/>
      <c r="BP435" s="246"/>
      <c r="BQ435" s="246"/>
      <c r="BR435" s="246"/>
      <c r="BS435" s="246"/>
      <c r="BT435" s="246"/>
      <c r="BU435" s="246"/>
      <c r="BV435" s="246"/>
      <c r="BW435" s="246"/>
      <c r="BX435" s="247"/>
      <c r="BY435" s="920"/>
    </row>
    <row r="436" spans="1:77" hidden="1" thickBot="1" x14ac:dyDescent="0.3">
      <c r="A436" s="245"/>
      <c r="B436" s="245"/>
      <c r="C436" s="253"/>
      <c r="D436" s="254"/>
      <c r="E436" s="245"/>
      <c r="F436" s="253"/>
      <c r="G436" s="245"/>
      <c r="H436" s="255"/>
      <c r="I436" s="253"/>
      <c r="J436" s="245"/>
      <c r="K436" s="245"/>
      <c r="L436" s="253"/>
      <c r="M436" s="245"/>
      <c r="N436" s="245"/>
      <c r="O436" s="253"/>
      <c r="P436" s="245"/>
      <c r="Q436" s="245"/>
      <c r="R436" s="253"/>
      <c r="S436" s="245"/>
      <c r="T436" s="245"/>
      <c r="U436" s="253"/>
      <c r="V436" s="245"/>
      <c r="W436" s="245"/>
      <c r="X436" s="253"/>
      <c r="Y436" s="245"/>
      <c r="Z436" s="245"/>
      <c r="AA436" s="253"/>
      <c r="AB436" s="245"/>
      <c r="AC436" s="245"/>
      <c r="AD436" s="253"/>
      <c r="AE436" s="245"/>
      <c r="AF436" s="245"/>
      <c r="AG436" s="253"/>
      <c r="AH436" s="245"/>
      <c r="AI436" s="245"/>
      <c r="AJ436" s="253"/>
      <c r="AK436" s="245"/>
      <c r="AL436" s="245"/>
      <c r="AM436" s="245"/>
      <c r="AN436" s="245"/>
      <c r="AO436" s="245"/>
      <c r="AP436" s="246"/>
      <c r="AQ436" s="246"/>
      <c r="AR436" s="246"/>
      <c r="AS436" s="246"/>
      <c r="AT436" s="246"/>
      <c r="AU436" s="246"/>
      <c r="AV436" s="246"/>
      <c r="AW436" s="246"/>
      <c r="AX436" s="246"/>
      <c r="AY436" s="246"/>
      <c r="AZ436" s="246"/>
      <c r="BA436" s="246"/>
      <c r="BB436" s="246"/>
      <c r="BC436" s="246"/>
      <c r="BD436" s="246"/>
      <c r="BE436" s="246"/>
      <c r="BF436" s="246"/>
      <c r="BG436" s="246"/>
      <c r="BH436" s="246"/>
      <c r="BI436" s="246"/>
      <c r="BJ436" s="246"/>
      <c r="BK436" s="246"/>
      <c r="BL436" s="246"/>
      <c r="BM436" s="246"/>
      <c r="BN436" s="246"/>
      <c r="BO436" s="246"/>
      <c r="BP436" s="246"/>
      <c r="BQ436" s="246"/>
      <c r="BR436" s="246"/>
      <c r="BS436" s="246"/>
      <c r="BT436" s="246"/>
      <c r="BU436" s="246"/>
      <c r="BV436" s="246"/>
      <c r="BW436" s="246"/>
      <c r="BX436" s="247"/>
      <c r="BY436" s="920"/>
    </row>
    <row r="437" spans="1:77" hidden="1" thickBot="1" x14ac:dyDescent="0.3">
      <c r="A437" s="245"/>
      <c r="B437" s="245"/>
      <c r="C437" s="253"/>
      <c r="D437" s="254"/>
      <c r="E437" s="245"/>
      <c r="F437" s="253"/>
      <c r="G437" s="245"/>
      <c r="H437" s="255"/>
      <c r="I437" s="253"/>
      <c r="J437" s="245"/>
      <c r="K437" s="245"/>
      <c r="L437" s="253"/>
      <c r="M437" s="245"/>
      <c r="N437" s="245"/>
      <c r="O437" s="253"/>
      <c r="P437" s="245"/>
      <c r="Q437" s="245"/>
      <c r="R437" s="253"/>
      <c r="S437" s="245"/>
      <c r="T437" s="245"/>
      <c r="U437" s="253"/>
      <c r="V437" s="245"/>
      <c r="W437" s="245"/>
      <c r="X437" s="253"/>
      <c r="Y437" s="245"/>
      <c r="Z437" s="245"/>
      <c r="AA437" s="253"/>
      <c r="AB437" s="245"/>
      <c r="AC437" s="245"/>
      <c r="AD437" s="253"/>
      <c r="AE437" s="245"/>
      <c r="AF437" s="245"/>
      <c r="AG437" s="253"/>
      <c r="AH437" s="245"/>
      <c r="AI437" s="245"/>
      <c r="AJ437" s="253"/>
      <c r="AK437" s="245"/>
      <c r="AL437" s="245"/>
      <c r="AM437" s="245"/>
      <c r="AN437" s="245"/>
      <c r="AO437" s="245"/>
      <c r="AP437" s="246"/>
      <c r="AQ437" s="246"/>
      <c r="AR437" s="246"/>
      <c r="AS437" s="246"/>
      <c r="AT437" s="246"/>
      <c r="AU437" s="246"/>
      <c r="AV437" s="246"/>
      <c r="AW437" s="246"/>
      <c r="AX437" s="246"/>
      <c r="AY437" s="246"/>
      <c r="AZ437" s="246"/>
      <c r="BA437" s="246"/>
      <c r="BB437" s="246"/>
      <c r="BC437" s="246"/>
      <c r="BD437" s="246"/>
      <c r="BE437" s="246"/>
      <c r="BF437" s="246"/>
      <c r="BG437" s="246"/>
      <c r="BH437" s="246"/>
      <c r="BI437" s="246"/>
      <c r="BJ437" s="246"/>
      <c r="BK437" s="246"/>
      <c r="BL437" s="246"/>
      <c r="BM437" s="246"/>
      <c r="BN437" s="246"/>
      <c r="BO437" s="246"/>
      <c r="BP437" s="246"/>
      <c r="BQ437" s="246"/>
      <c r="BR437" s="246"/>
      <c r="BS437" s="246"/>
      <c r="BT437" s="246"/>
      <c r="BU437" s="246"/>
      <c r="BV437" s="246"/>
      <c r="BW437" s="246"/>
      <c r="BX437" s="247"/>
      <c r="BY437" s="920"/>
    </row>
    <row r="438" spans="1:77" hidden="1" thickBot="1" x14ac:dyDescent="0.3">
      <c r="A438" s="245"/>
      <c r="B438" s="245"/>
      <c r="C438" s="253"/>
      <c r="D438" s="254"/>
      <c r="E438" s="245"/>
      <c r="F438" s="253"/>
      <c r="G438" s="245"/>
      <c r="H438" s="255"/>
      <c r="I438" s="253"/>
      <c r="J438" s="245"/>
      <c r="K438" s="245"/>
      <c r="L438" s="253"/>
      <c r="M438" s="245"/>
      <c r="N438" s="245"/>
      <c r="O438" s="253"/>
      <c r="P438" s="245"/>
      <c r="Q438" s="245"/>
      <c r="R438" s="253"/>
      <c r="S438" s="245"/>
      <c r="T438" s="245"/>
      <c r="U438" s="253"/>
      <c r="V438" s="245"/>
      <c r="W438" s="245"/>
      <c r="X438" s="253"/>
      <c r="Y438" s="245"/>
      <c r="Z438" s="245"/>
      <c r="AA438" s="253"/>
      <c r="AB438" s="245"/>
      <c r="AC438" s="245"/>
      <c r="AD438" s="253"/>
      <c r="AE438" s="245"/>
      <c r="AF438" s="245"/>
      <c r="AG438" s="253"/>
      <c r="AH438" s="245"/>
      <c r="AI438" s="245"/>
      <c r="AJ438" s="253"/>
      <c r="AK438" s="245"/>
      <c r="AL438" s="245"/>
      <c r="AM438" s="245"/>
      <c r="AN438" s="245"/>
      <c r="AO438" s="245"/>
      <c r="AP438" s="246"/>
      <c r="AQ438" s="246"/>
      <c r="AR438" s="246"/>
      <c r="AS438" s="246"/>
      <c r="AT438" s="246"/>
      <c r="AU438" s="246"/>
      <c r="AV438" s="246"/>
      <c r="AW438" s="246"/>
      <c r="AX438" s="246"/>
      <c r="AY438" s="246"/>
      <c r="AZ438" s="246"/>
      <c r="BA438" s="246"/>
      <c r="BB438" s="246"/>
      <c r="BC438" s="246"/>
      <c r="BD438" s="246"/>
      <c r="BE438" s="246"/>
      <c r="BF438" s="246"/>
      <c r="BG438" s="246"/>
      <c r="BH438" s="246"/>
      <c r="BI438" s="246"/>
      <c r="BJ438" s="246"/>
      <c r="BK438" s="246"/>
      <c r="BL438" s="246"/>
      <c r="BM438" s="246"/>
      <c r="BN438" s="246"/>
      <c r="BO438" s="246"/>
      <c r="BP438" s="246"/>
      <c r="BQ438" s="246"/>
      <c r="BR438" s="246"/>
      <c r="BS438" s="246"/>
      <c r="BT438" s="246"/>
      <c r="BU438" s="246"/>
      <c r="BV438" s="246"/>
      <c r="BW438" s="246"/>
      <c r="BX438" s="247"/>
      <c r="BY438" s="920"/>
    </row>
    <row r="439" spans="1:77" hidden="1" thickBot="1" x14ac:dyDescent="0.3">
      <c r="A439" s="245"/>
      <c r="B439" s="245"/>
      <c r="C439" s="253"/>
      <c r="D439" s="254"/>
      <c r="E439" s="245"/>
      <c r="F439" s="253"/>
      <c r="G439" s="245"/>
      <c r="H439" s="255"/>
      <c r="I439" s="253"/>
      <c r="J439" s="245"/>
      <c r="K439" s="245"/>
      <c r="L439" s="253"/>
      <c r="M439" s="245"/>
      <c r="N439" s="245"/>
      <c r="O439" s="253"/>
      <c r="P439" s="245"/>
      <c r="Q439" s="245"/>
      <c r="R439" s="253"/>
      <c r="S439" s="245"/>
      <c r="T439" s="245"/>
      <c r="U439" s="253"/>
      <c r="V439" s="245"/>
      <c r="W439" s="245"/>
      <c r="X439" s="253"/>
      <c r="Y439" s="245"/>
      <c r="Z439" s="245"/>
      <c r="AA439" s="253"/>
      <c r="AB439" s="245"/>
      <c r="AC439" s="245"/>
      <c r="AD439" s="253"/>
      <c r="AE439" s="245"/>
      <c r="AF439" s="245"/>
      <c r="AG439" s="253"/>
      <c r="AH439" s="245"/>
      <c r="AI439" s="245"/>
      <c r="AJ439" s="253"/>
      <c r="AK439" s="245"/>
      <c r="AL439" s="245"/>
      <c r="AM439" s="245"/>
      <c r="AN439" s="245"/>
      <c r="AO439" s="245"/>
      <c r="AP439" s="246"/>
      <c r="AQ439" s="246"/>
      <c r="AR439" s="246"/>
      <c r="AS439" s="246"/>
      <c r="AT439" s="246"/>
      <c r="AU439" s="246"/>
      <c r="AV439" s="246"/>
      <c r="AW439" s="246"/>
      <c r="AX439" s="246"/>
      <c r="AY439" s="246"/>
      <c r="AZ439" s="246"/>
      <c r="BA439" s="246"/>
      <c r="BB439" s="246"/>
      <c r="BC439" s="246"/>
      <c r="BD439" s="246"/>
      <c r="BE439" s="246"/>
      <c r="BF439" s="246"/>
      <c r="BG439" s="246"/>
      <c r="BH439" s="246"/>
      <c r="BI439" s="246"/>
      <c r="BJ439" s="246"/>
      <c r="BK439" s="246"/>
      <c r="BL439" s="246"/>
      <c r="BM439" s="246"/>
      <c r="BN439" s="246"/>
      <c r="BO439" s="246"/>
      <c r="BP439" s="246"/>
      <c r="BQ439" s="246"/>
      <c r="BR439" s="246"/>
      <c r="BS439" s="246"/>
      <c r="BT439" s="246"/>
      <c r="BU439" s="246"/>
      <c r="BV439" s="246"/>
      <c r="BW439" s="246"/>
      <c r="BX439" s="247"/>
      <c r="BY439" s="920"/>
    </row>
    <row r="440" spans="1:77" hidden="1" thickBot="1" x14ac:dyDescent="0.3">
      <c r="A440" s="245"/>
      <c r="B440" s="245"/>
      <c r="C440" s="253"/>
      <c r="D440" s="254"/>
      <c r="E440" s="245"/>
      <c r="F440" s="253"/>
      <c r="G440" s="245"/>
      <c r="H440" s="255"/>
      <c r="I440" s="253"/>
      <c r="J440" s="245"/>
      <c r="K440" s="245"/>
      <c r="L440" s="253"/>
      <c r="M440" s="245"/>
      <c r="N440" s="245"/>
      <c r="O440" s="253"/>
      <c r="P440" s="245"/>
      <c r="Q440" s="245"/>
      <c r="R440" s="253"/>
      <c r="S440" s="245"/>
      <c r="T440" s="245"/>
      <c r="U440" s="253"/>
      <c r="V440" s="245"/>
      <c r="W440" s="245"/>
      <c r="X440" s="253"/>
      <c r="Y440" s="245"/>
      <c r="Z440" s="245"/>
      <c r="AA440" s="253"/>
      <c r="AB440" s="245"/>
      <c r="AC440" s="245"/>
      <c r="AD440" s="253"/>
      <c r="AE440" s="245"/>
      <c r="AF440" s="245"/>
      <c r="AG440" s="253"/>
      <c r="AH440" s="245"/>
      <c r="AI440" s="245"/>
      <c r="AJ440" s="253"/>
      <c r="AK440" s="245"/>
      <c r="AL440" s="245"/>
      <c r="AM440" s="245"/>
      <c r="AN440" s="245"/>
      <c r="AO440" s="245"/>
      <c r="AP440" s="246"/>
      <c r="AQ440" s="246"/>
      <c r="AR440" s="246"/>
      <c r="AS440" s="246"/>
      <c r="AT440" s="246"/>
      <c r="AU440" s="246"/>
      <c r="AV440" s="246"/>
      <c r="AW440" s="246"/>
      <c r="AX440" s="246"/>
      <c r="AY440" s="246"/>
      <c r="AZ440" s="246"/>
      <c r="BA440" s="246"/>
      <c r="BB440" s="246"/>
      <c r="BC440" s="246"/>
      <c r="BD440" s="246"/>
      <c r="BE440" s="246"/>
      <c r="BF440" s="246"/>
      <c r="BG440" s="246"/>
      <c r="BH440" s="246"/>
      <c r="BI440" s="246"/>
      <c r="BJ440" s="246"/>
      <c r="BK440" s="246"/>
      <c r="BL440" s="246"/>
      <c r="BM440" s="246"/>
      <c r="BN440" s="246"/>
      <c r="BO440" s="246"/>
      <c r="BP440" s="246"/>
      <c r="BQ440" s="246"/>
      <c r="BR440" s="246"/>
      <c r="BS440" s="246"/>
      <c r="BT440" s="246"/>
      <c r="BU440" s="246"/>
      <c r="BV440" s="246"/>
      <c r="BW440" s="246"/>
      <c r="BX440" s="247"/>
      <c r="BY440" s="920"/>
    </row>
    <row r="441" spans="1:77" hidden="1" thickBot="1" x14ac:dyDescent="0.3">
      <c r="A441" s="245"/>
      <c r="B441" s="245"/>
      <c r="C441" s="253"/>
      <c r="D441" s="254"/>
      <c r="E441" s="245"/>
      <c r="F441" s="253"/>
      <c r="G441" s="245"/>
      <c r="H441" s="255"/>
      <c r="I441" s="253"/>
      <c r="J441" s="245"/>
      <c r="K441" s="245"/>
      <c r="L441" s="253"/>
      <c r="M441" s="245"/>
      <c r="N441" s="245"/>
      <c r="O441" s="253"/>
      <c r="P441" s="245"/>
      <c r="Q441" s="245"/>
      <c r="R441" s="253"/>
      <c r="S441" s="245"/>
      <c r="T441" s="245"/>
      <c r="U441" s="253"/>
      <c r="V441" s="245"/>
      <c r="W441" s="245"/>
      <c r="X441" s="253"/>
      <c r="Y441" s="245"/>
      <c r="Z441" s="245"/>
      <c r="AA441" s="253"/>
      <c r="AB441" s="245"/>
      <c r="AC441" s="245"/>
      <c r="AD441" s="253"/>
      <c r="AE441" s="245"/>
      <c r="AF441" s="245"/>
      <c r="AG441" s="253"/>
      <c r="AH441" s="245"/>
      <c r="AI441" s="245"/>
      <c r="AJ441" s="253"/>
      <c r="AK441" s="245"/>
      <c r="AL441" s="245"/>
      <c r="AM441" s="245"/>
      <c r="AN441" s="245"/>
      <c r="AO441" s="245"/>
      <c r="AP441" s="246"/>
      <c r="AQ441" s="246"/>
      <c r="AR441" s="246"/>
      <c r="AS441" s="246"/>
      <c r="AT441" s="246"/>
      <c r="AU441" s="246"/>
      <c r="AV441" s="246"/>
      <c r="AW441" s="246"/>
      <c r="AX441" s="246"/>
      <c r="AY441" s="246"/>
      <c r="AZ441" s="246"/>
      <c r="BA441" s="246"/>
      <c r="BB441" s="246"/>
      <c r="BC441" s="246"/>
      <c r="BD441" s="246"/>
      <c r="BE441" s="246"/>
      <c r="BF441" s="246"/>
      <c r="BG441" s="246"/>
      <c r="BH441" s="246"/>
      <c r="BI441" s="246"/>
      <c r="BJ441" s="246"/>
      <c r="BK441" s="246"/>
      <c r="BL441" s="246"/>
      <c r="BM441" s="246"/>
      <c r="BN441" s="246"/>
      <c r="BO441" s="246"/>
      <c r="BP441" s="246"/>
      <c r="BQ441" s="246"/>
      <c r="BR441" s="246"/>
      <c r="BS441" s="246"/>
      <c r="BT441" s="246"/>
      <c r="BU441" s="246"/>
      <c r="BV441" s="246"/>
      <c r="BW441" s="246"/>
      <c r="BX441" s="247"/>
      <c r="BY441" s="920"/>
    </row>
    <row r="442" spans="1:77" hidden="1" thickBot="1" x14ac:dyDescent="0.3">
      <c r="A442" s="245"/>
      <c r="B442" s="245"/>
      <c r="C442" s="253"/>
      <c r="D442" s="254"/>
      <c r="E442" s="245"/>
      <c r="F442" s="253"/>
      <c r="G442" s="245"/>
      <c r="H442" s="255"/>
      <c r="I442" s="253"/>
      <c r="J442" s="245"/>
      <c r="K442" s="245"/>
      <c r="L442" s="253"/>
      <c r="M442" s="245"/>
      <c r="N442" s="245"/>
      <c r="O442" s="253"/>
      <c r="P442" s="245"/>
      <c r="Q442" s="245"/>
      <c r="R442" s="253"/>
      <c r="S442" s="245"/>
      <c r="T442" s="245"/>
      <c r="U442" s="253"/>
      <c r="V442" s="245"/>
      <c r="W442" s="245"/>
      <c r="X442" s="253"/>
      <c r="Y442" s="245"/>
      <c r="Z442" s="245"/>
      <c r="AA442" s="253"/>
      <c r="AB442" s="245"/>
      <c r="AC442" s="245"/>
      <c r="AD442" s="253"/>
      <c r="AE442" s="245"/>
      <c r="AF442" s="245"/>
      <c r="AG442" s="253"/>
      <c r="AH442" s="245"/>
      <c r="AI442" s="245"/>
      <c r="AJ442" s="253"/>
      <c r="AK442" s="245"/>
      <c r="AL442" s="245"/>
      <c r="AM442" s="245"/>
      <c r="AN442" s="245"/>
      <c r="AO442" s="245"/>
      <c r="AP442" s="246"/>
      <c r="AQ442" s="246"/>
      <c r="AR442" s="246"/>
      <c r="AS442" s="246"/>
      <c r="AT442" s="246"/>
      <c r="AU442" s="246"/>
      <c r="AV442" s="246"/>
      <c r="AW442" s="246"/>
      <c r="AX442" s="246"/>
      <c r="AY442" s="246"/>
      <c r="AZ442" s="246"/>
      <c r="BA442" s="246"/>
      <c r="BB442" s="246"/>
      <c r="BC442" s="246"/>
      <c r="BD442" s="246"/>
      <c r="BE442" s="246"/>
      <c r="BF442" s="246"/>
      <c r="BG442" s="246"/>
      <c r="BH442" s="246"/>
      <c r="BI442" s="246"/>
      <c r="BJ442" s="246"/>
      <c r="BK442" s="246"/>
      <c r="BL442" s="246"/>
      <c r="BM442" s="246"/>
      <c r="BN442" s="246"/>
      <c r="BO442" s="246"/>
      <c r="BP442" s="246"/>
      <c r="BQ442" s="246"/>
      <c r="BR442" s="246"/>
      <c r="BS442" s="246"/>
      <c r="BT442" s="246"/>
      <c r="BU442" s="246"/>
      <c r="BV442" s="246"/>
      <c r="BW442" s="246"/>
      <c r="BX442" s="247"/>
      <c r="BY442" s="920"/>
    </row>
    <row r="443" spans="1:77" hidden="1" thickBot="1" x14ac:dyDescent="0.3">
      <c r="A443" s="245"/>
      <c r="B443" s="245"/>
      <c r="C443" s="253"/>
      <c r="D443" s="254"/>
      <c r="E443" s="245"/>
      <c r="F443" s="253"/>
      <c r="G443" s="245"/>
      <c r="H443" s="255"/>
      <c r="I443" s="253"/>
      <c r="J443" s="245"/>
      <c r="K443" s="245"/>
      <c r="L443" s="253"/>
      <c r="M443" s="245"/>
      <c r="N443" s="245"/>
      <c r="O443" s="253"/>
      <c r="P443" s="245"/>
      <c r="Q443" s="245"/>
      <c r="R443" s="253"/>
      <c r="S443" s="245"/>
      <c r="T443" s="245"/>
      <c r="U443" s="253"/>
      <c r="V443" s="245"/>
      <c r="W443" s="245"/>
      <c r="X443" s="253"/>
      <c r="Y443" s="245"/>
      <c r="Z443" s="245"/>
      <c r="AA443" s="253"/>
      <c r="AB443" s="245"/>
      <c r="AC443" s="245"/>
      <c r="AD443" s="253"/>
      <c r="AE443" s="245"/>
      <c r="AF443" s="245"/>
      <c r="AG443" s="253"/>
      <c r="AH443" s="245"/>
      <c r="AI443" s="245"/>
      <c r="AJ443" s="253"/>
      <c r="AK443" s="245"/>
      <c r="AL443" s="245"/>
      <c r="AM443" s="245"/>
      <c r="AN443" s="245"/>
      <c r="AO443" s="245"/>
      <c r="AP443" s="246"/>
      <c r="AQ443" s="246"/>
      <c r="AR443" s="246"/>
      <c r="AS443" s="246"/>
      <c r="AT443" s="246"/>
      <c r="AU443" s="246"/>
      <c r="AV443" s="246"/>
      <c r="AW443" s="246"/>
      <c r="AX443" s="246"/>
      <c r="AY443" s="246"/>
      <c r="AZ443" s="246"/>
      <c r="BA443" s="246"/>
      <c r="BB443" s="246"/>
      <c r="BC443" s="246"/>
      <c r="BD443" s="246"/>
      <c r="BE443" s="246"/>
      <c r="BF443" s="246"/>
      <c r="BG443" s="246"/>
      <c r="BH443" s="246"/>
      <c r="BI443" s="246"/>
      <c r="BJ443" s="246"/>
      <c r="BK443" s="246"/>
      <c r="BL443" s="246"/>
      <c r="BM443" s="246"/>
      <c r="BN443" s="246"/>
      <c r="BO443" s="246"/>
      <c r="BP443" s="246"/>
      <c r="BQ443" s="246"/>
      <c r="BR443" s="246"/>
      <c r="BS443" s="246"/>
      <c r="BT443" s="246"/>
      <c r="BU443" s="246"/>
      <c r="BV443" s="246"/>
      <c r="BW443" s="246"/>
      <c r="BX443" s="247"/>
      <c r="BY443" s="920"/>
    </row>
    <row r="444" spans="1:77" hidden="1" thickBot="1" x14ac:dyDescent="0.3">
      <c r="A444" s="245"/>
      <c r="B444" s="245"/>
      <c r="C444" s="253"/>
      <c r="D444" s="254"/>
      <c r="E444" s="245"/>
      <c r="F444" s="253"/>
      <c r="G444" s="245"/>
      <c r="H444" s="255"/>
      <c r="I444" s="253"/>
      <c r="J444" s="245"/>
      <c r="K444" s="245"/>
      <c r="L444" s="253"/>
      <c r="M444" s="245"/>
      <c r="N444" s="245"/>
      <c r="O444" s="253"/>
      <c r="P444" s="245"/>
      <c r="Q444" s="245"/>
      <c r="R444" s="253"/>
      <c r="S444" s="245"/>
      <c r="T444" s="245"/>
      <c r="U444" s="253"/>
      <c r="V444" s="245"/>
      <c r="W444" s="245"/>
      <c r="X444" s="253"/>
      <c r="Y444" s="245"/>
      <c r="Z444" s="245"/>
      <c r="AA444" s="253"/>
      <c r="AB444" s="245"/>
      <c r="AC444" s="245"/>
      <c r="AD444" s="253"/>
      <c r="AE444" s="245"/>
      <c r="AF444" s="245"/>
      <c r="AG444" s="253"/>
      <c r="AH444" s="245"/>
      <c r="AI444" s="245"/>
      <c r="AJ444" s="253"/>
      <c r="AK444" s="245"/>
      <c r="AL444" s="245"/>
      <c r="AM444" s="245"/>
      <c r="AN444" s="245"/>
      <c r="AO444" s="245"/>
      <c r="AP444" s="246"/>
      <c r="AQ444" s="246"/>
      <c r="AR444" s="246"/>
      <c r="AS444" s="246"/>
      <c r="AT444" s="246"/>
      <c r="AU444" s="246"/>
      <c r="AV444" s="246"/>
      <c r="AW444" s="246"/>
      <c r="AX444" s="246"/>
      <c r="AY444" s="246"/>
      <c r="AZ444" s="246"/>
      <c r="BA444" s="246"/>
      <c r="BB444" s="246"/>
      <c r="BC444" s="246"/>
      <c r="BD444" s="246"/>
      <c r="BE444" s="246"/>
      <c r="BF444" s="246"/>
      <c r="BG444" s="246"/>
      <c r="BH444" s="246"/>
      <c r="BI444" s="246"/>
      <c r="BJ444" s="246"/>
      <c r="BK444" s="246"/>
      <c r="BL444" s="246"/>
      <c r="BM444" s="246"/>
      <c r="BN444" s="246"/>
      <c r="BO444" s="246"/>
      <c r="BP444" s="246"/>
      <c r="BQ444" s="246"/>
      <c r="BR444" s="246"/>
      <c r="BS444" s="246"/>
      <c r="BT444" s="246"/>
      <c r="BU444" s="246"/>
      <c r="BV444" s="246"/>
      <c r="BW444" s="246"/>
      <c r="BX444" s="247"/>
      <c r="BY444" s="920"/>
    </row>
    <row r="445" spans="1:77" hidden="1" thickBot="1" x14ac:dyDescent="0.3">
      <c r="A445" s="245"/>
      <c r="B445" s="245"/>
      <c r="C445" s="253"/>
      <c r="D445" s="254"/>
      <c r="E445" s="245"/>
      <c r="F445" s="253"/>
      <c r="G445" s="245"/>
      <c r="H445" s="255"/>
      <c r="I445" s="253"/>
      <c r="J445" s="245"/>
      <c r="K445" s="245"/>
      <c r="L445" s="253"/>
      <c r="M445" s="245"/>
      <c r="N445" s="245"/>
      <c r="O445" s="253"/>
      <c r="P445" s="245"/>
      <c r="Q445" s="245"/>
      <c r="R445" s="253"/>
      <c r="S445" s="245"/>
      <c r="T445" s="245"/>
      <c r="U445" s="253"/>
      <c r="V445" s="245"/>
      <c r="W445" s="245"/>
      <c r="X445" s="253"/>
      <c r="Y445" s="245"/>
      <c r="Z445" s="245"/>
      <c r="AA445" s="253"/>
      <c r="AB445" s="245"/>
      <c r="AC445" s="245"/>
      <c r="AD445" s="253"/>
      <c r="AE445" s="245"/>
      <c r="AF445" s="245"/>
      <c r="AG445" s="253"/>
      <c r="AH445" s="245"/>
      <c r="AI445" s="245"/>
      <c r="AJ445" s="253"/>
      <c r="AK445" s="245"/>
      <c r="AL445" s="245"/>
      <c r="AM445" s="245"/>
      <c r="AN445" s="245"/>
      <c r="AO445" s="245"/>
      <c r="AP445" s="246"/>
      <c r="AQ445" s="246"/>
      <c r="AR445" s="246"/>
      <c r="AS445" s="246"/>
      <c r="AT445" s="246"/>
      <c r="AU445" s="246"/>
      <c r="AV445" s="246"/>
      <c r="AW445" s="246"/>
      <c r="AX445" s="246"/>
      <c r="AY445" s="246"/>
      <c r="AZ445" s="246"/>
      <c r="BA445" s="246"/>
      <c r="BB445" s="246"/>
      <c r="BC445" s="246"/>
      <c r="BD445" s="246"/>
      <c r="BE445" s="246"/>
      <c r="BF445" s="246"/>
      <c r="BG445" s="246"/>
      <c r="BH445" s="246"/>
      <c r="BI445" s="246"/>
      <c r="BJ445" s="246"/>
      <c r="BK445" s="246"/>
      <c r="BL445" s="246"/>
      <c r="BM445" s="246"/>
      <c r="BN445" s="246"/>
      <c r="BO445" s="246"/>
      <c r="BP445" s="246"/>
      <c r="BQ445" s="246"/>
      <c r="BR445" s="246"/>
      <c r="BS445" s="246"/>
      <c r="BT445" s="246"/>
      <c r="BU445" s="246"/>
      <c r="BV445" s="246"/>
      <c r="BW445" s="246"/>
      <c r="BX445" s="247"/>
      <c r="BY445" s="920"/>
    </row>
    <row r="446" spans="1:77" hidden="1" thickBot="1" x14ac:dyDescent="0.3">
      <c r="A446" s="245"/>
      <c r="B446" s="245"/>
      <c r="C446" s="253"/>
      <c r="D446" s="254"/>
      <c r="E446" s="245"/>
      <c r="F446" s="253"/>
      <c r="G446" s="245"/>
      <c r="H446" s="255"/>
      <c r="I446" s="253"/>
      <c r="J446" s="245"/>
      <c r="K446" s="245"/>
      <c r="L446" s="253"/>
      <c r="M446" s="245"/>
      <c r="N446" s="245"/>
      <c r="O446" s="253"/>
      <c r="P446" s="245"/>
      <c r="Q446" s="245"/>
      <c r="R446" s="253"/>
      <c r="S446" s="245"/>
      <c r="T446" s="245"/>
      <c r="U446" s="253"/>
      <c r="V446" s="245"/>
      <c r="W446" s="245"/>
      <c r="X446" s="253"/>
      <c r="Y446" s="245"/>
      <c r="Z446" s="245"/>
      <c r="AA446" s="253"/>
      <c r="AB446" s="245"/>
      <c r="AC446" s="245"/>
      <c r="AD446" s="253"/>
      <c r="AE446" s="245"/>
      <c r="AF446" s="245"/>
      <c r="AG446" s="253"/>
      <c r="AH446" s="245"/>
      <c r="AI446" s="245"/>
      <c r="AJ446" s="253"/>
      <c r="AK446" s="245"/>
      <c r="AL446" s="245"/>
      <c r="AM446" s="245"/>
      <c r="AN446" s="245"/>
      <c r="AO446" s="245"/>
      <c r="AP446" s="246"/>
      <c r="AQ446" s="246"/>
      <c r="AR446" s="246"/>
      <c r="AS446" s="246"/>
      <c r="AT446" s="246"/>
      <c r="AU446" s="246"/>
      <c r="AV446" s="246"/>
      <c r="AW446" s="246"/>
      <c r="AX446" s="246"/>
      <c r="AY446" s="246"/>
      <c r="AZ446" s="246"/>
      <c r="BA446" s="246"/>
      <c r="BB446" s="246"/>
      <c r="BC446" s="246"/>
      <c r="BD446" s="246"/>
      <c r="BE446" s="246"/>
      <c r="BF446" s="246"/>
      <c r="BG446" s="246"/>
      <c r="BH446" s="246"/>
      <c r="BI446" s="246"/>
      <c r="BJ446" s="246"/>
      <c r="BK446" s="246"/>
      <c r="BL446" s="246"/>
      <c r="BM446" s="246"/>
      <c r="BN446" s="246"/>
      <c r="BO446" s="246"/>
      <c r="BP446" s="246"/>
      <c r="BQ446" s="246"/>
      <c r="BR446" s="246"/>
      <c r="BS446" s="246"/>
      <c r="BT446" s="246"/>
      <c r="BU446" s="246"/>
      <c r="BV446" s="246"/>
      <c r="BW446" s="246"/>
      <c r="BX446" s="247"/>
      <c r="BY446" s="920"/>
    </row>
    <row r="447" spans="1:77" hidden="1" thickBot="1" x14ac:dyDescent="0.3">
      <c r="A447" s="245"/>
      <c r="B447" s="245"/>
      <c r="C447" s="253"/>
      <c r="D447" s="254"/>
      <c r="E447" s="245"/>
      <c r="F447" s="253"/>
      <c r="G447" s="245"/>
      <c r="H447" s="255"/>
      <c r="I447" s="253"/>
      <c r="J447" s="245"/>
      <c r="K447" s="245"/>
      <c r="L447" s="253"/>
      <c r="M447" s="245"/>
      <c r="N447" s="245"/>
      <c r="O447" s="253"/>
      <c r="P447" s="245"/>
      <c r="Q447" s="245"/>
      <c r="R447" s="253"/>
      <c r="S447" s="245"/>
      <c r="T447" s="245"/>
      <c r="U447" s="253"/>
      <c r="V447" s="245"/>
      <c r="W447" s="245"/>
      <c r="X447" s="253"/>
      <c r="Y447" s="245"/>
      <c r="Z447" s="245"/>
      <c r="AA447" s="253"/>
      <c r="AB447" s="245"/>
      <c r="AC447" s="245"/>
      <c r="AD447" s="253"/>
      <c r="AE447" s="245"/>
      <c r="AF447" s="245"/>
      <c r="AG447" s="253"/>
      <c r="AH447" s="245"/>
      <c r="AI447" s="245"/>
      <c r="AJ447" s="253"/>
      <c r="AK447" s="245"/>
      <c r="AL447" s="245"/>
      <c r="AM447" s="245"/>
      <c r="AN447" s="245"/>
      <c r="AO447" s="245"/>
      <c r="AP447" s="246"/>
      <c r="AQ447" s="246"/>
      <c r="AR447" s="246"/>
      <c r="AS447" s="246"/>
      <c r="AT447" s="246"/>
      <c r="AU447" s="246"/>
      <c r="AV447" s="246"/>
      <c r="AW447" s="246"/>
      <c r="AX447" s="246"/>
      <c r="AY447" s="246"/>
      <c r="AZ447" s="246"/>
      <c r="BA447" s="246"/>
      <c r="BB447" s="246"/>
      <c r="BC447" s="246"/>
      <c r="BD447" s="246"/>
      <c r="BE447" s="246"/>
      <c r="BF447" s="246"/>
      <c r="BG447" s="246"/>
      <c r="BH447" s="246"/>
      <c r="BI447" s="246"/>
      <c r="BJ447" s="246"/>
      <c r="BK447" s="246"/>
      <c r="BL447" s="246"/>
      <c r="BM447" s="246"/>
      <c r="BN447" s="246"/>
      <c r="BO447" s="246"/>
      <c r="BP447" s="246"/>
      <c r="BQ447" s="246"/>
      <c r="BR447" s="246"/>
      <c r="BS447" s="246"/>
      <c r="BT447" s="246"/>
      <c r="BU447" s="246"/>
      <c r="BV447" s="246"/>
      <c r="BW447" s="246"/>
      <c r="BX447" s="247"/>
      <c r="BY447" s="920"/>
    </row>
    <row r="448" spans="1:77" hidden="1" thickBot="1" x14ac:dyDescent="0.3">
      <c r="A448" s="245"/>
      <c r="B448" s="245"/>
      <c r="C448" s="253"/>
      <c r="D448" s="254"/>
      <c r="E448" s="245"/>
      <c r="F448" s="253"/>
      <c r="G448" s="245"/>
      <c r="H448" s="255"/>
      <c r="I448" s="253"/>
      <c r="J448" s="245"/>
      <c r="K448" s="245"/>
      <c r="L448" s="253"/>
      <c r="M448" s="245"/>
      <c r="N448" s="245"/>
      <c r="O448" s="253"/>
      <c r="P448" s="245"/>
      <c r="Q448" s="245"/>
      <c r="R448" s="253"/>
      <c r="S448" s="245"/>
      <c r="T448" s="245"/>
      <c r="U448" s="253"/>
      <c r="V448" s="245"/>
      <c r="W448" s="245"/>
      <c r="X448" s="253"/>
      <c r="Y448" s="245"/>
      <c r="Z448" s="245"/>
      <c r="AA448" s="253"/>
      <c r="AB448" s="245"/>
      <c r="AC448" s="245"/>
      <c r="AD448" s="253"/>
      <c r="AE448" s="245"/>
      <c r="AF448" s="245"/>
      <c r="AG448" s="253"/>
      <c r="AH448" s="245"/>
      <c r="AI448" s="245"/>
      <c r="AJ448" s="253"/>
      <c r="AK448" s="245"/>
      <c r="AL448" s="245"/>
      <c r="AM448" s="245"/>
      <c r="AN448" s="245"/>
      <c r="AO448" s="245"/>
      <c r="AP448" s="246"/>
      <c r="AQ448" s="246"/>
      <c r="AR448" s="246"/>
      <c r="AS448" s="246"/>
      <c r="AT448" s="246"/>
      <c r="AU448" s="246"/>
      <c r="AV448" s="246"/>
      <c r="AW448" s="246"/>
      <c r="AX448" s="246"/>
      <c r="AY448" s="246"/>
      <c r="AZ448" s="246"/>
      <c r="BA448" s="246"/>
      <c r="BB448" s="246"/>
      <c r="BC448" s="246"/>
      <c r="BD448" s="246"/>
      <c r="BE448" s="246"/>
      <c r="BF448" s="246"/>
      <c r="BG448" s="246"/>
      <c r="BH448" s="246"/>
      <c r="BI448" s="246"/>
      <c r="BJ448" s="246"/>
      <c r="BK448" s="246"/>
      <c r="BL448" s="246"/>
      <c r="BM448" s="246"/>
      <c r="BN448" s="246"/>
      <c r="BO448" s="246"/>
      <c r="BP448" s="246"/>
      <c r="BQ448" s="246"/>
      <c r="BR448" s="246"/>
      <c r="BS448" s="246"/>
      <c r="BT448" s="246"/>
      <c r="BU448" s="246"/>
      <c r="BV448" s="246"/>
      <c r="BW448" s="246"/>
      <c r="BX448" s="247"/>
      <c r="BY448" s="920"/>
    </row>
    <row r="449" spans="1:77" hidden="1" thickBot="1" x14ac:dyDescent="0.3">
      <c r="A449" s="245"/>
      <c r="B449" s="245"/>
      <c r="C449" s="253"/>
      <c r="D449" s="254"/>
      <c r="E449" s="245"/>
      <c r="F449" s="253"/>
      <c r="G449" s="245"/>
      <c r="H449" s="255"/>
      <c r="I449" s="253"/>
      <c r="J449" s="245"/>
      <c r="K449" s="245"/>
      <c r="L449" s="253"/>
      <c r="M449" s="245"/>
      <c r="N449" s="245"/>
      <c r="O449" s="253"/>
      <c r="P449" s="245"/>
      <c r="Q449" s="245"/>
      <c r="R449" s="253"/>
      <c r="S449" s="245"/>
      <c r="T449" s="245"/>
      <c r="U449" s="253"/>
      <c r="V449" s="245"/>
      <c r="W449" s="245"/>
      <c r="X449" s="253"/>
      <c r="Y449" s="245"/>
      <c r="Z449" s="245"/>
      <c r="AA449" s="253"/>
      <c r="AB449" s="245"/>
      <c r="AC449" s="245"/>
      <c r="AD449" s="253"/>
      <c r="AE449" s="245"/>
      <c r="AF449" s="245"/>
      <c r="AG449" s="253"/>
      <c r="AH449" s="245"/>
      <c r="AI449" s="245"/>
      <c r="AJ449" s="253"/>
      <c r="AK449" s="245"/>
      <c r="AL449" s="245"/>
      <c r="AM449" s="245"/>
      <c r="AN449" s="245"/>
      <c r="AO449" s="245"/>
      <c r="AP449" s="246"/>
      <c r="AQ449" s="246"/>
      <c r="AR449" s="246"/>
      <c r="AS449" s="246"/>
      <c r="AT449" s="246"/>
      <c r="AU449" s="246"/>
      <c r="AV449" s="246"/>
      <c r="AW449" s="246"/>
      <c r="AX449" s="246"/>
      <c r="AY449" s="246"/>
      <c r="AZ449" s="246"/>
      <c r="BA449" s="246"/>
      <c r="BB449" s="246"/>
      <c r="BC449" s="246"/>
      <c r="BD449" s="246"/>
      <c r="BE449" s="246"/>
      <c r="BF449" s="246"/>
      <c r="BG449" s="246"/>
      <c r="BH449" s="246"/>
      <c r="BI449" s="246"/>
      <c r="BJ449" s="246"/>
      <c r="BK449" s="246"/>
      <c r="BL449" s="246"/>
      <c r="BM449" s="246"/>
      <c r="BN449" s="246"/>
      <c r="BO449" s="246"/>
      <c r="BP449" s="246"/>
      <c r="BQ449" s="246"/>
      <c r="BR449" s="246"/>
      <c r="BS449" s="246"/>
      <c r="BT449" s="246"/>
      <c r="BU449" s="246"/>
      <c r="BV449" s="246"/>
      <c r="BW449" s="246"/>
      <c r="BX449" s="247"/>
      <c r="BY449" s="920"/>
    </row>
    <row r="450" spans="1:77" hidden="1" thickBot="1" x14ac:dyDescent="0.3">
      <c r="A450" s="245"/>
      <c r="B450" s="245"/>
      <c r="C450" s="253"/>
      <c r="D450" s="254"/>
      <c r="E450" s="245"/>
      <c r="F450" s="253"/>
      <c r="G450" s="245"/>
      <c r="H450" s="255"/>
      <c r="I450" s="253"/>
      <c r="J450" s="245"/>
      <c r="K450" s="245"/>
      <c r="L450" s="253"/>
      <c r="M450" s="245"/>
      <c r="N450" s="245"/>
      <c r="O450" s="253"/>
      <c r="P450" s="245"/>
      <c r="Q450" s="245"/>
      <c r="R450" s="253"/>
      <c r="S450" s="245"/>
      <c r="T450" s="245"/>
      <c r="U450" s="253"/>
      <c r="V450" s="245"/>
      <c r="W450" s="245"/>
      <c r="X450" s="253"/>
      <c r="Y450" s="245"/>
      <c r="Z450" s="245"/>
      <c r="AA450" s="253"/>
      <c r="AB450" s="245"/>
      <c r="AC450" s="245"/>
      <c r="AD450" s="253"/>
      <c r="AE450" s="245"/>
      <c r="AF450" s="245"/>
      <c r="AG450" s="253"/>
      <c r="AH450" s="245"/>
      <c r="AI450" s="245"/>
      <c r="AJ450" s="253"/>
      <c r="AK450" s="245"/>
      <c r="AL450" s="245"/>
      <c r="AM450" s="245"/>
      <c r="AN450" s="245"/>
      <c r="AO450" s="245"/>
      <c r="AP450" s="246"/>
      <c r="AQ450" s="246"/>
      <c r="AR450" s="246"/>
      <c r="AS450" s="246"/>
      <c r="AT450" s="246"/>
      <c r="AU450" s="246"/>
      <c r="AV450" s="246"/>
      <c r="AW450" s="246"/>
      <c r="AX450" s="246"/>
      <c r="AY450" s="246"/>
      <c r="AZ450" s="246"/>
      <c r="BA450" s="246"/>
      <c r="BB450" s="246"/>
      <c r="BC450" s="246"/>
      <c r="BD450" s="246"/>
      <c r="BE450" s="246"/>
      <c r="BF450" s="246"/>
      <c r="BG450" s="246"/>
      <c r="BH450" s="246"/>
      <c r="BI450" s="246"/>
      <c r="BJ450" s="246"/>
      <c r="BK450" s="246"/>
      <c r="BL450" s="246"/>
      <c r="BM450" s="246"/>
      <c r="BN450" s="246"/>
      <c r="BO450" s="246"/>
      <c r="BP450" s="246"/>
      <c r="BQ450" s="246"/>
      <c r="BR450" s="246"/>
      <c r="BS450" s="246"/>
      <c r="BT450" s="246"/>
      <c r="BU450" s="246"/>
      <c r="BV450" s="246"/>
      <c r="BW450" s="246"/>
      <c r="BX450" s="247"/>
      <c r="BY450" s="920"/>
    </row>
    <row r="451" spans="1:77" hidden="1" thickBot="1" x14ac:dyDescent="0.3">
      <c r="A451" s="245"/>
      <c r="B451" s="245"/>
      <c r="C451" s="253"/>
      <c r="D451" s="254"/>
      <c r="E451" s="245"/>
      <c r="F451" s="253"/>
      <c r="G451" s="245"/>
      <c r="H451" s="255"/>
      <c r="I451" s="253"/>
      <c r="J451" s="245"/>
      <c r="K451" s="245"/>
      <c r="L451" s="253"/>
      <c r="M451" s="245"/>
      <c r="N451" s="245"/>
      <c r="O451" s="253"/>
      <c r="P451" s="245"/>
      <c r="Q451" s="245"/>
      <c r="R451" s="253"/>
      <c r="S451" s="245"/>
      <c r="T451" s="245"/>
      <c r="U451" s="253"/>
      <c r="V451" s="245"/>
      <c r="W451" s="245"/>
      <c r="X451" s="253"/>
      <c r="Y451" s="245"/>
      <c r="Z451" s="245"/>
      <c r="AA451" s="253"/>
      <c r="AB451" s="245"/>
      <c r="AC451" s="245"/>
      <c r="AD451" s="253"/>
      <c r="AE451" s="245"/>
      <c r="AF451" s="245"/>
      <c r="AG451" s="253"/>
      <c r="AH451" s="245"/>
      <c r="AI451" s="245"/>
      <c r="AJ451" s="253"/>
      <c r="AK451" s="245"/>
      <c r="AL451" s="245"/>
      <c r="AM451" s="245"/>
      <c r="AN451" s="245"/>
      <c r="AO451" s="245"/>
      <c r="AP451" s="246"/>
      <c r="AQ451" s="246"/>
      <c r="AR451" s="246"/>
      <c r="AS451" s="246"/>
      <c r="AT451" s="246"/>
      <c r="AU451" s="246"/>
      <c r="AV451" s="246"/>
      <c r="AW451" s="246"/>
      <c r="AX451" s="246"/>
      <c r="AY451" s="246"/>
      <c r="AZ451" s="246"/>
      <c r="BA451" s="246"/>
      <c r="BB451" s="246"/>
      <c r="BC451" s="246"/>
      <c r="BD451" s="246"/>
      <c r="BE451" s="246"/>
      <c r="BF451" s="246"/>
      <c r="BG451" s="246"/>
      <c r="BH451" s="246"/>
      <c r="BI451" s="246"/>
      <c r="BJ451" s="246"/>
      <c r="BK451" s="246"/>
      <c r="BL451" s="246"/>
      <c r="BM451" s="246"/>
      <c r="BN451" s="246"/>
      <c r="BO451" s="246"/>
      <c r="BP451" s="246"/>
      <c r="BQ451" s="246"/>
      <c r="BR451" s="246"/>
      <c r="BS451" s="246"/>
      <c r="BT451" s="246"/>
      <c r="BU451" s="246"/>
      <c r="BV451" s="246"/>
      <c r="BW451" s="246"/>
      <c r="BX451" s="247"/>
      <c r="BY451" s="920"/>
    </row>
  </sheetData>
  <sheetProtection algorithmName="SHA-512" hashValue="yHC34Yzcaq4tKB8pTCDiz3Al50b6Sbr+gnn4K/FLckz/KeiB9DB64MDyUIrGoBiVhDDzMiKmjnNWmfbYmiXtUg==" saltValue="d/lTLYK8/V2nuUev4WVtdA==" spinCount="100000" sheet="1" selectLockedCells="1"/>
  <mergeCells count="111">
    <mergeCell ref="A88:B88"/>
    <mergeCell ref="J88:N88"/>
    <mergeCell ref="V88:Z88"/>
    <mergeCell ref="AH88:AL88"/>
    <mergeCell ref="AT88:AX88"/>
    <mergeCell ref="BL88:BM88"/>
    <mergeCell ref="BO88:BP88"/>
    <mergeCell ref="BR88:BS88"/>
    <mergeCell ref="BU88:BV88"/>
    <mergeCell ref="BC88:BD88"/>
    <mergeCell ref="BF88:BG88"/>
    <mergeCell ref="BI88:BJ88"/>
    <mergeCell ref="BB98:BC98"/>
    <mergeCell ref="Z98:AL98"/>
    <mergeCell ref="AP98:AT98"/>
    <mergeCell ref="BL87:BM87"/>
    <mergeCell ref="Z92:AL92"/>
    <mergeCell ref="AP94:AT94"/>
    <mergeCell ref="AP95:AT95"/>
    <mergeCell ref="AP96:AT96"/>
    <mergeCell ref="AP97:AT97"/>
    <mergeCell ref="BB96:BC96"/>
    <mergeCell ref="BB97:BC97"/>
    <mergeCell ref="BB93:BC93"/>
    <mergeCell ref="BB94:BC94"/>
    <mergeCell ref="BB95:BC95"/>
    <mergeCell ref="AX93:BA93"/>
    <mergeCell ref="Z97:AL97"/>
    <mergeCell ref="F94:N94"/>
    <mergeCell ref="F95:N95"/>
    <mergeCell ref="F96:N96"/>
    <mergeCell ref="F97:N97"/>
    <mergeCell ref="AX98:BA98"/>
    <mergeCell ref="AX96:BA96"/>
    <mergeCell ref="AX97:BA97"/>
    <mergeCell ref="AX94:BA94"/>
    <mergeCell ref="AX95:BA95"/>
    <mergeCell ref="R94:V94"/>
    <mergeCell ref="R95:V95"/>
    <mergeCell ref="R96:V96"/>
    <mergeCell ref="R97:V97"/>
    <mergeCell ref="Z94:AL94"/>
    <mergeCell ref="Z95:AL95"/>
    <mergeCell ref="Z96:AL96"/>
    <mergeCell ref="BO86:BP86"/>
    <mergeCell ref="BR86:BS86"/>
    <mergeCell ref="BU86:BV86"/>
    <mergeCell ref="BU87:BV87"/>
    <mergeCell ref="AT87:AX87"/>
    <mergeCell ref="AZ87:BA87"/>
    <mergeCell ref="BC87:BD87"/>
    <mergeCell ref="BF87:BG87"/>
    <mergeCell ref="BI87:BJ87"/>
    <mergeCell ref="BO87:BP87"/>
    <mergeCell ref="BR87:BS87"/>
    <mergeCell ref="A86:B86"/>
    <mergeCell ref="V86:Z86"/>
    <mergeCell ref="J86:N86"/>
    <mergeCell ref="AH86:AL86"/>
    <mergeCell ref="J87:N87"/>
    <mergeCell ref="V87:Z87"/>
    <mergeCell ref="AH87:AL87"/>
    <mergeCell ref="BI86:BJ86"/>
    <mergeCell ref="BL86:BM86"/>
    <mergeCell ref="R92:V92"/>
    <mergeCell ref="R93:V93"/>
    <mergeCell ref="F92:N92"/>
    <mergeCell ref="F93:N93"/>
    <mergeCell ref="BF86:BG86"/>
    <mergeCell ref="AP93:AT93"/>
    <mergeCell ref="Z93:AL93"/>
    <mergeCell ref="AT86:AX86"/>
    <mergeCell ref="AZ86:BA86"/>
    <mergeCell ref="BC86:BD86"/>
    <mergeCell ref="AP92:AT92"/>
    <mergeCell ref="BB92:BC92"/>
    <mergeCell ref="AX92:BA92"/>
    <mergeCell ref="F91:BC91"/>
    <mergeCell ref="AZ88:BA88"/>
    <mergeCell ref="F47:AD47"/>
    <mergeCell ref="B2:AX3"/>
    <mergeCell ref="F44:AD44"/>
    <mergeCell ref="F45:AD45"/>
    <mergeCell ref="F46:AD46"/>
    <mergeCell ref="B40:AD43"/>
    <mergeCell ref="BT53:BV53"/>
    <mergeCell ref="B51:BV52"/>
    <mergeCell ref="AP53:AX53"/>
    <mergeCell ref="AY53:BA53"/>
    <mergeCell ref="BB53:BD53"/>
    <mergeCell ref="BE53:BG53"/>
    <mergeCell ref="BH53:BJ53"/>
    <mergeCell ref="F53:N53"/>
    <mergeCell ref="R53:Z53"/>
    <mergeCell ref="AD53:AL53"/>
    <mergeCell ref="BK53:BM53"/>
    <mergeCell ref="BN53:BP53"/>
    <mergeCell ref="BQ53:BS53"/>
    <mergeCell ref="BO89:BP89"/>
    <mergeCell ref="BR89:BS89"/>
    <mergeCell ref="BU89:BV89"/>
    <mergeCell ref="AZ89:BA89"/>
    <mergeCell ref="BC89:BD89"/>
    <mergeCell ref="BF89:BG89"/>
    <mergeCell ref="BI89:BJ89"/>
    <mergeCell ref="BL89:BM89"/>
    <mergeCell ref="A89:B89"/>
    <mergeCell ref="J89:N89"/>
    <mergeCell ref="V89:Z89"/>
    <mergeCell ref="AH89:AL89"/>
    <mergeCell ref="AT89:AX89"/>
  </mergeCells>
  <phoneticPr fontId="21" type="noConversion"/>
  <conditionalFormatting sqref="J5:K35 F5:G35 N5:O35 R5:S35 V5:W35 Z5:AA35 AD5:AE35 AH5:AI35 AL5:AM35 AP5:AQ35 AT5:AU35 AX5:AX35">
    <cfRule type="expression" dxfId="44" priority="34" stopIfTrue="1">
      <formula>C5=""</formula>
    </cfRule>
    <cfRule type="expression" dxfId="43" priority="35">
      <formula>C5=TODAY()</formula>
    </cfRule>
    <cfRule type="expression" dxfId="42" priority="36">
      <formula>AND(D5=0,E5=0,C5&lt;=TODAY())</formula>
    </cfRule>
    <cfRule type="expression" dxfId="41" priority="37">
      <formula>D5=1</formula>
    </cfRule>
    <cfRule type="expression" dxfId="40" priority="38">
      <formula>E5=1</formula>
    </cfRule>
  </conditionalFormatting>
  <conditionalFormatting sqref="F86:J86 AA86:AH86 O86:V86 AM86:AT86 AY86:AZ86 BB86:BC86 BE86:BF86 BH86:BI86 BK86:BL86 BN86:BO86 BQ86:BR86 BT86:BU86 BW86:BZ86 F54:BZ85">
    <cfRule type="expression" dxfId="39" priority="154">
      <formula>NETWORKDAYS(F54,F54,Feiertage)=0</formula>
    </cfRule>
  </conditionalFormatting>
  <conditionalFormatting sqref="A40:B40 A41:A43 AE40:BZ43 A91:BZ97 A86 O86:V86 AA86:AH87 AM86:AT87 AY86:AZ87 BB86:BC87 A99:BZ99 A98:Z98 AM98:AP98 A2:BZ39 A44:BZ85 AU98:BZ98 A88:A90 C90:BZ90 O87:U89 AA88:AG89 AM88:AS89 AY88:AY89 BE86:BF89 BH86:BI89 BK86:BL89 BN86:BO89 BQ86:BR89 BT86:BU89 BW86:BZ89 C86:J89">
    <cfRule type="expression" dxfId="38" priority="156">
      <formula>OR(A2=$AP$96,A2=$AP$97)</formula>
    </cfRule>
    <cfRule type="expression" dxfId="37" priority="157">
      <formula>OR(A2=$AP$95,A2=$BB$97)</formula>
    </cfRule>
    <cfRule type="expression" dxfId="36" priority="158">
      <formula>OR(A2=$R$93,A2=$BB$94)</formula>
    </cfRule>
    <cfRule type="expression" dxfId="35" priority="159">
      <formula>OR(A2=$R$94,A2=$R$96,A2=$BB$93)</formula>
    </cfRule>
    <cfRule type="expression" dxfId="34" priority="160">
      <formula>OR(A2=$AP$93,A2=$AP$94)</formula>
    </cfRule>
    <cfRule type="expression" dxfId="33" priority="161">
      <formula>OR(A2=$R$95,A2=$R$97)</formula>
    </cfRule>
  </conditionalFormatting>
  <conditionalFormatting sqref="J33:AX35">
    <cfRule type="expression" dxfId="32" priority="33">
      <formula>J33=""</formula>
    </cfRule>
  </conditionalFormatting>
  <conditionalFormatting sqref="V87">
    <cfRule type="expression" dxfId="31" priority="27">
      <formula>OR(V87=$AP$96,V87=$AP$97)</formula>
    </cfRule>
    <cfRule type="expression" dxfId="30" priority="28">
      <formula>OR(V87=$AP$95,V87=$BB$97)</formula>
    </cfRule>
    <cfRule type="expression" dxfId="29" priority="29">
      <formula>OR(V87=$R$93,V87=$BB$94)</formula>
    </cfRule>
    <cfRule type="expression" dxfId="28" priority="30">
      <formula>OR(V87=$R$94,V87=$R$96,V87=$BB$93)</formula>
    </cfRule>
    <cfRule type="expression" dxfId="27" priority="31">
      <formula>OR(V87=$AP$93,V87=$AP$94)</formula>
    </cfRule>
    <cfRule type="expression" dxfId="26" priority="32">
      <formula>OR(V87=$R$95,V87=$R$97)</formula>
    </cfRule>
  </conditionalFormatting>
  <conditionalFormatting sqref="J33">
    <cfRule type="expression" dxfId="25" priority="26">
      <formula>$H$33=0</formula>
    </cfRule>
  </conditionalFormatting>
  <conditionalFormatting sqref="V88:V89">
    <cfRule type="expression" dxfId="24" priority="20">
      <formula>OR(V88=$AP$96,V88=$AP$97)</formula>
    </cfRule>
    <cfRule type="expression" dxfId="23" priority="21">
      <formula>OR(V88=$AP$95,V88=$BB$97)</formula>
    </cfRule>
    <cfRule type="expression" dxfId="22" priority="22">
      <formula>OR(V88=$R$93,V88=$BB$94)</formula>
    </cfRule>
    <cfRule type="expression" dxfId="21" priority="23">
      <formula>OR(V88=$R$94,V88=$R$96,V88=$BB$93)</formula>
    </cfRule>
    <cfRule type="expression" dxfId="20" priority="24">
      <formula>OR(V88=$AP$93,V88=$AP$94)</formula>
    </cfRule>
    <cfRule type="expression" dxfId="19" priority="25">
      <formula>OR(V88=$R$95,V88=$R$97)</formula>
    </cfRule>
  </conditionalFormatting>
  <conditionalFormatting sqref="AH88:AH89">
    <cfRule type="expression" dxfId="18" priority="14">
      <formula>OR(AH88=$AP$96,AH88=$AP$97)</formula>
    </cfRule>
    <cfRule type="expression" dxfId="17" priority="15">
      <formula>OR(AH88=$AP$95,AH88=$BB$97)</formula>
    </cfRule>
    <cfRule type="expression" dxfId="16" priority="16">
      <formula>OR(AH88=$R$93,AH88=$BB$94)</formula>
    </cfRule>
    <cfRule type="expression" dxfId="15" priority="17">
      <formula>OR(AH88=$R$94,AH88=$R$96,AH88=$BB$93)</formula>
    </cfRule>
    <cfRule type="expression" dxfId="14" priority="18">
      <formula>OR(AH88=$AP$93,AH88=$AP$94)</formula>
    </cfRule>
    <cfRule type="expression" dxfId="13" priority="19">
      <formula>OR(AH88=$R$95,AH88=$R$97)</formula>
    </cfRule>
  </conditionalFormatting>
  <conditionalFormatting sqref="AT88:AT89">
    <cfRule type="expression" dxfId="12" priority="8">
      <formula>OR(AT88=$AP$96,AT88=$AP$97)</formula>
    </cfRule>
    <cfRule type="expression" dxfId="11" priority="9">
      <formula>OR(AT88=$AP$95,AT88=$BB$97)</formula>
    </cfRule>
    <cfRule type="expression" dxfId="10" priority="10">
      <formula>OR(AT88=$R$93,AT88=$BB$94)</formula>
    </cfRule>
    <cfRule type="expression" dxfId="9" priority="11">
      <formula>OR(AT88=$R$94,AT88=$R$96,AT88=$BB$93)</formula>
    </cfRule>
    <cfRule type="expression" dxfId="8" priority="12">
      <formula>OR(AT88=$AP$93,AT88=$AP$94)</formula>
    </cfRule>
    <cfRule type="expression" dxfId="7" priority="13">
      <formula>OR(AT88=$R$95,AT88=$R$97)</formula>
    </cfRule>
  </conditionalFormatting>
  <conditionalFormatting sqref="AZ88:AZ89">
    <cfRule type="expression" dxfId="6" priority="2">
      <formula>OR(AZ88=$AP$96,AZ88=$AP$97)</formula>
    </cfRule>
    <cfRule type="expression" dxfId="5" priority="3">
      <formula>OR(AZ88=$AP$95,AZ88=$BB$97)</formula>
    </cfRule>
    <cfRule type="expression" dxfId="4" priority="4">
      <formula>OR(AZ88=$R$93,AZ88=$BB$94)</formula>
    </cfRule>
    <cfRule type="expression" dxfId="3" priority="5">
      <formula>OR(AZ88=$R$94,AZ88=$R$96,AZ88=$BB$93)</formula>
    </cfRule>
    <cfRule type="expression" dxfId="2" priority="6">
      <formula>OR(AZ88=$AP$93,AZ88=$AP$94)</formula>
    </cfRule>
    <cfRule type="expression" dxfId="1" priority="7">
      <formula>OR(AZ88=$R$95,AZ88=$R$97)</formula>
    </cfRule>
  </conditionalFormatting>
  <conditionalFormatting sqref="A88:BW89">
    <cfRule type="expression" dxfId="0" priority="1">
      <formula>NOT(OR($BW88=0,$BW88=""))</formula>
    </cfRule>
  </conditionalFormatting>
  <pageMargins left="0.11811023622047245" right="0.11811023622047245" top="0.78740157480314965" bottom="0.78740157480314965" header="0.31496062992125984" footer="0.31496062992125984"/>
  <pageSetup paperSize="9" scale="2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9EE9C8-9D61-4B12-BDD5-D04278E5D5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26</vt:i4>
      </vt:variant>
    </vt:vector>
  </HeadingPairs>
  <TitlesOfParts>
    <vt:vector size="42" baseType="lpstr">
      <vt:lpstr>Eingabehilfe</vt:lpstr>
      <vt:lpstr>Stammdaten</vt:lpstr>
      <vt:lpstr>Jan</vt:lpstr>
      <vt:lpstr>Feb</vt:lpstr>
      <vt:lpstr>Mrz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Informationen</vt:lpstr>
      <vt:lpstr>Jahresübersichten</vt:lpstr>
      <vt:lpstr>Aufzeichnungsjahr</vt:lpstr>
      <vt:lpstr>Beschäftigtengruppe</vt:lpstr>
      <vt:lpstr>Code</vt:lpstr>
      <vt:lpstr>Code_Liste</vt:lpstr>
      <vt:lpstr>Informationen!Druckbereich</vt:lpstr>
      <vt:lpstr>Jahresübersichten!Druckbereich</vt:lpstr>
      <vt:lpstr>Stammdaten!Druckbereich</vt:lpstr>
      <vt:lpstr>Feiertage</vt:lpstr>
      <vt:lpstr>Feiertage_Liste</vt:lpstr>
      <vt:lpstr>gelb_minus</vt:lpstr>
      <vt:lpstr>gelb_plus</vt:lpstr>
      <vt:lpstr>grün_minus</vt:lpstr>
      <vt:lpstr>grün_plus</vt:lpstr>
      <vt:lpstr>max_Unterbrechung</vt:lpstr>
      <vt:lpstr>Name</vt:lpstr>
      <vt:lpstr>Pause_6</vt:lpstr>
      <vt:lpstr>Pause_9</vt:lpstr>
      <vt:lpstr>Projekttag</vt:lpstr>
      <vt:lpstr>rot_minus</vt:lpstr>
      <vt:lpstr>rot_plus</vt:lpstr>
      <vt:lpstr>Soll_AZ</vt:lpstr>
      <vt:lpstr>Struktureinheit</vt:lpstr>
      <vt:lpstr>Tabellennamen</vt:lpstr>
      <vt:lpstr>Urlaubsübertrag</vt:lpstr>
      <vt:lpstr>Zeitguthaben</vt:lpstr>
      <vt:lpstr>ZIH_Login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Pritzkow</dc:creator>
  <cp:lastModifiedBy>Micky Maus</cp:lastModifiedBy>
  <cp:lastPrinted>2022-10-06T06:21:06Z</cp:lastPrinted>
  <dcterms:created xsi:type="dcterms:W3CDTF">2019-12-11T18:48:34Z</dcterms:created>
  <dcterms:modified xsi:type="dcterms:W3CDTF">2024-01-09T09:05:33Z</dcterms:modified>
</cp:coreProperties>
</file>